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Uzivatel\Desktop\exel rozpočy\"/>
    </mc:Choice>
  </mc:AlternateContent>
  <bookViews>
    <workbookView xWindow="0" yWindow="0" windowWidth="0" windowHeight="0"/>
  </bookViews>
  <sheets>
    <sheet name="Rekapitulace stavby" sheetId="1" r:id="rId1"/>
    <sheet name="SO-01.1 - 1.NP" sheetId="2" r:id="rId2"/>
    <sheet name="SO-01.2.1 - Typový středo..." sheetId="3" r:id="rId3"/>
    <sheet name="SO-01.2.2 - Středový trak..." sheetId="4" r:id="rId4"/>
    <sheet name="SO-01.2.3 - Středový trak..." sheetId="5" r:id="rId5"/>
    <sheet name="SO-01.2.4 - Středový trak..." sheetId="6" r:id="rId6"/>
    <sheet name="SO-01.3.1 - Typová ubytov..." sheetId="7" r:id="rId7"/>
    <sheet name="SO-01.3.2 - Typová rohová..." sheetId="8" r:id="rId8"/>
    <sheet name="SO-01.3.3 - Ubytovací buň..." sheetId="9" r:id="rId9"/>
    <sheet name="SO-01.4 - Střecha" sheetId="10" r:id="rId10"/>
    <sheet name="SO-01.5 - Ochrana konstrukcí" sheetId="11" r:id="rId11"/>
    <sheet name="SO-02.1 - 1.NP" sheetId="12" r:id="rId12"/>
    <sheet name="SO-02.2.1 - Typový středo..." sheetId="13" r:id="rId13"/>
    <sheet name="SO-02.2.2 - Středový trak..." sheetId="14" r:id="rId14"/>
    <sheet name="SO-02.2.3 - Středový trak..." sheetId="15" r:id="rId15"/>
    <sheet name="SO-02.2.4 - Středový trak..." sheetId="16" r:id="rId16"/>
    <sheet name="SO-02.2.5 - Středový trak..." sheetId="17" r:id="rId17"/>
    <sheet name="SO-02.2.6 - Středový trak..." sheetId="18" r:id="rId18"/>
    <sheet name="SO-02.2.7 - Vybavení kuch..." sheetId="19" r:id="rId19"/>
    <sheet name="SO-02.3.1 - Typický modul A" sheetId="20" r:id="rId20"/>
    <sheet name="SO-02.3.2 - Typický modul B" sheetId="21" r:id="rId21"/>
    <sheet name="SO-02.3.3 - Typický modul C" sheetId="22" r:id="rId22"/>
    <sheet name="SO-02.3.4 - Typický modul D" sheetId="23" r:id="rId23"/>
    <sheet name="SO-02.3.5 - Typický modul E" sheetId="24" r:id="rId24"/>
    <sheet name="SO-02.3.6 - Typický modul F" sheetId="25" r:id="rId25"/>
    <sheet name="SO-02.3.7 - Pokoje 2. - 1..." sheetId="26" r:id="rId26"/>
    <sheet name="SO-02.4 - Střecha" sheetId="27" r:id="rId27"/>
    <sheet name="SO-03 - ZTI" sheetId="28" r:id="rId28"/>
    <sheet name="SO-04 - ÚT" sheetId="29" r:id="rId29"/>
    <sheet name="SO-05.1 - ELEKTROINSTALACE" sheetId="30" r:id="rId30"/>
    <sheet name="SO-05.10 - Rozvaděč RP" sheetId="31" r:id="rId31"/>
    <sheet name="SO-05.2 - Nouzové osvětlení" sheetId="32" r:id="rId32"/>
    <sheet name="SO-05.3 - Řídící systém o..." sheetId="33" r:id="rId33"/>
    <sheet name="SO-05.4 - ROZVADĚČ RH" sheetId="34" r:id="rId34"/>
    <sheet name="SO-05.5 - Rozvaděč RS1-DALI" sheetId="35" r:id="rId35"/>
    <sheet name="SO-05.6 - Rozvaděč RS2-12" sheetId="36" r:id="rId36"/>
    <sheet name="SO-05.7 - Rozvaděč RS 13" sheetId="37" r:id="rId37"/>
    <sheet name="SO-05.8 - Rozvaděč R SERVER" sheetId="38" r:id="rId38"/>
    <sheet name="SO-05.9 - Rozvaděč R PRÁD..." sheetId="39" r:id="rId39"/>
    <sheet name="SO-06.1.1 - Rozhlas" sheetId="40" r:id="rId40"/>
    <sheet name="SO-06.1.2 - Rozhlas kabeláž" sheetId="41" r:id="rId41"/>
    <sheet name="SO-06.2.1 - Rozhlas" sheetId="42" r:id="rId42"/>
    <sheet name="SO-06.2.2 - Rozhlas kabeláž" sheetId="43" r:id="rId43"/>
    <sheet name="SO-06.3.1 - Kabelové tras..." sheetId="44" r:id="rId44"/>
    <sheet name="SO-06.3.2 - SK" sheetId="45" r:id="rId45"/>
    <sheet name="SO-06.3.3 - SK kabeláž" sheetId="46" r:id="rId46"/>
    <sheet name="SO-06.3.4 - Přeložky stáv..." sheetId="47" r:id="rId47"/>
    <sheet name="SO-06.3.5 - Rozvaděč" sheetId="48" r:id="rId48"/>
    <sheet name="SO-06.3.6 - Aktivní prvky" sheetId="49" r:id="rId49"/>
    <sheet name="SO-06.4 - VON" sheetId="50" r:id="rId50"/>
    <sheet name="SO-07 - VZT" sheetId="51" r:id="rId51"/>
    <sheet name="SO-08 - Požárně bezpečnos..." sheetId="52" r:id="rId52"/>
    <sheet name="VRN - Vedlejší rozpočtové..." sheetId="53" r:id="rId53"/>
    <sheet name="Seznam figur" sheetId="54" r:id="rId54"/>
    <sheet name="Pokyny pro vyplnění" sheetId="55" r:id="rId55"/>
  </sheets>
  <definedNames>
    <definedName name="_xlnm.Print_Area" localSheetId="0">'Rekapitulace stavby'!$D$4:$AO$36,'Rekapitulace stavby'!$C$42:$AQ$118</definedName>
    <definedName name="_xlnm.Print_Titles" localSheetId="0">'Rekapitulace stavby'!$52:$52</definedName>
    <definedName name="_xlnm._FilterDatabase" localSheetId="1" hidden="1">'SO-01.1 - 1.NP'!$C$91:$K$157</definedName>
    <definedName name="_xlnm.Print_Area" localSheetId="1">'SO-01.1 - 1.NP'!$C$4:$J$41,'SO-01.1 - 1.NP'!$C$47:$J$71,'SO-01.1 - 1.NP'!$C$77:$K$157</definedName>
    <definedName name="_xlnm.Print_Titles" localSheetId="1">'SO-01.1 - 1.NP'!$91:$91</definedName>
    <definedName name="_xlnm._FilterDatabase" localSheetId="2" hidden="1">'SO-01.2.1 - Typový středo...'!$C$100:$K$253</definedName>
    <definedName name="_xlnm.Print_Area" localSheetId="2">'SO-01.2.1 - Typový středo...'!$C$4:$J$43,'SO-01.2.1 - Typový středo...'!$C$49:$J$78,'SO-01.2.1 - Typový středo...'!$C$84:$K$253</definedName>
    <definedName name="_xlnm.Print_Titles" localSheetId="2">'SO-01.2.1 - Typový středo...'!$100:$100</definedName>
    <definedName name="_xlnm._FilterDatabase" localSheetId="3" hidden="1">'SO-01.2.2 - Středový trak...'!$C$100:$K$258</definedName>
    <definedName name="_xlnm.Print_Area" localSheetId="3">'SO-01.2.2 - Středový trak...'!$C$4:$J$43,'SO-01.2.2 - Středový trak...'!$C$49:$J$78,'SO-01.2.2 - Středový trak...'!$C$84:$K$258</definedName>
    <definedName name="_xlnm.Print_Titles" localSheetId="3">'SO-01.2.2 - Středový trak...'!$100:$100</definedName>
    <definedName name="_xlnm._FilterDatabase" localSheetId="4" hidden="1">'SO-01.2.3 - Středový trak...'!$C$92:$K$111</definedName>
    <definedName name="_xlnm.Print_Area" localSheetId="4">'SO-01.2.3 - Středový trak...'!$C$4:$J$43,'SO-01.2.3 - Středový trak...'!$C$49:$J$70,'SO-01.2.3 - Středový trak...'!$C$76:$K$111</definedName>
    <definedName name="_xlnm.Print_Titles" localSheetId="4">'SO-01.2.3 - Středový trak...'!$92:$92</definedName>
    <definedName name="_xlnm._FilterDatabase" localSheetId="5" hidden="1">'SO-01.2.4 - Středový trak...'!$C$101:$K$240</definedName>
    <definedName name="_xlnm.Print_Area" localSheetId="5">'SO-01.2.4 - Středový trak...'!$C$4:$J$43,'SO-01.2.4 - Středový trak...'!$C$49:$J$79,'SO-01.2.4 - Středový trak...'!$C$85:$K$240</definedName>
    <definedName name="_xlnm.Print_Titles" localSheetId="5">'SO-01.2.4 - Středový trak...'!$101:$101</definedName>
    <definedName name="_xlnm._FilterDatabase" localSheetId="6" hidden="1">'SO-01.3.1 - Typová ubytov...'!$C$102:$K$232</definedName>
    <definedName name="_xlnm.Print_Area" localSheetId="6">'SO-01.3.1 - Typová ubytov...'!$C$4:$J$43,'SO-01.3.1 - Typová ubytov...'!$C$49:$J$80,'SO-01.3.1 - Typová ubytov...'!$C$86:$K$232</definedName>
    <definedName name="_xlnm.Print_Titles" localSheetId="6">'SO-01.3.1 - Typová ubytov...'!$102:$102</definedName>
    <definedName name="_xlnm._FilterDatabase" localSheetId="7" hidden="1">'SO-01.3.2 - Typová rohová...'!$C$102:$K$230</definedName>
    <definedName name="_xlnm.Print_Area" localSheetId="7">'SO-01.3.2 - Typová rohová...'!$C$4:$J$43,'SO-01.3.2 - Typová rohová...'!$C$49:$J$80,'SO-01.3.2 - Typová rohová...'!$C$86:$K$230</definedName>
    <definedName name="_xlnm.Print_Titles" localSheetId="7">'SO-01.3.2 - Typová rohová...'!$102:$102</definedName>
    <definedName name="_xlnm._FilterDatabase" localSheetId="8" hidden="1">'SO-01.3.3 - Ubytovací buň...'!$C$92:$K$131</definedName>
    <definedName name="_xlnm.Print_Area" localSheetId="8">'SO-01.3.3 - Ubytovací buň...'!$C$4:$J$43,'SO-01.3.3 - Ubytovací buň...'!$C$49:$J$70,'SO-01.3.3 - Ubytovací buň...'!$C$76:$K$131</definedName>
    <definedName name="_xlnm.Print_Titles" localSheetId="8">'SO-01.3.3 - Ubytovací buň...'!$92:$92</definedName>
    <definedName name="_xlnm._FilterDatabase" localSheetId="9" hidden="1">'SO-01.4 - Střecha'!$C$89:$K$113</definedName>
    <definedName name="_xlnm.Print_Area" localSheetId="9">'SO-01.4 - Střecha'!$C$4:$J$41,'SO-01.4 - Střecha'!$C$47:$J$69,'SO-01.4 - Střecha'!$C$75:$K$113</definedName>
    <definedName name="_xlnm.Print_Titles" localSheetId="9">'SO-01.4 - Střecha'!$89:$89</definedName>
    <definedName name="_xlnm._FilterDatabase" localSheetId="10" hidden="1">'SO-01.5 - Ochrana konstrukcí'!$C$87:$K$108</definedName>
    <definedName name="_xlnm.Print_Area" localSheetId="10">'SO-01.5 - Ochrana konstrukcí'!$C$4:$J$41,'SO-01.5 - Ochrana konstrukcí'!$C$47:$J$67,'SO-01.5 - Ochrana konstrukcí'!$C$73:$K$108</definedName>
    <definedName name="_xlnm.Print_Titles" localSheetId="10">'SO-01.5 - Ochrana konstrukcí'!$87:$87</definedName>
    <definedName name="_xlnm._FilterDatabase" localSheetId="11" hidden="1">'SO-02.1 - 1.NP'!$C$98:$K$359</definedName>
    <definedName name="_xlnm.Print_Area" localSheetId="11">'SO-02.1 - 1.NP'!$C$4:$J$41,'SO-02.1 - 1.NP'!$C$47:$J$78,'SO-02.1 - 1.NP'!$C$84:$K$359</definedName>
    <definedName name="_xlnm.Print_Titles" localSheetId="11">'SO-02.1 - 1.NP'!$98:$98</definedName>
    <definedName name="_xlnm._FilterDatabase" localSheetId="12" hidden="1">'SO-02.2.1 - Typový středo...'!$C$106:$K$603</definedName>
    <definedName name="_xlnm.Print_Area" localSheetId="12">'SO-02.2.1 - Typový středo...'!$C$4:$J$43,'SO-02.2.1 - Typový středo...'!$C$49:$J$84,'SO-02.2.1 - Typový středo...'!$C$90:$K$603</definedName>
    <definedName name="_xlnm.Print_Titles" localSheetId="12">'SO-02.2.1 - Typový středo...'!$106:$106</definedName>
    <definedName name="_xlnm._FilterDatabase" localSheetId="13" hidden="1">'SO-02.2.2 - Středový trak...'!$C$106:$K$626</definedName>
    <definedName name="_xlnm.Print_Area" localSheetId="13">'SO-02.2.2 - Středový trak...'!$C$4:$J$43,'SO-02.2.2 - Středový trak...'!$C$49:$J$84,'SO-02.2.2 - Středový trak...'!$C$90:$K$626</definedName>
    <definedName name="_xlnm.Print_Titles" localSheetId="13">'SO-02.2.2 - Středový trak...'!$106:$106</definedName>
    <definedName name="_xlnm._FilterDatabase" localSheetId="14" hidden="1">'SO-02.2.3 - Středový trak...'!$C$92:$K$109</definedName>
    <definedName name="_xlnm.Print_Area" localSheetId="14">'SO-02.2.3 - Středový trak...'!$C$4:$J$43,'SO-02.2.3 - Středový trak...'!$C$49:$J$70,'SO-02.2.3 - Středový trak...'!$C$76:$K$109</definedName>
    <definedName name="_xlnm.Print_Titles" localSheetId="14">'SO-02.2.3 - Středový trak...'!$92:$92</definedName>
    <definedName name="_xlnm._FilterDatabase" localSheetId="15" hidden="1">'SO-02.2.4 - Středový trak...'!$C$107:$K$672</definedName>
    <definedName name="_xlnm.Print_Area" localSheetId="15">'SO-02.2.4 - Středový trak...'!$C$4:$J$43,'SO-02.2.4 - Středový trak...'!$C$49:$J$85,'SO-02.2.4 - Středový trak...'!$C$91:$K$672</definedName>
    <definedName name="_xlnm.Print_Titles" localSheetId="15">'SO-02.2.4 - Středový trak...'!$107:$107</definedName>
    <definedName name="_xlnm._FilterDatabase" localSheetId="16" hidden="1">'SO-02.2.5 - Středový trak...'!$C$106:$K$627</definedName>
    <definedName name="_xlnm.Print_Area" localSheetId="16">'SO-02.2.5 - Středový trak...'!$C$4:$J$43,'SO-02.2.5 - Středový trak...'!$C$49:$J$84,'SO-02.2.5 - Středový trak...'!$C$90:$K$627</definedName>
    <definedName name="_xlnm.Print_Titles" localSheetId="16">'SO-02.2.5 - Středový trak...'!$106:$106</definedName>
    <definedName name="_xlnm._FilterDatabase" localSheetId="17" hidden="1">'SO-02.2.6 - Středový trak...'!$C$105:$K$586</definedName>
    <definedName name="_xlnm.Print_Area" localSheetId="17">'SO-02.2.6 - Středový trak...'!$C$4:$J$43,'SO-02.2.6 - Středový trak...'!$C$49:$J$83,'SO-02.2.6 - Středový trak...'!$C$89:$K$586</definedName>
    <definedName name="_xlnm.Print_Titles" localSheetId="17">'SO-02.2.6 - Středový trak...'!$105:$105</definedName>
    <definedName name="_xlnm._FilterDatabase" localSheetId="18" hidden="1">'SO-02.2.7 - Vybavení kuch...'!$C$92:$K$201</definedName>
    <definedName name="_xlnm.Print_Area" localSheetId="18">'SO-02.2.7 - Vybavení kuch...'!$C$4:$J$43,'SO-02.2.7 - Vybavení kuch...'!$C$49:$J$70,'SO-02.2.7 - Vybavení kuch...'!$C$76:$K$201</definedName>
    <definedName name="_xlnm.Print_Titles" localSheetId="18">'SO-02.2.7 - Vybavení kuch...'!$92:$92</definedName>
    <definedName name="_xlnm._FilterDatabase" localSheetId="19" hidden="1">'SO-02.3.1 - Typický modul A'!$C$106:$K$469</definedName>
    <definedName name="_xlnm.Print_Area" localSheetId="19">'SO-02.3.1 - Typický modul A'!$C$4:$J$43,'SO-02.3.1 - Typický modul A'!$C$49:$J$84,'SO-02.3.1 - Typický modul A'!$C$90:$K$469</definedName>
    <definedName name="_xlnm.Print_Titles" localSheetId="19">'SO-02.3.1 - Typický modul A'!$106:$106</definedName>
    <definedName name="_xlnm._FilterDatabase" localSheetId="20" hidden="1">'SO-02.3.2 - Typický modul B'!$C$106:$K$498</definedName>
    <definedName name="_xlnm.Print_Area" localSheetId="20">'SO-02.3.2 - Typický modul B'!$C$4:$J$43,'SO-02.3.2 - Typický modul B'!$C$49:$J$84,'SO-02.3.2 - Typický modul B'!$C$90:$K$498</definedName>
    <definedName name="_xlnm.Print_Titles" localSheetId="20">'SO-02.3.2 - Typický modul B'!$106:$106</definedName>
    <definedName name="_xlnm._FilterDatabase" localSheetId="21" hidden="1">'SO-02.3.3 - Typický modul C'!$C$106:$K$469</definedName>
    <definedName name="_xlnm.Print_Area" localSheetId="21">'SO-02.3.3 - Typický modul C'!$C$4:$J$43,'SO-02.3.3 - Typický modul C'!$C$49:$J$84,'SO-02.3.3 - Typický modul C'!$C$90:$K$469</definedName>
    <definedName name="_xlnm.Print_Titles" localSheetId="21">'SO-02.3.3 - Typický modul C'!$106:$106</definedName>
    <definedName name="_xlnm._FilterDatabase" localSheetId="22" hidden="1">'SO-02.3.4 - Typický modul D'!$C$106:$K$498</definedName>
    <definedName name="_xlnm.Print_Area" localSheetId="22">'SO-02.3.4 - Typický modul D'!$C$4:$J$43,'SO-02.3.4 - Typický modul D'!$C$49:$J$84,'SO-02.3.4 - Typický modul D'!$C$90:$K$498</definedName>
    <definedName name="_xlnm.Print_Titles" localSheetId="22">'SO-02.3.4 - Typický modul D'!$106:$106</definedName>
    <definedName name="_xlnm._FilterDatabase" localSheetId="23" hidden="1">'SO-02.3.5 - Typický modul E'!$C$106:$K$468</definedName>
    <definedName name="_xlnm.Print_Area" localSheetId="23">'SO-02.3.5 - Typický modul E'!$C$4:$J$43,'SO-02.3.5 - Typický modul E'!$C$49:$J$84,'SO-02.3.5 - Typický modul E'!$C$90:$K$468</definedName>
    <definedName name="_xlnm.Print_Titles" localSheetId="23">'SO-02.3.5 - Typický modul E'!$106:$106</definedName>
    <definedName name="_xlnm._FilterDatabase" localSheetId="24" hidden="1">'SO-02.3.6 - Typický modul F'!$C$106:$K$494</definedName>
    <definedName name="_xlnm.Print_Area" localSheetId="24">'SO-02.3.6 - Typický modul F'!$C$4:$J$43,'SO-02.3.6 - Typický modul F'!$C$49:$J$84,'SO-02.3.6 - Typický modul F'!$C$90:$K$494</definedName>
    <definedName name="_xlnm.Print_Titles" localSheetId="24">'SO-02.3.6 - Typický modul F'!$106:$106</definedName>
    <definedName name="_xlnm._FilterDatabase" localSheetId="25" hidden="1">'SO-02.3.7 - Pokoje 2. - 1...'!$C$92:$K$203</definedName>
    <definedName name="_xlnm.Print_Area" localSheetId="25">'SO-02.3.7 - Pokoje 2. - 1...'!$C$4:$J$43,'SO-02.3.7 - Pokoje 2. - 1...'!$C$49:$J$70,'SO-02.3.7 - Pokoje 2. - 1...'!$C$76:$K$203</definedName>
    <definedName name="_xlnm.Print_Titles" localSheetId="25">'SO-02.3.7 - Pokoje 2. - 1...'!$92:$92</definedName>
    <definedName name="_xlnm._FilterDatabase" localSheetId="26" hidden="1">'SO-02.4 - Střecha'!$C$89:$K$120</definedName>
    <definedName name="_xlnm.Print_Area" localSheetId="26">'SO-02.4 - Střecha'!$C$4:$J$41,'SO-02.4 - Střecha'!$C$47:$J$69,'SO-02.4 - Střecha'!$C$75:$K$120</definedName>
    <definedName name="_xlnm.Print_Titles" localSheetId="26">'SO-02.4 - Střecha'!$89:$89</definedName>
    <definedName name="_xlnm._FilterDatabase" localSheetId="27" hidden="1">'SO-03 - ZTI'!$C$85:$K$248</definedName>
    <definedName name="_xlnm.Print_Area" localSheetId="27">'SO-03 - ZTI'!$C$4:$J$39,'SO-03 - ZTI'!$C$45:$J$67,'SO-03 - ZTI'!$C$73:$K$248</definedName>
    <definedName name="_xlnm.Print_Titles" localSheetId="27">'SO-03 - ZTI'!$85:$85</definedName>
    <definedName name="_xlnm._FilterDatabase" localSheetId="28" hidden="1">'SO-04 - ÚT'!$C$86:$K$157</definedName>
    <definedName name="_xlnm.Print_Area" localSheetId="28">'SO-04 - ÚT'!$C$4:$J$39,'SO-04 - ÚT'!$C$45:$J$68,'SO-04 - ÚT'!$C$74:$K$157</definedName>
    <definedName name="_xlnm.Print_Titles" localSheetId="28">'SO-04 - ÚT'!$86:$86</definedName>
    <definedName name="_xlnm._FilterDatabase" localSheetId="29" hidden="1">'SO-05.1 - ELEKTROINSTALACE'!$C$99:$K$226</definedName>
    <definedName name="_xlnm.Print_Area" localSheetId="29">'SO-05.1 - ELEKTROINSTALACE'!$C$4:$J$41,'SO-05.1 - ELEKTROINSTALACE'!$C$47:$J$79,'SO-05.1 - ELEKTROINSTALACE'!$C$85:$K$226</definedName>
    <definedName name="_xlnm.Print_Titles" localSheetId="29">'SO-05.1 - ELEKTROINSTALACE'!$99:$99</definedName>
    <definedName name="_xlnm._FilterDatabase" localSheetId="30" hidden="1">'SO-05.10 - Rozvaděč RP'!$C$87:$K$101</definedName>
    <definedName name="_xlnm.Print_Area" localSheetId="30">'SO-05.10 - Rozvaděč RP'!$C$4:$J$41,'SO-05.10 - Rozvaděč RP'!$C$47:$J$67,'SO-05.10 - Rozvaděč RP'!$C$73:$K$101</definedName>
    <definedName name="_xlnm.Print_Titles" localSheetId="30">'SO-05.10 - Rozvaděč RP'!$87:$87</definedName>
    <definedName name="_xlnm._FilterDatabase" localSheetId="31" hidden="1">'SO-05.2 - Nouzové osvětlení'!$C$86:$K$91</definedName>
    <definedName name="_xlnm.Print_Area" localSheetId="31">'SO-05.2 - Nouzové osvětlení'!$C$4:$J$41,'SO-05.2 - Nouzové osvětlení'!$C$47:$J$66,'SO-05.2 - Nouzové osvětlení'!$C$72:$K$91</definedName>
    <definedName name="_xlnm.Print_Titles" localSheetId="31">'SO-05.2 - Nouzové osvětlení'!$86:$86</definedName>
    <definedName name="_xlnm._FilterDatabase" localSheetId="32" hidden="1">'SO-05.3 - Řídící systém o...'!$C$89:$K$107</definedName>
    <definedName name="_xlnm.Print_Area" localSheetId="32">'SO-05.3 - Řídící systém o...'!$C$4:$J$41,'SO-05.3 - Řídící systém o...'!$C$47:$J$69,'SO-05.3 - Řídící systém o...'!$C$75:$K$107</definedName>
    <definedName name="_xlnm.Print_Titles" localSheetId="32">'SO-05.3 - Řídící systém o...'!$89:$89</definedName>
    <definedName name="_xlnm._FilterDatabase" localSheetId="33" hidden="1">'SO-05.4 - ROZVADĚČ RH'!$C$87:$K$126</definedName>
    <definedName name="_xlnm.Print_Area" localSheetId="33">'SO-05.4 - ROZVADĚČ RH'!$C$4:$J$41,'SO-05.4 - ROZVADĚČ RH'!$C$47:$J$67,'SO-05.4 - ROZVADĚČ RH'!$C$73:$K$126</definedName>
    <definedName name="_xlnm.Print_Titles" localSheetId="33">'SO-05.4 - ROZVADĚČ RH'!$87:$87</definedName>
    <definedName name="_xlnm._FilterDatabase" localSheetId="34" hidden="1">'SO-05.5 - Rozvaděč RS1-DALI'!$C$87:$K$106</definedName>
    <definedName name="_xlnm.Print_Area" localSheetId="34">'SO-05.5 - Rozvaděč RS1-DALI'!$C$4:$J$41,'SO-05.5 - Rozvaděč RS1-DALI'!$C$47:$J$67,'SO-05.5 - Rozvaděč RS1-DALI'!$C$73:$K$106</definedName>
    <definedName name="_xlnm.Print_Titles" localSheetId="34">'SO-05.5 - Rozvaděč RS1-DALI'!$87:$87</definedName>
    <definedName name="_xlnm._FilterDatabase" localSheetId="35" hidden="1">'SO-05.6 - Rozvaděč RS2-12'!$C$88:$K$118</definedName>
    <definedName name="_xlnm.Print_Area" localSheetId="35">'SO-05.6 - Rozvaděč RS2-12'!$C$4:$J$41,'SO-05.6 - Rozvaděč RS2-12'!$C$47:$J$68,'SO-05.6 - Rozvaděč RS2-12'!$C$74:$K$118</definedName>
    <definedName name="_xlnm.Print_Titles" localSheetId="35">'SO-05.6 - Rozvaděč RS2-12'!$88:$88</definedName>
    <definedName name="_xlnm._FilterDatabase" localSheetId="36" hidden="1">'SO-05.7 - Rozvaděč RS 13'!$C$87:$K$118</definedName>
    <definedName name="_xlnm.Print_Area" localSheetId="36">'SO-05.7 - Rozvaděč RS 13'!$C$4:$J$41,'SO-05.7 - Rozvaděč RS 13'!$C$47:$J$67,'SO-05.7 - Rozvaděč RS 13'!$C$73:$K$118</definedName>
    <definedName name="_xlnm.Print_Titles" localSheetId="36">'SO-05.7 - Rozvaděč RS 13'!$87:$87</definedName>
    <definedName name="_xlnm._FilterDatabase" localSheetId="37" hidden="1">'SO-05.8 - Rozvaděč R SERVER'!$C$87:$K$106</definedName>
    <definedName name="_xlnm.Print_Area" localSheetId="37">'SO-05.8 - Rozvaděč R SERVER'!$C$4:$J$41,'SO-05.8 - Rozvaděč R SERVER'!$C$47:$J$67,'SO-05.8 - Rozvaděč R SERVER'!$C$73:$K$106</definedName>
    <definedName name="_xlnm.Print_Titles" localSheetId="37">'SO-05.8 - Rozvaděč R SERVER'!$87:$87</definedName>
    <definedName name="_xlnm._FilterDatabase" localSheetId="38" hidden="1">'SO-05.9 - Rozvaděč R PRÁD...'!$C$87:$K$104</definedName>
    <definedName name="_xlnm.Print_Area" localSheetId="38">'SO-05.9 - Rozvaděč R PRÁD...'!$C$4:$J$41,'SO-05.9 - Rozvaděč R PRÁD...'!$C$47:$J$67,'SO-05.9 - Rozvaděč R PRÁD...'!$C$73:$K$104</definedName>
    <definedName name="_xlnm.Print_Titles" localSheetId="38">'SO-05.9 - Rozvaděč R PRÁD...'!$87:$87</definedName>
    <definedName name="_xlnm._FilterDatabase" localSheetId="39" hidden="1">'SO-06.1.1 - Rozhlas'!$C$92:$K$111</definedName>
    <definedName name="_xlnm.Print_Area" localSheetId="39">'SO-06.1.1 - Rozhlas'!$C$4:$J$43,'SO-06.1.1 - Rozhlas'!$C$49:$J$70,'SO-06.1.1 - Rozhlas'!$C$76:$K$111</definedName>
    <definedName name="_xlnm.Print_Titles" localSheetId="39">'SO-06.1.1 - Rozhlas'!$92:$92</definedName>
    <definedName name="_xlnm._FilterDatabase" localSheetId="40" hidden="1">'SO-06.1.2 - Rozhlas kabeláž'!$C$92:$K$123</definedName>
    <definedName name="_xlnm.Print_Area" localSheetId="40">'SO-06.1.2 - Rozhlas kabeláž'!$C$4:$J$43,'SO-06.1.2 - Rozhlas kabeláž'!$C$49:$J$70,'SO-06.1.2 - Rozhlas kabeláž'!$C$76:$K$123</definedName>
    <definedName name="_xlnm.Print_Titles" localSheetId="40">'SO-06.1.2 - Rozhlas kabeláž'!$92:$92</definedName>
    <definedName name="_xlnm._FilterDatabase" localSheetId="41" hidden="1">'SO-06.2.1 - Rozhlas'!$C$93:$K$135</definedName>
    <definedName name="_xlnm.Print_Area" localSheetId="41">'SO-06.2.1 - Rozhlas'!$C$4:$J$43,'SO-06.2.1 - Rozhlas'!$C$49:$J$71,'SO-06.2.1 - Rozhlas'!$C$77:$K$135</definedName>
    <definedName name="_xlnm.Print_Titles" localSheetId="41">'SO-06.2.1 - Rozhlas'!$93:$93</definedName>
    <definedName name="_xlnm._FilterDatabase" localSheetId="42" hidden="1">'SO-06.2.2 - Rozhlas kabeláž'!$C$92:$K$131</definedName>
    <definedName name="_xlnm.Print_Area" localSheetId="42">'SO-06.2.2 - Rozhlas kabeláž'!$C$4:$J$43,'SO-06.2.2 - Rozhlas kabeláž'!$C$49:$J$70,'SO-06.2.2 - Rozhlas kabeláž'!$C$76:$K$131</definedName>
    <definedName name="_xlnm.Print_Titles" localSheetId="42">'SO-06.2.2 - Rozhlas kabeláž'!$92:$92</definedName>
    <definedName name="_xlnm._FilterDatabase" localSheetId="43" hidden="1">'SO-06.3.1 - Kabelové tras...'!$C$93:$K$190</definedName>
    <definedName name="_xlnm.Print_Area" localSheetId="43">'SO-06.3.1 - Kabelové tras...'!$C$4:$J$43,'SO-06.3.1 - Kabelové tras...'!$C$49:$J$71,'SO-06.3.1 - Kabelové tras...'!$C$77:$K$190</definedName>
    <definedName name="_xlnm.Print_Titles" localSheetId="43">'SO-06.3.1 - Kabelové tras...'!$93:$93</definedName>
    <definedName name="_xlnm._FilterDatabase" localSheetId="44" hidden="1">'SO-06.3.2 - SK'!$C$92:$K$118</definedName>
    <definedName name="_xlnm.Print_Area" localSheetId="44">'SO-06.3.2 - SK'!$C$4:$J$43,'SO-06.3.2 - SK'!$C$49:$J$70,'SO-06.3.2 - SK'!$C$76:$K$118</definedName>
    <definedName name="_xlnm.Print_Titles" localSheetId="44">'SO-06.3.2 - SK'!$92:$92</definedName>
    <definedName name="_xlnm._FilterDatabase" localSheetId="45" hidden="1">'SO-06.3.3 - SK kabeláž'!$C$92:$K$122</definedName>
    <definedName name="_xlnm.Print_Area" localSheetId="45">'SO-06.3.3 - SK kabeláž'!$C$4:$J$43,'SO-06.3.3 - SK kabeláž'!$C$49:$J$70,'SO-06.3.3 - SK kabeláž'!$C$76:$K$122</definedName>
    <definedName name="_xlnm.Print_Titles" localSheetId="45">'SO-06.3.3 - SK kabeláž'!$92:$92</definedName>
    <definedName name="_xlnm._FilterDatabase" localSheetId="46" hidden="1">'SO-06.3.4 - Přeložky stáv...'!$C$94:$K$114</definedName>
    <definedName name="_xlnm.Print_Area" localSheetId="46">'SO-06.3.4 - Přeložky stáv...'!$C$4:$J$43,'SO-06.3.4 - Přeložky stáv...'!$C$49:$J$72,'SO-06.3.4 - Přeložky stáv...'!$C$78:$K$114</definedName>
    <definedName name="_xlnm.Print_Titles" localSheetId="46">'SO-06.3.4 - Přeložky stáv...'!$94:$94</definedName>
    <definedName name="_xlnm._FilterDatabase" localSheetId="47" hidden="1">'SO-06.3.5 - Rozvaděč'!$C$92:$K$109</definedName>
    <definedName name="_xlnm.Print_Area" localSheetId="47">'SO-06.3.5 - Rozvaděč'!$C$4:$J$43,'SO-06.3.5 - Rozvaděč'!$C$49:$J$70,'SO-06.3.5 - Rozvaděč'!$C$76:$K$109</definedName>
    <definedName name="_xlnm.Print_Titles" localSheetId="47">'SO-06.3.5 - Rozvaděč'!$92:$92</definedName>
    <definedName name="_xlnm._FilterDatabase" localSheetId="48" hidden="1">'SO-06.3.6 - Aktivní prvky'!$C$92:$K$107</definedName>
    <definedName name="_xlnm.Print_Area" localSheetId="48">'SO-06.3.6 - Aktivní prvky'!$C$4:$J$43,'SO-06.3.6 - Aktivní prvky'!$C$49:$J$70,'SO-06.3.6 - Aktivní prvky'!$C$76:$K$107</definedName>
    <definedName name="_xlnm.Print_Titles" localSheetId="48">'SO-06.3.6 - Aktivní prvky'!$92:$92</definedName>
    <definedName name="_xlnm._FilterDatabase" localSheetId="49" hidden="1">'SO-06.4 - VON'!$C$89:$K$121</definedName>
    <definedName name="_xlnm.Print_Area" localSheetId="49">'SO-06.4 - VON'!$C$4:$J$41,'SO-06.4 - VON'!$C$47:$J$69,'SO-06.4 - VON'!$C$75:$K$121</definedName>
    <definedName name="_xlnm.Print_Titles" localSheetId="49">'SO-06.4 - VON'!$89:$89</definedName>
    <definedName name="_xlnm._FilterDatabase" localSheetId="50" hidden="1">'SO-07 - VZT'!$C$95:$K$249</definedName>
    <definedName name="_xlnm.Print_Area" localSheetId="50">'SO-07 - VZT'!$C$4:$J$39,'SO-07 - VZT'!$C$45:$J$77,'SO-07 - VZT'!$C$83:$K$249</definedName>
    <definedName name="_xlnm.Print_Titles" localSheetId="50">'SO-07 - VZT'!$95:$95</definedName>
    <definedName name="_xlnm._FilterDatabase" localSheetId="51" hidden="1">'SO-08 - Požárně bezpečnos...'!$C$81:$K$101</definedName>
    <definedName name="_xlnm.Print_Area" localSheetId="51">'SO-08 - Požárně bezpečnos...'!$C$4:$J$39,'SO-08 - Požárně bezpečnos...'!$C$45:$J$63,'SO-08 - Požárně bezpečnos...'!$C$69:$K$101</definedName>
    <definedName name="_xlnm.Print_Titles" localSheetId="51">'SO-08 - Požárně bezpečnos...'!$81:$81</definedName>
    <definedName name="_xlnm._FilterDatabase" localSheetId="52" hidden="1">'VRN - Vedlejší rozpočtové...'!$C$84:$K$121</definedName>
    <definedName name="_xlnm.Print_Area" localSheetId="52">'VRN - Vedlejší rozpočtové...'!$C$4:$J$39,'VRN - Vedlejší rozpočtové...'!$C$45:$J$66,'VRN - Vedlejší rozpočtové...'!$C$72:$K$121</definedName>
    <definedName name="_xlnm.Print_Titles" localSheetId="52">'VRN - Vedlejší rozpočtové...'!$84:$84</definedName>
    <definedName name="_xlnm.Print_Area" localSheetId="53">'Seznam figur'!$C$4:$G$546</definedName>
    <definedName name="_xlnm.Print_Titles" localSheetId="53">'Seznam figur'!$9:$9</definedName>
    <definedName name="_xlnm.Print_Area" localSheetId="54">'Pokyny pro vyplnění'!$B$2:$K$71,'Pokyny pro vyplnění'!$B$74:$K$118,'Pokyny pro vyplnění'!$B$121:$K$161,'Pokyny pro vyplnění'!$B$164:$K$218</definedName>
  </definedNames>
  <calcPr/>
</workbook>
</file>

<file path=xl/calcChain.xml><?xml version="1.0" encoding="utf-8"?>
<calcChain xmlns="http://schemas.openxmlformats.org/spreadsheetml/2006/main">
  <c i="54" l="1" r="D7"/>
  <c i="53" r="J37"/>
  <c r="J36"/>
  <c i="1" r="AY117"/>
  <c i="53" r="J35"/>
  <c i="1" r="AX117"/>
  <c i="53" r="BI120"/>
  <c r="BH120"/>
  <c r="BG120"/>
  <c r="BF120"/>
  <c r="T120"/>
  <c r="T119"/>
  <c r="R120"/>
  <c r="R119"/>
  <c r="P120"/>
  <c r="P119"/>
  <c r="BI118"/>
  <c r="BH118"/>
  <c r="BG118"/>
  <c r="BF118"/>
  <c r="T118"/>
  <c r="T117"/>
  <c r="R118"/>
  <c r="R117"/>
  <c r="P118"/>
  <c r="P117"/>
  <c r="BI115"/>
  <c r="BH115"/>
  <c r="BG115"/>
  <c r="BF115"/>
  <c r="T115"/>
  <c r="R115"/>
  <c r="P115"/>
  <c r="BI113"/>
  <c r="BH113"/>
  <c r="BG113"/>
  <c r="BF113"/>
  <c r="T113"/>
  <c r="R113"/>
  <c r="P113"/>
  <c r="BI110"/>
  <c r="BH110"/>
  <c r="BG110"/>
  <c r="BF110"/>
  <c r="T110"/>
  <c r="R110"/>
  <c r="P110"/>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2"/>
  <c r="BH92"/>
  <c r="BG92"/>
  <c r="BF92"/>
  <c r="T92"/>
  <c r="R92"/>
  <c r="P92"/>
  <c r="BI90"/>
  <c r="BH90"/>
  <c r="BG90"/>
  <c r="BF90"/>
  <c r="T90"/>
  <c r="R90"/>
  <c r="P90"/>
  <c r="BI88"/>
  <c r="BH88"/>
  <c r="BG88"/>
  <c r="BF88"/>
  <c r="T88"/>
  <c r="R88"/>
  <c r="P88"/>
  <c r="J82"/>
  <c r="J81"/>
  <c r="F81"/>
  <c r="F79"/>
  <c r="E77"/>
  <c r="J55"/>
  <c r="J54"/>
  <c r="F54"/>
  <c r="F52"/>
  <c r="E50"/>
  <c r="J18"/>
  <c r="E18"/>
  <c r="F82"/>
  <c r="J17"/>
  <c r="J12"/>
  <c r="J79"/>
  <c r="E7"/>
  <c r="E75"/>
  <c i="52" r="J37"/>
  <c r="J36"/>
  <c i="1" r="AY116"/>
  <c i="52" r="J35"/>
  <c i="1" r="AX116"/>
  <c i="52" r="BI100"/>
  <c r="BH100"/>
  <c r="BG100"/>
  <c r="BF100"/>
  <c r="T100"/>
  <c r="T99"/>
  <c r="R100"/>
  <c r="R99"/>
  <c r="P100"/>
  <c r="P99"/>
  <c r="BI98"/>
  <c r="BH98"/>
  <c r="BG98"/>
  <c r="BF98"/>
  <c r="T98"/>
  <c r="R98"/>
  <c r="P98"/>
  <c r="BI95"/>
  <c r="BH95"/>
  <c r="BG95"/>
  <c r="BF95"/>
  <c r="T95"/>
  <c r="R95"/>
  <c r="P95"/>
  <c r="BI91"/>
  <c r="BH91"/>
  <c r="BG91"/>
  <c r="BF91"/>
  <c r="T91"/>
  <c r="R91"/>
  <c r="P91"/>
  <c r="BI85"/>
  <c r="BH85"/>
  <c r="BG85"/>
  <c r="BF85"/>
  <c r="T85"/>
  <c r="R85"/>
  <c r="P85"/>
  <c r="J79"/>
  <c r="J78"/>
  <c r="F78"/>
  <c r="F76"/>
  <c r="E74"/>
  <c r="J55"/>
  <c r="J54"/>
  <c r="F54"/>
  <c r="F52"/>
  <c r="E50"/>
  <c r="J18"/>
  <c r="E18"/>
  <c r="F79"/>
  <c r="J17"/>
  <c r="J12"/>
  <c r="J76"/>
  <c r="E7"/>
  <c r="E72"/>
  <c i="51" r="J97"/>
  <c r="J37"/>
  <c r="J36"/>
  <c i="1" r="AY115"/>
  <c i="51" r="J35"/>
  <c i="1" r="AX115"/>
  <c i="51" r="BI249"/>
  <c r="BH249"/>
  <c r="BG249"/>
  <c r="BF249"/>
  <c r="T249"/>
  <c r="R249"/>
  <c r="P249"/>
  <c r="BI248"/>
  <c r="BH248"/>
  <c r="BG248"/>
  <c r="BF248"/>
  <c r="T248"/>
  <c r="R248"/>
  <c r="P248"/>
  <c r="BI246"/>
  <c r="BH246"/>
  <c r="BG246"/>
  <c r="BF246"/>
  <c r="T246"/>
  <c r="T245"/>
  <c r="R246"/>
  <c r="R245"/>
  <c r="P246"/>
  <c r="P245"/>
  <c r="BI244"/>
  <c r="BH244"/>
  <c r="BG244"/>
  <c r="BF244"/>
  <c r="T244"/>
  <c r="R244"/>
  <c r="P244"/>
  <c r="BI243"/>
  <c r="BH243"/>
  <c r="BG243"/>
  <c r="BF243"/>
  <c r="T243"/>
  <c r="R243"/>
  <c r="P243"/>
  <c r="BI242"/>
  <c r="BH242"/>
  <c r="BG242"/>
  <c r="BF242"/>
  <c r="T242"/>
  <c r="R242"/>
  <c r="P242"/>
  <c r="BI240"/>
  <c r="BH240"/>
  <c r="BG240"/>
  <c r="BF240"/>
  <c r="T240"/>
  <c r="R240"/>
  <c r="P240"/>
  <c r="BI239"/>
  <c r="BH239"/>
  <c r="BG239"/>
  <c r="BF239"/>
  <c r="T239"/>
  <c r="R239"/>
  <c r="P239"/>
  <c r="BI238"/>
  <c r="BH238"/>
  <c r="BG238"/>
  <c r="BF238"/>
  <c r="T238"/>
  <c r="R238"/>
  <c r="P238"/>
  <c r="BI236"/>
  <c r="BH236"/>
  <c r="BG236"/>
  <c r="BF236"/>
  <c r="T236"/>
  <c r="R236"/>
  <c r="P236"/>
  <c r="BI235"/>
  <c r="BH235"/>
  <c r="BG235"/>
  <c r="BF235"/>
  <c r="T235"/>
  <c r="R235"/>
  <c r="P235"/>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7"/>
  <c r="BH227"/>
  <c r="BG227"/>
  <c r="BF227"/>
  <c r="T227"/>
  <c r="T226"/>
  <c r="R227"/>
  <c r="R226"/>
  <c r="P227"/>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T211"/>
  <c r="R212"/>
  <c r="R211"/>
  <c r="P212"/>
  <c r="P211"/>
  <c r="BI210"/>
  <c r="BH210"/>
  <c r="BG210"/>
  <c r="BF210"/>
  <c r="T210"/>
  <c r="T209"/>
  <c r="R210"/>
  <c r="R209"/>
  <c r="P210"/>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60"/>
  <c r="J93"/>
  <c r="J92"/>
  <c r="F92"/>
  <c r="F90"/>
  <c r="E88"/>
  <c r="J55"/>
  <c r="J54"/>
  <c r="F54"/>
  <c r="F52"/>
  <c r="E50"/>
  <c r="J18"/>
  <c r="E18"/>
  <c r="F93"/>
  <c r="J17"/>
  <c r="J12"/>
  <c r="J90"/>
  <c r="E7"/>
  <c r="E86"/>
  <c i="50" r="J39"/>
  <c r="J38"/>
  <c i="1" r="AY114"/>
  <c i="50" r="J37"/>
  <c i="1" r="AX114"/>
  <c i="50"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T114"/>
  <c r="R115"/>
  <c r="R114"/>
  <c r="P115"/>
  <c r="P114"/>
  <c r="BI113"/>
  <c r="BH113"/>
  <c r="BG113"/>
  <c r="BF113"/>
  <c r="T113"/>
  <c r="R113"/>
  <c r="P113"/>
  <c r="BI112"/>
  <c r="BH112"/>
  <c r="BG112"/>
  <c r="BF112"/>
  <c r="T112"/>
  <c r="R112"/>
  <c r="P112"/>
  <c r="BI110"/>
  <c r="BH110"/>
  <c r="BG110"/>
  <c r="BF110"/>
  <c r="T110"/>
  <c r="R110"/>
  <c r="P110"/>
  <c r="BI105"/>
  <c r="BH105"/>
  <c r="BG105"/>
  <c r="BF105"/>
  <c r="T105"/>
  <c r="R105"/>
  <c r="P105"/>
  <c r="BI100"/>
  <c r="BH100"/>
  <c r="BG100"/>
  <c r="BF100"/>
  <c r="T100"/>
  <c r="R100"/>
  <c r="P100"/>
  <c r="BI95"/>
  <c r="BH95"/>
  <c r="BG95"/>
  <c r="BF95"/>
  <c r="T95"/>
  <c r="R95"/>
  <c r="P95"/>
  <c r="BI93"/>
  <c r="BH93"/>
  <c r="BG93"/>
  <c r="BF93"/>
  <c r="T93"/>
  <c r="R93"/>
  <c r="P93"/>
  <c r="BI92"/>
  <c r="BH92"/>
  <c r="BG92"/>
  <c r="BF92"/>
  <c r="T92"/>
  <c r="R92"/>
  <c r="P92"/>
  <c r="J87"/>
  <c r="J86"/>
  <c r="F86"/>
  <c r="F84"/>
  <c r="E82"/>
  <c r="J59"/>
  <c r="J58"/>
  <c r="F58"/>
  <c r="F56"/>
  <c r="E54"/>
  <c r="J20"/>
  <c r="E20"/>
  <c r="F87"/>
  <c r="J19"/>
  <c r="J14"/>
  <c r="J84"/>
  <c r="E7"/>
  <c r="E50"/>
  <c i="49" r="J41"/>
  <c r="J40"/>
  <c i="1" r="AY113"/>
  <c i="49" r="J39"/>
  <c i="1" r="AX113"/>
  <c i="49"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5"/>
  <c r="BH95"/>
  <c r="BG95"/>
  <c r="BF95"/>
  <c r="T95"/>
  <c r="R95"/>
  <c r="P95"/>
  <c r="J90"/>
  <c r="J89"/>
  <c r="F89"/>
  <c r="F87"/>
  <c r="E85"/>
  <c r="J63"/>
  <c r="J62"/>
  <c r="F62"/>
  <c r="F60"/>
  <c r="E58"/>
  <c r="J22"/>
  <c r="E22"/>
  <c r="F90"/>
  <c r="J21"/>
  <c r="J16"/>
  <c r="J87"/>
  <c r="E7"/>
  <c r="E52"/>
  <c i="48" r="J41"/>
  <c r="J40"/>
  <c i="1" r="AY112"/>
  <c i="48" r="J39"/>
  <c i="1" r="AX112"/>
  <c i="48"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J90"/>
  <c r="J89"/>
  <c r="F89"/>
  <c r="F87"/>
  <c r="E85"/>
  <c r="J63"/>
  <c r="J62"/>
  <c r="F62"/>
  <c r="F60"/>
  <c r="E58"/>
  <c r="J22"/>
  <c r="E22"/>
  <c r="F90"/>
  <c r="J21"/>
  <c r="J16"/>
  <c r="J87"/>
  <c r="E7"/>
  <c r="E79"/>
  <c i="47" r="J41"/>
  <c r="J40"/>
  <c i="1" r="AY111"/>
  <c i="47" r="J39"/>
  <c i="1" r="AX111"/>
  <c i="47"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63"/>
  <c r="J21"/>
  <c r="J16"/>
  <c r="J60"/>
  <c r="E7"/>
  <c r="E81"/>
  <c i="46" r="J41"/>
  <c r="J40"/>
  <c i="1" r="AY110"/>
  <c i="46" r="J39"/>
  <c i="1" r="AX110"/>
  <c i="46"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05"/>
  <c r="BH105"/>
  <c r="BG105"/>
  <c r="BF105"/>
  <c r="T105"/>
  <c r="R105"/>
  <c r="P105"/>
  <c r="BI101"/>
  <c r="BH101"/>
  <c r="BG101"/>
  <c r="BF101"/>
  <c r="T101"/>
  <c r="R101"/>
  <c r="P101"/>
  <c r="BI97"/>
  <c r="BH97"/>
  <c r="BG97"/>
  <c r="BF97"/>
  <c r="T97"/>
  <c r="R97"/>
  <c r="P97"/>
  <c r="BI95"/>
  <c r="BH95"/>
  <c r="BG95"/>
  <c r="BF95"/>
  <c r="T95"/>
  <c r="R95"/>
  <c r="P95"/>
  <c r="J90"/>
  <c r="J89"/>
  <c r="F89"/>
  <c r="F87"/>
  <c r="E85"/>
  <c r="J63"/>
  <c r="J62"/>
  <c r="F62"/>
  <c r="F60"/>
  <c r="E58"/>
  <c r="J22"/>
  <c r="E22"/>
  <c r="F90"/>
  <c r="J21"/>
  <c r="J16"/>
  <c r="J60"/>
  <c r="E7"/>
  <c r="E79"/>
  <c i="45" r="J41"/>
  <c r="J40"/>
  <c i="1" r="AY109"/>
  <c i="45" r="J39"/>
  <c i="1" r="AX109"/>
  <c i="45"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4"/>
  <c r="BH104"/>
  <c r="BG104"/>
  <c r="BF104"/>
  <c r="T104"/>
  <c r="R104"/>
  <c r="P104"/>
  <c r="BI97"/>
  <c r="BH97"/>
  <c r="BG97"/>
  <c r="BF97"/>
  <c r="T97"/>
  <c r="R97"/>
  <c r="P97"/>
  <c r="BI95"/>
  <c r="BH95"/>
  <c r="BG95"/>
  <c r="BF95"/>
  <c r="T95"/>
  <c r="R95"/>
  <c r="P95"/>
  <c r="J90"/>
  <c r="J89"/>
  <c r="F89"/>
  <c r="F87"/>
  <c r="E85"/>
  <c r="J63"/>
  <c r="J62"/>
  <c r="F62"/>
  <c r="F60"/>
  <c r="E58"/>
  <c r="J22"/>
  <c r="E22"/>
  <c r="F63"/>
  <c r="J21"/>
  <c r="J16"/>
  <c r="J60"/>
  <c r="E7"/>
  <c r="E52"/>
  <c i="44" r="J41"/>
  <c r="J40"/>
  <c i="1" r="AY108"/>
  <c i="44" r="J39"/>
  <c i="1" r="AX108"/>
  <c i="44" r="BI189"/>
  <c r="BH189"/>
  <c r="BG189"/>
  <c r="BF189"/>
  <c r="T189"/>
  <c r="R189"/>
  <c r="P189"/>
  <c r="BI188"/>
  <c r="BH188"/>
  <c r="BG188"/>
  <c r="BF188"/>
  <c r="T188"/>
  <c r="R188"/>
  <c r="P188"/>
  <c r="BI187"/>
  <c r="BH187"/>
  <c r="BG187"/>
  <c r="BF187"/>
  <c r="T187"/>
  <c r="R187"/>
  <c r="P187"/>
  <c r="BI182"/>
  <c r="BH182"/>
  <c r="BG182"/>
  <c r="BF182"/>
  <c r="T182"/>
  <c r="R182"/>
  <c r="P182"/>
  <c r="BI177"/>
  <c r="BH177"/>
  <c r="BG177"/>
  <c r="BF177"/>
  <c r="T177"/>
  <c r="R177"/>
  <c r="P177"/>
  <c r="BI172"/>
  <c r="BH172"/>
  <c r="BG172"/>
  <c r="BF172"/>
  <c r="T172"/>
  <c r="R172"/>
  <c r="P172"/>
  <c r="BI167"/>
  <c r="BH167"/>
  <c r="BG167"/>
  <c r="BF167"/>
  <c r="T167"/>
  <c r="R167"/>
  <c r="P167"/>
  <c r="BI162"/>
  <c r="BH162"/>
  <c r="BG162"/>
  <c r="BF162"/>
  <c r="T162"/>
  <c r="R162"/>
  <c r="P162"/>
  <c r="BI157"/>
  <c r="BH157"/>
  <c r="BG157"/>
  <c r="BF157"/>
  <c r="T157"/>
  <c r="R157"/>
  <c r="P157"/>
  <c r="BI152"/>
  <c r="BH152"/>
  <c r="BG152"/>
  <c r="BF152"/>
  <c r="T152"/>
  <c r="R152"/>
  <c r="P152"/>
  <c r="BI147"/>
  <c r="BH147"/>
  <c r="BG147"/>
  <c r="BF147"/>
  <c r="T147"/>
  <c r="R147"/>
  <c r="P147"/>
  <c r="BI142"/>
  <c r="BH142"/>
  <c r="BG142"/>
  <c r="BF142"/>
  <c r="T142"/>
  <c r="R142"/>
  <c r="P142"/>
  <c r="BI137"/>
  <c r="BH137"/>
  <c r="BG137"/>
  <c r="BF137"/>
  <c r="T137"/>
  <c r="R137"/>
  <c r="P137"/>
  <c r="BI132"/>
  <c r="BH132"/>
  <c r="BG132"/>
  <c r="BF132"/>
  <c r="T132"/>
  <c r="R132"/>
  <c r="P132"/>
  <c r="BI127"/>
  <c r="BH127"/>
  <c r="BG127"/>
  <c r="BF127"/>
  <c r="T127"/>
  <c r="R127"/>
  <c r="P127"/>
  <c r="BI122"/>
  <c r="BH122"/>
  <c r="BG122"/>
  <c r="BF122"/>
  <c r="T122"/>
  <c r="R122"/>
  <c r="P122"/>
  <c r="BI119"/>
  <c r="BH119"/>
  <c r="BG119"/>
  <c r="BF119"/>
  <c r="T119"/>
  <c r="R119"/>
  <c r="P119"/>
  <c r="BI117"/>
  <c r="BH117"/>
  <c r="BG117"/>
  <c r="BF117"/>
  <c r="T117"/>
  <c r="R117"/>
  <c r="P117"/>
  <c r="BI115"/>
  <c r="BH115"/>
  <c r="BG115"/>
  <c r="BF115"/>
  <c r="T115"/>
  <c r="R115"/>
  <c r="P115"/>
  <c r="BI114"/>
  <c r="BH114"/>
  <c r="BG114"/>
  <c r="BF114"/>
  <c r="T114"/>
  <c r="R114"/>
  <c r="P114"/>
  <c r="BI113"/>
  <c r="BH113"/>
  <c r="BG113"/>
  <c r="BF113"/>
  <c r="T113"/>
  <c r="R113"/>
  <c r="P113"/>
  <c r="BI109"/>
  <c r="BH109"/>
  <c r="BG109"/>
  <c r="BF109"/>
  <c r="T109"/>
  <c r="R109"/>
  <c r="P109"/>
  <c r="BI108"/>
  <c r="BH108"/>
  <c r="BG108"/>
  <c r="BF108"/>
  <c r="T108"/>
  <c r="R108"/>
  <c r="P108"/>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6"/>
  <c r="BH96"/>
  <c r="BG96"/>
  <c r="BF96"/>
  <c r="T96"/>
  <c r="R96"/>
  <c r="P96"/>
  <c r="J91"/>
  <c r="J90"/>
  <c r="F90"/>
  <c r="F88"/>
  <c r="E86"/>
  <c r="J63"/>
  <c r="J62"/>
  <c r="F62"/>
  <c r="F60"/>
  <c r="E58"/>
  <c r="J22"/>
  <c r="E22"/>
  <c r="F91"/>
  <c r="J21"/>
  <c r="J16"/>
  <c r="J88"/>
  <c r="E7"/>
  <c r="E52"/>
  <c i="43" r="J41"/>
  <c r="J40"/>
  <c i="1" r="AY106"/>
  <c i="43" r="J39"/>
  <c i="1" r="AX106"/>
  <c i="43"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06"/>
  <c r="BH106"/>
  <c r="BG106"/>
  <c r="BF106"/>
  <c r="T106"/>
  <c r="R106"/>
  <c r="P106"/>
  <c r="BI102"/>
  <c r="BH102"/>
  <c r="BG102"/>
  <c r="BF102"/>
  <c r="T102"/>
  <c r="R102"/>
  <c r="P102"/>
  <c r="BI101"/>
  <c r="BH101"/>
  <c r="BG101"/>
  <c r="BF101"/>
  <c r="T101"/>
  <c r="R101"/>
  <c r="P101"/>
  <c r="BI98"/>
  <c r="BH98"/>
  <c r="BG98"/>
  <c r="BF98"/>
  <c r="T98"/>
  <c r="R98"/>
  <c r="P98"/>
  <c r="BI95"/>
  <c r="BH95"/>
  <c r="BG95"/>
  <c r="BF95"/>
  <c r="T95"/>
  <c r="R95"/>
  <c r="P95"/>
  <c r="J90"/>
  <c r="J89"/>
  <c r="F89"/>
  <c r="F87"/>
  <c r="E85"/>
  <c r="J63"/>
  <c r="J62"/>
  <c r="F62"/>
  <c r="F60"/>
  <c r="E58"/>
  <c r="J22"/>
  <c r="E22"/>
  <c r="F63"/>
  <c r="J21"/>
  <c r="J16"/>
  <c r="J60"/>
  <c r="E7"/>
  <c r="E79"/>
  <c i="42" r="J41"/>
  <c r="J40"/>
  <c i="1" r="AY105"/>
  <c i="42" r="J39"/>
  <c i="1" r="AX105"/>
  <c i="42"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91"/>
  <c r="J90"/>
  <c r="F90"/>
  <c r="F88"/>
  <c r="E86"/>
  <c r="J63"/>
  <c r="J62"/>
  <c r="F62"/>
  <c r="F60"/>
  <c r="E58"/>
  <c r="J22"/>
  <c r="E22"/>
  <c r="F91"/>
  <c r="J21"/>
  <c r="J16"/>
  <c r="J60"/>
  <c r="E7"/>
  <c r="E80"/>
  <c i="41" r="J41"/>
  <c r="J40"/>
  <c i="1" r="AY103"/>
  <c i="41" r="J39"/>
  <c i="1" r="AX103"/>
  <c i="41"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05"/>
  <c r="BH105"/>
  <c r="BG105"/>
  <c r="BF105"/>
  <c r="T105"/>
  <c r="R105"/>
  <c r="P105"/>
  <c r="BI102"/>
  <c r="BH102"/>
  <c r="BG102"/>
  <c r="BF102"/>
  <c r="T102"/>
  <c r="R102"/>
  <c r="P102"/>
  <c r="BI101"/>
  <c r="BH101"/>
  <c r="BG101"/>
  <c r="BF101"/>
  <c r="T101"/>
  <c r="R101"/>
  <c r="P101"/>
  <c r="BI98"/>
  <c r="BH98"/>
  <c r="BG98"/>
  <c r="BF98"/>
  <c r="T98"/>
  <c r="R98"/>
  <c r="P98"/>
  <c r="BI95"/>
  <c r="BH95"/>
  <c r="BG95"/>
  <c r="BF95"/>
  <c r="T95"/>
  <c r="R95"/>
  <c r="P95"/>
  <c r="J90"/>
  <c r="J89"/>
  <c r="F89"/>
  <c r="F87"/>
  <c r="E85"/>
  <c r="J63"/>
  <c r="J62"/>
  <c r="F62"/>
  <c r="F60"/>
  <c r="E58"/>
  <c r="J22"/>
  <c r="E22"/>
  <c r="F90"/>
  <c r="J21"/>
  <c r="J16"/>
  <c r="J87"/>
  <c r="E7"/>
  <c r="E79"/>
  <c i="40" r="J41"/>
  <c r="J40"/>
  <c i="1" r="AY102"/>
  <c i="40" r="J39"/>
  <c i="1" r="AX102"/>
  <c i="40" r="BI110"/>
  <c r="BH110"/>
  <c r="BG110"/>
  <c r="BF110"/>
  <c r="T110"/>
  <c r="R110"/>
  <c r="P110"/>
  <c r="BI108"/>
  <c r="BH108"/>
  <c r="BG108"/>
  <c r="BF108"/>
  <c r="T108"/>
  <c r="R108"/>
  <c r="P108"/>
  <c r="BI107"/>
  <c r="BH107"/>
  <c r="BG107"/>
  <c r="BF107"/>
  <c r="T107"/>
  <c r="R107"/>
  <c r="P107"/>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J90"/>
  <c r="J89"/>
  <c r="F89"/>
  <c r="F87"/>
  <c r="E85"/>
  <c r="J63"/>
  <c r="J62"/>
  <c r="F62"/>
  <c r="F60"/>
  <c r="E58"/>
  <c r="J22"/>
  <c r="E22"/>
  <c r="F90"/>
  <c r="J21"/>
  <c r="J16"/>
  <c r="J87"/>
  <c r="E7"/>
  <c r="E79"/>
  <c i="39" r="J39"/>
  <c r="J38"/>
  <c i="1" r="AY99"/>
  <c i="39" r="J37"/>
  <c i="1" r="AX99"/>
  <c i="39"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T93"/>
  <c r="R94"/>
  <c r="R93"/>
  <c r="P94"/>
  <c r="P93"/>
  <c r="BI92"/>
  <c r="BH92"/>
  <c r="BG92"/>
  <c r="BF92"/>
  <c r="T92"/>
  <c r="R92"/>
  <c r="P92"/>
  <c r="BI91"/>
  <c r="BH91"/>
  <c r="BG91"/>
  <c r="BF91"/>
  <c r="T91"/>
  <c r="R91"/>
  <c r="P91"/>
  <c r="BI90"/>
  <c r="BH90"/>
  <c r="BG90"/>
  <c r="BF90"/>
  <c r="T90"/>
  <c r="R90"/>
  <c r="P90"/>
  <c r="J85"/>
  <c r="J84"/>
  <c r="F84"/>
  <c r="F82"/>
  <c r="E80"/>
  <c r="J59"/>
  <c r="J58"/>
  <c r="F58"/>
  <c r="F56"/>
  <c r="E54"/>
  <c r="J20"/>
  <c r="E20"/>
  <c r="F85"/>
  <c r="J19"/>
  <c r="J14"/>
  <c r="J56"/>
  <c r="E7"/>
  <c r="E76"/>
  <c i="38" r="J39"/>
  <c r="J38"/>
  <c i="1" r="AY98"/>
  <c i="38" r="J37"/>
  <c i="1" r="AX98"/>
  <c i="38"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T94"/>
  <c r="R95"/>
  <c r="R94"/>
  <c r="P95"/>
  <c r="P94"/>
  <c r="BI93"/>
  <c r="BH93"/>
  <c r="BG93"/>
  <c r="BF93"/>
  <c r="T93"/>
  <c r="R93"/>
  <c r="P93"/>
  <c r="BI92"/>
  <c r="BH92"/>
  <c r="BG92"/>
  <c r="BF92"/>
  <c r="T92"/>
  <c r="R92"/>
  <c r="P92"/>
  <c r="BI91"/>
  <c r="BH91"/>
  <c r="BG91"/>
  <c r="BF91"/>
  <c r="T91"/>
  <c r="R91"/>
  <c r="P91"/>
  <c r="BI90"/>
  <c r="BH90"/>
  <c r="BG90"/>
  <c r="BF90"/>
  <c r="T90"/>
  <c r="R90"/>
  <c r="P90"/>
  <c r="J85"/>
  <c r="J84"/>
  <c r="F84"/>
  <c r="F82"/>
  <c r="E80"/>
  <c r="J59"/>
  <c r="J58"/>
  <c r="F58"/>
  <c r="F56"/>
  <c r="E54"/>
  <c r="J20"/>
  <c r="E20"/>
  <c r="F85"/>
  <c r="J19"/>
  <c r="J14"/>
  <c r="J82"/>
  <c r="E7"/>
  <c r="E76"/>
  <c i="37" r="J39"/>
  <c r="J38"/>
  <c i="1" r="AY97"/>
  <c i="37" r="J37"/>
  <c i="1" r="AX97"/>
  <c i="37"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5"/>
  <c r="J84"/>
  <c r="F84"/>
  <c r="F82"/>
  <c r="E80"/>
  <c r="J59"/>
  <c r="J58"/>
  <c r="F58"/>
  <c r="F56"/>
  <c r="E54"/>
  <c r="J20"/>
  <c r="E20"/>
  <c r="F85"/>
  <c r="J19"/>
  <c r="J14"/>
  <c r="J56"/>
  <c r="E7"/>
  <c r="E50"/>
  <c i="36" r="J39"/>
  <c r="J38"/>
  <c i="1" r="AY96"/>
  <c i="36" r="J37"/>
  <c i="1" r="AX96"/>
  <c i="36" r="BI118"/>
  <c r="BH118"/>
  <c r="BG118"/>
  <c r="BF118"/>
  <c r="T118"/>
  <c r="T117"/>
  <c r="R118"/>
  <c r="R117"/>
  <c r="P118"/>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J86"/>
  <c r="J85"/>
  <c r="F85"/>
  <c r="F83"/>
  <c r="E81"/>
  <c r="J59"/>
  <c r="J58"/>
  <c r="F58"/>
  <c r="F56"/>
  <c r="E54"/>
  <c r="J20"/>
  <c r="E20"/>
  <c r="F59"/>
  <c r="J19"/>
  <c r="J14"/>
  <c r="J83"/>
  <c r="E7"/>
  <c r="E50"/>
  <c i="35" r="J39"/>
  <c r="J38"/>
  <c i="1" r="AY95"/>
  <c i="35" r="J37"/>
  <c i="1" r="AX95"/>
  <c i="35"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4"/>
  <c r="BH94"/>
  <c r="BG94"/>
  <c r="BF94"/>
  <c r="T94"/>
  <c r="T93"/>
  <c r="R94"/>
  <c r="R93"/>
  <c r="P94"/>
  <c r="P93"/>
  <c r="BI92"/>
  <c r="BH92"/>
  <c r="BG92"/>
  <c r="BF92"/>
  <c r="T92"/>
  <c r="R92"/>
  <c r="P92"/>
  <c r="BI91"/>
  <c r="BH91"/>
  <c r="BG91"/>
  <c r="BF91"/>
  <c r="T91"/>
  <c r="R91"/>
  <c r="P91"/>
  <c r="BI90"/>
  <c r="BH90"/>
  <c r="BG90"/>
  <c r="BF90"/>
  <c r="T90"/>
  <c r="R90"/>
  <c r="P90"/>
  <c r="J85"/>
  <c r="J84"/>
  <c r="F84"/>
  <c r="F82"/>
  <c r="E80"/>
  <c r="J59"/>
  <c r="J58"/>
  <c r="F58"/>
  <c r="F56"/>
  <c r="E54"/>
  <c r="J20"/>
  <c r="E20"/>
  <c r="F85"/>
  <c r="J19"/>
  <c r="J14"/>
  <c r="J82"/>
  <c r="E7"/>
  <c r="E76"/>
  <c i="34" r="J39"/>
  <c r="J38"/>
  <c i="1" r="AY94"/>
  <c i="34" r="J37"/>
  <c i="1" r="AX94"/>
  <c i="34"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2"/>
  <c r="BH112"/>
  <c r="BG112"/>
  <c r="BF112"/>
  <c r="T112"/>
  <c r="T111"/>
  <c r="R112"/>
  <c r="R111"/>
  <c r="P112"/>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5"/>
  <c r="J84"/>
  <c r="F84"/>
  <c r="F82"/>
  <c r="E80"/>
  <c r="J59"/>
  <c r="J58"/>
  <c r="F58"/>
  <c r="F56"/>
  <c r="E54"/>
  <c r="J20"/>
  <c r="E20"/>
  <c r="F85"/>
  <c r="J19"/>
  <c r="J14"/>
  <c r="J82"/>
  <c r="E7"/>
  <c r="E76"/>
  <c i="33" r="J39"/>
  <c r="J38"/>
  <c i="1" r="AY93"/>
  <c i="33" r="J37"/>
  <c i="1" r="AX93"/>
  <c i="33"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99"/>
  <c r="BH99"/>
  <c r="BG99"/>
  <c r="BF99"/>
  <c r="T99"/>
  <c r="T98"/>
  <c r="R99"/>
  <c r="R98"/>
  <c r="P99"/>
  <c r="P98"/>
  <c r="BI97"/>
  <c r="BH97"/>
  <c r="BG97"/>
  <c r="BF97"/>
  <c r="T97"/>
  <c r="R97"/>
  <c r="P97"/>
  <c r="BI96"/>
  <c r="BH96"/>
  <c r="BG96"/>
  <c r="BF96"/>
  <c r="T96"/>
  <c r="R96"/>
  <c r="P96"/>
  <c r="BI95"/>
  <c r="BH95"/>
  <c r="BG95"/>
  <c r="BF95"/>
  <c r="T95"/>
  <c r="R95"/>
  <c r="P95"/>
  <c r="BI94"/>
  <c r="BH94"/>
  <c r="BG94"/>
  <c r="BF94"/>
  <c r="T94"/>
  <c r="R94"/>
  <c r="P94"/>
  <c r="BI93"/>
  <c r="BH93"/>
  <c r="BG93"/>
  <c r="BF93"/>
  <c r="T93"/>
  <c r="R93"/>
  <c r="P93"/>
  <c r="J87"/>
  <c r="J86"/>
  <c r="F86"/>
  <c r="F84"/>
  <c r="E82"/>
  <c r="J59"/>
  <c r="J58"/>
  <c r="F58"/>
  <c r="F56"/>
  <c r="E54"/>
  <c r="J20"/>
  <c r="E20"/>
  <c r="F87"/>
  <c r="J19"/>
  <c r="J14"/>
  <c r="J84"/>
  <c r="E7"/>
  <c r="E78"/>
  <c i="32" r="J39"/>
  <c r="J38"/>
  <c i="1" r="AY92"/>
  <c i="32" r="J37"/>
  <c i="1" r="AX92"/>
  <c i="32" r="BI91"/>
  <c r="BH91"/>
  <c r="BG91"/>
  <c r="BF91"/>
  <c r="T91"/>
  <c r="R91"/>
  <c r="P91"/>
  <c r="BI90"/>
  <c r="BH90"/>
  <c r="BG90"/>
  <c r="BF90"/>
  <c r="T90"/>
  <c r="R90"/>
  <c r="P90"/>
  <c r="J84"/>
  <c r="J83"/>
  <c r="F83"/>
  <c r="F81"/>
  <c r="E79"/>
  <c r="J59"/>
  <c r="J58"/>
  <c r="F58"/>
  <c r="F56"/>
  <c r="E54"/>
  <c r="J20"/>
  <c r="E20"/>
  <c r="F84"/>
  <c r="J19"/>
  <c r="J14"/>
  <c r="J56"/>
  <c r="E7"/>
  <c r="E50"/>
  <c i="31" r="J39"/>
  <c r="J38"/>
  <c i="1" r="AY91"/>
  <c i="31" r="J37"/>
  <c i="1" r="AX91"/>
  <c i="31" r="BI98"/>
  <c r="BH98"/>
  <c r="BG98"/>
  <c r="BF98"/>
  <c r="T98"/>
  <c r="R98"/>
  <c r="P98"/>
  <c r="BI97"/>
  <c r="BH97"/>
  <c r="BG97"/>
  <c r="BF97"/>
  <c r="T97"/>
  <c r="R97"/>
  <c r="P97"/>
  <c r="BI96"/>
  <c r="BH96"/>
  <c r="BG96"/>
  <c r="BF96"/>
  <c r="T96"/>
  <c r="R96"/>
  <c r="P96"/>
  <c r="BI94"/>
  <c r="BH94"/>
  <c r="BG94"/>
  <c r="BF94"/>
  <c r="T94"/>
  <c r="T93"/>
  <c r="R94"/>
  <c r="R93"/>
  <c r="P94"/>
  <c r="P93"/>
  <c r="BI92"/>
  <c r="BH92"/>
  <c r="BG92"/>
  <c r="BF92"/>
  <c r="T92"/>
  <c r="R92"/>
  <c r="P92"/>
  <c r="BI91"/>
  <c r="BH91"/>
  <c r="BG91"/>
  <c r="BF91"/>
  <c r="T91"/>
  <c r="R91"/>
  <c r="P91"/>
  <c r="BI90"/>
  <c r="BH90"/>
  <c r="BG90"/>
  <c r="BF90"/>
  <c r="T90"/>
  <c r="R90"/>
  <c r="P90"/>
  <c r="J85"/>
  <c r="J84"/>
  <c r="F84"/>
  <c r="F82"/>
  <c r="E80"/>
  <c r="J59"/>
  <c r="J58"/>
  <c r="F58"/>
  <c r="F56"/>
  <c r="E54"/>
  <c r="J20"/>
  <c r="E20"/>
  <c r="F85"/>
  <c r="J19"/>
  <c r="J14"/>
  <c r="J82"/>
  <c r="E7"/>
  <c r="E50"/>
  <c i="30" r="J167"/>
  <c r="J39"/>
  <c r="J38"/>
  <c i="1" r="AY90"/>
  <c i="30" r="J37"/>
  <c i="1" r="AX90"/>
  <c i="30"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J73"/>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9"/>
  <c r="BH119"/>
  <c r="BG119"/>
  <c r="BF119"/>
  <c r="T119"/>
  <c r="R119"/>
  <c r="P119"/>
  <c r="BI118"/>
  <c r="BH118"/>
  <c r="BG118"/>
  <c r="BF118"/>
  <c r="T118"/>
  <c r="R118"/>
  <c r="P118"/>
  <c r="BI116"/>
  <c r="BH116"/>
  <c r="BG116"/>
  <c r="BF116"/>
  <c r="T116"/>
  <c r="T115"/>
  <c r="R116"/>
  <c r="R115"/>
  <c r="P116"/>
  <c r="P115"/>
  <c r="BI113"/>
  <c r="BH113"/>
  <c r="BG113"/>
  <c r="BF113"/>
  <c r="T113"/>
  <c r="T112"/>
  <c r="R113"/>
  <c r="R112"/>
  <c r="P113"/>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J97"/>
  <c r="J96"/>
  <c r="F96"/>
  <c r="F94"/>
  <c r="E92"/>
  <c r="J59"/>
  <c r="J58"/>
  <c r="F58"/>
  <c r="F56"/>
  <c r="E54"/>
  <c r="J20"/>
  <c r="E20"/>
  <c r="F97"/>
  <c r="J19"/>
  <c r="J14"/>
  <c r="J94"/>
  <c r="E7"/>
  <c r="E88"/>
  <c i="29" r="J37"/>
  <c r="J36"/>
  <c i="1" r="AY88"/>
  <c i="29" r="J35"/>
  <c i="1" r="AX88"/>
  <c i="29"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1"/>
  <c r="BH131"/>
  <c r="BG131"/>
  <c r="BF131"/>
  <c r="T131"/>
  <c r="R131"/>
  <c r="P131"/>
  <c r="BI129"/>
  <c r="BH129"/>
  <c r="BG129"/>
  <c r="BF129"/>
  <c r="T129"/>
  <c r="R129"/>
  <c r="P129"/>
  <c r="BI128"/>
  <c r="BH128"/>
  <c r="BG128"/>
  <c r="BF128"/>
  <c r="T128"/>
  <c r="R128"/>
  <c r="P128"/>
  <c r="BI126"/>
  <c r="BH126"/>
  <c r="BG126"/>
  <c r="BF126"/>
  <c r="T126"/>
  <c r="R126"/>
  <c r="P126"/>
  <c r="BI124"/>
  <c r="BH124"/>
  <c r="BG124"/>
  <c r="BF124"/>
  <c r="T124"/>
  <c r="R124"/>
  <c r="P124"/>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5"/>
  <c r="BH105"/>
  <c r="BG105"/>
  <c r="BF105"/>
  <c r="T105"/>
  <c r="R105"/>
  <c r="P105"/>
  <c r="BI103"/>
  <c r="BH103"/>
  <c r="BG103"/>
  <c r="BF103"/>
  <c r="T103"/>
  <c r="R103"/>
  <c r="P103"/>
  <c r="BI101"/>
  <c r="BH101"/>
  <c r="BG101"/>
  <c r="BF101"/>
  <c r="T101"/>
  <c r="R101"/>
  <c r="P101"/>
  <c r="BI99"/>
  <c r="BH99"/>
  <c r="BG99"/>
  <c r="BF99"/>
  <c r="T99"/>
  <c r="R99"/>
  <c r="P99"/>
  <c r="BI96"/>
  <c r="BH96"/>
  <c r="BG96"/>
  <c r="BF96"/>
  <c r="T96"/>
  <c r="R96"/>
  <c r="P96"/>
  <c r="BI94"/>
  <c r="BH94"/>
  <c r="BG94"/>
  <c r="BF94"/>
  <c r="T94"/>
  <c r="R94"/>
  <c r="P94"/>
  <c r="BI91"/>
  <c r="BH91"/>
  <c r="BG91"/>
  <c r="BF91"/>
  <c r="T91"/>
  <c r="R91"/>
  <c r="P91"/>
  <c r="BI90"/>
  <c r="BH90"/>
  <c r="BG90"/>
  <c r="BF90"/>
  <c r="T90"/>
  <c r="R90"/>
  <c r="P90"/>
  <c r="J84"/>
  <c r="J83"/>
  <c r="F83"/>
  <c r="F81"/>
  <c r="E79"/>
  <c r="J55"/>
  <c r="J54"/>
  <c r="F54"/>
  <c r="F52"/>
  <c r="E50"/>
  <c r="J18"/>
  <c r="E18"/>
  <c r="F84"/>
  <c r="J17"/>
  <c r="J12"/>
  <c r="J81"/>
  <c r="E7"/>
  <c r="E48"/>
  <c i="28" r="J37"/>
  <c r="J36"/>
  <c i="1" r="AY87"/>
  <c i="28" r="J35"/>
  <c i="1" r="AX87"/>
  <c i="28" r="BI248"/>
  <c r="BH248"/>
  <c r="BG248"/>
  <c r="BF248"/>
  <c r="T248"/>
  <c r="R248"/>
  <c r="P248"/>
  <c r="BI247"/>
  <c r="BH247"/>
  <c r="BG247"/>
  <c r="BF247"/>
  <c r="T247"/>
  <c r="R247"/>
  <c r="P247"/>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38"/>
  <c r="BH238"/>
  <c r="BG238"/>
  <c r="BF238"/>
  <c r="T238"/>
  <c r="R238"/>
  <c r="P238"/>
  <c r="BI237"/>
  <c r="BH237"/>
  <c r="BG237"/>
  <c r="BF237"/>
  <c r="T237"/>
  <c r="R237"/>
  <c r="P237"/>
  <c r="BI234"/>
  <c r="BH234"/>
  <c r="BG234"/>
  <c r="BF234"/>
  <c r="T234"/>
  <c r="R234"/>
  <c r="P234"/>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4"/>
  <c r="BH224"/>
  <c r="BG224"/>
  <c r="BF224"/>
  <c r="T224"/>
  <c r="R224"/>
  <c r="P224"/>
  <c r="BI222"/>
  <c r="BH222"/>
  <c r="BG222"/>
  <c r="BF222"/>
  <c r="T222"/>
  <c r="R222"/>
  <c r="P222"/>
  <c r="BI221"/>
  <c r="BH221"/>
  <c r="BG221"/>
  <c r="BF221"/>
  <c r="T221"/>
  <c r="R221"/>
  <c r="P221"/>
  <c r="BI219"/>
  <c r="BH219"/>
  <c r="BG219"/>
  <c r="BF219"/>
  <c r="T219"/>
  <c r="R219"/>
  <c r="P219"/>
  <c r="BI217"/>
  <c r="BH217"/>
  <c r="BG217"/>
  <c r="BF217"/>
  <c r="T217"/>
  <c r="R217"/>
  <c r="P217"/>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7"/>
  <c r="BH207"/>
  <c r="BG207"/>
  <c r="BF207"/>
  <c r="T207"/>
  <c r="R207"/>
  <c r="P207"/>
  <c r="BI206"/>
  <c r="BH206"/>
  <c r="BG206"/>
  <c r="BF206"/>
  <c r="T206"/>
  <c r="R206"/>
  <c r="P206"/>
  <c r="BI204"/>
  <c r="BH204"/>
  <c r="BG204"/>
  <c r="BF204"/>
  <c r="T204"/>
  <c r="R204"/>
  <c r="P204"/>
  <c r="BI203"/>
  <c r="BH203"/>
  <c r="BG203"/>
  <c r="BF203"/>
  <c r="T203"/>
  <c r="R203"/>
  <c r="P203"/>
  <c r="BI202"/>
  <c r="BH202"/>
  <c r="BG202"/>
  <c r="BF202"/>
  <c r="T202"/>
  <c r="R202"/>
  <c r="P202"/>
  <c r="BI200"/>
  <c r="BH200"/>
  <c r="BG200"/>
  <c r="BF200"/>
  <c r="T200"/>
  <c r="R200"/>
  <c r="P200"/>
  <c r="BI198"/>
  <c r="BH198"/>
  <c r="BG198"/>
  <c r="BF198"/>
  <c r="T198"/>
  <c r="R198"/>
  <c r="P198"/>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8"/>
  <c r="BH188"/>
  <c r="BG188"/>
  <c r="BF188"/>
  <c r="T188"/>
  <c r="R188"/>
  <c r="P188"/>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J83"/>
  <c r="J82"/>
  <c r="F82"/>
  <c r="F80"/>
  <c r="E78"/>
  <c r="J55"/>
  <c r="J54"/>
  <c r="F54"/>
  <c r="F52"/>
  <c r="E50"/>
  <c r="J18"/>
  <c r="E18"/>
  <c r="F55"/>
  <c r="J17"/>
  <c r="J12"/>
  <c r="J80"/>
  <c r="E7"/>
  <c r="E76"/>
  <c i="27" r="J39"/>
  <c r="J38"/>
  <c i="1" r="AY86"/>
  <c i="27" r="J37"/>
  <c i="1" r="AX86"/>
  <c i="27" r="BI119"/>
  <c r="BH119"/>
  <c r="BG119"/>
  <c r="BF119"/>
  <c r="T119"/>
  <c r="R119"/>
  <c r="P119"/>
  <c r="BI112"/>
  <c r="BH112"/>
  <c r="BG112"/>
  <c r="BF112"/>
  <c r="T112"/>
  <c r="R112"/>
  <c r="P112"/>
  <c r="BI108"/>
  <c r="BH108"/>
  <c r="BG108"/>
  <c r="BF108"/>
  <c r="T108"/>
  <c r="R108"/>
  <c r="P108"/>
  <c r="BI105"/>
  <c r="BH105"/>
  <c r="BG105"/>
  <c r="BF105"/>
  <c r="T105"/>
  <c r="R105"/>
  <c r="P105"/>
  <c r="BI101"/>
  <c r="BH101"/>
  <c r="BG101"/>
  <c r="BF101"/>
  <c r="T101"/>
  <c r="R101"/>
  <c r="P101"/>
  <c r="BI97"/>
  <c r="BH97"/>
  <c r="BG97"/>
  <c r="BF97"/>
  <c r="T97"/>
  <c r="R97"/>
  <c r="P97"/>
  <c r="BI94"/>
  <c r="BH94"/>
  <c r="BG94"/>
  <c r="BF94"/>
  <c r="T94"/>
  <c r="R94"/>
  <c r="P94"/>
  <c r="BI93"/>
  <c r="BH93"/>
  <c r="BG93"/>
  <c r="BF93"/>
  <c r="T93"/>
  <c r="R93"/>
  <c r="P93"/>
  <c r="J87"/>
  <c r="J86"/>
  <c r="F86"/>
  <c r="F84"/>
  <c r="E82"/>
  <c r="J59"/>
  <c r="J58"/>
  <c r="F58"/>
  <c r="F56"/>
  <c r="E54"/>
  <c r="J20"/>
  <c r="E20"/>
  <c r="F87"/>
  <c r="J19"/>
  <c r="J14"/>
  <c r="J84"/>
  <c r="E7"/>
  <c r="E78"/>
  <c i="26" r="J41"/>
  <c r="J40"/>
  <c i="1" r="AY85"/>
  <c i="26" r="J39"/>
  <c i="1" r="AX85"/>
  <c i="26" r="BI186"/>
  <c r="BH186"/>
  <c r="BG186"/>
  <c r="BF186"/>
  <c r="T186"/>
  <c r="R186"/>
  <c r="P186"/>
  <c r="BI168"/>
  <c r="BH168"/>
  <c r="BG168"/>
  <c r="BF168"/>
  <c r="T168"/>
  <c r="R168"/>
  <c r="P168"/>
  <c r="BI150"/>
  <c r="BH150"/>
  <c r="BG150"/>
  <c r="BF150"/>
  <c r="T150"/>
  <c r="R150"/>
  <c r="P150"/>
  <c r="BI132"/>
  <c r="BH132"/>
  <c r="BG132"/>
  <c r="BF132"/>
  <c r="T132"/>
  <c r="R132"/>
  <c r="P132"/>
  <c r="BI114"/>
  <c r="BH114"/>
  <c r="BG114"/>
  <c r="BF114"/>
  <c r="T114"/>
  <c r="R114"/>
  <c r="P114"/>
  <c r="BI96"/>
  <c r="BH96"/>
  <c r="BG96"/>
  <c r="BF96"/>
  <c r="T96"/>
  <c r="R96"/>
  <c r="P96"/>
  <c r="J90"/>
  <c r="J89"/>
  <c r="F89"/>
  <c r="F87"/>
  <c r="E85"/>
  <c r="J63"/>
  <c r="J62"/>
  <c r="F62"/>
  <c r="F60"/>
  <c r="E58"/>
  <c r="J22"/>
  <c r="E22"/>
  <c r="F90"/>
  <c r="J21"/>
  <c r="J16"/>
  <c r="J87"/>
  <c r="E7"/>
  <c r="E52"/>
  <c i="25" r="J41"/>
  <c r="J40"/>
  <c i="1" r="AY84"/>
  <c i="25" r="J39"/>
  <c i="1" r="AX84"/>
  <c i="25" r="BI480"/>
  <c r="BH480"/>
  <c r="BG480"/>
  <c r="BF480"/>
  <c r="T480"/>
  <c r="R480"/>
  <c r="P480"/>
  <c r="BI465"/>
  <c r="BH465"/>
  <c r="BG465"/>
  <c r="BF465"/>
  <c r="T465"/>
  <c r="R465"/>
  <c r="P465"/>
  <c r="BI463"/>
  <c r="BH463"/>
  <c r="BG463"/>
  <c r="BF463"/>
  <c r="T463"/>
  <c r="R463"/>
  <c r="P463"/>
  <c r="BI458"/>
  <c r="BH458"/>
  <c r="BG458"/>
  <c r="BF458"/>
  <c r="T458"/>
  <c r="R458"/>
  <c r="P458"/>
  <c r="BI445"/>
  <c r="BH445"/>
  <c r="BG445"/>
  <c r="BF445"/>
  <c r="T445"/>
  <c r="R445"/>
  <c r="P445"/>
  <c r="BI430"/>
  <c r="BH430"/>
  <c r="BG430"/>
  <c r="BF430"/>
  <c r="T430"/>
  <c r="R430"/>
  <c r="P430"/>
  <c r="BI428"/>
  <c r="BH428"/>
  <c r="BG428"/>
  <c r="BF428"/>
  <c r="T428"/>
  <c r="T427"/>
  <c r="R428"/>
  <c r="R427"/>
  <c r="P428"/>
  <c r="P427"/>
  <c r="BI425"/>
  <c r="BH425"/>
  <c r="BG425"/>
  <c r="BF425"/>
  <c r="T425"/>
  <c r="R425"/>
  <c r="P425"/>
  <c r="BI421"/>
  <c r="BH421"/>
  <c r="BG421"/>
  <c r="BF421"/>
  <c r="T421"/>
  <c r="R421"/>
  <c r="P421"/>
  <c r="BI420"/>
  <c r="BH420"/>
  <c r="BG420"/>
  <c r="BF420"/>
  <c r="T420"/>
  <c r="R420"/>
  <c r="P420"/>
  <c r="BI418"/>
  <c r="BH418"/>
  <c r="BG418"/>
  <c r="BF418"/>
  <c r="T418"/>
  <c r="R418"/>
  <c r="P418"/>
  <c r="BI412"/>
  <c r="BH412"/>
  <c r="BG412"/>
  <c r="BF412"/>
  <c r="T412"/>
  <c r="R412"/>
  <c r="P412"/>
  <c r="BI404"/>
  <c r="BH404"/>
  <c r="BG404"/>
  <c r="BF404"/>
  <c r="T404"/>
  <c r="R404"/>
  <c r="P404"/>
  <c r="BI398"/>
  <c r="BH398"/>
  <c r="BG398"/>
  <c r="BF398"/>
  <c r="T398"/>
  <c r="R398"/>
  <c r="P398"/>
  <c r="BI395"/>
  <c r="BH395"/>
  <c r="BG395"/>
  <c r="BF395"/>
  <c r="T395"/>
  <c r="R395"/>
  <c r="P395"/>
  <c r="BI390"/>
  <c r="BH390"/>
  <c r="BG390"/>
  <c r="BF390"/>
  <c r="T390"/>
  <c r="R390"/>
  <c r="P390"/>
  <c r="BI388"/>
  <c r="BH388"/>
  <c r="BG388"/>
  <c r="BF388"/>
  <c r="T388"/>
  <c r="R388"/>
  <c r="P388"/>
  <c r="BI383"/>
  <c r="BH383"/>
  <c r="BG383"/>
  <c r="BF383"/>
  <c r="T383"/>
  <c r="R383"/>
  <c r="P383"/>
  <c r="BI380"/>
  <c r="BH380"/>
  <c r="BG380"/>
  <c r="BF380"/>
  <c r="T380"/>
  <c r="R380"/>
  <c r="P380"/>
  <c r="BI376"/>
  <c r="BH376"/>
  <c r="BG376"/>
  <c r="BF376"/>
  <c r="T376"/>
  <c r="R376"/>
  <c r="P376"/>
  <c r="BI371"/>
  <c r="BH371"/>
  <c r="BG371"/>
  <c r="BF371"/>
  <c r="T371"/>
  <c r="R371"/>
  <c r="P371"/>
  <c r="BI366"/>
  <c r="BH366"/>
  <c r="BG366"/>
  <c r="BF366"/>
  <c r="T366"/>
  <c r="R366"/>
  <c r="P366"/>
  <c r="BI361"/>
  <c r="BH361"/>
  <c r="BG361"/>
  <c r="BF361"/>
  <c r="T361"/>
  <c r="R361"/>
  <c r="P361"/>
  <c r="BI356"/>
  <c r="BH356"/>
  <c r="BG356"/>
  <c r="BF356"/>
  <c r="T356"/>
  <c r="R356"/>
  <c r="P356"/>
  <c r="BI353"/>
  <c r="BH353"/>
  <c r="BG353"/>
  <c r="BF353"/>
  <c r="T353"/>
  <c r="R353"/>
  <c r="P353"/>
  <c r="BI351"/>
  <c r="BH351"/>
  <c r="BG351"/>
  <c r="BF351"/>
  <c r="T351"/>
  <c r="R351"/>
  <c r="P351"/>
  <c r="BI347"/>
  <c r="BH347"/>
  <c r="BG347"/>
  <c r="BF347"/>
  <c r="T347"/>
  <c r="R347"/>
  <c r="P347"/>
  <c r="BI345"/>
  <c r="BH345"/>
  <c r="BG345"/>
  <c r="BF345"/>
  <c r="T345"/>
  <c r="R345"/>
  <c r="P345"/>
  <c r="BI341"/>
  <c r="BH341"/>
  <c r="BG341"/>
  <c r="BF341"/>
  <c r="T341"/>
  <c r="R341"/>
  <c r="P341"/>
  <c r="BI337"/>
  <c r="BH337"/>
  <c r="BG337"/>
  <c r="BF337"/>
  <c r="T337"/>
  <c r="R337"/>
  <c r="P337"/>
  <c r="BI333"/>
  <c r="BH333"/>
  <c r="BG333"/>
  <c r="BF333"/>
  <c r="T333"/>
  <c r="R333"/>
  <c r="P333"/>
  <c r="BI330"/>
  <c r="BH330"/>
  <c r="BG330"/>
  <c r="BF330"/>
  <c r="T330"/>
  <c r="R330"/>
  <c r="P330"/>
  <c r="BI329"/>
  <c r="BH329"/>
  <c r="BG329"/>
  <c r="BF329"/>
  <c r="T329"/>
  <c r="R329"/>
  <c r="P329"/>
  <c r="BI326"/>
  <c r="BH326"/>
  <c r="BG326"/>
  <c r="BF326"/>
  <c r="T326"/>
  <c r="R326"/>
  <c r="P326"/>
  <c r="BI325"/>
  <c r="BH325"/>
  <c r="BG325"/>
  <c r="BF325"/>
  <c r="T325"/>
  <c r="R325"/>
  <c r="P325"/>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3"/>
  <c r="BH313"/>
  <c r="BG313"/>
  <c r="BF313"/>
  <c r="T313"/>
  <c r="R313"/>
  <c r="P313"/>
  <c r="BI310"/>
  <c r="BH310"/>
  <c r="BG310"/>
  <c r="BF310"/>
  <c r="T310"/>
  <c r="R310"/>
  <c r="P310"/>
  <c r="BI306"/>
  <c r="BH306"/>
  <c r="BG306"/>
  <c r="BF306"/>
  <c r="T306"/>
  <c r="R306"/>
  <c r="P306"/>
  <c r="BI303"/>
  <c r="BH303"/>
  <c r="BG303"/>
  <c r="BF303"/>
  <c r="T303"/>
  <c r="R303"/>
  <c r="P303"/>
  <c r="BI300"/>
  <c r="BH300"/>
  <c r="BG300"/>
  <c r="BF300"/>
  <c r="T300"/>
  <c r="R300"/>
  <c r="P300"/>
  <c r="BI295"/>
  <c r="BH295"/>
  <c r="BG295"/>
  <c r="BF295"/>
  <c r="T295"/>
  <c r="R295"/>
  <c r="P295"/>
  <c r="BI292"/>
  <c r="BH292"/>
  <c r="BG292"/>
  <c r="BF292"/>
  <c r="T292"/>
  <c r="R292"/>
  <c r="P292"/>
  <c r="BI285"/>
  <c r="BH285"/>
  <c r="BG285"/>
  <c r="BF285"/>
  <c r="T285"/>
  <c r="R285"/>
  <c r="P285"/>
  <c r="BI281"/>
  <c r="BH281"/>
  <c r="BG281"/>
  <c r="BF281"/>
  <c r="T281"/>
  <c r="R281"/>
  <c r="P281"/>
  <c r="BI277"/>
  <c r="BH277"/>
  <c r="BG277"/>
  <c r="BF277"/>
  <c r="T277"/>
  <c r="R277"/>
  <c r="P277"/>
  <c r="BI270"/>
  <c r="BH270"/>
  <c r="BG270"/>
  <c r="BF270"/>
  <c r="T270"/>
  <c r="R270"/>
  <c r="P270"/>
  <c r="BI269"/>
  <c r="BH269"/>
  <c r="BG269"/>
  <c r="BF269"/>
  <c r="T269"/>
  <c r="R269"/>
  <c r="P269"/>
  <c r="BI267"/>
  <c r="BH267"/>
  <c r="BG267"/>
  <c r="BF267"/>
  <c r="T267"/>
  <c r="R267"/>
  <c r="P267"/>
  <c r="BI266"/>
  <c r="BH266"/>
  <c r="BG266"/>
  <c r="BF266"/>
  <c r="T266"/>
  <c r="R266"/>
  <c r="P266"/>
  <c r="BI264"/>
  <c r="BH264"/>
  <c r="BG264"/>
  <c r="BF264"/>
  <c r="T264"/>
  <c r="R264"/>
  <c r="P264"/>
  <c r="BI263"/>
  <c r="BH263"/>
  <c r="BG263"/>
  <c r="BF263"/>
  <c r="T263"/>
  <c r="R263"/>
  <c r="P263"/>
  <c r="BI261"/>
  <c r="BH261"/>
  <c r="BG261"/>
  <c r="BF261"/>
  <c r="T261"/>
  <c r="R261"/>
  <c r="P261"/>
  <c r="BI260"/>
  <c r="BH260"/>
  <c r="BG260"/>
  <c r="BF260"/>
  <c r="T260"/>
  <c r="R260"/>
  <c r="P260"/>
  <c r="BI256"/>
  <c r="BH256"/>
  <c r="BG256"/>
  <c r="BF256"/>
  <c r="T256"/>
  <c r="R256"/>
  <c r="P256"/>
  <c r="BI254"/>
  <c r="BH254"/>
  <c r="BG254"/>
  <c r="BF254"/>
  <c r="T254"/>
  <c r="R254"/>
  <c r="P254"/>
  <c r="BI249"/>
  <c r="BH249"/>
  <c r="BG249"/>
  <c r="BF249"/>
  <c r="T249"/>
  <c r="R249"/>
  <c r="P249"/>
  <c r="BI244"/>
  <c r="BH244"/>
  <c r="BG244"/>
  <c r="BF244"/>
  <c r="T244"/>
  <c r="R244"/>
  <c r="P244"/>
  <c r="BI242"/>
  <c r="BH242"/>
  <c r="BG242"/>
  <c r="BF242"/>
  <c r="T242"/>
  <c r="R242"/>
  <c r="P242"/>
  <c r="BI237"/>
  <c r="BH237"/>
  <c r="BG237"/>
  <c r="BF237"/>
  <c r="T237"/>
  <c r="R237"/>
  <c r="P237"/>
  <c r="BI232"/>
  <c r="BH232"/>
  <c r="BG232"/>
  <c r="BF232"/>
  <c r="T232"/>
  <c r="R232"/>
  <c r="P232"/>
  <c r="BI227"/>
  <c r="BH227"/>
  <c r="BG227"/>
  <c r="BF227"/>
  <c r="T227"/>
  <c r="R227"/>
  <c r="P227"/>
  <c r="BI222"/>
  <c r="BH222"/>
  <c r="BG222"/>
  <c r="BF222"/>
  <c r="T222"/>
  <c r="R222"/>
  <c r="P222"/>
  <c r="BI218"/>
  <c r="BH218"/>
  <c r="BG218"/>
  <c r="BF218"/>
  <c r="T218"/>
  <c r="T217"/>
  <c r="R218"/>
  <c r="R217"/>
  <c r="P218"/>
  <c r="P217"/>
  <c r="BI215"/>
  <c r="BH215"/>
  <c r="BG215"/>
  <c r="BF215"/>
  <c r="T215"/>
  <c r="R215"/>
  <c r="P215"/>
  <c r="BI213"/>
  <c r="BH213"/>
  <c r="BG213"/>
  <c r="BF213"/>
  <c r="T213"/>
  <c r="R213"/>
  <c r="P213"/>
  <c r="BI204"/>
  <c r="BH204"/>
  <c r="BG204"/>
  <c r="BF204"/>
  <c r="T204"/>
  <c r="R204"/>
  <c r="P204"/>
  <c r="BI200"/>
  <c r="BH200"/>
  <c r="BG200"/>
  <c r="BF200"/>
  <c r="T200"/>
  <c r="T199"/>
  <c r="R200"/>
  <c r="R199"/>
  <c r="P200"/>
  <c r="P199"/>
  <c r="BI193"/>
  <c r="BH193"/>
  <c r="BG193"/>
  <c r="BF193"/>
  <c r="T193"/>
  <c r="R193"/>
  <c r="P193"/>
  <c r="BI187"/>
  <c r="BH187"/>
  <c r="BG187"/>
  <c r="BF187"/>
  <c r="T187"/>
  <c r="R187"/>
  <c r="P187"/>
  <c r="BI185"/>
  <c r="BH185"/>
  <c r="BG185"/>
  <c r="BF185"/>
  <c r="T185"/>
  <c r="R185"/>
  <c r="P185"/>
  <c r="BI181"/>
  <c r="BH181"/>
  <c r="BG181"/>
  <c r="BF181"/>
  <c r="T181"/>
  <c r="R181"/>
  <c r="P181"/>
  <c r="BI172"/>
  <c r="BH172"/>
  <c r="BG172"/>
  <c r="BF172"/>
  <c r="T172"/>
  <c r="R172"/>
  <c r="P172"/>
  <c r="BI163"/>
  <c r="BH163"/>
  <c r="BG163"/>
  <c r="BF163"/>
  <c r="T163"/>
  <c r="R163"/>
  <c r="P163"/>
  <c r="BI161"/>
  <c r="BH161"/>
  <c r="BG161"/>
  <c r="BF161"/>
  <c r="T161"/>
  <c r="R161"/>
  <c r="P161"/>
  <c r="BI152"/>
  <c r="BH152"/>
  <c r="BG152"/>
  <c r="BF152"/>
  <c r="T152"/>
  <c r="R152"/>
  <c r="P152"/>
  <c r="BI147"/>
  <c r="BH147"/>
  <c r="BG147"/>
  <c r="BF147"/>
  <c r="T147"/>
  <c r="R147"/>
  <c r="P147"/>
  <c r="BI139"/>
  <c r="BH139"/>
  <c r="BG139"/>
  <c r="BF139"/>
  <c r="T139"/>
  <c r="R139"/>
  <c r="P139"/>
  <c r="BI135"/>
  <c r="BH135"/>
  <c r="BG135"/>
  <c r="BF135"/>
  <c r="T135"/>
  <c r="R135"/>
  <c r="P135"/>
  <c r="BI131"/>
  <c r="BH131"/>
  <c r="BG131"/>
  <c r="BF131"/>
  <c r="T131"/>
  <c r="R131"/>
  <c r="P131"/>
  <c r="BI126"/>
  <c r="BH126"/>
  <c r="BG126"/>
  <c r="BF126"/>
  <c r="T126"/>
  <c r="R126"/>
  <c r="P126"/>
  <c r="BI121"/>
  <c r="BH121"/>
  <c r="BG121"/>
  <c r="BF121"/>
  <c r="T121"/>
  <c r="R121"/>
  <c r="P121"/>
  <c r="BI115"/>
  <c r="BH115"/>
  <c r="BG115"/>
  <c r="BF115"/>
  <c r="T115"/>
  <c r="R115"/>
  <c r="P115"/>
  <c r="BI110"/>
  <c r="BH110"/>
  <c r="BG110"/>
  <c r="BF110"/>
  <c r="T110"/>
  <c r="R110"/>
  <c r="P110"/>
  <c r="J104"/>
  <c r="J103"/>
  <c r="F103"/>
  <c r="F101"/>
  <c r="E99"/>
  <c r="J63"/>
  <c r="J62"/>
  <c r="F62"/>
  <c r="F60"/>
  <c r="E58"/>
  <c r="J22"/>
  <c r="E22"/>
  <c r="F104"/>
  <c r="J21"/>
  <c r="J16"/>
  <c r="J60"/>
  <c r="E7"/>
  <c r="E93"/>
  <c i="24" r="J41"/>
  <c r="J40"/>
  <c i="1" r="AY83"/>
  <c i="24" r="J39"/>
  <c i="1" r="AX83"/>
  <c i="24" r="BI454"/>
  <c r="BH454"/>
  <c r="BG454"/>
  <c r="BF454"/>
  <c r="T454"/>
  <c r="R454"/>
  <c r="P454"/>
  <c r="BI439"/>
  <c r="BH439"/>
  <c r="BG439"/>
  <c r="BF439"/>
  <c r="T439"/>
  <c r="R439"/>
  <c r="P439"/>
  <c r="BI437"/>
  <c r="BH437"/>
  <c r="BG437"/>
  <c r="BF437"/>
  <c r="T437"/>
  <c r="R437"/>
  <c r="P437"/>
  <c r="BI432"/>
  <c r="BH432"/>
  <c r="BG432"/>
  <c r="BF432"/>
  <c r="T432"/>
  <c r="R432"/>
  <c r="P432"/>
  <c r="BI419"/>
  <c r="BH419"/>
  <c r="BG419"/>
  <c r="BF419"/>
  <c r="T419"/>
  <c r="R419"/>
  <c r="P419"/>
  <c r="BI404"/>
  <c r="BH404"/>
  <c r="BG404"/>
  <c r="BF404"/>
  <c r="T404"/>
  <c r="R404"/>
  <c r="P404"/>
  <c r="BI402"/>
  <c r="BH402"/>
  <c r="BG402"/>
  <c r="BF402"/>
  <c r="T402"/>
  <c r="T401"/>
  <c r="R402"/>
  <c r="R401"/>
  <c r="P402"/>
  <c r="P401"/>
  <c r="BI399"/>
  <c r="BH399"/>
  <c r="BG399"/>
  <c r="BF399"/>
  <c r="T399"/>
  <c r="R399"/>
  <c r="P399"/>
  <c r="BI395"/>
  <c r="BH395"/>
  <c r="BG395"/>
  <c r="BF395"/>
  <c r="T395"/>
  <c r="R395"/>
  <c r="P395"/>
  <c r="BI394"/>
  <c r="BH394"/>
  <c r="BG394"/>
  <c r="BF394"/>
  <c r="T394"/>
  <c r="R394"/>
  <c r="P394"/>
  <c r="BI392"/>
  <c r="BH392"/>
  <c r="BG392"/>
  <c r="BF392"/>
  <c r="T392"/>
  <c r="R392"/>
  <c r="P392"/>
  <c r="BI386"/>
  <c r="BH386"/>
  <c r="BG386"/>
  <c r="BF386"/>
  <c r="T386"/>
  <c r="R386"/>
  <c r="P386"/>
  <c r="BI378"/>
  <c r="BH378"/>
  <c r="BG378"/>
  <c r="BF378"/>
  <c r="T378"/>
  <c r="R378"/>
  <c r="P378"/>
  <c r="BI372"/>
  <c r="BH372"/>
  <c r="BG372"/>
  <c r="BF372"/>
  <c r="T372"/>
  <c r="R372"/>
  <c r="P372"/>
  <c r="BI369"/>
  <c r="BH369"/>
  <c r="BG369"/>
  <c r="BF369"/>
  <c r="T369"/>
  <c r="R369"/>
  <c r="P369"/>
  <c r="BI364"/>
  <c r="BH364"/>
  <c r="BG364"/>
  <c r="BF364"/>
  <c r="T364"/>
  <c r="R364"/>
  <c r="P364"/>
  <c r="BI362"/>
  <c r="BH362"/>
  <c r="BG362"/>
  <c r="BF362"/>
  <c r="T362"/>
  <c r="R362"/>
  <c r="P362"/>
  <c r="BI357"/>
  <c r="BH357"/>
  <c r="BG357"/>
  <c r="BF357"/>
  <c r="T357"/>
  <c r="R357"/>
  <c r="P357"/>
  <c r="BI354"/>
  <c r="BH354"/>
  <c r="BG354"/>
  <c r="BF354"/>
  <c r="T354"/>
  <c r="R354"/>
  <c r="P354"/>
  <c r="BI350"/>
  <c r="BH350"/>
  <c r="BG350"/>
  <c r="BF350"/>
  <c r="T350"/>
  <c r="R350"/>
  <c r="P350"/>
  <c r="BI345"/>
  <c r="BH345"/>
  <c r="BG345"/>
  <c r="BF345"/>
  <c r="T345"/>
  <c r="R345"/>
  <c r="P345"/>
  <c r="BI340"/>
  <c r="BH340"/>
  <c r="BG340"/>
  <c r="BF340"/>
  <c r="T340"/>
  <c r="R340"/>
  <c r="P340"/>
  <c r="BI335"/>
  <c r="BH335"/>
  <c r="BG335"/>
  <c r="BF335"/>
  <c r="T335"/>
  <c r="R335"/>
  <c r="P335"/>
  <c r="BI330"/>
  <c r="BH330"/>
  <c r="BG330"/>
  <c r="BF330"/>
  <c r="T330"/>
  <c r="R330"/>
  <c r="P330"/>
  <c r="BI327"/>
  <c r="BH327"/>
  <c r="BG327"/>
  <c r="BF327"/>
  <c r="T327"/>
  <c r="R327"/>
  <c r="P327"/>
  <c r="BI325"/>
  <c r="BH325"/>
  <c r="BG325"/>
  <c r="BF325"/>
  <c r="T325"/>
  <c r="R325"/>
  <c r="P325"/>
  <c r="BI321"/>
  <c r="BH321"/>
  <c r="BG321"/>
  <c r="BF321"/>
  <c r="T321"/>
  <c r="R321"/>
  <c r="P321"/>
  <c r="BI319"/>
  <c r="BH319"/>
  <c r="BG319"/>
  <c r="BF319"/>
  <c r="T319"/>
  <c r="R319"/>
  <c r="P319"/>
  <c r="BI315"/>
  <c r="BH315"/>
  <c r="BG315"/>
  <c r="BF315"/>
  <c r="T315"/>
  <c r="R315"/>
  <c r="P315"/>
  <c r="BI311"/>
  <c r="BH311"/>
  <c r="BG311"/>
  <c r="BF311"/>
  <c r="T311"/>
  <c r="R311"/>
  <c r="P311"/>
  <c r="BI307"/>
  <c r="BH307"/>
  <c r="BG307"/>
  <c r="BF307"/>
  <c r="T307"/>
  <c r="R307"/>
  <c r="P307"/>
  <c r="BI304"/>
  <c r="BH304"/>
  <c r="BG304"/>
  <c r="BF304"/>
  <c r="T304"/>
  <c r="R304"/>
  <c r="P304"/>
  <c r="BI303"/>
  <c r="BH303"/>
  <c r="BG303"/>
  <c r="BF303"/>
  <c r="T303"/>
  <c r="R303"/>
  <c r="P303"/>
  <c r="BI300"/>
  <c r="BH300"/>
  <c r="BG300"/>
  <c r="BF300"/>
  <c r="T300"/>
  <c r="R300"/>
  <c r="P300"/>
  <c r="BI299"/>
  <c r="BH299"/>
  <c r="BG299"/>
  <c r="BF299"/>
  <c r="T299"/>
  <c r="R299"/>
  <c r="P299"/>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88"/>
  <c r="BH288"/>
  <c r="BG288"/>
  <c r="BF288"/>
  <c r="T288"/>
  <c r="R288"/>
  <c r="P288"/>
  <c r="BI285"/>
  <c r="BH285"/>
  <c r="BG285"/>
  <c r="BF285"/>
  <c r="T285"/>
  <c r="R285"/>
  <c r="P285"/>
  <c r="BI281"/>
  <c r="BH281"/>
  <c r="BG281"/>
  <c r="BF281"/>
  <c r="T281"/>
  <c r="R281"/>
  <c r="P281"/>
  <c r="BI278"/>
  <c r="BH278"/>
  <c r="BG278"/>
  <c r="BF278"/>
  <c r="T278"/>
  <c r="R278"/>
  <c r="P278"/>
  <c r="BI275"/>
  <c r="BH275"/>
  <c r="BG275"/>
  <c r="BF275"/>
  <c r="T275"/>
  <c r="R275"/>
  <c r="P275"/>
  <c r="BI270"/>
  <c r="BH270"/>
  <c r="BG270"/>
  <c r="BF270"/>
  <c r="T270"/>
  <c r="R270"/>
  <c r="P270"/>
  <c r="BI267"/>
  <c r="BH267"/>
  <c r="BG267"/>
  <c r="BF267"/>
  <c r="T267"/>
  <c r="R267"/>
  <c r="P267"/>
  <c r="BI260"/>
  <c r="BH260"/>
  <c r="BG260"/>
  <c r="BF260"/>
  <c r="T260"/>
  <c r="R260"/>
  <c r="P260"/>
  <c r="BI256"/>
  <c r="BH256"/>
  <c r="BG256"/>
  <c r="BF256"/>
  <c r="T256"/>
  <c r="R256"/>
  <c r="P256"/>
  <c r="BI252"/>
  <c r="BH252"/>
  <c r="BG252"/>
  <c r="BF252"/>
  <c r="T252"/>
  <c r="R252"/>
  <c r="P252"/>
  <c r="BI245"/>
  <c r="BH245"/>
  <c r="BG245"/>
  <c r="BF245"/>
  <c r="T245"/>
  <c r="R245"/>
  <c r="P245"/>
  <c r="BI244"/>
  <c r="BH244"/>
  <c r="BG244"/>
  <c r="BF244"/>
  <c r="T244"/>
  <c r="R244"/>
  <c r="P244"/>
  <c r="BI242"/>
  <c r="BH242"/>
  <c r="BG242"/>
  <c r="BF242"/>
  <c r="T242"/>
  <c r="R242"/>
  <c r="P242"/>
  <c r="BI241"/>
  <c r="BH241"/>
  <c r="BG241"/>
  <c r="BF241"/>
  <c r="T241"/>
  <c r="R241"/>
  <c r="P241"/>
  <c r="BI239"/>
  <c r="BH239"/>
  <c r="BG239"/>
  <c r="BF239"/>
  <c r="T239"/>
  <c r="R239"/>
  <c r="P239"/>
  <c r="BI238"/>
  <c r="BH238"/>
  <c r="BG238"/>
  <c r="BF238"/>
  <c r="T238"/>
  <c r="R238"/>
  <c r="P238"/>
  <c r="BI236"/>
  <c r="BH236"/>
  <c r="BG236"/>
  <c r="BF236"/>
  <c r="T236"/>
  <c r="R236"/>
  <c r="P236"/>
  <c r="BI232"/>
  <c r="BH232"/>
  <c r="BG232"/>
  <c r="BF232"/>
  <c r="T232"/>
  <c r="R232"/>
  <c r="P232"/>
  <c r="BI227"/>
  <c r="BH227"/>
  <c r="BG227"/>
  <c r="BF227"/>
  <c r="T227"/>
  <c r="R227"/>
  <c r="P227"/>
  <c r="BI222"/>
  <c r="BH222"/>
  <c r="BG222"/>
  <c r="BF222"/>
  <c r="T222"/>
  <c r="R222"/>
  <c r="P222"/>
  <c r="BI218"/>
  <c r="BH218"/>
  <c r="BG218"/>
  <c r="BF218"/>
  <c r="T218"/>
  <c r="T217"/>
  <c r="R218"/>
  <c r="R217"/>
  <c r="P218"/>
  <c r="P217"/>
  <c r="BI215"/>
  <c r="BH215"/>
  <c r="BG215"/>
  <c r="BF215"/>
  <c r="T215"/>
  <c r="R215"/>
  <c r="P215"/>
  <c r="BI213"/>
  <c r="BH213"/>
  <c r="BG213"/>
  <c r="BF213"/>
  <c r="T213"/>
  <c r="R213"/>
  <c r="P213"/>
  <c r="BI204"/>
  <c r="BH204"/>
  <c r="BG204"/>
  <c r="BF204"/>
  <c r="T204"/>
  <c r="R204"/>
  <c r="P204"/>
  <c r="BI200"/>
  <c r="BH200"/>
  <c r="BG200"/>
  <c r="BF200"/>
  <c r="T200"/>
  <c r="T199"/>
  <c r="R200"/>
  <c r="R199"/>
  <c r="P200"/>
  <c r="P199"/>
  <c r="BI193"/>
  <c r="BH193"/>
  <c r="BG193"/>
  <c r="BF193"/>
  <c r="T193"/>
  <c r="R193"/>
  <c r="P193"/>
  <c r="BI187"/>
  <c r="BH187"/>
  <c r="BG187"/>
  <c r="BF187"/>
  <c r="T187"/>
  <c r="R187"/>
  <c r="P187"/>
  <c r="BI185"/>
  <c r="BH185"/>
  <c r="BG185"/>
  <c r="BF185"/>
  <c r="T185"/>
  <c r="R185"/>
  <c r="P185"/>
  <c r="BI181"/>
  <c r="BH181"/>
  <c r="BG181"/>
  <c r="BF181"/>
  <c r="T181"/>
  <c r="R181"/>
  <c r="P181"/>
  <c r="BI172"/>
  <c r="BH172"/>
  <c r="BG172"/>
  <c r="BF172"/>
  <c r="T172"/>
  <c r="R172"/>
  <c r="P172"/>
  <c r="BI163"/>
  <c r="BH163"/>
  <c r="BG163"/>
  <c r="BF163"/>
  <c r="T163"/>
  <c r="R163"/>
  <c r="P163"/>
  <c r="BI161"/>
  <c r="BH161"/>
  <c r="BG161"/>
  <c r="BF161"/>
  <c r="T161"/>
  <c r="R161"/>
  <c r="P161"/>
  <c r="BI152"/>
  <c r="BH152"/>
  <c r="BG152"/>
  <c r="BF152"/>
  <c r="T152"/>
  <c r="R152"/>
  <c r="P152"/>
  <c r="BI147"/>
  <c r="BH147"/>
  <c r="BG147"/>
  <c r="BF147"/>
  <c r="T147"/>
  <c r="R147"/>
  <c r="P147"/>
  <c r="BI139"/>
  <c r="BH139"/>
  <c r="BG139"/>
  <c r="BF139"/>
  <c r="T139"/>
  <c r="R139"/>
  <c r="P139"/>
  <c r="BI135"/>
  <c r="BH135"/>
  <c r="BG135"/>
  <c r="BF135"/>
  <c r="T135"/>
  <c r="R135"/>
  <c r="P135"/>
  <c r="BI131"/>
  <c r="BH131"/>
  <c r="BG131"/>
  <c r="BF131"/>
  <c r="T131"/>
  <c r="R131"/>
  <c r="P131"/>
  <c r="BI126"/>
  <c r="BH126"/>
  <c r="BG126"/>
  <c r="BF126"/>
  <c r="T126"/>
  <c r="R126"/>
  <c r="P126"/>
  <c r="BI121"/>
  <c r="BH121"/>
  <c r="BG121"/>
  <c r="BF121"/>
  <c r="T121"/>
  <c r="R121"/>
  <c r="P121"/>
  <c r="BI115"/>
  <c r="BH115"/>
  <c r="BG115"/>
  <c r="BF115"/>
  <c r="T115"/>
  <c r="R115"/>
  <c r="P115"/>
  <c r="BI110"/>
  <c r="BH110"/>
  <c r="BG110"/>
  <c r="BF110"/>
  <c r="T110"/>
  <c r="R110"/>
  <c r="P110"/>
  <c r="J104"/>
  <c r="J103"/>
  <c r="F103"/>
  <c r="F101"/>
  <c r="E99"/>
  <c r="J63"/>
  <c r="J62"/>
  <c r="F62"/>
  <c r="F60"/>
  <c r="E58"/>
  <c r="J22"/>
  <c r="E22"/>
  <c r="F104"/>
  <c r="J21"/>
  <c r="J16"/>
  <c r="J60"/>
  <c r="E7"/>
  <c r="E93"/>
  <c i="23" r="J41"/>
  <c r="J40"/>
  <c i="1" r="AY82"/>
  <c i="23" r="J39"/>
  <c i="1" r="AX82"/>
  <c i="23" r="BI484"/>
  <c r="BH484"/>
  <c r="BG484"/>
  <c r="BF484"/>
  <c r="T484"/>
  <c r="R484"/>
  <c r="P484"/>
  <c r="BI469"/>
  <c r="BH469"/>
  <c r="BG469"/>
  <c r="BF469"/>
  <c r="T469"/>
  <c r="R469"/>
  <c r="P469"/>
  <c r="BI467"/>
  <c r="BH467"/>
  <c r="BG467"/>
  <c r="BF467"/>
  <c r="T467"/>
  <c r="R467"/>
  <c r="P467"/>
  <c r="BI462"/>
  <c r="BH462"/>
  <c r="BG462"/>
  <c r="BF462"/>
  <c r="T462"/>
  <c r="R462"/>
  <c r="P462"/>
  <c r="BI449"/>
  <c r="BH449"/>
  <c r="BG449"/>
  <c r="BF449"/>
  <c r="T449"/>
  <c r="R449"/>
  <c r="P449"/>
  <c r="BI434"/>
  <c r="BH434"/>
  <c r="BG434"/>
  <c r="BF434"/>
  <c r="T434"/>
  <c r="R434"/>
  <c r="P434"/>
  <c r="BI432"/>
  <c r="BH432"/>
  <c r="BG432"/>
  <c r="BF432"/>
  <c r="T432"/>
  <c r="T431"/>
  <c r="R432"/>
  <c r="R431"/>
  <c r="P432"/>
  <c r="P431"/>
  <c r="BI429"/>
  <c r="BH429"/>
  <c r="BG429"/>
  <c r="BF429"/>
  <c r="T429"/>
  <c r="R429"/>
  <c r="P429"/>
  <c r="BI425"/>
  <c r="BH425"/>
  <c r="BG425"/>
  <c r="BF425"/>
  <c r="T425"/>
  <c r="R425"/>
  <c r="P425"/>
  <c r="BI424"/>
  <c r="BH424"/>
  <c r="BG424"/>
  <c r="BF424"/>
  <c r="T424"/>
  <c r="R424"/>
  <c r="P424"/>
  <c r="BI422"/>
  <c r="BH422"/>
  <c r="BG422"/>
  <c r="BF422"/>
  <c r="T422"/>
  <c r="R422"/>
  <c r="P422"/>
  <c r="BI416"/>
  <c r="BH416"/>
  <c r="BG416"/>
  <c r="BF416"/>
  <c r="T416"/>
  <c r="R416"/>
  <c r="P416"/>
  <c r="BI408"/>
  <c r="BH408"/>
  <c r="BG408"/>
  <c r="BF408"/>
  <c r="T408"/>
  <c r="R408"/>
  <c r="P408"/>
  <c r="BI402"/>
  <c r="BH402"/>
  <c r="BG402"/>
  <c r="BF402"/>
  <c r="T402"/>
  <c r="R402"/>
  <c r="P402"/>
  <c r="BI399"/>
  <c r="BH399"/>
  <c r="BG399"/>
  <c r="BF399"/>
  <c r="T399"/>
  <c r="R399"/>
  <c r="P399"/>
  <c r="BI394"/>
  <c r="BH394"/>
  <c r="BG394"/>
  <c r="BF394"/>
  <c r="T394"/>
  <c r="R394"/>
  <c r="P394"/>
  <c r="BI392"/>
  <c r="BH392"/>
  <c r="BG392"/>
  <c r="BF392"/>
  <c r="T392"/>
  <c r="R392"/>
  <c r="P392"/>
  <c r="BI387"/>
  <c r="BH387"/>
  <c r="BG387"/>
  <c r="BF387"/>
  <c r="T387"/>
  <c r="R387"/>
  <c r="P387"/>
  <c r="BI384"/>
  <c r="BH384"/>
  <c r="BG384"/>
  <c r="BF384"/>
  <c r="T384"/>
  <c r="R384"/>
  <c r="P384"/>
  <c r="BI380"/>
  <c r="BH380"/>
  <c r="BG380"/>
  <c r="BF380"/>
  <c r="T380"/>
  <c r="R380"/>
  <c r="P380"/>
  <c r="BI375"/>
  <c r="BH375"/>
  <c r="BG375"/>
  <c r="BF375"/>
  <c r="T375"/>
  <c r="R375"/>
  <c r="P375"/>
  <c r="BI370"/>
  <c r="BH370"/>
  <c r="BG370"/>
  <c r="BF370"/>
  <c r="T370"/>
  <c r="R370"/>
  <c r="P370"/>
  <c r="BI365"/>
  <c r="BH365"/>
  <c r="BG365"/>
  <c r="BF365"/>
  <c r="T365"/>
  <c r="R365"/>
  <c r="P365"/>
  <c r="BI360"/>
  <c r="BH360"/>
  <c r="BG360"/>
  <c r="BF360"/>
  <c r="T360"/>
  <c r="R360"/>
  <c r="P360"/>
  <c r="BI357"/>
  <c r="BH357"/>
  <c r="BG357"/>
  <c r="BF357"/>
  <c r="T357"/>
  <c r="R357"/>
  <c r="P357"/>
  <c r="BI355"/>
  <c r="BH355"/>
  <c r="BG355"/>
  <c r="BF355"/>
  <c r="T355"/>
  <c r="R355"/>
  <c r="P355"/>
  <c r="BI351"/>
  <c r="BH351"/>
  <c r="BG351"/>
  <c r="BF351"/>
  <c r="T351"/>
  <c r="R351"/>
  <c r="P351"/>
  <c r="BI349"/>
  <c r="BH349"/>
  <c r="BG349"/>
  <c r="BF349"/>
  <c r="T349"/>
  <c r="R349"/>
  <c r="P349"/>
  <c r="BI345"/>
  <c r="BH345"/>
  <c r="BG345"/>
  <c r="BF345"/>
  <c r="T345"/>
  <c r="R345"/>
  <c r="P345"/>
  <c r="BI341"/>
  <c r="BH341"/>
  <c r="BG341"/>
  <c r="BF341"/>
  <c r="T341"/>
  <c r="R341"/>
  <c r="P341"/>
  <c r="BI337"/>
  <c r="BH337"/>
  <c r="BG337"/>
  <c r="BF337"/>
  <c r="T337"/>
  <c r="R337"/>
  <c r="P337"/>
  <c r="BI334"/>
  <c r="BH334"/>
  <c r="BG334"/>
  <c r="BF334"/>
  <c r="T334"/>
  <c r="R334"/>
  <c r="P334"/>
  <c r="BI333"/>
  <c r="BH333"/>
  <c r="BG333"/>
  <c r="BF333"/>
  <c r="T333"/>
  <c r="R333"/>
  <c r="P333"/>
  <c r="BI330"/>
  <c r="BH330"/>
  <c r="BG330"/>
  <c r="BF330"/>
  <c r="T330"/>
  <c r="R330"/>
  <c r="P330"/>
  <c r="BI329"/>
  <c r="BH329"/>
  <c r="BG329"/>
  <c r="BF329"/>
  <c r="T329"/>
  <c r="R329"/>
  <c r="P329"/>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17"/>
  <c r="BH317"/>
  <c r="BG317"/>
  <c r="BF317"/>
  <c r="T317"/>
  <c r="R317"/>
  <c r="P317"/>
  <c r="BI314"/>
  <c r="BH314"/>
  <c r="BG314"/>
  <c r="BF314"/>
  <c r="T314"/>
  <c r="R314"/>
  <c r="P314"/>
  <c r="BI310"/>
  <c r="BH310"/>
  <c r="BG310"/>
  <c r="BF310"/>
  <c r="T310"/>
  <c r="R310"/>
  <c r="P310"/>
  <c r="BI307"/>
  <c r="BH307"/>
  <c r="BG307"/>
  <c r="BF307"/>
  <c r="T307"/>
  <c r="R307"/>
  <c r="P307"/>
  <c r="BI304"/>
  <c r="BH304"/>
  <c r="BG304"/>
  <c r="BF304"/>
  <c r="T304"/>
  <c r="R304"/>
  <c r="P304"/>
  <c r="BI299"/>
  <c r="BH299"/>
  <c r="BG299"/>
  <c r="BF299"/>
  <c r="T299"/>
  <c r="R299"/>
  <c r="P299"/>
  <c r="BI296"/>
  <c r="BH296"/>
  <c r="BG296"/>
  <c r="BF296"/>
  <c r="T296"/>
  <c r="R296"/>
  <c r="P296"/>
  <c r="BI289"/>
  <c r="BH289"/>
  <c r="BG289"/>
  <c r="BF289"/>
  <c r="T289"/>
  <c r="R289"/>
  <c r="P289"/>
  <c r="BI285"/>
  <c r="BH285"/>
  <c r="BG285"/>
  <c r="BF285"/>
  <c r="T285"/>
  <c r="R285"/>
  <c r="P285"/>
  <c r="BI281"/>
  <c r="BH281"/>
  <c r="BG281"/>
  <c r="BF281"/>
  <c r="T281"/>
  <c r="R281"/>
  <c r="P281"/>
  <c r="BI274"/>
  <c r="BH274"/>
  <c r="BG274"/>
  <c r="BF274"/>
  <c r="T274"/>
  <c r="R274"/>
  <c r="P274"/>
  <c r="BI273"/>
  <c r="BH273"/>
  <c r="BG273"/>
  <c r="BF273"/>
  <c r="T273"/>
  <c r="R273"/>
  <c r="P273"/>
  <c r="BI271"/>
  <c r="BH271"/>
  <c r="BG271"/>
  <c r="BF271"/>
  <c r="T271"/>
  <c r="R271"/>
  <c r="P271"/>
  <c r="BI270"/>
  <c r="BH270"/>
  <c r="BG270"/>
  <c r="BF270"/>
  <c r="T270"/>
  <c r="R270"/>
  <c r="P270"/>
  <c r="BI268"/>
  <c r="BH268"/>
  <c r="BG268"/>
  <c r="BF268"/>
  <c r="T268"/>
  <c r="R268"/>
  <c r="P268"/>
  <c r="BI267"/>
  <c r="BH267"/>
  <c r="BG267"/>
  <c r="BF267"/>
  <c r="T267"/>
  <c r="R267"/>
  <c r="P267"/>
  <c r="BI265"/>
  <c r="BH265"/>
  <c r="BG265"/>
  <c r="BF265"/>
  <c r="T265"/>
  <c r="R265"/>
  <c r="P265"/>
  <c r="BI264"/>
  <c r="BH264"/>
  <c r="BG264"/>
  <c r="BF264"/>
  <c r="T264"/>
  <c r="R264"/>
  <c r="P264"/>
  <c r="BI260"/>
  <c r="BH260"/>
  <c r="BG260"/>
  <c r="BF260"/>
  <c r="T260"/>
  <c r="R260"/>
  <c r="P260"/>
  <c r="BI258"/>
  <c r="BH258"/>
  <c r="BG258"/>
  <c r="BF258"/>
  <c r="T258"/>
  <c r="R258"/>
  <c r="P258"/>
  <c r="BI253"/>
  <c r="BH253"/>
  <c r="BG253"/>
  <c r="BF253"/>
  <c r="T253"/>
  <c r="R253"/>
  <c r="P253"/>
  <c r="BI248"/>
  <c r="BH248"/>
  <c r="BG248"/>
  <c r="BF248"/>
  <c r="T248"/>
  <c r="R248"/>
  <c r="P248"/>
  <c r="BI244"/>
  <c r="BH244"/>
  <c r="BG244"/>
  <c r="BF244"/>
  <c r="T244"/>
  <c r="R244"/>
  <c r="P244"/>
  <c r="BI242"/>
  <c r="BH242"/>
  <c r="BG242"/>
  <c r="BF242"/>
  <c r="T242"/>
  <c r="R242"/>
  <c r="P242"/>
  <c r="BI237"/>
  <c r="BH237"/>
  <c r="BG237"/>
  <c r="BF237"/>
  <c r="T237"/>
  <c r="R237"/>
  <c r="P237"/>
  <c r="BI232"/>
  <c r="BH232"/>
  <c r="BG232"/>
  <c r="BF232"/>
  <c r="T232"/>
  <c r="R232"/>
  <c r="P232"/>
  <c r="BI227"/>
  <c r="BH227"/>
  <c r="BG227"/>
  <c r="BF227"/>
  <c r="T227"/>
  <c r="R227"/>
  <c r="P227"/>
  <c r="BI222"/>
  <c r="BH222"/>
  <c r="BG222"/>
  <c r="BF222"/>
  <c r="T222"/>
  <c r="R222"/>
  <c r="P222"/>
  <c r="BI218"/>
  <c r="BH218"/>
  <c r="BG218"/>
  <c r="BF218"/>
  <c r="T218"/>
  <c r="T217"/>
  <c r="R218"/>
  <c r="R217"/>
  <c r="P218"/>
  <c r="P217"/>
  <c r="BI215"/>
  <c r="BH215"/>
  <c r="BG215"/>
  <c r="BF215"/>
  <c r="T215"/>
  <c r="R215"/>
  <c r="P215"/>
  <c r="BI213"/>
  <c r="BH213"/>
  <c r="BG213"/>
  <c r="BF213"/>
  <c r="T213"/>
  <c r="R213"/>
  <c r="P213"/>
  <c r="BI204"/>
  <c r="BH204"/>
  <c r="BG204"/>
  <c r="BF204"/>
  <c r="T204"/>
  <c r="R204"/>
  <c r="P204"/>
  <c r="BI200"/>
  <c r="BH200"/>
  <c r="BG200"/>
  <c r="BF200"/>
  <c r="T200"/>
  <c r="T199"/>
  <c r="R200"/>
  <c r="R199"/>
  <c r="P200"/>
  <c r="P199"/>
  <c r="BI193"/>
  <c r="BH193"/>
  <c r="BG193"/>
  <c r="BF193"/>
  <c r="T193"/>
  <c r="R193"/>
  <c r="P193"/>
  <c r="BI187"/>
  <c r="BH187"/>
  <c r="BG187"/>
  <c r="BF187"/>
  <c r="T187"/>
  <c r="R187"/>
  <c r="P187"/>
  <c r="BI185"/>
  <c r="BH185"/>
  <c r="BG185"/>
  <c r="BF185"/>
  <c r="T185"/>
  <c r="R185"/>
  <c r="P185"/>
  <c r="BI181"/>
  <c r="BH181"/>
  <c r="BG181"/>
  <c r="BF181"/>
  <c r="T181"/>
  <c r="R181"/>
  <c r="P181"/>
  <c r="BI172"/>
  <c r="BH172"/>
  <c r="BG172"/>
  <c r="BF172"/>
  <c r="T172"/>
  <c r="R172"/>
  <c r="P172"/>
  <c r="BI163"/>
  <c r="BH163"/>
  <c r="BG163"/>
  <c r="BF163"/>
  <c r="T163"/>
  <c r="R163"/>
  <c r="P163"/>
  <c r="BI161"/>
  <c r="BH161"/>
  <c r="BG161"/>
  <c r="BF161"/>
  <c r="T161"/>
  <c r="R161"/>
  <c r="P161"/>
  <c r="BI152"/>
  <c r="BH152"/>
  <c r="BG152"/>
  <c r="BF152"/>
  <c r="T152"/>
  <c r="R152"/>
  <c r="P152"/>
  <c r="BI147"/>
  <c r="BH147"/>
  <c r="BG147"/>
  <c r="BF147"/>
  <c r="T147"/>
  <c r="R147"/>
  <c r="P147"/>
  <c r="BI139"/>
  <c r="BH139"/>
  <c r="BG139"/>
  <c r="BF139"/>
  <c r="T139"/>
  <c r="R139"/>
  <c r="P139"/>
  <c r="BI135"/>
  <c r="BH135"/>
  <c r="BG135"/>
  <c r="BF135"/>
  <c r="T135"/>
  <c r="R135"/>
  <c r="P135"/>
  <c r="BI131"/>
  <c r="BH131"/>
  <c r="BG131"/>
  <c r="BF131"/>
  <c r="T131"/>
  <c r="R131"/>
  <c r="P131"/>
  <c r="BI126"/>
  <c r="BH126"/>
  <c r="BG126"/>
  <c r="BF126"/>
  <c r="T126"/>
  <c r="R126"/>
  <c r="P126"/>
  <c r="BI121"/>
  <c r="BH121"/>
  <c r="BG121"/>
  <c r="BF121"/>
  <c r="T121"/>
  <c r="R121"/>
  <c r="P121"/>
  <c r="BI115"/>
  <c r="BH115"/>
  <c r="BG115"/>
  <c r="BF115"/>
  <c r="T115"/>
  <c r="R115"/>
  <c r="P115"/>
  <c r="BI110"/>
  <c r="BH110"/>
  <c r="BG110"/>
  <c r="BF110"/>
  <c r="T110"/>
  <c r="R110"/>
  <c r="P110"/>
  <c r="J104"/>
  <c r="J103"/>
  <c r="F103"/>
  <c r="F101"/>
  <c r="E99"/>
  <c r="J63"/>
  <c r="J62"/>
  <c r="F62"/>
  <c r="F60"/>
  <c r="E58"/>
  <c r="J22"/>
  <c r="E22"/>
  <c r="F63"/>
  <c r="J21"/>
  <c r="J16"/>
  <c r="J60"/>
  <c r="E7"/>
  <c r="E93"/>
  <c i="22" r="J41"/>
  <c r="J40"/>
  <c i="1" r="AY81"/>
  <c i="22" r="J39"/>
  <c i="1" r="AX81"/>
  <c i="22" r="BI455"/>
  <c r="BH455"/>
  <c r="BG455"/>
  <c r="BF455"/>
  <c r="T455"/>
  <c r="R455"/>
  <c r="P455"/>
  <c r="BI440"/>
  <c r="BH440"/>
  <c r="BG440"/>
  <c r="BF440"/>
  <c r="T440"/>
  <c r="R440"/>
  <c r="P440"/>
  <c r="BI438"/>
  <c r="BH438"/>
  <c r="BG438"/>
  <c r="BF438"/>
  <c r="T438"/>
  <c r="R438"/>
  <c r="P438"/>
  <c r="BI433"/>
  <c r="BH433"/>
  <c r="BG433"/>
  <c r="BF433"/>
  <c r="T433"/>
  <c r="R433"/>
  <c r="P433"/>
  <c r="BI420"/>
  <c r="BH420"/>
  <c r="BG420"/>
  <c r="BF420"/>
  <c r="T420"/>
  <c r="R420"/>
  <c r="P420"/>
  <c r="BI405"/>
  <c r="BH405"/>
  <c r="BG405"/>
  <c r="BF405"/>
  <c r="T405"/>
  <c r="R405"/>
  <c r="P405"/>
  <c r="BI403"/>
  <c r="BH403"/>
  <c r="BG403"/>
  <c r="BF403"/>
  <c r="T403"/>
  <c r="T402"/>
  <c r="R403"/>
  <c r="R402"/>
  <c r="P403"/>
  <c r="P402"/>
  <c r="BI400"/>
  <c r="BH400"/>
  <c r="BG400"/>
  <c r="BF400"/>
  <c r="T400"/>
  <c r="R400"/>
  <c r="P400"/>
  <c r="BI396"/>
  <c r="BH396"/>
  <c r="BG396"/>
  <c r="BF396"/>
  <c r="T396"/>
  <c r="R396"/>
  <c r="P396"/>
  <c r="BI395"/>
  <c r="BH395"/>
  <c r="BG395"/>
  <c r="BF395"/>
  <c r="T395"/>
  <c r="R395"/>
  <c r="P395"/>
  <c r="BI393"/>
  <c r="BH393"/>
  <c r="BG393"/>
  <c r="BF393"/>
  <c r="T393"/>
  <c r="R393"/>
  <c r="P393"/>
  <c r="BI387"/>
  <c r="BH387"/>
  <c r="BG387"/>
  <c r="BF387"/>
  <c r="T387"/>
  <c r="R387"/>
  <c r="P387"/>
  <c r="BI379"/>
  <c r="BH379"/>
  <c r="BG379"/>
  <c r="BF379"/>
  <c r="T379"/>
  <c r="R379"/>
  <c r="P379"/>
  <c r="BI373"/>
  <c r="BH373"/>
  <c r="BG373"/>
  <c r="BF373"/>
  <c r="T373"/>
  <c r="R373"/>
  <c r="P373"/>
  <c r="BI370"/>
  <c r="BH370"/>
  <c r="BG370"/>
  <c r="BF370"/>
  <c r="T370"/>
  <c r="R370"/>
  <c r="P370"/>
  <c r="BI365"/>
  <c r="BH365"/>
  <c r="BG365"/>
  <c r="BF365"/>
  <c r="T365"/>
  <c r="R365"/>
  <c r="P365"/>
  <c r="BI363"/>
  <c r="BH363"/>
  <c r="BG363"/>
  <c r="BF363"/>
  <c r="T363"/>
  <c r="R363"/>
  <c r="P363"/>
  <c r="BI358"/>
  <c r="BH358"/>
  <c r="BG358"/>
  <c r="BF358"/>
  <c r="T358"/>
  <c r="R358"/>
  <c r="P358"/>
  <c r="BI355"/>
  <c r="BH355"/>
  <c r="BG355"/>
  <c r="BF355"/>
  <c r="T355"/>
  <c r="R355"/>
  <c r="P355"/>
  <c r="BI351"/>
  <c r="BH351"/>
  <c r="BG351"/>
  <c r="BF351"/>
  <c r="T351"/>
  <c r="R351"/>
  <c r="P351"/>
  <c r="BI346"/>
  <c r="BH346"/>
  <c r="BG346"/>
  <c r="BF346"/>
  <c r="T346"/>
  <c r="R346"/>
  <c r="P346"/>
  <c r="BI341"/>
  <c r="BH341"/>
  <c r="BG341"/>
  <c r="BF341"/>
  <c r="T341"/>
  <c r="R341"/>
  <c r="P341"/>
  <c r="BI336"/>
  <c r="BH336"/>
  <c r="BG336"/>
  <c r="BF336"/>
  <c r="T336"/>
  <c r="R336"/>
  <c r="P336"/>
  <c r="BI331"/>
  <c r="BH331"/>
  <c r="BG331"/>
  <c r="BF331"/>
  <c r="T331"/>
  <c r="R331"/>
  <c r="P331"/>
  <c r="BI328"/>
  <c r="BH328"/>
  <c r="BG328"/>
  <c r="BF328"/>
  <c r="T328"/>
  <c r="R328"/>
  <c r="P328"/>
  <c r="BI326"/>
  <c r="BH326"/>
  <c r="BG326"/>
  <c r="BF326"/>
  <c r="T326"/>
  <c r="R326"/>
  <c r="P326"/>
  <c r="BI322"/>
  <c r="BH322"/>
  <c r="BG322"/>
  <c r="BF322"/>
  <c r="T322"/>
  <c r="R322"/>
  <c r="P322"/>
  <c r="BI320"/>
  <c r="BH320"/>
  <c r="BG320"/>
  <c r="BF320"/>
  <c r="T320"/>
  <c r="R320"/>
  <c r="P320"/>
  <c r="BI316"/>
  <c r="BH316"/>
  <c r="BG316"/>
  <c r="BF316"/>
  <c r="T316"/>
  <c r="R316"/>
  <c r="P316"/>
  <c r="BI312"/>
  <c r="BH312"/>
  <c r="BG312"/>
  <c r="BF312"/>
  <c r="T312"/>
  <c r="R312"/>
  <c r="P312"/>
  <c r="BI308"/>
  <c r="BH308"/>
  <c r="BG308"/>
  <c r="BF308"/>
  <c r="T308"/>
  <c r="R308"/>
  <c r="P308"/>
  <c r="BI305"/>
  <c r="BH305"/>
  <c r="BG305"/>
  <c r="BF305"/>
  <c r="T305"/>
  <c r="R305"/>
  <c r="P305"/>
  <c r="BI304"/>
  <c r="BH304"/>
  <c r="BG304"/>
  <c r="BF304"/>
  <c r="T304"/>
  <c r="R304"/>
  <c r="P304"/>
  <c r="BI301"/>
  <c r="BH301"/>
  <c r="BG301"/>
  <c r="BF301"/>
  <c r="T301"/>
  <c r="R301"/>
  <c r="P301"/>
  <c r="BI300"/>
  <c r="BH300"/>
  <c r="BG300"/>
  <c r="BF300"/>
  <c r="T300"/>
  <c r="R300"/>
  <c r="P300"/>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88"/>
  <c r="BH288"/>
  <c r="BG288"/>
  <c r="BF288"/>
  <c r="T288"/>
  <c r="R288"/>
  <c r="P288"/>
  <c r="BI285"/>
  <c r="BH285"/>
  <c r="BG285"/>
  <c r="BF285"/>
  <c r="T285"/>
  <c r="R285"/>
  <c r="P285"/>
  <c r="BI281"/>
  <c r="BH281"/>
  <c r="BG281"/>
  <c r="BF281"/>
  <c r="T281"/>
  <c r="R281"/>
  <c r="P281"/>
  <c r="BI278"/>
  <c r="BH278"/>
  <c r="BG278"/>
  <c r="BF278"/>
  <c r="T278"/>
  <c r="R278"/>
  <c r="P278"/>
  <c r="BI275"/>
  <c r="BH275"/>
  <c r="BG275"/>
  <c r="BF275"/>
  <c r="T275"/>
  <c r="R275"/>
  <c r="P275"/>
  <c r="BI270"/>
  <c r="BH270"/>
  <c r="BG270"/>
  <c r="BF270"/>
  <c r="T270"/>
  <c r="R270"/>
  <c r="P270"/>
  <c r="BI267"/>
  <c r="BH267"/>
  <c r="BG267"/>
  <c r="BF267"/>
  <c r="T267"/>
  <c r="R267"/>
  <c r="P267"/>
  <c r="BI260"/>
  <c r="BH260"/>
  <c r="BG260"/>
  <c r="BF260"/>
  <c r="T260"/>
  <c r="R260"/>
  <c r="P260"/>
  <c r="BI256"/>
  <c r="BH256"/>
  <c r="BG256"/>
  <c r="BF256"/>
  <c r="T256"/>
  <c r="R256"/>
  <c r="P256"/>
  <c r="BI252"/>
  <c r="BH252"/>
  <c r="BG252"/>
  <c r="BF252"/>
  <c r="T252"/>
  <c r="R252"/>
  <c r="P252"/>
  <c r="BI245"/>
  <c r="BH245"/>
  <c r="BG245"/>
  <c r="BF245"/>
  <c r="T245"/>
  <c r="R245"/>
  <c r="P245"/>
  <c r="BI244"/>
  <c r="BH244"/>
  <c r="BG244"/>
  <c r="BF244"/>
  <c r="T244"/>
  <c r="R244"/>
  <c r="P244"/>
  <c r="BI242"/>
  <c r="BH242"/>
  <c r="BG242"/>
  <c r="BF242"/>
  <c r="T242"/>
  <c r="R242"/>
  <c r="P242"/>
  <c r="BI241"/>
  <c r="BH241"/>
  <c r="BG241"/>
  <c r="BF241"/>
  <c r="T241"/>
  <c r="R241"/>
  <c r="P241"/>
  <c r="BI239"/>
  <c r="BH239"/>
  <c r="BG239"/>
  <c r="BF239"/>
  <c r="T239"/>
  <c r="R239"/>
  <c r="P239"/>
  <c r="BI238"/>
  <c r="BH238"/>
  <c r="BG238"/>
  <c r="BF238"/>
  <c r="T238"/>
  <c r="R238"/>
  <c r="P238"/>
  <c r="BI236"/>
  <c r="BH236"/>
  <c r="BG236"/>
  <c r="BF236"/>
  <c r="T236"/>
  <c r="R236"/>
  <c r="P236"/>
  <c r="BI232"/>
  <c r="BH232"/>
  <c r="BG232"/>
  <c r="BF232"/>
  <c r="T232"/>
  <c r="R232"/>
  <c r="P232"/>
  <c r="BI227"/>
  <c r="BH227"/>
  <c r="BG227"/>
  <c r="BF227"/>
  <c r="T227"/>
  <c r="R227"/>
  <c r="P227"/>
  <c r="BI222"/>
  <c r="BH222"/>
  <c r="BG222"/>
  <c r="BF222"/>
  <c r="T222"/>
  <c r="R222"/>
  <c r="P222"/>
  <c r="BI218"/>
  <c r="BH218"/>
  <c r="BG218"/>
  <c r="BF218"/>
  <c r="T218"/>
  <c r="T217"/>
  <c r="R218"/>
  <c r="R217"/>
  <c r="P218"/>
  <c r="P217"/>
  <c r="BI215"/>
  <c r="BH215"/>
  <c r="BG215"/>
  <c r="BF215"/>
  <c r="T215"/>
  <c r="R215"/>
  <c r="P215"/>
  <c r="BI213"/>
  <c r="BH213"/>
  <c r="BG213"/>
  <c r="BF213"/>
  <c r="T213"/>
  <c r="R213"/>
  <c r="P213"/>
  <c r="BI204"/>
  <c r="BH204"/>
  <c r="BG204"/>
  <c r="BF204"/>
  <c r="T204"/>
  <c r="R204"/>
  <c r="P204"/>
  <c r="BI200"/>
  <c r="BH200"/>
  <c r="BG200"/>
  <c r="BF200"/>
  <c r="T200"/>
  <c r="T199"/>
  <c r="R200"/>
  <c r="R199"/>
  <c r="P200"/>
  <c r="P199"/>
  <c r="BI193"/>
  <c r="BH193"/>
  <c r="BG193"/>
  <c r="BF193"/>
  <c r="T193"/>
  <c r="R193"/>
  <c r="P193"/>
  <c r="BI187"/>
  <c r="BH187"/>
  <c r="BG187"/>
  <c r="BF187"/>
  <c r="T187"/>
  <c r="R187"/>
  <c r="P187"/>
  <c r="BI185"/>
  <c r="BH185"/>
  <c r="BG185"/>
  <c r="BF185"/>
  <c r="T185"/>
  <c r="R185"/>
  <c r="P185"/>
  <c r="BI181"/>
  <c r="BH181"/>
  <c r="BG181"/>
  <c r="BF181"/>
  <c r="T181"/>
  <c r="R181"/>
  <c r="P181"/>
  <c r="BI172"/>
  <c r="BH172"/>
  <c r="BG172"/>
  <c r="BF172"/>
  <c r="T172"/>
  <c r="R172"/>
  <c r="P172"/>
  <c r="BI163"/>
  <c r="BH163"/>
  <c r="BG163"/>
  <c r="BF163"/>
  <c r="T163"/>
  <c r="R163"/>
  <c r="P163"/>
  <c r="BI161"/>
  <c r="BH161"/>
  <c r="BG161"/>
  <c r="BF161"/>
  <c r="T161"/>
  <c r="R161"/>
  <c r="P161"/>
  <c r="BI152"/>
  <c r="BH152"/>
  <c r="BG152"/>
  <c r="BF152"/>
  <c r="T152"/>
  <c r="R152"/>
  <c r="P152"/>
  <c r="BI147"/>
  <c r="BH147"/>
  <c r="BG147"/>
  <c r="BF147"/>
  <c r="T147"/>
  <c r="R147"/>
  <c r="P147"/>
  <c r="BI139"/>
  <c r="BH139"/>
  <c r="BG139"/>
  <c r="BF139"/>
  <c r="T139"/>
  <c r="R139"/>
  <c r="P139"/>
  <c r="BI135"/>
  <c r="BH135"/>
  <c r="BG135"/>
  <c r="BF135"/>
  <c r="T135"/>
  <c r="R135"/>
  <c r="P135"/>
  <c r="BI131"/>
  <c r="BH131"/>
  <c r="BG131"/>
  <c r="BF131"/>
  <c r="T131"/>
  <c r="R131"/>
  <c r="P131"/>
  <c r="BI126"/>
  <c r="BH126"/>
  <c r="BG126"/>
  <c r="BF126"/>
  <c r="T126"/>
  <c r="R126"/>
  <c r="P126"/>
  <c r="BI121"/>
  <c r="BH121"/>
  <c r="BG121"/>
  <c r="BF121"/>
  <c r="T121"/>
  <c r="R121"/>
  <c r="P121"/>
  <c r="BI115"/>
  <c r="BH115"/>
  <c r="BG115"/>
  <c r="BF115"/>
  <c r="T115"/>
  <c r="R115"/>
  <c r="P115"/>
  <c r="BI110"/>
  <c r="BH110"/>
  <c r="BG110"/>
  <c r="BF110"/>
  <c r="T110"/>
  <c r="R110"/>
  <c r="P110"/>
  <c r="J104"/>
  <c r="J103"/>
  <c r="F103"/>
  <c r="F101"/>
  <c r="E99"/>
  <c r="J63"/>
  <c r="J62"/>
  <c r="F62"/>
  <c r="F60"/>
  <c r="E58"/>
  <c r="J22"/>
  <c r="E22"/>
  <c r="F104"/>
  <c r="J21"/>
  <c r="J16"/>
  <c r="J101"/>
  <c r="E7"/>
  <c r="E52"/>
  <c i="21" r="J41"/>
  <c r="J40"/>
  <c i="1" r="AY80"/>
  <c i="21" r="J39"/>
  <c i="1" r="AX80"/>
  <c i="21" r="BI484"/>
  <c r="BH484"/>
  <c r="BG484"/>
  <c r="BF484"/>
  <c r="T484"/>
  <c r="R484"/>
  <c r="P484"/>
  <c r="BI469"/>
  <c r="BH469"/>
  <c r="BG469"/>
  <c r="BF469"/>
  <c r="T469"/>
  <c r="R469"/>
  <c r="P469"/>
  <c r="BI467"/>
  <c r="BH467"/>
  <c r="BG467"/>
  <c r="BF467"/>
  <c r="T467"/>
  <c r="R467"/>
  <c r="P467"/>
  <c r="BI462"/>
  <c r="BH462"/>
  <c r="BG462"/>
  <c r="BF462"/>
  <c r="T462"/>
  <c r="R462"/>
  <c r="P462"/>
  <c r="BI449"/>
  <c r="BH449"/>
  <c r="BG449"/>
  <c r="BF449"/>
  <c r="T449"/>
  <c r="R449"/>
  <c r="P449"/>
  <c r="BI434"/>
  <c r="BH434"/>
  <c r="BG434"/>
  <c r="BF434"/>
  <c r="T434"/>
  <c r="R434"/>
  <c r="P434"/>
  <c r="BI432"/>
  <c r="BH432"/>
  <c r="BG432"/>
  <c r="BF432"/>
  <c r="T432"/>
  <c r="T431"/>
  <c r="R432"/>
  <c r="R431"/>
  <c r="P432"/>
  <c r="P431"/>
  <c r="BI429"/>
  <c r="BH429"/>
  <c r="BG429"/>
  <c r="BF429"/>
  <c r="T429"/>
  <c r="R429"/>
  <c r="P429"/>
  <c r="BI425"/>
  <c r="BH425"/>
  <c r="BG425"/>
  <c r="BF425"/>
  <c r="T425"/>
  <c r="R425"/>
  <c r="P425"/>
  <c r="BI424"/>
  <c r="BH424"/>
  <c r="BG424"/>
  <c r="BF424"/>
  <c r="T424"/>
  <c r="R424"/>
  <c r="P424"/>
  <c r="BI422"/>
  <c r="BH422"/>
  <c r="BG422"/>
  <c r="BF422"/>
  <c r="T422"/>
  <c r="R422"/>
  <c r="P422"/>
  <c r="BI416"/>
  <c r="BH416"/>
  <c r="BG416"/>
  <c r="BF416"/>
  <c r="T416"/>
  <c r="R416"/>
  <c r="P416"/>
  <c r="BI408"/>
  <c r="BH408"/>
  <c r="BG408"/>
  <c r="BF408"/>
  <c r="T408"/>
  <c r="R408"/>
  <c r="P408"/>
  <c r="BI402"/>
  <c r="BH402"/>
  <c r="BG402"/>
  <c r="BF402"/>
  <c r="T402"/>
  <c r="R402"/>
  <c r="P402"/>
  <c r="BI399"/>
  <c r="BH399"/>
  <c r="BG399"/>
  <c r="BF399"/>
  <c r="T399"/>
  <c r="R399"/>
  <c r="P399"/>
  <c r="BI394"/>
  <c r="BH394"/>
  <c r="BG394"/>
  <c r="BF394"/>
  <c r="T394"/>
  <c r="R394"/>
  <c r="P394"/>
  <c r="BI392"/>
  <c r="BH392"/>
  <c r="BG392"/>
  <c r="BF392"/>
  <c r="T392"/>
  <c r="R392"/>
  <c r="P392"/>
  <c r="BI387"/>
  <c r="BH387"/>
  <c r="BG387"/>
  <c r="BF387"/>
  <c r="T387"/>
  <c r="R387"/>
  <c r="P387"/>
  <c r="BI384"/>
  <c r="BH384"/>
  <c r="BG384"/>
  <c r="BF384"/>
  <c r="T384"/>
  <c r="R384"/>
  <c r="P384"/>
  <c r="BI380"/>
  <c r="BH380"/>
  <c r="BG380"/>
  <c r="BF380"/>
  <c r="T380"/>
  <c r="R380"/>
  <c r="P380"/>
  <c r="BI375"/>
  <c r="BH375"/>
  <c r="BG375"/>
  <c r="BF375"/>
  <c r="T375"/>
  <c r="R375"/>
  <c r="P375"/>
  <c r="BI370"/>
  <c r="BH370"/>
  <c r="BG370"/>
  <c r="BF370"/>
  <c r="T370"/>
  <c r="R370"/>
  <c r="P370"/>
  <c r="BI365"/>
  <c r="BH365"/>
  <c r="BG365"/>
  <c r="BF365"/>
  <c r="T365"/>
  <c r="R365"/>
  <c r="P365"/>
  <c r="BI360"/>
  <c r="BH360"/>
  <c r="BG360"/>
  <c r="BF360"/>
  <c r="T360"/>
  <c r="R360"/>
  <c r="P360"/>
  <c r="BI357"/>
  <c r="BH357"/>
  <c r="BG357"/>
  <c r="BF357"/>
  <c r="T357"/>
  <c r="R357"/>
  <c r="P357"/>
  <c r="BI355"/>
  <c r="BH355"/>
  <c r="BG355"/>
  <c r="BF355"/>
  <c r="T355"/>
  <c r="R355"/>
  <c r="P355"/>
  <c r="BI351"/>
  <c r="BH351"/>
  <c r="BG351"/>
  <c r="BF351"/>
  <c r="T351"/>
  <c r="R351"/>
  <c r="P351"/>
  <c r="BI349"/>
  <c r="BH349"/>
  <c r="BG349"/>
  <c r="BF349"/>
  <c r="T349"/>
  <c r="R349"/>
  <c r="P349"/>
  <c r="BI345"/>
  <c r="BH345"/>
  <c r="BG345"/>
  <c r="BF345"/>
  <c r="T345"/>
  <c r="R345"/>
  <c r="P345"/>
  <c r="BI341"/>
  <c r="BH341"/>
  <c r="BG341"/>
  <c r="BF341"/>
  <c r="T341"/>
  <c r="R341"/>
  <c r="P341"/>
  <c r="BI337"/>
  <c r="BH337"/>
  <c r="BG337"/>
  <c r="BF337"/>
  <c r="T337"/>
  <c r="R337"/>
  <c r="P337"/>
  <c r="BI334"/>
  <c r="BH334"/>
  <c r="BG334"/>
  <c r="BF334"/>
  <c r="T334"/>
  <c r="R334"/>
  <c r="P334"/>
  <c r="BI333"/>
  <c r="BH333"/>
  <c r="BG333"/>
  <c r="BF333"/>
  <c r="T333"/>
  <c r="R333"/>
  <c r="P333"/>
  <c r="BI330"/>
  <c r="BH330"/>
  <c r="BG330"/>
  <c r="BF330"/>
  <c r="T330"/>
  <c r="R330"/>
  <c r="P330"/>
  <c r="BI329"/>
  <c r="BH329"/>
  <c r="BG329"/>
  <c r="BF329"/>
  <c r="T329"/>
  <c r="R329"/>
  <c r="P329"/>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17"/>
  <c r="BH317"/>
  <c r="BG317"/>
  <c r="BF317"/>
  <c r="T317"/>
  <c r="R317"/>
  <c r="P317"/>
  <c r="BI314"/>
  <c r="BH314"/>
  <c r="BG314"/>
  <c r="BF314"/>
  <c r="T314"/>
  <c r="R314"/>
  <c r="P314"/>
  <c r="BI310"/>
  <c r="BH310"/>
  <c r="BG310"/>
  <c r="BF310"/>
  <c r="T310"/>
  <c r="R310"/>
  <c r="P310"/>
  <c r="BI307"/>
  <c r="BH307"/>
  <c r="BG307"/>
  <c r="BF307"/>
  <c r="T307"/>
  <c r="R307"/>
  <c r="P307"/>
  <c r="BI304"/>
  <c r="BH304"/>
  <c r="BG304"/>
  <c r="BF304"/>
  <c r="T304"/>
  <c r="R304"/>
  <c r="P304"/>
  <c r="BI299"/>
  <c r="BH299"/>
  <c r="BG299"/>
  <c r="BF299"/>
  <c r="T299"/>
  <c r="R299"/>
  <c r="P299"/>
  <c r="BI296"/>
  <c r="BH296"/>
  <c r="BG296"/>
  <c r="BF296"/>
  <c r="T296"/>
  <c r="R296"/>
  <c r="P296"/>
  <c r="BI289"/>
  <c r="BH289"/>
  <c r="BG289"/>
  <c r="BF289"/>
  <c r="T289"/>
  <c r="R289"/>
  <c r="P289"/>
  <c r="BI285"/>
  <c r="BH285"/>
  <c r="BG285"/>
  <c r="BF285"/>
  <c r="T285"/>
  <c r="R285"/>
  <c r="P285"/>
  <c r="BI281"/>
  <c r="BH281"/>
  <c r="BG281"/>
  <c r="BF281"/>
  <c r="T281"/>
  <c r="R281"/>
  <c r="P281"/>
  <c r="BI274"/>
  <c r="BH274"/>
  <c r="BG274"/>
  <c r="BF274"/>
  <c r="T274"/>
  <c r="R274"/>
  <c r="P274"/>
  <c r="BI273"/>
  <c r="BH273"/>
  <c r="BG273"/>
  <c r="BF273"/>
  <c r="T273"/>
  <c r="R273"/>
  <c r="P273"/>
  <c r="BI271"/>
  <c r="BH271"/>
  <c r="BG271"/>
  <c r="BF271"/>
  <c r="T271"/>
  <c r="R271"/>
  <c r="P271"/>
  <c r="BI270"/>
  <c r="BH270"/>
  <c r="BG270"/>
  <c r="BF270"/>
  <c r="T270"/>
  <c r="R270"/>
  <c r="P270"/>
  <c r="BI268"/>
  <c r="BH268"/>
  <c r="BG268"/>
  <c r="BF268"/>
  <c r="T268"/>
  <c r="R268"/>
  <c r="P268"/>
  <c r="BI267"/>
  <c r="BH267"/>
  <c r="BG267"/>
  <c r="BF267"/>
  <c r="T267"/>
  <c r="R267"/>
  <c r="P267"/>
  <c r="BI265"/>
  <c r="BH265"/>
  <c r="BG265"/>
  <c r="BF265"/>
  <c r="T265"/>
  <c r="R265"/>
  <c r="P265"/>
  <c r="BI264"/>
  <c r="BH264"/>
  <c r="BG264"/>
  <c r="BF264"/>
  <c r="T264"/>
  <c r="R264"/>
  <c r="P264"/>
  <c r="BI260"/>
  <c r="BH260"/>
  <c r="BG260"/>
  <c r="BF260"/>
  <c r="T260"/>
  <c r="R260"/>
  <c r="P260"/>
  <c r="BI258"/>
  <c r="BH258"/>
  <c r="BG258"/>
  <c r="BF258"/>
  <c r="T258"/>
  <c r="R258"/>
  <c r="P258"/>
  <c r="BI253"/>
  <c r="BH253"/>
  <c r="BG253"/>
  <c r="BF253"/>
  <c r="T253"/>
  <c r="R253"/>
  <c r="P253"/>
  <c r="BI248"/>
  <c r="BH248"/>
  <c r="BG248"/>
  <c r="BF248"/>
  <c r="T248"/>
  <c r="R248"/>
  <c r="P248"/>
  <c r="BI246"/>
  <c r="BH246"/>
  <c r="BG246"/>
  <c r="BF246"/>
  <c r="T246"/>
  <c r="R246"/>
  <c r="P246"/>
  <c r="BI241"/>
  <c r="BH241"/>
  <c r="BG241"/>
  <c r="BF241"/>
  <c r="T241"/>
  <c r="R241"/>
  <c r="P241"/>
  <c r="BI236"/>
  <c r="BH236"/>
  <c r="BG236"/>
  <c r="BF236"/>
  <c r="T236"/>
  <c r="R236"/>
  <c r="P236"/>
  <c r="BI232"/>
  <c r="BH232"/>
  <c r="BG232"/>
  <c r="BF232"/>
  <c r="T232"/>
  <c r="R232"/>
  <c r="P232"/>
  <c r="BI227"/>
  <c r="BH227"/>
  <c r="BG227"/>
  <c r="BF227"/>
  <c r="T227"/>
  <c r="R227"/>
  <c r="P227"/>
  <c r="BI222"/>
  <c r="BH222"/>
  <c r="BG222"/>
  <c r="BF222"/>
  <c r="T222"/>
  <c r="R222"/>
  <c r="P222"/>
  <c r="BI218"/>
  <c r="BH218"/>
  <c r="BG218"/>
  <c r="BF218"/>
  <c r="T218"/>
  <c r="T217"/>
  <c r="R218"/>
  <c r="R217"/>
  <c r="P218"/>
  <c r="P217"/>
  <c r="BI215"/>
  <c r="BH215"/>
  <c r="BG215"/>
  <c r="BF215"/>
  <c r="T215"/>
  <c r="R215"/>
  <c r="P215"/>
  <c r="BI213"/>
  <c r="BH213"/>
  <c r="BG213"/>
  <c r="BF213"/>
  <c r="T213"/>
  <c r="R213"/>
  <c r="P213"/>
  <c r="BI204"/>
  <c r="BH204"/>
  <c r="BG204"/>
  <c r="BF204"/>
  <c r="T204"/>
  <c r="R204"/>
  <c r="P204"/>
  <c r="BI200"/>
  <c r="BH200"/>
  <c r="BG200"/>
  <c r="BF200"/>
  <c r="T200"/>
  <c r="T199"/>
  <c r="R200"/>
  <c r="R199"/>
  <c r="P200"/>
  <c r="P199"/>
  <c r="BI193"/>
  <c r="BH193"/>
  <c r="BG193"/>
  <c r="BF193"/>
  <c r="T193"/>
  <c r="R193"/>
  <c r="P193"/>
  <c r="BI187"/>
  <c r="BH187"/>
  <c r="BG187"/>
  <c r="BF187"/>
  <c r="T187"/>
  <c r="R187"/>
  <c r="P187"/>
  <c r="BI185"/>
  <c r="BH185"/>
  <c r="BG185"/>
  <c r="BF185"/>
  <c r="T185"/>
  <c r="R185"/>
  <c r="P185"/>
  <c r="BI181"/>
  <c r="BH181"/>
  <c r="BG181"/>
  <c r="BF181"/>
  <c r="T181"/>
  <c r="R181"/>
  <c r="P181"/>
  <c r="BI172"/>
  <c r="BH172"/>
  <c r="BG172"/>
  <c r="BF172"/>
  <c r="T172"/>
  <c r="R172"/>
  <c r="P172"/>
  <c r="BI163"/>
  <c r="BH163"/>
  <c r="BG163"/>
  <c r="BF163"/>
  <c r="T163"/>
  <c r="R163"/>
  <c r="P163"/>
  <c r="BI161"/>
  <c r="BH161"/>
  <c r="BG161"/>
  <c r="BF161"/>
  <c r="T161"/>
  <c r="R161"/>
  <c r="P161"/>
  <c r="BI152"/>
  <c r="BH152"/>
  <c r="BG152"/>
  <c r="BF152"/>
  <c r="T152"/>
  <c r="R152"/>
  <c r="P152"/>
  <c r="BI147"/>
  <c r="BH147"/>
  <c r="BG147"/>
  <c r="BF147"/>
  <c r="T147"/>
  <c r="R147"/>
  <c r="P147"/>
  <c r="BI139"/>
  <c r="BH139"/>
  <c r="BG139"/>
  <c r="BF139"/>
  <c r="T139"/>
  <c r="R139"/>
  <c r="P139"/>
  <c r="BI135"/>
  <c r="BH135"/>
  <c r="BG135"/>
  <c r="BF135"/>
  <c r="T135"/>
  <c r="R135"/>
  <c r="P135"/>
  <c r="BI131"/>
  <c r="BH131"/>
  <c r="BG131"/>
  <c r="BF131"/>
  <c r="T131"/>
  <c r="R131"/>
  <c r="P131"/>
  <c r="BI126"/>
  <c r="BH126"/>
  <c r="BG126"/>
  <c r="BF126"/>
  <c r="T126"/>
  <c r="R126"/>
  <c r="P126"/>
  <c r="BI121"/>
  <c r="BH121"/>
  <c r="BG121"/>
  <c r="BF121"/>
  <c r="T121"/>
  <c r="R121"/>
  <c r="P121"/>
  <c r="BI115"/>
  <c r="BH115"/>
  <c r="BG115"/>
  <c r="BF115"/>
  <c r="T115"/>
  <c r="R115"/>
  <c r="P115"/>
  <c r="BI110"/>
  <c r="BH110"/>
  <c r="BG110"/>
  <c r="BF110"/>
  <c r="T110"/>
  <c r="R110"/>
  <c r="P110"/>
  <c r="J104"/>
  <c r="J103"/>
  <c r="F103"/>
  <c r="F101"/>
  <c r="E99"/>
  <c r="J63"/>
  <c r="J62"/>
  <c r="F62"/>
  <c r="F60"/>
  <c r="E58"/>
  <c r="J22"/>
  <c r="E22"/>
  <c r="F104"/>
  <c r="J21"/>
  <c r="J16"/>
  <c r="J60"/>
  <c r="E7"/>
  <c r="E93"/>
  <c i="20" r="J41"/>
  <c r="J40"/>
  <c i="1" r="AY79"/>
  <c i="20" r="J39"/>
  <c i="1" r="AX79"/>
  <c i="20" r="BI455"/>
  <c r="BH455"/>
  <c r="BG455"/>
  <c r="BF455"/>
  <c r="T455"/>
  <c r="R455"/>
  <c r="P455"/>
  <c r="BI440"/>
  <c r="BH440"/>
  <c r="BG440"/>
  <c r="BF440"/>
  <c r="T440"/>
  <c r="R440"/>
  <c r="P440"/>
  <c r="BI438"/>
  <c r="BH438"/>
  <c r="BG438"/>
  <c r="BF438"/>
  <c r="T438"/>
  <c r="R438"/>
  <c r="P438"/>
  <c r="BI433"/>
  <c r="BH433"/>
  <c r="BG433"/>
  <c r="BF433"/>
  <c r="T433"/>
  <c r="R433"/>
  <c r="P433"/>
  <c r="BI420"/>
  <c r="BH420"/>
  <c r="BG420"/>
  <c r="BF420"/>
  <c r="T420"/>
  <c r="R420"/>
  <c r="P420"/>
  <c r="BI405"/>
  <c r="BH405"/>
  <c r="BG405"/>
  <c r="BF405"/>
  <c r="T405"/>
  <c r="R405"/>
  <c r="P405"/>
  <c r="BI403"/>
  <c r="BH403"/>
  <c r="BG403"/>
  <c r="BF403"/>
  <c r="T403"/>
  <c r="T402"/>
  <c r="R403"/>
  <c r="R402"/>
  <c r="P403"/>
  <c r="P402"/>
  <c r="BI400"/>
  <c r="BH400"/>
  <c r="BG400"/>
  <c r="BF400"/>
  <c r="T400"/>
  <c r="R400"/>
  <c r="P400"/>
  <c r="BI396"/>
  <c r="BH396"/>
  <c r="BG396"/>
  <c r="BF396"/>
  <c r="T396"/>
  <c r="R396"/>
  <c r="P396"/>
  <c r="BI395"/>
  <c r="BH395"/>
  <c r="BG395"/>
  <c r="BF395"/>
  <c r="T395"/>
  <c r="R395"/>
  <c r="P395"/>
  <c r="BI393"/>
  <c r="BH393"/>
  <c r="BG393"/>
  <c r="BF393"/>
  <c r="T393"/>
  <c r="R393"/>
  <c r="P393"/>
  <c r="BI387"/>
  <c r="BH387"/>
  <c r="BG387"/>
  <c r="BF387"/>
  <c r="T387"/>
  <c r="R387"/>
  <c r="P387"/>
  <c r="BI379"/>
  <c r="BH379"/>
  <c r="BG379"/>
  <c r="BF379"/>
  <c r="T379"/>
  <c r="R379"/>
  <c r="P379"/>
  <c r="BI373"/>
  <c r="BH373"/>
  <c r="BG373"/>
  <c r="BF373"/>
  <c r="T373"/>
  <c r="R373"/>
  <c r="P373"/>
  <c r="BI370"/>
  <c r="BH370"/>
  <c r="BG370"/>
  <c r="BF370"/>
  <c r="T370"/>
  <c r="R370"/>
  <c r="P370"/>
  <c r="BI365"/>
  <c r="BH365"/>
  <c r="BG365"/>
  <c r="BF365"/>
  <c r="T365"/>
  <c r="R365"/>
  <c r="P365"/>
  <c r="BI363"/>
  <c r="BH363"/>
  <c r="BG363"/>
  <c r="BF363"/>
  <c r="T363"/>
  <c r="R363"/>
  <c r="P363"/>
  <c r="BI358"/>
  <c r="BH358"/>
  <c r="BG358"/>
  <c r="BF358"/>
  <c r="T358"/>
  <c r="R358"/>
  <c r="P358"/>
  <c r="BI355"/>
  <c r="BH355"/>
  <c r="BG355"/>
  <c r="BF355"/>
  <c r="T355"/>
  <c r="R355"/>
  <c r="P355"/>
  <c r="BI351"/>
  <c r="BH351"/>
  <c r="BG351"/>
  <c r="BF351"/>
  <c r="T351"/>
  <c r="R351"/>
  <c r="P351"/>
  <c r="BI346"/>
  <c r="BH346"/>
  <c r="BG346"/>
  <c r="BF346"/>
  <c r="T346"/>
  <c r="R346"/>
  <c r="P346"/>
  <c r="BI341"/>
  <c r="BH341"/>
  <c r="BG341"/>
  <c r="BF341"/>
  <c r="T341"/>
  <c r="R341"/>
  <c r="P341"/>
  <c r="BI336"/>
  <c r="BH336"/>
  <c r="BG336"/>
  <c r="BF336"/>
  <c r="T336"/>
  <c r="R336"/>
  <c r="P336"/>
  <c r="BI331"/>
  <c r="BH331"/>
  <c r="BG331"/>
  <c r="BF331"/>
  <c r="T331"/>
  <c r="R331"/>
  <c r="P331"/>
  <c r="BI328"/>
  <c r="BH328"/>
  <c r="BG328"/>
  <c r="BF328"/>
  <c r="T328"/>
  <c r="R328"/>
  <c r="P328"/>
  <c r="BI326"/>
  <c r="BH326"/>
  <c r="BG326"/>
  <c r="BF326"/>
  <c r="T326"/>
  <c r="R326"/>
  <c r="P326"/>
  <c r="BI322"/>
  <c r="BH322"/>
  <c r="BG322"/>
  <c r="BF322"/>
  <c r="T322"/>
  <c r="R322"/>
  <c r="P322"/>
  <c r="BI320"/>
  <c r="BH320"/>
  <c r="BG320"/>
  <c r="BF320"/>
  <c r="T320"/>
  <c r="R320"/>
  <c r="P320"/>
  <c r="BI316"/>
  <c r="BH316"/>
  <c r="BG316"/>
  <c r="BF316"/>
  <c r="T316"/>
  <c r="R316"/>
  <c r="P316"/>
  <c r="BI312"/>
  <c r="BH312"/>
  <c r="BG312"/>
  <c r="BF312"/>
  <c r="T312"/>
  <c r="R312"/>
  <c r="P312"/>
  <c r="BI308"/>
  <c r="BH308"/>
  <c r="BG308"/>
  <c r="BF308"/>
  <c r="T308"/>
  <c r="R308"/>
  <c r="P308"/>
  <c r="BI305"/>
  <c r="BH305"/>
  <c r="BG305"/>
  <c r="BF305"/>
  <c r="T305"/>
  <c r="R305"/>
  <c r="P305"/>
  <c r="BI304"/>
  <c r="BH304"/>
  <c r="BG304"/>
  <c r="BF304"/>
  <c r="T304"/>
  <c r="R304"/>
  <c r="P304"/>
  <c r="BI301"/>
  <c r="BH301"/>
  <c r="BG301"/>
  <c r="BF301"/>
  <c r="T301"/>
  <c r="R301"/>
  <c r="P301"/>
  <c r="BI300"/>
  <c r="BH300"/>
  <c r="BG300"/>
  <c r="BF300"/>
  <c r="T300"/>
  <c r="R300"/>
  <c r="P300"/>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88"/>
  <c r="BH288"/>
  <c r="BG288"/>
  <c r="BF288"/>
  <c r="T288"/>
  <c r="R288"/>
  <c r="P288"/>
  <c r="BI285"/>
  <c r="BH285"/>
  <c r="BG285"/>
  <c r="BF285"/>
  <c r="T285"/>
  <c r="R285"/>
  <c r="P285"/>
  <c r="BI281"/>
  <c r="BH281"/>
  <c r="BG281"/>
  <c r="BF281"/>
  <c r="T281"/>
  <c r="R281"/>
  <c r="P281"/>
  <c r="BI278"/>
  <c r="BH278"/>
  <c r="BG278"/>
  <c r="BF278"/>
  <c r="T278"/>
  <c r="R278"/>
  <c r="P278"/>
  <c r="BI275"/>
  <c r="BH275"/>
  <c r="BG275"/>
  <c r="BF275"/>
  <c r="T275"/>
  <c r="R275"/>
  <c r="P275"/>
  <c r="BI270"/>
  <c r="BH270"/>
  <c r="BG270"/>
  <c r="BF270"/>
  <c r="T270"/>
  <c r="R270"/>
  <c r="P270"/>
  <c r="BI267"/>
  <c r="BH267"/>
  <c r="BG267"/>
  <c r="BF267"/>
  <c r="T267"/>
  <c r="R267"/>
  <c r="P267"/>
  <c r="BI260"/>
  <c r="BH260"/>
  <c r="BG260"/>
  <c r="BF260"/>
  <c r="T260"/>
  <c r="R260"/>
  <c r="P260"/>
  <c r="BI256"/>
  <c r="BH256"/>
  <c r="BG256"/>
  <c r="BF256"/>
  <c r="T256"/>
  <c r="R256"/>
  <c r="P256"/>
  <c r="BI252"/>
  <c r="BH252"/>
  <c r="BG252"/>
  <c r="BF252"/>
  <c r="T252"/>
  <c r="R252"/>
  <c r="P252"/>
  <c r="BI245"/>
  <c r="BH245"/>
  <c r="BG245"/>
  <c r="BF245"/>
  <c r="T245"/>
  <c r="R245"/>
  <c r="P245"/>
  <c r="BI244"/>
  <c r="BH244"/>
  <c r="BG244"/>
  <c r="BF244"/>
  <c r="T244"/>
  <c r="R244"/>
  <c r="P244"/>
  <c r="BI242"/>
  <c r="BH242"/>
  <c r="BG242"/>
  <c r="BF242"/>
  <c r="T242"/>
  <c r="R242"/>
  <c r="P242"/>
  <c r="BI241"/>
  <c r="BH241"/>
  <c r="BG241"/>
  <c r="BF241"/>
  <c r="T241"/>
  <c r="R241"/>
  <c r="P241"/>
  <c r="BI239"/>
  <c r="BH239"/>
  <c r="BG239"/>
  <c r="BF239"/>
  <c r="T239"/>
  <c r="R239"/>
  <c r="P239"/>
  <c r="BI238"/>
  <c r="BH238"/>
  <c r="BG238"/>
  <c r="BF238"/>
  <c r="T238"/>
  <c r="R238"/>
  <c r="P238"/>
  <c r="BI236"/>
  <c r="BH236"/>
  <c r="BG236"/>
  <c r="BF236"/>
  <c r="T236"/>
  <c r="R236"/>
  <c r="P236"/>
  <c r="BI232"/>
  <c r="BH232"/>
  <c r="BG232"/>
  <c r="BF232"/>
  <c r="T232"/>
  <c r="R232"/>
  <c r="P232"/>
  <c r="BI227"/>
  <c r="BH227"/>
  <c r="BG227"/>
  <c r="BF227"/>
  <c r="T227"/>
  <c r="R227"/>
  <c r="P227"/>
  <c r="BI222"/>
  <c r="BH222"/>
  <c r="BG222"/>
  <c r="BF222"/>
  <c r="T222"/>
  <c r="R222"/>
  <c r="P222"/>
  <c r="BI218"/>
  <c r="BH218"/>
  <c r="BG218"/>
  <c r="BF218"/>
  <c r="T218"/>
  <c r="T217"/>
  <c r="R218"/>
  <c r="R217"/>
  <c r="P218"/>
  <c r="P217"/>
  <c r="BI215"/>
  <c r="BH215"/>
  <c r="BG215"/>
  <c r="BF215"/>
  <c r="T215"/>
  <c r="R215"/>
  <c r="P215"/>
  <c r="BI213"/>
  <c r="BH213"/>
  <c r="BG213"/>
  <c r="BF213"/>
  <c r="T213"/>
  <c r="R213"/>
  <c r="P213"/>
  <c r="BI204"/>
  <c r="BH204"/>
  <c r="BG204"/>
  <c r="BF204"/>
  <c r="T204"/>
  <c r="R204"/>
  <c r="P204"/>
  <c r="BI200"/>
  <c r="BH200"/>
  <c r="BG200"/>
  <c r="BF200"/>
  <c r="T200"/>
  <c r="T199"/>
  <c r="R200"/>
  <c r="R199"/>
  <c r="P200"/>
  <c r="P199"/>
  <c r="BI193"/>
  <c r="BH193"/>
  <c r="BG193"/>
  <c r="BF193"/>
  <c r="T193"/>
  <c r="R193"/>
  <c r="P193"/>
  <c r="BI187"/>
  <c r="BH187"/>
  <c r="BG187"/>
  <c r="BF187"/>
  <c r="T187"/>
  <c r="R187"/>
  <c r="P187"/>
  <c r="BI185"/>
  <c r="BH185"/>
  <c r="BG185"/>
  <c r="BF185"/>
  <c r="T185"/>
  <c r="R185"/>
  <c r="P185"/>
  <c r="BI181"/>
  <c r="BH181"/>
  <c r="BG181"/>
  <c r="BF181"/>
  <c r="T181"/>
  <c r="R181"/>
  <c r="P181"/>
  <c r="BI172"/>
  <c r="BH172"/>
  <c r="BG172"/>
  <c r="BF172"/>
  <c r="T172"/>
  <c r="R172"/>
  <c r="P172"/>
  <c r="BI163"/>
  <c r="BH163"/>
  <c r="BG163"/>
  <c r="BF163"/>
  <c r="T163"/>
  <c r="R163"/>
  <c r="P163"/>
  <c r="BI161"/>
  <c r="BH161"/>
  <c r="BG161"/>
  <c r="BF161"/>
  <c r="T161"/>
  <c r="R161"/>
  <c r="P161"/>
  <c r="BI152"/>
  <c r="BH152"/>
  <c r="BG152"/>
  <c r="BF152"/>
  <c r="T152"/>
  <c r="R152"/>
  <c r="P152"/>
  <c r="BI147"/>
  <c r="BH147"/>
  <c r="BG147"/>
  <c r="BF147"/>
  <c r="T147"/>
  <c r="R147"/>
  <c r="P147"/>
  <c r="BI139"/>
  <c r="BH139"/>
  <c r="BG139"/>
  <c r="BF139"/>
  <c r="T139"/>
  <c r="R139"/>
  <c r="P139"/>
  <c r="BI135"/>
  <c r="BH135"/>
  <c r="BG135"/>
  <c r="BF135"/>
  <c r="T135"/>
  <c r="R135"/>
  <c r="P135"/>
  <c r="BI131"/>
  <c r="BH131"/>
  <c r="BG131"/>
  <c r="BF131"/>
  <c r="T131"/>
  <c r="R131"/>
  <c r="P131"/>
  <c r="BI126"/>
  <c r="BH126"/>
  <c r="BG126"/>
  <c r="BF126"/>
  <c r="T126"/>
  <c r="R126"/>
  <c r="P126"/>
  <c r="BI121"/>
  <c r="BH121"/>
  <c r="BG121"/>
  <c r="BF121"/>
  <c r="T121"/>
  <c r="R121"/>
  <c r="P121"/>
  <c r="BI115"/>
  <c r="BH115"/>
  <c r="BG115"/>
  <c r="BF115"/>
  <c r="T115"/>
  <c r="R115"/>
  <c r="P115"/>
  <c r="BI110"/>
  <c r="BH110"/>
  <c r="BG110"/>
  <c r="BF110"/>
  <c r="T110"/>
  <c r="R110"/>
  <c r="P110"/>
  <c r="J104"/>
  <c r="J103"/>
  <c r="F103"/>
  <c r="F101"/>
  <c r="E99"/>
  <c r="J63"/>
  <c r="J62"/>
  <c r="F62"/>
  <c r="F60"/>
  <c r="E58"/>
  <c r="J22"/>
  <c r="E22"/>
  <c r="F104"/>
  <c r="J21"/>
  <c r="J16"/>
  <c r="J101"/>
  <c r="E7"/>
  <c r="E52"/>
  <c i="19" r="J41"/>
  <c r="J40"/>
  <c i="1" r="AY77"/>
  <c i="19" r="J39"/>
  <c i="1" r="AX77"/>
  <c i="19" r="BI188"/>
  <c r="BH188"/>
  <c r="BG188"/>
  <c r="BF188"/>
  <c r="T188"/>
  <c r="R188"/>
  <c r="P188"/>
  <c r="BI175"/>
  <c r="BH175"/>
  <c r="BG175"/>
  <c r="BF175"/>
  <c r="T175"/>
  <c r="R175"/>
  <c r="P175"/>
  <c r="BI172"/>
  <c r="BH172"/>
  <c r="BG172"/>
  <c r="BF172"/>
  <c r="T172"/>
  <c r="R172"/>
  <c r="P172"/>
  <c r="BI159"/>
  <c r="BH159"/>
  <c r="BG159"/>
  <c r="BF159"/>
  <c r="T159"/>
  <c r="R159"/>
  <c r="P159"/>
  <c r="BI156"/>
  <c r="BH156"/>
  <c r="BG156"/>
  <c r="BF156"/>
  <c r="T156"/>
  <c r="R156"/>
  <c r="P156"/>
  <c r="BI142"/>
  <c r="BH142"/>
  <c r="BG142"/>
  <c r="BF142"/>
  <c r="T142"/>
  <c r="R142"/>
  <c r="P142"/>
  <c r="BI139"/>
  <c r="BH139"/>
  <c r="BG139"/>
  <c r="BF139"/>
  <c r="T139"/>
  <c r="R139"/>
  <c r="P139"/>
  <c r="BI127"/>
  <c r="BH127"/>
  <c r="BG127"/>
  <c r="BF127"/>
  <c r="T127"/>
  <c r="R127"/>
  <c r="P127"/>
  <c r="BI124"/>
  <c r="BH124"/>
  <c r="BG124"/>
  <c r="BF124"/>
  <c r="T124"/>
  <c r="R124"/>
  <c r="P124"/>
  <c r="BI121"/>
  <c r="BH121"/>
  <c r="BG121"/>
  <c r="BF121"/>
  <c r="T121"/>
  <c r="R121"/>
  <c r="P121"/>
  <c r="BI108"/>
  <c r="BH108"/>
  <c r="BG108"/>
  <c r="BF108"/>
  <c r="T108"/>
  <c r="R108"/>
  <c r="P108"/>
  <c r="BI96"/>
  <c r="BH96"/>
  <c r="BG96"/>
  <c r="BF96"/>
  <c r="T96"/>
  <c r="R96"/>
  <c r="P96"/>
  <c r="J90"/>
  <c r="J89"/>
  <c r="F89"/>
  <c r="F87"/>
  <c r="E85"/>
  <c r="J63"/>
  <c r="J62"/>
  <c r="F62"/>
  <c r="F60"/>
  <c r="E58"/>
  <c r="J22"/>
  <c r="E22"/>
  <c r="F63"/>
  <c r="J21"/>
  <c r="J16"/>
  <c r="J60"/>
  <c r="E7"/>
  <c r="E79"/>
  <c i="18" r="J41"/>
  <c r="J40"/>
  <c i="1" r="AY76"/>
  <c i="18" r="J39"/>
  <c i="1" r="AX76"/>
  <c i="18" r="BI583"/>
  <c r="BH583"/>
  <c r="BG583"/>
  <c r="BF583"/>
  <c r="T583"/>
  <c r="R583"/>
  <c r="P583"/>
  <c r="BI546"/>
  <c r="BH546"/>
  <c r="BG546"/>
  <c r="BF546"/>
  <c r="T546"/>
  <c r="R546"/>
  <c r="P546"/>
  <c r="BI544"/>
  <c r="BH544"/>
  <c r="BG544"/>
  <c r="BF544"/>
  <c r="T544"/>
  <c r="R544"/>
  <c r="P544"/>
  <c r="BI540"/>
  <c r="BH540"/>
  <c r="BG540"/>
  <c r="BF540"/>
  <c r="T540"/>
  <c r="R540"/>
  <c r="P540"/>
  <c r="BI520"/>
  <c r="BH520"/>
  <c r="BG520"/>
  <c r="BF520"/>
  <c r="T520"/>
  <c r="R520"/>
  <c r="P520"/>
  <c r="BI516"/>
  <c r="BH516"/>
  <c r="BG516"/>
  <c r="BF516"/>
  <c r="T516"/>
  <c r="R516"/>
  <c r="P516"/>
  <c r="BI514"/>
  <c r="BH514"/>
  <c r="BG514"/>
  <c r="BF514"/>
  <c r="T514"/>
  <c r="R514"/>
  <c r="P514"/>
  <c r="BI513"/>
  <c r="BH513"/>
  <c r="BG513"/>
  <c r="BF513"/>
  <c r="T513"/>
  <c r="R513"/>
  <c r="P513"/>
  <c r="BI510"/>
  <c r="BH510"/>
  <c r="BG510"/>
  <c r="BF510"/>
  <c r="T510"/>
  <c r="R510"/>
  <c r="P510"/>
  <c r="BI506"/>
  <c r="BH506"/>
  <c r="BG506"/>
  <c r="BF506"/>
  <c r="T506"/>
  <c r="R506"/>
  <c r="P506"/>
  <c r="BI505"/>
  <c r="BH505"/>
  <c r="BG505"/>
  <c r="BF505"/>
  <c r="T505"/>
  <c r="R505"/>
  <c r="P505"/>
  <c r="BI503"/>
  <c r="BH503"/>
  <c r="BG503"/>
  <c r="BF503"/>
  <c r="T503"/>
  <c r="R503"/>
  <c r="P503"/>
  <c r="BI491"/>
  <c r="BH491"/>
  <c r="BG491"/>
  <c r="BF491"/>
  <c r="T491"/>
  <c r="R491"/>
  <c r="P491"/>
  <c r="BI475"/>
  <c r="BH475"/>
  <c r="BG475"/>
  <c r="BF475"/>
  <c r="T475"/>
  <c r="R475"/>
  <c r="P475"/>
  <c r="BI471"/>
  <c r="BH471"/>
  <c r="BG471"/>
  <c r="BF471"/>
  <c r="T471"/>
  <c r="R471"/>
  <c r="P471"/>
  <c r="BI468"/>
  <c r="BH468"/>
  <c r="BG468"/>
  <c r="BF468"/>
  <c r="T468"/>
  <c r="R468"/>
  <c r="P468"/>
  <c r="BI464"/>
  <c r="BH464"/>
  <c r="BG464"/>
  <c r="BF464"/>
  <c r="T464"/>
  <c r="R464"/>
  <c r="P464"/>
  <c r="BI462"/>
  <c r="BH462"/>
  <c r="BG462"/>
  <c r="BF462"/>
  <c r="T462"/>
  <c r="R462"/>
  <c r="P462"/>
  <c r="BI456"/>
  <c r="BH456"/>
  <c r="BG456"/>
  <c r="BF456"/>
  <c r="T456"/>
  <c r="R456"/>
  <c r="P456"/>
  <c r="BI453"/>
  <c r="BH453"/>
  <c r="BG453"/>
  <c r="BF453"/>
  <c r="T453"/>
  <c r="R453"/>
  <c r="P453"/>
  <c r="BI449"/>
  <c r="BH449"/>
  <c r="BG449"/>
  <c r="BF449"/>
  <c r="T449"/>
  <c r="R449"/>
  <c r="P449"/>
  <c r="BI445"/>
  <c r="BH445"/>
  <c r="BG445"/>
  <c r="BF445"/>
  <c r="T445"/>
  <c r="R445"/>
  <c r="P445"/>
  <c r="BI441"/>
  <c r="BH441"/>
  <c r="BG441"/>
  <c r="BF441"/>
  <c r="T441"/>
  <c r="R441"/>
  <c r="P441"/>
  <c r="BI437"/>
  <c r="BH437"/>
  <c r="BG437"/>
  <c r="BF437"/>
  <c r="T437"/>
  <c r="R437"/>
  <c r="P437"/>
  <c r="BI433"/>
  <c r="BH433"/>
  <c r="BG433"/>
  <c r="BF433"/>
  <c r="T433"/>
  <c r="R433"/>
  <c r="P433"/>
  <c r="BI430"/>
  <c r="BH430"/>
  <c r="BG430"/>
  <c r="BF430"/>
  <c r="T430"/>
  <c r="R430"/>
  <c r="P430"/>
  <c r="BI426"/>
  <c r="BH426"/>
  <c r="BG426"/>
  <c r="BF426"/>
  <c r="T426"/>
  <c r="R426"/>
  <c r="P426"/>
  <c r="BI422"/>
  <c r="BH422"/>
  <c r="BG422"/>
  <c r="BF422"/>
  <c r="T422"/>
  <c r="R422"/>
  <c r="P422"/>
  <c r="BI417"/>
  <c r="BH417"/>
  <c r="BG417"/>
  <c r="BF417"/>
  <c r="T417"/>
  <c r="R417"/>
  <c r="P417"/>
  <c r="BI412"/>
  <c r="BH412"/>
  <c r="BG412"/>
  <c r="BF412"/>
  <c r="T412"/>
  <c r="R412"/>
  <c r="P412"/>
  <c r="BI408"/>
  <c r="BH408"/>
  <c r="BG408"/>
  <c r="BF408"/>
  <c r="T408"/>
  <c r="R408"/>
  <c r="P408"/>
  <c r="BI406"/>
  <c r="BH406"/>
  <c r="BG406"/>
  <c r="BF406"/>
  <c r="T406"/>
  <c r="R406"/>
  <c r="P406"/>
  <c r="BI402"/>
  <c r="BH402"/>
  <c r="BG402"/>
  <c r="BF402"/>
  <c r="T402"/>
  <c r="R402"/>
  <c r="P402"/>
  <c r="BI398"/>
  <c r="BH398"/>
  <c r="BG398"/>
  <c r="BF398"/>
  <c r="T398"/>
  <c r="R398"/>
  <c r="P398"/>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1"/>
  <c r="BH381"/>
  <c r="BG381"/>
  <c r="BF381"/>
  <c r="T381"/>
  <c r="R381"/>
  <c r="P381"/>
  <c r="BI378"/>
  <c r="BH378"/>
  <c r="BG378"/>
  <c r="BF378"/>
  <c r="T378"/>
  <c r="R378"/>
  <c r="P378"/>
  <c r="BI375"/>
  <c r="BH375"/>
  <c r="BG375"/>
  <c r="BF375"/>
  <c r="T375"/>
  <c r="R375"/>
  <c r="P375"/>
  <c r="BI371"/>
  <c r="BH371"/>
  <c r="BG371"/>
  <c r="BF371"/>
  <c r="T371"/>
  <c r="R371"/>
  <c r="P371"/>
  <c r="BI366"/>
  <c r="BH366"/>
  <c r="BG366"/>
  <c r="BF366"/>
  <c r="T366"/>
  <c r="R366"/>
  <c r="P366"/>
  <c r="BI357"/>
  <c r="BH357"/>
  <c r="BG357"/>
  <c r="BF357"/>
  <c r="T357"/>
  <c r="R357"/>
  <c r="P357"/>
  <c r="BI354"/>
  <c r="BH354"/>
  <c r="BG354"/>
  <c r="BF354"/>
  <c r="T354"/>
  <c r="R354"/>
  <c r="P354"/>
  <c r="BI353"/>
  <c r="BH353"/>
  <c r="BG353"/>
  <c r="BF353"/>
  <c r="T353"/>
  <c r="R353"/>
  <c r="P353"/>
  <c r="BI349"/>
  <c r="BH349"/>
  <c r="BG349"/>
  <c r="BF349"/>
  <c r="T349"/>
  <c r="R349"/>
  <c r="P349"/>
  <c r="BI338"/>
  <c r="BH338"/>
  <c r="BG338"/>
  <c r="BF338"/>
  <c r="T338"/>
  <c r="R338"/>
  <c r="P338"/>
  <c r="BI334"/>
  <c r="BH334"/>
  <c r="BG334"/>
  <c r="BF334"/>
  <c r="T334"/>
  <c r="R334"/>
  <c r="P334"/>
  <c r="BI330"/>
  <c r="BH330"/>
  <c r="BG330"/>
  <c r="BF330"/>
  <c r="T330"/>
  <c r="R330"/>
  <c r="P330"/>
  <c r="BI326"/>
  <c r="BH326"/>
  <c r="BG326"/>
  <c r="BF326"/>
  <c r="T326"/>
  <c r="R326"/>
  <c r="P326"/>
  <c r="BI322"/>
  <c r="BH322"/>
  <c r="BG322"/>
  <c r="BF322"/>
  <c r="T322"/>
  <c r="R322"/>
  <c r="P322"/>
  <c r="BI316"/>
  <c r="BH316"/>
  <c r="BG316"/>
  <c r="BF316"/>
  <c r="T316"/>
  <c r="R316"/>
  <c r="P316"/>
  <c r="BI301"/>
  <c r="BH301"/>
  <c r="BG301"/>
  <c r="BF301"/>
  <c r="T301"/>
  <c r="R301"/>
  <c r="P301"/>
  <c r="BI300"/>
  <c r="BH300"/>
  <c r="BG300"/>
  <c r="BF300"/>
  <c r="T300"/>
  <c r="R300"/>
  <c r="P300"/>
  <c r="BI298"/>
  <c r="BH298"/>
  <c r="BG298"/>
  <c r="BF298"/>
  <c r="T298"/>
  <c r="R298"/>
  <c r="P298"/>
  <c r="BI297"/>
  <c r="BH297"/>
  <c r="BG297"/>
  <c r="BF297"/>
  <c r="T297"/>
  <c r="R297"/>
  <c r="P297"/>
  <c r="BI295"/>
  <c r="BH295"/>
  <c r="BG295"/>
  <c r="BF295"/>
  <c r="T295"/>
  <c r="R295"/>
  <c r="P295"/>
  <c r="BI294"/>
  <c r="BH294"/>
  <c r="BG294"/>
  <c r="BF294"/>
  <c r="T294"/>
  <c r="R294"/>
  <c r="P294"/>
  <c r="BI292"/>
  <c r="BH292"/>
  <c r="BG292"/>
  <c r="BF292"/>
  <c r="T292"/>
  <c r="R292"/>
  <c r="P292"/>
  <c r="BI291"/>
  <c r="BH291"/>
  <c r="BG291"/>
  <c r="BF291"/>
  <c r="T291"/>
  <c r="R291"/>
  <c r="P291"/>
  <c r="BI287"/>
  <c r="BH287"/>
  <c r="BG287"/>
  <c r="BF287"/>
  <c r="T287"/>
  <c r="R287"/>
  <c r="P287"/>
  <c r="BI286"/>
  <c r="BH286"/>
  <c r="BG286"/>
  <c r="BF286"/>
  <c r="T286"/>
  <c r="R286"/>
  <c r="P286"/>
  <c r="BI282"/>
  <c r="BH282"/>
  <c r="BG282"/>
  <c r="BF282"/>
  <c r="T282"/>
  <c r="R282"/>
  <c r="P282"/>
  <c r="BI281"/>
  <c r="BH281"/>
  <c r="BG281"/>
  <c r="BF281"/>
  <c r="T281"/>
  <c r="R281"/>
  <c r="P281"/>
  <c r="BI277"/>
  <c r="BH277"/>
  <c r="BG277"/>
  <c r="BF277"/>
  <c r="T277"/>
  <c r="R277"/>
  <c r="P277"/>
  <c r="BI276"/>
  <c r="BH276"/>
  <c r="BG276"/>
  <c r="BF276"/>
  <c r="T276"/>
  <c r="R276"/>
  <c r="P276"/>
  <c r="BI272"/>
  <c r="BH272"/>
  <c r="BG272"/>
  <c r="BF272"/>
  <c r="T272"/>
  <c r="R272"/>
  <c r="P272"/>
  <c r="BI267"/>
  <c r="BH267"/>
  <c r="BG267"/>
  <c r="BF267"/>
  <c r="T267"/>
  <c r="R267"/>
  <c r="P267"/>
  <c r="BI262"/>
  <c r="BH262"/>
  <c r="BG262"/>
  <c r="BF262"/>
  <c r="T262"/>
  <c r="R262"/>
  <c r="P262"/>
  <c r="BI260"/>
  <c r="BH260"/>
  <c r="BG260"/>
  <c r="BF260"/>
  <c r="T260"/>
  <c r="R260"/>
  <c r="P260"/>
  <c r="BI255"/>
  <c r="BH255"/>
  <c r="BG255"/>
  <c r="BF255"/>
  <c r="T255"/>
  <c r="R255"/>
  <c r="P255"/>
  <c r="BI250"/>
  <c r="BH250"/>
  <c r="BG250"/>
  <c r="BF250"/>
  <c r="T250"/>
  <c r="R250"/>
  <c r="P250"/>
  <c r="BI248"/>
  <c r="BH248"/>
  <c r="BG248"/>
  <c r="BF248"/>
  <c r="T248"/>
  <c r="R248"/>
  <c r="P248"/>
  <c r="BI243"/>
  <c r="BH243"/>
  <c r="BG243"/>
  <c r="BF243"/>
  <c r="T243"/>
  <c r="R243"/>
  <c r="P243"/>
  <c r="BI238"/>
  <c r="BH238"/>
  <c r="BG238"/>
  <c r="BF238"/>
  <c r="T238"/>
  <c r="R238"/>
  <c r="P238"/>
  <c r="BI232"/>
  <c r="BH232"/>
  <c r="BG232"/>
  <c r="BF232"/>
  <c r="T232"/>
  <c r="R232"/>
  <c r="P232"/>
  <c r="BI226"/>
  <c r="BH226"/>
  <c r="BG226"/>
  <c r="BF226"/>
  <c r="T226"/>
  <c r="R226"/>
  <c r="P226"/>
  <c r="BI221"/>
  <c r="BH221"/>
  <c r="BG221"/>
  <c r="BF221"/>
  <c r="T221"/>
  <c r="R221"/>
  <c r="P221"/>
  <c r="BI216"/>
  <c r="BH216"/>
  <c r="BG216"/>
  <c r="BF216"/>
  <c r="T216"/>
  <c r="R216"/>
  <c r="P216"/>
  <c r="BI211"/>
  <c r="BH211"/>
  <c r="BG211"/>
  <c r="BF211"/>
  <c r="T211"/>
  <c r="R211"/>
  <c r="P211"/>
  <c r="BI206"/>
  <c r="BH206"/>
  <c r="BG206"/>
  <c r="BF206"/>
  <c r="T206"/>
  <c r="R206"/>
  <c r="P206"/>
  <c r="BI202"/>
  <c r="BH202"/>
  <c r="BG202"/>
  <c r="BF202"/>
  <c r="T202"/>
  <c r="T201"/>
  <c r="R202"/>
  <c r="R201"/>
  <c r="P202"/>
  <c r="P201"/>
  <c r="BI199"/>
  <c r="BH199"/>
  <c r="BG199"/>
  <c r="BF199"/>
  <c r="T199"/>
  <c r="R199"/>
  <c r="P199"/>
  <c r="BI197"/>
  <c r="BH197"/>
  <c r="BG197"/>
  <c r="BF197"/>
  <c r="T197"/>
  <c r="R197"/>
  <c r="P197"/>
  <c r="BI179"/>
  <c r="BH179"/>
  <c r="BG179"/>
  <c r="BF179"/>
  <c r="T179"/>
  <c r="R179"/>
  <c r="P179"/>
  <c r="BI175"/>
  <c r="BH175"/>
  <c r="BG175"/>
  <c r="BF175"/>
  <c r="T175"/>
  <c r="T174"/>
  <c r="R175"/>
  <c r="R174"/>
  <c r="P175"/>
  <c r="P174"/>
  <c r="BI173"/>
  <c r="BH173"/>
  <c r="BG173"/>
  <c r="BF173"/>
  <c r="T173"/>
  <c r="R173"/>
  <c r="P173"/>
  <c r="BI172"/>
  <c r="BH172"/>
  <c r="BG172"/>
  <c r="BF172"/>
  <c r="T172"/>
  <c r="R172"/>
  <c r="P172"/>
  <c r="BI168"/>
  <c r="BH168"/>
  <c r="BG168"/>
  <c r="BF168"/>
  <c r="T168"/>
  <c r="R168"/>
  <c r="P168"/>
  <c r="BI164"/>
  <c r="BH164"/>
  <c r="BG164"/>
  <c r="BF164"/>
  <c r="T164"/>
  <c r="R164"/>
  <c r="P164"/>
  <c r="BI162"/>
  <c r="BH162"/>
  <c r="BG162"/>
  <c r="BF162"/>
  <c r="T162"/>
  <c r="R162"/>
  <c r="P162"/>
  <c r="BI158"/>
  <c r="BH158"/>
  <c r="BG158"/>
  <c r="BF158"/>
  <c r="T158"/>
  <c r="R158"/>
  <c r="P158"/>
  <c r="BI153"/>
  <c r="BH153"/>
  <c r="BG153"/>
  <c r="BF153"/>
  <c r="T153"/>
  <c r="R153"/>
  <c r="P153"/>
  <c r="BI148"/>
  <c r="BH148"/>
  <c r="BG148"/>
  <c r="BF148"/>
  <c r="T148"/>
  <c r="R148"/>
  <c r="P148"/>
  <c r="BI146"/>
  <c r="BH146"/>
  <c r="BG146"/>
  <c r="BF146"/>
  <c r="T146"/>
  <c r="R146"/>
  <c r="P146"/>
  <c r="BI141"/>
  <c r="BH141"/>
  <c r="BG141"/>
  <c r="BF141"/>
  <c r="T141"/>
  <c r="R141"/>
  <c r="P141"/>
  <c r="BI137"/>
  <c r="BH137"/>
  <c r="BG137"/>
  <c r="BF137"/>
  <c r="T137"/>
  <c r="R137"/>
  <c r="P137"/>
  <c r="BI133"/>
  <c r="BH133"/>
  <c r="BG133"/>
  <c r="BF133"/>
  <c r="T133"/>
  <c r="R133"/>
  <c r="P133"/>
  <c r="BI119"/>
  <c r="BH119"/>
  <c r="BG119"/>
  <c r="BF119"/>
  <c r="T119"/>
  <c r="R119"/>
  <c r="P119"/>
  <c r="BI115"/>
  <c r="BH115"/>
  <c r="BG115"/>
  <c r="BF115"/>
  <c r="T115"/>
  <c r="R115"/>
  <c r="P115"/>
  <c r="BI109"/>
  <c r="BH109"/>
  <c r="BG109"/>
  <c r="BF109"/>
  <c r="T109"/>
  <c r="T108"/>
  <c r="R109"/>
  <c r="R108"/>
  <c r="P109"/>
  <c r="P108"/>
  <c r="J103"/>
  <c r="J102"/>
  <c r="F102"/>
  <c r="F100"/>
  <c r="E98"/>
  <c r="J63"/>
  <c r="J62"/>
  <c r="F62"/>
  <c r="F60"/>
  <c r="E58"/>
  <c r="J22"/>
  <c r="E22"/>
  <c r="F103"/>
  <c r="J21"/>
  <c r="J16"/>
  <c r="J60"/>
  <c r="E7"/>
  <c r="E92"/>
  <c i="17" r="J41"/>
  <c r="J40"/>
  <c i="1" r="AY75"/>
  <c i="17" r="J39"/>
  <c i="1" r="AX75"/>
  <c i="17" r="BI624"/>
  <c r="BH624"/>
  <c r="BG624"/>
  <c r="BF624"/>
  <c r="T624"/>
  <c r="R624"/>
  <c r="P624"/>
  <c r="BI595"/>
  <c r="BH595"/>
  <c r="BG595"/>
  <c r="BF595"/>
  <c r="T595"/>
  <c r="R595"/>
  <c r="P595"/>
  <c r="BI593"/>
  <c r="BH593"/>
  <c r="BG593"/>
  <c r="BF593"/>
  <c r="T593"/>
  <c r="R593"/>
  <c r="P593"/>
  <c r="BI589"/>
  <c r="BH589"/>
  <c r="BG589"/>
  <c r="BF589"/>
  <c r="T589"/>
  <c r="R589"/>
  <c r="P589"/>
  <c r="BI573"/>
  <c r="BH573"/>
  <c r="BG573"/>
  <c r="BF573"/>
  <c r="T573"/>
  <c r="R573"/>
  <c r="P573"/>
  <c r="BI569"/>
  <c r="BH569"/>
  <c r="BG569"/>
  <c r="BF569"/>
  <c r="T569"/>
  <c r="R569"/>
  <c r="P569"/>
  <c r="BI567"/>
  <c r="BH567"/>
  <c r="BG567"/>
  <c r="BF567"/>
  <c r="T567"/>
  <c r="T566"/>
  <c r="R567"/>
  <c r="R566"/>
  <c r="P567"/>
  <c r="P566"/>
  <c r="BI564"/>
  <c r="BH564"/>
  <c r="BG564"/>
  <c r="BF564"/>
  <c r="T564"/>
  <c r="R564"/>
  <c r="P564"/>
  <c r="BI560"/>
  <c r="BH560"/>
  <c r="BG560"/>
  <c r="BF560"/>
  <c r="T560"/>
  <c r="R560"/>
  <c r="P560"/>
  <c r="BI559"/>
  <c r="BH559"/>
  <c r="BG559"/>
  <c r="BF559"/>
  <c r="T559"/>
  <c r="R559"/>
  <c r="P559"/>
  <c r="BI557"/>
  <c r="BH557"/>
  <c r="BG557"/>
  <c r="BF557"/>
  <c r="T557"/>
  <c r="R557"/>
  <c r="P557"/>
  <c r="BI544"/>
  <c r="BH544"/>
  <c r="BG544"/>
  <c r="BF544"/>
  <c r="T544"/>
  <c r="R544"/>
  <c r="P544"/>
  <c r="BI528"/>
  <c r="BH528"/>
  <c r="BG528"/>
  <c r="BF528"/>
  <c r="T528"/>
  <c r="R528"/>
  <c r="P528"/>
  <c r="BI524"/>
  <c r="BH524"/>
  <c r="BG524"/>
  <c r="BF524"/>
  <c r="T524"/>
  <c r="R524"/>
  <c r="P524"/>
  <c r="BI521"/>
  <c r="BH521"/>
  <c r="BG521"/>
  <c r="BF521"/>
  <c r="T521"/>
  <c r="R521"/>
  <c r="P521"/>
  <c r="BI517"/>
  <c r="BH517"/>
  <c r="BG517"/>
  <c r="BF517"/>
  <c r="T517"/>
  <c r="R517"/>
  <c r="P517"/>
  <c r="BI515"/>
  <c r="BH515"/>
  <c r="BG515"/>
  <c r="BF515"/>
  <c r="T515"/>
  <c r="R515"/>
  <c r="P515"/>
  <c r="BI510"/>
  <c r="BH510"/>
  <c r="BG510"/>
  <c r="BF510"/>
  <c r="T510"/>
  <c r="R510"/>
  <c r="P510"/>
  <c r="BI507"/>
  <c r="BH507"/>
  <c r="BG507"/>
  <c r="BF507"/>
  <c r="T507"/>
  <c r="R507"/>
  <c r="P507"/>
  <c r="BI505"/>
  <c r="BH505"/>
  <c r="BG505"/>
  <c r="BF505"/>
  <c r="T505"/>
  <c r="R505"/>
  <c r="P505"/>
  <c r="BI501"/>
  <c r="BH501"/>
  <c r="BG501"/>
  <c r="BF501"/>
  <c r="T501"/>
  <c r="R501"/>
  <c r="P501"/>
  <c r="BI497"/>
  <c r="BH497"/>
  <c r="BG497"/>
  <c r="BF497"/>
  <c r="T497"/>
  <c r="R497"/>
  <c r="P497"/>
  <c r="BI493"/>
  <c r="BH493"/>
  <c r="BG493"/>
  <c r="BF493"/>
  <c r="T493"/>
  <c r="R493"/>
  <c r="P493"/>
  <c r="BI489"/>
  <c r="BH489"/>
  <c r="BG489"/>
  <c r="BF489"/>
  <c r="T489"/>
  <c r="R489"/>
  <c r="P489"/>
  <c r="BI486"/>
  <c r="BH486"/>
  <c r="BG486"/>
  <c r="BF486"/>
  <c r="T486"/>
  <c r="R486"/>
  <c r="P486"/>
  <c r="BI482"/>
  <c r="BH482"/>
  <c r="BG482"/>
  <c r="BF482"/>
  <c r="T482"/>
  <c r="R482"/>
  <c r="P482"/>
  <c r="BI478"/>
  <c r="BH478"/>
  <c r="BG478"/>
  <c r="BF478"/>
  <c r="T478"/>
  <c r="R478"/>
  <c r="P478"/>
  <c r="BI473"/>
  <c r="BH473"/>
  <c r="BG473"/>
  <c r="BF473"/>
  <c r="T473"/>
  <c r="R473"/>
  <c r="P473"/>
  <c r="BI468"/>
  <c r="BH468"/>
  <c r="BG468"/>
  <c r="BF468"/>
  <c r="T468"/>
  <c r="R468"/>
  <c r="P468"/>
  <c r="BI464"/>
  <c r="BH464"/>
  <c r="BG464"/>
  <c r="BF464"/>
  <c r="T464"/>
  <c r="R464"/>
  <c r="P464"/>
  <c r="BI462"/>
  <c r="BH462"/>
  <c r="BG462"/>
  <c r="BF462"/>
  <c r="T462"/>
  <c r="R462"/>
  <c r="P462"/>
  <c r="BI458"/>
  <c r="BH458"/>
  <c r="BG458"/>
  <c r="BF458"/>
  <c r="T458"/>
  <c r="R458"/>
  <c r="P458"/>
  <c r="BI454"/>
  <c r="BH454"/>
  <c r="BG454"/>
  <c r="BF454"/>
  <c r="T454"/>
  <c r="R454"/>
  <c r="P454"/>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39"/>
  <c r="BH439"/>
  <c r="BG439"/>
  <c r="BF439"/>
  <c r="T439"/>
  <c r="R439"/>
  <c r="P439"/>
  <c r="BI436"/>
  <c r="BH436"/>
  <c r="BG436"/>
  <c r="BF436"/>
  <c r="T436"/>
  <c r="R436"/>
  <c r="P436"/>
  <c r="BI433"/>
  <c r="BH433"/>
  <c r="BG433"/>
  <c r="BF433"/>
  <c r="T433"/>
  <c r="R433"/>
  <c r="P433"/>
  <c r="BI427"/>
  <c r="BH427"/>
  <c r="BG427"/>
  <c r="BF427"/>
  <c r="T427"/>
  <c r="R427"/>
  <c r="P427"/>
  <c r="BI419"/>
  <c r="BH419"/>
  <c r="BG419"/>
  <c r="BF419"/>
  <c r="T419"/>
  <c r="R419"/>
  <c r="P419"/>
  <c r="BI416"/>
  <c r="BH416"/>
  <c r="BG416"/>
  <c r="BF416"/>
  <c r="T416"/>
  <c r="R416"/>
  <c r="P416"/>
  <c r="BI411"/>
  <c r="BH411"/>
  <c r="BG411"/>
  <c r="BF411"/>
  <c r="T411"/>
  <c r="R411"/>
  <c r="P411"/>
  <c r="BI410"/>
  <c r="BH410"/>
  <c r="BG410"/>
  <c r="BF410"/>
  <c r="T410"/>
  <c r="R410"/>
  <c r="P410"/>
  <c r="BI406"/>
  <c r="BH406"/>
  <c r="BG406"/>
  <c r="BF406"/>
  <c r="T406"/>
  <c r="R406"/>
  <c r="P406"/>
  <c r="BI395"/>
  <c r="BH395"/>
  <c r="BG395"/>
  <c r="BF395"/>
  <c r="T395"/>
  <c r="R395"/>
  <c r="P395"/>
  <c r="BI391"/>
  <c r="BH391"/>
  <c r="BG391"/>
  <c r="BF391"/>
  <c r="T391"/>
  <c r="R391"/>
  <c r="P391"/>
  <c r="BI387"/>
  <c r="BH387"/>
  <c r="BG387"/>
  <c r="BF387"/>
  <c r="T387"/>
  <c r="R387"/>
  <c r="P387"/>
  <c r="BI381"/>
  <c r="BH381"/>
  <c r="BG381"/>
  <c r="BF381"/>
  <c r="T381"/>
  <c r="R381"/>
  <c r="P381"/>
  <c r="BI370"/>
  <c r="BH370"/>
  <c r="BG370"/>
  <c r="BF370"/>
  <c r="T370"/>
  <c r="R370"/>
  <c r="P370"/>
  <c r="BI369"/>
  <c r="BH369"/>
  <c r="BG369"/>
  <c r="BF369"/>
  <c r="T369"/>
  <c r="R369"/>
  <c r="P369"/>
  <c r="BI367"/>
  <c r="BH367"/>
  <c r="BG367"/>
  <c r="BF367"/>
  <c r="T367"/>
  <c r="R367"/>
  <c r="P367"/>
  <c r="BI366"/>
  <c r="BH366"/>
  <c r="BG366"/>
  <c r="BF366"/>
  <c r="T366"/>
  <c r="R366"/>
  <c r="P366"/>
  <c r="BI364"/>
  <c r="BH364"/>
  <c r="BG364"/>
  <c r="BF364"/>
  <c r="T364"/>
  <c r="R364"/>
  <c r="P364"/>
  <c r="BI363"/>
  <c r="BH363"/>
  <c r="BG363"/>
  <c r="BF363"/>
  <c r="T363"/>
  <c r="R363"/>
  <c r="P363"/>
  <c r="BI361"/>
  <c r="BH361"/>
  <c r="BG361"/>
  <c r="BF361"/>
  <c r="T361"/>
  <c r="R361"/>
  <c r="P361"/>
  <c r="BI360"/>
  <c r="BH360"/>
  <c r="BG360"/>
  <c r="BF360"/>
  <c r="T360"/>
  <c r="R360"/>
  <c r="P360"/>
  <c r="BI356"/>
  <c r="BH356"/>
  <c r="BG356"/>
  <c r="BF356"/>
  <c r="T356"/>
  <c r="R356"/>
  <c r="P356"/>
  <c r="BI355"/>
  <c r="BH355"/>
  <c r="BG355"/>
  <c r="BF355"/>
  <c r="T355"/>
  <c r="R355"/>
  <c r="P355"/>
  <c r="BI351"/>
  <c r="BH351"/>
  <c r="BG351"/>
  <c r="BF351"/>
  <c r="T351"/>
  <c r="R351"/>
  <c r="P351"/>
  <c r="BI350"/>
  <c r="BH350"/>
  <c r="BG350"/>
  <c r="BF350"/>
  <c r="T350"/>
  <c r="R350"/>
  <c r="P350"/>
  <c r="BI346"/>
  <c r="BH346"/>
  <c r="BG346"/>
  <c r="BF346"/>
  <c r="T346"/>
  <c r="R346"/>
  <c r="P346"/>
  <c r="BI345"/>
  <c r="BH345"/>
  <c r="BG345"/>
  <c r="BF345"/>
  <c r="T345"/>
  <c r="R345"/>
  <c r="P345"/>
  <c r="BI341"/>
  <c r="BH341"/>
  <c r="BG341"/>
  <c r="BF341"/>
  <c r="T341"/>
  <c r="R341"/>
  <c r="P341"/>
  <c r="BI336"/>
  <c r="BH336"/>
  <c r="BG336"/>
  <c r="BF336"/>
  <c r="T336"/>
  <c r="R336"/>
  <c r="P336"/>
  <c r="BI331"/>
  <c r="BH331"/>
  <c r="BG331"/>
  <c r="BF331"/>
  <c r="T331"/>
  <c r="R331"/>
  <c r="P331"/>
  <c r="BI329"/>
  <c r="BH329"/>
  <c r="BG329"/>
  <c r="BF329"/>
  <c r="T329"/>
  <c r="R329"/>
  <c r="P329"/>
  <c r="BI324"/>
  <c r="BH324"/>
  <c r="BG324"/>
  <c r="BF324"/>
  <c r="T324"/>
  <c r="R324"/>
  <c r="P324"/>
  <c r="BI319"/>
  <c r="BH319"/>
  <c r="BG319"/>
  <c r="BF319"/>
  <c r="T319"/>
  <c r="R319"/>
  <c r="P319"/>
  <c r="BI317"/>
  <c r="BH317"/>
  <c r="BG317"/>
  <c r="BF317"/>
  <c r="T317"/>
  <c r="R317"/>
  <c r="P317"/>
  <c r="BI312"/>
  <c r="BH312"/>
  <c r="BG312"/>
  <c r="BF312"/>
  <c r="T312"/>
  <c r="R312"/>
  <c r="P312"/>
  <c r="BI307"/>
  <c r="BH307"/>
  <c r="BG307"/>
  <c r="BF307"/>
  <c r="T307"/>
  <c r="R307"/>
  <c r="P307"/>
  <c r="BI301"/>
  <c r="BH301"/>
  <c r="BG301"/>
  <c r="BF301"/>
  <c r="T301"/>
  <c r="R301"/>
  <c r="P301"/>
  <c r="BI296"/>
  <c r="BH296"/>
  <c r="BG296"/>
  <c r="BF296"/>
  <c r="T296"/>
  <c r="R296"/>
  <c r="P296"/>
  <c r="BI291"/>
  <c r="BH291"/>
  <c r="BG291"/>
  <c r="BF291"/>
  <c r="T291"/>
  <c r="R291"/>
  <c r="P291"/>
  <c r="BI286"/>
  <c r="BH286"/>
  <c r="BG286"/>
  <c r="BF286"/>
  <c r="T286"/>
  <c r="R286"/>
  <c r="P286"/>
  <c r="BI281"/>
  <c r="BH281"/>
  <c r="BG281"/>
  <c r="BF281"/>
  <c r="T281"/>
  <c r="R281"/>
  <c r="P281"/>
  <c r="BI277"/>
  <c r="BH277"/>
  <c r="BG277"/>
  <c r="BF277"/>
  <c r="T277"/>
  <c r="T276"/>
  <c r="R277"/>
  <c r="R276"/>
  <c r="P277"/>
  <c r="P276"/>
  <c r="BI274"/>
  <c r="BH274"/>
  <c r="BG274"/>
  <c r="BF274"/>
  <c r="T274"/>
  <c r="R274"/>
  <c r="P274"/>
  <c r="BI272"/>
  <c r="BH272"/>
  <c r="BG272"/>
  <c r="BF272"/>
  <c r="T272"/>
  <c r="R272"/>
  <c r="P272"/>
  <c r="BI256"/>
  <c r="BH256"/>
  <c r="BG256"/>
  <c r="BF256"/>
  <c r="T256"/>
  <c r="R256"/>
  <c r="P256"/>
  <c r="BI254"/>
  <c r="BH254"/>
  <c r="BG254"/>
  <c r="BF254"/>
  <c r="T254"/>
  <c r="R254"/>
  <c r="P254"/>
  <c r="BI249"/>
  <c r="BH249"/>
  <c r="BG249"/>
  <c r="BF249"/>
  <c r="T249"/>
  <c r="R249"/>
  <c r="P249"/>
  <c r="BI245"/>
  <c r="BH245"/>
  <c r="BG245"/>
  <c r="BF245"/>
  <c r="T245"/>
  <c r="T244"/>
  <c r="R245"/>
  <c r="R244"/>
  <c r="P245"/>
  <c r="P244"/>
  <c r="BI243"/>
  <c r="BH243"/>
  <c r="BG243"/>
  <c r="BF243"/>
  <c r="T243"/>
  <c r="R243"/>
  <c r="P243"/>
  <c r="BI242"/>
  <c r="BH242"/>
  <c r="BG242"/>
  <c r="BF242"/>
  <c r="T242"/>
  <c r="R242"/>
  <c r="P242"/>
  <c r="BI238"/>
  <c r="BH238"/>
  <c r="BG238"/>
  <c r="BF238"/>
  <c r="T238"/>
  <c r="R238"/>
  <c r="P238"/>
  <c r="BI234"/>
  <c r="BH234"/>
  <c r="BG234"/>
  <c r="BF234"/>
  <c r="T234"/>
  <c r="R234"/>
  <c r="P234"/>
  <c r="BI232"/>
  <c r="BH232"/>
  <c r="BG232"/>
  <c r="BF232"/>
  <c r="T232"/>
  <c r="R232"/>
  <c r="P232"/>
  <c r="BI228"/>
  <c r="BH228"/>
  <c r="BG228"/>
  <c r="BF228"/>
  <c r="T228"/>
  <c r="R228"/>
  <c r="P228"/>
  <c r="BI223"/>
  <c r="BH223"/>
  <c r="BG223"/>
  <c r="BF223"/>
  <c r="T223"/>
  <c r="R223"/>
  <c r="P223"/>
  <c r="BI218"/>
  <c r="BH218"/>
  <c r="BG218"/>
  <c r="BF218"/>
  <c r="T218"/>
  <c r="R218"/>
  <c r="P218"/>
  <c r="BI213"/>
  <c r="BH213"/>
  <c r="BG213"/>
  <c r="BF213"/>
  <c r="T213"/>
  <c r="R213"/>
  <c r="P213"/>
  <c r="BI211"/>
  <c r="BH211"/>
  <c r="BG211"/>
  <c r="BF211"/>
  <c r="T211"/>
  <c r="R211"/>
  <c r="P211"/>
  <c r="BI206"/>
  <c r="BH206"/>
  <c r="BG206"/>
  <c r="BF206"/>
  <c r="T206"/>
  <c r="R206"/>
  <c r="P206"/>
  <c r="BI202"/>
  <c r="BH202"/>
  <c r="BG202"/>
  <c r="BF202"/>
  <c r="T202"/>
  <c r="R202"/>
  <c r="P202"/>
  <c r="BI198"/>
  <c r="BH198"/>
  <c r="BG198"/>
  <c r="BF198"/>
  <c r="T198"/>
  <c r="R198"/>
  <c r="P198"/>
  <c r="BI186"/>
  <c r="BH186"/>
  <c r="BG186"/>
  <c r="BF186"/>
  <c r="T186"/>
  <c r="R186"/>
  <c r="P186"/>
  <c r="BI182"/>
  <c r="BH182"/>
  <c r="BG182"/>
  <c r="BF182"/>
  <c r="T182"/>
  <c r="R182"/>
  <c r="P182"/>
  <c r="BI177"/>
  <c r="BH177"/>
  <c r="BG177"/>
  <c r="BF177"/>
  <c r="T177"/>
  <c r="R177"/>
  <c r="P177"/>
  <c r="BI173"/>
  <c r="BH173"/>
  <c r="BG173"/>
  <c r="BF173"/>
  <c r="T173"/>
  <c r="R173"/>
  <c r="P173"/>
  <c r="BI167"/>
  <c r="BH167"/>
  <c r="BG167"/>
  <c r="BF167"/>
  <c r="T167"/>
  <c r="R167"/>
  <c r="P167"/>
  <c r="BI162"/>
  <c r="BH162"/>
  <c r="BG162"/>
  <c r="BF162"/>
  <c r="T162"/>
  <c r="R162"/>
  <c r="P162"/>
  <c r="BI155"/>
  <c r="BH155"/>
  <c r="BG155"/>
  <c r="BF155"/>
  <c r="T155"/>
  <c r="R155"/>
  <c r="P155"/>
  <c r="BI145"/>
  <c r="BH145"/>
  <c r="BG145"/>
  <c r="BF145"/>
  <c r="T145"/>
  <c r="R145"/>
  <c r="P145"/>
  <c r="BI138"/>
  <c r="BH138"/>
  <c r="BG138"/>
  <c r="BF138"/>
  <c r="T138"/>
  <c r="R138"/>
  <c r="P138"/>
  <c r="BI136"/>
  <c r="BH136"/>
  <c r="BG136"/>
  <c r="BF136"/>
  <c r="T136"/>
  <c r="R136"/>
  <c r="P136"/>
  <c r="BI131"/>
  <c r="BH131"/>
  <c r="BG131"/>
  <c r="BF131"/>
  <c r="T131"/>
  <c r="R131"/>
  <c r="P131"/>
  <c r="BI129"/>
  <c r="BH129"/>
  <c r="BG129"/>
  <c r="BF129"/>
  <c r="T129"/>
  <c r="R129"/>
  <c r="P129"/>
  <c r="BI123"/>
  <c r="BH123"/>
  <c r="BG123"/>
  <c r="BF123"/>
  <c r="T123"/>
  <c r="R123"/>
  <c r="P123"/>
  <c r="BI116"/>
  <c r="BH116"/>
  <c r="BG116"/>
  <c r="BF116"/>
  <c r="T116"/>
  <c r="R116"/>
  <c r="P116"/>
  <c r="BI110"/>
  <c r="BH110"/>
  <c r="BG110"/>
  <c r="BF110"/>
  <c r="T110"/>
  <c r="T109"/>
  <c r="R110"/>
  <c r="R109"/>
  <c r="P110"/>
  <c r="P109"/>
  <c r="J104"/>
  <c r="J103"/>
  <c r="F103"/>
  <c r="F101"/>
  <c r="E99"/>
  <c r="J63"/>
  <c r="J62"/>
  <c r="F62"/>
  <c r="F60"/>
  <c r="E58"/>
  <c r="J22"/>
  <c r="E22"/>
  <c r="F104"/>
  <c r="J21"/>
  <c r="J16"/>
  <c r="J101"/>
  <c r="E7"/>
  <c r="E93"/>
  <c i="16" r="J41"/>
  <c r="J40"/>
  <c i="1" r="AY74"/>
  <c i="16" r="J39"/>
  <c i="1" r="AX74"/>
  <c i="16" r="BI669"/>
  <c r="BH669"/>
  <c r="BG669"/>
  <c r="BF669"/>
  <c r="T669"/>
  <c r="R669"/>
  <c r="P669"/>
  <c r="BI640"/>
  <c r="BH640"/>
  <c r="BG640"/>
  <c r="BF640"/>
  <c r="T640"/>
  <c r="R640"/>
  <c r="P640"/>
  <c r="BI638"/>
  <c r="BH638"/>
  <c r="BG638"/>
  <c r="BF638"/>
  <c r="T638"/>
  <c r="R638"/>
  <c r="P638"/>
  <c r="BI634"/>
  <c r="BH634"/>
  <c r="BG634"/>
  <c r="BF634"/>
  <c r="T634"/>
  <c r="R634"/>
  <c r="P634"/>
  <c r="BI618"/>
  <c r="BH618"/>
  <c r="BG618"/>
  <c r="BF618"/>
  <c r="T618"/>
  <c r="R618"/>
  <c r="P618"/>
  <c r="BI614"/>
  <c r="BH614"/>
  <c r="BG614"/>
  <c r="BF614"/>
  <c r="T614"/>
  <c r="R614"/>
  <c r="P614"/>
  <c r="BI612"/>
  <c r="BH612"/>
  <c r="BG612"/>
  <c r="BF612"/>
  <c r="T612"/>
  <c r="T611"/>
  <c r="R612"/>
  <c r="R611"/>
  <c r="P612"/>
  <c r="P611"/>
  <c r="BI609"/>
  <c r="BH609"/>
  <c r="BG609"/>
  <c r="BF609"/>
  <c r="T609"/>
  <c r="R609"/>
  <c r="P609"/>
  <c r="BI605"/>
  <c r="BH605"/>
  <c r="BG605"/>
  <c r="BF605"/>
  <c r="T605"/>
  <c r="R605"/>
  <c r="P605"/>
  <c r="BI604"/>
  <c r="BH604"/>
  <c r="BG604"/>
  <c r="BF604"/>
  <c r="T604"/>
  <c r="R604"/>
  <c r="P604"/>
  <c r="BI602"/>
  <c r="BH602"/>
  <c r="BG602"/>
  <c r="BF602"/>
  <c r="T602"/>
  <c r="R602"/>
  <c r="P602"/>
  <c r="BI588"/>
  <c r="BH588"/>
  <c r="BG588"/>
  <c r="BF588"/>
  <c r="T588"/>
  <c r="R588"/>
  <c r="P588"/>
  <c r="BI572"/>
  <c r="BH572"/>
  <c r="BG572"/>
  <c r="BF572"/>
  <c r="T572"/>
  <c r="R572"/>
  <c r="P572"/>
  <c r="BI568"/>
  <c r="BH568"/>
  <c r="BG568"/>
  <c r="BF568"/>
  <c r="T568"/>
  <c r="R568"/>
  <c r="P568"/>
  <c r="BI565"/>
  <c r="BH565"/>
  <c r="BG565"/>
  <c r="BF565"/>
  <c r="T565"/>
  <c r="R565"/>
  <c r="P565"/>
  <c r="BI560"/>
  <c r="BH560"/>
  <c r="BG560"/>
  <c r="BF560"/>
  <c r="T560"/>
  <c r="R560"/>
  <c r="P560"/>
  <c r="BI554"/>
  <c r="BH554"/>
  <c r="BG554"/>
  <c r="BF554"/>
  <c r="T554"/>
  <c r="R554"/>
  <c r="P554"/>
  <c r="BI550"/>
  <c r="BH550"/>
  <c r="BG550"/>
  <c r="BF550"/>
  <c r="T550"/>
  <c r="R550"/>
  <c r="P550"/>
  <c r="BI544"/>
  <c r="BH544"/>
  <c r="BG544"/>
  <c r="BF544"/>
  <c r="T544"/>
  <c r="R544"/>
  <c r="P544"/>
  <c r="BI539"/>
  <c r="BH539"/>
  <c r="BG539"/>
  <c r="BF539"/>
  <c r="T539"/>
  <c r="R539"/>
  <c r="P539"/>
  <c r="BI533"/>
  <c r="BH533"/>
  <c r="BG533"/>
  <c r="BF533"/>
  <c r="T533"/>
  <c r="R533"/>
  <c r="P533"/>
  <c r="BI529"/>
  <c r="BH529"/>
  <c r="BG529"/>
  <c r="BF529"/>
  <c r="T529"/>
  <c r="R529"/>
  <c r="P529"/>
  <c r="BI526"/>
  <c r="BH526"/>
  <c r="BG526"/>
  <c r="BF526"/>
  <c r="T526"/>
  <c r="R526"/>
  <c r="P526"/>
  <c r="BI521"/>
  <c r="BH521"/>
  <c r="BG521"/>
  <c r="BF521"/>
  <c r="T521"/>
  <c r="R521"/>
  <c r="P521"/>
  <c r="BI519"/>
  <c r="BH519"/>
  <c r="BG519"/>
  <c r="BF519"/>
  <c r="T519"/>
  <c r="R519"/>
  <c r="P519"/>
  <c r="BI514"/>
  <c r="BH514"/>
  <c r="BG514"/>
  <c r="BF514"/>
  <c r="T514"/>
  <c r="R514"/>
  <c r="P514"/>
  <c r="BI511"/>
  <c r="BH511"/>
  <c r="BG511"/>
  <c r="BF511"/>
  <c r="T511"/>
  <c r="R511"/>
  <c r="P511"/>
  <c r="BI508"/>
  <c r="BH508"/>
  <c r="BG508"/>
  <c r="BF508"/>
  <c r="T508"/>
  <c r="R508"/>
  <c r="P508"/>
  <c r="BI506"/>
  <c r="BH506"/>
  <c r="BG506"/>
  <c r="BF506"/>
  <c r="T506"/>
  <c r="R506"/>
  <c r="P506"/>
  <c r="BI502"/>
  <c r="BH502"/>
  <c r="BG502"/>
  <c r="BF502"/>
  <c r="T502"/>
  <c r="R502"/>
  <c r="P502"/>
  <c r="BI500"/>
  <c r="BH500"/>
  <c r="BG500"/>
  <c r="BF500"/>
  <c r="T500"/>
  <c r="R500"/>
  <c r="P500"/>
  <c r="BI496"/>
  <c r="BH496"/>
  <c r="BG496"/>
  <c r="BF496"/>
  <c r="T496"/>
  <c r="R496"/>
  <c r="P496"/>
  <c r="BI491"/>
  <c r="BH491"/>
  <c r="BG491"/>
  <c r="BF491"/>
  <c r="T491"/>
  <c r="R491"/>
  <c r="P491"/>
  <c r="BI486"/>
  <c r="BH486"/>
  <c r="BG486"/>
  <c r="BF486"/>
  <c r="T486"/>
  <c r="R486"/>
  <c r="P486"/>
  <c r="BI481"/>
  <c r="BH481"/>
  <c r="BG481"/>
  <c r="BF481"/>
  <c r="T481"/>
  <c r="R481"/>
  <c r="P481"/>
  <c r="BI478"/>
  <c r="BH478"/>
  <c r="BG478"/>
  <c r="BF478"/>
  <c r="T478"/>
  <c r="R478"/>
  <c r="P478"/>
  <c r="BI474"/>
  <c r="BH474"/>
  <c r="BG474"/>
  <c r="BF474"/>
  <c r="T474"/>
  <c r="R474"/>
  <c r="P474"/>
  <c r="BI470"/>
  <c r="BH470"/>
  <c r="BG470"/>
  <c r="BF470"/>
  <c r="T470"/>
  <c r="R470"/>
  <c r="P470"/>
  <c r="BI465"/>
  <c r="BH465"/>
  <c r="BG465"/>
  <c r="BF465"/>
  <c r="T465"/>
  <c r="R465"/>
  <c r="P465"/>
  <c r="BI460"/>
  <c r="BH460"/>
  <c r="BG460"/>
  <c r="BF460"/>
  <c r="T460"/>
  <c r="R460"/>
  <c r="P460"/>
  <c r="BI456"/>
  <c r="BH456"/>
  <c r="BG456"/>
  <c r="BF456"/>
  <c r="T456"/>
  <c r="R456"/>
  <c r="P456"/>
  <c r="BI454"/>
  <c r="BH454"/>
  <c r="BG454"/>
  <c r="BF454"/>
  <c r="T454"/>
  <c r="R454"/>
  <c r="P454"/>
  <c r="BI450"/>
  <c r="BH450"/>
  <c r="BG450"/>
  <c r="BF450"/>
  <c r="T450"/>
  <c r="R450"/>
  <c r="P450"/>
  <c r="BI446"/>
  <c r="BH446"/>
  <c r="BG446"/>
  <c r="BF446"/>
  <c r="T446"/>
  <c r="R446"/>
  <c r="P446"/>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1"/>
  <c r="BH431"/>
  <c r="BG431"/>
  <c r="BF431"/>
  <c r="T431"/>
  <c r="R431"/>
  <c r="P431"/>
  <c r="BI428"/>
  <c r="BH428"/>
  <c r="BG428"/>
  <c r="BF428"/>
  <c r="T428"/>
  <c r="R428"/>
  <c r="P428"/>
  <c r="BI425"/>
  <c r="BH425"/>
  <c r="BG425"/>
  <c r="BF425"/>
  <c r="T425"/>
  <c r="R425"/>
  <c r="P425"/>
  <c r="BI419"/>
  <c r="BH419"/>
  <c r="BG419"/>
  <c r="BF419"/>
  <c r="T419"/>
  <c r="R419"/>
  <c r="P419"/>
  <c r="BI411"/>
  <c r="BH411"/>
  <c r="BG411"/>
  <c r="BF411"/>
  <c r="T411"/>
  <c r="R411"/>
  <c r="P411"/>
  <c r="BI408"/>
  <c r="BH408"/>
  <c r="BG408"/>
  <c r="BF408"/>
  <c r="T408"/>
  <c r="R408"/>
  <c r="P408"/>
  <c r="BI403"/>
  <c r="BH403"/>
  <c r="BG403"/>
  <c r="BF403"/>
  <c r="T403"/>
  <c r="R403"/>
  <c r="P403"/>
  <c r="BI402"/>
  <c r="BH402"/>
  <c r="BG402"/>
  <c r="BF402"/>
  <c r="T402"/>
  <c r="R402"/>
  <c r="P402"/>
  <c r="BI398"/>
  <c r="BH398"/>
  <c r="BG398"/>
  <c r="BF398"/>
  <c r="T398"/>
  <c r="R398"/>
  <c r="P398"/>
  <c r="BI387"/>
  <c r="BH387"/>
  <c r="BG387"/>
  <c r="BF387"/>
  <c r="T387"/>
  <c r="R387"/>
  <c r="P387"/>
  <c r="BI383"/>
  <c r="BH383"/>
  <c r="BG383"/>
  <c r="BF383"/>
  <c r="T383"/>
  <c r="R383"/>
  <c r="P383"/>
  <c r="BI379"/>
  <c r="BH379"/>
  <c r="BG379"/>
  <c r="BF379"/>
  <c r="T379"/>
  <c r="R379"/>
  <c r="P379"/>
  <c r="BI373"/>
  <c r="BH373"/>
  <c r="BG373"/>
  <c r="BF373"/>
  <c r="T373"/>
  <c r="R373"/>
  <c r="P373"/>
  <c r="BI362"/>
  <c r="BH362"/>
  <c r="BG362"/>
  <c r="BF362"/>
  <c r="T362"/>
  <c r="R362"/>
  <c r="P362"/>
  <c r="BI361"/>
  <c r="BH361"/>
  <c r="BG361"/>
  <c r="BF361"/>
  <c r="T361"/>
  <c r="R361"/>
  <c r="P361"/>
  <c r="BI359"/>
  <c r="BH359"/>
  <c r="BG359"/>
  <c r="BF359"/>
  <c r="T359"/>
  <c r="R359"/>
  <c r="P359"/>
  <c r="BI358"/>
  <c r="BH358"/>
  <c r="BG358"/>
  <c r="BF358"/>
  <c r="T358"/>
  <c r="R358"/>
  <c r="P358"/>
  <c r="BI356"/>
  <c r="BH356"/>
  <c r="BG356"/>
  <c r="BF356"/>
  <c r="T356"/>
  <c r="R356"/>
  <c r="P356"/>
  <c r="BI355"/>
  <c r="BH355"/>
  <c r="BG355"/>
  <c r="BF355"/>
  <c r="T355"/>
  <c r="R355"/>
  <c r="P355"/>
  <c r="BI353"/>
  <c r="BH353"/>
  <c r="BG353"/>
  <c r="BF353"/>
  <c r="T353"/>
  <c r="R353"/>
  <c r="P353"/>
  <c r="BI352"/>
  <c r="BH352"/>
  <c r="BG352"/>
  <c r="BF352"/>
  <c r="T352"/>
  <c r="R352"/>
  <c r="P352"/>
  <c r="BI348"/>
  <c r="BH348"/>
  <c r="BG348"/>
  <c r="BF348"/>
  <c r="T348"/>
  <c r="R348"/>
  <c r="P348"/>
  <c r="BI347"/>
  <c r="BH347"/>
  <c r="BG347"/>
  <c r="BF347"/>
  <c r="T347"/>
  <c r="R347"/>
  <c r="P347"/>
  <c r="BI343"/>
  <c r="BH343"/>
  <c r="BG343"/>
  <c r="BF343"/>
  <c r="T343"/>
  <c r="R343"/>
  <c r="P343"/>
  <c r="BI342"/>
  <c r="BH342"/>
  <c r="BG342"/>
  <c r="BF342"/>
  <c r="T342"/>
  <c r="R342"/>
  <c r="P342"/>
  <c r="BI338"/>
  <c r="BH338"/>
  <c r="BG338"/>
  <c r="BF338"/>
  <c r="T338"/>
  <c r="R338"/>
  <c r="P338"/>
  <c r="BI337"/>
  <c r="BH337"/>
  <c r="BG337"/>
  <c r="BF337"/>
  <c r="T337"/>
  <c r="R337"/>
  <c r="P337"/>
  <c r="BI333"/>
  <c r="BH333"/>
  <c r="BG333"/>
  <c r="BF333"/>
  <c r="T333"/>
  <c r="R333"/>
  <c r="P333"/>
  <c r="BI328"/>
  <c r="BH328"/>
  <c r="BG328"/>
  <c r="BF328"/>
  <c r="T328"/>
  <c r="R328"/>
  <c r="P328"/>
  <c r="BI323"/>
  <c r="BH323"/>
  <c r="BG323"/>
  <c r="BF323"/>
  <c r="T323"/>
  <c r="R323"/>
  <c r="P323"/>
  <c r="BI321"/>
  <c r="BH321"/>
  <c r="BG321"/>
  <c r="BF321"/>
  <c r="T321"/>
  <c r="R321"/>
  <c r="P321"/>
  <c r="BI316"/>
  <c r="BH316"/>
  <c r="BG316"/>
  <c r="BF316"/>
  <c r="T316"/>
  <c r="R316"/>
  <c r="P316"/>
  <c r="BI311"/>
  <c r="BH311"/>
  <c r="BG311"/>
  <c r="BF311"/>
  <c r="T311"/>
  <c r="R311"/>
  <c r="P311"/>
  <c r="BI309"/>
  <c r="BH309"/>
  <c r="BG309"/>
  <c r="BF309"/>
  <c r="T309"/>
  <c r="R309"/>
  <c r="P309"/>
  <c r="BI304"/>
  <c r="BH304"/>
  <c r="BG304"/>
  <c r="BF304"/>
  <c r="T304"/>
  <c r="R304"/>
  <c r="P304"/>
  <c r="BI299"/>
  <c r="BH299"/>
  <c r="BG299"/>
  <c r="BF299"/>
  <c r="T299"/>
  <c r="R299"/>
  <c r="P299"/>
  <c r="BI293"/>
  <c r="BH293"/>
  <c r="BG293"/>
  <c r="BF293"/>
  <c r="T293"/>
  <c r="R293"/>
  <c r="P293"/>
  <c r="BI288"/>
  <c r="BH288"/>
  <c r="BG288"/>
  <c r="BF288"/>
  <c r="T288"/>
  <c r="R288"/>
  <c r="P288"/>
  <c r="BI283"/>
  <c r="BH283"/>
  <c r="BG283"/>
  <c r="BF283"/>
  <c r="T283"/>
  <c r="R283"/>
  <c r="P283"/>
  <c r="BI278"/>
  <c r="BH278"/>
  <c r="BG278"/>
  <c r="BF278"/>
  <c r="T278"/>
  <c r="R278"/>
  <c r="P278"/>
  <c r="BI273"/>
  <c r="BH273"/>
  <c r="BG273"/>
  <c r="BF273"/>
  <c r="T273"/>
  <c r="R273"/>
  <c r="P273"/>
  <c r="BI269"/>
  <c r="BH269"/>
  <c r="BG269"/>
  <c r="BF269"/>
  <c r="T269"/>
  <c r="T268"/>
  <c r="R269"/>
  <c r="R268"/>
  <c r="P269"/>
  <c r="P268"/>
  <c r="BI266"/>
  <c r="BH266"/>
  <c r="BG266"/>
  <c r="BF266"/>
  <c r="T266"/>
  <c r="R266"/>
  <c r="P266"/>
  <c r="BI264"/>
  <c r="BH264"/>
  <c r="BG264"/>
  <c r="BF264"/>
  <c r="T264"/>
  <c r="R264"/>
  <c r="P264"/>
  <c r="BI244"/>
  <c r="BH244"/>
  <c r="BG244"/>
  <c r="BF244"/>
  <c r="T244"/>
  <c r="R244"/>
  <c r="P244"/>
  <c r="BI242"/>
  <c r="BH242"/>
  <c r="BG242"/>
  <c r="BF242"/>
  <c r="T242"/>
  <c r="R242"/>
  <c r="P242"/>
  <c r="BI237"/>
  <c r="BH237"/>
  <c r="BG237"/>
  <c r="BF237"/>
  <c r="T237"/>
  <c r="R237"/>
  <c r="P237"/>
  <c r="BI233"/>
  <c r="BH233"/>
  <c r="BG233"/>
  <c r="BF233"/>
  <c r="T233"/>
  <c r="T232"/>
  <c r="R233"/>
  <c r="R232"/>
  <c r="P233"/>
  <c r="P232"/>
  <c r="BI231"/>
  <c r="BH231"/>
  <c r="BG231"/>
  <c r="BF231"/>
  <c r="T231"/>
  <c r="R231"/>
  <c r="P231"/>
  <c r="BI230"/>
  <c r="BH230"/>
  <c r="BG230"/>
  <c r="BF230"/>
  <c r="T230"/>
  <c r="R230"/>
  <c r="P230"/>
  <c r="BI226"/>
  <c r="BH226"/>
  <c r="BG226"/>
  <c r="BF226"/>
  <c r="T226"/>
  <c r="R226"/>
  <c r="P226"/>
  <c r="BI222"/>
  <c r="BH222"/>
  <c r="BG222"/>
  <c r="BF222"/>
  <c r="T222"/>
  <c r="R222"/>
  <c r="P222"/>
  <c r="BI220"/>
  <c r="BH220"/>
  <c r="BG220"/>
  <c r="BF220"/>
  <c r="T220"/>
  <c r="R220"/>
  <c r="P220"/>
  <c r="BI216"/>
  <c r="BH216"/>
  <c r="BG216"/>
  <c r="BF216"/>
  <c r="T216"/>
  <c r="R216"/>
  <c r="P216"/>
  <c r="BI209"/>
  <c r="BH209"/>
  <c r="BG209"/>
  <c r="BF209"/>
  <c r="T209"/>
  <c r="R209"/>
  <c r="P209"/>
  <c r="BI202"/>
  <c r="BH202"/>
  <c r="BG202"/>
  <c r="BF202"/>
  <c r="T202"/>
  <c r="R202"/>
  <c r="P202"/>
  <c r="BI197"/>
  <c r="BH197"/>
  <c r="BG197"/>
  <c r="BF197"/>
  <c r="T197"/>
  <c r="R197"/>
  <c r="P197"/>
  <c r="BI195"/>
  <c r="BH195"/>
  <c r="BG195"/>
  <c r="BF195"/>
  <c r="T195"/>
  <c r="R195"/>
  <c r="P195"/>
  <c r="BI188"/>
  <c r="BH188"/>
  <c r="BG188"/>
  <c r="BF188"/>
  <c r="T188"/>
  <c r="R188"/>
  <c r="P188"/>
  <c r="BI184"/>
  <c r="BH184"/>
  <c r="BG184"/>
  <c r="BF184"/>
  <c r="T184"/>
  <c r="R184"/>
  <c r="P184"/>
  <c r="BI180"/>
  <c r="BH180"/>
  <c r="BG180"/>
  <c r="BF180"/>
  <c r="T180"/>
  <c r="R180"/>
  <c r="P180"/>
  <c r="BI168"/>
  <c r="BH168"/>
  <c r="BG168"/>
  <c r="BF168"/>
  <c r="T168"/>
  <c r="R168"/>
  <c r="P168"/>
  <c r="BI164"/>
  <c r="BH164"/>
  <c r="BG164"/>
  <c r="BF164"/>
  <c r="T164"/>
  <c r="R164"/>
  <c r="P164"/>
  <c r="BI161"/>
  <c r="BH161"/>
  <c r="BG161"/>
  <c r="BF161"/>
  <c r="T161"/>
  <c r="R161"/>
  <c r="P161"/>
  <c r="BI156"/>
  <c r="BH156"/>
  <c r="BG156"/>
  <c r="BF156"/>
  <c r="T156"/>
  <c r="R156"/>
  <c r="P156"/>
  <c r="BI154"/>
  <c r="BH154"/>
  <c r="BG154"/>
  <c r="BF154"/>
  <c r="T154"/>
  <c r="R154"/>
  <c r="P154"/>
  <c r="BI146"/>
  <c r="BH146"/>
  <c r="BG146"/>
  <c r="BF146"/>
  <c r="T146"/>
  <c r="R146"/>
  <c r="P146"/>
  <c r="BI139"/>
  <c r="BH139"/>
  <c r="BG139"/>
  <c r="BF139"/>
  <c r="T139"/>
  <c r="R139"/>
  <c r="P139"/>
  <c r="BI137"/>
  <c r="BH137"/>
  <c r="BG137"/>
  <c r="BF137"/>
  <c r="T137"/>
  <c r="R137"/>
  <c r="P137"/>
  <c r="BI132"/>
  <c r="BH132"/>
  <c r="BG132"/>
  <c r="BF132"/>
  <c r="T132"/>
  <c r="R132"/>
  <c r="P132"/>
  <c r="BI130"/>
  <c r="BH130"/>
  <c r="BG130"/>
  <c r="BF130"/>
  <c r="T130"/>
  <c r="R130"/>
  <c r="P130"/>
  <c r="BI124"/>
  <c r="BH124"/>
  <c r="BG124"/>
  <c r="BF124"/>
  <c r="T124"/>
  <c r="R124"/>
  <c r="P124"/>
  <c r="BI117"/>
  <c r="BH117"/>
  <c r="BG117"/>
  <c r="BF117"/>
  <c r="T117"/>
  <c r="R117"/>
  <c r="P117"/>
  <c r="BI111"/>
  <c r="BH111"/>
  <c r="BG111"/>
  <c r="BF111"/>
  <c r="T111"/>
  <c r="T110"/>
  <c r="R111"/>
  <c r="R110"/>
  <c r="P111"/>
  <c r="P110"/>
  <c r="J105"/>
  <c r="J104"/>
  <c r="F104"/>
  <c r="F102"/>
  <c r="E100"/>
  <c r="J63"/>
  <c r="J62"/>
  <c r="F62"/>
  <c r="F60"/>
  <c r="E58"/>
  <c r="J22"/>
  <c r="E22"/>
  <c r="F63"/>
  <c r="J21"/>
  <c r="J16"/>
  <c r="J60"/>
  <c r="E7"/>
  <c r="E94"/>
  <c i="15" r="J41"/>
  <c r="J40"/>
  <c i="1" r="AY73"/>
  <c i="15" r="J39"/>
  <c i="1" r="AX73"/>
  <c i="15" r="BI96"/>
  <c r="BH96"/>
  <c r="BG96"/>
  <c r="BF96"/>
  <c r="T96"/>
  <c r="T95"/>
  <c r="T94"/>
  <c r="T93"/>
  <c r="R96"/>
  <c r="R95"/>
  <c r="R94"/>
  <c r="R93"/>
  <c r="P96"/>
  <c r="P95"/>
  <c r="P94"/>
  <c r="P93"/>
  <c i="1" r="AU73"/>
  <c i="15" r="J90"/>
  <c r="J89"/>
  <c r="F89"/>
  <c r="F87"/>
  <c r="E85"/>
  <c r="J63"/>
  <c r="J62"/>
  <c r="F62"/>
  <c r="F60"/>
  <c r="E58"/>
  <c r="J22"/>
  <c r="E22"/>
  <c r="F63"/>
  <c r="J21"/>
  <c r="J16"/>
  <c r="J87"/>
  <c r="E7"/>
  <c r="E79"/>
  <c i="14" r="J41"/>
  <c r="J40"/>
  <c i="1" r="AY72"/>
  <c i="14" r="J39"/>
  <c i="1" r="AX72"/>
  <c i="14" r="BI623"/>
  <c r="BH623"/>
  <c r="BG623"/>
  <c r="BF623"/>
  <c r="T623"/>
  <c r="R623"/>
  <c r="P623"/>
  <c r="BI594"/>
  <c r="BH594"/>
  <c r="BG594"/>
  <c r="BF594"/>
  <c r="T594"/>
  <c r="R594"/>
  <c r="P594"/>
  <c r="BI592"/>
  <c r="BH592"/>
  <c r="BG592"/>
  <c r="BF592"/>
  <c r="T592"/>
  <c r="R592"/>
  <c r="P592"/>
  <c r="BI588"/>
  <c r="BH588"/>
  <c r="BG588"/>
  <c r="BF588"/>
  <c r="T588"/>
  <c r="R588"/>
  <c r="P588"/>
  <c r="BI572"/>
  <c r="BH572"/>
  <c r="BG572"/>
  <c r="BF572"/>
  <c r="T572"/>
  <c r="R572"/>
  <c r="P572"/>
  <c r="BI568"/>
  <c r="BH568"/>
  <c r="BG568"/>
  <c r="BF568"/>
  <c r="T568"/>
  <c r="R568"/>
  <c r="P568"/>
  <c r="BI566"/>
  <c r="BH566"/>
  <c r="BG566"/>
  <c r="BF566"/>
  <c r="T566"/>
  <c r="T565"/>
  <c r="R566"/>
  <c r="R565"/>
  <c r="P566"/>
  <c r="P565"/>
  <c r="BI563"/>
  <c r="BH563"/>
  <c r="BG563"/>
  <c r="BF563"/>
  <c r="T563"/>
  <c r="R563"/>
  <c r="P563"/>
  <c r="BI559"/>
  <c r="BH559"/>
  <c r="BG559"/>
  <c r="BF559"/>
  <c r="T559"/>
  <c r="R559"/>
  <c r="P559"/>
  <c r="BI558"/>
  <c r="BH558"/>
  <c r="BG558"/>
  <c r="BF558"/>
  <c r="T558"/>
  <c r="R558"/>
  <c r="P558"/>
  <c r="BI556"/>
  <c r="BH556"/>
  <c r="BG556"/>
  <c r="BF556"/>
  <c r="T556"/>
  <c r="R556"/>
  <c r="P556"/>
  <c r="BI543"/>
  <c r="BH543"/>
  <c r="BG543"/>
  <c r="BF543"/>
  <c r="T543"/>
  <c r="R543"/>
  <c r="P543"/>
  <c r="BI527"/>
  <c r="BH527"/>
  <c r="BG527"/>
  <c r="BF527"/>
  <c r="T527"/>
  <c r="R527"/>
  <c r="P527"/>
  <c r="BI523"/>
  <c r="BH523"/>
  <c r="BG523"/>
  <c r="BF523"/>
  <c r="T523"/>
  <c r="R523"/>
  <c r="P523"/>
  <c r="BI520"/>
  <c r="BH520"/>
  <c r="BG520"/>
  <c r="BF520"/>
  <c r="T520"/>
  <c r="R520"/>
  <c r="P520"/>
  <c r="BI516"/>
  <c r="BH516"/>
  <c r="BG516"/>
  <c r="BF516"/>
  <c r="T516"/>
  <c r="R516"/>
  <c r="P516"/>
  <c r="BI514"/>
  <c r="BH514"/>
  <c r="BG514"/>
  <c r="BF514"/>
  <c r="T514"/>
  <c r="R514"/>
  <c r="P514"/>
  <c r="BI508"/>
  <c r="BH508"/>
  <c r="BG508"/>
  <c r="BF508"/>
  <c r="T508"/>
  <c r="R508"/>
  <c r="P508"/>
  <c r="BI505"/>
  <c r="BH505"/>
  <c r="BG505"/>
  <c r="BF505"/>
  <c r="T505"/>
  <c r="R505"/>
  <c r="P505"/>
  <c r="BI503"/>
  <c r="BH503"/>
  <c r="BG503"/>
  <c r="BF503"/>
  <c r="T503"/>
  <c r="R503"/>
  <c r="P503"/>
  <c r="BI499"/>
  <c r="BH499"/>
  <c r="BG499"/>
  <c r="BF499"/>
  <c r="T499"/>
  <c r="R499"/>
  <c r="P499"/>
  <c r="BI495"/>
  <c r="BH495"/>
  <c r="BG495"/>
  <c r="BF495"/>
  <c r="T495"/>
  <c r="R495"/>
  <c r="P495"/>
  <c r="BI491"/>
  <c r="BH491"/>
  <c r="BG491"/>
  <c r="BF491"/>
  <c r="T491"/>
  <c r="R491"/>
  <c r="P491"/>
  <c r="BI487"/>
  <c r="BH487"/>
  <c r="BG487"/>
  <c r="BF487"/>
  <c r="T487"/>
  <c r="R487"/>
  <c r="P487"/>
  <c r="BI484"/>
  <c r="BH484"/>
  <c r="BG484"/>
  <c r="BF484"/>
  <c r="T484"/>
  <c r="R484"/>
  <c r="P484"/>
  <c r="BI480"/>
  <c r="BH480"/>
  <c r="BG480"/>
  <c r="BF480"/>
  <c r="T480"/>
  <c r="R480"/>
  <c r="P480"/>
  <c r="BI476"/>
  <c r="BH476"/>
  <c r="BG476"/>
  <c r="BF476"/>
  <c r="T476"/>
  <c r="R476"/>
  <c r="P476"/>
  <c r="BI471"/>
  <c r="BH471"/>
  <c r="BG471"/>
  <c r="BF471"/>
  <c r="T471"/>
  <c r="R471"/>
  <c r="P471"/>
  <c r="BI466"/>
  <c r="BH466"/>
  <c r="BG466"/>
  <c r="BF466"/>
  <c r="T466"/>
  <c r="R466"/>
  <c r="P466"/>
  <c r="BI462"/>
  <c r="BH462"/>
  <c r="BG462"/>
  <c r="BF462"/>
  <c r="T462"/>
  <c r="R462"/>
  <c r="P462"/>
  <c r="BI460"/>
  <c r="BH460"/>
  <c r="BG460"/>
  <c r="BF460"/>
  <c r="T460"/>
  <c r="R460"/>
  <c r="P460"/>
  <c r="BI456"/>
  <c r="BH456"/>
  <c r="BG456"/>
  <c r="BF456"/>
  <c r="T456"/>
  <c r="R456"/>
  <c r="P456"/>
  <c r="BI452"/>
  <c r="BH452"/>
  <c r="BG452"/>
  <c r="BF452"/>
  <c r="T452"/>
  <c r="R452"/>
  <c r="P452"/>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35"/>
  <c r="BH435"/>
  <c r="BG435"/>
  <c r="BF435"/>
  <c r="T435"/>
  <c r="R435"/>
  <c r="P435"/>
  <c r="BI432"/>
  <c r="BH432"/>
  <c r="BG432"/>
  <c r="BF432"/>
  <c r="T432"/>
  <c r="R432"/>
  <c r="P432"/>
  <c r="BI429"/>
  <c r="BH429"/>
  <c r="BG429"/>
  <c r="BF429"/>
  <c r="T429"/>
  <c r="R429"/>
  <c r="P429"/>
  <c r="BI424"/>
  <c r="BH424"/>
  <c r="BG424"/>
  <c r="BF424"/>
  <c r="T424"/>
  <c r="R424"/>
  <c r="P424"/>
  <c r="BI419"/>
  <c r="BH419"/>
  <c r="BG419"/>
  <c r="BF419"/>
  <c r="T419"/>
  <c r="R419"/>
  <c r="P419"/>
  <c r="BI409"/>
  <c r="BH409"/>
  <c r="BG409"/>
  <c r="BF409"/>
  <c r="T409"/>
  <c r="R409"/>
  <c r="P409"/>
  <c r="BI406"/>
  <c r="BH406"/>
  <c r="BG406"/>
  <c r="BF406"/>
  <c r="T406"/>
  <c r="R406"/>
  <c r="P406"/>
  <c r="BI401"/>
  <c r="BH401"/>
  <c r="BG401"/>
  <c r="BF401"/>
  <c r="T401"/>
  <c r="R401"/>
  <c r="P401"/>
  <c r="BI400"/>
  <c r="BH400"/>
  <c r="BG400"/>
  <c r="BF400"/>
  <c r="T400"/>
  <c r="R400"/>
  <c r="P400"/>
  <c r="BI396"/>
  <c r="BH396"/>
  <c r="BG396"/>
  <c r="BF396"/>
  <c r="T396"/>
  <c r="R396"/>
  <c r="P396"/>
  <c r="BI385"/>
  <c r="BH385"/>
  <c r="BG385"/>
  <c r="BF385"/>
  <c r="T385"/>
  <c r="R385"/>
  <c r="P385"/>
  <c r="BI379"/>
  <c r="BH379"/>
  <c r="BG379"/>
  <c r="BF379"/>
  <c r="T379"/>
  <c r="R379"/>
  <c r="P379"/>
  <c r="BI375"/>
  <c r="BH375"/>
  <c r="BG375"/>
  <c r="BF375"/>
  <c r="T375"/>
  <c r="R375"/>
  <c r="P375"/>
  <c r="BI371"/>
  <c r="BH371"/>
  <c r="BG371"/>
  <c r="BF371"/>
  <c r="T371"/>
  <c r="R371"/>
  <c r="P371"/>
  <c r="BI365"/>
  <c r="BH365"/>
  <c r="BG365"/>
  <c r="BF365"/>
  <c r="T365"/>
  <c r="R365"/>
  <c r="P365"/>
  <c r="BI350"/>
  <c r="BH350"/>
  <c r="BG350"/>
  <c r="BF350"/>
  <c r="T350"/>
  <c r="R350"/>
  <c r="P350"/>
  <c r="BI349"/>
  <c r="BH349"/>
  <c r="BG349"/>
  <c r="BF349"/>
  <c r="T349"/>
  <c r="R349"/>
  <c r="P349"/>
  <c r="BI347"/>
  <c r="BH347"/>
  <c r="BG347"/>
  <c r="BF347"/>
  <c r="T347"/>
  <c r="R347"/>
  <c r="P347"/>
  <c r="BI346"/>
  <c r="BH346"/>
  <c r="BG346"/>
  <c r="BF346"/>
  <c r="T346"/>
  <c r="R346"/>
  <c r="P346"/>
  <c r="BI344"/>
  <c r="BH344"/>
  <c r="BG344"/>
  <c r="BF344"/>
  <c r="T344"/>
  <c r="R344"/>
  <c r="P344"/>
  <c r="BI343"/>
  <c r="BH343"/>
  <c r="BG343"/>
  <c r="BF343"/>
  <c r="T343"/>
  <c r="R343"/>
  <c r="P343"/>
  <c r="BI341"/>
  <c r="BH341"/>
  <c r="BG341"/>
  <c r="BF341"/>
  <c r="T341"/>
  <c r="R341"/>
  <c r="P341"/>
  <c r="BI340"/>
  <c r="BH340"/>
  <c r="BG340"/>
  <c r="BF340"/>
  <c r="T340"/>
  <c r="R340"/>
  <c r="P340"/>
  <c r="BI336"/>
  <c r="BH336"/>
  <c r="BG336"/>
  <c r="BF336"/>
  <c r="T336"/>
  <c r="R336"/>
  <c r="P336"/>
  <c r="BI335"/>
  <c r="BH335"/>
  <c r="BG335"/>
  <c r="BF335"/>
  <c r="T335"/>
  <c r="R335"/>
  <c r="P335"/>
  <c r="BI331"/>
  <c r="BH331"/>
  <c r="BG331"/>
  <c r="BF331"/>
  <c r="T331"/>
  <c r="R331"/>
  <c r="P331"/>
  <c r="BI330"/>
  <c r="BH330"/>
  <c r="BG330"/>
  <c r="BF330"/>
  <c r="T330"/>
  <c r="R330"/>
  <c r="P330"/>
  <c r="BI326"/>
  <c r="BH326"/>
  <c r="BG326"/>
  <c r="BF326"/>
  <c r="T326"/>
  <c r="R326"/>
  <c r="P326"/>
  <c r="BI325"/>
  <c r="BH325"/>
  <c r="BG325"/>
  <c r="BF325"/>
  <c r="T325"/>
  <c r="R325"/>
  <c r="P325"/>
  <c r="BI321"/>
  <c r="BH321"/>
  <c r="BG321"/>
  <c r="BF321"/>
  <c r="T321"/>
  <c r="R321"/>
  <c r="P321"/>
  <c r="BI316"/>
  <c r="BH316"/>
  <c r="BG316"/>
  <c r="BF316"/>
  <c r="T316"/>
  <c r="R316"/>
  <c r="P316"/>
  <c r="BI311"/>
  <c r="BH311"/>
  <c r="BG311"/>
  <c r="BF311"/>
  <c r="T311"/>
  <c r="R311"/>
  <c r="P311"/>
  <c r="BI309"/>
  <c r="BH309"/>
  <c r="BG309"/>
  <c r="BF309"/>
  <c r="T309"/>
  <c r="R309"/>
  <c r="P309"/>
  <c r="BI304"/>
  <c r="BH304"/>
  <c r="BG304"/>
  <c r="BF304"/>
  <c r="T304"/>
  <c r="R304"/>
  <c r="P304"/>
  <c r="BI299"/>
  <c r="BH299"/>
  <c r="BG299"/>
  <c r="BF299"/>
  <c r="T299"/>
  <c r="R299"/>
  <c r="P299"/>
  <c r="BI297"/>
  <c r="BH297"/>
  <c r="BG297"/>
  <c r="BF297"/>
  <c r="T297"/>
  <c r="R297"/>
  <c r="P297"/>
  <c r="BI292"/>
  <c r="BH292"/>
  <c r="BG292"/>
  <c r="BF292"/>
  <c r="T292"/>
  <c r="R292"/>
  <c r="P292"/>
  <c r="BI287"/>
  <c r="BH287"/>
  <c r="BG287"/>
  <c r="BF287"/>
  <c r="T287"/>
  <c r="R287"/>
  <c r="P287"/>
  <c r="BI281"/>
  <c r="BH281"/>
  <c r="BG281"/>
  <c r="BF281"/>
  <c r="T281"/>
  <c r="R281"/>
  <c r="P281"/>
  <c r="BI276"/>
  <c r="BH276"/>
  <c r="BG276"/>
  <c r="BF276"/>
  <c r="T276"/>
  <c r="R276"/>
  <c r="P276"/>
  <c r="BI271"/>
  <c r="BH271"/>
  <c r="BG271"/>
  <c r="BF271"/>
  <c r="T271"/>
  <c r="R271"/>
  <c r="P271"/>
  <c r="BI266"/>
  <c r="BH266"/>
  <c r="BG266"/>
  <c r="BF266"/>
  <c r="T266"/>
  <c r="R266"/>
  <c r="P266"/>
  <c r="BI261"/>
  <c r="BH261"/>
  <c r="BG261"/>
  <c r="BF261"/>
  <c r="T261"/>
  <c r="R261"/>
  <c r="P261"/>
  <c r="BI257"/>
  <c r="BH257"/>
  <c r="BG257"/>
  <c r="BF257"/>
  <c r="T257"/>
  <c r="T256"/>
  <c r="R257"/>
  <c r="R256"/>
  <c r="P257"/>
  <c r="P256"/>
  <c r="BI254"/>
  <c r="BH254"/>
  <c r="BG254"/>
  <c r="BF254"/>
  <c r="T254"/>
  <c r="R254"/>
  <c r="P254"/>
  <c r="BI252"/>
  <c r="BH252"/>
  <c r="BG252"/>
  <c r="BF252"/>
  <c r="T252"/>
  <c r="R252"/>
  <c r="P252"/>
  <c r="BI236"/>
  <c r="BH236"/>
  <c r="BG236"/>
  <c r="BF236"/>
  <c r="T236"/>
  <c r="R236"/>
  <c r="P236"/>
  <c r="BI234"/>
  <c r="BH234"/>
  <c r="BG234"/>
  <c r="BF234"/>
  <c r="T234"/>
  <c r="R234"/>
  <c r="P234"/>
  <c r="BI229"/>
  <c r="BH229"/>
  <c r="BG229"/>
  <c r="BF229"/>
  <c r="T229"/>
  <c r="R229"/>
  <c r="P229"/>
  <c r="BI225"/>
  <c r="BH225"/>
  <c r="BG225"/>
  <c r="BF225"/>
  <c r="T225"/>
  <c r="T224"/>
  <c r="R225"/>
  <c r="R224"/>
  <c r="P225"/>
  <c r="P224"/>
  <c r="BI223"/>
  <c r="BH223"/>
  <c r="BG223"/>
  <c r="BF223"/>
  <c r="T223"/>
  <c r="R223"/>
  <c r="P223"/>
  <c r="BI219"/>
  <c r="BH219"/>
  <c r="BG219"/>
  <c r="BF219"/>
  <c r="T219"/>
  <c r="R219"/>
  <c r="P219"/>
  <c r="BI215"/>
  <c r="BH215"/>
  <c r="BG215"/>
  <c r="BF215"/>
  <c r="T215"/>
  <c r="R215"/>
  <c r="P215"/>
  <c r="BI213"/>
  <c r="BH213"/>
  <c r="BG213"/>
  <c r="BF213"/>
  <c r="T213"/>
  <c r="R213"/>
  <c r="P213"/>
  <c r="BI209"/>
  <c r="BH209"/>
  <c r="BG209"/>
  <c r="BF209"/>
  <c r="T209"/>
  <c r="R209"/>
  <c r="P209"/>
  <c r="BI204"/>
  <c r="BH204"/>
  <c r="BG204"/>
  <c r="BF204"/>
  <c r="T204"/>
  <c r="R204"/>
  <c r="P204"/>
  <c r="BI199"/>
  <c r="BH199"/>
  <c r="BG199"/>
  <c r="BF199"/>
  <c r="T199"/>
  <c r="R199"/>
  <c r="P199"/>
  <c r="BI194"/>
  <c r="BH194"/>
  <c r="BG194"/>
  <c r="BF194"/>
  <c r="T194"/>
  <c r="R194"/>
  <c r="P194"/>
  <c r="BI192"/>
  <c r="BH192"/>
  <c r="BG192"/>
  <c r="BF192"/>
  <c r="T192"/>
  <c r="R192"/>
  <c r="P192"/>
  <c r="BI187"/>
  <c r="BH187"/>
  <c r="BG187"/>
  <c r="BF187"/>
  <c r="T187"/>
  <c r="R187"/>
  <c r="P187"/>
  <c r="BI183"/>
  <c r="BH183"/>
  <c r="BG183"/>
  <c r="BF183"/>
  <c r="T183"/>
  <c r="R183"/>
  <c r="P183"/>
  <c r="BI179"/>
  <c r="BH179"/>
  <c r="BG179"/>
  <c r="BF179"/>
  <c r="T179"/>
  <c r="R179"/>
  <c r="P179"/>
  <c r="BI167"/>
  <c r="BH167"/>
  <c r="BG167"/>
  <c r="BF167"/>
  <c r="T167"/>
  <c r="R167"/>
  <c r="P167"/>
  <c r="BI163"/>
  <c r="BH163"/>
  <c r="BG163"/>
  <c r="BF163"/>
  <c r="T163"/>
  <c r="R163"/>
  <c r="P163"/>
  <c r="BI160"/>
  <c r="BH160"/>
  <c r="BG160"/>
  <c r="BF160"/>
  <c r="T160"/>
  <c r="R160"/>
  <c r="P160"/>
  <c r="BI155"/>
  <c r="BH155"/>
  <c r="BG155"/>
  <c r="BF155"/>
  <c r="T155"/>
  <c r="R155"/>
  <c r="P155"/>
  <c r="BI153"/>
  <c r="BH153"/>
  <c r="BG153"/>
  <c r="BF153"/>
  <c r="T153"/>
  <c r="R153"/>
  <c r="P153"/>
  <c r="BI145"/>
  <c r="BH145"/>
  <c r="BG145"/>
  <c r="BF145"/>
  <c r="T145"/>
  <c r="R145"/>
  <c r="P145"/>
  <c r="BI138"/>
  <c r="BH138"/>
  <c r="BG138"/>
  <c r="BF138"/>
  <c r="T138"/>
  <c r="R138"/>
  <c r="P138"/>
  <c r="BI136"/>
  <c r="BH136"/>
  <c r="BG136"/>
  <c r="BF136"/>
  <c r="T136"/>
  <c r="R136"/>
  <c r="P136"/>
  <c r="BI131"/>
  <c r="BH131"/>
  <c r="BG131"/>
  <c r="BF131"/>
  <c r="T131"/>
  <c r="R131"/>
  <c r="P131"/>
  <c r="BI129"/>
  <c r="BH129"/>
  <c r="BG129"/>
  <c r="BF129"/>
  <c r="T129"/>
  <c r="R129"/>
  <c r="P129"/>
  <c r="BI123"/>
  <c r="BH123"/>
  <c r="BG123"/>
  <c r="BF123"/>
  <c r="T123"/>
  <c r="R123"/>
  <c r="P123"/>
  <c r="BI116"/>
  <c r="BH116"/>
  <c r="BG116"/>
  <c r="BF116"/>
  <c r="T116"/>
  <c r="R116"/>
  <c r="P116"/>
  <c r="BI110"/>
  <c r="BH110"/>
  <c r="BG110"/>
  <c r="BF110"/>
  <c r="T110"/>
  <c r="T109"/>
  <c r="R110"/>
  <c r="R109"/>
  <c r="P110"/>
  <c r="P109"/>
  <c r="J104"/>
  <c r="J103"/>
  <c r="F103"/>
  <c r="F101"/>
  <c r="E99"/>
  <c r="J63"/>
  <c r="J62"/>
  <c r="F62"/>
  <c r="F60"/>
  <c r="E58"/>
  <c r="J22"/>
  <c r="E22"/>
  <c r="F63"/>
  <c r="J21"/>
  <c r="J16"/>
  <c r="J60"/>
  <c r="E7"/>
  <c r="E93"/>
  <c i="13" r="J41"/>
  <c r="J40"/>
  <c i="1" r="AY71"/>
  <c i="13" r="J39"/>
  <c i="1" r="AX71"/>
  <c i="13" r="BI600"/>
  <c r="BH600"/>
  <c r="BG600"/>
  <c r="BF600"/>
  <c r="T600"/>
  <c r="R600"/>
  <c r="P600"/>
  <c r="BI571"/>
  <c r="BH571"/>
  <c r="BG571"/>
  <c r="BF571"/>
  <c r="T571"/>
  <c r="R571"/>
  <c r="P571"/>
  <c r="BI569"/>
  <c r="BH569"/>
  <c r="BG569"/>
  <c r="BF569"/>
  <c r="T569"/>
  <c r="R569"/>
  <c r="P569"/>
  <c r="BI565"/>
  <c r="BH565"/>
  <c r="BG565"/>
  <c r="BF565"/>
  <c r="T565"/>
  <c r="R565"/>
  <c r="P565"/>
  <c r="BI549"/>
  <c r="BH549"/>
  <c r="BG549"/>
  <c r="BF549"/>
  <c r="T549"/>
  <c r="R549"/>
  <c r="P549"/>
  <c r="BI545"/>
  <c r="BH545"/>
  <c r="BG545"/>
  <c r="BF545"/>
  <c r="T545"/>
  <c r="R545"/>
  <c r="P545"/>
  <c r="BI543"/>
  <c r="BH543"/>
  <c r="BG543"/>
  <c r="BF543"/>
  <c r="T543"/>
  <c r="T542"/>
  <c r="R543"/>
  <c r="R542"/>
  <c r="P543"/>
  <c r="P542"/>
  <c r="BI540"/>
  <c r="BH540"/>
  <c r="BG540"/>
  <c r="BF540"/>
  <c r="T540"/>
  <c r="R540"/>
  <c r="P540"/>
  <c r="BI536"/>
  <c r="BH536"/>
  <c r="BG536"/>
  <c r="BF536"/>
  <c r="T536"/>
  <c r="R536"/>
  <c r="P536"/>
  <c r="BI535"/>
  <c r="BH535"/>
  <c r="BG535"/>
  <c r="BF535"/>
  <c r="T535"/>
  <c r="R535"/>
  <c r="P535"/>
  <c r="BI533"/>
  <c r="BH533"/>
  <c r="BG533"/>
  <c r="BF533"/>
  <c r="T533"/>
  <c r="R533"/>
  <c r="P533"/>
  <c r="BI520"/>
  <c r="BH520"/>
  <c r="BG520"/>
  <c r="BF520"/>
  <c r="T520"/>
  <c r="R520"/>
  <c r="P520"/>
  <c r="BI504"/>
  <c r="BH504"/>
  <c r="BG504"/>
  <c r="BF504"/>
  <c r="T504"/>
  <c r="R504"/>
  <c r="P504"/>
  <c r="BI500"/>
  <c r="BH500"/>
  <c r="BG500"/>
  <c r="BF500"/>
  <c r="T500"/>
  <c r="R500"/>
  <c r="P500"/>
  <c r="BI497"/>
  <c r="BH497"/>
  <c r="BG497"/>
  <c r="BF497"/>
  <c r="T497"/>
  <c r="R497"/>
  <c r="P497"/>
  <c r="BI493"/>
  <c r="BH493"/>
  <c r="BG493"/>
  <c r="BF493"/>
  <c r="T493"/>
  <c r="R493"/>
  <c r="P493"/>
  <c r="BI491"/>
  <c r="BH491"/>
  <c r="BG491"/>
  <c r="BF491"/>
  <c r="T491"/>
  <c r="R491"/>
  <c r="P491"/>
  <c r="BI486"/>
  <c r="BH486"/>
  <c r="BG486"/>
  <c r="BF486"/>
  <c r="T486"/>
  <c r="R486"/>
  <c r="P486"/>
  <c r="BI483"/>
  <c r="BH483"/>
  <c r="BG483"/>
  <c r="BF483"/>
  <c r="T483"/>
  <c r="R483"/>
  <c r="P483"/>
  <c r="BI481"/>
  <c r="BH481"/>
  <c r="BG481"/>
  <c r="BF481"/>
  <c r="T481"/>
  <c r="R481"/>
  <c r="P481"/>
  <c r="BI477"/>
  <c r="BH477"/>
  <c r="BG477"/>
  <c r="BF477"/>
  <c r="T477"/>
  <c r="R477"/>
  <c r="P477"/>
  <c r="BI473"/>
  <c r="BH473"/>
  <c r="BG473"/>
  <c r="BF473"/>
  <c r="T473"/>
  <c r="R473"/>
  <c r="P473"/>
  <c r="BI469"/>
  <c r="BH469"/>
  <c r="BG469"/>
  <c r="BF469"/>
  <c r="T469"/>
  <c r="R469"/>
  <c r="P469"/>
  <c r="BI465"/>
  <c r="BH465"/>
  <c r="BG465"/>
  <c r="BF465"/>
  <c r="T465"/>
  <c r="R465"/>
  <c r="P465"/>
  <c r="BI462"/>
  <c r="BH462"/>
  <c r="BG462"/>
  <c r="BF462"/>
  <c r="T462"/>
  <c r="R462"/>
  <c r="P462"/>
  <c r="BI458"/>
  <c r="BH458"/>
  <c r="BG458"/>
  <c r="BF458"/>
  <c r="T458"/>
  <c r="R458"/>
  <c r="P458"/>
  <c r="BI454"/>
  <c r="BH454"/>
  <c r="BG454"/>
  <c r="BF454"/>
  <c r="T454"/>
  <c r="R454"/>
  <c r="P454"/>
  <c r="BI449"/>
  <c r="BH449"/>
  <c r="BG449"/>
  <c r="BF449"/>
  <c r="T449"/>
  <c r="R449"/>
  <c r="P449"/>
  <c r="BI444"/>
  <c r="BH444"/>
  <c r="BG444"/>
  <c r="BF444"/>
  <c r="T444"/>
  <c r="R444"/>
  <c r="P444"/>
  <c r="BI440"/>
  <c r="BH440"/>
  <c r="BG440"/>
  <c r="BF440"/>
  <c r="T440"/>
  <c r="R440"/>
  <c r="P440"/>
  <c r="BI438"/>
  <c r="BH438"/>
  <c r="BG438"/>
  <c r="BF438"/>
  <c r="T438"/>
  <c r="R438"/>
  <c r="P438"/>
  <c r="BI434"/>
  <c r="BH434"/>
  <c r="BG434"/>
  <c r="BF434"/>
  <c r="T434"/>
  <c r="R434"/>
  <c r="P434"/>
  <c r="BI430"/>
  <c r="BH430"/>
  <c r="BG430"/>
  <c r="BF430"/>
  <c r="T430"/>
  <c r="R430"/>
  <c r="P430"/>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15"/>
  <c r="BH415"/>
  <c r="BG415"/>
  <c r="BF415"/>
  <c r="T415"/>
  <c r="R415"/>
  <c r="P415"/>
  <c r="BI412"/>
  <c r="BH412"/>
  <c r="BG412"/>
  <c r="BF412"/>
  <c r="T412"/>
  <c r="R412"/>
  <c r="P412"/>
  <c r="BI409"/>
  <c r="BH409"/>
  <c r="BG409"/>
  <c r="BF409"/>
  <c r="T409"/>
  <c r="R409"/>
  <c r="P409"/>
  <c r="BI403"/>
  <c r="BH403"/>
  <c r="BG403"/>
  <c r="BF403"/>
  <c r="T403"/>
  <c r="R403"/>
  <c r="P403"/>
  <c r="BI395"/>
  <c r="BH395"/>
  <c r="BG395"/>
  <c r="BF395"/>
  <c r="T395"/>
  <c r="R395"/>
  <c r="P395"/>
  <c r="BI392"/>
  <c r="BH392"/>
  <c r="BG392"/>
  <c r="BF392"/>
  <c r="T392"/>
  <c r="R392"/>
  <c r="P392"/>
  <c r="BI387"/>
  <c r="BH387"/>
  <c r="BG387"/>
  <c r="BF387"/>
  <c r="T387"/>
  <c r="R387"/>
  <c r="P387"/>
  <c r="BI386"/>
  <c r="BH386"/>
  <c r="BG386"/>
  <c r="BF386"/>
  <c r="T386"/>
  <c r="R386"/>
  <c r="P386"/>
  <c r="BI382"/>
  <c r="BH382"/>
  <c r="BG382"/>
  <c r="BF382"/>
  <c r="T382"/>
  <c r="R382"/>
  <c r="P382"/>
  <c r="BI371"/>
  <c r="BH371"/>
  <c r="BG371"/>
  <c r="BF371"/>
  <c r="T371"/>
  <c r="R371"/>
  <c r="P371"/>
  <c r="BI367"/>
  <c r="BH367"/>
  <c r="BG367"/>
  <c r="BF367"/>
  <c r="T367"/>
  <c r="R367"/>
  <c r="P367"/>
  <c r="BI363"/>
  <c r="BH363"/>
  <c r="BG363"/>
  <c r="BF363"/>
  <c r="T363"/>
  <c r="R363"/>
  <c r="P363"/>
  <c r="BI357"/>
  <c r="BH357"/>
  <c r="BG357"/>
  <c r="BF357"/>
  <c r="T357"/>
  <c r="R357"/>
  <c r="P357"/>
  <c r="BI346"/>
  <c r="BH346"/>
  <c r="BG346"/>
  <c r="BF346"/>
  <c r="T346"/>
  <c r="R346"/>
  <c r="P346"/>
  <c r="BI345"/>
  <c r="BH345"/>
  <c r="BG345"/>
  <c r="BF345"/>
  <c r="T345"/>
  <c r="R345"/>
  <c r="P345"/>
  <c r="BI343"/>
  <c r="BH343"/>
  <c r="BG343"/>
  <c r="BF343"/>
  <c r="T343"/>
  <c r="R343"/>
  <c r="P343"/>
  <c r="BI342"/>
  <c r="BH342"/>
  <c r="BG342"/>
  <c r="BF342"/>
  <c r="T342"/>
  <c r="R342"/>
  <c r="P342"/>
  <c r="BI340"/>
  <c r="BH340"/>
  <c r="BG340"/>
  <c r="BF340"/>
  <c r="T340"/>
  <c r="R340"/>
  <c r="P340"/>
  <c r="BI339"/>
  <c r="BH339"/>
  <c r="BG339"/>
  <c r="BF339"/>
  <c r="T339"/>
  <c r="R339"/>
  <c r="P339"/>
  <c r="BI337"/>
  <c r="BH337"/>
  <c r="BG337"/>
  <c r="BF337"/>
  <c r="T337"/>
  <c r="R337"/>
  <c r="P337"/>
  <c r="BI336"/>
  <c r="BH336"/>
  <c r="BG336"/>
  <c r="BF336"/>
  <c r="T336"/>
  <c r="R336"/>
  <c r="P336"/>
  <c r="BI332"/>
  <c r="BH332"/>
  <c r="BG332"/>
  <c r="BF332"/>
  <c r="T332"/>
  <c r="R332"/>
  <c r="P332"/>
  <c r="BI331"/>
  <c r="BH331"/>
  <c r="BG331"/>
  <c r="BF331"/>
  <c r="T331"/>
  <c r="R331"/>
  <c r="P331"/>
  <c r="BI327"/>
  <c r="BH327"/>
  <c r="BG327"/>
  <c r="BF327"/>
  <c r="T327"/>
  <c r="R327"/>
  <c r="P327"/>
  <c r="BI326"/>
  <c r="BH326"/>
  <c r="BG326"/>
  <c r="BF326"/>
  <c r="T326"/>
  <c r="R326"/>
  <c r="P326"/>
  <c r="BI322"/>
  <c r="BH322"/>
  <c r="BG322"/>
  <c r="BF322"/>
  <c r="T322"/>
  <c r="R322"/>
  <c r="P322"/>
  <c r="BI321"/>
  <c r="BH321"/>
  <c r="BG321"/>
  <c r="BF321"/>
  <c r="T321"/>
  <c r="R321"/>
  <c r="P321"/>
  <c r="BI317"/>
  <c r="BH317"/>
  <c r="BG317"/>
  <c r="BF317"/>
  <c r="T317"/>
  <c r="R317"/>
  <c r="P317"/>
  <c r="BI312"/>
  <c r="BH312"/>
  <c r="BG312"/>
  <c r="BF312"/>
  <c r="T312"/>
  <c r="R312"/>
  <c r="P312"/>
  <c r="BI307"/>
  <c r="BH307"/>
  <c r="BG307"/>
  <c r="BF307"/>
  <c r="T307"/>
  <c r="R307"/>
  <c r="P307"/>
  <c r="BI305"/>
  <c r="BH305"/>
  <c r="BG305"/>
  <c r="BF305"/>
  <c r="T305"/>
  <c r="R305"/>
  <c r="P305"/>
  <c r="BI300"/>
  <c r="BH300"/>
  <c r="BG300"/>
  <c r="BF300"/>
  <c r="T300"/>
  <c r="R300"/>
  <c r="P300"/>
  <c r="BI295"/>
  <c r="BH295"/>
  <c r="BG295"/>
  <c r="BF295"/>
  <c r="T295"/>
  <c r="R295"/>
  <c r="P295"/>
  <c r="BI293"/>
  <c r="BH293"/>
  <c r="BG293"/>
  <c r="BF293"/>
  <c r="T293"/>
  <c r="R293"/>
  <c r="P293"/>
  <c r="BI288"/>
  <c r="BH288"/>
  <c r="BG288"/>
  <c r="BF288"/>
  <c r="T288"/>
  <c r="R288"/>
  <c r="P288"/>
  <c r="BI283"/>
  <c r="BH283"/>
  <c r="BG283"/>
  <c r="BF283"/>
  <c r="T283"/>
  <c r="R283"/>
  <c r="P283"/>
  <c r="BI277"/>
  <c r="BH277"/>
  <c r="BG277"/>
  <c r="BF277"/>
  <c r="T277"/>
  <c r="R277"/>
  <c r="P277"/>
  <c r="BI272"/>
  <c r="BH272"/>
  <c r="BG272"/>
  <c r="BF272"/>
  <c r="T272"/>
  <c r="R272"/>
  <c r="P272"/>
  <c r="BI267"/>
  <c r="BH267"/>
  <c r="BG267"/>
  <c r="BF267"/>
  <c r="T267"/>
  <c r="R267"/>
  <c r="P267"/>
  <c r="BI262"/>
  <c r="BH262"/>
  <c r="BG262"/>
  <c r="BF262"/>
  <c r="T262"/>
  <c r="R262"/>
  <c r="P262"/>
  <c r="BI257"/>
  <c r="BH257"/>
  <c r="BG257"/>
  <c r="BF257"/>
  <c r="T257"/>
  <c r="R257"/>
  <c r="P257"/>
  <c r="BI253"/>
  <c r="BH253"/>
  <c r="BG253"/>
  <c r="BF253"/>
  <c r="T253"/>
  <c r="T252"/>
  <c r="R253"/>
  <c r="R252"/>
  <c r="P253"/>
  <c r="P252"/>
  <c r="BI250"/>
  <c r="BH250"/>
  <c r="BG250"/>
  <c r="BF250"/>
  <c r="T250"/>
  <c r="R250"/>
  <c r="P250"/>
  <c r="BI248"/>
  <c r="BH248"/>
  <c r="BG248"/>
  <c r="BF248"/>
  <c r="T248"/>
  <c r="R248"/>
  <c r="P248"/>
  <c r="BI232"/>
  <c r="BH232"/>
  <c r="BG232"/>
  <c r="BF232"/>
  <c r="T232"/>
  <c r="R232"/>
  <c r="P232"/>
  <c r="BI230"/>
  <c r="BH230"/>
  <c r="BG230"/>
  <c r="BF230"/>
  <c r="T230"/>
  <c r="R230"/>
  <c r="P230"/>
  <c r="BI225"/>
  <c r="BH225"/>
  <c r="BG225"/>
  <c r="BF225"/>
  <c r="T225"/>
  <c r="R225"/>
  <c r="P225"/>
  <c r="BI221"/>
  <c r="BH221"/>
  <c r="BG221"/>
  <c r="BF221"/>
  <c r="T221"/>
  <c r="T220"/>
  <c r="R221"/>
  <c r="R220"/>
  <c r="P221"/>
  <c r="P220"/>
  <c r="BI219"/>
  <c r="BH219"/>
  <c r="BG219"/>
  <c r="BF219"/>
  <c r="T219"/>
  <c r="R219"/>
  <c r="P219"/>
  <c r="BI218"/>
  <c r="BH218"/>
  <c r="BG218"/>
  <c r="BF218"/>
  <c r="T218"/>
  <c r="R218"/>
  <c r="P218"/>
  <c r="BI214"/>
  <c r="BH214"/>
  <c r="BG214"/>
  <c r="BF214"/>
  <c r="T214"/>
  <c r="R214"/>
  <c r="P214"/>
  <c r="BI210"/>
  <c r="BH210"/>
  <c r="BG210"/>
  <c r="BF210"/>
  <c r="T210"/>
  <c r="R210"/>
  <c r="P210"/>
  <c r="BI208"/>
  <c r="BH208"/>
  <c r="BG208"/>
  <c r="BF208"/>
  <c r="T208"/>
  <c r="R208"/>
  <c r="P208"/>
  <c r="BI204"/>
  <c r="BH204"/>
  <c r="BG204"/>
  <c r="BF204"/>
  <c r="T204"/>
  <c r="R204"/>
  <c r="P204"/>
  <c r="BI199"/>
  <c r="BH199"/>
  <c r="BG199"/>
  <c r="BF199"/>
  <c r="T199"/>
  <c r="R199"/>
  <c r="P199"/>
  <c r="BI194"/>
  <c r="BH194"/>
  <c r="BG194"/>
  <c r="BF194"/>
  <c r="T194"/>
  <c r="R194"/>
  <c r="P194"/>
  <c r="BI192"/>
  <c r="BH192"/>
  <c r="BG192"/>
  <c r="BF192"/>
  <c r="T192"/>
  <c r="R192"/>
  <c r="P192"/>
  <c r="BI187"/>
  <c r="BH187"/>
  <c r="BG187"/>
  <c r="BF187"/>
  <c r="T187"/>
  <c r="R187"/>
  <c r="P187"/>
  <c r="BI183"/>
  <c r="BH183"/>
  <c r="BG183"/>
  <c r="BF183"/>
  <c r="T183"/>
  <c r="R183"/>
  <c r="P183"/>
  <c r="BI179"/>
  <c r="BH179"/>
  <c r="BG179"/>
  <c r="BF179"/>
  <c r="T179"/>
  <c r="R179"/>
  <c r="P179"/>
  <c r="BI167"/>
  <c r="BH167"/>
  <c r="BG167"/>
  <c r="BF167"/>
  <c r="T167"/>
  <c r="R167"/>
  <c r="P167"/>
  <c r="BI163"/>
  <c r="BH163"/>
  <c r="BG163"/>
  <c r="BF163"/>
  <c r="T163"/>
  <c r="R163"/>
  <c r="P163"/>
  <c r="BI160"/>
  <c r="BH160"/>
  <c r="BG160"/>
  <c r="BF160"/>
  <c r="T160"/>
  <c r="R160"/>
  <c r="P160"/>
  <c r="BI155"/>
  <c r="BH155"/>
  <c r="BG155"/>
  <c r="BF155"/>
  <c r="T155"/>
  <c r="R155"/>
  <c r="P155"/>
  <c r="BI153"/>
  <c r="BH153"/>
  <c r="BG153"/>
  <c r="BF153"/>
  <c r="T153"/>
  <c r="R153"/>
  <c r="P153"/>
  <c r="BI145"/>
  <c r="BH145"/>
  <c r="BG145"/>
  <c r="BF145"/>
  <c r="T145"/>
  <c r="R145"/>
  <c r="P145"/>
  <c r="BI138"/>
  <c r="BH138"/>
  <c r="BG138"/>
  <c r="BF138"/>
  <c r="T138"/>
  <c r="R138"/>
  <c r="P138"/>
  <c r="BI136"/>
  <c r="BH136"/>
  <c r="BG136"/>
  <c r="BF136"/>
  <c r="T136"/>
  <c r="R136"/>
  <c r="P136"/>
  <c r="BI131"/>
  <c r="BH131"/>
  <c r="BG131"/>
  <c r="BF131"/>
  <c r="T131"/>
  <c r="R131"/>
  <c r="P131"/>
  <c r="BI129"/>
  <c r="BH129"/>
  <c r="BG129"/>
  <c r="BF129"/>
  <c r="T129"/>
  <c r="R129"/>
  <c r="P129"/>
  <c r="BI123"/>
  <c r="BH123"/>
  <c r="BG123"/>
  <c r="BF123"/>
  <c r="T123"/>
  <c r="R123"/>
  <c r="P123"/>
  <c r="BI116"/>
  <c r="BH116"/>
  <c r="BG116"/>
  <c r="BF116"/>
  <c r="T116"/>
  <c r="R116"/>
  <c r="P116"/>
  <c r="BI110"/>
  <c r="BH110"/>
  <c r="BG110"/>
  <c r="BF110"/>
  <c r="T110"/>
  <c r="T109"/>
  <c r="R110"/>
  <c r="R109"/>
  <c r="P110"/>
  <c r="P109"/>
  <c r="J104"/>
  <c r="J103"/>
  <c r="F103"/>
  <c r="F101"/>
  <c r="E99"/>
  <c r="J63"/>
  <c r="J62"/>
  <c r="F62"/>
  <c r="F60"/>
  <c r="E58"/>
  <c r="J22"/>
  <c r="E22"/>
  <c r="F63"/>
  <c r="J21"/>
  <c r="J16"/>
  <c r="J101"/>
  <c r="E7"/>
  <c r="E93"/>
  <c i="12" r="J39"/>
  <c r="J38"/>
  <c i="1" r="AY69"/>
  <c i="12" r="J37"/>
  <c i="1" r="AX69"/>
  <c i="12" r="BI355"/>
  <c r="BH355"/>
  <c r="BG355"/>
  <c r="BF355"/>
  <c r="T355"/>
  <c r="R355"/>
  <c r="P355"/>
  <c r="BI350"/>
  <c r="BH350"/>
  <c r="BG350"/>
  <c r="BF350"/>
  <c r="T350"/>
  <c r="R350"/>
  <c r="P350"/>
  <c r="BI348"/>
  <c r="BH348"/>
  <c r="BG348"/>
  <c r="BF348"/>
  <c r="T348"/>
  <c r="R348"/>
  <c r="P348"/>
  <c r="BI346"/>
  <c r="BH346"/>
  <c r="BG346"/>
  <c r="BF346"/>
  <c r="T346"/>
  <c r="R346"/>
  <c r="P346"/>
  <c r="BI341"/>
  <c r="BH341"/>
  <c r="BG341"/>
  <c r="BF341"/>
  <c r="T341"/>
  <c r="R341"/>
  <c r="P341"/>
  <c r="BI338"/>
  <c r="BH338"/>
  <c r="BG338"/>
  <c r="BF338"/>
  <c r="T338"/>
  <c r="R338"/>
  <c r="P338"/>
  <c r="BI333"/>
  <c r="BH333"/>
  <c r="BG333"/>
  <c r="BF333"/>
  <c r="T333"/>
  <c r="R333"/>
  <c r="P333"/>
  <c r="BI331"/>
  <c r="BH331"/>
  <c r="BG331"/>
  <c r="BF331"/>
  <c r="T331"/>
  <c r="R331"/>
  <c r="P331"/>
  <c r="BI326"/>
  <c r="BH326"/>
  <c r="BG326"/>
  <c r="BF326"/>
  <c r="T326"/>
  <c r="R326"/>
  <c r="P326"/>
  <c r="BI325"/>
  <c r="BH325"/>
  <c r="BG325"/>
  <c r="BF325"/>
  <c r="T325"/>
  <c r="R325"/>
  <c r="P325"/>
  <c r="BI323"/>
  <c r="BH323"/>
  <c r="BG323"/>
  <c r="BF323"/>
  <c r="T323"/>
  <c r="R323"/>
  <c r="P323"/>
  <c r="BI318"/>
  <c r="BH318"/>
  <c r="BG318"/>
  <c r="BF318"/>
  <c r="T318"/>
  <c r="R318"/>
  <c r="P318"/>
  <c r="BI313"/>
  <c r="BH313"/>
  <c r="BG313"/>
  <c r="BF313"/>
  <c r="T313"/>
  <c r="R313"/>
  <c r="P313"/>
  <c r="BI308"/>
  <c r="BH308"/>
  <c r="BG308"/>
  <c r="BF308"/>
  <c r="T308"/>
  <c r="R308"/>
  <c r="P308"/>
  <c r="BI303"/>
  <c r="BH303"/>
  <c r="BG303"/>
  <c r="BF303"/>
  <c r="T303"/>
  <c r="R303"/>
  <c r="P303"/>
  <c r="BI298"/>
  <c r="BH298"/>
  <c r="BG298"/>
  <c r="BF298"/>
  <c r="T298"/>
  <c r="R298"/>
  <c r="P298"/>
  <c r="BI296"/>
  <c r="BH296"/>
  <c r="BG296"/>
  <c r="BF296"/>
  <c r="T296"/>
  <c r="R296"/>
  <c r="P296"/>
  <c r="BI292"/>
  <c r="BH292"/>
  <c r="BG292"/>
  <c r="BF292"/>
  <c r="T292"/>
  <c r="R292"/>
  <c r="P292"/>
  <c r="BI289"/>
  <c r="BH289"/>
  <c r="BG289"/>
  <c r="BF289"/>
  <c r="T289"/>
  <c r="R289"/>
  <c r="P289"/>
  <c r="BI288"/>
  <c r="BH288"/>
  <c r="BG288"/>
  <c r="BF288"/>
  <c r="T288"/>
  <c r="R288"/>
  <c r="P288"/>
  <c r="BI284"/>
  <c r="BH284"/>
  <c r="BG284"/>
  <c r="BF284"/>
  <c r="T284"/>
  <c r="R284"/>
  <c r="P284"/>
  <c r="BI283"/>
  <c r="BH283"/>
  <c r="BG283"/>
  <c r="BF283"/>
  <c r="T283"/>
  <c r="R283"/>
  <c r="P283"/>
  <c r="BI282"/>
  <c r="BH282"/>
  <c r="BG282"/>
  <c r="BF282"/>
  <c r="T282"/>
  <c r="R282"/>
  <c r="P282"/>
  <c r="BI278"/>
  <c r="BH278"/>
  <c r="BG278"/>
  <c r="BF278"/>
  <c r="T278"/>
  <c r="R278"/>
  <c r="P278"/>
  <c r="BI275"/>
  <c r="BH275"/>
  <c r="BG275"/>
  <c r="BF275"/>
  <c r="T275"/>
  <c r="R275"/>
  <c r="P275"/>
  <c r="BI271"/>
  <c r="BH271"/>
  <c r="BG271"/>
  <c r="BF271"/>
  <c r="T271"/>
  <c r="R271"/>
  <c r="P271"/>
  <c r="BI268"/>
  <c r="BH268"/>
  <c r="BG268"/>
  <c r="BF268"/>
  <c r="T268"/>
  <c r="R268"/>
  <c r="P268"/>
  <c r="BI261"/>
  <c r="BH261"/>
  <c r="BG261"/>
  <c r="BF261"/>
  <c r="T261"/>
  <c r="R261"/>
  <c r="P261"/>
  <c r="BI256"/>
  <c r="BH256"/>
  <c r="BG256"/>
  <c r="BF256"/>
  <c r="T256"/>
  <c r="R256"/>
  <c r="P256"/>
  <c r="BI253"/>
  <c r="BH253"/>
  <c r="BG253"/>
  <c r="BF253"/>
  <c r="T253"/>
  <c r="R253"/>
  <c r="P253"/>
  <c r="BI248"/>
  <c r="BH248"/>
  <c r="BG248"/>
  <c r="BF248"/>
  <c r="T248"/>
  <c r="R248"/>
  <c r="P248"/>
  <c r="BI242"/>
  <c r="BH242"/>
  <c r="BG242"/>
  <c r="BF242"/>
  <c r="T242"/>
  <c r="R242"/>
  <c r="P242"/>
  <c r="BI239"/>
  <c r="BH239"/>
  <c r="BG239"/>
  <c r="BF239"/>
  <c r="T239"/>
  <c r="R239"/>
  <c r="P239"/>
  <c r="BI237"/>
  <c r="BH237"/>
  <c r="BG237"/>
  <c r="BF237"/>
  <c r="T237"/>
  <c r="R237"/>
  <c r="P237"/>
  <c r="BI232"/>
  <c r="BH232"/>
  <c r="BG232"/>
  <c r="BF232"/>
  <c r="T232"/>
  <c r="R232"/>
  <c r="P232"/>
  <c r="BI228"/>
  <c r="BH228"/>
  <c r="BG228"/>
  <c r="BF228"/>
  <c r="T228"/>
  <c r="T227"/>
  <c r="R228"/>
  <c r="R227"/>
  <c r="P228"/>
  <c r="P227"/>
  <c r="BI226"/>
  <c r="BH226"/>
  <c r="BG226"/>
  <c r="BF226"/>
  <c r="T226"/>
  <c r="R226"/>
  <c r="P226"/>
  <c r="BI222"/>
  <c r="BH222"/>
  <c r="BG222"/>
  <c r="BF222"/>
  <c r="T222"/>
  <c r="R222"/>
  <c r="P222"/>
  <c r="BI217"/>
  <c r="BH217"/>
  <c r="BG217"/>
  <c r="BF217"/>
  <c r="T217"/>
  <c r="R217"/>
  <c r="P217"/>
  <c r="BI212"/>
  <c r="BH212"/>
  <c r="BG212"/>
  <c r="BF212"/>
  <c r="T212"/>
  <c r="R212"/>
  <c r="P212"/>
  <c r="BI207"/>
  <c r="BH207"/>
  <c r="BG207"/>
  <c r="BF207"/>
  <c r="T207"/>
  <c r="R207"/>
  <c r="P207"/>
  <c r="BI199"/>
  <c r="BH199"/>
  <c r="BG199"/>
  <c r="BF199"/>
  <c r="T199"/>
  <c r="R199"/>
  <c r="P199"/>
  <c r="BI191"/>
  <c r="BH191"/>
  <c r="BG191"/>
  <c r="BF191"/>
  <c r="T191"/>
  <c r="R191"/>
  <c r="P191"/>
  <c r="BI183"/>
  <c r="BH183"/>
  <c r="BG183"/>
  <c r="BF183"/>
  <c r="T183"/>
  <c r="R183"/>
  <c r="P183"/>
  <c r="BI176"/>
  <c r="BH176"/>
  <c r="BG176"/>
  <c r="BF176"/>
  <c r="T176"/>
  <c r="R176"/>
  <c r="P176"/>
  <c r="BI167"/>
  <c r="BH167"/>
  <c r="BG167"/>
  <c r="BF167"/>
  <c r="T167"/>
  <c r="R167"/>
  <c r="P167"/>
  <c r="BI164"/>
  <c r="BH164"/>
  <c r="BG164"/>
  <c r="BF164"/>
  <c r="T164"/>
  <c r="R164"/>
  <c r="P164"/>
  <c r="BI159"/>
  <c r="BH159"/>
  <c r="BG159"/>
  <c r="BF159"/>
  <c r="T159"/>
  <c r="R159"/>
  <c r="P159"/>
  <c r="BI157"/>
  <c r="BH157"/>
  <c r="BG157"/>
  <c r="BF157"/>
  <c r="T157"/>
  <c r="R157"/>
  <c r="P157"/>
  <c r="BI149"/>
  <c r="BH149"/>
  <c r="BG149"/>
  <c r="BF149"/>
  <c r="T149"/>
  <c r="R149"/>
  <c r="P149"/>
  <c r="BI142"/>
  <c r="BH142"/>
  <c r="BG142"/>
  <c r="BF142"/>
  <c r="T142"/>
  <c r="R142"/>
  <c r="P142"/>
  <c r="BI140"/>
  <c r="BH140"/>
  <c r="BG140"/>
  <c r="BF140"/>
  <c r="T140"/>
  <c r="R140"/>
  <c r="P140"/>
  <c r="BI135"/>
  <c r="BH135"/>
  <c r="BG135"/>
  <c r="BF135"/>
  <c r="T135"/>
  <c r="R135"/>
  <c r="P135"/>
  <c r="BI133"/>
  <c r="BH133"/>
  <c r="BG133"/>
  <c r="BF133"/>
  <c r="T133"/>
  <c r="R133"/>
  <c r="P133"/>
  <c r="BI127"/>
  <c r="BH127"/>
  <c r="BG127"/>
  <c r="BF127"/>
  <c r="T127"/>
  <c r="R127"/>
  <c r="P127"/>
  <c r="BI120"/>
  <c r="BH120"/>
  <c r="BG120"/>
  <c r="BF120"/>
  <c r="T120"/>
  <c r="R120"/>
  <c r="P120"/>
  <c r="BI113"/>
  <c r="BH113"/>
  <c r="BG113"/>
  <c r="BF113"/>
  <c r="T113"/>
  <c r="R113"/>
  <c r="P113"/>
  <c r="BI107"/>
  <c r="BH107"/>
  <c r="BG107"/>
  <c r="BF107"/>
  <c r="T107"/>
  <c r="R107"/>
  <c r="P107"/>
  <c r="BI102"/>
  <c r="BH102"/>
  <c r="BG102"/>
  <c r="BF102"/>
  <c r="T102"/>
  <c r="R102"/>
  <c r="P102"/>
  <c r="J96"/>
  <c r="J95"/>
  <c r="F95"/>
  <c r="F93"/>
  <c r="E91"/>
  <c r="J59"/>
  <c r="J58"/>
  <c r="F58"/>
  <c r="F56"/>
  <c r="E54"/>
  <c r="J20"/>
  <c r="E20"/>
  <c r="F96"/>
  <c r="J19"/>
  <c r="J14"/>
  <c r="J56"/>
  <c r="E7"/>
  <c r="E50"/>
  <c i="11" r="J39"/>
  <c r="J38"/>
  <c i="1" r="AY67"/>
  <c i="11" r="J37"/>
  <c i="1" r="AX67"/>
  <c i="11" r="BI107"/>
  <c r="BH107"/>
  <c r="BG107"/>
  <c r="BF107"/>
  <c r="T107"/>
  <c r="T106"/>
  <c r="R107"/>
  <c r="R106"/>
  <c r="P107"/>
  <c r="P106"/>
  <c r="BI98"/>
  <c r="BH98"/>
  <c r="BG98"/>
  <c r="BF98"/>
  <c r="T98"/>
  <c r="R98"/>
  <c r="P98"/>
  <c r="BI91"/>
  <c r="BH91"/>
  <c r="BG91"/>
  <c r="BF91"/>
  <c r="T91"/>
  <c r="R91"/>
  <c r="P91"/>
  <c r="J85"/>
  <c r="J84"/>
  <c r="F84"/>
  <c r="F82"/>
  <c r="E80"/>
  <c r="J59"/>
  <c r="J58"/>
  <c r="F58"/>
  <c r="F56"/>
  <c r="E54"/>
  <c r="J20"/>
  <c r="E20"/>
  <c r="F59"/>
  <c r="J19"/>
  <c r="J14"/>
  <c r="J82"/>
  <c r="E7"/>
  <c r="E76"/>
  <c i="10" r="J39"/>
  <c r="J38"/>
  <c i="1" r="AY66"/>
  <c i="10" r="J37"/>
  <c i="1" r="AX66"/>
  <c i="10" r="BI110"/>
  <c r="BH110"/>
  <c r="BG110"/>
  <c r="BF110"/>
  <c r="T110"/>
  <c r="T109"/>
  <c r="T108"/>
  <c r="R110"/>
  <c r="R109"/>
  <c r="R108"/>
  <c r="P110"/>
  <c r="P109"/>
  <c r="P108"/>
  <c r="BI106"/>
  <c r="BH106"/>
  <c r="BG106"/>
  <c r="BF106"/>
  <c r="T106"/>
  <c r="R106"/>
  <c r="P106"/>
  <c r="BI102"/>
  <c r="BH102"/>
  <c r="BG102"/>
  <c r="BF102"/>
  <c r="T102"/>
  <c r="R102"/>
  <c r="P102"/>
  <c r="BI100"/>
  <c r="BH100"/>
  <c r="BG100"/>
  <c r="BF100"/>
  <c r="T100"/>
  <c r="R100"/>
  <c r="P100"/>
  <c r="BI98"/>
  <c r="BH98"/>
  <c r="BG98"/>
  <c r="BF98"/>
  <c r="T98"/>
  <c r="R98"/>
  <c r="P98"/>
  <c r="BI93"/>
  <c r="BH93"/>
  <c r="BG93"/>
  <c r="BF93"/>
  <c r="T93"/>
  <c r="T92"/>
  <c r="R93"/>
  <c r="R92"/>
  <c r="P93"/>
  <c r="P92"/>
  <c r="J87"/>
  <c r="J86"/>
  <c r="F86"/>
  <c r="F84"/>
  <c r="E82"/>
  <c r="J59"/>
  <c r="J58"/>
  <c r="F58"/>
  <c r="F56"/>
  <c r="E54"/>
  <c r="J20"/>
  <c r="E20"/>
  <c r="F87"/>
  <c r="J19"/>
  <c r="J14"/>
  <c r="J84"/>
  <c r="E7"/>
  <c r="E78"/>
  <c i="9" r="J41"/>
  <c r="J40"/>
  <c i="1" r="AY65"/>
  <c i="9" r="J39"/>
  <c i="1" r="AX65"/>
  <c i="9" r="BI114"/>
  <c r="BH114"/>
  <c r="BG114"/>
  <c r="BF114"/>
  <c r="T114"/>
  <c r="R114"/>
  <c r="P114"/>
  <c r="BI96"/>
  <c r="BH96"/>
  <c r="BG96"/>
  <c r="BF96"/>
  <c r="T96"/>
  <c r="R96"/>
  <c r="P96"/>
  <c r="J90"/>
  <c r="J89"/>
  <c r="F89"/>
  <c r="F87"/>
  <c r="E85"/>
  <c r="J63"/>
  <c r="J62"/>
  <c r="F62"/>
  <c r="F60"/>
  <c r="E58"/>
  <c r="J22"/>
  <c r="E22"/>
  <c r="F90"/>
  <c r="J21"/>
  <c r="J16"/>
  <c r="J60"/>
  <c r="E7"/>
  <c r="E79"/>
  <c i="8" r="J41"/>
  <c r="J40"/>
  <c i="1" r="AY64"/>
  <c i="8" r="J39"/>
  <c i="1" r="AX64"/>
  <c i="8" r="BI225"/>
  <c r="BH225"/>
  <c r="BG225"/>
  <c r="BF225"/>
  <c r="T225"/>
  <c r="R225"/>
  <c r="P225"/>
  <c r="BI219"/>
  <c r="BH219"/>
  <c r="BG219"/>
  <c r="BF219"/>
  <c r="T219"/>
  <c r="R219"/>
  <c r="P219"/>
  <c r="BI213"/>
  <c r="BH213"/>
  <c r="BG213"/>
  <c r="BF213"/>
  <c r="T213"/>
  <c r="T212"/>
  <c r="R213"/>
  <c r="R212"/>
  <c r="P213"/>
  <c r="P212"/>
  <c r="BI207"/>
  <c r="BH207"/>
  <c r="BG207"/>
  <c r="BF207"/>
  <c r="T207"/>
  <c r="T206"/>
  <c r="R207"/>
  <c r="R206"/>
  <c r="P207"/>
  <c r="P206"/>
  <c r="BI205"/>
  <c r="BH205"/>
  <c r="BG205"/>
  <c r="BF205"/>
  <c r="T205"/>
  <c r="R205"/>
  <c r="P205"/>
  <c r="BI203"/>
  <c r="BH203"/>
  <c r="BG203"/>
  <c r="BF203"/>
  <c r="T203"/>
  <c r="R203"/>
  <c r="P203"/>
  <c r="BI200"/>
  <c r="BH200"/>
  <c r="BG200"/>
  <c r="BF200"/>
  <c r="T200"/>
  <c r="T199"/>
  <c r="R200"/>
  <c r="R199"/>
  <c r="P200"/>
  <c r="P199"/>
  <c r="BI197"/>
  <c r="BH197"/>
  <c r="BG197"/>
  <c r="BF197"/>
  <c r="T197"/>
  <c r="R197"/>
  <c r="P197"/>
  <c r="BI195"/>
  <c r="BH195"/>
  <c r="BG195"/>
  <c r="BF195"/>
  <c r="T195"/>
  <c r="R195"/>
  <c r="P195"/>
  <c r="BI193"/>
  <c r="BH193"/>
  <c r="BG193"/>
  <c r="BF193"/>
  <c r="T193"/>
  <c r="R193"/>
  <c r="P193"/>
  <c r="BI191"/>
  <c r="BH191"/>
  <c r="BG191"/>
  <c r="BF191"/>
  <c r="T191"/>
  <c r="R191"/>
  <c r="P191"/>
  <c r="BI182"/>
  <c r="BH182"/>
  <c r="BG182"/>
  <c r="BF182"/>
  <c r="T182"/>
  <c r="T181"/>
  <c r="R182"/>
  <c r="R181"/>
  <c r="P182"/>
  <c r="P181"/>
  <c r="BI176"/>
  <c r="BH176"/>
  <c r="BG176"/>
  <c r="BF176"/>
  <c r="T176"/>
  <c r="T175"/>
  <c r="R176"/>
  <c r="R175"/>
  <c r="P176"/>
  <c r="P175"/>
  <c r="BI172"/>
  <c r="BH172"/>
  <c r="BG172"/>
  <c r="BF172"/>
  <c r="T172"/>
  <c r="R172"/>
  <c r="P172"/>
  <c r="BI168"/>
  <c r="BH168"/>
  <c r="BG168"/>
  <c r="BF168"/>
  <c r="T168"/>
  <c r="R168"/>
  <c r="P168"/>
  <c r="BI166"/>
  <c r="BH166"/>
  <c r="BG166"/>
  <c r="BF166"/>
  <c r="T166"/>
  <c r="R166"/>
  <c r="P166"/>
  <c r="BI164"/>
  <c r="BH164"/>
  <c r="BG164"/>
  <c r="BF164"/>
  <c r="T164"/>
  <c r="R164"/>
  <c r="P164"/>
  <c r="BI157"/>
  <c r="BH157"/>
  <c r="BG157"/>
  <c r="BF157"/>
  <c r="T157"/>
  <c r="R157"/>
  <c r="P157"/>
  <c r="BI152"/>
  <c r="BH152"/>
  <c r="BG152"/>
  <c r="BF152"/>
  <c r="T152"/>
  <c r="R152"/>
  <c r="P152"/>
  <c r="BI147"/>
  <c r="BH147"/>
  <c r="BG147"/>
  <c r="BF147"/>
  <c r="T147"/>
  <c r="R147"/>
  <c r="P147"/>
  <c r="BI140"/>
  <c r="BH140"/>
  <c r="BG140"/>
  <c r="BF140"/>
  <c r="T140"/>
  <c r="R140"/>
  <c r="P140"/>
  <c r="BI135"/>
  <c r="BH135"/>
  <c r="BG135"/>
  <c r="BF135"/>
  <c r="T135"/>
  <c r="R135"/>
  <c r="P135"/>
  <c r="BI130"/>
  <c r="BH130"/>
  <c r="BG130"/>
  <c r="BF130"/>
  <c r="T130"/>
  <c r="R130"/>
  <c r="P130"/>
  <c r="BI124"/>
  <c r="BH124"/>
  <c r="BG124"/>
  <c r="BF124"/>
  <c r="T124"/>
  <c r="R124"/>
  <c r="P124"/>
  <c r="BI119"/>
  <c r="BH119"/>
  <c r="BG119"/>
  <c r="BF119"/>
  <c r="T119"/>
  <c r="R119"/>
  <c r="P119"/>
  <c r="BI115"/>
  <c r="BH115"/>
  <c r="BG115"/>
  <c r="BF115"/>
  <c r="T115"/>
  <c r="R115"/>
  <c r="P115"/>
  <c r="BI111"/>
  <c r="BH111"/>
  <c r="BG111"/>
  <c r="BF111"/>
  <c r="T111"/>
  <c r="R111"/>
  <c r="P111"/>
  <c r="BI106"/>
  <c r="BH106"/>
  <c r="BG106"/>
  <c r="BF106"/>
  <c r="T106"/>
  <c r="R106"/>
  <c r="P106"/>
  <c r="J100"/>
  <c r="J99"/>
  <c r="F99"/>
  <c r="F97"/>
  <c r="E95"/>
  <c r="J63"/>
  <c r="J62"/>
  <c r="F62"/>
  <c r="F60"/>
  <c r="E58"/>
  <c r="J22"/>
  <c r="E22"/>
  <c r="F100"/>
  <c r="J21"/>
  <c r="J16"/>
  <c r="J97"/>
  <c r="E7"/>
  <c r="E89"/>
  <c i="7" r="J41"/>
  <c r="J40"/>
  <c i="1" r="AY63"/>
  <c i="7" r="J39"/>
  <c i="1" r="AX63"/>
  <c i="7" r="BI227"/>
  <c r="BH227"/>
  <c r="BG227"/>
  <c r="BF227"/>
  <c r="T227"/>
  <c r="R227"/>
  <c r="P227"/>
  <c r="BI221"/>
  <c r="BH221"/>
  <c r="BG221"/>
  <c r="BF221"/>
  <c r="T221"/>
  <c r="R221"/>
  <c r="P221"/>
  <c r="BI215"/>
  <c r="BH215"/>
  <c r="BG215"/>
  <c r="BF215"/>
  <c r="T215"/>
  <c r="T214"/>
  <c r="R215"/>
  <c r="R214"/>
  <c r="P215"/>
  <c r="P214"/>
  <c r="BI209"/>
  <c r="BH209"/>
  <c r="BG209"/>
  <c r="BF209"/>
  <c r="T209"/>
  <c r="T208"/>
  <c r="R209"/>
  <c r="R208"/>
  <c r="P209"/>
  <c r="P208"/>
  <c r="BI206"/>
  <c r="BH206"/>
  <c r="BG206"/>
  <c r="BF206"/>
  <c r="T206"/>
  <c r="R206"/>
  <c r="P206"/>
  <c r="BI203"/>
  <c r="BH203"/>
  <c r="BG203"/>
  <c r="BF203"/>
  <c r="T203"/>
  <c r="R203"/>
  <c r="P203"/>
  <c r="BI200"/>
  <c r="BH200"/>
  <c r="BG200"/>
  <c r="BF200"/>
  <c r="T200"/>
  <c r="T199"/>
  <c r="R200"/>
  <c r="R199"/>
  <c r="P200"/>
  <c r="P199"/>
  <c r="BI197"/>
  <c r="BH197"/>
  <c r="BG197"/>
  <c r="BF197"/>
  <c r="T197"/>
  <c r="R197"/>
  <c r="P197"/>
  <c r="BI195"/>
  <c r="BH195"/>
  <c r="BG195"/>
  <c r="BF195"/>
  <c r="T195"/>
  <c r="R195"/>
  <c r="P195"/>
  <c r="BI193"/>
  <c r="BH193"/>
  <c r="BG193"/>
  <c r="BF193"/>
  <c r="T193"/>
  <c r="R193"/>
  <c r="P193"/>
  <c r="BI191"/>
  <c r="BH191"/>
  <c r="BG191"/>
  <c r="BF191"/>
  <c r="T191"/>
  <c r="R191"/>
  <c r="P191"/>
  <c r="BI182"/>
  <c r="BH182"/>
  <c r="BG182"/>
  <c r="BF182"/>
  <c r="T182"/>
  <c r="T181"/>
  <c r="R182"/>
  <c r="R181"/>
  <c r="P182"/>
  <c r="P181"/>
  <c r="BI176"/>
  <c r="BH176"/>
  <c r="BG176"/>
  <c r="BF176"/>
  <c r="T176"/>
  <c r="T175"/>
  <c r="R176"/>
  <c r="R175"/>
  <c r="P176"/>
  <c r="P175"/>
  <c r="BI172"/>
  <c r="BH172"/>
  <c r="BG172"/>
  <c r="BF172"/>
  <c r="T172"/>
  <c r="R172"/>
  <c r="P172"/>
  <c r="BI168"/>
  <c r="BH168"/>
  <c r="BG168"/>
  <c r="BF168"/>
  <c r="T168"/>
  <c r="R168"/>
  <c r="P168"/>
  <c r="BI166"/>
  <c r="BH166"/>
  <c r="BG166"/>
  <c r="BF166"/>
  <c r="T166"/>
  <c r="R166"/>
  <c r="P166"/>
  <c r="BI164"/>
  <c r="BH164"/>
  <c r="BG164"/>
  <c r="BF164"/>
  <c r="T164"/>
  <c r="R164"/>
  <c r="P164"/>
  <c r="BI157"/>
  <c r="BH157"/>
  <c r="BG157"/>
  <c r="BF157"/>
  <c r="T157"/>
  <c r="R157"/>
  <c r="P157"/>
  <c r="BI152"/>
  <c r="BH152"/>
  <c r="BG152"/>
  <c r="BF152"/>
  <c r="T152"/>
  <c r="R152"/>
  <c r="P152"/>
  <c r="BI147"/>
  <c r="BH147"/>
  <c r="BG147"/>
  <c r="BF147"/>
  <c r="T147"/>
  <c r="R147"/>
  <c r="P147"/>
  <c r="BI140"/>
  <c r="BH140"/>
  <c r="BG140"/>
  <c r="BF140"/>
  <c r="T140"/>
  <c r="R140"/>
  <c r="P140"/>
  <c r="BI135"/>
  <c r="BH135"/>
  <c r="BG135"/>
  <c r="BF135"/>
  <c r="T135"/>
  <c r="R135"/>
  <c r="P135"/>
  <c r="BI130"/>
  <c r="BH130"/>
  <c r="BG130"/>
  <c r="BF130"/>
  <c r="T130"/>
  <c r="R130"/>
  <c r="P130"/>
  <c r="BI124"/>
  <c r="BH124"/>
  <c r="BG124"/>
  <c r="BF124"/>
  <c r="T124"/>
  <c r="R124"/>
  <c r="P124"/>
  <c r="BI119"/>
  <c r="BH119"/>
  <c r="BG119"/>
  <c r="BF119"/>
  <c r="T119"/>
  <c r="R119"/>
  <c r="P119"/>
  <c r="BI115"/>
  <c r="BH115"/>
  <c r="BG115"/>
  <c r="BF115"/>
  <c r="T115"/>
  <c r="R115"/>
  <c r="P115"/>
  <c r="BI111"/>
  <c r="BH111"/>
  <c r="BG111"/>
  <c r="BF111"/>
  <c r="T111"/>
  <c r="R111"/>
  <c r="P111"/>
  <c r="BI106"/>
  <c r="BH106"/>
  <c r="BG106"/>
  <c r="BF106"/>
  <c r="T106"/>
  <c r="R106"/>
  <c r="P106"/>
  <c r="J100"/>
  <c r="J99"/>
  <c r="F99"/>
  <c r="F97"/>
  <c r="E95"/>
  <c r="J63"/>
  <c r="J62"/>
  <c r="F62"/>
  <c r="F60"/>
  <c r="E58"/>
  <c r="J22"/>
  <c r="E22"/>
  <c r="F100"/>
  <c r="J21"/>
  <c r="J16"/>
  <c r="J60"/>
  <c r="E7"/>
  <c r="E89"/>
  <c i="6" r="J41"/>
  <c r="J40"/>
  <c i="1" r="AY61"/>
  <c i="6" r="J39"/>
  <c i="1" r="AX61"/>
  <c i="6" r="BI233"/>
  <c r="BH233"/>
  <c r="BG233"/>
  <c r="BF233"/>
  <c r="T233"/>
  <c r="R233"/>
  <c r="P233"/>
  <c r="BI225"/>
  <c r="BH225"/>
  <c r="BG225"/>
  <c r="BF225"/>
  <c r="T225"/>
  <c r="R225"/>
  <c r="P225"/>
  <c r="BI216"/>
  <c r="BH216"/>
  <c r="BG216"/>
  <c r="BF216"/>
  <c r="T216"/>
  <c r="T215"/>
  <c r="R216"/>
  <c r="R215"/>
  <c r="P216"/>
  <c r="P215"/>
  <c r="BI214"/>
  <c r="BH214"/>
  <c r="BG214"/>
  <c r="BF214"/>
  <c r="T214"/>
  <c r="T213"/>
  <c r="R214"/>
  <c r="R213"/>
  <c r="P214"/>
  <c r="P213"/>
  <c r="BI208"/>
  <c r="BH208"/>
  <c r="BG208"/>
  <c r="BF208"/>
  <c r="T208"/>
  <c r="T207"/>
  <c r="R208"/>
  <c r="R207"/>
  <c r="P208"/>
  <c r="P207"/>
  <c r="BI206"/>
  <c r="BH206"/>
  <c r="BG206"/>
  <c r="BF206"/>
  <c r="T206"/>
  <c r="T205"/>
  <c r="R206"/>
  <c r="R205"/>
  <c r="P206"/>
  <c r="P205"/>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87"/>
  <c r="BH187"/>
  <c r="BG187"/>
  <c r="BF187"/>
  <c r="T187"/>
  <c r="T186"/>
  <c r="R187"/>
  <c r="R186"/>
  <c r="P187"/>
  <c r="P186"/>
  <c r="BI183"/>
  <c r="BH183"/>
  <c r="BG183"/>
  <c r="BF183"/>
  <c r="T183"/>
  <c r="R183"/>
  <c r="P183"/>
  <c r="BI179"/>
  <c r="BH179"/>
  <c r="BG179"/>
  <c r="BF179"/>
  <c r="T179"/>
  <c r="R179"/>
  <c r="P179"/>
  <c r="BI177"/>
  <c r="BH177"/>
  <c r="BG177"/>
  <c r="BF177"/>
  <c r="T177"/>
  <c r="R177"/>
  <c r="P177"/>
  <c r="BI175"/>
  <c r="BH175"/>
  <c r="BG175"/>
  <c r="BF175"/>
  <c r="T175"/>
  <c r="R175"/>
  <c r="P175"/>
  <c r="BI159"/>
  <c r="BH159"/>
  <c r="BG159"/>
  <c r="BF159"/>
  <c r="T159"/>
  <c r="R159"/>
  <c r="P159"/>
  <c r="BI154"/>
  <c r="BH154"/>
  <c r="BG154"/>
  <c r="BF154"/>
  <c r="T154"/>
  <c r="R154"/>
  <c r="P154"/>
  <c r="BI149"/>
  <c r="BH149"/>
  <c r="BG149"/>
  <c r="BF149"/>
  <c r="T149"/>
  <c r="R149"/>
  <c r="P149"/>
  <c r="BI136"/>
  <c r="BH136"/>
  <c r="BG136"/>
  <c r="BF136"/>
  <c r="T136"/>
  <c r="R136"/>
  <c r="P136"/>
  <c r="BI121"/>
  <c r="BH121"/>
  <c r="BG121"/>
  <c r="BF121"/>
  <c r="T121"/>
  <c r="R121"/>
  <c r="P121"/>
  <c r="BI115"/>
  <c r="BH115"/>
  <c r="BG115"/>
  <c r="BF115"/>
  <c r="T115"/>
  <c r="R115"/>
  <c r="P115"/>
  <c r="BI110"/>
  <c r="BH110"/>
  <c r="BG110"/>
  <c r="BF110"/>
  <c r="T110"/>
  <c r="R110"/>
  <c r="P110"/>
  <c r="BI105"/>
  <c r="BH105"/>
  <c r="BG105"/>
  <c r="BF105"/>
  <c r="T105"/>
  <c r="R105"/>
  <c r="P105"/>
  <c r="J99"/>
  <c r="J98"/>
  <c r="F98"/>
  <c r="F96"/>
  <c r="E94"/>
  <c r="J63"/>
  <c r="J62"/>
  <c r="F62"/>
  <c r="F60"/>
  <c r="E58"/>
  <c r="J22"/>
  <c r="E22"/>
  <c r="F99"/>
  <c r="J21"/>
  <c r="J16"/>
  <c r="J60"/>
  <c r="E7"/>
  <c r="E88"/>
  <c i="5" r="J41"/>
  <c r="J40"/>
  <c i="1" r="AY60"/>
  <c i="5" r="J39"/>
  <c i="1" r="AX60"/>
  <c i="5" r="BI96"/>
  <c r="BH96"/>
  <c r="BG96"/>
  <c r="BF96"/>
  <c r="T96"/>
  <c r="T95"/>
  <c r="T94"/>
  <c r="T93"/>
  <c r="R96"/>
  <c r="R95"/>
  <c r="R94"/>
  <c r="R93"/>
  <c r="P96"/>
  <c r="P95"/>
  <c r="P94"/>
  <c r="P93"/>
  <c i="1" r="AU60"/>
  <c i="5" r="J90"/>
  <c r="J89"/>
  <c r="F89"/>
  <c r="F87"/>
  <c r="E85"/>
  <c r="J63"/>
  <c r="J62"/>
  <c r="F62"/>
  <c r="F60"/>
  <c r="E58"/>
  <c r="J22"/>
  <c r="E22"/>
  <c r="F90"/>
  <c r="J21"/>
  <c r="J16"/>
  <c r="J60"/>
  <c r="E7"/>
  <c r="E52"/>
  <c i="4" r="J41"/>
  <c r="J40"/>
  <c i="1" r="AY59"/>
  <c i="4" r="J39"/>
  <c i="1" r="AX59"/>
  <c i="4" r="BI251"/>
  <c r="BH251"/>
  <c r="BG251"/>
  <c r="BF251"/>
  <c r="T251"/>
  <c r="R251"/>
  <c r="P251"/>
  <c r="BI243"/>
  <c r="BH243"/>
  <c r="BG243"/>
  <c r="BF243"/>
  <c r="T243"/>
  <c r="R243"/>
  <c r="P243"/>
  <c r="BI234"/>
  <c r="BH234"/>
  <c r="BG234"/>
  <c r="BF234"/>
  <c r="T234"/>
  <c r="T233"/>
  <c r="R234"/>
  <c r="R233"/>
  <c r="P234"/>
  <c r="P233"/>
  <c r="BI232"/>
  <c r="BH232"/>
  <c r="BG232"/>
  <c r="BF232"/>
  <c r="T232"/>
  <c r="T231"/>
  <c r="R232"/>
  <c r="R231"/>
  <c r="P232"/>
  <c r="P231"/>
  <c r="BI226"/>
  <c r="BH226"/>
  <c r="BG226"/>
  <c r="BF226"/>
  <c r="T226"/>
  <c r="T225"/>
  <c r="R226"/>
  <c r="R225"/>
  <c r="P226"/>
  <c r="P225"/>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07"/>
  <c r="BH207"/>
  <c r="BG207"/>
  <c r="BF207"/>
  <c r="T207"/>
  <c r="T206"/>
  <c r="R207"/>
  <c r="R206"/>
  <c r="P207"/>
  <c r="P206"/>
  <c r="BI203"/>
  <c r="BH203"/>
  <c r="BG203"/>
  <c r="BF203"/>
  <c r="T203"/>
  <c r="R203"/>
  <c r="P203"/>
  <c r="BI199"/>
  <c r="BH199"/>
  <c r="BG199"/>
  <c r="BF199"/>
  <c r="T199"/>
  <c r="R199"/>
  <c r="P199"/>
  <c r="BI197"/>
  <c r="BH197"/>
  <c r="BG197"/>
  <c r="BF197"/>
  <c r="T197"/>
  <c r="R197"/>
  <c r="P197"/>
  <c r="BI195"/>
  <c r="BH195"/>
  <c r="BG195"/>
  <c r="BF195"/>
  <c r="T195"/>
  <c r="R195"/>
  <c r="P195"/>
  <c r="BI179"/>
  <c r="BH179"/>
  <c r="BG179"/>
  <c r="BF179"/>
  <c r="T179"/>
  <c r="R179"/>
  <c r="P179"/>
  <c r="BI177"/>
  <c r="BH177"/>
  <c r="BG177"/>
  <c r="BF177"/>
  <c r="T177"/>
  <c r="R177"/>
  <c r="P177"/>
  <c r="BI173"/>
  <c r="BH173"/>
  <c r="BG173"/>
  <c r="BF173"/>
  <c r="T173"/>
  <c r="R173"/>
  <c r="P173"/>
  <c r="BI168"/>
  <c r="BH168"/>
  <c r="BG168"/>
  <c r="BF168"/>
  <c r="T168"/>
  <c r="R168"/>
  <c r="P168"/>
  <c r="BI163"/>
  <c r="BH163"/>
  <c r="BG163"/>
  <c r="BF163"/>
  <c r="T163"/>
  <c r="R163"/>
  <c r="P163"/>
  <c r="BI158"/>
  <c r="BH158"/>
  <c r="BG158"/>
  <c r="BF158"/>
  <c r="T158"/>
  <c r="R158"/>
  <c r="P158"/>
  <c r="BI145"/>
  <c r="BH145"/>
  <c r="BG145"/>
  <c r="BF145"/>
  <c r="T145"/>
  <c r="R145"/>
  <c r="P145"/>
  <c r="BI131"/>
  <c r="BH131"/>
  <c r="BG131"/>
  <c r="BF131"/>
  <c r="T131"/>
  <c r="R131"/>
  <c r="P131"/>
  <c r="BI125"/>
  <c r="BH125"/>
  <c r="BG125"/>
  <c r="BF125"/>
  <c r="T125"/>
  <c r="R125"/>
  <c r="P125"/>
  <c r="BI119"/>
  <c r="BH119"/>
  <c r="BG119"/>
  <c r="BF119"/>
  <c r="T119"/>
  <c r="R119"/>
  <c r="P119"/>
  <c r="BI114"/>
  <c r="BH114"/>
  <c r="BG114"/>
  <c r="BF114"/>
  <c r="T114"/>
  <c r="R114"/>
  <c r="P114"/>
  <c r="BI104"/>
  <c r="BH104"/>
  <c r="BG104"/>
  <c r="BF104"/>
  <c r="T104"/>
  <c r="R104"/>
  <c r="P104"/>
  <c r="J98"/>
  <c r="J97"/>
  <c r="F97"/>
  <c r="F95"/>
  <c r="E93"/>
  <c r="J63"/>
  <c r="J62"/>
  <c r="F62"/>
  <c r="F60"/>
  <c r="E58"/>
  <c r="J22"/>
  <c r="E22"/>
  <c r="F98"/>
  <c r="J21"/>
  <c r="J16"/>
  <c r="J95"/>
  <c r="E7"/>
  <c r="E87"/>
  <c i="3" r="J41"/>
  <c r="J40"/>
  <c i="1" r="AY58"/>
  <c i="3" r="J39"/>
  <c i="1" r="AX58"/>
  <c i="3" r="BI246"/>
  <c r="BH246"/>
  <c r="BG246"/>
  <c r="BF246"/>
  <c r="T246"/>
  <c r="R246"/>
  <c r="P246"/>
  <c r="BI238"/>
  <c r="BH238"/>
  <c r="BG238"/>
  <c r="BF238"/>
  <c r="T238"/>
  <c r="R238"/>
  <c r="P238"/>
  <c r="BI229"/>
  <c r="BH229"/>
  <c r="BG229"/>
  <c r="BF229"/>
  <c r="T229"/>
  <c r="T228"/>
  <c r="R229"/>
  <c r="R228"/>
  <c r="P229"/>
  <c r="P228"/>
  <c r="BI227"/>
  <c r="BH227"/>
  <c r="BG227"/>
  <c r="BF227"/>
  <c r="T227"/>
  <c r="T226"/>
  <c r="R227"/>
  <c r="R226"/>
  <c r="P227"/>
  <c r="P226"/>
  <c r="BI221"/>
  <c r="BH221"/>
  <c r="BG221"/>
  <c r="BF221"/>
  <c r="T221"/>
  <c r="T220"/>
  <c r="R221"/>
  <c r="R220"/>
  <c r="P221"/>
  <c r="P220"/>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2"/>
  <c r="BH202"/>
  <c r="BG202"/>
  <c r="BF202"/>
  <c r="T202"/>
  <c r="T201"/>
  <c r="R202"/>
  <c r="R201"/>
  <c r="P202"/>
  <c r="P201"/>
  <c r="BI198"/>
  <c r="BH198"/>
  <c r="BG198"/>
  <c r="BF198"/>
  <c r="T198"/>
  <c r="R198"/>
  <c r="P198"/>
  <c r="BI194"/>
  <c r="BH194"/>
  <c r="BG194"/>
  <c r="BF194"/>
  <c r="T194"/>
  <c r="R194"/>
  <c r="P194"/>
  <c r="BI192"/>
  <c r="BH192"/>
  <c r="BG192"/>
  <c r="BF192"/>
  <c r="T192"/>
  <c r="R192"/>
  <c r="P192"/>
  <c r="BI190"/>
  <c r="BH190"/>
  <c r="BG190"/>
  <c r="BF190"/>
  <c r="T190"/>
  <c r="R190"/>
  <c r="P190"/>
  <c r="BI174"/>
  <c r="BH174"/>
  <c r="BG174"/>
  <c r="BF174"/>
  <c r="T174"/>
  <c r="R174"/>
  <c r="P174"/>
  <c r="BI172"/>
  <c r="BH172"/>
  <c r="BG172"/>
  <c r="BF172"/>
  <c r="T172"/>
  <c r="R172"/>
  <c r="P172"/>
  <c r="BI168"/>
  <c r="BH168"/>
  <c r="BG168"/>
  <c r="BF168"/>
  <c r="T168"/>
  <c r="R168"/>
  <c r="P168"/>
  <c r="BI163"/>
  <c r="BH163"/>
  <c r="BG163"/>
  <c r="BF163"/>
  <c r="T163"/>
  <c r="R163"/>
  <c r="P163"/>
  <c r="BI158"/>
  <c r="BH158"/>
  <c r="BG158"/>
  <c r="BF158"/>
  <c r="T158"/>
  <c r="R158"/>
  <c r="P158"/>
  <c r="BI153"/>
  <c r="BH153"/>
  <c r="BG153"/>
  <c r="BF153"/>
  <c r="T153"/>
  <c r="R153"/>
  <c r="P153"/>
  <c r="BI140"/>
  <c r="BH140"/>
  <c r="BG140"/>
  <c r="BF140"/>
  <c r="T140"/>
  <c r="R140"/>
  <c r="P140"/>
  <c r="BI126"/>
  <c r="BH126"/>
  <c r="BG126"/>
  <c r="BF126"/>
  <c r="T126"/>
  <c r="R126"/>
  <c r="P126"/>
  <c r="BI120"/>
  <c r="BH120"/>
  <c r="BG120"/>
  <c r="BF120"/>
  <c r="T120"/>
  <c r="R120"/>
  <c r="P120"/>
  <c r="BI114"/>
  <c r="BH114"/>
  <c r="BG114"/>
  <c r="BF114"/>
  <c r="T114"/>
  <c r="R114"/>
  <c r="P114"/>
  <c r="BI109"/>
  <c r="BH109"/>
  <c r="BG109"/>
  <c r="BF109"/>
  <c r="T109"/>
  <c r="R109"/>
  <c r="P109"/>
  <c r="BI104"/>
  <c r="BH104"/>
  <c r="BG104"/>
  <c r="BF104"/>
  <c r="T104"/>
  <c r="R104"/>
  <c r="P104"/>
  <c r="J98"/>
  <c r="J97"/>
  <c r="F97"/>
  <c r="F95"/>
  <c r="E93"/>
  <c r="J63"/>
  <c r="J62"/>
  <c r="F62"/>
  <c r="F60"/>
  <c r="E58"/>
  <c r="J22"/>
  <c r="E22"/>
  <c r="F98"/>
  <c r="J21"/>
  <c r="J16"/>
  <c r="J95"/>
  <c r="E7"/>
  <c r="E87"/>
  <c i="2" r="J39"/>
  <c r="J38"/>
  <c i="1" r="AY56"/>
  <c i="2" r="J37"/>
  <c i="1" r="AX56"/>
  <c i="2" r="BI153"/>
  <c r="BH153"/>
  <c r="BG153"/>
  <c r="BF153"/>
  <c r="T153"/>
  <c r="T152"/>
  <c r="R153"/>
  <c r="R152"/>
  <c r="P153"/>
  <c r="P152"/>
  <c r="BI145"/>
  <c r="BH145"/>
  <c r="BG145"/>
  <c r="BF145"/>
  <c r="T145"/>
  <c r="T144"/>
  <c r="R145"/>
  <c r="R144"/>
  <c r="P145"/>
  <c r="P144"/>
  <c r="BI137"/>
  <c r="BH137"/>
  <c r="BG137"/>
  <c r="BF137"/>
  <c r="T137"/>
  <c r="T136"/>
  <c r="T135"/>
  <c r="R137"/>
  <c r="R136"/>
  <c r="R135"/>
  <c r="P137"/>
  <c r="P136"/>
  <c r="P135"/>
  <c r="BI133"/>
  <c r="BH133"/>
  <c r="BG133"/>
  <c r="BF133"/>
  <c r="T133"/>
  <c r="R133"/>
  <c r="P133"/>
  <c r="BI129"/>
  <c r="BH129"/>
  <c r="BG129"/>
  <c r="BF129"/>
  <c r="T129"/>
  <c r="R129"/>
  <c r="P129"/>
  <c r="BI127"/>
  <c r="BH127"/>
  <c r="BG127"/>
  <c r="BF127"/>
  <c r="T127"/>
  <c r="R127"/>
  <c r="P127"/>
  <c r="BI125"/>
  <c r="BH125"/>
  <c r="BG125"/>
  <c r="BF125"/>
  <c r="T125"/>
  <c r="R125"/>
  <c r="P125"/>
  <c r="BI122"/>
  <c r="BH122"/>
  <c r="BG122"/>
  <c r="BF122"/>
  <c r="T122"/>
  <c r="R122"/>
  <c r="P122"/>
  <c r="BI118"/>
  <c r="BH118"/>
  <c r="BG118"/>
  <c r="BF118"/>
  <c r="T118"/>
  <c r="R118"/>
  <c r="P118"/>
  <c r="BI113"/>
  <c r="BH113"/>
  <c r="BG113"/>
  <c r="BF113"/>
  <c r="T113"/>
  <c r="R113"/>
  <c r="P113"/>
  <c r="BI108"/>
  <c r="BH108"/>
  <c r="BG108"/>
  <c r="BF108"/>
  <c r="T108"/>
  <c r="R108"/>
  <c r="P108"/>
  <c r="BI102"/>
  <c r="BH102"/>
  <c r="BG102"/>
  <c r="BF102"/>
  <c r="T102"/>
  <c r="R102"/>
  <c r="P102"/>
  <c r="BI95"/>
  <c r="BH95"/>
  <c r="BG95"/>
  <c r="BF95"/>
  <c r="T95"/>
  <c r="R95"/>
  <c r="P95"/>
  <c r="J89"/>
  <c r="J88"/>
  <c r="F88"/>
  <c r="F86"/>
  <c r="E84"/>
  <c r="J59"/>
  <c r="J58"/>
  <c r="F58"/>
  <c r="F56"/>
  <c r="E54"/>
  <c r="J20"/>
  <c r="E20"/>
  <c r="F89"/>
  <c r="J19"/>
  <c r="J14"/>
  <c r="J86"/>
  <c r="E7"/>
  <c r="E50"/>
  <c i="1" r="L50"/>
  <c r="AM50"/>
  <c r="AM49"/>
  <c r="L49"/>
  <c r="AM47"/>
  <c r="L47"/>
  <c r="L45"/>
  <c r="L44"/>
  <c i="12" r="J298"/>
  <c r="J248"/>
  <c r="BK237"/>
  <c r="BK157"/>
  <c r="J338"/>
  <c r="J313"/>
  <c r="BK268"/>
  <c r="J164"/>
  <c i="13" r="BK571"/>
  <c r="J600"/>
  <c r="BK493"/>
  <c r="BK465"/>
  <c r="BK434"/>
  <c r="BK409"/>
  <c r="J382"/>
  <c r="BK346"/>
  <c r="BK327"/>
  <c r="J295"/>
  <c r="J253"/>
  <c r="BK204"/>
  <c r="BK155"/>
  <c r="BK545"/>
  <c r="J486"/>
  <c r="J465"/>
  <c r="BK440"/>
  <c r="BK395"/>
  <c r="BK343"/>
  <c r="J322"/>
  <c r="J267"/>
  <c r="J204"/>
  <c r="BK136"/>
  <c r="BK307"/>
  <c r="BK225"/>
  <c r="BK160"/>
  <c i="14" r="J568"/>
  <c r="BK480"/>
  <c r="J447"/>
  <c r="BK371"/>
  <c r="BK299"/>
  <c r="BK204"/>
  <c r="BK179"/>
  <c r="BK563"/>
  <c r="BK556"/>
  <c r="J588"/>
  <c r="BK503"/>
  <c r="J471"/>
  <c r="J401"/>
  <c r="J336"/>
  <c r="J287"/>
  <c r="J254"/>
  <c r="J155"/>
  <c r="BK136"/>
  <c r="BK520"/>
  <c r="BK484"/>
  <c r="BK445"/>
  <c r="J385"/>
  <c r="J343"/>
  <c r="J311"/>
  <c r="BK281"/>
  <c r="BK183"/>
  <c r="J136"/>
  <c i="15" r="F40"/>
  <c i="1" r="BC73"/>
  <c i="16" r="J419"/>
  <c r="J338"/>
  <c r="BK220"/>
  <c r="BK137"/>
  <c r="J565"/>
  <c r="BK478"/>
  <c r="BK431"/>
  <c r="J383"/>
  <c r="J342"/>
  <c r="BK269"/>
  <c r="BK197"/>
  <c r="BK565"/>
  <c r="BK419"/>
  <c r="J355"/>
  <c r="BK321"/>
  <c r="BK222"/>
  <c r="BK161"/>
  <c r="BK638"/>
  <c r="BK614"/>
  <c r="BK533"/>
  <c r="J470"/>
  <c r="BK361"/>
  <c r="BK304"/>
  <c r="J237"/>
  <c r="BK195"/>
  <c i="17" r="BK593"/>
  <c r="BK557"/>
  <c r="J515"/>
  <c r="BK458"/>
  <c r="BK427"/>
  <c r="J381"/>
  <c r="J356"/>
  <c r="J331"/>
  <c r="J301"/>
  <c r="J256"/>
  <c r="BK223"/>
  <c r="BK182"/>
  <c r="BK138"/>
  <c r="J589"/>
  <c r="BK528"/>
  <c r="J501"/>
  <c r="J468"/>
  <c r="BK448"/>
  <c r="J416"/>
  <c r="J369"/>
  <c r="BK331"/>
  <c r="J296"/>
  <c r="J254"/>
  <c r="J232"/>
  <c r="J182"/>
  <c r="J136"/>
  <c i="18" r="J583"/>
  <c r="BK513"/>
  <c r="J468"/>
  <c r="J441"/>
  <c r="J402"/>
  <c r="J381"/>
  <c r="BK353"/>
  <c r="BK300"/>
  <c r="BK291"/>
  <c r="BK276"/>
  <c r="J238"/>
  <c r="BK211"/>
  <c r="BK172"/>
  <c r="BK137"/>
  <c r="BK514"/>
  <c r="BK471"/>
  <c r="J437"/>
  <c r="J406"/>
  <c r="J394"/>
  <c r="J366"/>
  <c r="BK297"/>
  <c r="BK277"/>
  <c r="BK238"/>
  <c r="J202"/>
  <c r="J164"/>
  <c r="BK146"/>
  <c i="19" r="J156"/>
  <c r="BK156"/>
  <c r="J142"/>
  <c i="20" r="J433"/>
  <c r="J373"/>
  <c r="BK326"/>
  <c r="J244"/>
  <c r="J218"/>
  <c r="BK131"/>
  <c r="BK403"/>
  <c r="J355"/>
  <c r="BK308"/>
  <c r="BK278"/>
  <c r="BK172"/>
  <c r="J403"/>
  <c r="J336"/>
  <c r="J301"/>
  <c r="J267"/>
  <c r="J187"/>
  <c r="BK121"/>
  <c r="BK358"/>
  <c r="BK301"/>
  <c r="J241"/>
  <c r="J172"/>
  <c i="21" r="J434"/>
  <c r="J329"/>
  <c r="J317"/>
  <c r="BK258"/>
  <c r="J152"/>
  <c r="J449"/>
  <c r="BK355"/>
  <c r="J273"/>
  <c r="BK218"/>
  <c r="J115"/>
  <c r="J462"/>
  <c r="BK392"/>
  <c r="BK324"/>
  <c r="BK248"/>
  <c r="BK115"/>
  <c r="BK416"/>
  <c r="BK341"/>
  <c r="BK314"/>
  <c r="BK271"/>
  <c r="BK200"/>
  <c r="J135"/>
  <c i="22" r="J403"/>
  <c r="BK395"/>
  <c r="J346"/>
  <c r="J308"/>
  <c r="BK267"/>
  <c r="BK152"/>
  <c r="J395"/>
  <c r="J304"/>
  <c r="BK285"/>
  <c r="J241"/>
  <c r="J147"/>
  <c r="J387"/>
  <c r="J285"/>
  <c r="J239"/>
  <c r="BK163"/>
  <c r="BK358"/>
  <c r="J322"/>
  <c r="BK278"/>
  <c r="BK245"/>
  <c r="BK215"/>
  <c i="23" r="J484"/>
  <c r="BK425"/>
  <c r="J341"/>
  <c r="J321"/>
  <c r="BK271"/>
  <c r="J244"/>
  <c r="J204"/>
  <c r="J152"/>
  <c r="BK467"/>
  <c r="J394"/>
  <c r="J323"/>
  <c r="J274"/>
  <c r="BK258"/>
  <c r="BK152"/>
  <c r="BK424"/>
  <c r="J370"/>
  <c r="BK341"/>
  <c r="J322"/>
  <c r="J281"/>
  <c r="BK260"/>
  <c r="BK213"/>
  <c r="BK135"/>
  <c i="24" r="J404"/>
  <c r="J335"/>
  <c r="J295"/>
  <c r="J238"/>
  <c r="J185"/>
  <c r="J399"/>
  <c r="J362"/>
  <c r="J299"/>
  <c r="J275"/>
  <c r="BK241"/>
  <c r="J147"/>
  <c r="BK404"/>
  <c r="BK369"/>
  <c r="J354"/>
  <c r="BK315"/>
  <c r="J292"/>
  <c r="BK245"/>
  <c r="J200"/>
  <c r="BK139"/>
  <c i="25" r="J445"/>
  <c r="BK371"/>
  <c r="J310"/>
  <c r="J260"/>
  <c r="BK161"/>
  <c r="J404"/>
  <c r="J341"/>
  <c r="J306"/>
  <c r="BK256"/>
  <c r="J161"/>
  <c r="J421"/>
  <c r="BK318"/>
  <c r="BK281"/>
  <c r="BK222"/>
  <c r="BK193"/>
  <c r="BK480"/>
  <c r="BK356"/>
  <c r="BK329"/>
  <c r="BK261"/>
  <c r="BK187"/>
  <c r="BK121"/>
  <c i="26" r="J186"/>
  <c i="27" r="J97"/>
  <c r="J119"/>
  <c i="28" r="BK247"/>
  <c r="J222"/>
  <c r="J195"/>
  <c r="BK169"/>
  <c r="BK151"/>
  <c r="BK125"/>
  <c r="J97"/>
  <c r="BK89"/>
  <c r="BK230"/>
  <c r="BK217"/>
  <c r="J198"/>
  <c r="BK167"/>
  <c r="BK141"/>
  <c r="BK115"/>
  <c r="BK90"/>
  <c r="J238"/>
  <c r="J212"/>
  <c r="J202"/>
  <c r="J155"/>
  <c r="BK129"/>
  <c r="J109"/>
  <c i="29" r="J157"/>
  <c r="J148"/>
  <c r="BK129"/>
  <c r="BK148"/>
  <c r="BK134"/>
  <c r="BK119"/>
  <c r="J101"/>
  <c r="J108"/>
  <c r="BK96"/>
  <c i="30" r="J222"/>
  <c r="J212"/>
  <c r="BK202"/>
  <c r="J197"/>
  <c r="J186"/>
  <c r="BK178"/>
  <c r="BK160"/>
  <c r="J150"/>
  <c r="J139"/>
  <c r="BK132"/>
  <c r="BK119"/>
  <c r="BK108"/>
  <c r="J223"/>
  <c r="J216"/>
  <c r="J208"/>
  <c r="J199"/>
  <c r="BK191"/>
  <c r="BK182"/>
  <c r="J171"/>
  <c r="BK158"/>
  <c r="BK148"/>
  <c r="BK139"/>
  <c r="BK128"/>
  <c r="J113"/>
  <c r="J105"/>
  <c i="31" r="J98"/>
  <c i="32" r="BK91"/>
  <c i="33" r="J105"/>
  <c r="BK104"/>
  <c r="J99"/>
  <c r="BK94"/>
  <c i="34" r="BK118"/>
  <c r="J107"/>
  <c r="BK93"/>
  <c r="J118"/>
  <c r="BK105"/>
  <c r="BK95"/>
  <c r="BK120"/>
  <c r="J124"/>
  <c r="J116"/>
  <c r="BK99"/>
  <c i="35" r="J98"/>
  <c r="J104"/>
  <c r="J92"/>
  <c r="BK91"/>
  <c i="36" r="BK107"/>
  <c r="J98"/>
  <c r="J114"/>
  <c r="BK105"/>
  <c r="J111"/>
  <c r="BK95"/>
  <c i="37" r="J112"/>
  <c r="J99"/>
  <c r="J94"/>
  <c r="BK110"/>
  <c r="BK103"/>
  <c r="BK94"/>
  <c i="38" r="J105"/>
  <c r="BK97"/>
  <c r="BK105"/>
  <c r="BK98"/>
  <c i="39" r="J102"/>
  <c r="J90"/>
  <c r="BK99"/>
  <c r="BK94"/>
  <c i="40" r="BK98"/>
  <c r="BK102"/>
  <c r="J107"/>
  <c r="BK99"/>
  <c i="41" r="J121"/>
  <c r="J114"/>
  <c r="BK121"/>
  <c r="BK102"/>
  <c i="42" r="BK127"/>
  <c r="BK107"/>
  <c r="BK128"/>
  <c r="J132"/>
  <c r="BK121"/>
  <c r="J105"/>
  <c r="BK129"/>
  <c r="J112"/>
  <c r="J98"/>
  <c i="43" r="J121"/>
  <c r="BK130"/>
  <c r="J102"/>
  <c r="BK121"/>
  <c i="44" r="J122"/>
  <c r="J142"/>
  <c r="J119"/>
  <c r="J162"/>
  <c i="45" r="BK112"/>
  <c r="BK110"/>
  <c r="BK104"/>
  <c i="46" r="BK121"/>
  <c r="J95"/>
  <c i="47" r="BK99"/>
  <c r="BK111"/>
  <c i="48" r="BK99"/>
  <c r="J95"/>
  <c i="49" r="J106"/>
  <c r="BK104"/>
  <c i="50" r="J118"/>
  <c r="J119"/>
  <c r="BK93"/>
  <c i="51" r="BK242"/>
  <c r="BK223"/>
  <c r="BK199"/>
  <c r="J183"/>
  <c r="J170"/>
  <c r="BK155"/>
  <c r="J147"/>
  <c r="J131"/>
  <c r="J114"/>
  <c r="J243"/>
  <c r="BK220"/>
  <c r="J195"/>
  <c r="J233"/>
  <c r="BK221"/>
  <c r="J196"/>
  <c r="J186"/>
  <c r="BK169"/>
  <c r="J155"/>
  <c r="J142"/>
  <c r="J125"/>
  <c r="BK112"/>
  <c i="52" r="J85"/>
  <c i="53" r="BK113"/>
  <c r="J97"/>
  <c r="BK90"/>
  <c i="2" r="J113"/>
  <c r="BK95"/>
  <c i="1" r="AS62"/>
  <c i="2" r="BK133"/>
  <c i="3" r="J213"/>
  <c r="BK158"/>
  <c r="BK104"/>
  <c r="J202"/>
  <c r="BK163"/>
  <c r="BK120"/>
  <c i="4" r="BK226"/>
  <c r="BK216"/>
  <c r="J177"/>
  <c r="J145"/>
  <c r="J226"/>
  <c r="J216"/>
  <c r="BK173"/>
  <c i="5" r="BK96"/>
  <c i="6" r="BK183"/>
  <c r="BK175"/>
  <c r="BK136"/>
  <c r="J208"/>
  <c r="BK196"/>
  <c r="J233"/>
  <c r="J196"/>
  <c r="J214"/>
  <c r="J121"/>
  <c i="7" r="J203"/>
  <c r="J191"/>
  <c r="J152"/>
  <c r="BK111"/>
  <c r="BK200"/>
  <c r="J166"/>
  <c r="J124"/>
  <c i="8" r="J182"/>
  <c r="J191"/>
  <c r="J115"/>
  <c r="J195"/>
  <c r="BK135"/>
  <c r="J203"/>
  <c r="BK172"/>
  <c r="J152"/>
  <c r="J111"/>
  <c i="9" r="J96"/>
  <c r="F41"/>
  <c i="1" r="BD65"/>
  <c i="11" r="J98"/>
  <c i="12" r="BK323"/>
  <c r="BK298"/>
  <c r="J282"/>
  <c r="BK253"/>
  <c r="J207"/>
  <c r="BK159"/>
  <c r="BK133"/>
  <c r="BK355"/>
  <c r="J350"/>
  <c r="BK333"/>
  <c r="BK292"/>
  <c r="J242"/>
  <c r="BK217"/>
  <c r="J120"/>
  <c r="J346"/>
  <c r="J308"/>
  <c r="J271"/>
  <c r="J159"/>
  <c i="13" r="J569"/>
  <c r="J469"/>
  <c r="J500"/>
  <c r="BK469"/>
  <c r="BK444"/>
  <c r="BK415"/>
  <c r="BK382"/>
  <c r="J343"/>
  <c r="J332"/>
  <c r="J317"/>
  <c r="J288"/>
  <c r="BK221"/>
  <c r="J183"/>
  <c r="J138"/>
  <c r="J549"/>
  <c r="BK500"/>
  <c r="J462"/>
  <c r="BK438"/>
  <c r="BK412"/>
  <c r="J345"/>
  <c r="BK332"/>
  <c r="BK293"/>
  <c r="J262"/>
  <c r="J167"/>
  <c r="J409"/>
  <c r="J248"/>
  <c r="BK218"/>
  <c r="BK183"/>
  <c r="BK145"/>
  <c i="14" r="J484"/>
  <c r="BK456"/>
  <c r="J419"/>
  <c r="BK349"/>
  <c r="J330"/>
  <c r="J304"/>
  <c r="J209"/>
  <c r="J160"/>
  <c r="J623"/>
  <c r="BK572"/>
  <c r="J508"/>
  <c r="J480"/>
  <c r="J424"/>
  <c r="J335"/>
  <c r="J281"/>
  <c r="BK252"/>
  <c r="J219"/>
  <c r="BK131"/>
  <c r="J514"/>
  <c r="J456"/>
  <c r="BK424"/>
  <c r="BK379"/>
  <c r="J347"/>
  <c r="BK316"/>
  <c r="BK276"/>
  <c r="J204"/>
  <c r="J179"/>
  <c r="J123"/>
  <c i="15" r="F39"/>
  <c i="1" r="BB73"/>
  <c i="16" r="J491"/>
  <c r="J446"/>
  <c r="J347"/>
  <c r="J316"/>
  <c r="J188"/>
  <c r="J132"/>
  <c r="BK560"/>
  <c r="BK491"/>
  <c r="BK428"/>
  <c r="BK403"/>
  <c r="J343"/>
  <c r="BK311"/>
  <c r="J168"/>
  <c r="J609"/>
  <c r="J560"/>
  <c r="J521"/>
  <c r="BK470"/>
  <c r="J439"/>
  <c r="J358"/>
  <c r="BK316"/>
  <c r="J242"/>
  <c r="J184"/>
  <c r="BK117"/>
  <c r="BK634"/>
  <c r="BK550"/>
  <c r="BK500"/>
  <c r="BK402"/>
  <c r="J311"/>
  <c r="J266"/>
  <c r="J222"/>
  <c r="BK168"/>
  <c i="17" r="BK573"/>
  <c r="J528"/>
  <c r="BK486"/>
  <c r="J454"/>
  <c r="BK451"/>
  <c r="BK419"/>
  <c r="BK370"/>
  <c r="J360"/>
  <c r="BK324"/>
  <c r="BK281"/>
  <c r="BK245"/>
  <c r="BK232"/>
  <c r="BK198"/>
  <c r="BK173"/>
  <c r="BK116"/>
  <c r="J567"/>
  <c r="BK521"/>
  <c r="BK482"/>
  <c r="BK454"/>
  <c r="J447"/>
  <c r="J395"/>
  <c r="J366"/>
  <c r="BK346"/>
  <c r="BK317"/>
  <c r="BK274"/>
  <c r="BK243"/>
  <c r="BK213"/>
  <c r="J162"/>
  <c r="J110"/>
  <c i="18" r="J544"/>
  <c r="J475"/>
  <c r="J456"/>
  <c r="J426"/>
  <c r="BK406"/>
  <c r="BK378"/>
  <c r="J334"/>
  <c r="J297"/>
  <c r="BK286"/>
  <c r="BK250"/>
  <c r="BK206"/>
  <c r="BK175"/>
  <c r="BK133"/>
  <c r="J513"/>
  <c r="J503"/>
  <c r="BK449"/>
  <c r="J422"/>
  <c r="J392"/>
  <c r="J357"/>
  <c r="BK330"/>
  <c r="J294"/>
  <c r="J276"/>
  <c r="J248"/>
  <c r="J206"/>
  <c r="BK162"/>
  <c r="J119"/>
  <c i="19" r="BK175"/>
  <c r="J172"/>
  <c r="BK188"/>
  <c i="20" r="J440"/>
  <c r="BK387"/>
  <c r="BK336"/>
  <c r="J245"/>
  <c r="BK215"/>
  <c r="BK322"/>
  <c r="J281"/>
  <c r="BK245"/>
  <c r="J163"/>
  <c r="J110"/>
  <c r="J305"/>
  <c r="BK288"/>
  <c r="J236"/>
  <c r="J126"/>
  <c r="BK304"/>
  <c r="J278"/>
  <c r="BK238"/>
  <c r="J115"/>
  <c i="21" r="BK370"/>
  <c r="J323"/>
  <c r="BK304"/>
  <c r="BK265"/>
  <c r="BK185"/>
  <c r="BK462"/>
  <c r="BK387"/>
  <c r="J310"/>
  <c r="J258"/>
  <c r="BK163"/>
  <c r="J484"/>
  <c r="BK429"/>
  <c r="BK365"/>
  <c r="J289"/>
  <c r="BK253"/>
  <c r="J185"/>
  <c r="J429"/>
  <c r="BK351"/>
  <c r="J325"/>
  <c r="J281"/>
  <c r="BK270"/>
  <c r="J204"/>
  <c i="22" r="BK455"/>
  <c r="J405"/>
  <c r="J358"/>
  <c r="J320"/>
  <c r="BK288"/>
  <c r="BK239"/>
  <c r="J139"/>
  <c r="J396"/>
  <c r="BK301"/>
  <c r="J267"/>
  <c r="BK222"/>
  <c r="J152"/>
  <c r="BK365"/>
  <c r="J300"/>
  <c r="BK238"/>
  <c r="J185"/>
  <c r="BK147"/>
  <c r="J420"/>
  <c r="BK355"/>
  <c r="J316"/>
  <c r="BK275"/>
  <c r="J244"/>
  <c r="BK115"/>
  <c i="23" r="J416"/>
  <c r="J365"/>
  <c r="J334"/>
  <c r="J304"/>
  <c r="BK265"/>
  <c r="J227"/>
  <c r="J200"/>
  <c r="J147"/>
  <c r="BK429"/>
  <c r="J384"/>
  <c r="J325"/>
  <c r="J273"/>
  <c r="J248"/>
  <c r="J172"/>
  <c r="BK402"/>
  <c r="BK349"/>
  <c r="J324"/>
  <c r="BK307"/>
  <c r="BK289"/>
  <c r="BK244"/>
  <c r="J215"/>
  <c i="24" r="J311"/>
  <c r="BK281"/>
  <c r="J215"/>
  <c r="J172"/>
  <c r="BK110"/>
  <c r="BK402"/>
  <c r="BK354"/>
  <c r="BK292"/>
  <c r="BK256"/>
  <c r="BK227"/>
  <c r="BK172"/>
  <c r="J432"/>
  <c r="BK399"/>
  <c r="J357"/>
  <c r="BK325"/>
  <c r="BK295"/>
  <c r="J270"/>
  <c r="BK215"/>
  <c r="BK161"/>
  <c i="25" r="J465"/>
  <c r="J376"/>
  <c r="J321"/>
  <c r="J263"/>
  <c r="J185"/>
  <c r="J420"/>
  <c r="BK366"/>
  <c r="BK317"/>
  <c r="J267"/>
  <c r="BK172"/>
  <c r="J418"/>
  <c r="BK330"/>
  <c r="BK313"/>
  <c r="BK267"/>
  <c r="J244"/>
  <c r="J204"/>
  <c r="J121"/>
  <c r="BK445"/>
  <c r="BK395"/>
  <c r="BK337"/>
  <c r="J277"/>
  <c r="J200"/>
  <c r="J115"/>
  <c i="26" r="BK168"/>
  <c i="27" r="BK101"/>
  <c r="J108"/>
  <c r="J105"/>
  <c i="28" r="BK185"/>
  <c r="BK159"/>
  <c r="BK143"/>
  <c r="BK121"/>
  <c r="J99"/>
  <c r="J90"/>
  <c r="BK222"/>
  <c r="J200"/>
  <c r="J175"/>
  <c r="J159"/>
  <c r="J132"/>
  <c r="BK113"/>
  <c r="J247"/>
  <c r="BK232"/>
  <c r="BK208"/>
  <c r="BK198"/>
  <c r="J196"/>
  <c r="BK161"/>
  <c r="J145"/>
  <c r="BK111"/>
  <c r="J103"/>
  <c i="29" r="J155"/>
  <c r="J134"/>
  <c r="BK116"/>
  <c r="BK153"/>
  <c r="BK136"/>
  <c r="BK114"/>
  <c r="J96"/>
  <c r="J110"/>
  <c r="BK101"/>
  <c i="30" r="BK219"/>
  <c r="BK208"/>
  <c r="J202"/>
  <c r="BK196"/>
  <c r="J185"/>
  <c r="BK176"/>
  <c r="BK165"/>
  <c r="BK154"/>
  <c r="BK146"/>
  <c r="J141"/>
  <c r="BK135"/>
  <c r="J126"/>
  <c r="J108"/>
  <c i="31" r="J97"/>
  <c r="BK92"/>
  <c i="32" r="J90"/>
  <c i="33" r="BK107"/>
  <c r="BK101"/>
  <c r="J96"/>
  <c i="34" r="J123"/>
  <c r="BK109"/>
  <c r="J98"/>
  <c r="BK90"/>
  <c r="BK107"/>
  <c r="J100"/>
  <c r="J126"/>
  <c r="BK100"/>
  <c i="35" r="J103"/>
  <c r="BK94"/>
  <c r="J105"/>
  <c r="J94"/>
  <c r="J97"/>
  <c i="36" r="J108"/>
  <c r="J99"/>
  <c r="BK111"/>
  <c r="BK102"/>
  <c r="J97"/>
  <c r="J93"/>
  <c i="37" r="J114"/>
  <c r="BK100"/>
  <c r="BK91"/>
  <c r="J115"/>
  <c r="BK107"/>
  <c r="BK101"/>
  <c r="BK92"/>
  <c i="38" r="J106"/>
  <c r="J98"/>
  <c r="BK106"/>
  <c r="J95"/>
  <c i="39" r="J98"/>
  <c r="BK91"/>
  <c r="BK103"/>
  <c r="BK96"/>
  <c i="40" r="J96"/>
  <c r="J99"/>
  <c i="41" r="J116"/>
  <c r="BK120"/>
  <c r="J102"/>
  <c i="42" r="J131"/>
  <c r="BK105"/>
  <c r="BK125"/>
  <c r="J97"/>
  <c r="BK116"/>
  <c r="J102"/>
  <c r="J128"/>
  <c r="J106"/>
  <c r="BK97"/>
  <c i="43" r="J128"/>
  <c r="BK102"/>
  <c r="J124"/>
  <c r="J126"/>
  <c i="44" r="BK152"/>
  <c r="BK127"/>
  <c r="BK157"/>
  <c r="BK189"/>
  <c r="BK102"/>
  <c i="45" r="BK117"/>
  <c r="J95"/>
  <c i="46" r="BK120"/>
  <c r="BK117"/>
  <c i="47" r="BK107"/>
  <c r="BK104"/>
  <c r="BK109"/>
  <c r="J99"/>
  <c i="48" r="BK104"/>
  <c r="BK102"/>
  <c i="49" r="J97"/>
  <c r="BK100"/>
  <c i="50" r="J93"/>
  <c r="J105"/>
  <c i="51" r="J244"/>
  <c r="BK236"/>
  <c r="BK217"/>
  <c r="J201"/>
  <c r="BK178"/>
  <c r="J166"/>
  <c r="J148"/>
  <c r="BK142"/>
  <c r="J124"/>
  <c r="BK108"/>
  <c r="BK227"/>
  <c r="BK201"/>
  <c r="BK185"/>
  <c r="BK125"/>
  <c r="BK100"/>
  <c r="J224"/>
  <c r="J197"/>
  <c r="J178"/>
  <c r="J162"/>
  <c r="BK149"/>
  <c r="BK132"/>
  <c r="J119"/>
  <c r="BK102"/>
  <c i="52" r="J100"/>
  <c i="53" r="BK115"/>
  <c r="J101"/>
  <c r="J88"/>
  <c i="2" r="J127"/>
  <c i="1" r="AS101"/>
  <c i="2" r="J118"/>
  <c r="BK153"/>
  <c i="3" r="BK174"/>
  <c r="J114"/>
  <c r="BK211"/>
  <c r="J168"/>
  <c i="4" r="J251"/>
  <c r="J195"/>
  <c r="BK104"/>
  <c r="BK218"/>
  <c r="BK163"/>
  <c i="5" r="F41"/>
  <c i="1" r="BD60"/>
  <c i="6" r="J202"/>
  <c r="J136"/>
  <c i="7" r="BK206"/>
  <c r="J157"/>
  <c r="BK106"/>
  <c r="BK191"/>
  <c r="BK115"/>
  <c i="8" r="J140"/>
  <c r="BK106"/>
  <c r="J205"/>
  <c r="BK115"/>
  <c r="BK195"/>
  <c i="9" r="J38"/>
  <c i="1" r="AW65"/>
  <c i="11" r="BK91"/>
  <c i="12" r="BK313"/>
  <c r="J288"/>
  <c r="J268"/>
  <c r="BK239"/>
  <c r="J199"/>
  <c r="J157"/>
  <c r="J127"/>
  <c r="BK222"/>
  <c r="J133"/>
  <c i="13" r="BK543"/>
  <c r="J571"/>
  <c i="44" r="J127"/>
  <c r="J132"/>
  <c r="J182"/>
  <c i="45" r="BK95"/>
  <c r="BK108"/>
  <c i="46" r="BK118"/>
  <c r="J119"/>
  <c i="47" r="J102"/>
  <c r="J113"/>
  <c r="BK101"/>
  <c i="48" r="J99"/>
  <c r="J97"/>
  <c i="49" r="J100"/>
  <c r="J104"/>
  <c i="50" r="J92"/>
  <c r="J95"/>
  <c i="51" r="J248"/>
  <c r="J220"/>
  <c r="J204"/>
  <c r="BK186"/>
  <c r="J173"/>
  <c r="J158"/>
  <c r="J146"/>
  <c r="BK134"/>
  <c r="J112"/>
  <c r="J236"/>
  <c r="J219"/>
  <c r="BK196"/>
  <c r="J184"/>
  <c r="J106"/>
  <c r="J238"/>
  <c r="BK219"/>
  <c r="J199"/>
  <c r="BK182"/>
  <c r="BK167"/>
  <c r="J153"/>
  <c r="BK145"/>
  <c r="J133"/>
  <c r="BK116"/>
  <c r="J100"/>
  <c i="52" r="BK91"/>
  <c i="53" r="J110"/>
  <c r="BK88"/>
  <c i="3" r="J221"/>
  <c r="BK198"/>
  <c r="BK153"/>
  <c r="BK221"/>
  <c r="J217"/>
  <c r="BK190"/>
  <c r="BK114"/>
  <c i="4" r="J224"/>
  <c r="J199"/>
  <c r="BK131"/>
  <c r="J232"/>
  <c r="J207"/>
  <c r="J168"/>
  <c i="5" r="J96"/>
  <c i="6" r="BK208"/>
  <c r="J179"/>
  <c r="J105"/>
  <c r="BK233"/>
  <c r="J175"/>
  <c r="BK216"/>
  <c i="7" r="BK221"/>
  <c r="BK197"/>
  <c r="BK164"/>
  <c r="J140"/>
  <c r="J227"/>
  <c r="BK193"/>
  <c r="J164"/>
  <c r="BK119"/>
  <c i="8" r="BK205"/>
  <c r="J135"/>
  <c r="BK182"/>
  <c r="BK200"/>
  <c r="BK166"/>
  <c r="BK147"/>
  <c i="9" r="F40"/>
  <c i="1" r="BC65"/>
  <c i="12" r="J275"/>
  <c r="J176"/>
  <c i="13" r="J533"/>
  <c r="J536"/>
  <c r="BK491"/>
  <c r="J430"/>
  <c r="BK392"/>
  <c r="BK345"/>
  <c r="BK322"/>
  <c r="BK267"/>
  <c r="J208"/>
  <c r="BK600"/>
  <c r="J493"/>
  <c r="J434"/>
  <c r="J403"/>
  <c r="J336"/>
  <c r="BK257"/>
  <c r="J210"/>
  <c r="BK427"/>
  <c r="J219"/>
  <c r="J155"/>
  <c i="14" r="BK558"/>
  <c r="J452"/>
  <c r="BK385"/>
  <c r="BK336"/>
  <c r="BK213"/>
  <c r="J116"/>
  <c r="BK588"/>
  <c r="J516"/>
  <c r="J448"/>
  <c r="BK365"/>
  <c r="J276"/>
  <c r="J194"/>
  <c r="J131"/>
  <c r="J495"/>
  <c r="J432"/>
  <c r="BK401"/>
  <c r="J309"/>
  <c r="J252"/>
  <c r="BK163"/>
  <c r="BK110"/>
  <c i="16" r="BK526"/>
  <c r="J486"/>
  <c r="J440"/>
  <c r="J321"/>
  <c r="BK180"/>
  <c r="BK588"/>
  <c r="BK465"/>
  <c r="J373"/>
  <c r="J233"/>
  <c r="J180"/>
  <c r="BK572"/>
  <c r="J474"/>
  <c r="J379"/>
  <c r="J328"/>
  <c r="BK237"/>
  <c r="BK188"/>
  <c r="J669"/>
  <c r="J618"/>
  <c r="BK508"/>
  <c r="BK356"/>
  <c r="J244"/>
  <c r="J124"/>
  <c i="17" r="BK544"/>
  <c r="J482"/>
  <c r="J448"/>
  <c r="J411"/>
  <c r="BK361"/>
  <c r="BK329"/>
  <c r="J249"/>
  <c r="BK228"/>
  <c r="BK162"/>
  <c r="BK569"/>
  <c r="BK497"/>
  <c r="BK478"/>
  <c r="J439"/>
  <c r="J387"/>
  <c r="BK350"/>
  <c r="BK312"/>
  <c r="J228"/>
  <c r="J186"/>
  <c r="BK123"/>
  <c i="18" r="J540"/>
  <c r="J471"/>
  <c r="BK422"/>
  <c r="J391"/>
  <c r="J330"/>
  <c r="BK298"/>
  <c r="J267"/>
  <c r="J216"/>
  <c r="BK202"/>
  <c r="J153"/>
  <c r="BK544"/>
  <c r="BK475"/>
  <c r="BK430"/>
  <c r="J398"/>
  <c r="J371"/>
  <c r="BK295"/>
  <c r="BK267"/>
  <c r="BK216"/>
  <c r="J158"/>
  <c i="19" r="BK139"/>
  <c r="BK96"/>
  <c i="20" r="BK438"/>
  <c r="J363"/>
  <c r="J270"/>
  <c r="J213"/>
  <c r="BK433"/>
  <c r="J358"/>
  <c r="J320"/>
  <c r="BK232"/>
  <c r="J387"/>
  <c r="BK281"/>
  <c r="BK181"/>
  <c r="J365"/>
  <c r="BK320"/>
  <c r="BK312"/>
  <c r="J256"/>
  <c r="BK126"/>
  <c i="21" r="J384"/>
  <c r="J330"/>
  <c r="J246"/>
  <c r="BK181"/>
  <c r="J375"/>
  <c r="J271"/>
  <c r="BK227"/>
  <c r="J126"/>
  <c r="BK449"/>
  <c r="BK399"/>
  <c r="J304"/>
  <c r="BK246"/>
  <c r="BK425"/>
  <c r="BK345"/>
  <c r="J322"/>
  <c r="J218"/>
  <c r="BK193"/>
  <c i="22" r="J440"/>
  <c r="J365"/>
  <c r="J341"/>
  <c r="J281"/>
  <c r="J238"/>
  <c r="J393"/>
  <c r="BK295"/>
  <c r="J242"/>
  <c r="J131"/>
  <c r="BK379"/>
  <c r="BK331"/>
  <c r="BK256"/>
  <c r="BK110"/>
  <c i="23" r="BK432"/>
  <c r="J357"/>
  <c r="J329"/>
  <c r="J289"/>
  <c r="J258"/>
  <c r="BK187"/>
  <c r="J449"/>
  <c r="BK380"/>
  <c r="BK285"/>
  <c r="BK268"/>
  <c r="J185"/>
  <c r="BK408"/>
  <c r="BK360"/>
  <c r="BK323"/>
  <c r="BK274"/>
  <c r="BK204"/>
  <c r="J121"/>
  <c i="24" r="J392"/>
  <c r="BK303"/>
  <c r="J218"/>
  <c r="J439"/>
  <c r="J378"/>
  <c r="J303"/>
  <c r="J252"/>
  <c r="BK185"/>
  <c r="J419"/>
  <c r="BK340"/>
  <c r="J294"/>
  <c r="BK242"/>
  <c r="J232"/>
  <c r="BK147"/>
  <c i="25" r="BK383"/>
  <c r="J330"/>
  <c r="J254"/>
  <c r="J139"/>
  <c r="BK345"/>
  <c r="BK310"/>
  <c r="J237"/>
  <c r="BK425"/>
  <c r="J347"/>
  <c r="BK306"/>
  <c r="BK232"/>
  <c r="BK131"/>
  <c r="BK418"/>
  <c r="BK320"/>
  <c r="J232"/>
  <c i="26" r="J150"/>
  <c i="27" r="BK105"/>
  <c i="28" r="J248"/>
  <c r="J232"/>
  <c r="BK226"/>
  <c r="BK200"/>
  <c r="BK173"/>
  <c r="J141"/>
  <c r="BK109"/>
  <c r="BK241"/>
  <c r="BK219"/>
  <c r="BK204"/>
  <c r="J169"/>
  <c r="BK135"/>
  <c r="BK97"/>
  <c r="J241"/>
  <c r="J216"/>
  <c r="BK194"/>
  <c r="J157"/>
  <c r="BK130"/>
  <c r="J101"/>
  <c i="29" r="BK156"/>
  <c r="BK131"/>
  <c r="J114"/>
  <c r="BK138"/>
  <c r="BK123"/>
  <c r="J106"/>
  <c r="BK103"/>
  <c i="30" r="BK220"/>
  <c r="BK203"/>
  <c r="BK195"/>
  <c r="BK179"/>
  <c r="J162"/>
  <c r="J148"/>
  <c r="J128"/>
  <c r="J116"/>
  <c r="J225"/>
  <c r="BK210"/>
  <c r="J196"/>
  <c r="J183"/>
  <c r="J173"/>
  <c r="J151"/>
  <c r="BK137"/>
  <c r="BK116"/>
  <c i="31" r="BK96"/>
  <c i="33" r="J102"/>
  <c i="34" r="BK115"/>
  <c r="J109"/>
  <c r="BK91"/>
  <c r="J90"/>
  <c i="35" r="J99"/>
  <c r="BK104"/>
  <c i="36" r="BK113"/>
  <c r="J96"/>
  <c r="BK110"/>
  <c r="BK101"/>
  <c i="37" r="BK111"/>
  <c r="J93"/>
  <c r="BK114"/>
  <c r="J100"/>
  <c r="BK93"/>
  <c i="38" r="BK92"/>
  <c r="J91"/>
  <c i="39" r="J94"/>
  <c i="40" r="BK108"/>
  <c r="J102"/>
  <c r="J98"/>
  <c i="41" r="J105"/>
  <c i="42" r="BK124"/>
  <c r="J127"/>
  <c r="J118"/>
  <c r="BK101"/>
  <c i="43" r="J123"/>
  <c r="J127"/>
  <c i="44" r="J157"/>
  <c r="BK187"/>
  <c r="J109"/>
  <c r="J177"/>
  <c r="BK137"/>
  <c r="J108"/>
  <c r="J137"/>
  <c i="45" r="BK115"/>
  <c r="J115"/>
  <c i="46" r="BK101"/>
  <c r="BK116"/>
  <c i="47" r="BK98"/>
  <c r="J107"/>
  <c i="48" r="J96"/>
  <c r="BK97"/>
  <c i="49" r="J107"/>
  <c r="J98"/>
  <c r="J95"/>
  <c i="50" r="J112"/>
  <c r="BK118"/>
  <c i="51" r="J215"/>
  <c r="BK198"/>
  <c r="J185"/>
  <c r="BK162"/>
  <c r="BK147"/>
  <c r="J144"/>
  <c r="BK129"/>
  <c r="J111"/>
  <c r="BK238"/>
  <c r="BK206"/>
  <c r="BK140"/>
  <c r="BK114"/>
  <c r="BK246"/>
  <c r="BK207"/>
  <c r="BK193"/>
  <c r="J176"/>
  <c r="J161"/>
  <c r="BK148"/>
  <c r="J136"/>
  <c r="BK111"/>
  <c i="52" r="J91"/>
  <c i="53" r="J113"/>
  <c r="BK95"/>
  <c i="12" r="BK325"/>
  <c r="J289"/>
  <c r="J212"/>
  <c r="BK207"/>
  <c r="J348"/>
  <c r="J318"/>
  <c r="BK278"/>
  <c r="BK199"/>
  <c r="BK127"/>
  <c i="13" r="J483"/>
  <c r="BK520"/>
  <c r="J473"/>
  <c r="J454"/>
  <c r="J423"/>
  <c r="J387"/>
  <c r="J342"/>
  <c r="BK336"/>
  <c r="J305"/>
  <c r="BK262"/>
  <c r="J218"/>
  <c r="BK167"/>
  <c r="J129"/>
  <c r="BK116"/>
  <c r="BK535"/>
  <c r="J481"/>
  <c r="J427"/>
  <c r="J415"/>
  <c r="J346"/>
  <c r="BK331"/>
  <c r="BK288"/>
  <c r="BK253"/>
  <c r="J192"/>
  <c r="BK403"/>
  <c r="J293"/>
  <c r="BK199"/>
  <c r="J131"/>
  <c i="14" r="BK559"/>
  <c r="BK460"/>
  <c r="BK406"/>
  <c r="BK341"/>
  <c r="J316"/>
  <c r="J234"/>
  <c r="J187"/>
  <c r="BK155"/>
  <c r="BK594"/>
  <c r="BK568"/>
  <c r="BK514"/>
  <c r="J487"/>
  <c r="BK446"/>
  <c r="BK347"/>
  <c r="BK331"/>
  <c r="J271"/>
  <c r="J236"/>
  <c r="BK209"/>
  <c r="J527"/>
  <c r="J503"/>
  <c r="BK452"/>
  <c r="J406"/>
  <c r="BK375"/>
  <c r="BK335"/>
  <c r="BK304"/>
  <c r="BK254"/>
  <c r="BK219"/>
  <c r="J167"/>
  <c i="15" r="J96"/>
  <c i="16" r="BK544"/>
  <c r="BK506"/>
  <c r="BK481"/>
  <c r="BK441"/>
  <c r="BK379"/>
  <c r="J304"/>
  <c r="BK244"/>
  <c r="J154"/>
  <c r="J568"/>
  <c r="J526"/>
  <c r="J442"/>
  <c r="J408"/>
  <c r="BK353"/>
  <c r="J309"/>
  <c r="BK216"/>
  <c r="BK164"/>
  <c r="BK111"/>
  <c r="BK554"/>
  <c r="J502"/>
  <c r="J465"/>
  <c r="BK442"/>
  <c r="BK373"/>
  <c r="BK338"/>
  <c r="BK299"/>
  <c r="BK266"/>
  <c r="BK154"/>
  <c r="BK640"/>
  <c r="BK612"/>
  <c r="J514"/>
  <c r="J431"/>
  <c r="J353"/>
  <c r="J264"/>
  <c r="J216"/>
  <c i="17" r="J624"/>
  <c r="J569"/>
  <c r="BK524"/>
  <c r="BK489"/>
  <c r="BK468"/>
  <c r="BK439"/>
  <c r="J406"/>
  <c r="BK366"/>
  <c r="J350"/>
  <c r="J312"/>
  <c r="J277"/>
  <c r="J243"/>
  <c r="BK202"/>
  <c r="BK155"/>
  <c r="BK110"/>
  <c r="BK564"/>
  <c r="J517"/>
  <c r="J486"/>
  <c r="J451"/>
  <c r="J427"/>
  <c r="BK406"/>
  <c r="BK364"/>
  <c r="J355"/>
  <c r="BK319"/>
  <c r="J286"/>
  <c r="J245"/>
  <c r="BK218"/>
  <c r="J167"/>
  <c r="J129"/>
  <c i="18" r="J546"/>
  <c r="J505"/>
  <c r="BK462"/>
  <c r="BK417"/>
  <c r="BK392"/>
  <c r="BK357"/>
  <c r="J326"/>
  <c r="J287"/>
  <c r="J262"/>
  <c r="J226"/>
  <c r="J173"/>
  <c r="J146"/>
  <c r="BK520"/>
  <c r="J491"/>
  <c r="J453"/>
  <c r="J417"/>
  <c r="BK391"/>
  <c r="BK354"/>
  <c r="BK326"/>
  <c r="BK292"/>
  <c r="BK260"/>
  <c r="J211"/>
  <c r="J179"/>
  <c r="BK153"/>
  <c r="J115"/>
  <c i="19" r="J175"/>
  <c r="BK172"/>
  <c i="20" r="J455"/>
  <c r="J393"/>
  <c r="BK341"/>
  <c r="BK267"/>
  <c r="BK222"/>
  <c r="J204"/>
  <c r="BK455"/>
  <c r="BK379"/>
  <c r="J316"/>
  <c r="BK285"/>
  <c r="BK244"/>
  <c r="BK213"/>
  <c r="BK115"/>
  <c r="BK373"/>
  <c r="J285"/>
  <c r="J215"/>
  <c r="J131"/>
  <c r="BK396"/>
  <c r="BK331"/>
  <c r="BK294"/>
  <c r="J239"/>
  <c r="BK147"/>
  <c i="21" r="J408"/>
  <c r="BK333"/>
  <c r="BK322"/>
  <c r="BK274"/>
  <c r="J193"/>
  <c r="J121"/>
  <c r="BK380"/>
  <c r="J341"/>
  <c r="J270"/>
  <c r="BK260"/>
  <c r="BK187"/>
  <c r="BK467"/>
  <c r="J432"/>
  <c r="BK349"/>
  <c r="BK281"/>
  <c r="BK213"/>
  <c r="BK152"/>
  <c r="J380"/>
  <c r="BK330"/>
  <c r="J296"/>
  <c r="J264"/>
  <c r="BK172"/>
  <c i="22" r="BK438"/>
  <c r="J370"/>
  <c r="J331"/>
  <c r="J294"/>
  <c r="J236"/>
  <c r="BK131"/>
  <c r="BK320"/>
  <c r="J296"/>
  <c r="J270"/>
  <c r="J181"/>
  <c r="BK400"/>
  <c r="BK328"/>
  <c r="BK252"/>
  <c r="BK218"/>
  <c r="BK181"/>
  <c r="J126"/>
  <c r="BK405"/>
  <c r="J351"/>
  <c r="J305"/>
  <c r="J227"/>
  <c r="J135"/>
  <c i="23" r="BK449"/>
  <c r="J387"/>
  <c r="BK351"/>
  <c r="J333"/>
  <c r="BK310"/>
  <c r="BK267"/>
  <c r="J232"/>
  <c r="BK185"/>
  <c r="BK126"/>
  <c r="J434"/>
  <c r="BK387"/>
  <c r="J330"/>
  <c r="BK270"/>
  <c r="J237"/>
  <c r="BK131"/>
  <c r="BK416"/>
  <c r="BK355"/>
  <c r="BK333"/>
  <c r="BK299"/>
  <c r="J271"/>
  <c r="J218"/>
  <c r="J187"/>
  <c r="BK115"/>
  <c i="24" r="BK364"/>
  <c r="BK319"/>
  <c r="J293"/>
  <c r="J213"/>
  <c r="J131"/>
  <c r="J115"/>
  <c r="J386"/>
  <c r="BK330"/>
  <c r="J281"/>
  <c r="J245"/>
  <c r="BK213"/>
  <c r="BK181"/>
  <c r="J395"/>
  <c r="J364"/>
  <c r="J319"/>
  <c r="BK296"/>
  <c r="BK267"/>
  <c r="J241"/>
  <c r="BK218"/>
  <c r="BK152"/>
  <c i="25" r="J480"/>
  <c r="BK404"/>
  <c r="BK351"/>
  <c r="J295"/>
  <c r="J222"/>
  <c r="J428"/>
  <c r="BK361"/>
  <c r="BK325"/>
  <c r="J292"/>
  <c r="BK215"/>
  <c r="BK147"/>
  <c r="J412"/>
  <c r="J337"/>
  <c r="BK269"/>
  <c r="J261"/>
  <c r="J213"/>
  <c r="J147"/>
  <c r="J458"/>
  <c r="BK390"/>
  <c r="J317"/>
  <c r="BK249"/>
  <c r="J163"/>
  <c i="26" r="J132"/>
  <c i="27" r="BK112"/>
  <c r="J112"/>
  <c i="28" r="BK248"/>
  <c r="J231"/>
  <c r="BK221"/>
  <c r="BK188"/>
  <c r="BK163"/>
  <c r="BK145"/>
  <c r="J105"/>
  <c r="J91"/>
  <c r="J237"/>
  <c r="J221"/>
  <c r="BK202"/>
  <c r="J185"/>
  <c r="J149"/>
  <c r="J130"/>
  <c r="J111"/>
  <c r="BK242"/>
  <c r="BK231"/>
  <c r="J208"/>
  <c r="J183"/>
  <c r="J171"/>
  <c r="BK139"/>
  <c r="J119"/>
  <c r="BK105"/>
  <c i="29" r="BK140"/>
  <c r="J124"/>
  <c r="BK144"/>
  <c r="J129"/>
  <c r="BK112"/>
  <c r="J99"/>
  <c r="J103"/>
  <c i="30" r="J224"/>
  <c r="BK214"/>
  <c r="J205"/>
  <c r="J198"/>
  <c r="BK192"/>
  <c r="J184"/>
  <c r="J170"/>
  <c r="J158"/>
  <c r="BK153"/>
  <c r="BK142"/>
  <c r="BK136"/>
  <c r="BK126"/>
  <c r="BK110"/>
  <c r="BK102"/>
  <c r="BK217"/>
  <c r="J211"/>
  <c r="BK205"/>
  <c r="BK197"/>
  <c r="BK186"/>
  <c r="J174"/>
  <c r="BK162"/>
  <c r="BK155"/>
  <c r="J144"/>
  <c r="J134"/>
  <c r="BK124"/>
  <c r="BK107"/>
  <c i="31" r="BK94"/>
  <c r="BK91"/>
  <c i="32" r="J91"/>
  <c i="33" r="BK93"/>
  <c r="J101"/>
  <c r="BK96"/>
  <c i="34" r="J120"/>
  <c r="BK112"/>
  <c r="J99"/>
  <c r="BK121"/>
  <c r="J110"/>
  <c r="BK102"/>
  <c r="J92"/>
  <c r="BK92"/>
  <c r="BK119"/>
  <c r="BK108"/>
  <c r="J95"/>
  <c i="35" r="BK92"/>
  <c r="BK97"/>
  <c r="BK101"/>
  <c i="36" r="J110"/>
  <c r="J101"/>
  <c r="J118"/>
  <c r="BK108"/>
  <c r="BK118"/>
  <c r="BK99"/>
  <c r="J92"/>
  <c i="37" r="BK115"/>
  <c r="BK105"/>
  <c r="J90"/>
  <c r="BK112"/>
  <c r="J105"/>
  <c r="BK99"/>
  <c r="J92"/>
  <c i="38" r="BK102"/>
  <c r="BK95"/>
  <c r="J102"/>
  <c r="BK93"/>
  <c i="39" r="J97"/>
  <c r="BK97"/>
  <c r="J104"/>
  <c i="40" r="J100"/>
  <c r="J105"/>
  <c r="J110"/>
  <c r="BK101"/>
  <c r="BK95"/>
  <c i="41" r="J118"/>
  <c r="J98"/>
  <c r="BK116"/>
  <c i="42" r="BK134"/>
  <c r="BK118"/>
  <c r="J129"/>
  <c r="J103"/>
  <c r="BK98"/>
  <c r="BK114"/>
  <c r="BK132"/>
  <c r="J121"/>
  <c r="J100"/>
  <c i="43" r="BK124"/>
  <c r="J98"/>
  <c r="BK128"/>
  <c r="J125"/>
  <c i="44" r="J172"/>
  <c r="J103"/>
  <c r="BK108"/>
  <c r="J96"/>
  <c r="BK109"/>
  <c i="45" r="J104"/>
  <c r="J109"/>
  <c i="46" r="J105"/>
  <c r="J118"/>
  <c i="47" r="BK106"/>
  <c r="BK105"/>
  <c r="J105"/>
  <c i="48" r="J106"/>
  <c r="J105"/>
  <c i="49" r="BK101"/>
  <c r="BK97"/>
  <c i="50" r="BK113"/>
  <c r="BK115"/>
  <c i="51" r="J249"/>
  <c r="J232"/>
  <c r="J206"/>
  <c r="BK189"/>
  <c r="BK177"/>
  <c r="BK165"/>
  <c r="J149"/>
  <c r="BK141"/>
  <c r="J126"/>
  <c r="BK235"/>
  <c r="J207"/>
  <c r="J154"/>
  <c r="J134"/>
  <c r="BK244"/>
  <c r="J210"/>
  <c r="J189"/>
  <c r="BK173"/>
  <c r="J159"/>
  <c r="BK146"/>
  <c r="BK131"/>
  <c r="BK105"/>
  <c i="52" r="J98"/>
  <c i="53" r="J115"/>
  <c r="J105"/>
  <c r="J99"/>
  <c i="2" r="J133"/>
  <c r="J108"/>
  <c r="J129"/>
  <c r="BK127"/>
  <c r="J122"/>
  <c r="BK113"/>
  <c r="J102"/>
  <c i="1" r="AS107"/>
  <c i="2" r="J145"/>
  <c i="3" r="J246"/>
  <c r="BK227"/>
  <c r="BK192"/>
  <c r="J120"/>
  <c r="BK215"/>
  <c r="BK202"/>
  <c r="J174"/>
  <c r="J140"/>
  <c i="4" r="BK234"/>
  <c r="J197"/>
  <c r="BK125"/>
  <c r="BK243"/>
  <c r="BK197"/>
  <c r="BK158"/>
  <c r="J114"/>
  <c i="5" r="J38"/>
  <c i="1" r="AW60"/>
  <c i="6" r="J177"/>
  <c r="J216"/>
  <c r="BK179"/>
  <c r="BK225"/>
  <c i="7" r="BK227"/>
  <c r="BK195"/>
  <c r="BK166"/>
  <c r="J135"/>
  <c r="BK215"/>
  <c r="J182"/>
  <c r="BK135"/>
  <c i="8" r="BK111"/>
  <c r="BK176"/>
  <c r="BK203"/>
  <c r="J157"/>
  <c r="J213"/>
  <c r="J193"/>
  <c r="BK140"/>
  <c r="BK119"/>
  <c i="9" r="J114"/>
  <c i="10" r="BK98"/>
  <c r="BK110"/>
  <c r="BK106"/>
  <c r="BK102"/>
  <c r="J98"/>
  <c i="11" r="J107"/>
  <c i="12" r="BK346"/>
  <c r="BK308"/>
  <c r="J283"/>
  <c r="J261"/>
  <c r="BK228"/>
  <c r="BK167"/>
  <c r="J149"/>
  <c r="BK120"/>
  <c r="J355"/>
  <c r="BK348"/>
  <c r="J331"/>
  <c r="BK318"/>
  <c r="J256"/>
  <c r="J226"/>
  <c r="BK113"/>
  <c r="J325"/>
  <c r="J292"/>
  <c r="BK261"/>
  <c r="BK191"/>
  <c r="J113"/>
  <c i="13" r="BK497"/>
  <c r="J535"/>
  <c r="BK486"/>
  <c r="J438"/>
  <c r="J395"/>
  <c r="J386"/>
  <c r="BK357"/>
  <c r="J326"/>
  <c r="J272"/>
  <c r="J250"/>
  <c r="J194"/>
  <c r="BK163"/>
  <c r="BK123"/>
  <c r="J543"/>
  <c r="J491"/>
  <c r="BK454"/>
  <c r="J424"/>
  <c r="J357"/>
  <c r="BK342"/>
  <c r="J327"/>
  <c r="J321"/>
  <c r="BK250"/>
  <c r="J199"/>
  <c r="BK129"/>
  <c r="BK295"/>
  <c r="J221"/>
  <c r="BK194"/>
  <c r="J116"/>
  <c i="14" r="J499"/>
  <c r="BK448"/>
  <c r="J400"/>
  <c r="J344"/>
  <c r="BK309"/>
  <c r="J225"/>
  <c r="J192"/>
  <c r="J110"/>
  <c r="J558"/>
  <c r="BK592"/>
  <c r="BK527"/>
  <c r="J491"/>
  <c r="BK447"/>
  <c r="J349"/>
  <c r="BK330"/>
  <c r="BK266"/>
  <c r="J257"/>
  <c r="J199"/>
  <c r="BK138"/>
  <c r="BK516"/>
  <c r="BK491"/>
  <c r="J449"/>
  <c r="J409"/>
  <c r="J365"/>
  <c r="J326"/>
  <c r="J292"/>
  <c r="BK234"/>
  <c r="BK160"/>
  <c i="15" r="BK96"/>
  <c i="16" r="BK514"/>
  <c r="J508"/>
  <c r="J478"/>
  <c r="J428"/>
  <c r="J362"/>
  <c r="BK283"/>
  <c r="J161"/>
  <c r="BK602"/>
  <c r="BK539"/>
  <c r="BK519"/>
  <c r="J441"/>
  <c r="J387"/>
  <c r="BK347"/>
  <c r="J273"/>
  <c r="BK202"/>
  <c r="J117"/>
  <c r="BK604"/>
  <c r="J539"/>
  <c r="BK456"/>
  <c r="J403"/>
  <c r="BK348"/>
  <c r="BK288"/>
  <c r="J269"/>
  <c r="J202"/>
  <c r="BK156"/>
  <c r="BK669"/>
  <c r="BK618"/>
  <c r="J519"/>
  <c r="BK446"/>
  <c r="BK355"/>
  <c r="J288"/>
  <c r="BK231"/>
  <c i="17" r="BK624"/>
  <c r="J564"/>
  <c r="BK517"/>
  <c r="BK501"/>
  <c r="J464"/>
  <c r="BK447"/>
  <c r="J410"/>
  <c r="BK367"/>
  <c r="J351"/>
  <c r="J336"/>
  <c r="BK296"/>
  <c r="BK254"/>
  <c r="BK238"/>
  <c r="J206"/>
  <c r="BK145"/>
  <c r="J123"/>
  <c r="BK559"/>
  <c r="BK510"/>
  <c r="J497"/>
  <c r="BK464"/>
  <c r="BK433"/>
  <c r="BK391"/>
  <c r="BK363"/>
  <c r="BK351"/>
  <c r="J324"/>
  <c r="J281"/>
  <c r="J238"/>
  <c r="BK206"/>
  <c r="J177"/>
  <c r="BK131"/>
  <c i="18" r="BK516"/>
  <c r="BK503"/>
  <c r="J445"/>
  <c r="J412"/>
  <c r="BK398"/>
  <c r="J390"/>
  <c r="J349"/>
  <c r="J301"/>
  <c r="J277"/>
  <c r="J260"/>
  <c r="J221"/>
  <c r="BK168"/>
  <c r="BK148"/>
  <c r="BK540"/>
  <c r="BK468"/>
  <c r="BK441"/>
  <c r="BK402"/>
  <c r="BK375"/>
  <c r="J353"/>
  <c r="BK316"/>
  <c r="BK287"/>
  <c r="BK262"/>
  <c r="J232"/>
  <c r="BK199"/>
  <c r="J168"/>
  <c r="BK141"/>
  <c i="19" r="BK159"/>
  <c r="BK124"/>
  <c r="J139"/>
  <c i="20" r="BK420"/>
  <c r="BK370"/>
  <c r="BK351"/>
  <c r="BK293"/>
  <c r="BK236"/>
  <c r="J181"/>
  <c r="J312"/>
  <c r="BK275"/>
  <c r="BK218"/>
  <c r="J152"/>
  <c r="BK395"/>
  <c r="J304"/>
  <c r="J275"/>
  <c r="J193"/>
  <c r="BK110"/>
  <c r="BK400"/>
  <c r="J293"/>
  <c r="J222"/>
  <c r="J139"/>
  <c i="21" r="BK394"/>
  <c r="BK325"/>
  <c r="BK310"/>
  <c r="J227"/>
  <c r="J110"/>
  <c r="BK402"/>
  <c r="J357"/>
  <c r="BK289"/>
  <c r="J232"/>
  <c r="J172"/>
  <c r="J469"/>
  <c r="J425"/>
  <c r="BK360"/>
  <c r="BK299"/>
  <c r="BK241"/>
  <c r="BK147"/>
  <c r="J370"/>
  <c r="J333"/>
  <c r="J307"/>
  <c r="J253"/>
  <c r="J187"/>
  <c r="BK131"/>
  <c i="22" r="J438"/>
  <c r="J379"/>
  <c r="J326"/>
  <c r="J293"/>
  <c r="BK260"/>
  <c r="BK161"/>
  <c r="BK363"/>
  <c r="J288"/>
  <c r="J256"/>
  <c r="BK213"/>
  <c r="BK139"/>
  <c r="BK316"/>
  <c r="J275"/>
  <c r="BK227"/>
  <c r="BK193"/>
  <c r="J115"/>
  <c r="BK373"/>
  <c r="BK326"/>
  <c r="BK294"/>
  <c r="BK232"/>
  <c r="J172"/>
  <c i="23" r="J429"/>
  <c r="J355"/>
  <c r="BK322"/>
  <c r="J285"/>
  <c r="J253"/>
  <c r="J213"/>
  <c r="BK181"/>
  <c r="BK121"/>
  <c r="BK462"/>
  <c r="J402"/>
  <c r="J351"/>
  <c r="J299"/>
  <c r="J264"/>
  <c r="J126"/>
  <c r="J422"/>
  <c r="BK357"/>
  <c r="BK330"/>
  <c r="BK321"/>
  <c r="J270"/>
  <c r="BK264"/>
  <c r="BK227"/>
  <c r="BK200"/>
  <c r="J110"/>
  <c i="24" r="BK357"/>
  <c r="BK327"/>
  <c r="BK294"/>
  <c r="J227"/>
  <c r="J139"/>
  <c r="BK121"/>
  <c r="J394"/>
  <c r="J325"/>
  <c r="BK300"/>
  <c r="BK270"/>
  <c r="BK239"/>
  <c r="BK200"/>
  <c r="J402"/>
  <c r="BK372"/>
  <c r="J330"/>
  <c r="J300"/>
  <c r="J278"/>
  <c r="J256"/>
  <c r="J181"/>
  <c r="BK131"/>
  <c i="25" r="J390"/>
  <c r="J353"/>
  <c r="J300"/>
  <c r="J249"/>
  <c r="BK152"/>
  <c r="BK421"/>
  <c r="J333"/>
  <c r="J313"/>
  <c r="BK254"/>
  <c r="J152"/>
  <c r="BK428"/>
  <c r="J351"/>
  <c r="J320"/>
  <c r="BK270"/>
  <c r="BK227"/>
  <c r="J187"/>
  <c r="J110"/>
  <c r="BK420"/>
  <c r="BK353"/>
  <c r="J285"/>
  <c r="J181"/>
  <c i="26" r="J168"/>
  <c r="BK150"/>
  <c i="27" r="J94"/>
  <c r="BK108"/>
  <c i="28" r="BK192"/>
  <c r="J167"/>
  <c r="BK147"/>
  <c r="BK132"/>
  <c r="BK96"/>
  <c r="J244"/>
  <c r="BK229"/>
  <c r="J206"/>
  <c r="J194"/>
  <c r="BK165"/>
  <c r="J137"/>
  <c r="J117"/>
  <c r="BK92"/>
  <c r="BK237"/>
  <c r="J214"/>
  <c r="J204"/>
  <c r="J190"/>
  <c r="BK175"/>
  <c r="J127"/>
  <c r="J115"/>
  <c r="J96"/>
  <c i="29" r="BK152"/>
  <c r="BK128"/>
  <c r="BK157"/>
  <c r="J146"/>
  <c r="J128"/>
  <c r="BK121"/>
  <c r="BK105"/>
  <c r="BK106"/>
  <c r="J94"/>
  <c i="30" r="BK225"/>
  <c r="BK211"/>
  <c r="BK204"/>
  <c r="BK193"/>
  <c r="J191"/>
  <c r="J182"/>
  <c r="BK173"/>
  <c r="BK157"/>
  <c r="BK149"/>
  <c r="J130"/>
  <c r="BK118"/>
  <c r="J107"/>
  <c r="J226"/>
  <c r="J218"/>
  <c r="BK212"/>
  <c r="BK206"/>
  <c r="J200"/>
  <c r="J193"/>
  <c r="BK188"/>
  <c r="J181"/>
  <c r="BK171"/>
  <c r="BK166"/>
  <c r="J160"/>
  <c r="BK138"/>
  <c r="J118"/>
  <c r="BK104"/>
  <c i="31" r="BK97"/>
  <c i="32" r="BK90"/>
  <c i="33" r="J95"/>
  <c r="J104"/>
  <c r="BK99"/>
  <c r="J93"/>
  <c i="34" r="BK116"/>
  <c r="J103"/>
  <c r="BK122"/>
  <c r="J112"/>
  <c r="BK103"/>
  <c r="J117"/>
  <c r="J102"/>
  <c r="J91"/>
  <c i="35" r="J91"/>
  <c r="BK99"/>
  <c r="BK105"/>
  <c i="36" r="BK114"/>
  <c r="BK106"/>
  <c r="J95"/>
  <c r="J115"/>
  <c r="J106"/>
  <c r="J107"/>
  <c r="BK96"/>
  <c i="37" r="BK113"/>
  <c r="J107"/>
  <c r="J95"/>
  <c r="J113"/>
  <c r="BK104"/>
  <c r="J98"/>
  <c r="J91"/>
  <c i="38" r="BK103"/>
  <c r="J93"/>
  <c r="J104"/>
  <c r="BK99"/>
  <c i="39" r="J103"/>
  <c r="BK101"/>
  <c r="J92"/>
  <c r="BK90"/>
  <c i="40" r="BK107"/>
  <c i="41" r="J120"/>
  <c r="BK105"/>
  <c r="BK117"/>
  <c r="J101"/>
  <c i="42" r="BK122"/>
  <c r="BK100"/>
  <c r="BK112"/>
  <c r="BK131"/>
  <c r="BK110"/>
  <c r="J134"/>
  <c r="J122"/>
  <c r="BK103"/>
  <c r="J99"/>
  <c i="43" r="BK125"/>
  <c r="J95"/>
  <c r="J119"/>
  <c i="44" r="BK177"/>
  <c r="BK119"/>
  <c r="BK162"/>
  <c r="BK103"/>
  <c r="BK147"/>
  <c i="45" r="J111"/>
  <c r="BK111"/>
  <c r="J112"/>
  <c i="46" r="BK115"/>
  <c r="J115"/>
  <c i="47" r="J108"/>
  <c i="48" r="BK101"/>
  <c r="BK98"/>
  <c r="BK96"/>
  <c i="49" r="J105"/>
  <c r="BK98"/>
  <c i="50" r="BK112"/>
  <c r="J113"/>
  <c i="51" r="BK248"/>
  <c r="BK233"/>
  <c r="BK208"/>
  <c r="J188"/>
  <c r="BK175"/>
  <c r="BK161"/>
  <c r="J145"/>
  <c r="BK135"/>
  <c r="BK119"/>
  <c r="BK99"/>
  <c r="J225"/>
  <c r="J208"/>
  <c r="BK153"/>
  <c r="J105"/>
  <c r="BK231"/>
  <c r="BK202"/>
  <c r="BK183"/>
  <c r="J174"/>
  <c r="BK156"/>
  <c r="J143"/>
  <c r="BK124"/>
  <c r="BK109"/>
  <c i="52" r="BK100"/>
  <c r="BK85"/>
  <c i="53" r="BK118"/>
  <c r="BK92"/>
  <c i="2" r="J153"/>
  <c r="BK122"/>
  <c i="1" r="AS70"/>
  <c i="2" r="J125"/>
  <c r="J95"/>
  <c r="BK137"/>
  <c i="3" r="BK246"/>
  <c r="BK229"/>
  <c r="J163"/>
  <c r="J227"/>
  <c r="J192"/>
  <c r="J153"/>
  <c i="4" r="BK232"/>
  <c r="BK203"/>
  <c r="J173"/>
  <c r="J234"/>
  <c r="J203"/>
  <c r="J131"/>
  <c i="6" r="BK200"/>
  <c r="J110"/>
  <c r="J187"/>
  <c r="J225"/>
  <c r="J206"/>
  <c r="BK105"/>
  <c i="7" r="J176"/>
  <c r="J147"/>
  <c r="BK209"/>
  <c r="BK168"/>
  <c i="8" r="J207"/>
  <c r="BK124"/>
  <c r="J106"/>
  <c r="BK164"/>
  <c r="BK219"/>
  <c r="BK168"/>
  <c i="10" r="J106"/>
  <c r="J100"/>
  <c r="J93"/>
  <c i="11" r="BK107"/>
  <c i="12" r="BK331"/>
  <c r="J296"/>
  <c r="J278"/>
  <c r="BK232"/>
  <c r="J183"/>
  <c r="J142"/>
  <c r="J303"/>
  <c r="J253"/>
  <c r="J102"/>
  <c i="13" r="BK481"/>
  <c i="44" r="BK104"/>
  <c r="J114"/>
  <c r="J188"/>
  <c i="45" r="J110"/>
  <c r="BK118"/>
  <c i="46" r="J113"/>
  <c r="J117"/>
  <c i="47" r="BK114"/>
  <c r="J112"/>
  <c r="BK108"/>
  <c i="48" r="J108"/>
  <c r="J102"/>
  <c r="J104"/>
  <c i="49" r="BK107"/>
  <c i="50" r="J120"/>
  <c r="J100"/>
  <c r="BK110"/>
  <c i="51" r="BK243"/>
  <c r="J235"/>
  <c r="BK197"/>
  <c r="J182"/>
  <c r="J167"/>
  <c r="BK152"/>
  <c r="BK143"/>
  <c r="BK130"/>
  <c r="J116"/>
  <c r="BK106"/>
  <c r="BK222"/>
  <c r="J205"/>
  <c r="BK190"/>
  <c r="BK126"/>
  <c r="J242"/>
  <c r="BK212"/>
  <c r="BK187"/>
  <c r="J172"/>
  <c r="BK158"/>
  <c r="BK138"/>
  <c r="J121"/>
  <c r="BK104"/>
  <c i="53" r="BK120"/>
  <c r="J118"/>
  <c r="J95"/>
  <c i="3" r="BK217"/>
  <c r="J190"/>
  <c r="BK126"/>
  <c r="BK238"/>
  <c r="J198"/>
  <c r="BK194"/>
  <c r="J158"/>
  <c i="4" r="J243"/>
  <c r="BK207"/>
  <c r="J163"/>
  <c r="BK251"/>
  <c r="BK199"/>
  <c r="BK145"/>
  <c i="5" r="F39"/>
  <c i="1" r="BB60"/>
  <c i="6" r="J115"/>
  <c r="J183"/>
  <c r="BK198"/>
  <c r="BK110"/>
  <c r="J200"/>
  <c i="7" r="J209"/>
  <c r="BK182"/>
  <c r="BK147"/>
  <c r="J115"/>
  <c r="BK203"/>
  <c r="BK176"/>
  <c r="BK152"/>
  <c r="J106"/>
  <c i="8" r="BK191"/>
  <c r="J200"/>
  <c r="BK207"/>
  <c r="J147"/>
  <c r="J164"/>
  <c i="9" r="BK96"/>
  <c i="12" r="J222"/>
  <c r="J341"/>
  <c r="BK242"/>
  <c r="J135"/>
  <c i="13" r="BK549"/>
  <c r="BK569"/>
  <c r="BK462"/>
  <c r="BK424"/>
  <c r="BK386"/>
  <c r="J340"/>
  <c r="J307"/>
  <c r="J232"/>
  <c r="J179"/>
  <c r="BK131"/>
  <c r="J520"/>
  <c r="BK449"/>
  <c r="BK363"/>
  <c r="BK326"/>
  <c r="J283"/>
  <c r="BK179"/>
  <c r="J300"/>
  <c r="BK208"/>
  <c r="BK110"/>
  <c i="14" r="BK487"/>
  <c r="J445"/>
  <c r="J350"/>
  <c r="J325"/>
  <c r="BK199"/>
  <c r="BK623"/>
  <c r="J572"/>
  <c r="J505"/>
  <c r="BK435"/>
  <c r="BK344"/>
  <c r="J261"/>
  <c r="BK215"/>
  <c r="BK523"/>
  <c r="J460"/>
  <c r="BK419"/>
  <c r="J341"/>
  <c r="BK321"/>
  <c r="BK271"/>
  <c r="BK194"/>
  <c i="15" r="F41"/>
  <c i="1" r="BD73"/>
  <c i="16" r="J460"/>
  <c r="BK387"/>
  <c r="J299"/>
  <c r="J156"/>
  <c r="J554"/>
  <c r="BK443"/>
  <c r="J356"/>
  <c r="J337"/>
  <c r="J209"/>
  <c r="BK605"/>
  <c r="BK529"/>
  <c r="BK440"/>
  <c r="J352"/>
  <c r="BK273"/>
  <c r="J220"/>
  <c r="J111"/>
  <c r="J612"/>
  <c r="J496"/>
  <c r="J348"/>
  <c r="BK233"/>
  <c i="17" r="BK595"/>
  <c r="J521"/>
  <c r="BK493"/>
  <c r="J449"/>
  <c r="BK395"/>
  <c r="BK355"/>
  <c r="J317"/>
  <c r="BK272"/>
  <c r="BK211"/>
  <c r="BK136"/>
  <c r="BK560"/>
  <c r="BK515"/>
  <c r="J458"/>
  <c r="J419"/>
  <c r="J367"/>
  <c r="J341"/>
  <c r="BK301"/>
  <c r="BK256"/>
  <c r="J211"/>
  <c r="J145"/>
  <c i="18" r="J514"/>
  <c r="J449"/>
  <c r="J408"/>
  <c r="J375"/>
  <c r="J316"/>
  <c r="J282"/>
  <c r="J243"/>
  <c r="BK164"/>
  <c r="J141"/>
  <c r="J516"/>
  <c r="J464"/>
  <c r="BK433"/>
  <c r="J393"/>
  <c r="BK349"/>
  <c r="J300"/>
  <c r="J281"/>
  <c r="BK243"/>
  <c r="J197"/>
  <c r="J137"/>
  <c i="19" r="BK142"/>
  <c r="J121"/>
  <c i="20" r="J379"/>
  <c r="J322"/>
  <c r="BK227"/>
  <c r="BK440"/>
  <c r="BK393"/>
  <c r="BK296"/>
  <c r="BK252"/>
  <c r="J147"/>
  <c r="J296"/>
  <c r="J260"/>
  <c r="J135"/>
  <c r="J328"/>
  <c r="J308"/>
  <c r="BK292"/>
  <c r="BK185"/>
  <c i="21" r="BK357"/>
  <c r="J314"/>
  <c r="BK264"/>
  <c r="BK126"/>
  <c r="J399"/>
  <c r="J299"/>
  <c r="J181"/>
  <c r="BK484"/>
  <c r="J416"/>
  <c r="J345"/>
  <c r="BK285"/>
  <c r="BK215"/>
  <c r="J360"/>
  <c r="J324"/>
  <c r="J260"/>
  <c r="J213"/>
  <c r="BK110"/>
  <c i="22" r="BK396"/>
  <c r="J355"/>
  <c r="BK296"/>
  <c r="J222"/>
  <c r="BK403"/>
  <c r="J312"/>
  <c r="J252"/>
  <c r="J163"/>
  <c r="BK121"/>
  <c r="J301"/>
  <c r="BK236"/>
  <c r="J161"/>
  <c i="23" r="BK422"/>
  <c r="BK384"/>
  <c r="BK337"/>
  <c r="BK281"/>
  <c r="BK237"/>
  <c r="BK172"/>
  <c r="BK110"/>
  <c r="J392"/>
  <c r="J317"/>
  <c r="J222"/>
  <c r="J432"/>
  <c r="BK345"/>
  <c r="J310"/>
  <c r="BK248"/>
  <c r="BK163"/>
  <c i="24" r="BK454"/>
  <c r="BK321"/>
  <c r="J288"/>
  <c r="J187"/>
  <c r="BK126"/>
  <c r="BK350"/>
  <c r="BK278"/>
  <c r="BK236"/>
  <c r="BK163"/>
  <c r="BK394"/>
  <c r="BK362"/>
  <c r="BK307"/>
  <c r="BK260"/>
  <c r="J193"/>
  <c r="BK115"/>
  <c i="25" r="BK412"/>
  <c r="BK303"/>
  <c r="BK237"/>
  <c r="J430"/>
  <c r="J371"/>
  <c r="J270"/>
  <c r="J193"/>
  <c r="J383"/>
  <c r="J329"/>
  <c r="J266"/>
  <c r="BK200"/>
  <c r="BK430"/>
  <c r="BK388"/>
  <c r="J281"/>
  <c r="BK185"/>
  <c i="26" r="J96"/>
  <c i="27" r="BK119"/>
  <c r="BK93"/>
  <c i="28" r="J230"/>
  <c r="J217"/>
  <c r="BK190"/>
  <c r="J165"/>
  <c r="J135"/>
  <c r="BK103"/>
  <c r="J245"/>
  <c r="J228"/>
  <c r="BK195"/>
  <c r="J163"/>
  <c r="BK119"/>
  <c r="BK93"/>
  <c r="BK234"/>
  <c r="J210"/>
  <c r="J203"/>
  <c r="BK177"/>
  <c r="J125"/>
  <c r="BK107"/>
  <c i="29" r="BK146"/>
  <c r="J126"/>
  <c r="J156"/>
  <c r="J144"/>
  <c r="J116"/>
  <c r="J112"/>
  <c r="BK99"/>
  <c i="30" r="J215"/>
  <c r="J207"/>
  <c r="BK187"/>
  <c r="J175"/>
  <c r="BK156"/>
  <c r="BK144"/>
  <c r="J135"/>
  <c r="BK109"/>
  <c r="J219"/>
  <c r="BK207"/>
  <c r="J192"/>
  <c r="J180"/>
  <c r="J169"/>
  <c r="J156"/>
  <c r="J142"/>
  <c r="BK120"/>
  <c r="J103"/>
  <c i="31" r="J90"/>
  <c i="33" r="BK95"/>
  <c i="34" r="J105"/>
  <c r="J125"/>
  <c r="BK97"/>
  <c r="J122"/>
  <c i="35" r="J90"/>
  <c r="BK90"/>
  <c i="36" r="J109"/>
  <c r="BK116"/>
  <c r="J103"/>
  <c r="BK93"/>
  <c i="37" r="J116"/>
  <c r="J97"/>
  <c r="BK117"/>
  <c r="J104"/>
  <c r="J96"/>
  <c i="38" r="BK104"/>
  <c r="J103"/>
  <c i="39" r="J100"/>
  <c r="J99"/>
  <c i="40" r="J97"/>
  <c r="BK100"/>
  <c i="41" r="BK122"/>
  <c r="BK95"/>
  <c i="42" r="J110"/>
  <c r="J108"/>
  <c r="BK126"/>
  <c i="43" r="J130"/>
  <c r="J101"/>
  <c r="BK122"/>
  <c i="44" r="J147"/>
  <c r="BK96"/>
  <c r="J152"/>
  <c r="J100"/>
  <c r="J167"/>
  <c r="BK117"/>
  <c r="BK100"/>
  <c r="BK188"/>
  <c i="45" r="J108"/>
  <c r="BK97"/>
  <c i="46" r="J116"/>
  <c i="47" r="J111"/>
  <c r="J109"/>
  <c r="BK112"/>
  <c i="48" r="BK106"/>
  <c r="J100"/>
  <c r="BK100"/>
  <c i="49" r="BK106"/>
  <c i="50" r="BK121"/>
  <c r="J121"/>
  <c r="BK100"/>
  <c i="51" r="BK225"/>
  <c r="J202"/>
  <c r="BK176"/>
  <c r="J169"/>
  <c r="BK151"/>
  <c r="J137"/>
  <c r="J122"/>
  <c r="BK107"/>
  <c r="BK230"/>
  <c r="J214"/>
  <c r="BK188"/>
  <c r="J107"/>
  <c r="J240"/>
  <c r="J217"/>
  <c r="J198"/>
  <c r="BK180"/>
  <c r="BK166"/>
  <c r="BK150"/>
  <c r="J129"/>
  <c r="J115"/>
  <c r="J99"/>
  <c i="53" r="BK110"/>
  <c r="BK101"/>
  <c i="12" r="BK107"/>
  <c r="BK271"/>
  <c r="J228"/>
  <c r="BK142"/>
  <c r="BK326"/>
  <c r="BK284"/>
  <c r="BK226"/>
  <c r="BK149"/>
  <c i="13" r="BK536"/>
  <c r="J545"/>
  <c r="BK483"/>
  <c r="J440"/>
  <c r="BK425"/>
  <c r="J392"/>
  <c r="J363"/>
  <c r="BK339"/>
  <c r="BK321"/>
  <c r="J277"/>
  <c r="J225"/>
  <c r="J187"/>
  <c r="J136"/>
  <c r="J565"/>
  <c r="J497"/>
  <c r="J458"/>
  <c r="J444"/>
  <c r="J425"/>
  <c r="BK367"/>
  <c r="J337"/>
  <c r="BK317"/>
  <c r="BK272"/>
  <c r="J214"/>
  <c r="J160"/>
  <c r="BK423"/>
  <c r="BK214"/>
  <c r="BK192"/>
  <c r="J123"/>
  <c i="14" r="BK495"/>
  <c r="BK462"/>
  <c r="J429"/>
  <c r="J346"/>
  <c r="BK326"/>
  <c r="BK223"/>
  <c r="J163"/>
  <c r="J559"/>
  <c r="J592"/>
  <c r="J543"/>
  <c r="J523"/>
  <c r="BK449"/>
  <c r="J379"/>
  <c r="BK311"/>
  <c r="J266"/>
  <c r="J223"/>
  <c r="BK145"/>
  <c r="BK129"/>
  <c r="BK508"/>
  <c r="J462"/>
  <c r="BK429"/>
  <c r="BK350"/>
  <c r="BK325"/>
  <c r="BK287"/>
  <c r="BK236"/>
  <c r="J213"/>
  <c r="J153"/>
  <c r="BK116"/>
  <c i="16" r="J604"/>
  <c r="BK521"/>
  <c r="J500"/>
  <c r="BK474"/>
  <c r="BK425"/>
  <c r="BK352"/>
  <c r="J293"/>
  <c r="J164"/>
  <c r="J605"/>
  <c r="J529"/>
  <c r="J456"/>
  <c r="BK398"/>
  <c r="BK359"/>
  <c r="BK328"/>
  <c r="BK184"/>
  <c r="J130"/>
  <c r="J602"/>
  <c r="J533"/>
  <c r="J481"/>
  <c r="J450"/>
  <c r="J398"/>
  <c r="BK343"/>
  <c r="BK278"/>
  <c r="J230"/>
  <c r="J195"/>
  <c r="BK130"/>
  <c r="J634"/>
  <c r="BK609"/>
  <c r="BK502"/>
  <c r="BK408"/>
  <c r="BK337"/>
  <c r="J278"/>
  <c r="J226"/>
  <c r="J137"/>
  <c i="17" r="BK589"/>
  <c r="J560"/>
  <c r="BK505"/>
  <c r="J478"/>
  <c r="BK450"/>
  <c r="BK416"/>
  <c r="BK387"/>
  <c r="J364"/>
  <c r="BK341"/>
  <c r="J319"/>
  <c r="J291"/>
  <c r="BK234"/>
  <c r="J213"/>
  <c r="BK167"/>
  <c r="BK129"/>
  <c r="J557"/>
  <c r="BK507"/>
  <c r="J493"/>
  <c r="J462"/>
  <c r="BK436"/>
  <c r="BK381"/>
  <c r="BK360"/>
  <c r="BK345"/>
  <c r="BK307"/>
  <c r="J272"/>
  <c r="J242"/>
  <c r="J202"/>
  <c r="J155"/>
  <c r="J116"/>
  <c i="18" r="J520"/>
  <c r="BK491"/>
  <c r="BK453"/>
  <c r="J430"/>
  <c r="BK394"/>
  <c r="BK371"/>
  <c r="BK338"/>
  <c r="J295"/>
  <c r="BK281"/>
  <c r="BK248"/>
  <c r="J199"/>
  <c r="BK158"/>
  <c r="BK115"/>
  <c r="J510"/>
  <c r="BK456"/>
  <c r="BK426"/>
  <c r="J395"/>
  <c r="J378"/>
  <c r="BK334"/>
  <c r="BK301"/>
  <c r="J286"/>
  <c r="J272"/>
  <c r="BK226"/>
  <c r="BK173"/>
  <c r="J133"/>
  <c i="19" r="J188"/>
  <c r="J127"/>
  <c r="BK121"/>
  <c r="BK127"/>
  <c i="20" r="J420"/>
  <c r="BK365"/>
  <c r="J294"/>
  <c r="J238"/>
  <c r="J185"/>
  <c r="J438"/>
  <c r="J395"/>
  <c r="J326"/>
  <c r="BK305"/>
  <c r="BK256"/>
  <c r="J227"/>
  <c r="BK161"/>
  <c r="J351"/>
  <c r="J292"/>
  <c r="BK242"/>
  <c r="J161"/>
  <c r="BK405"/>
  <c r="BK355"/>
  <c r="J288"/>
  <c r="J200"/>
  <c r="BK135"/>
  <c i="21" r="J392"/>
  <c r="J365"/>
  <c r="BK307"/>
  <c r="BK232"/>
  <c r="J131"/>
  <c r="BK408"/>
  <c r="J321"/>
  <c r="J265"/>
  <c r="BK236"/>
  <c r="J139"/>
  <c r="BK469"/>
  <c r="J402"/>
  <c r="BK375"/>
  <c r="BK296"/>
  <c r="J236"/>
  <c r="J422"/>
  <c r="J355"/>
  <c r="BK323"/>
  <c r="J274"/>
  <c r="J215"/>
  <c r="BK161"/>
  <c i="22" r="J455"/>
  <c r="J363"/>
  <c r="BK322"/>
  <c r="J292"/>
  <c r="BK204"/>
  <c r="J121"/>
  <c r="BK370"/>
  <c r="BK293"/>
  <c r="J245"/>
  <c r="J215"/>
  <c r="BK135"/>
  <c r="J373"/>
  <c r="BK304"/>
  <c r="J232"/>
  <c r="BK187"/>
  <c r="BK433"/>
  <c r="J400"/>
  <c r="BK336"/>
  <c r="J295"/>
  <c r="BK270"/>
  <c r="J193"/>
  <c i="23" r="J467"/>
  <c r="J399"/>
  <c r="J360"/>
  <c r="BK324"/>
  <c r="J296"/>
  <c r="J260"/>
  <c r="BK222"/>
  <c r="J163"/>
  <c r="J469"/>
  <c r="J408"/>
  <c r="BK370"/>
  <c r="BK304"/>
  <c r="J265"/>
  <c r="J193"/>
  <c r="BK434"/>
  <c r="BK399"/>
  <c r="BK365"/>
  <c r="BK325"/>
  <c r="BK314"/>
  <c r="BK242"/>
  <c r="BK193"/>
  <c r="BK147"/>
  <c i="24" r="BK439"/>
  <c r="J350"/>
  <c r="J307"/>
  <c r="J267"/>
  <c r="BK222"/>
  <c r="J161"/>
  <c r="BK432"/>
  <c r="J369"/>
  <c r="BK304"/>
  <c r="J296"/>
  <c r="J260"/>
  <c r="BK232"/>
  <c r="BK193"/>
  <c r="J454"/>
  <c r="BK392"/>
  <c r="BK335"/>
  <c r="BK299"/>
  <c r="BK275"/>
  <c r="BK252"/>
  <c r="J236"/>
  <c r="BK187"/>
  <c r="J121"/>
  <c i="25" r="J388"/>
  <c r="BK333"/>
  <c r="BK266"/>
  <c r="BK242"/>
  <c r="J131"/>
  <c r="BK380"/>
  <c r="J318"/>
  <c r="BK264"/>
  <c r="BK204"/>
  <c r="BK110"/>
  <c r="J356"/>
  <c r="J325"/>
  <c r="BK295"/>
  <c r="J264"/>
  <c r="J215"/>
  <c r="J126"/>
  <c r="J425"/>
  <c r="BK398"/>
  <c r="BK347"/>
  <c r="J303"/>
  <c r="J242"/>
  <c r="J172"/>
  <c i="26" r="BK186"/>
  <c r="J114"/>
  <c i="27" r="J101"/>
  <c r="BK97"/>
  <c i="28" r="J242"/>
  <c r="J229"/>
  <c r="BK212"/>
  <c r="J181"/>
  <c r="BK157"/>
  <c r="BK137"/>
  <c r="BK117"/>
  <c r="BK95"/>
  <c r="J243"/>
  <c r="J224"/>
  <c r="BK210"/>
  <c r="J173"/>
  <c r="J161"/>
  <c r="BK127"/>
  <c r="J94"/>
  <c r="BK245"/>
  <c r="J219"/>
  <c r="BK206"/>
  <c r="J192"/>
  <c r="J179"/>
  <c r="BK149"/>
  <c r="J123"/>
  <c r="BK99"/>
  <c i="29" r="J153"/>
  <c r="J136"/>
  <c r="J119"/>
  <c r="J140"/>
  <c r="BK124"/>
  <c r="BK110"/>
  <c r="BK90"/>
  <c r="J105"/>
  <c r="J90"/>
  <c i="30" r="BK218"/>
  <c r="BK209"/>
  <c r="J201"/>
  <c r="BK189"/>
  <c r="BK181"/>
  <c r="BK174"/>
  <c r="BK163"/>
  <c r="J155"/>
  <c r="J147"/>
  <c r="J138"/>
  <c r="BK113"/>
  <c r="BK105"/>
  <c r="J220"/>
  <c r="J214"/>
  <c r="J203"/>
  <c r="J195"/>
  <c r="BK184"/>
  <c r="J179"/>
  <c r="J165"/>
  <c r="BK150"/>
  <c r="BK141"/>
  <c r="J136"/>
  <c r="J119"/>
  <c r="J110"/>
  <c i="31" r="BK98"/>
  <c r="J96"/>
  <c r="BK90"/>
  <c i="33" r="BK106"/>
  <c r="J106"/>
  <c r="BK102"/>
  <c r="J97"/>
  <c i="34" r="BK124"/>
  <c r="J108"/>
  <c r="J104"/>
  <c r="BK126"/>
  <c r="J115"/>
  <c r="BK101"/>
  <c r="BK125"/>
  <c r="J93"/>
  <c r="BK123"/>
  <c r="J101"/>
  <c i="35" r="J102"/>
  <c r="J106"/>
  <c r="J101"/>
  <c r="BK106"/>
  <c i="36" r="BK115"/>
  <c r="J105"/>
  <c r="BK92"/>
  <c r="J112"/>
  <c r="BK98"/>
  <c r="J91"/>
  <c i="37" r="BK118"/>
  <c r="J109"/>
  <c r="BK96"/>
  <c r="BK116"/>
  <c r="J108"/>
  <c r="J101"/>
  <c r="BK97"/>
  <c r="BK90"/>
  <c i="38" r="J101"/>
  <c r="BK91"/>
  <c r="J100"/>
  <c r="BK90"/>
  <c i="39" r="BK92"/>
  <c r="BK102"/>
  <c r="BK100"/>
  <c r="J91"/>
  <c i="40" r="BK110"/>
  <c r="J95"/>
  <c r="BK105"/>
  <c r="BK97"/>
  <c i="41" r="BK119"/>
  <c r="BK101"/>
  <c r="BK118"/>
  <c r="BK98"/>
  <c i="42" r="J126"/>
  <c r="BK96"/>
  <c r="J124"/>
  <c r="J125"/>
  <c r="J107"/>
  <c r="J101"/>
  <c r="BK123"/>
  <c r="J104"/>
  <c i="43" r="BK126"/>
  <c r="BK106"/>
  <c r="J122"/>
  <c r="BK98"/>
  <c r="J106"/>
  <c i="44" r="BK172"/>
  <c r="J115"/>
  <c r="J104"/>
  <c r="BK132"/>
  <c i="45" r="BK116"/>
  <c r="J116"/>
  <c i="46" r="BK119"/>
  <c r="BK113"/>
  <c i="47" r="BK113"/>
  <c r="J98"/>
  <c i="48" r="BK109"/>
  <c r="J101"/>
  <c r="J98"/>
  <c i="49" r="BK95"/>
  <c r="J101"/>
  <c i="50" r="BK95"/>
  <c r="BK105"/>
  <c i="51" r="J246"/>
  <c r="J239"/>
  <c r="BK216"/>
  <c r="BK192"/>
  <c r="BK174"/>
  <c r="BK159"/>
  <c r="BK136"/>
  <c r="BK118"/>
  <c r="J109"/>
  <c r="J229"/>
  <c r="J212"/>
  <c r="J187"/>
  <c r="J108"/>
  <c r="J103"/>
  <c r="J230"/>
  <c r="BK204"/>
  <c r="J179"/>
  <c r="J165"/>
  <c r="J152"/>
  <c r="J135"/>
  <c r="J118"/>
  <c r="J101"/>
  <c i="52" r="J95"/>
  <c i="53" r="BK105"/>
  <c r="J90"/>
  <c i="2" r="J137"/>
  <c r="BK118"/>
  <c i="1" r="AS89"/>
  <c r="AS104"/>
  <c i="3" r="BK219"/>
  <c r="J172"/>
  <c r="J229"/>
  <c r="J219"/>
  <c r="J194"/>
  <c r="J104"/>
  <c i="4" r="J220"/>
  <c r="BK168"/>
  <c r="BK114"/>
  <c r="BK222"/>
  <c r="BK195"/>
  <c r="J125"/>
  <c i="5" r="F40"/>
  <c i="1" r="BC60"/>
  <c i="6" r="BK121"/>
  <c r="BK204"/>
  <c r="J149"/>
  <c r="BK177"/>
  <c i="7" r="J215"/>
  <c r="J172"/>
  <c r="J119"/>
  <c r="J221"/>
  <c r="J195"/>
  <c r="BK157"/>
  <c r="J111"/>
  <c i="8" r="BK130"/>
  <c r="J219"/>
  <c r="J168"/>
  <c r="J225"/>
  <c r="BK197"/>
  <c r="J166"/>
  <c r="J124"/>
  <c i="9" r="BK114"/>
  <c r="F39"/>
  <c i="1" r="BB65"/>
  <c i="11" r="J91"/>
  <c i="12" r="J333"/>
  <c r="BK289"/>
  <c r="BK275"/>
  <c r="J237"/>
  <c r="J191"/>
  <c r="J140"/>
  <c r="BK102"/>
  <c r="BK350"/>
  <c r="BK341"/>
  <c r="J326"/>
  <c r="BK288"/>
  <c r="J232"/>
  <c r="J167"/>
  <c r="J323"/>
  <c r="BK283"/>
  <c r="J239"/>
  <c r="BK140"/>
  <c i="13" r="J540"/>
  <c r="BK565"/>
  <c r="BK458"/>
  <c r="J426"/>
  <c r="BK387"/>
  <c r="J367"/>
  <c r="BK337"/>
  <c r="BK300"/>
  <c r="J257"/>
  <c r="BK210"/>
  <c r="J153"/>
  <c r="J110"/>
  <c r="BK533"/>
  <c r="BK477"/>
  <c r="BK430"/>
  <c r="J371"/>
  <c r="J339"/>
  <c r="BK305"/>
  <c r="BK277"/>
  <c r="BK230"/>
  <c r="BK153"/>
  <c r="J312"/>
  <c r="J230"/>
  <c r="J163"/>
  <c i="14" r="J563"/>
  <c r="BK471"/>
  <c r="BK432"/>
  <c r="J375"/>
  <c r="J340"/>
  <c r="BK229"/>
  <c r="J183"/>
  <c r="J129"/>
  <c r="J556"/>
  <c r="J566"/>
  <c r="J520"/>
  <c r="BK466"/>
  <c r="BK396"/>
  <c r="BK346"/>
  <c r="BK292"/>
  <c r="BK261"/>
  <c r="BK225"/>
  <c r="BK192"/>
  <c r="BK123"/>
  <c r="BK499"/>
  <c r="J466"/>
  <c r="J435"/>
  <c r="J396"/>
  <c r="BK340"/>
  <c r="J299"/>
  <c r="BK257"/>
  <c r="BK187"/>
  <c r="J138"/>
  <c i="15" r="J38"/>
  <c i="1" r="AW73"/>
  <c i="16" r="BK496"/>
  <c r="J454"/>
  <c r="BK383"/>
  <c r="BK323"/>
  <c r="BK230"/>
  <c r="BK139"/>
  <c r="BK568"/>
  <c r="BK460"/>
  <c r="J411"/>
  <c r="J361"/>
  <c r="J333"/>
  <c r="J231"/>
  <c r="BK146"/>
  <c r="J550"/>
  <c r="BK486"/>
  <c r="J443"/>
  <c r="BK362"/>
  <c r="BK342"/>
  <c r="J283"/>
  <c r="BK226"/>
  <c r="J139"/>
  <c r="J640"/>
  <c r="J614"/>
  <c r="J506"/>
  <c r="BK411"/>
  <c r="BK333"/>
  <c r="BK242"/>
  <c r="J197"/>
  <c i="17" r="J595"/>
  <c r="J559"/>
  <c r="J510"/>
  <c r="BK473"/>
  <c r="J436"/>
  <c r="J391"/>
  <c r="J363"/>
  <c r="J346"/>
  <c r="J307"/>
  <c r="J274"/>
  <c r="J218"/>
  <c r="BK177"/>
  <c r="J131"/>
  <c r="J573"/>
  <c r="J524"/>
  <c r="J505"/>
  <c r="J473"/>
  <c r="BK449"/>
  <c r="BK411"/>
  <c r="J370"/>
  <c r="BK356"/>
  <c r="BK336"/>
  <c r="BK291"/>
  <c r="BK249"/>
  <c r="J223"/>
  <c r="J198"/>
  <c r="J138"/>
  <c i="18" r="BK546"/>
  <c r="BK510"/>
  <c r="BK464"/>
  <c r="BK437"/>
  <c r="BK393"/>
  <c r="BK366"/>
  <c r="BK322"/>
  <c r="J292"/>
  <c r="BK272"/>
  <c r="BK232"/>
  <c r="BK197"/>
  <c r="J162"/>
  <c r="J109"/>
  <c r="J506"/>
  <c r="J462"/>
  <c r="BK412"/>
  <c r="BK390"/>
  <c r="J338"/>
  <c r="J298"/>
  <c r="BK282"/>
  <c r="BK255"/>
  <c r="BK221"/>
  <c r="J175"/>
  <c r="J148"/>
  <c r="BK109"/>
  <c i="19" r="J124"/>
  <c r="J108"/>
  <c r="J96"/>
  <c i="20" r="J400"/>
  <c r="J295"/>
  <c r="BK241"/>
  <c r="BK193"/>
  <c r="J331"/>
  <c r="J300"/>
  <c r="BK260"/>
  <c r="BK200"/>
  <c r="J121"/>
  <c r="BK363"/>
  <c r="BK300"/>
  <c r="BK239"/>
  <c r="BK139"/>
  <c r="J370"/>
  <c r="J252"/>
  <c r="BK152"/>
  <c i="21" r="BK432"/>
  <c r="J351"/>
  <c r="BK321"/>
  <c r="J241"/>
  <c r="BK139"/>
  <c r="J424"/>
  <c r="J334"/>
  <c r="BK268"/>
  <c r="BK204"/>
  <c r="BK121"/>
  <c r="J467"/>
  <c r="J387"/>
  <c r="BK334"/>
  <c r="J268"/>
  <c r="BK222"/>
  <c r="J394"/>
  <c r="J349"/>
  <c r="BK317"/>
  <c r="BK273"/>
  <c r="J222"/>
  <c r="J163"/>
  <c i="22" r="BK440"/>
  <c r="BK393"/>
  <c r="BK351"/>
  <c r="BK312"/>
  <c r="BK200"/>
  <c r="BK126"/>
  <c r="BK305"/>
  <c r="J278"/>
  <c r="BK244"/>
  <c r="J187"/>
  <c r="J110"/>
  <c r="BK308"/>
  <c r="BK242"/>
  <c r="J204"/>
  <c r="BK172"/>
  <c r="BK387"/>
  <c r="BK341"/>
  <c r="BK300"/>
  <c r="J260"/>
  <c r="J218"/>
  <c i="23" r="J462"/>
  <c r="BK392"/>
  <c r="J345"/>
  <c r="BK317"/>
  <c r="BK273"/>
  <c r="J242"/>
  <c r="J161"/>
  <c r="BK484"/>
  <c r="J424"/>
  <c r="J375"/>
  <c r="J307"/>
  <c r="J267"/>
  <c r="BK215"/>
  <c r="J115"/>
  <c r="BK375"/>
  <c r="J337"/>
  <c r="J181"/>
  <c r="BK161"/>
  <c r="J131"/>
  <c i="24" r="BK437"/>
  <c r="BK395"/>
  <c r="J345"/>
  <c r="J304"/>
  <c r="J242"/>
  <c r="BK204"/>
  <c r="J135"/>
  <c r="J437"/>
  <c r="J372"/>
  <c r="J315"/>
  <c r="J285"/>
  <c r="J244"/>
  <c r="J204"/>
  <c r="J126"/>
  <c r="BK386"/>
  <c r="BK345"/>
  <c r="BK311"/>
  <c r="BK293"/>
  <c r="BK244"/>
  <c r="BK135"/>
  <c i="25" r="BK458"/>
  <c r="J366"/>
  <c r="J345"/>
  <c r="J269"/>
  <c r="J227"/>
  <c r="BK115"/>
  <c r="J395"/>
  <c r="BK321"/>
  <c r="BK300"/>
  <c r="BK213"/>
  <c r="BK126"/>
  <c r="J380"/>
  <c r="J326"/>
  <c r="BK292"/>
  <c r="BK263"/>
  <c r="J218"/>
  <c r="BK163"/>
  <c r="BK465"/>
  <c r="BK376"/>
  <c r="BK326"/>
  <c r="BK244"/>
  <c r="BK139"/>
  <c i="26" r="BK114"/>
  <c r="BK96"/>
  <c i="27" r="J93"/>
  <c i="28" r="BK203"/>
  <c r="J177"/>
  <c r="BK155"/>
  <c r="J139"/>
  <c r="J107"/>
  <c r="J92"/>
  <c r="BK238"/>
  <c r="BK216"/>
  <c r="BK196"/>
  <c r="BK171"/>
  <c r="J143"/>
  <c r="J129"/>
  <c r="J95"/>
  <c r="BK243"/>
  <c r="BK224"/>
  <c r="BK207"/>
  <c r="BK181"/>
  <c r="BK153"/>
  <c r="J121"/>
  <c r="BK91"/>
  <c i="29" r="BK142"/>
  <c r="J123"/>
  <c r="BK155"/>
  <c r="J142"/>
  <c r="BK126"/>
  <c r="BK108"/>
  <c r="BK91"/>
  <c r="J91"/>
  <c i="30" r="BK223"/>
  <c r="BK216"/>
  <c r="J206"/>
  <c r="BK199"/>
  <c r="J188"/>
  <c r="BK180"/>
  <c r="J166"/>
  <c r="J161"/>
  <c r="BK151"/>
  <c r="J143"/>
  <c r="J137"/>
  <c r="BK134"/>
  <c r="J124"/>
  <c r="BK122"/>
  <c r="J111"/>
  <c r="BK103"/>
  <c r="BK224"/>
  <c r="BK222"/>
  <c r="BK215"/>
  <c r="J209"/>
  <c r="J204"/>
  <c r="BK198"/>
  <c r="J189"/>
  <c r="BK185"/>
  <c r="J178"/>
  <c r="BK175"/>
  <c r="BK170"/>
  <c r="J163"/>
  <c r="J157"/>
  <c r="J153"/>
  <c r="J149"/>
  <c r="BK147"/>
  <c r="BK143"/>
  <c r="J140"/>
  <c r="J132"/>
  <c r="J122"/>
  <c r="BK111"/>
  <c r="J102"/>
  <c i="31" r="J91"/>
  <c r="J92"/>
  <c i="33" r="J107"/>
  <c r="BK105"/>
  <c r="BK97"/>
  <c r="J94"/>
  <c i="34" r="J119"/>
  <c r="BK106"/>
  <c r="J94"/>
  <c r="BK117"/>
  <c r="J106"/>
  <c r="BK94"/>
  <c r="BK110"/>
  <c r="J96"/>
  <c i="35" r="BK100"/>
  <c r="BK102"/>
  <c r="J100"/>
  <c i="36" r="BK112"/>
  <c r="J102"/>
  <c r="BK91"/>
  <c r="BK109"/>
  <c r="J116"/>
  <c r="BK94"/>
  <c i="37" r="J117"/>
  <c r="J110"/>
  <c r="BK98"/>
  <c r="J118"/>
  <c r="J111"/>
  <c r="J103"/>
  <c r="BK95"/>
  <c i="38" r="BK100"/>
  <c r="J90"/>
  <c r="BK101"/>
  <c r="J92"/>
  <c i="39" r="J96"/>
  <c r="BK98"/>
  <c r="J101"/>
  <c i="40" r="J101"/>
  <c r="J103"/>
  <c i="41" r="J117"/>
  <c r="J122"/>
  <c r="BK114"/>
  <c r="J95"/>
  <c i="42" r="J116"/>
  <c r="J133"/>
  <c r="BK99"/>
  <c r="J123"/>
  <c r="BK106"/>
  <c r="J114"/>
  <c r="BK102"/>
  <c i="43" r="BK129"/>
  <c r="BK119"/>
  <c r="J129"/>
  <c r="BK101"/>
  <c i="44" r="BK167"/>
  <c r="BK101"/>
  <c r="BK113"/>
  <c r="J101"/>
  <c r="J117"/>
  <c i="45" r="BK109"/>
  <c r="J97"/>
  <c i="46" r="BK97"/>
  <c r="BK95"/>
  <c i="47" r="J100"/>
  <c r="J114"/>
  <c r="J106"/>
  <c i="48" r="BK107"/>
  <c r="J107"/>
  <c i="49" r="BK102"/>
  <c i="50" r="BK119"/>
  <c r="BK120"/>
  <c r="BK92"/>
  <c i="51" r="BK240"/>
  <c r="J222"/>
  <c r="J193"/>
  <c r="J180"/>
  <c r="J171"/>
  <c r="J150"/>
  <c r="J132"/>
  <c r="BK113"/>
  <c r="BK232"/>
  <c r="J216"/>
  <c r="J192"/>
  <c r="J130"/>
  <c r="BK239"/>
  <c r="BK215"/>
  <c r="J191"/>
  <c r="BK170"/>
  <c r="J151"/>
  <c r="BK137"/>
  <c r="J113"/>
  <c i="53" r="BK103"/>
  <c r="BK97"/>
  <c i="2" r="BK125"/>
  <c r="BK102"/>
  <c i="1" r="AS57"/>
  <c i="2" r="BK108"/>
  <c r="BK145"/>
  <c r="BK129"/>
  <c i="3" r="J238"/>
  <c r="J215"/>
  <c r="BK140"/>
  <c r="J211"/>
  <c r="J109"/>
  <c i="4" r="J218"/>
  <c r="J158"/>
  <c r="BK224"/>
  <c r="BK177"/>
  <c r="J104"/>
  <c i="6" r="J154"/>
  <c r="BK202"/>
  <c r="BK149"/>
  <c r="BK187"/>
  <c r="BK154"/>
  <c i="7" r="J193"/>
  <c r="BK124"/>
  <c r="J197"/>
  <c r="BK140"/>
  <c i="8" r="J197"/>
  <c r="BK157"/>
  <c r="J172"/>
  <c r="J176"/>
  <c i="10" r="J110"/>
  <c r="J102"/>
  <c r="BK93"/>
  <c r="BK100"/>
  <c i="11" r="BK98"/>
  <c i="12" r="BK338"/>
  <c r="BK303"/>
  <c r="J284"/>
  <c r="BK256"/>
  <c r="J217"/>
  <c r="BK164"/>
  <c r="BK135"/>
  <c r="BK282"/>
  <c r="BK183"/>
  <c i="13" r="J504"/>
  <c i="44" r="J189"/>
  <c r="BK182"/>
  <c r="J102"/>
  <c i="45" r="J117"/>
  <c r="BK114"/>
  <c i="46" r="J121"/>
  <c r="J101"/>
  <c r="BK105"/>
  <c i="47" r="J104"/>
  <c r="BK102"/>
  <c i="48" r="BK95"/>
  <c r="J109"/>
  <c i="49" r="BK105"/>
  <c r="J102"/>
  <c i="50" r="J115"/>
  <c r="J117"/>
  <c i="51" r="BK249"/>
  <c r="BK224"/>
  <c r="BK214"/>
  <c r="J190"/>
  <c r="J177"/>
  <c r="BK164"/>
  <c r="J140"/>
  <c r="BK121"/>
  <c r="J110"/>
  <c r="J231"/>
  <c r="BK210"/>
  <c r="J138"/>
  <c r="J102"/>
  <c r="J227"/>
  <c r="BK205"/>
  <c r="BK195"/>
  <c r="J175"/>
  <c r="J164"/>
  <c r="BK144"/>
  <c r="J127"/>
  <c r="BK110"/>
  <c i="52" r="BK95"/>
  <c i="53" r="J103"/>
  <c r="BK99"/>
  <c i="1" r="AS78"/>
  <c i="3" r="BK168"/>
  <c r="BK109"/>
  <c r="BK213"/>
  <c r="BK172"/>
  <c r="J126"/>
  <c i="4" r="J222"/>
  <c r="J179"/>
  <c r="BK119"/>
  <c r="BK220"/>
  <c r="BK179"/>
  <c r="J119"/>
  <c i="6" r="BK214"/>
  <c r="J204"/>
  <c r="BK159"/>
  <c r="J198"/>
  <c r="BK206"/>
  <c r="J159"/>
  <c r="BK115"/>
  <c i="7" r="J200"/>
  <c r="J168"/>
  <c r="BK130"/>
  <c r="J206"/>
  <c r="BK172"/>
  <c r="J130"/>
  <c i="8" r="BK213"/>
  <c r="J119"/>
  <c r="BK152"/>
  <c r="BK193"/>
  <c r="BK225"/>
  <c r="J130"/>
  <c i="12" r="BK248"/>
  <c r="BK176"/>
  <c r="BK296"/>
  <c r="BK212"/>
  <c r="J107"/>
  <c i="13" r="J477"/>
  <c r="BK504"/>
  <c r="J449"/>
  <c r="J412"/>
  <c r="BK371"/>
  <c r="J331"/>
  <c r="BK283"/>
  <c r="BK219"/>
  <c r="J145"/>
  <c r="BK540"/>
  <c r="BK473"/>
  <c r="BK426"/>
  <c r="BK340"/>
  <c r="BK312"/>
  <c r="BK248"/>
  <c r="BK138"/>
  <c r="BK232"/>
  <c r="BK187"/>
  <c i="14" r="BK566"/>
  <c r="BK476"/>
  <c r="BK409"/>
  <c r="BK343"/>
  <c r="BK297"/>
  <c r="BK167"/>
  <c r="J594"/>
  <c r="BK543"/>
  <c r="J476"/>
  <c r="BK400"/>
  <c r="J321"/>
  <c r="J229"/>
  <c r="BK153"/>
  <c r="BK505"/>
  <c r="J446"/>
  <c r="J371"/>
  <c r="J331"/>
  <c r="J297"/>
  <c r="J215"/>
  <c r="J145"/>
  <c i="16" r="J572"/>
  <c r="J511"/>
  <c r="BK450"/>
  <c r="BK358"/>
  <c r="BK264"/>
  <c r="BK124"/>
  <c r="BK511"/>
  <c r="BK439"/>
  <c r="J402"/>
  <c r="J323"/>
  <c r="BK132"/>
  <c r="J544"/>
  <c r="BK454"/>
  <c r="J359"/>
  <c r="BK309"/>
  <c r="J146"/>
  <c r="J638"/>
  <c r="J588"/>
  <c r="J425"/>
  <c r="BK293"/>
  <c r="BK209"/>
  <c i="17" r="BK567"/>
  <c r="J507"/>
  <c r="BK462"/>
  <c r="J433"/>
  <c r="BK369"/>
  <c r="J345"/>
  <c r="BK286"/>
  <c r="BK242"/>
  <c r="BK186"/>
  <c r="J593"/>
  <c r="J544"/>
  <c r="J489"/>
  <c r="J450"/>
  <c r="BK410"/>
  <c r="J361"/>
  <c r="J329"/>
  <c r="BK277"/>
  <c r="J234"/>
  <c r="J173"/>
  <c i="18" r="BK583"/>
  <c r="BK506"/>
  <c r="J433"/>
  <c r="BK395"/>
  <c r="J354"/>
  <c r="BK294"/>
  <c r="J255"/>
  <c r="BK179"/>
  <c r="BK119"/>
  <c r="BK505"/>
  <c r="BK445"/>
  <c r="BK408"/>
  <c r="BK381"/>
  <c r="J322"/>
  <c r="J291"/>
  <c r="J250"/>
  <c r="J172"/>
  <c i="19" r="BK108"/>
  <c r="J159"/>
  <c i="20" r="J405"/>
  <c r="J346"/>
  <c r="J242"/>
  <c r="BK163"/>
  <c r="J396"/>
  <c r="BK328"/>
  <c r="BK270"/>
  <c r="BK187"/>
  <c r="J341"/>
  <c r="BK204"/>
  <c r="BK346"/>
  <c r="BK316"/>
  <c r="BK295"/>
  <c r="J232"/>
  <c i="21" r="BK424"/>
  <c r="BK337"/>
  <c r="BK267"/>
  <c r="J200"/>
  <c r="BK434"/>
  <c r="J337"/>
  <c r="J248"/>
  <c r="J161"/>
  <c r="BK422"/>
  <c r="BK384"/>
  <c r="J267"/>
  <c r="BK135"/>
  <c r="BK329"/>
  <c r="J285"/>
  <c r="J147"/>
  <c i="22" r="BK420"/>
  <c r="J336"/>
  <c r="BK241"/>
  <c r="BK185"/>
  <c r="J328"/>
  <c r="BK281"/>
  <c r="J200"/>
  <c r="J433"/>
  <c r="BK346"/>
  <c r="BK292"/>
  <c r="J213"/>
  <c i="23" r="BK469"/>
  <c r="BK394"/>
  <c r="J349"/>
  <c r="J314"/>
  <c r="J268"/>
  <c r="BK218"/>
  <c r="J139"/>
  <c r="J425"/>
  <c r="BK334"/>
  <c r="BK253"/>
  <c r="J135"/>
  <c r="J380"/>
  <c r="BK329"/>
  <c r="BK296"/>
  <c r="BK232"/>
  <c r="BK139"/>
  <c i="24" r="J340"/>
  <c r="J239"/>
  <c r="J152"/>
  <c r="BK419"/>
  <c r="J321"/>
  <c r="BK288"/>
  <c r="J222"/>
  <c r="J110"/>
  <c r="BK378"/>
  <c r="J327"/>
  <c r="BK285"/>
  <c r="BK238"/>
  <c r="J163"/>
  <c i="25" r="BK463"/>
  <c r="J361"/>
  <c r="BK285"/>
  <c r="BK181"/>
  <c r="J398"/>
  <c r="J319"/>
  <c r="BK260"/>
  <c r="BK135"/>
  <c r="BK319"/>
  <c r="BK277"/>
  <c r="BK218"/>
  <c r="J463"/>
  <c r="BK341"/>
  <c r="J256"/>
  <c r="J135"/>
  <c i="26" r="BK132"/>
  <c i="27" r="BK94"/>
  <c i="28" r="BK244"/>
  <c r="BK228"/>
  <c r="BK183"/>
  <c r="J153"/>
  <c r="BK123"/>
  <c r="J93"/>
  <c r="J234"/>
  <c r="BK214"/>
  <c r="BK179"/>
  <c r="J147"/>
  <c r="BK101"/>
  <c r="J89"/>
  <c r="J226"/>
  <c r="J207"/>
  <c r="J188"/>
  <c r="J151"/>
  <c r="J113"/>
  <c r="BK94"/>
  <c i="29" r="J138"/>
  <c r="J121"/>
  <c r="J152"/>
  <c r="J131"/>
  <c r="BK94"/>
  <c i="30" r="BK226"/>
  <c r="J210"/>
  <c r="BK200"/>
  <c r="BK183"/>
  <c r="BK169"/>
  <c r="J154"/>
  <c r="BK140"/>
  <c r="J120"/>
  <c r="J104"/>
  <c r="J217"/>
  <c r="BK201"/>
  <c r="J187"/>
  <c r="J176"/>
  <c r="BK161"/>
  <c r="J146"/>
  <c r="BK130"/>
  <c r="J109"/>
  <c i="31" r="J94"/>
  <c i="34" r="J121"/>
  <c r="J97"/>
  <c r="BK104"/>
  <c r="BK96"/>
  <c r="BK98"/>
  <c i="35" r="BK103"/>
  <c r="BK98"/>
  <c i="36" r="BK103"/>
  <c r="J113"/>
  <c r="BK97"/>
  <c r="J94"/>
  <c i="37" r="BK108"/>
  <c r="BK109"/>
  <c i="38" r="J99"/>
  <c r="J97"/>
  <c i="39" r="BK104"/>
  <c i="40" r="BK103"/>
  <c r="J108"/>
  <c r="BK96"/>
  <c i="41" r="J119"/>
  <c i="42" r="BK133"/>
  <c r="BK104"/>
  <c r="J96"/>
  <c r="BK108"/>
  <c i="43" r="BK127"/>
  <c r="BK123"/>
  <c r="BK95"/>
  <c i="44" r="BK114"/>
  <c r="BK122"/>
  <c r="J187"/>
  <c r="BK142"/>
  <c r="J113"/>
  <c r="BK115"/>
  <c i="45" r="J118"/>
  <c r="J114"/>
  <c i="46" r="J120"/>
  <c r="J97"/>
  <c i="47" r="J101"/>
  <c r="BK100"/>
  <c i="48" r="BK105"/>
  <c r="BK108"/>
  <c i="49" r="BK103"/>
  <c r="J103"/>
  <c i="50" r="BK117"/>
  <c r="J110"/>
  <c i="51" r="J221"/>
  <c r="BK191"/>
  <c r="BK179"/>
  <c r="BK172"/>
  <c r="J156"/>
  <c r="BK133"/>
  <c r="BK115"/>
  <c r="J104"/>
  <c r="J223"/>
  <c r="BK200"/>
  <c r="BK127"/>
  <c r="BK101"/>
  <c r="BK229"/>
  <c r="J200"/>
  <c r="BK184"/>
  <c r="BK171"/>
  <c r="BK154"/>
  <c r="J141"/>
  <c r="BK122"/>
  <c r="BK103"/>
  <c i="52" r="BK98"/>
  <c i="53" r="J120"/>
  <c r="J92"/>
  <c i="3" l="1" r="R237"/>
  <c i="4" r="R242"/>
  <c i="7" r="T220"/>
  <c i="9" r="P95"/>
  <c r="P94"/>
  <c r="P93"/>
  <c i="1" r="AU65"/>
  <c i="11" r="T90"/>
  <c r="T89"/>
  <c r="T88"/>
  <c i="27" r="P107"/>
  <c i="3" r="P237"/>
  <c i="4" r="P242"/>
  <c i="27" r="T107"/>
  <c i="7" r="R220"/>
  <c i="9" r="R95"/>
  <c r="R94"/>
  <c r="R93"/>
  <c i="11" r="P90"/>
  <c r="P89"/>
  <c r="P88"/>
  <c i="1" r="AU67"/>
  <c i="3" r="T237"/>
  <c i="4" r="T242"/>
  <c i="7" r="P220"/>
  <c i="9" r="T95"/>
  <c r="T94"/>
  <c r="T93"/>
  <c i="11" r="R90"/>
  <c r="R89"/>
  <c r="R88"/>
  <c i="27" r="R107"/>
  <c i="2" r="BK94"/>
  <c r="J94"/>
  <c r="J65"/>
  <c r="T94"/>
  <c r="R124"/>
  <c i="3" r="BK103"/>
  <c r="J103"/>
  <c r="J69"/>
  <c r="T103"/>
  <c r="T102"/>
  <c r="T189"/>
  <c r="BK210"/>
  <c r="J210"/>
  <c r="J73"/>
  <c r="T210"/>
  <c r="T200"/>
  <c i="4" r="BK103"/>
  <c r="J103"/>
  <c r="J69"/>
  <c r="P103"/>
  <c r="BK194"/>
  <c r="J194"/>
  <c r="J70"/>
  <c r="T194"/>
  <c r="BK215"/>
  <c r="J215"/>
  <c r="J73"/>
  <c r="R215"/>
  <c r="R205"/>
  <c i="6" r="BK104"/>
  <c r="J104"/>
  <c r="J69"/>
  <c r="T104"/>
  <c r="T174"/>
  <c r="R195"/>
  <c r="R224"/>
  <c i="7" r="BK105"/>
  <c r="T105"/>
  <c r="R163"/>
  <c r="BK190"/>
  <c r="J190"/>
  <c r="J74"/>
  <c r="T190"/>
  <c r="P202"/>
  <c r="T202"/>
  <c i="8" r="P105"/>
  <c r="BK163"/>
  <c r="J163"/>
  <c r="J70"/>
  <c r="R163"/>
  <c r="P190"/>
  <c r="P202"/>
  <c r="T218"/>
  <c i="10" r="R97"/>
  <c r="R91"/>
  <c r="R90"/>
  <c i="12" r="T101"/>
  <c r="P340"/>
  <c i="13" r="BK115"/>
  <c r="J115"/>
  <c r="J70"/>
  <c r="T115"/>
  <c r="P162"/>
  <c r="BK209"/>
  <c r="J209"/>
  <c r="J72"/>
  <c r="R209"/>
  <c r="P224"/>
  <c r="R224"/>
  <c r="T256"/>
  <c r="P394"/>
  <c r="BK429"/>
  <c r="J429"/>
  <c r="J79"/>
  <c r="T429"/>
  <c r="P464"/>
  <c r="BK499"/>
  <c r="J499"/>
  <c r="J81"/>
  <c r="T499"/>
  <c r="T544"/>
  <c i="14" r="P115"/>
  <c r="T115"/>
  <c r="R162"/>
  <c r="P214"/>
  <c r="T214"/>
  <c r="BK228"/>
  <c r="J228"/>
  <c r="J75"/>
  <c r="P228"/>
  <c r="T228"/>
  <c r="T260"/>
  <c r="P408"/>
  <c r="T408"/>
  <c r="R451"/>
  <c r="R486"/>
  <c r="P522"/>
  <c r="BK567"/>
  <c r="J567"/>
  <c r="J83"/>
  <c r="R567"/>
  <c i="16" r="BK116"/>
  <c r="J116"/>
  <c r="J70"/>
  <c r="BK163"/>
  <c r="J163"/>
  <c r="J71"/>
  <c r="T163"/>
  <c r="R221"/>
  <c r="P236"/>
  <c r="T236"/>
  <c r="P272"/>
  <c r="BK410"/>
  <c r="J410"/>
  <c r="J78"/>
  <c r="T410"/>
  <c r="R445"/>
  <c r="P480"/>
  <c r="R480"/>
  <c r="R528"/>
  <c r="P567"/>
  <c r="BK613"/>
  <c r="J613"/>
  <c r="J84"/>
  <c r="P613"/>
  <c i="17" r="BK115"/>
  <c r="J115"/>
  <c r="J70"/>
  <c r="R115"/>
  <c r="BK181"/>
  <c r="J181"/>
  <c r="J71"/>
  <c r="R181"/>
  <c r="BK233"/>
  <c r="J233"/>
  <c r="J72"/>
  <c r="T233"/>
  <c r="P248"/>
  <c r="R248"/>
  <c r="BK280"/>
  <c r="J280"/>
  <c r="J77"/>
  <c r="R280"/>
  <c r="BK418"/>
  <c r="J418"/>
  <c r="J78"/>
  <c r="R418"/>
  <c r="BK453"/>
  <c r="J453"/>
  <c r="J79"/>
  <c r="R453"/>
  <c r="BK488"/>
  <c r="J488"/>
  <c r="J80"/>
  <c r="R488"/>
  <c r="BK523"/>
  <c r="J523"/>
  <c r="J81"/>
  <c r="R523"/>
  <c r="P568"/>
  <c r="R568"/>
  <c i="18" r="R114"/>
  <c r="R107"/>
  <c r="R163"/>
  <c r="BK178"/>
  <c r="J178"/>
  <c r="J74"/>
  <c r="T205"/>
  <c r="BK397"/>
  <c r="J397"/>
  <c r="J78"/>
  <c r="BK432"/>
  <c r="J432"/>
  <c r="J79"/>
  <c r="R470"/>
  <c r="P512"/>
  <c r="R515"/>
  <c i="19" r="BK95"/>
  <c r="J95"/>
  <c r="J69"/>
  <c r="R95"/>
  <c r="R94"/>
  <c r="R93"/>
  <c i="20" r="BK109"/>
  <c r="J109"/>
  <c r="J69"/>
  <c r="R109"/>
  <c r="T109"/>
  <c r="R120"/>
  <c r="R186"/>
  <c r="T203"/>
  <c r="BK221"/>
  <c r="J221"/>
  <c r="J76"/>
  <c r="T221"/>
  <c r="R269"/>
  <c r="P303"/>
  <c r="BK307"/>
  <c r="J307"/>
  <c r="J79"/>
  <c r="R307"/>
  <c r="P330"/>
  <c r="BK372"/>
  <c r="J372"/>
  <c r="J81"/>
  <c r="BK404"/>
  <c r="J404"/>
  <c r="J83"/>
  <c r="T404"/>
  <c i="21" r="BK109"/>
  <c r="J109"/>
  <c r="J69"/>
  <c r="R109"/>
  <c r="T109"/>
  <c r="P120"/>
  <c r="BK186"/>
  <c r="J186"/>
  <c r="J71"/>
  <c r="P186"/>
  <c r="BK203"/>
  <c r="J203"/>
  <c r="J74"/>
  <c r="R203"/>
  <c r="R221"/>
  <c r="P298"/>
  <c r="R298"/>
  <c r="BK332"/>
  <c r="J332"/>
  <c r="J78"/>
  <c r="BK336"/>
  <c r="J336"/>
  <c r="J79"/>
  <c r="P336"/>
  <c r="R359"/>
  <c r="P401"/>
  <c r="T401"/>
  <c r="T433"/>
  <c i="22" r="BK109"/>
  <c r="J109"/>
  <c r="J69"/>
  <c r="R109"/>
  <c r="T109"/>
  <c r="P120"/>
  <c r="BK186"/>
  <c r="J186"/>
  <c r="J71"/>
  <c r="T186"/>
  <c r="R203"/>
  <c r="T203"/>
  <c r="R221"/>
  <c r="P269"/>
  <c r="BK303"/>
  <c r="J303"/>
  <c r="J78"/>
  <c r="BK307"/>
  <c r="J307"/>
  <c r="J79"/>
  <c r="T307"/>
  <c r="R330"/>
  <c r="T330"/>
  <c r="BK404"/>
  <c r="J404"/>
  <c r="J83"/>
  <c r="T404"/>
  <c i="23" r="BK109"/>
  <c r="J109"/>
  <c r="J69"/>
  <c r="R109"/>
  <c r="P120"/>
  <c r="BK186"/>
  <c r="J186"/>
  <c r="J71"/>
  <c r="T186"/>
  <c r="BK203"/>
  <c r="J203"/>
  <c r="J74"/>
  <c r="T203"/>
  <c r="P221"/>
  <c r="T221"/>
  <c r="P298"/>
  <c r="BK332"/>
  <c r="J332"/>
  <c r="J78"/>
  <c r="P336"/>
  <c r="BK359"/>
  <c r="J359"/>
  <c r="J80"/>
  <c r="T359"/>
  <c r="R401"/>
  <c r="T433"/>
  <c i="24" r="P109"/>
  <c r="P120"/>
  <c r="BK186"/>
  <c r="J186"/>
  <c r="J71"/>
  <c r="T186"/>
  <c r="R203"/>
  <c r="R221"/>
  <c r="R269"/>
  <c r="P302"/>
  <c r="P306"/>
  <c r="R329"/>
  <c r="P371"/>
  <c r="T403"/>
  <c i="25" r="BK120"/>
  <c r="J120"/>
  <c r="J70"/>
  <c r="T120"/>
  <c r="R186"/>
  <c r="P203"/>
  <c r="P221"/>
  <c r="BK294"/>
  <c r="J294"/>
  <c r="J77"/>
  <c r="T294"/>
  <c r="R328"/>
  <c r="T328"/>
  <c r="BK355"/>
  <c r="J355"/>
  <c r="J80"/>
  <c r="T355"/>
  <c r="R397"/>
  <c r="P429"/>
  <c i="26" r="P95"/>
  <c r="P94"/>
  <c r="P93"/>
  <c i="1" r="AU85"/>
  <c i="27" r="T92"/>
  <c r="T91"/>
  <c r="R96"/>
  <c r="R95"/>
  <c i="28" r="R88"/>
  <c r="P134"/>
  <c r="T134"/>
  <c r="P187"/>
  <c r="BK236"/>
  <c r="J236"/>
  <c r="J64"/>
  <c r="R236"/>
  <c r="BK240"/>
  <c r="J240"/>
  <c r="J66"/>
  <c r="P240"/>
  <c r="P239"/>
  <c i="29" r="P89"/>
  <c r="R89"/>
  <c r="P93"/>
  <c r="BK98"/>
  <c r="J98"/>
  <c r="J63"/>
  <c r="R98"/>
  <c r="BK118"/>
  <c r="J118"/>
  <c r="J64"/>
  <c r="R118"/>
  <c r="BK133"/>
  <c r="J133"/>
  <c r="J65"/>
  <c r="T133"/>
  <c r="BK151"/>
  <c r="J151"/>
  <c r="J67"/>
  <c r="R151"/>
  <c r="R150"/>
  <c i="30" r="P101"/>
  <c r="T101"/>
  <c r="P106"/>
  <c r="T106"/>
  <c r="BK117"/>
  <c r="J117"/>
  <c r="J68"/>
  <c r="R117"/>
  <c r="BK133"/>
  <c r="J133"/>
  <c r="J69"/>
  <c r="R133"/>
  <c r="BK145"/>
  <c r="J145"/>
  <c r="J70"/>
  <c r="R145"/>
  <c r="BK159"/>
  <c r="J159"/>
  <c r="J71"/>
  <c r="R159"/>
  <c r="BK164"/>
  <c r="J164"/>
  <c r="J72"/>
  <c r="R164"/>
  <c r="BK168"/>
  <c r="J168"/>
  <c r="J74"/>
  <c r="P168"/>
  <c r="T168"/>
  <c r="P172"/>
  <c r="T172"/>
  <c r="P190"/>
  <c r="BK194"/>
  <c r="J194"/>
  <c r="J77"/>
  <c r="R194"/>
  <c r="BK221"/>
  <c r="J221"/>
  <c r="J78"/>
  <c r="R221"/>
  <c i="31" r="BK89"/>
  <c r="J89"/>
  <c r="J64"/>
  <c r="R89"/>
  <c r="BK95"/>
  <c r="J95"/>
  <c r="J66"/>
  <c r="R95"/>
  <c i="32" r="P89"/>
  <c r="P88"/>
  <c r="P87"/>
  <c i="1" r="AU92"/>
  <c i="32" r="T89"/>
  <c r="T88"/>
  <c r="T87"/>
  <c i="33" r="BK92"/>
  <c r="J92"/>
  <c r="J65"/>
  <c r="R92"/>
  <c r="BK100"/>
  <c r="J100"/>
  <c r="J67"/>
  <c r="R100"/>
  <c r="P103"/>
  <c r="T103"/>
  <c i="34" r="P89"/>
  <c r="T89"/>
  <c r="T88"/>
  <c r="BK114"/>
  <c r="J114"/>
  <c r="J66"/>
  <c r="T114"/>
  <c i="35" r="BK89"/>
  <c r="J89"/>
  <c r="J64"/>
  <c r="R89"/>
  <c r="P96"/>
  <c r="R96"/>
  <c i="36" r="BK90"/>
  <c r="J90"/>
  <c r="J64"/>
  <c r="R90"/>
  <c r="P100"/>
  <c r="T100"/>
  <c r="BK104"/>
  <c r="J104"/>
  <c r="J66"/>
  <c r="T104"/>
  <c i="37" r="P89"/>
  <c r="T89"/>
  <c r="BK102"/>
  <c r="J102"/>
  <c r="J65"/>
  <c r="R102"/>
  <c r="BK106"/>
  <c r="J106"/>
  <c r="J66"/>
  <c r="R106"/>
  <c i="38" r="P89"/>
  <c r="T89"/>
  <c r="P96"/>
  <c r="R96"/>
  <c i="39" r="P89"/>
  <c r="T89"/>
  <c r="BK95"/>
  <c r="J95"/>
  <c r="J66"/>
  <c r="T95"/>
  <c i="40" r="BK94"/>
  <c r="J94"/>
  <c r="J68"/>
  <c r="R94"/>
  <c r="BK104"/>
  <c r="J104"/>
  <c r="J69"/>
  <c r="R104"/>
  <c i="41" r="BK94"/>
  <c r="J94"/>
  <c r="J68"/>
  <c r="T94"/>
  <c r="R115"/>
  <c i="42" r="BK95"/>
  <c r="J95"/>
  <c r="J68"/>
  <c r="T95"/>
  <c r="R109"/>
  <c r="T109"/>
  <c r="T120"/>
  <c i="43" r="P94"/>
  <c r="T94"/>
  <c r="T93"/>
  <c r="T120"/>
  <c i="44" r="BK95"/>
  <c r="J95"/>
  <c r="J68"/>
  <c r="T95"/>
  <c r="BK116"/>
  <c r="J116"/>
  <c r="J69"/>
  <c r="R116"/>
  <c r="T116"/>
  <c r="T121"/>
  <c i="45" r="BK94"/>
  <c r="J94"/>
  <c r="J68"/>
  <c r="T94"/>
  <c r="R113"/>
  <c i="46" r="P94"/>
  <c r="BK114"/>
  <c r="J114"/>
  <c r="J69"/>
  <c r="T114"/>
  <c i="47" r="P97"/>
  <c r="BK103"/>
  <c r="J103"/>
  <c r="J70"/>
  <c r="P103"/>
  <c r="T103"/>
  <c r="T110"/>
  <c i="48" r="BK94"/>
  <c r="J94"/>
  <c r="J68"/>
  <c r="BK103"/>
  <c r="J103"/>
  <c r="J69"/>
  <c r="T103"/>
  <c i="49" r="R94"/>
  <c r="T94"/>
  <c r="R99"/>
  <c i="50" r="R91"/>
  <c r="R94"/>
  <c r="P111"/>
  <c r="R116"/>
  <c i="51" r="P98"/>
  <c r="BK139"/>
  <c r="J139"/>
  <c r="J62"/>
  <c r="T139"/>
  <c r="BK194"/>
  <c r="J194"/>
  <c r="J64"/>
  <c r="R203"/>
  <c r="P213"/>
  <c r="R218"/>
  <c r="BK228"/>
  <c r="J228"/>
  <c r="J71"/>
  <c r="BK234"/>
  <c r="J234"/>
  <c r="J72"/>
  <c r="BK237"/>
  <c r="J237"/>
  <c r="J73"/>
  <c r="BK241"/>
  <c r="J241"/>
  <c r="J74"/>
  <c r="R247"/>
  <c i="52" r="BK84"/>
  <c i="2" r="R94"/>
  <c r="R93"/>
  <c r="R92"/>
  <c r="T124"/>
  <c i="3" r="R103"/>
  <c r="P189"/>
  <c r="R210"/>
  <c r="R200"/>
  <c i="4" r="R103"/>
  <c r="R102"/>
  <c r="R194"/>
  <c r="T215"/>
  <c r="T205"/>
  <c i="6" r="R104"/>
  <c r="R174"/>
  <c r="P195"/>
  <c r="T224"/>
  <c i="7" r="R105"/>
  <c r="R104"/>
  <c r="P163"/>
  <c r="R190"/>
  <c r="R174"/>
  <c r="R202"/>
  <c i="8" r="R105"/>
  <c r="R104"/>
  <c r="P163"/>
  <c r="BK190"/>
  <c r="J190"/>
  <c r="J74"/>
  <c r="T190"/>
  <c r="T174"/>
  <c r="BK202"/>
  <c r="J202"/>
  <c r="J76"/>
  <c r="T202"/>
  <c r="P218"/>
  <c i="10" r="P97"/>
  <c r="P91"/>
  <c r="P90"/>
  <c i="1" r="AU66"/>
  <c i="18" r="T114"/>
  <c r="T107"/>
  <c r="T163"/>
  <c r="R178"/>
  <c r="P205"/>
  <c r="P356"/>
  <c r="P397"/>
  <c r="T397"/>
  <c r="T432"/>
  <c r="T470"/>
  <c r="T512"/>
  <c r="P515"/>
  <c i="19" r="P95"/>
  <c r="P94"/>
  <c r="P93"/>
  <c i="1" r="AU77"/>
  <c i="20" r="P109"/>
  <c r="P120"/>
  <c r="BK186"/>
  <c r="J186"/>
  <c r="J71"/>
  <c r="T186"/>
  <c r="P203"/>
  <c r="R221"/>
  <c r="P269"/>
  <c r="BK303"/>
  <c r="J303"/>
  <c r="J78"/>
  <c r="T303"/>
  <c r="BK330"/>
  <c r="J330"/>
  <c r="J80"/>
  <c r="T330"/>
  <c r="T372"/>
  <c r="P404"/>
  <c i="21" r="BK359"/>
  <c r="J359"/>
  <c r="J80"/>
  <c r="T359"/>
  <c r="R401"/>
  <c r="R433"/>
  <c i="22" r="BK120"/>
  <c r="J120"/>
  <c r="J70"/>
  <c r="T120"/>
  <c r="R186"/>
  <c r="P203"/>
  <c r="BK221"/>
  <c r="J221"/>
  <c r="J76"/>
  <c r="T221"/>
  <c r="R269"/>
  <c r="R303"/>
  <c r="P307"/>
  <c r="R307"/>
  <c r="P330"/>
  <c r="P372"/>
  <c r="R372"/>
  <c r="T372"/>
  <c r="R404"/>
  <c i="23" r="P109"/>
  <c r="T109"/>
  <c r="R120"/>
  <c r="P186"/>
  <c r="R203"/>
  <c r="BK221"/>
  <c r="J221"/>
  <c r="J76"/>
  <c r="R221"/>
  <c r="T298"/>
  <c r="BK336"/>
  <c r="J336"/>
  <c r="J79"/>
  <c r="T336"/>
  <c r="R359"/>
  <c r="P401"/>
  <c r="T401"/>
  <c r="P433"/>
  <c i="24" r="BK120"/>
  <c r="J120"/>
  <c r="J70"/>
  <c r="T120"/>
  <c r="P186"/>
  <c r="P203"/>
  <c r="BK221"/>
  <c r="J221"/>
  <c r="J76"/>
  <c r="T221"/>
  <c r="P269"/>
  <c r="BK302"/>
  <c r="J302"/>
  <c r="J78"/>
  <c r="R302"/>
  <c r="T302"/>
  <c r="R306"/>
  <c r="P329"/>
  <c r="T329"/>
  <c r="R371"/>
  <c r="R403"/>
  <c i="25" r="BK109"/>
  <c r="J109"/>
  <c r="J69"/>
  <c r="T109"/>
  <c r="R120"/>
  <c r="P186"/>
  <c r="BK203"/>
  <c r="J203"/>
  <c r="J74"/>
  <c r="R203"/>
  <c r="T203"/>
  <c r="R221"/>
  <c r="R294"/>
  <c r="P328"/>
  <c r="P332"/>
  <c r="R332"/>
  <c r="P355"/>
  <c r="BK397"/>
  <c r="J397"/>
  <c r="J81"/>
  <c r="BK429"/>
  <c r="J429"/>
  <c r="J83"/>
  <c r="R429"/>
  <c i="26" r="BK95"/>
  <c r="J95"/>
  <c r="J69"/>
  <c r="R95"/>
  <c r="R94"/>
  <c r="R93"/>
  <c i="27" r="R92"/>
  <c r="R91"/>
  <c r="R90"/>
  <c r="BK96"/>
  <c r="J96"/>
  <c r="J67"/>
  <c i="28" r="P88"/>
  <c r="T88"/>
  <c r="BK187"/>
  <c r="J187"/>
  <c r="J63"/>
  <c r="T187"/>
  <c r="T240"/>
  <c r="T239"/>
  <c i="41" r="P94"/>
  <c r="P115"/>
  <c i="42" r="R95"/>
  <c r="P109"/>
  <c r="P120"/>
  <c i="43" r="R94"/>
  <c r="P120"/>
  <c i="44" r="R95"/>
  <c r="P116"/>
  <c r="P121"/>
  <c i="45" r="P94"/>
  <c r="P93"/>
  <c i="1" r="AU109"/>
  <c i="45" r="P113"/>
  <c i="46" r="R94"/>
  <c r="P114"/>
  <c i="47" r="R97"/>
  <c r="P110"/>
  <c i="48" r="R94"/>
  <c r="P103"/>
  <c i="49" r="P94"/>
  <c r="P99"/>
  <c i="50" r="BK91"/>
  <c r="J91"/>
  <c r="J64"/>
  <c r="BK94"/>
  <c r="J94"/>
  <c r="J65"/>
  <c r="T94"/>
  <c r="R111"/>
  <c r="BK116"/>
  <c r="J116"/>
  <c r="J68"/>
  <c r="P116"/>
  <c i="51" r="T194"/>
  <c r="BK203"/>
  <c r="J203"/>
  <c r="J65"/>
  <c r="T203"/>
  <c r="R213"/>
  <c r="P218"/>
  <c r="P228"/>
  <c r="P234"/>
  <c r="P237"/>
  <c r="P241"/>
  <c r="T247"/>
  <c i="52" r="R84"/>
  <c r="R83"/>
  <c r="R82"/>
  <c i="53" r="R87"/>
  <c i="2" r="P94"/>
  <c r="BK124"/>
  <c r="J124"/>
  <c r="J66"/>
  <c r="P124"/>
  <c i="3" r="P103"/>
  <c r="P102"/>
  <c r="BK189"/>
  <c r="J189"/>
  <c r="J70"/>
  <c r="R189"/>
  <c r="P210"/>
  <c r="P200"/>
  <c i="4" r="T103"/>
  <c r="T102"/>
  <c r="P194"/>
  <c r="P215"/>
  <c r="P205"/>
  <c i="6" r="P104"/>
  <c r="P103"/>
  <c r="BK174"/>
  <c r="J174"/>
  <c r="J70"/>
  <c r="P174"/>
  <c r="BK195"/>
  <c r="J195"/>
  <c r="J73"/>
  <c r="T195"/>
  <c r="T185"/>
  <c r="BK224"/>
  <c r="J224"/>
  <c r="J78"/>
  <c r="P224"/>
  <c i="7" r="P105"/>
  <c r="P104"/>
  <c r="BK163"/>
  <c r="J163"/>
  <c r="J70"/>
  <c r="T163"/>
  <c r="P190"/>
  <c r="P174"/>
  <c r="BK202"/>
  <c r="J202"/>
  <c r="J76"/>
  <c i="8" r="BK105"/>
  <c r="BK104"/>
  <c r="J104"/>
  <c r="J68"/>
  <c r="T105"/>
  <c r="T104"/>
  <c r="T163"/>
  <c r="R190"/>
  <c r="R202"/>
  <c r="BK218"/>
  <c r="J218"/>
  <c r="J79"/>
  <c r="R218"/>
  <c i="10" r="BK97"/>
  <c r="J97"/>
  <c r="J66"/>
  <c r="T97"/>
  <c r="T91"/>
  <c r="T90"/>
  <c i="12" r="P101"/>
  <c r="BK119"/>
  <c r="J119"/>
  <c r="J66"/>
  <c r="R119"/>
  <c r="BK166"/>
  <c r="J166"/>
  <c r="J67"/>
  <c r="R166"/>
  <c r="BK221"/>
  <c r="J221"/>
  <c r="J68"/>
  <c r="R221"/>
  <c r="BK231"/>
  <c r="J231"/>
  <c r="J71"/>
  <c r="T231"/>
  <c r="P241"/>
  <c r="T241"/>
  <c r="BK255"/>
  <c r="J255"/>
  <c r="J73"/>
  <c r="T255"/>
  <c r="BK270"/>
  <c r="J270"/>
  <c r="J74"/>
  <c r="T270"/>
  <c r="P291"/>
  <c r="BK297"/>
  <c r="J297"/>
  <c r="J76"/>
  <c r="R297"/>
  <c r="BK340"/>
  <c r="J340"/>
  <c r="J77"/>
  <c r="R340"/>
  <c i="13" r="R115"/>
  <c r="R162"/>
  <c r="P209"/>
  <c r="BK224"/>
  <c r="J224"/>
  <c r="J75"/>
  <c r="T224"/>
  <c r="P256"/>
  <c r="BK394"/>
  <c r="J394"/>
  <c r="J78"/>
  <c r="T394"/>
  <c r="BK464"/>
  <c r="J464"/>
  <c r="J80"/>
  <c r="T464"/>
  <c r="R499"/>
  <c r="P544"/>
  <c i="14" r="BK115"/>
  <c r="J115"/>
  <c r="J70"/>
  <c r="BK162"/>
  <c r="J162"/>
  <c r="J71"/>
  <c r="T162"/>
  <c r="R214"/>
  <c r="BK260"/>
  <c r="J260"/>
  <c r="J77"/>
  <c r="R260"/>
  <c r="BK408"/>
  <c r="J408"/>
  <c r="J78"/>
  <c r="BK451"/>
  <c r="J451"/>
  <c r="J79"/>
  <c r="T451"/>
  <c r="P486"/>
  <c r="BK522"/>
  <c r="J522"/>
  <c r="J81"/>
  <c r="T522"/>
  <c r="T567"/>
  <c i="16" r="R116"/>
  <c r="T116"/>
  <c r="T109"/>
  <c r="R163"/>
  <c r="BK221"/>
  <c r="J221"/>
  <c r="J72"/>
  <c r="T221"/>
  <c r="BK236"/>
  <c r="J236"/>
  <c r="J75"/>
  <c r="R236"/>
  <c r="R272"/>
  <c r="P410"/>
  <c r="R410"/>
  <c r="P445"/>
  <c r="T445"/>
  <c r="T480"/>
  <c r="P528"/>
  <c r="BK567"/>
  <c r="J567"/>
  <c r="J82"/>
  <c r="R567"/>
  <c r="R613"/>
  <c i="18" r="P114"/>
  <c r="P107"/>
  <c r="P163"/>
  <c r="P178"/>
  <c r="R205"/>
  <c r="R356"/>
  <c r="P432"/>
  <c r="P470"/>
  <c r="BK512"/>
  <c r="J512"/>
  <c r="J81"/>
  <c r="T515"/>
  <c i="19" r="T95"/>
  <c r="T94"/>
  <c r="T93"/>
  <c i="20" r="BK120"/>
  <c r="J120"/>
  <c r="J70"/>
  <c r="T120"/>
  <c r="P186"/>
  <c r="BK203"/>
  <c r="J203"/>
  <c r="J74"/>
  <c r="R203"/>
  <c r="P221"/>
  <c r="BK269"/>
  <c r="J269"/>
  <c r="J77"/>
  <c r="T269"/>
  <c r="R303"/>
  <c r="P307"/>
  <c r="T307"/>
  <c r="R330"/>
  <c r="P372"/>
  <c r="R372"/>
  <c r="R404"/>
  <c i="21" r="BK120"/>
  <c r="J120"/>
  <c r="J70"/>
  <c r="T120"/>
  <c r="T186"/>
  <c r="P203"/>
  <c r="T203"/>
  <c r="P221"/>
  <c r="BK298"/>
  <c r="J298"/>
  <c r="J77"/>
  <c r="T298"/>
  <c r="P332"/>
  <c r="R332"/>
  <c r="T332"/>
  <c r="T336"/>
  <c r="P359"/>
  <c r="BK401"/>
  <c r="J401"/>
  <c r="J81"/>
  <c r="BK433"/>
  <c r="J433"/>
  <c r="J83"/>
  <c r="P433"/>
  <c i="22" r="P109"/>
  <c r="R120"/>
  <c r="P186"/>
  <c r="BK203"/>
  <c r="J203"/>
  <c r="J74"/>
  <c r="P221"/>
  <c r="BK269"/>
  <c r="J269"/>
  <c r="J77"/>
  <c r="T269"/>
  <c r="P303"/>
  <c r="T303"/>
  <c r="BK330"/>
  <c r="J330"/>
  <c r="J80"/>
  <c r="BK372"/>
  <c r="J372"/>
  <c r="J81"/>
  <c r="P404"/>
  <c i="23" r="BK120"/>
  <c r="J120"/>
  <c r="J70"/>
  <c r="T120"/>
  <c r="R186"/>
  <c r="P203"/>
  <c r="BK298"/>
  <c r="J298"/>
  <c r="J77"/>
  <c r="R298"/>
  <c r="P332"/>
  <c r="R332"/>
  <c r="T332"/>
  <c r="R336"/>
  <c r="P359"/>
  <c r="BK401"/>
  <c r="J401"/>
  <c r="J81"/>
  <c r="BK433"/>
  <c r="J433"/>
  <c r="J83"/>
  <c r="R433"/>
  <c i="24" r="BK109"/>
  <c r="J109"/>
  <c r="J69"/>
  <c r="R109"/>
  <c r="T109"/>
  <c r="T108"/>
  <c r="R120"/>
  <c r="R186"/>
  <c r="BK203"/>
  <c r="J203"/>
  <c r="J74"/>
  <c r="T203"/>
  <c r="P221"/>
  <c r="BK269"/>
  <c r="J269"/>
  <c r="J77"/>
  <c r="T269"/>
  <c r="BK306"/>
  <c r="J306"/>
  <c r="J79"/>
  <c r="T306"/>
  <c r="BK329"/>
  <c r="J329"/>
  <c r="J80"/>
  <c r="BK371"/>
  <c r="J371"/>
  <c r="J81"/>
  <c r="T371"/>
  <c r="BK403"/>
  <c r="J403"/>
  <c r="J83"/>
  <c r="P403"/>
  <c i="25" r="P109"/>
  <c r="R109"/>
  <c r="R108"/>
  <c r="P120"/>
  <c r="BK186"/>
  <c r="J186"/>
  <c r="J71"/>
  <c r="T186"/>
  <c r="BK221"/>
  <c r="J221"/>
  <c r="J76"/>
  <c r="T221"/>
  <c r="P294"/>
  <c r="BK328"/>
  <c r="J328"/>
  <c r="J78"/>
  <c r="BK332"/>
  <c r="J332"/>
  <c r="J79"/>
  <c r="T332"/>
  <c r="R355"/>
  <c r="P397"/>
  <c r="T397"/>
  <c r="T429"/>
  <c i="26" r="T95"/>
  <c r="T94"/>
  <c r="T93"/>
  <c i="27" r="BK92"/>
  <c r="J92"/>
  <c r="J65"/>
  <c r="P92"/>
  <c r="P91"/>
  <c r="P96"/>
  <c r="P95"/>
  <c r="T96"/>
  <c r="T95"/>
  <c i="28" r="BK88"/>
  <c r="J88"/>
  <c r="J61"/>
  <c r="BK134"/>
  <c r="J134"/>
  <c r="J62"/>
  <c r="R134"/>
  <c r="R187"/>
  <c r="P236"/>
  <c r="T236"/>
  <c r="R240"/>
  <c r="R239"/>
  <c i="29" r="BK89"/>
  <c r="J89"/>
  <c r="J61"/>
  <c r="T89"/>
  <c r="BK93"/>
  <c r="J93"/>
  <c r="J62"/>
  <c r="R93"/>
  <c r="T93"/>
  <c r="P98"/>
  <c r="T98"/>
  <c r="P118"/>
  <c r="T118"/>
  <c r="P133"/>
  <c r="R133"/>
  <c r="P151"/>
  <c r="P150"/>
  <c r="T151"/>
  <c r="T150"/>
  <c i="30" r="BK101"/>
  <c r="J101"/>
  <c r="J64"/>
  <c r="R101"/>
  <c r="BK106"/>
  <c r="J106"/>
  <c r="J65"/>
  <c r="R106"/>
  <c r="P117"/>
  <c r="T117"/>
  <c r="P133"/>
  <c r="T133"/>
  <c r="P145"/>
  <c r="T145"/>
  <c r="P159"/>
  <c r="T159"/>
  <c r="P164"/>
  <c r="T164"/>
  <c r="R168"/>
  <c r="BK172"/>
  <c r="J172"/>
  <c r="J75"/>
  <c r="R172"/>
  <c r="BK190"/>
  <c r="J190"/>
  <c r="J76"/>
  <c r="R190"/>
  <c r="T190"/>
  <c r="P194"/>
  <c r="T194"/>
  <c r="P221"/>
  <c r="T221"/>
  <c i="31" r="P89"/>
  <c r="T89"/>
  <c r="P95"/>
  <c r="T95"/>
  <c i="32" r="BK89"/>
  <c r="J89"/>
  <c r="J65"/>
  <c r="R89"/>
  <c r="R88"/>
  <c r="R87"/>
  <c i="33" r="P92"/>
  <c r="T92"/>
  <c r="P100"/>
  <c r="T100"/>
  <c r="BK103"/>
  <c r="J103"/>
  <c r="J68"/>
  <c r="R103"/>
  <c i="34" r="BK89"/>
  <c r="R89"/>
  <c r="R88"/>
  <c r="P114"/>
  <c r="R114"/>
  <c i="35" r="P89"/>
  <c r="P88"/>
  <c i="1" r="AU95"/>
  <c i="35" r="T89"/>
  <c r="BK96"/>
  <c r="J96"/>
  <c r="J66"/>
  <c r="T96"/>
  <c i="36" r="P90"/>
  <c r="T90"/>
  <c r="T89"/>
  <c r="BK100"/>
  <c r="J100"/>
  <c r="J65"/>
  <c r="R100"/>
  <c r="P104"/>
  <c r="R104"/>
  <c i="37" r="BK89"/>
  <c r="J89"/>
  <c r="J64"/>
  <c r="R89"/>
  <c r="R88"/>
  <c r="P102"/>
  <c r="T102"/>
  <c r="P106"/>
  <c r="T106"/>
  <c i="38" r="BK89"/>
  <c r="J89"/>
  <c r="J64"/>
  <c r="R89"/>
  <c r="R88"/>
  <c r="BK96"/>
  <c r="J96"/>
  <c r="J66"/>
  <c r="T96"/>
  <c i="39" r="BK89"/>
  <c r="J89"/>
  <c r="J64"/>
  <c r="R89"/>
  <c r="P95"/>
  <c r="R95"/>
  <c i="40" r="P94"/>
  <c r="T94"/>
  <c r="P104"/>
  <c r="T104"/>
  <c i="41" r="R94"/>
  <c r="R93"/>
  <c r="BK115"/>
  <c r="J115"/>
  <c r="J69"/>
  <c r="T115"/>
  <c i="42" r="P95"/>
  <c r="P94"/>
  <c i="1" r="AU105"/>
  <c i="42" r="BK109"/>
  <c r="J109"/>
  <c r="J69"/>
  <c r="BK120"/>
  <c r="J120"/>
  <c r="J70"/>
  <c r="R120"/>
  <c i="43" r="BK94"/>
  <c r="J94"/>
  <c r="J68"/>
  <c r="BK120"/>
  <c r="J120"/>
  <c r="J69"/>
  <c r="R120"/>
  <c i="44" r="P95"/>
  <c r="P94"/>
  <c i="1" r="AU108"/>
  <c i="44" r="BK121"/>
  <c r="J121"/>
  <c r="J70"/>
  <c r="R121"/>
  <c i="45" r="R94"/>
  <c r="R93"/>
  <c r="BK113"/>
  <c r="J113"/>
  <c r="J69"/>
  <c r="T113"/>
  <c i="46" r="BK94"/>
  <c r="J94"/>
  <c r="J68"/>
  <c r="T94"/>
  <c r="T93"/>
  <c r="R114"/>
  <c i="47" r="BK97"/>
  <c r="J97"/>
  <c r="J69"/>
  <c r="T97"/>
  <c r="T96"/>
  <c r="T95"/>
  <c r="R103"/>
  <c r="BK110"/>
  <c r="J110"/>
  <c r="J71"/>
  <c r="R110"/>
  <c i="48" r="P94"/>
  <c r="P93"/>
  <c i="1" r="AU112"/>
  <c i="48" r="T94"/>
  <c r="T93"/>
  <c r="R103"/>
  <c i="49" r="BK94"/>
  <c r="J94"/>
  <c r="J68"/>
  <c r="BK99"/>
  <c r="J99"/>
  <c r="J69"/>
  <c r="T99"/>
  <c i="50" r="P91"/>
  <c r="T91"/>
  <c r="P94"/>
  <c r="BK111"/>
  <c r="J111"/>
  <c r="J66"/>
  <c r="T111"/>
  <c r="T116"/>
  <c i="51" r="BK98"/>
  <c r="J98"/>
  <c r="J61"/>
  <c r="T98"/>
  <c r="R139"/>
  <c r="P181"/>
  <c r="R181"/>
  <c r="T181"/>
  <c r="R194"/>
  <c r="P203"/>
  <c r="BK213"/>
  <c r="J213"/>
  <c r="J68"/>
  <c r="BK218"/>
  <c r="J218"/>
  <c r="J69"/>
  <c r="R228"/>
  <c r="R234"/>
  <c r="R237"/>
  <c r="R241"/>
  <c r="BK247"/>
  <c r="J247"/>
  <c r="J76"/>
  <c i="52" r="T84"/>
  <c r="T83"/>
  <c r="T82"/>
  <c i="53" r="P94"/>
  <c i="12" r="BK101"/>
  <c r="J101"/>
  <c r="J65"/>
  <c r="R101"/>
  <c r="R100"/>
  <c r="P119"/>
  <c r="T119"/>
  <c r="P166"/>
  <c r="T166"/>
  <c r="P221"/>
  <c r="T221"/>
  <c r="P231"/>
  <c r="R231"/>
  <c r="BK241"/>
  <c r="J241"/>
  <c r="J72"/>
  <c r="R241"/>
  <c r="P255"/>
  <c r="R255"/>
  <c r="P270"/>
  <c r="R270"/>
  <c r="BK291"/>
  <c r="J291"/>
  <c r="J75"/>
  <c r="R291"/>
  <c r="T291"/>
  <c r="P297"/>
  <c r="T297"/>
  <c r="T340"/>
  <c i="13" r="P115"/>
  <c r="P108"/>
  <c r="BK162"/>
  <c r="J162"/>
  <c r="J71"/>
  <c r="T162"/>
  <c r="T209"/>
  <c r="BK256"/>
  <c r="J256"/>
  <c r="J77"/>
  <c r="R256"/>
  <c r="R394"/>
  <c r="P429"/>
  <c r="R429"/>
  <c r="R464"/>
  <c r="P499"/>
  <c r="BK544"/>
  <c r="J544"/>
  <c r="J83"/>
  <c r="R544"/>
  <c i="14" r="R115"/>
  <c r="R108"/>
  <c r="P162"/>
  <c r="BK214"/>
  <c r="J214"/>
  <c r="J72"/>
  <c r="R228"/>
  <c r="P260"/>
  <c r="R408"/>
  <c r="P451"/>
  <c r="BK486"/>
  <c r="J486"/>
  <c r="J80"/>
  <c r="T486"/>
  <c r="R522"/>
  <c r="P567"/>
  <c i="16" r="P116"/>
  <c r="P109"/>
  <c r="P163"/>
  <c r="P221"/>
  <c r="BK272"/>
  <c r="J272"/>
  <c r="J77"/>
  <c r="T272"/>
  <c r="BK445"/>
  <c r="J445"/>
  <c r="J79"/>
  <c r="BK480"/>
  <c r="J480"/>
  <c r="J80"/>
  <c r="BK528"/>
  <c r="J528"/>
  <c r="J81"/>
  <c r="T528"/>
  <c r="T567"/>
  <c r="T613"/>
  <c i="17" r="P115"/>
  <c r="T115"/>
  <c r="P181"/>
  <c r="T181"/>
  <c r="P233"/>
  <c r="R233"/>
  <c r="BK248"/>
  <c r="J248"/>
  <c r="J75"/>
  <c r="T248"/>
  <c r="P280"/>
  <c r="T280"/>
  <c r="P418"/>
  <c r="T418"/>
  <c r="P453"/>
  <c r="T453"/>
  <c r="P488"/>
  <c r="T488"/>
  <c r="P523"/>
  <c r="T523"/>
  <c r="BK568"/>
  <c r="J568"/>
  <c r="J83"/>
  <c r="T568"/>
  <c i="18" r="BK114"/>
  <c r="J114"/>
  <c r="J70"/>
  <c r="BK163"/>
  <c r="J163"/>
  <c r="J71"/>
  <c r="T178"/>
  <c r="BK205"/>
  <c r="J205"/>
  <c r="J76"/>
  <c r="BK356"/>
  <c r="J356"/>
  <c r="J77"/>
  <c r="T356"/>
  <c r="R397"/>
  <c r="R432"/>
  <c r="BK470"/>
  <c r="J470"/>
  <c r="J80"/>
  <c r="R512"/>
  <c r="BK515"/>
  <c r="J515"/>
  <c r="J82"/>
  <c i="21" r="P109"/>
  <c r="P108"/>
  <c r="R120"/>
  <c r="R186"/>
  <c r="BK221"/>
  <c r="J221"/>
  <c r="J76"/>
  <c r="T221"/>
  <c r="R336"/>
  <c i="51" r="R98"/>
  <c r="R96"/>
  <c r="P139"/>
  <c r="BK181"/>
  <c r="J181"/>
  <c r="J63"/>
  <c r="P194"/>
  <c r="T213"/>
  <c r="T218"/>
  <c r="T228"/>
  <c r="T234"/>
  <c r="T237"/>
  <c r="T241"/>
  <c r="P247"/>
  <c i="52" r="P84"/>
  <c r="P83"/>
  <c r="P82"/>
  <c i="1" r="AU116"/>
  <c i="53" r="BK87"/>
  <c r="J87"/>
  <c r="J61"/>
  <c r="P87"/>
  <c r="T87"/>
  <c r="BK94"/>
  <c r="J94"/>
  <c r="J62"/>
  <c r="R94"/>
  <c r="T94"/>
  <c r="BK112"/>
  <c r="J112"/>
  <c r="J63"/>
  <c r="P112"/>
  <c r="R112"/>
  <c r="T112"/>
  <c i="2" r="BK136"/>
  <c r="J136"/>
  <c r="J68"/>
  <c i="3" r="BK226"/>
  <c r="J226"/>
  <c r="J75"/>
  <c i="4" r="BK206"/>
  <c r="J206"/>
  <c r="J72"/>
  <c r="BK231"/>
  <c r="J231"/>
  <c r="J75"/>
  <c i="6" r="BK207"/>
  <c r="J207"/>
  <c r="J75"/>
  <c r="BK215"/>
  <c r="J215"/>
  <c r="J77"/>
  <c i="8" r="BK181"/>
  <c r="J181"/>
  <c r="J73"/>
  <c r="BK199"/>
  <c r="J199"/>
  <c r="J75"/>
  <c r="BK206"/>
  <c r="J206"/>
  <c r="J77"/>
  <c i="9" r="BK95"/>
  <c r="J95"/>
  <c r="J69"/>
  <c i="10" r="BK92"/>
  <c r="J92"/>
  <c r="J65"/>
  <c i="11" r="BK90"/>
  <c r="J90"/>
  <c r="J65"/>
  <c r="BK106"/>
  <c r="J106"/>
  <c r="J66"/>
  <c i="13" r="BK252"/>
  <c r="J252"/>
  <c r="J76"/>
  <c r="BK542"/>
  <c r="J542"/>
  <c r="J82"/>
  <c i="14" r="BK256"/>
  <c r="J256"/>
  <c r="J76"/>
  <c i="17" r="BK109"/>
  <c r="J109"/>
  <c r="J69"/>
  <c r="BK276"/>
  <c r="J276"/>
  <c r="J76"/>
  <c r="BK566"/>
  <c r="J566"/>
  <c r="J82"/>
  <c i="20" r="BK199"/>
  <c r="J199"/>
  <c r="J72"/>
  <c i="21" r="BK199"/>
  <c r="J199"/>
  <c r="J72"/>
  <c r="BK217"/>
  <c r="J217"/>
  <c r="J75"/>
  <c r="BK431"/>
  <c r="J431"/>
  <c r="J82"/>
  <c i="22" r="BK217"/>
  <c r="J217"/>
  <c r="J75"/>
  <c i="35" r="BK93"/>
  <c r="J93"/>
  <c r="J65"/>
  <c i="50" r="BK114"/>
  <c r="J114"/>
  <c r="J67"/>
  <c i="51" r="BK211"/>
  <c r="J211"/>
  <c r="J67"/>
  <c r="BK245"/>
  <c r="J245"/>
  <c r="J75"/>
  <c i="52" r="BK99"/>
  <c r="J99"/>
  <c r="J62"/>
  <c i="6" r="BK205"/>
  <c r="J205"/>
  <c r="J74"/>
  <c i="7" r="BK181"/>
  <c r="J181"/>
  <c r="J73"/>
  <c i="8" r="BK175"/>
  <c r="J175"/>
  <c r="J72"/>
  <c i="18" r="BK108"/>
  <c r="J108"/>
  <c r="J69"/>
  <c i="22" r="BK402"/>
  <c r="J402"/>
  <c r="J82"/>
  <c i="23" r="BK199"/>
  <c r="J199"/>
  <c r="J72"/>
  <c r="BK217"/>
  <c r="J217"/>
  <c r="J75"/>
  <c r="BK431"/>
  <c r="J431"/>
  <c r="J82"/>
  <c i="24" r="BK199"/>
  <c r="J199"/>
  <c r="J72"/>
  <c r="BK217"/>
  <c r="J217"/>
  <c r="J75"/>
  <c r="BK401"/>
  <c r="J401"/>
  <c r="J82"/>
  <c i="25" r="BK199"/>
  <c r="J199"/>
  <c r="J72"/>
  <c r="BK217"/>
  <c r="J217"/>
  <c r="J75"/>
  <c i="27" r="BK107"/>
  <c r="J107"/>
  <c r="J68"/>
  <c i="51" r="BK226"/>
  <c r="J226"/>
  <c r="J70"/>
  <c i="2" r="BK144"/>
  <c r="J144"/>
  <c r="J69"/>
  <c r="BK152"/>
  <c r="J152"/>
  <c r="J70"/>
  <c i="3" r="BK201"/>
  <c r="J201"/>
  <c r="J72"/>
  <c r="BK220"/>
  <c r="J220"/>
  <c r="J74"/>
  <c r="BK228"/>
  <c r="J228"/>
  <c r="J76"/>
  <c r="BK237"/>
  <c r="J237"/>
  <c r="J77"/>
  <c i="4" r="BK225"/>
  <c r="J225"/>
  <c r="J74"/>
  <c r="BK233"/>
  <c r="J233"/>
  <c r="J76"/>
  <c r="BK242"/>
  <c r="J242"/>
  <c r="J77"/>
  <c i="5" r="BK95"/>
  <c r="J95"/>
  <c r="J69"/>
  <c i="6" r="BK186"/>
  <c r="J186"/>
  <c r="J72"/>
  <c r="BK213"/>
  <c r="J213"/>
  <c r="J76"/>
  <c i="7" r="BK175"/>
  <c r="J175"/>
  <c r="J72"/>
  <c r="BK199"/>
  <c r="J199"/>
  <c r="J75"/>
  <c r="BK208"/>
  <c r="J208"/>
  <c r="J77"/>
  <c r="BK214"/>
  <c r="J214"/>
  <c r="J78"/>
  <c r="BK220"/>
  <c r="J220"/>
  <c r="J79"/>
  <c i="8" r="BK212"/>
  <c r="J212"/>
  <c r="J78"/>
  <c i="10" r="BK109"/>
  <c r="J109"/>
  <c r="J68"/>
  <c i="13" r="BK109"/>
  <c r="J109"/>
  <c r="J69"/>
  <c r="BK220"/>
  <c r="J220"/>
  <c r="J73"/>
  <c i="14" r="BK109"/>
  <c r="J109"/>
  <c r="J69"/>
  <c r="BK565"/>
  <c r="J565"/>
  <c r="J82"/>
  <c i="15" r="BK95"/>
  <c r="J95"/>
  <c r="J69"/>
  <c i="16" r="BK110"/>
  <c r="J110"/>
  <c r="J69"/>
  <c r="BK232"/>
  <c r="J232"/>
  <c r="J73"/>
  <c r="BK268"/>
  <c r="J268"/>
  <c r="J76"/>
  <c r="BK611"/>
  <c r="J611"/>
  <c r="J83"/>
  <c i="18" r="BK201"/>
  <c r="J201"/>
  <c r="J75"/>
  <c i="20" r="BK217"/>
  <c r="J217"/>
  <c r="J75"/>
  <c r="BK402"/>
  <c r="J402"/>
  <c r="J82"/>
  <c i="22" r="BK199"/>
  <c r="J199"/>
  <c r="J72"/>
  <c i="25" r="BK427"/>
  <c r="J427"/>
  <c r="J82"/>
  <c i="30" r="BK112"/>
  <c r="J112"/>
  <c r="J66"/>
  <c r="BK115"/>
  <c r="J115"/>
  <c r="J67"/>
  <c i="31" r="BK93"/>
  <c r="J93"/>
  <c r="J65"/>
  <c i="33" r="BK98"/>
  <c r="J98"/>
  <c r="J66"/>
  <c i="34" r="BK111"/>
  <c r="J111"/>
  <c r="J65"/>
  <c i="36" r="BK117"/>
  <c r="J117"/>
  <c r="J67"/>
  <c i="38" r="BK94"/>
  <c r="J94"/>
  <c r="J65"/>
  <c i="39" r="BK93"/>
  <c r="J93"/>
  <c r="J65"/>
  <c i="12" r="BK227"/>
  <c r="J227"/>
  <c r="J69"/>
  <c i="14" r="BK224"/>
  <c r="J224"/>
  <c r="J73"/>
  <c i="17" r="BK244"/>
  <c r="J244"/>
  <c r="J73"/>
  <c i="18" r="BK174"/>
  <c r="J174"/>
  <c r="J72"/>
  <c i="51" r="BK209"/>
  <c r="J209"/>
  <c r="J66"/>
  <c i="53" r="BK117"/>
  <c r="J117"/>
  <c r="J64"/>
  <c r="BK119"/>
  <c r="J119"/>
  <c r="J65"/>
  <c i="52" r="J84"/>
  <c r="J61"/>
  <c i="53" r="E48"/>
  <c r="J52"/>
  <c r="BE92"/>
  <c r="BE95"/>
  <c r="BE97"/>
  <c r="F55"/>
  <c r="BE88"/>
  <c r="BE90"/>
  <c r="BE99"/>
  <c r="BE101"/>
  <c r="BE120"/>
  <c r="BE103"/>
  <c r="BE105"/>
  <c r="BE115"/>
  <c r="BE110"/>
  <c r="BE113"/>
  <c r="BE118"/>
  <c i="52" r="E48"/>
  <c r="F55"/>
  <c r="BE95"/>
  <c r="BE100"/>
  <c r="J52"/>
  <c r="BE85"/>
  <c r="BE91"/>
  <c r="BE98"/>
  <c i="51" r="E48"/>
  <c r="J52"/>
  <c r="F55"/>
  <c r="BE101"/>
  <c r="BE102"/>
  <c r="BE103"/>
  <c r="BE104"/>
  <c r="BE111"/>
  <c r="BE118"/>
  <c r="BE119"/>
  <c r="BE121"/>
  <c r="BE127"/>
  <c r="BE133"/>
  <c r="BE134"/>
  <c r="BE136"/>
  <c r="BE137"/>
  <c r="BE142"/>
  <c r="BE143"/>
  <c r="BE145"/>
  <c r="BE147"/>
  <c r="BE148"/>
  <c r="BE155"/>
  <c r="BE158"/>
  <c r="BE162"/>
  <c r="BE164"/>
  <c r="BE167"/>
  <c r="BE169"/>
  <c r="BE171"/>
  <c r="BE174"/>
  <c r="BE175"/>
  <c r="BE176"/>
  <c r="BE178"/>
  <c r="BE179"/>
  <c r="BE182"/>
  <c r="BE183"/>
  <c r="BE186"/>
  <c r="BE188"/>
  <c r="BE192"/>
  <c r="BE196"/>
  <c r="BE197"/>
  <c r="BE198"/>
  <c r="BE200"/>
  <c r="BE201"/>
  <c r="BE204"/>
  <c r="BE208"/>
  <c r="BE212"/>
  <c r="BE220"/>
  <c r="BE225"/>
  <c r="BE227"/>
  <c r="BE229"/>
  <c r="BE230"/>
  <c r="BE236"/>
  <c r="BE238"/>
  <c r="BE242"/>
  <c r="BE243"/>
  <c r="BE244"/>
  <c r="BE246"/>
  <c r="BE99"/>
  <c r="BE100"/>
  <c r="BE109"/>
  <c r="BE110"/>
  <c r="BE113"/>
  <c r="BE115"/>
  <c r="BE116"/>
  <c r="BE124"/>
  <c r="BE125"/>
  <c r="BE131"/>
  <c r="BE132"/>
  <c r="BE138"/>
  <c r="BE151"/>
  <c r="BE177"/>
  <c r="BE180"/>
  <c r="BE184"/>
  <c r="BE187"/>
  <c r="BE189"/>
  <c r="BE195"/>
  <c r="BE199"/>
  <c r="BE202"/>
  <c r="BE205"/>
  <c r="BE216"/>
  <c r="BE219"/>
  <c r="BE221"/>
  <c r="BE224"/>
  <c r="BE231"/>
  <c r="BE105"/>
  <c r="BE106"/>
  <c r="BE107"/>
  <c r="BE108"/>
  <c r="BE112"/>
  <c r="BE114"/>
  <c r="BE122"/>
  <c r="BE126"/>
  <c r="BE129"/>
  <c r="BE130"/>
  <c r="BE135"/>
  <c r="BE140"/>
  <c r="BE141"/>
  <c r="BE144"/>
  <c r="BE146"/>
  <c r="BE149"/>
  <c r="BE150"/>
  <c r="BE152"/>
  <c r="BE153"/>
  <c r="BE154"/>
  <c r="BE156"/>
  <c r="BE159"/>
  <c r="BE161"/>
  <c r="BE165"/>
  <c r="BE166"/>
  <c r="BE170"/>
  <c r="BE172"/>
  <c r="BE173"/>
  <c r="BE185"/>
  <c r="BE190"/>
  <c r="BE191"/>
  <c r="BE193"/>
  <c r="BE206"/>
  <c r="BE207"/>
  <c r="BE210"/>
  <c r="BE214"/>
  <c r="BE215"/>
  <c r="BE217"/>
  <c r="BE222"/>
  <c r="BE223"/>
  <c r="BE232"/>
  <c r="BE233"/>
  <c r="BE235"/>
  <c r="BE239"/>
  <c r="BE240"/>
  <c r="BE248"/>
  <c r="BE249"/>
  <c i="50" r="F59"/>
  <c r="E78"/>
  <c r="BE105"/>
  <c r="BE110"/>
  <c r="BE113"/>
  <c r="BE117"/>
  <c r="BE118"/>
  <c r="BE121"/>
  <c r="J56"/>
  <c r="BE92"/>
  <c r="BE93"/>
  <c r="BE95"/>
  <c r="BE100"/>
  <c r="BE112"/>
  <c r="BE115"/>
  <c r="BE119"/>
  <c r="BE120"/>
  <c i="49" r="E79"/>
  <c r="BE103"/>
  <c r="BE104"/>
  <c r="BE106"/>
  <c r="BE100"/>
  <c r="BE102"/>
  <c r="BE105"/>
  <c r="J60"/>
  <c r="F63"/>
  <c r="BE95"/>
  <c r="BE97"/>
  <c r="BE98"/>
  <c r="BE101"/>
  <c r="BE107"/>
  <c i="48" r="J60"/>
  <c r="F63"/>
  <c r="BE95"/>
  <c r="BE99"/>
  <c r="BE102"/>
  <c r="BE107"/>
  <c r="E52"/>
  <c r="BE96"/>
  <c r="BE97"/>
  <c r="BE101"/>
  <c r="BE106"/>
  <c r="BE109"/>
  <c r="BE98"/>
  <c r="BE100"/>
  <c r="BE104"/>
  <c r="BE105"/>
  <c r="BE108"/>
  <c i="47" r="J89"/>
  <c r="F92"/>
  <c r="BE104"/>
  <c r="BE105"/>
  <c r="BE114"/>
  <c r="BE98"/>
  <c r="BE99"/>
  <c r="BE100"/>
  <c r="BE101"/>
  <c r="BE102"/>
  <c r="BE106"/>
  <c r="BE109"/>
  <c r="BE113"/>
  <c r="E52"/>
  <c r="BE111"/>
  <c r="BE112"/>
  <c r="BE107"/>
  <c r="BE108"/>
  <c i="46" r="E52"/>
  <c r="J87"/>
  <c r="BE95"/>
  <c r="BE97"/>
  <c r="BE120"/>
  <c r="BE121"/>
  <c r="F63"/>
  <c r="BE101"/>
  <c r="BE105"/>
  <c r="BE113"/>
  <c r="BE115"/>
  <c r="BE116"/>
  <c r="BE117"/>
  <c r="BE118"/>
  <c r="BE119"/>
  <c i="45" r="E79"/>
  <c r="J87"/>
  <c r="BE117"/>
  <c r="F90"/>
  <c r="BE95"/>
  <c r="BE97"/>
  <c r="BE104"/>
  <c r="BE110"/>
  <c r="BE111"/>
  <c r="BE115"/>
  <c r="BE108"/>
  <c r="BE109"/>
  <c r="BE112"/>
  <c r="BE114"/>
  <c r="BE116"/>
  <c r="BE118"/>
  <c i="44" r="BE103"/>
  <c r="BE109"/>
  <c r="BE122"/>
  <c r="BE147"/>
  <c r="BE189"/>
  <c r="J60"/>
  <c r="E80"/>
  <c r="BE101"/>
  <c r="BE102"/>
  <c r="BE113"/>
  <c r="BE114"/>
  <c r="BE117"/>
  <c r="BE127"/>
  <c r="BE157"/>
  <c r="BE162"/>
  <c r="BE167"/>
  <c r="BE172"/>
  <c r="BE177"/>
  <c r="F63"/>
  <c r="BE96"/>
  <c r="BE100"/>
  <c r="BE142"/>
  <c r="BE152"/>
  <c r="BE188"/>
  <c r="BE104"/>
  <c r="BE108"/>
  <c r="BE115"/>
  <c r="BE119"/>
  <c r="BE132"/>
  <c r="BE137"/>
  <c r="BE182"/>
  <c r="BE187"/>
  <c i="43" r="E52"/>
  <c r="BE124"/>
  <c r="BE126"/>
  <c r="BE130"/>
  <c r="J87"/>
  <c r="F90"/>
  <c r="BE106"/>
  <c r="BE119"/>
  <c r="BE121"/>
  <c r="BE123"/>
  <c r="BE128"/>
  <c r="BE95"/>
  <c r="BE98"/>
  <c r="BE101"/>
  <c r="BE102"/>
  <c r="BE122"/>
  <c r="BE125"/>
  <c r="BE127"/>
  <c r="BE129"/>
  <c i="42" r="F63"/>
  <c r="J88"/>
  <c r="BE98"/>
  <c r="BE108"/>
  <c r="BE112"/>
  <c r="BE114"/>
  <c r="BE123"/>
  <c r="BE125"/>
  <c r="BE126"/>
  <c r="E52"/>
  <c r="BE96"/>
  <c r="BE99"/>
  <c r="BE116"/>
  <c r="BE122"/>
  <c r="BE127"/>
  <c r="BE134"/>
  <c r="BE97"/>
  <c r="BE100"/>
  <c r="BE101"/>
  <c r="BE103"/>
  <c r="BE104"/>
  <c r="BE105"/>
  <c r="BE106"/>
  <c r="BE107"/>
  <c r="BE110"/>
  <c r="BE121"/>
  <c r="BE129"/>
  <c r="BE131"/>
  <c r="BE132"/>
  <c r="BE133"/>
  <c r="BE102"/>
  <c r="BE118"/>
  <c r="BE124"/>
  <c r="BE128"/>
  <c i="41" r="BE95"/>
  <c r="BE105"/>
  <c r="BE114"/>
  <c r="BE116"/>
  <c r="BE119"/>
  <c r="BE121"/>
  <c r="J60"/>
  <c r="F63"/>
  <c r="BE98"/>
  <c r="BE101"/>
  <c r="BE117"/>
  <c r="BE122"/>
  <c r="E52"/>
  <c r="BE102"/>
  <c r="BE118"/>
  <c r="BE120"/>
  <c i="40" r="E52"/>
  <c r="J60"/>
  <c r="BE95"/>
  <c r="BE96"/>
  <c r="BE98"/>
  <c r="BE99"/>
  <c r="BE100"/>
  <c r="BE101"/>
  <c r="BE110"/>
  <c r="F63"/>
  <c r="BE105"/>
  <c r="BE108"/>
  <c r="BE97"/>
  <c r="BE102"/>
  <c r="BE103"/>
  <c r="BE107"/>
  <c i="39" r="E50"/>
  <c r="J82"/>
  <c r="BE91"/>
  <c r="BE94"/>
  <c r="BE98"/>
  <c r="BE99"/>
  <c r="BE101"/>
  <c r="BE102"/>
  <c r="BE103"/>
  <c r="F59"/>
  <c r="BE96"/>
  <c r="BE100"/>
  <c r="BE90"/>
  <c r="BE92"/>
  <c r="BE97"/>
  <c r="BE104"/>
  <c i="38" r="J56"/>
  <c r="F59"/>
  <c r="BE92"/>
  <c r="BE93"/>
  <c r="BE97"/>
  <c r="BE98"/>
  <c r="BE100"/>
  <c r="BE101"/>
  <c r="BE104"/>
  <c r="E50"/>
  <c r="BE90"/>
  <c r="BE91"/>
  <c r="BE95"/>
  <c r="BE99"/>
  <c r="BE102"/>
  <c r="BE103"/>
  <c r="BE105"/>
  <c r="BE106"/>
  <c i="37" r="F59"/>
  <c r="E76"/>
  <c r="J82"/>
  <c r="BE91"/>
  <c r="BE93"/>
  <c r="BE94"/>
  <c r="BE96"/>
  <c r="BE98"/>
  <c r="BE99"/>
  <c r="BE100"/>
  <c r="BE101"/>
  <c r="BE103"/>
  <c r="BE104"/>
  <c r="BE105"/>
  <c r="BE108"/>
  <c r="BE111"/>
  <c r="BE113"/>
  <c r="BE116"/>
  <c r="BE118"/>
  <c r="BE90"/>
  <c r="BE92"/>
  <c r="BE95"/>
  <c r="BE97"/>
  <c r="BE107"/>
  <c r="BE109"/>
  <c r="BE110"/>
  <c r="BE112"/>
  <c r="BE114"/>
  <c r="BE115"/>
  <c r="BE117"/>
  <c i="36" r="E77"/>
  <c r="F86"/>
  <c r="BE93"/>
  <c r="BE95"/>
  <c r="BE96"/>
  <c r="BE91"/>
  <c r="BE92"/>
  <c r="BE98"/>
  <c r="BE111"/>
  <c r="BE97"/>
  <c r="BE103"/>
  <c r="BE105"/>
  <c r="BE108"/>
  <c r="BE110"/>
  <c r="BE112"/>
  <c r="BE116"/>
  <c r="J56"/>
  <c r="BE94"/>
  <c r="BE99"/>
  <c r="BE101"/>
  <c r="BE102"/>
  <c r="BE106"/>
  <c r="BE107"/>
  <c r="BE109"/>
  <c r="BE113"/>
  <c r="BE114"/>
  <c r="BE115"/>
  <c r="BE118"/>
  <c i="34" r="J89"/>
  <c r="J64"/>
  <c i="35" r="E50"/>
  <c r="BE90"/>
  <c r="BE100"/>
  <c r="BE103"/>
  <c r="J56"/>
  <c r="F59"/>
  <c r="BE92"/>
  <c r="BE98"/>
  <c r="BE99"/>
  <c r="BE102"/>
  <c r="BE105"/>
  <c r="BE91"/>
  <c r="BE94"/>
  <c r="BE97"/>
  <c r="BE101"/>
  <c r="BE104"/>
  <c r="BE106"/>
  <c i="34" r="E50"/>
  <c r="BE93"/>
  <c r="BE94"/>
  <c r="BE95"/>
  <c r="BE96"/>
  <c r="BE97"/>
  <c r="BE99"/>
  <c r="BE107"/>
  <c r="BE110"/>
  <c r="BE112"/>
  <c r="BE116"/>
  <c r="BE120"/>
  <c r="BE121"/>
  <c r="J56"/>
  <c r="BE90"/>
  <c r="BE119"/>
  <c r="BE122"/>
  <c r="BE124"/>
  <c r="F59"/>
  <c r="BE92"/>
  <c r="BE100"/>
  <c r="BE102"/>
  <c r="BE105"/>
  <c r="BE106"/>
  <c r="BE108"/>
  <c r="BE109"/>
  <c r="BE123"/>
  <c r="BE126"/>
  <c r="BE91"/>
  <c r="BE98"/>
  <c r="BE101"/>
  <c r="BE103"/>
  <c r="BE104"/>
  <c r="BE115"/>
  <c r="BE117"/>
  <c r="BE118"/>
  <c r="BE125"/>
  <c i="33" r="J56"/>
  <c r="F59"/>
  <c r="BE95"/>
  <c r="BE96"/>
  <c r="BE97"/>
  <c r="BE99"/>
  <c r="BE101"/>
  <c r="BE102"/>
  <c r="BE104"/>
  <c r="BE105"/>
  <c r="BE107"/>
  <c r="E50"/>
  <c r="BE93"/>
  <c r="BE94"/>
  <c r="BE106"/>
  <c i="32" r="F59"/>
  <c r="J81"/>
  <c r="BE90"/>
  <c r="E75"/>
  <c r="BE91"/>
  <c i="31" r="E76"/>
  <c r="BE91"/>
  <c r="J56"/>
  <c r="F59"/>
  <c r="BE90"/>
  <c r="BE92"/>
  <c r="BE94"/>
  <c r="BE97"/>
  <c r="BE98"/>
  <c r="BE96"/>
  <c i="30" r="E50"/>
  <c r="BE103"/>
  <c r="BE110"/>
  <c r="BE111"/>
  <c r="BE113"/>
  <c r="BE118"/>
  <c r="BE122"/>
  <c r="BE126"/>
  <c r="BE128"/>
  <c r="BE132"/>
  <c r="BE136"/>
  <c r="BE138"/>
  <c r="BE140"/>
  <c r="BE142"/>
  <c r="BE143"/>
  <c r="BE144"/>
  <c r="BE146"/>
  <c r="BE149"/>
  <c r="BE151"/>
  <c r="BE153"/>
  <c r="BE154"/>
  <c r="BE156"/>
  <c r="BE157"/>
  <c r="BE160"/>
  <c r="BE162"/>
  <c r="BE165"/>
  <c r="BE166"/>
  <c r="BE173"/>
  <c r="BE180"/>
  <c r="BE182"/>
  <c r="BE183"/>
  <c r="BE185"/>
  <c r="BE186"/>
  <c r="BE187"/>
  <c r="BE191"/>
  <c r="BE193"/>
  <c r="BE195"/>
  <c r="BE197"/>
  <c r="BE204"/>
  <c r="BE205"/>
  <c r="BE209"/>
  <c r="BE211"/>
  <c r="BE216"/>
  <c r="BE217"/>
  <c r="BE219"/>
  <c r="BE220"/>
  <c r="BE224"/>
  <c r="J56"/>
  <c r="F59"/>
  <c r="BE102"/>
  <c r="BE104"/>
  <c r="BE105"/>
  <c r="BE107"/>
  <c r="BE108"/>
  <c r="BE109"/>
  <c r="BE116"/>
  <c r="BE119"/>
  <c r="BE120"/>
  <c r="BE124"/>
  <c r="BE130"/>
  <c r="BE134"/>
  <c r="BE135"/>
  <c r="BE137"/>
  <c r="BE139"/>
  <c r="BE141"/>
  <c r="BE147"/>
  <c r="BE148"/>
  <c r="BE150"/>
  <c r="BE155"/>
  <c r="BE158"/>
  <c r="BE161"/>
  <c r="BE163"/>
  <c r="BE169"/>
  <c r="BE170"/>
  <c r="BE171"/>
  <c r="BE174"/>
  <c r="BE175"/>
  <c r="BE176"/>
  <c r="BE178"/>
  <c r="BE179"/>
  <c r="BE181"/>
  <c r="BE184"/>
  <c r="BE188"/>
  <c r="BE189"/>
  <c r="BE192"/>
  <c r="BE196"/>
  <c r="BE198"/>
  <c r="BE199"/>
  <c r="BE200"/>
  <c r="BE201"/>
  <c r="BE202"/>
  <c r="BE203"/>
  <c r="BE206"/>
  <c r="BE207"/>
  <c r="BE208"/>
  <c r="BE210"/>
  <c r="BE212"/>
  <c r="BE214"/>
  <c r="BE215"/>
  <c r="BE218"/>
  <c r="BE222"/>
  <c r="BE223"/>
  <c r="BE225"/>
  <c r="BE226"/>
  <c i="29" r="J52"/>
  <c r="E77"/>
  <c r="BE90"/>
  <c r="BE91"/>
  <c r="BE96"/>
  <c r="BE99"/>
  <c r="BE110"/>
  <c r="BE112"/>
  <c r="F55"/>
  <c r="BE94"/>
  <c r="BE101"/>
  <c r="BE103"/>
  <c r="BE105"/>
  <c r="BE106"/>
  <c r="BE108"/>
  <c r="BE116"/>
  <c r="BE119"/>
  <c r="BE121"/>
  <c r="BE123"/>
  <c r="BE138"/>
  <c r="BE144"/>
  <c r="BE146"/>
  <c r="BE153"/>
  <c r="BE155"/>
  <c r="BE114"/>
  <c r="BE124"/>
  <c r="BE126"/>
  <c r="BE128"/>
  <c r="BE129"/>
  <c r="BE131"/>
  <c r="BE134"/>
  <c r="BE136"/>
  <c r="BE140"/>
  <c r="BE142"/>
  <c r="BE148"/>
  <c r="BE152"/>
  <c r="BE156"/>
  <c r="BE157"/>
  <c i="28" r="E48"/>
  <c r="F83"/>
  <c r="BE89"/>
  <c r="BE90"/>
  <c r="BE93"/>
  <c r="BE97"/>
  <c r="BE109"/>
  <c r="BE127"/>
  <c r="BE145"/>
  <c r="BE147"/>
  <c r="BE151"/>
  <c r="BE159"/>
  <c r="BE165"/>
  <c r="BE167"/>
  <c r="BE173"/>
  <c r="BE179"/>
  <c r="BE185"/>
  <c r="BE192"/>
  <c r="BE204"/>
  <c r="BE206"/>
  <c r="BE207"/>
  <c r="BE208"/>
  <c r="BE212"/>
  <c r="BE214"/>
  <c r="BE216"/>
  <c r="BE221"/>
  <c r="BE222"/>
  <c r="BE230"/>
  <c r="BE231"/>
  <c r="BE232"/>
  <c r="BE238"/>
  <c r="BE242"/>
  <c r="J52"/>
  <c r="BE91"/>
  <c r="BE92"/>
  <c r="BE94"/>
  <c r="BE95"/>
  <c r="BE96"/>
  <c r="BE99"/>
  <c r="BE105"/>
  <c r="BE107"/>
  <c r="BE111"/>
  <c r="BE113"/>
  <c r="BE115"/>
  <c r="BE117"/>
  <c r="BE129"/>
  <c r="BE132"/>
  <c r="BE137"/>
  <c r="BE153"/>
  <c r="BE161"/>
  <c r="BE163"/>
  <c r="BE169"/>
  <c r="BE171"/>
  <c r="BE177"/>
  <c r="BE181"/>
  <c r="BE183"/>
  <c r="BE190"/>
  <c r="BE195"/>
  <c r="BE198"/>
  <c r="BE200"/>
  <c r="BE203"/>
  <c r="BE217"/>
  <c r="BE224"/>
  <c r="BE226"/>
  <c r="BE228"/>
  <c r="BE229"/>
  <c r="BE237"/>
  <c r="BE244"/>
  <c r="BE101"/>
  <c r="BE103"/>
  <c r="BE119"/>
  <c r="BE121"/>
  <c r="BE123"/>
  <c r="BE125"/>
  <c r="BE130"/>
  <c r="BE135"/>
  <c r="BE139"/>
  <c r="BE141"/>
  <c r="BE143"/>
  <c r="BE149"/>
  <c r="BE155"/>
  <c r="BE157"/>
  <c r="BE175"/>
  <c r="BE188"/>
  <c r="BE194"/>
  <c r="BE196"/>
  <c r="BE202"/>
  <c r="BE210"/>
  <c r="BE219"/>
  <c r="BE234"/>
  <c r="BE241"/>
  <c r="BE243"/>
  <c r="BE245"/>
  <c r="BE247"/>
  <c r="BE248"/>
  <c i="27" r="E50"/>
  <c r="J56"/>
  <c r="BE101"/>
  <c r="BE105"/>
  <c r="BE112"/>
  <c r="BE93"/>
  <c r="BE94"/>
  <c r="BE119"/>
  <c i="26" r="BK94"/>
  <c r="J94"/>
  <c r="J68"/>
  <c i="27" r="F59"/>
  <c r="BE97"/>
  <c r="BE108"/>
  <c i="26" r="F63"/>
  <c r="E79"/>
  <c r="BE96"/>
  <c r="BE132"/>
  <c r="BE150"/>
  <c r="J60"/>
  <c r="BE114"/>
  <c r="BE168"/>
  <c r="BE186"/>
  <c i="25" r="E52"/>
  <c r="J101"/>
  <c r="BE115"/>
  <c r="BE126"/>
  <c r="BE135"/>
  <c r="BE193"/>
  <c r="BE222"/>
  <c r="BE269"/>
  <c r="BE277"/>
  <c r="BE285"/>
  <c r="BE292"/>
  <c r="BE295"/>
  <c r="BE303"/>
  <c r="BE306"/>
  <c r="BE310"/>
  <c r="BE321"/>
  <c r="BE330"/>
  <c r="BE361"/>
  <c r="BE380"/>
  <c r="BE428"/>
  <c r="BE458"/>
  <c r="F63"/>
  <c r="BE110"/>
  <c r="BE147"/>
  <c r="BE152"/>
  <c r="BE181"/>
  <c r="BE204"/>
  <c r="BE215"/>
  <c r="BE232"/>
  <c r="BE237"/>
  <c r="BE249"/>
  <c r="BE263"/>
  <c r="BE300"/>
  <c r="BE320"/>
  <c r="BE337"/>
  <c r="BE345"/>
  <c r="BE366"/>
  <c r="BE383"/>
  <c r="BE390"/>
  <c r="BE395"/>
  <c r="BE412"/>
  <c r="BE418"/>
  <c r="BE430"/>
  <c r="BE445"/>
  <c r="BE121"/>
  <c r="BE172"/>
  <c r="BE185"/>
  <c r="BE200"/>
  <c r="BE213"/>
  <c r="BE218"/>
  <c r="BE242"/>
  <c r="BE244"/>
  <c r="BE254"/>
  <c r="BE261"/>
  <c r="BE264"/>
  <c r="BE266"/>
  <c r="BE267"/>
  <c r="BE281"/>
  <c r="BE318"/>
  <c r="BE319"/>
  <c r="BE329"/>
  <c r="BE333"/>
  <c r="BE351"/>
  <c r="BE353"/>
  <c r="BE371"/>
  <c r="BE388"/>
  <c r="BE398"/>
  <c r="BE404"/>
  <c r="BE131"/>
  <c r="BE139"/>
  <c r="BE161"/>
  <c r="BE163"/>
  <c r="BE187"/>
  <c r="BE227"/>
  <c r="BE256"/>
  <c r="BE260"/>
  <c r="BE270"/>
  <c r="BE313"/>
  <c r="BE317"/>
  <c r="BE325"/>
  <c r="BE326"/>
  <c r="BE341"/>
  <c r="BE347"/>
  <c r="BE356"/>
  <c r="BE376"/>
  <c r="BE420"/>
  <c r="BE421"/>
  <c r="BE425"/>
  <c r="BE463"/>
  <c r="BE465"/>
  <c r="BE480"/>
  <c i="24" r="E52"/>
  <c r="BE121"/>
  <c r="BE135"/>
  <c r="BE147"/>
  <c r="BE152"/>
  <c r="BE187"/>
  <c r="BE200"/>
  <c r="BE232"/>
  <c r="BE236"/>
  <c r="BE241"/>
  <c r="BE245"/>
  <c r="BE260"/>
  <c r="BE267"/>
  <c r="BE293"/>
  <c r="BE296"/>
  <c r="BE299"/>
  <c r="BE303"/>
  <c r="BE307"/>
  <c r="BE311"/>
  <c r="BE319"/>
  <c r="BE325"/>
  <c r="BE327"/>
  <c r="BE335"/>
  <c r="BE340"/>
  <c r="BE362"/>
  <c r="BE364"/>
  <c r="BE369"/>
  <c r="BE378"/>
  <c r="BE386"/>
  <c r="BE395"/>
  <c r="BE439"/>
  <c r="J101"/>
  <c r="BE161"/>
  <c r="BE181"/>
  <c r="BE204"/>
  <c r="BE218"/>
  <c r="BE222"/>
  <c r="BE227"/>
  <c r="BE238"/>
  <c r="BE239"/>
  <c r="BE244"/>
  <c r="BE270"/>
  <c r="BE275"/>
  <c r="BE278"/>
  <c r="BE281"/>
  <c r="BE285"/>
  <c r="BE288"/>
  <c r="BE292"/>
  <c r="BE295"/>
  <c r="BE300"/>
  <c r="BE304"/>
  <c r="BE321"/>
  <c r="BE330"/>
  <c r="BE345"/>
  <c r="BE350"/>
  <c r="BE354"/>
  <c r="BE357"/>
  <c r="BE404"/>
  <c r="BE419"/>
  <c r="BE432"/>
  <c r="F63"/>
  <c r="BE110"/>
  <c r="BE115"/>
  <c r="BE126"/>
  <c r="BE131"/>
  <c r="BE139"/>
  <c r="BE163"/>
  <c r="BE172"/>
  <c r="BE185"/>
  <c r="BE193"/>
  <c r="BE213"/>
  <c r="BE215"/>
  <c r="BE242"/>
  <c r="BE252"/>
  <c r="BE256"/>
  <c r="BE294"/>
  <c r="BE315"/>
  <c r="BE372"/>
  <c r="BE392"/>
  <c r="BE394"/>
  <c r="BE399"/>
  <c r="BE402"/>
  <c r="BE437"/>
  <c r="BE454"/>
  <c i="23" r="J101"/>
  <c r="F104"/>
  <c r="BE110"/>
  <c r="BE135"/>
  <c r="BE152"/>
  <c r="BE204"/>
  <c r="BE218"/>
  <c r="BE227"/>
  <c r="BE258"/>
  <c r="BE260"/>
  <c r="BE265"/>
  <c r="BE270"/>
  <c r="BE271"/>
  <c r="BE273"/>
  <c r="BE274"/>
  <c r="BE285"/>
  <c r="BE289"/>
  <c r="BE296"/>
  <c r="BE304"/>
  <c r="BE310"/>
  <c r="BE314"/>
  <c r="BE324"/>
  <c r="BE325"/>
  <c r="BE329"/>
  <c r="BE330"/>
  <c r="BE333"/>
  <c r="BE334"/>
  <c r="BE341"/>
  <c r="BE345"/>
  <c r="BE384"/>
  <c r="BE394"/>
  <c r="BE399"/>
  <c r="BE402"/>
  <c r="BE408"/>
  <c r="BE429"/>
  <c r="E52"/>
  <c r="BE115"/>
  <c r="BE126"/>
  <c r="BE131"/>
  <c r="BE139"/>
  <c r="BE147"/>
  <c r="BE161"/>
  <c r="BE181"/>
  <c r="BE193"/>
  <c r="BE213"/>
  <c r="BE232"/>
  <c r="BE248"/>
  <c r="BE268"/>
  <c r="BE281"/>
  <c r="BE299"/>
  <c r="BE321"/>
  <c r="BE322"/>
  <c r="BE357"/>
  <c r="BE365"/>
  <c r="BE375"/>
  <c r="BE425"/>
  <c r="BE432"/>
  <c r="BE434"/>
  <c r="BE462"/>
  <c r="BE469"/>
  <c r="BE484"/>
  <c r="BE121"/>
  <c r="BE163"/>
  <c r="BE172"/>
  <c r="BE185"/>
  <c r="BE187"/>
  <c r="BE200"/>
  <c r="BE215"/>
  <c r="BE222"/>
  <c r="BE237"/>
  <c r="BE242"/>
  <c r="BE244"/>
  <c r="BE253"/>
  <c r="BE264"/>
  <c r="BE267"/>
  <c r="BE307"/>
  <c r="BE317"/>
  <c r="BE323"/>
  <c r="BE337"/>
  <c r="BE349"/>
  <c r="BE351"/>
  <c r="BE355"/>
  <c r="BE360"/>
  <c r="BE370"/>
  <c r="BE380"/>
  <c r="BE387"/>
  <c r="BE392"/>
  <c r="BE416"/>
  <c r="BE422"/>
  <c r="BE424"/>
  <c r="BE449"/>
  <c r="BE467"/>
  <c i="22" r="J60"/>
  <c r="E93"/>
  <c r="BE121"/>
  <c r="BE147"/>
  <c r="BE161"/>
  <c r="BE163"/>
  <c r="BE193"/>
  <c r="BE218"/>
  <c r="BE238"/>
  <c r="BE241"/>
  <c r="BE278"/>
  <c r="BE301"/>
  <c r="BE305"/>
  <c r="BE308"/>
  <c r="BE316"/>
  <c r="BE351"/>
  <c r="BE355"/>
  <c r="BE358"/>
  <c r="BE363"/>
  <c r="BE365"/>
  <c r="BE387"/>
  <c r="BE393"/>
  <c r="BE396"/>
  <c r="BE403"/>
  <c r="BE110"/>
  <c r="BE126"/>
  <c r="BE131"/>
  <c r="BE152"/>
  <c r="BE204"/>
  <c r="BE213"/>
  <c r="BE244"/>
  <c r="BE260"/>
  <c r="BE267"/>
  <c r="BE275"/>
  <c r="BE285"/>
  <c r="BE292"/>
  <c r="BE293"/>
  <c r="BE295"/>
  <c r="BE312"/>
  <c r="BE320"/>
  <c r="BE326"/>
  <c r="BE328"/>
  <c r="BE331"/>
  <c r="BE341"/>
  <c r="BE395"/>
  <c r="F63"/>
  <c r="BE115"/>
  <c r="BE181"/>
  <c r="BE185"/>
  <c r="BE187"/>
  <c r="BE200"/>
  <c r="BE227"/>
  <c r="BE232"/>
  <c r="BE236"/>
  <c r="BE239"/>
  <c r="BE242"/>
  <c r="BE245"/>
  <c r="BE256"/>
  <c r="BE270"/>
  <c r="BE288"/>
  <c r="BE296"/>
  <c r="BE304"/>
  <c r="BE322"/>
  <c r="BE336"/>
  <c r="BE370"/>
  <c r="BE379"/>
  <c r="BE405"/>
  <c r="BE135"/>
  <c r="BE139"/>
  <c r="BE172"/>
  <c r="BE215"/>
  <c r="BE222"/>
  <c r="BE252"/>
  <c r="BE281"/>
  <c r="BE294"/>
  <c r="BE300"/>
  <c r="BE346"/>
  <c r="BE373"/>
  <c r="BE400"/>
  <c r="BE420"/>
  <c r="BE433"/>
  <c r="BE438"/>
  <c r="BE440"/>
  <c r="BE455"/>
  <c i="21" r="J101"/>
  <c r="BE115"/>
  <c r="BE147"/>
  <c r="BE215"/>
  <c r="BE232"/>
  <c r="BE241"/>
  <c r="BE246"/>
  <c r="BE253"/>
  <c r="BE265"/>
  <c r="BE281"/>
  <c r="BE285"/>
  <c r="BE296"/>
  <c r="BE299"/>
  <c r="BE310"/>
  <c r="BE317"/>
  <c r="BE322"/>
  <c r="BE330"/>
  <c r="BE333"/>
  <c r="BE355"/>
  <c r="BE360"/>
  <c r="BE365"/>
  <c r="BE370"/>
  <c r="BE375"/>
  <c r="BE380"/>
  <c r="BE384"/>
  <c r="BE387"/>
  <c r="BE422"/>
  <c r="F63"/>
  <c r="BE121"/>
  <c r="BE126"/>
  <c r="BE161"/>
  <c r="BE172"/>
  <c r="BE181"/>
  <c r="BE187"/>
  <c r="BE193"/>
  <c r="BE227"/>
  <c r="BE236"/>
  <c r="BE258"/>
  <c r="BE260"/>
  <c r="BE267"/>
  <c r="BE268"/>
  <c r="BE325"/>
  <c r="BE334"/>
  <c r="BE337"/>
  <c r="BE402"/>
  <c r="BE434"/>
  <c r="BE449"/>
  <c r="BE462"/>
  <c r="BE467"/>
  <c r="BE469"/>
  <c r="BE484"/>
  <c r="E52"/>
  <c r="BE110"/>
  <c r="BE131"/>
  <c r="BE135"/>
  <c r="BE139"/>
  <c r="BE200"/>
  <c r="BE248"/>
  <c r="BE273"/>
  <c r="BE304"/>
  <c r="BE307"/>
  <c r="BE324"/>
  <c r="BE341"/>
  <c r="BE349"/>
  <c r="BE416"/>
  <c r="BE424"/>
  <c r="BE425"/>
  <c r="BE432"/>
  <c r="BE152"/>
  <c r="BE163"/>
  <c r="BE185"/>
  <c r="BE204"/>
  <c r="BE213"/>
  <c r="BE218"/>
  <c r="BE222"/>
  <c r="BE264"/>
  <c r="BE270"/>
  <c r="BE271"/>
  <c r="BE274"/>
  <c r="BE289"/>
  <c r="BE314"/>
  <c r="BE321"/>
  <c r="BE323"/>
  <c r="BE329"/>
  <c r="BE345"/>
  <c r="BE351"/>
  <c r="BE357"/>
  <c r="BE392"/>
  <c r="BE394"/>
  <c r="BE399"/>
  <c r="BE408"/>
  <c r="BE429"/>
  <c i="20" r="F63"/>
  <c r="BE135"/>
  <c r="BE152"/>
  <c r="BE161"/>
  <c r="BE200"/>
  <c r="BE213"/>
  <c r="BE215"/>
  <c r="BE222"/>
  <c r="BE232"/>
  <c r="BE241"/>
  <c r="BE260"/>
  <c r="BE300"/>
  <c r="BE301"/>
  <c r="BE305"/>
  <c r="BE320"/>
  <c r="BE322"/>
  <c r="BE331"/>
  <c r="BE370"/>
  <c r="BE373"/>
  <c r="BE379"/>
  <c r="BE393"/>
  <c r="J60"/>
  <c r="BE147"/>
  <c r="BE163"/>
  <c r="BE181"/>
  <c r="BE187"/>
  <c r="BE227"/>
  <c r="BE236"/>
  <c r="BE242"/>
  <c r="BE244"/>
  <c r="BE275"/>
  <c r="BE292"/>
  <c r="BE294"/>
  <c r="BE308"/>
  <c r="BE312"/>
  <c r="BE316"/>
  <c r="BE326"/>
  <c r="BE328"/>
  <c r="BE341"/>
  <c r="BE351"/>
  <c r="BE396"/>
  <c r="BE420"/>
  <c r="BE433"/>
  <c r="E93"/>
  <c r="BE110"/>
  <c r="BE121"/>
  <c r="BE139"/>
  <c r="BE172"/>
  <c r="BE185"/>
  <c r="BE218"/>
  <c r="BE238"/>
  <c r="BE239"/>
  <c r="BE267"/>
  <c r="BE288"/>
  <c r="BE293"/>
  <c r="BE296"/>
  <c r="BE304"/>
  <c r="BE336"/>
  <c r="BE346"/>
  <c r="BE355"/>
  <c r="BE358"/>
  <c r="BE363"/>
  <c r="BE365"/>
  <c r="BE438"/>
  <c r="BE440"/>
  <c r="BE455"/>
  <c r="BE115"/>
  <c r="BE126"/>
  <c r="BE131"/>
  <c r="BE193"/>
  <c r="BE204"/>
  <c r="BE245"/>
  <c r="BE252"/>
  <c r="BE256"/>
  <c r="BE270"/>
  <c r="BE278"/>
  <c r="BE281"/>
  <c r="BE285"/>
  <c r="BE295"/>
  <c r="BE387"/>
  <c r="BE395"/>
  <c r="BE400"/>
  <c r="BE403"/>
  <c r="BE405"/>
  <c i="19" r="E52"/>
  <c r="J87"/>
  <c r="F90"/>
  <c r="BE159"/>
  <c r="BE175"/>
  <c i="18" r="BK177"/>
  <c r="J177"/>
  <c r="J73"/>
  <c i="19" r="BE96"/>
  <c r="BE108"/>
  <c r="BE121"/>
  <c r="BE139"/>
  <c r="BE142"/>
  <c r="BE172"/>
  <c r="BE124"/>
  <c r="BE127"/>
  <c r="BE156"/>
  <c r="BE188"/>
  <c i="18" r="E52"/>
  <c r="F63"/>
  <c r="J100"/>
  <c r="BE133"/>
  <c r="BE137"/>
  <c r="BE148"/>
  <c r="BE162"/>
  <c r="BE164"/>
  <c r="BE173"/>
  <c r="BE179"/>
  <c r="BE197"/>
  <c r="BE199"/>
  <c r="BE211"/>
  <c r="BE216"/>
  <c r="BE238"/>
  <c r="BE248"/>
  <c r="BE250"/>
  <c r="BE255"/>
  <c r="BE260"/>
  <c r="BE262"/>
  <c r="BE281"/>
  <c r="BE286"/>
  <c r="BE294"/>
  <c r="BE295"/>
  <c r="BE297"/>
  <c r="BE298"/>
  <c r="BE300"/>
  <c r="BE326"/>
  <c r="BE330"/>
  <c r="BE334"/>
  <c r="BE349"/>
  <c r="BE354"/>
  <c r="BE381"/>
  <c r="BE402"/>
  <c r="BE406"/>
  <c r="BE408"/>
  <c r="BE412"/>
  <c r="BE426"/>
  <c r="BE430"/>
  <c r="BE433"/>
  <c r="BE437"/>
  <c r="BE453"/>
  <c r="BE464"/>
  <c r="BE471"/>
  <c r="BE475"/>
  <c r="BE503"/>
  <c r="BE505"/>
  <c r="BE510"/>
  <c r="BE513"/>
  <c r="BE514"/>
  <c r="BE516"/>
  <c r="BE544"/>
  <c r="BE109"/>
  <c r="BE115"/>
  <c r="BE119"/>
  <c r="BE141"/>
  <c r="BE146"/>
  <c r="BE153"/>
  <c r="BE158"/>
  <c r="BE168"/>
  <c r="BE172"/>
  <c r="BE175"/>
  <c r="BE202"/>
  <c r="BE206"/>
  <c r="BE221"/>
  <c r="BE226"/>
  <c r="BE232"/>
  <c r="BE243"/>
  <c r="BE267"/>
  <c r="BE272"/>
  <c r="BE276"/>
  <c r="BE277"/>
  <c r="BE282"/>
  <c r="BE287"/>
  <c r="BE291"/>
  <c r="BE292"/>
  <c r="BE301"/>
  <c r="BE316"/>
  <c r="BE322"/>
  <c r="BE338"/>
  <c r="BE353"/>
  <c r="BE357"/>
  <c r="BE366"/>
  <c r="BE371"/>
  <c r="BE375"/>
  <c r="BE378"/>
  <c r="BE390"/>
  <c r="BE391"/>
  <c r="BE392"/>
  <c r="BE393"/>
  <c r="BE394"/>
  <c r="BE395"/>
  <c r="BE398"/>
  <c r="BE417"/>
  <c r="BE422"/>
  <c r="BE441"/>
  <c r="BE445"/>
  <c r="BE449"/>
  <c r="BE456"/>
  <c r="BE462"/>
  <c r="BE468"/>
  <c r="BE491"/>
  <c r="BE506"/>
  <c r="BE520"/>
  <c r="BE540"/>
  <c r="BE546"/>
  <c r="BE583"/>
  <c i="17" r="E52"/>
  <c r="J60"/>
  <c r="F63"/>
  <c r="BE110"/>
  <c r="BE129"/>
  <c r="BE131"/>
  <c r="BE138"/>
  <c r="BE182"/>
  <c r="BE198"/>
  <c r="BE211"/>
  <c r="BE213"/>
  <c r="BE223"/>
  <c r="BE232"/>
  <c r="BE242"/>
  <c r="BE243"/>
  <c r="BE254"/>
  <c r="BE272"/>
  <c r="BE274"/>
  <c r="BE277"/>
  <c r="BE291"/>
  <c r="BE296"/>
  <c r="BE307"/>
  <c r="BE312"/>
  <c r="BE317"/>
  <c r="BE329"/>
  <c r="BE331"/>
  <c r="BE336"/>
  <c r="BE341"/>
  <c r="BE345"/>
  <c r="BE346"/>
  <c r="BE350"/>
  <c r="BE356"/>
  <c r="BE361"/>
  <c r="BE367"/>
  <c r="BE370"/>
  <c r="BE391"/>
  <c r="BE406"/>
  <c r="BE410"/>
  <c r="BE416"/>
  <c r="BE419"/>
  <c r="BE427"/>
  <c r="BE433"/>
  <c r="BE439"/>
  <c r="BE447"/>
  <c r="BE448"/>
  <c r="BE450"/>
  <c r="BE451"/>
  <c r="BE462"/>
  <c r="BE464"/>
  <c r="BE473"/>
  <c r="BE478"/>
  <c r="BE489"/>
  <c r="BE493"/>
  <c r="BE501"/>
  <c r="BE505"/>
  <c r="BE515"/>
  <c r="BE517"/>
  <c r="BE521"/>
  <c r="BE559"/>
  <c r="BE560"/>
  <c r="BE564"/>
  <c r="BE567"/>
  <c r="BE573"/>
  <c r="BE116"/>
  <c r="BE123"/>
  <c r="BE136"/>
  <c r="BE145"/>
  <c r="BE155"/>
  <c r="BE162"/>
  <c r="BE167"/>
  <c r="BE173"/>
  <c r="BE177"/>
  <c r="BE186"/>
  <c r="BE202"/>
  <c r="BE206"/>
  <c r="BE218"/>
  <c r="BE228"/>
  <c r="BE234"/>
  <c r="BE238"/>
  <c r="BE245"/>
  <c r="BE249"/>
  <c r="BE256"/>
  <c r="BE281"/>
  <c r="BE286"/>
  <c r="BE301"/>
  <c r="BE319"/>
  <c r="BE324"/>
  <c r="BE351"/>
  <c r="BE355"/>
  <c r="BE360"/>
  <c r="BE363"/>
  <c r="BE364"/>
  <c r="BE366"/>
  <c r="BE369"/>
  <c r="BE381"/>
  <c r="BE387"/>
  <c r="BE395"/>
  <c r="BE411"/>
  <c r="BE436"/>
  <c r="BE449"/>
  <c r="BE454"/>
  <c r="BE458"/>
  <c r="BE468"/>
  <c r="BE482"/>
  <c r="BE486"/>
  <c r="BE497"/>
  <c r="BE507"/>
  <c r="BE510"/>
  <c r="BE524"/>
  <c r="BE528"/>
  <c r="BE544"/>
  <c r="BE557"/>
  <c r="BE569"/>
  <c r="BE589"/>
  <c r="BE593"/>
  <c r="BE595"/>
  <c r="BE624"/>
  <c i="16" r="F105"/>
  <c r="BE111"/>
  <c r="BE124"/>
  <c r="BE130"/>
  <c r="BE137"/>
  <c r="BE146"/>
  <c r="BE161"/>
  <c r="BE180"/>
  <c r="BE216"/>
  <c r="BE220"/>
  <c r="BE264"/>
  <c r="BE304"/>
  <c r="BE309"/>
  <c r="BE311"/>
  <c r="BE321"/>
  <c r="BE323"/>
  <c r="BE342"/>
  <c r="BE352"/>
  <c r="BE355"/>
  <c r="BE358"/>
  <c r="BE373"/>
  <c r="BE379"/>
  <c r="BE387"/>
  <c r="BE439"/>
  <c r="BE440"/>
  <c r="BE442"/>
  <c r="BE443"/>
  <c r="BE450"/>
  <c r="BE454"/>
  <c r="BE460"/>
  <c r="BE491"/>
  <c r="BE526"/>
  <c r="BE544"/>
  <c r="BE605"/>
  <c r="BE609"/>
  <c r="BE612"/>
  <c r="BE614"/>
  <c r="BE618"/>
  <c r="BE634"/>
  <c r="BE638"/>
  <c r="BE640"/>
  <c r="BE669"/>
  <c r="E52"/>
  <c r="BE132"/>
  <c r="BE184"/>
  <c r="BE195"/>
  <c r="BE197"/>
  <c r="BE226"/>
  <c r="BE230"/>
  <c r="BE233"/>
  <c r="BE242"/>
  <c r="BE244"/>
  <c r="BE288"/>
  <c r="BE333"/>
  <c r="BE337"/>
  <c r="BE343"/>
  <c r="BE353"/>
  <c r="BE359"/>
  <c r="BE383"/>
  <c r="BE398"/>
  <c r="BE403"/>
  <c r="BE425"/>
  <c r="BE428"/>
  <c r="BE431"/>
  <c r="BE456"/>
  <c r="BE474"/>
  <c r="BE478"/>
  <c r="BE481"/>
  <c r="BE486"/>
  <c r="BE500"/>
  <c r="BE514"/>
  <c r="BE521"/>
  <c r="BE529"/>
  <c r="BE550"/>
  <c r="BE554"/>
  <c r="BE565"/>
  <c r="BE568"/>
  <c r="BE572"/>
  <c r="BE588"/>
  <c r="J102"/>
  <c r="BE154"/>
  <c r="BE156"/>
  <c r="BE168"/>
  <c r="BE188"/>
  <c r="BE278"/>
  <c r="BE293"/>
  <c r="BE299"/>
  <c r="BE316"/>
  <c r="BE338"/>
  <c r="BE348"/>
  <c r="BE356"/>
  <c r="BE361"/>
  <c r="BE411"/>
  <c r="BE419"/>
  <c r="BE441"/>
  <c r="BE446"/>
  <c r="BE502"/>
  <c r="BE506"/>
  <c r="BE508"/>
  <c r="BE511"/>
  <c r="BE539"/>
  <c r="BE560"/>
  <c r="BE604"/>
  <c r="BE117"/>
  <c r="BE139"/>
  <c r="BE164"/>
  <c r="BE202"/>
  <c r="BE209"/>
  <c r="BE222"/>
  <c r="BE231"/>
  <c r="BE237"/>
  <c r="BE266"/>
  <c r="BE269"/>
  <c r="BE273"/>
  <c r="BE283"/>
  <c r="BE328"/>
  <c r="BE347"/>
  <c r="BE362"/>
  <c r="BE402"/>
  <c r="BE408"/>
  <c r="BE465"/>
  <c r="BE470"/>
  <c r="BE496"/>
  <c r="BE519"/>
  <c r="BE533"/>
  <c r="BE602"/>
  <c i="15" r="E52"/>
  <c r="J60"/>
  <c r="F90"/>
  <c r="BE96"/>
  <c i="14" r="J101"/>
  <c r="F104"/>
  <c r="BE116"/>
  <c r="BE129"/>
  <c r="BE138"/>
  <c r="BE145"/>
  <c r="BE153"/>
  <c r="BE155"/>
  <c r="BE163"/>
  <c r="BE192"/>
  <c r="BE209"/>
  <c r="BE213"/>
  <c r="BE215"/>
  <c r="BE223"/>
  <c r="BE225"/>
  <c r="BE229"/>
  <c r="BE234"/>
  <c r="BE236"/>
  <c r="BE252"/>
  <c r="BE257"/>
  <c r="BE261"/>
  <c r="BE266"/>
  <c r="BE271"/>
  <c r="BE292"/>
  <c r="BE297"/>
  <c r="BE299"/>
  <c r="BE304"/>
  <c r="BE309"/>
  <c r="BE311"/>
  <c r="BE316"/>
  <c r="BE321"/>
  <c r="BE330"/>
  <c r="BE331"/>
  <c r="BE340"/>
  <c r="BE341"/>
  <c r="BE343"/>
  <c r="BE344"/>
  <c r="BE346"/>
  <c r="BE350"/>
  <c r="BE365"/>
  <c r="BE379"/>
  <c r="BE396"/>
  <c r="BE400"/>
  <c r="BE401"/>
  <c r="BE409"/>
  <c r="BE419"/>
  <c r="BE424"/>
  <c r="BE435"/>
  <c r="BE449"/>
  <c r="BE452"/>
  <c r="BE456"/>
  <c r="BE460"/>
  <c r="BE480"/>
  <c r="BE487"/>
  <c r="BE491"/>
  <c r="BE503"/>
  <c r="BE514"/>
  <c r="E52"/>
  <c r="BE131"/>
  <c r="BE136"/>
  <c r="BE179"/>
  <c r="BE183"/>
  <c r="BE204"/>
  <c r="BE254"/>
  <c r="BE276"/>
  <c r="BE281"/>
  <c r="BE287"/>
  <c r="BE325"/>
  <c r="BE326"/>
  <c r="BE375"/>
  <c r="BE406"/>
  <c r="BE432"/>
  <c r="BE445"/>
  <c r="BE448"/>
  <c r="BE462"/>
  <c r="BE495"/>
  <c r="BE505"/>
  <c r="BE508"/>
  <c r="BE516"/>
  <c r="BE520"/>
  <c r="BE523"/>
  <c r="BE527"/>
  <c r="BE543"/>
  <c r="BE568"/>
  <c r="BE572"/>
  <c r="BE588"/>
  <c r="BE592"/>
  <c r="BE594"/>
  <c r="BE623"/>
  <c r="BE558"/>
  <c r="BE559"/>
  <c r="BE563"/>
  <c r="BE566"/>
  <c r="BE110"/>
  <c r="BE123"/>
  <c r="BE160"/>
  <c r="BE167"/>
  <c r="BE187"/>
  <c r="BE194"/>
  <c r="BE199"/>
  <c r="BE219"/>
  <c r="BE335"/>
  <c r="BE336"/>
  <c r="BE347"/>
  <c r="BE349"/>
  <c r="BE371"/>
  <c r="BE385"/>
  <c r="BE429"/>
  <c r="BE446"/>
  <c r="BE447"/>
  <c r="BE466"/>
  <c r="BE471"/>
  <c r="BE476"/>
  <c r="BE484"/>
  <c r="BE499"/>
  <c r="BE556"/>
  <c i="13" r="E52"/>
  <c r="J60"/>
  <c r="F104"/>
  <c r="BE110"/>
  <c r="BE123"/>
  <c r="BE138"/>
  <c r="BE155"/>
  <c r="BE160"/>
  <c r="BE179"/>
  <c r="BE183"/>
  <c r="BE192"/>
  <c r="BE194"/>
  <c r="BE210"/>
  <c r="BE214"/>
  <c r="BE218"/>
  <c r="BE219"/>
  <c r="BE300"/>
  <c r="BE305"/>
  <c r="BE392"/>
  <c r="BE415"/>
  <c r="BE116"/>
  <c r="BE131"/>
  <c r="BE136"/>
  <c r="BE145"/>
  <c r="BE163"/>
  <c r="BE167"/>
  <c r="BE208"/>
  <c r="BE253"/>
  <c r="BE262"/>
  <c r="BE277"/>
  <c r="BE283"/>
  <c r="BE288"/>
  <c r="BE295"/>
  <c r="BE312"/>
  <c r="BE321"/>
  <c r="BE322"/>
  <c r="BE327"/>
  <c r="BE331"/>
  <c r="BE342"/>
  <c r="BE357"/>
  <c r="BE367"/>
  <c r="BE395"/>
  <c r="BE423"/>
  <c r="BE425"/>
  <c r="BE426"/>
  <c r="BE438"/>
  <c r="BE454"/>
  <c r="BE458"/>
  <c r="BE469"/>
  <c r="BE473"/>
  <c r="BE483"/>
  <c r="BE486"/>
  <c r="BE536"/>
  <c r="BE565"/>
  <c r="BE129"/>
  <c r="BE153"/>
  <c r="BE187"/>
  <c r="BE199"/>
  <c r="BE204"/>
  <c r="BE221"/>
  <c r="BE225"/>
  <c r="BE230"/>
  <c r="BE232"/>
  <c r="BE248"/>
  <c r="BE250"/>
  <c r="BE257"/>
  <c r="BE267"/>
  <c r="BE272"/>
  <c r="BE293"/>
  <c r="BE307"/>
  <c r="BE317"/>
  <c r="BE326"/>
  <c r="BE332"/>
  <c r="BE336"/>
  <c r="BE337"/>
  <c r="BE339"/>
  <c r="BE340"/>
  <c r="BE343"/>
  <c r="BE345"/>
  <c r="BE346"/>
  <c r="BE363"/>
  <c r="BE371"/>
  <c r="BE382"/>
  <c r="BE386"/>
  <c r="BE387"/>
  <c r="BE403"/>
  <c r="BE409"/>
  <c r="BE412"/>
  <c r="BE424"/>
  <c r="BE427"/>
  <c r="BE430"/>
  <c r="BE434"/>
  <c r="BE440"/>
  <c r="BE444"/>
  <c r="BE449"/>
  <c r="BE462"/>
  <c r="BE481"/>
  <c r="BE497"/>
  <c r="BE504"/>
  <c r="BE520"/>
  <c r="BE540"/>
  <c r="BE543"/>
  <c r="BE549"/>
  <c r="BE569"/>
  <c r="BE600"/>
  <c r="BE465"/>
  <c r="BE477"/>
  <c r="BE491"/>
  <c r="BE493"/>
  <c r="BE500"/>
  <c r="BE533"/>
  <c r="BE535"/>
  <c r="BE545"/>
  <c r="BE571"/>
  <c i="11" r="BK89"/>
  <c r="J89"/>
  <c r="J64"/>
  <c i="12" r="E87"/>
  <c r="J93"/>
  <c r="BE113"/>
  <c r="BE142"/>
  <c r="BE159"/>
  <c r="BE183"/>
  <c r="BE191"/>
  <c r="BE207"/>
  <c r="BE222"/>
  <c r="BE226"/>
  <c r="BE239"/>
  <c r="BE271"/>
  <c r="BE282"/>
  <c r="BE283"/>
  <c r="BE289"/>
  <c r="BE298"/>
  <c r="BE313"/>
  <c r="BE325"/>
  <c r="F59"/>
  <c r="BE107"/>
  <c r="BE133"/>
  <c r="BE140"/>
  <c r="BE164"/>
  <c r="BE176"/>
  <c r="BE199"/>
  <c r="BE228"/>
  <c r="BE248"/>
  <c r="BE268"/>
  <c r="BE284"/>
  <c r="BE318"/>
  <c r="BE326"/>
  <c r="BE331"/>
  <c r="BE341"/>
  <c r="BE346"/>
  <c r="BE348"/>
  <c r="BE350"/>
  <c r="BE355"/>
  <c r="BE102"/>
  <c r="BE120"/>
  <c r="BE127"/>
  <c r="BE135"/>
  <c r="BE149"/>
  <c r="BE157"/>
  <c r="BE167"/>
  <c r="BE212"/>
  <c r="BE217"/>
  <c r="BE232"/>
  <c r="BE237"/>
  <c r="BE242"/>
  <c r="BE253"/>
  <c r="BE256"/>
  <c r="BE261"/>
  <c r="BE275"/>
  <c r="BE278"/>
  <c r="BE288"/>
  <c r="BE292"/>
  <c r="BE296"/>
  <c r="BE303"/>
  <c r="BE308"/>
  <c r="BE323"/>
  <c r="BE333"/>
  <c r="BE338"/>
  <c i="11" r="F85"/>
  <c r="BE91"/>
  <c r="BE98"/>
  <c r="BE107"/>
  <c r="J56"/>
  <c r="E50"/>
  <c i="10" r="E50"/>
  <c r="J56"/>
  <c i="9" r="BK94"/>
  <c r="J94"/>
  <c r="J68"/>
  <c i="10" r="F59"/>
  <c r="BE93"/>
  <c r="BE98"/>
  <c r="BE102"/>
  <c r="BE106"/>
  <c r="BE110"/>
  <c r="BE100"/>
  <c i="8" r="J105"/>
  <c r="J69"/>
  <c i="9" r="E52"/>
  <c r="F63"/>
  <c r="J87"/>
  <c r="BE96"/>
  <c r="BE114"/>
  <c i="8" r="F63"/>
  <c r="BE130"/>
  <c r="BE135"/>
  <c r="BE140"/>
  <c r="BE191"/>
  <c r="BE205"/>
  <c r="BE207"/>
  <c r="BE225"/>
  <c r="J60"/>
  <c r="BE106"/>
  <c r="BE111"/>
  <c r="BE147"/>
  <c r="BE172"/>
  <c r="BE176"/>
  <c r="BE182"/>
  <c r="BE195"/>
  <c r="BE213"/>
  <c i="7" r="J105"/>
  <c r="J69"/>
  <c i="8" r="BE157"/>
  <c r="BE164"/>
  <c r="BE166"/>
  <c r="E52"/>
  <c r="BE115"/>
  <c r="BE119"/>
  <c r="BE124"/>
  <c r="BE152"/>
  <c r="BE168"/>
  <c r="BE193"/>
  <c r="BE197"/>
  <c r="BE200"/>
  <c r="BE203"/>
  <c r="BE219"/>
  <c i="7" r="E52"/>
  <c r="F63"/>
  <c r="J97"/>
  <c r="BE111"/>
  <c r="BE130"/>
  <c r="BE147"/>
  <c r="BE157"/>
  <c r="BE172"/>
  <c r="BE176"/>
  <c r="BE191"/>
  <c r="BE200"/>
  <c r="BE203"/>
  <c r="BE221"/>
  <c r="BE106"/>
  <c r="BE115"/>
  <c r="BE119"/>
  <c r="BE124"/>
  <c r="BE135"/>
  <c r="BE140"/>
  <c r="BE152"/>
  <c r="BE164"/>
  <c r="BE166"/>
  <c r="BE168"/>
  <c r="BE182"/>
  <c r="BE193"/>
  <c r="BE195"/>
  <c r="BE197"/>
  <c r="BE206"/>
  <c r="BE209"/>
  <c r="BE215"/>
  <c r="BE227"/>
  <c i="6" r="E52"/>
  <c r="BE136"/>
  <c r="BE159"/>
  <c r="BE179"/>
  <c r="BE200"/>
  <c r="J96"/>
  <c r="BE105"/>
  <c r="BE115"/>
  <c r="BE175"/>
  <c r="BE187"/>
  <c r="BE206"/>
  <c r="BE208"/>
  <c r="BE216"/>
  <c r="BE233"/>
  <c r="F63"/>
  <c r="BE110"/>
  <c r="BE121"/>
  <c r="BE149"/>
  <c r="BE154"/>
  <c r="BE183"/>
  <c r="BE196"/>
  <c r="BE214"/>
  <c r="BE225"/>
  <c r="BE177"/>
  <c r="BE198"/>
  <c r="BE202"/>
  <c r="BE204"/>
  <c i="5" r="F63"/>
  <c r="E79"/>
  <c r="J87"/>
  <c r="BE96"/>
  <c i="4" r="BK102"/>
  <c r="J60"/>
  <c r="F63"/>
  <c r="BE131"/>
  <c r="BE145"/>
  <c r="BE163"/>
  <c r="BE168"/>
  <c r="BE173"/>
  <c r="BE179"/>
  <c r="BE195"/>
  <c r="BE197"/>
  <c r="BE199"/>
  <c r="BE203"/>
  <c r="BE207"/>
  <c r="BE218"/>
  <c r="BE220"/>
  <c r="BE222"/>
  <c r="BE251"/>
  <c r="E52"/>
  <c r="BE104"/>
  <c r="BE114"/>
  <c r="BE119"/>
  <c r="BE125"/>
  <c r="BE158"/>
  <c r="BE177"/>
  <c r="BE216"/>
  <c r="BE224"/>
  <c r="BE226"/>
  <c r="BE232"/>
  <c r="BE234"/>
  <c r="BE243"/>
  <c i="3" r="E52"/>
  <c r="F63"/>
  <c r="BE104"/>
  <c r="BE109"/>
  <c r="BE114"/>
  <c r="BE120"/>
  <c r="BE126"/>
  <c r="BE140"/>
  <c r="BE153"/>
  <c r="BE163"/>
  <c r="BE168"/>
  <c r="BE172"/>
  <c r="BE174"/>
  <c r="BE192"/>
  <c r="BE194"/>
  <c r="BE202"/>
  <c r="BE227"/>
  <c r="BE246"/>
  <c r="BE198"/>
  <c r="BE229"/>
  <c r="BE238"/>
  <c r="J60"/>
  <c r="BE158"/>
  <c r="BE190"/>
  <c r="BE211"/>
  <c r="BE213"/>
  <c r="BE215"/>
  <c r="BE217"/>
  <c r="BE219"/>
  <c r="BE221"/>
  <c i="2" r="BE129"/>
  <c r="BE133"/>
  <c r="BE137"/>
  <c r="BE153"/>
  <c r="F59"/>
  <c r="E80"/>
  <c r="BE95"/>
  <c r="BE102"/>
  <c r="BE113"/>
  <c r="BE118"/>
  <c r="BE122"/>
  <c r="BE127"/>
  <c r="J56"/>
  <c r="BE108"/>
  <c r="BE125"/>
  <c r="BE145"/>
  <c i="3" r="F40"/>
  <c i="1" r="BC58"/>
  <c i="8" r="F41"/>
  <c i="1" r="BD64"/>
  <c i="14" r="F39"/>
  <c i="1" r="BB72"/>
  <c i="18" r="F38"/>
  <c i="1" r="BA76"/>
  <c i="21" r="J38"/>
  <c i="1" r="AW80"/>
  <c i="25" r="F38"/>
  <c i="1" r="BA84"/>
  <c i="31" r="F38"/>
  <c i="1" r="BC91"/>
  <c i="33" r="F37"/>
  <c i="1" r="BB93"/>
  <c i="36" r="F37"/>
  <c i="1" r="BB96"/>
  <c i="38" r="F39"/>
  <c i="1" r="BD98"/>
  <c i="40" r="F39"/>
  <c i="1" r="BB102"/>
  <c i="43" r="F38"/>
  <c i="1" r="BA106"/>
  <c i="47" r="F39"/>
  <c i="1" r="BB111"/>
  <c i="48" r="F39"/>
  <c i="1" r="BB112"/>
  <c i="50" r="F38"/>
  <c i="1" r="BC114"/>
  <c i="2" r="F38"/>
  <c i="1" r="BC56"/>
  <c i="4" r="J38"/>
  <c i="1" r="AW59"/>
  <c i="8" r="J38"/>
  <c i="1" r="AW64"/>
  <c i="11" r="F37"/>
  <c i="1" r="BB67"/>
  <c i="14" r="F40"/>
  <c i="1" r="BC72"/>
  <c i="17" r="J38"/>
  <c i="1" r="AW75"/>
  <c i="22" r="F40"/>
  <c i="1" r="BC81"/>
  <c i="26" r="F38"/>
  <c i="1" r="BA85"/>
  <c i="29" r="F34"/>
  <c i="1" r="BA88"/>
  <c i="30" r="F39"/>
  <c i="1" r="BD90"/>
  <c i="37" r="F38"/>
  <c i="1" r="BC97"/>
  <c i="42" r="F38"/>
  <c i="1" r="BA105"/>
  <c i="46" r="F41"/>
  <c i="1" r="BD110"/>
  <c i="48" r="F38"/>
  <c i="1" r="BA112"/>
  <c i="2" r="F36"/>
  <c i="1" r="BA56"/>
  <c i="4" r="F38"/>
  <c i="1" r="BA59"/>
  <c i="6" r="F38"/>
  <c i="1" r="BA61"/>
  <c i="7" r="F39"/>
  <c i="1" r="BB63"/>
  <c i="14" r="J38"/>
  <c i="1" r="AW72"/>
  <c i="19" r="F40"/>
  <c i="1" r="BC77"/>
  <c i="20" r="J38"/>
  <c i="1" r="AW79"/>
  <c i="22" r="F41"/>
  <c i="1" r="BD81"/>
  <c i="30" r="J36"/>
  <c i="1" r="AW90"/>
  <c i="31" r="F37"/>
  <c i="1" r="BB91"/>
  <c i="33" r="F36"/>
  <c i="1" r="BA93"/>
  <c i="36" r="J36"/>
  <c i="1" r="AW96"/>
  <c i="38" r="F36"/>
  <c i="1" r="BA98"/>
  <c i="41" r="F39"/>
  <c i="1" r="BB103"/>
  <c i="44" r="F38"/>
  <c i="1" r="BA108"/>
  <c i="45" r="F40"/>
  <c i="1" r="BC109"/>
  <c i="49" r="F38"/>
  <c i="1" r="BA113"/>
  <c i="51" r="J34"/>
  <c i="1" r="AW115"/>
  <c i="8" r="F40"/>
  <c i="1" r="BC64"/>
  <c i="14" r="F41"/>
  <c i="1" r="BD72"/>
  <c i="21" r="F41"/>
  <c i="1" r="BD80"/>
  <c i="25" r="F40"/>
  <c i="1" r="BC84"/>
  <c i="32" r="J36"/>
  <c i="1" r="AW92"/>
  <c i="34" r="J36"/>
  <c i="1" r="AW94"/>
  <c i="36" r="F38"/>
  <c i="1" r="BC96"/>
  <c i="39" r="F39"/>
  <c i="1" r="BD99"/>
  <c i="42" r="F41"/>
  <c i="1" r="BD105"/>
  <c i="46" r="J38"/>
  <c i="1" r="AW110"/>
  <c i="48" r="F41"/>
  <c i="1" r="BD112"/>
  <c i="51" r="F34"/>
  <c i="1" r="BA115"/>
  <c r="AS55"/>
  <c i="5" r="F37"/>
  <c i="1" r="AZ60"/>
  <c i="6" r="F39"/>
  <c i="1" r="BB61"/>
  <c i="10" r="F38"/>
  <c i="1" r="BC66"/>
  <c i="12" r="F39"/>
  <c i="1" r="BD69"/>
  <c i="16" r="J38"/>
  <c i="1" r="AW74"/>
  <c i="18" r="F41"/>
  <c i="1" r="BD76"/>
  <c i="22" r="F39"/>
  <c i="1" r="BB81"/>
  <c i="24" r="F39"/>
  <c i="1" r="BB83"/>
  <c i="29" r="F37"/>
  <c i="1" r="BD88"/>
  <c i="34" r="F37"/>
  <c i="1" r="BB94"/>
  <c i="37" r="F36"/>
  <c i="1" r="BA97"/>
  <c i="42" r="F40"/>
  <c i="1" r="BC105"/>
  <c i="46" r="F38"/>
  <c i="1" r="BA110"/>
  <c i="48" r="F40"/>
  <c i="1" r="BC112"/>
  <c i="49" r="J38"/>
  <c i="1" r="AW113"/>
  <c i="52" r="F35"/>
  <c i="1" r="BB116"/>
  <c r="AS100"/>
  <c r="AS68"/>
  <c i="3" r="F38"/>
  <c i="1" r="BA58"/>
  <c i="6" r="J38"/>
  <c i="1" r="AW61"/>
  <c i="9" r="F38"/>
  <c i="1" r="BA65"/>
  <c i="13" r="F40"/>
  <c i="1" r="BC71"/>
  <c i="18" r="F39"/>
  <c i="1" r="BB76"/>
  <c i="23" r="J38"/>
  <c i="1" r="AW82"/>
  <c i="25" r="J38"/>
  <c i="1" r="AW84"/>
  <c i="27" r="F38"/>
  <c i="1" r="BC86"/>
  <c i="28" r="J34"/>
  <c i="1" r="AW87"/>
  <c i="35" r="F39"/>
  <c i="1" r="BD95"/>
  <c i="38" r="J36"/>
  <c i="1" r="AW98"/>
  <c i="41" r="F38"/>
  <c i="1" r="BA103"/>
  <c i="45" r="F39"/>
  <c i="1" r="BB109"/>
  <c i="47" r="F38"/>
  <c i="1" r="BA111"/>
  <c i="50" r="F39"/>
  <c i="1" r="BD114"/>
  <c i="3" r="F39"/>
  <c i="1" r="BB58"/>
  <c i="8" r="F38"/>
  <c i="1" r="BA64"/>
  <c i="10" r="J36"/>
  <c i="1" r="AW66"/>
  <c i="11" r="F36"/>
  <c i="1" r="BA67"/>
  <c i="15" r="J37"/>
  <c i="1" r="AV73"/>
  <c r="AT73"/>
  <c i="16" r="F41"/>
  <c i="1" r="BD74"/>
  <c i="19" r="F41"/>
  <c i="1" r="BD77"/>
  <c i="21" r="F38"/>
  <c i="1" r="BA80"/>
  <c i="23" r="F38"/>
  <c i="1" r="BA82"/>
  <c i="24" r="F38"/>
  <c i="1" r="BA83"/>
  <c i="25" r="F39"/>
  <c i="1" r="BB84"/>
  <c i="32" r="F39"/>
  <c i="1" r="BD92"/>
  <c i="33" r="F38"/>
  <c i="1" r="BC93"/>
  <c i="35" r="F36"/>
  <c i="1" r="BA95"/>
  <c i="38" r="F38"/>
  <c i="1" r="BC98"/>
  <c i="42" r="J38"/>
  <c i="1" r="AW105"/>
  <c i="45" r="F41"/>
  <c i="1" r="BD109"/>
  <c i="48" r="J38"/>
  <c i="1" r="AW112"/>
  <c i="50" r="F37"/>
  <c i="1" r="BB114"/>
  <c i="53" r="F34"/>
  <c i="1" r="BA117"/>
  <c i="2" r="F39"/>
  <c i="1" r="BD56"/>
  <c i="6" r="F40"/>
  <c i="1" r="BC61"/>
  <c i="12" r="F36"/>
  <c i="1" r="BA69"/>
  <c i="14" r="F38"/>
  <c i="1" r="BA72"/>
  <c i="17" r="F38"/>
  <c i="1" r="BA75"/>
  <c i="19" r="J38"/>
  <c i="1" r="AW77"/>
  <c i="20" r="F40"/>
  <c i="1" r="BC79"/>
  <c i="23" r="F40"/>
  <c i="1" r="BC82"/>
  <c i="31" r="J36"/>
  <c i="1" r="AW91"/>
  <c i="31" r="F36"/>
  <c i="1" r="BA91"/>
  <c i="33" r="J36"/>
  <c i="1" r="AW93"/>
  <c i="35" r="F38"/>
  <c i="1" r="BC95"/>
  <c i="38" r="F37"/>
  <c i="1" r="BB98"/>
  <c i="41" r="F40"/>
  <c i="1" r="BC103"/>
  <c i="45" r="F38"/>
  <c i="1" r="BA109"/>
  <c i="47" r="F41"/>
  <c i="1" r="BD111"/>
  <c i="49" r="F39"/>
  <c i="1" r="BB113"/>
  <c i="4" r="F39"/>
  <c i="1" r="BB59"/>
  <c i="8" r="F39"/>
  <c i="1" r="BB64"/>
  <c i="13" r="F39"/>
  <c i="1" r="BB71"/>
  <c i="17" r="F41"/>
  <c i="1" r="BD75"/>
  <c i="21" r="F39"/>
  <c i="1" r="BB80"/>
  <c i="24" r="J38"/>
  <c i="1" r="AW83"/>
  <c i="26" r="F40"/>
  <c i="1" r="BC85"/>
  <c i="28" r="F37"/>
  <c i="1" r="BD87"/>
  <c i="32" r="F36"/>
  <c i="1" r="BA92"/>
  <c i="34" r="F39"/>
  <c i="1" r="BD94"/>
  <c i="36" r="F36"/>
  <c i="1" r="BA96"/>
  <c i="39" r="F38"/>
  <c i="1" r="BC99"/>
  <c i="43" r="F41"/>
  <c i="1" r="BD106"/>
  <c i="44" r="F41"/>
  <c i="1" r="BD108"/>
  <c i="51" r="F36"/>
  <c i="1" r="BC115"/>
  <c i="7" r="J38"/>
  <c i="1" r="AW63"/>
  <c i="10" r="F37"/>
  <c i="1" r="BB66"/>
  <c i="13" r="J38"/>
  <c i="1" r="AW71"/>
  <c i="19" r="F39"/>
  <c i="1" r="BB77"/>
  <c i="20" r="F38"/>
  <c i="1" r="BA79"/>
  <c i="24" r="F41"/>
  <c i="1" r="BD83"/>
  <c i="30" r="F36"/>
  <c i="1" r="BA90"/>
  <c i="35" r="F37"/>
  <c i="1" r="BB95"/>
  <c i="36" r="F39"/>
  <c i="1" r="BD96"/>
  <c i="40" r="F41"/>
  <c i="1" r="BD102"/>
  <c i="43" r="J38"/>
  <c i="1" r="AW106"/>
  <c i="45" r="J38"/>
  <c i="1" r="AW109"/>
  <c i="47" r="F40"/>
  <c i="1" r="BC111"/>
  <c i="51" r="F37"/>
  <c i="1" r="BD115"/>
  <c i="9" r="F37"/>
  <c i="1" r="AZ65"/>
  <c i="11" r="F39"/>
  <c i="1" r="BD67"/>
  <c i="13" r="F41"/>
  <c i="1" r="BD71"/>
  <c i="18" r="F40"/>
  <c i="1" r="BC76"/>
  <c i="25" r="F41"/>
  <c i="1" r="BD84"/>
  <c i="37" r="J36"/>
  <c i="1" r="AW97"/>
  <c i="40" r="F40"/>
  <c i="1" r="BC102"/>
  <c i="43" r="F39"/>
  <c i="1" r="BB106"/>
  <c i="46" r="F40"/>
  <c i="1" r="BC110"/>
  <c i="52" r="F34"/>
  <c i="1" r="BA116"/>
  <c i="52" r="J34"/>
  <c i="1" r="AW116"/>
  <c i="53" r="J34"/>
  <c i="1" r="AW117"/>
  <c i="4" r="F41"/>
  <c i="1" r="BD59"/>
  <c i="10" r="F39"/>
  <c i="1" r="BD66"/>
  <c i="11" r="J36"/>
  <c i="1" r="AW67"/>
  <c i="13" r="F38"/>
  <c i="1" r="BA71"/>
  <c i="16" r="F40"/>
  <c i="1" r="BC74"/>
  <c i="22" r="J38"/>
  <c i="1" r="AW81"/>
  <c i="23" r="F39"/>
  <c i="1" r="BB82"/>
  <c i="26" r="J38"/>
  <c i="1" r="AW85"/>
  <c i="27" r="F36"/>
  <c i="1" r="BA86"/>
  <c i="27" r="J36"/>
  <c i="1" r="AW86"/>
  <c i="28" r="F36"/>
  <c i="1" r="BC87"/>
  <c i="32" r="F38"/>
  <c i="1" r="BC92"/>
  <c i="35" r="J36"/>
  <c i="1" r="AW95"/>
  <c i="37" r="F39"/>
  <c i="1" r="BD97"/>
  <c i="40" r="J38"/>
  <c i="1" r="AW102"/>
  <c i="44" r="F40"/>
  <c i="1" r="BC108"/>
  <c i="50" r="J36"/>
  <c i="1" r="AW114"/>
  <c i="51" r="F35"/>
  <c i="1" r="BB115"/>
  <c i="2" r="F37"/>
  <c i="1" r="BB56"/>
  <c i="7" r="F41"/>
  <c i="1" r="BD63"/>
  <c i="11" r="F38"/>
  <c i="1" r="BC67"/>
  <c i="12" r="F38"/>
  <c i="1" r="BC69"/>
  <c i="17" r="F39"/>
  <c i="1" r="BB75"/>
  <c i="20" r="F41"/>
  <c i="1" r="BD79"/>
  <c i="23" r="F41"/>
  <c i="1" r="BD82"/>
  <c i="26" r="F39"/>
  <c i="1" r="BB85"/>
  <c i="27" r="F37"/>
  <c i="1" r="BB86"/>
  <c i="29" r="F36"/>
  <c i="1" r="BC88"/>
  <c i="30" r="F37"/>
  <c i="1" r="BB90"/>
  <c i="39" r="F36"/>
  <c i="1" r="BA99"/>
  <c i="41" r="F41"/>
  <c i="1" r="BD103"/>
  <c i="44" r="F39"/>
  <c i="1" r="BB108"/>
  <c i="52" r="F36"/>
  <c i="1" r="BC116"/>
  <c i="53" r="F35"/>
  <c i="1" r="BB117"/>
  <c i="3" r="F41"/>
  <c i="1" r="BD58"/>
  <c i="6" r="F41"/>
  <c i="1" r="BD61"/>
  <c i="12" r="F37"/>
  <c i="1" r="BB69"/>
  <c i="15" r="F38"/>
  <c i="1" r="BA73"/>
  <c i="16" r="F39"/>
  <c i="1" r="BB74"/>
  <c i="21" r="F40"/>
  <c i="1" r="BC80"/>
  <c i="26" r="F41"/>
  <c i="1" r="BD85"/>
  <c i="28" r="F35"/>
  <c i="1" r="BB87"/>
  <c i="33" r="F39"/>
  <c i="1" r="BD93"/>
  <c i="34" r="F36"/>
  <c i="1" r="BA94"/>
  <c i="39" r="J36"/>
  <c i="1" r="AW99"/>
  <c i="40" r="F38"/>
  <c i="1" r="BA102"/>
  <c i="44" r="J38"/>
  <c i="1" r="AW108"/>
  <c i="49" r="F40"/>
  <c i="1" r="BC113"/>
  <c i="2" r="J36"/>
  <c i="1" r="AW56"/>
  <c i="4" r="F40"/>
  <c i="1" r="BC59"/>
  <c i="10" r="F36"/>
  <c i="1" r="BA66"/>
  <c i="12" r="J36"/>
  <c i="1" r="AW69"/>
  <c i="17" r="F40"/>
  <c i="1" r="BC75"/>
  <c i="22" r="F38"/>
  <c i="1" r="BA81"/>
  <c i="27" r="F39"/>
  <c i="1" r="BD86"/>
  <c i="28" r="F34"/>
  <c i="1" r="BA87"/>
  <c i="29" r="F35"/>
  <c i="1" r="BB88"/>
  <c i="31" r="F39"/>
  <c i="1" r="BD91"/>
  <c i="32" r="F37"/>
  <c i="1" r="BB92"/>
  <c i="34" r="F38"/>
  <c i="1" r="BC94"/>
  <c i="39" r="F37"/>
  <c i="1" r="BB99"/>
  <c i="42" r="F39"/>
  <c i="1" r="BB105"/>
  <c i="47" r="J38"/>
  <c i="1" r="AW111"/>
  <c i="50" r="F36"/>
  <c i="1" r="BA114"/>
  <c i="52" r="F37"/>
  <c i="1" r="BD116"/>
  <c i="53" r="F37"/>
  <c i="1" r="BD117"/>
  <c i="3" r="J38"/>
  <c i="1" r="AW58"/>
  <c i="5" r="F38"/>
  <c i="1" r="BA60"/>
  <c i="7" r="F38"/>
  <c i="1" r="BA63"/>
  <c i="7" r="F40"/>
  <c i="1" r="BC63"/>
  <c i="16" r="F38"/>
  <c i="1" r="BA74"/>
  <c i="18" r="J38"/>
  <c i="1" r="AW76"/>
  <c i="19" r="F38"/>
  <c i="1" r="BA77"/>
  <c i="20" r="F39"/>
  <c i="1" r="BB79"/>
  <c i="24" r="F40"/>
  <c i="1" r="BC83"/>
  <c i="29" r="J34"/>
  <c i="1" r="AW88"/>
  <c i="30" r="F38"/>
  <c i="1" r="BC90"/>
  <c i="37" r="F37"/>
  <c i="1" r="BB97"/>
  <c i="41" r="J38"/>
  <c i="1" r="AW103"/>
  <c i="43" r="F40"/>
  <c i="1" r="BC106"/>
  <c i="46" r="F39"/>
  <c i="1" r="BB110"/>
  <c i="49" r="F41"/>
  <c i="1" r="BD113"/>
  <c i="53" r="F36"/>
  <c i="1" r="BC117"/>
  <c i="13" l="1" r="R108"/>
  <c i="41" r="P93"/>
  <c i="1" r="AU103"/>
  <c i="6" r="R103"/>
  <c i="14" r="T108"/>
  <c i="8" r="P174"/>
  <c i="16" r="R109"/>
  <c i="8" r="R174"/>
  <c i="6" r="P185"/>
  <c i="40" r="R93"/>
  <c i="13" r="T108"/>
  <c i="7" r="T174"/>
  <c i="17" r="T108"/>
  <c r="R108"/>
  <c i="6" r="R185"/>
  <c i="17" r="P108"/>
  <c i="14" r="P108"/>
  <c i="18" r="T177"/>
  <c r="T106"/>
  <c i="12" r="P230"/>
  <c i="50" r="P90"/>
  <c i="1" r="AU114"/>
  <c i="40" r="T93"/>
  <c i="39" r="R88"/>
  <c i="20" r="R202"/>
  <c i="4" r="T101"/>
  <c i="46" r="R93"/>
  <c i="43" r="R93"/>
  <c i="28" r="P87"/>
  <c r="P86"/>
  <c i="1" r="AU87"/>
  <c i="25" r="T108"/>
  <c i="24" r="P202"/>
  <c i="23" r="R202"/>
  <c r="P108"/>
  <c i="22" r="P202"/>
  <c i="6" r="R102"/>
  <c i="52" r="BK83"/>
  <c r="J83"/>
  <c r="J60"/>
  <c i="41" r="T93"/>
  <c i="39" r="T88"/>
  <c i="38" r="P88"/>
  <c i="1" r="AU98"/>
  <c i="35" r="R88"/>
  <c i="33" r="R91"/>
  <c r="R90"/>
  <c i="29" r="P88"/>
  <c r="P87"/>
  <c i="1" r="AU88"/>
  <c i="24" r="P108"/>
  <c r="P107"/>
  <c i="1" r="AU83"/>
  <c i="22" r="R108"/>
  <c i="21" r="R202"/>
  <c i="17" r="R247"/>
  <c r="R107"/>
  <c i="14" r="T227"/>
  <c r="T107"/>
  <c i="8" r="P104"/>
  <c r="P103"/>
  <c i="1" r="AU64"/>
  <c i="53" r="T86"/>
  <c r="T85"/>
  <c i="17" r="T247"/>
  <c r="T107"/>
  <c i="14" r="R227"/>
  <c r="R107"/>
  <c i="51" r="T96"/>
  <c i="33" r="P91"/>
  <c r="P90"/>
  <c i="1" r="AU93"/>
  <c i="31" r="T88"/>
  <c i="29" r="T88"/>
  <c r="T87"/>
  <c i="24" r="R108"/>
  <c i="23" r="P202"/>
  <c i="22" r="P108"/>
  <c r="P107"/>
  <c i="1" r="AU81"/>
  <c i="21" r="T202"/>
  <c i="16" r="R235"/>
  <c r="R108"/>
  <c i="12" r="P100"/>
  <c r="P99"/>
  <c i="1" r="AU69"/>
  <c i="6" r="P102"/>
  <c i="1" r="AU61"/>
  <c i="2" r="P93"/>
  <c r="P92"/>
  <c i="1" r="AU56"/>
  <c i="42" r="R94"/>
  <c i="25" r="R202"/>
  <c r="R107"/>
  <c i="20" r="P202"/>
  <c r="P108"/>
  <c r="P107"/>
  <c i="1" r="AU79"/>
  <c i="7" r="R103"/>
  <c i="3" r="R102"/>
  <c r="R101"/>
  <c i="49" r="T93"/>
  <c i="47" r="P96"/>
  <c r="P95"/>
  <c i="1" r="AU111"/>
  <c i="46" r="P93"/>
  <c i="1" r="AU110"/>
  <c i="44" r="T94"/>
  <c i="42" r="T94"/>
  <c i="39" r="P88"/>
  <c i="1" r="AU99"/>
  <c i="38" r="T88"/>
  <c i="31" r="R88"/>
  <c i="30" r="P100"/>
  <c i="1" r="AU90"/>
  <c i="25" r="P202"/>
  <c i="21" r="T108"/>
  <c r="T107"/>
  <c i="20" r="T108"/>
  <c i="17" r="P247"/>
  <c r="P107"/>
  <c i="1" r="AU75"/>
  <c i="12" r="T100"/>
  <c i="7" r="BK104"/>
  <c r="J104"/>
  <c r="J68"/>
  <c i="4" r="P102"/>
  <c r="P101"/>
  <c i="1" r="AU59"/>
  <c i="53" r="P86"/>
  <c r="P85"/>
  <c i="1" r="AU117"/>
  <c i="30" r="R100"/>
  <c i="27" r="P90"/>
  <c i="1" r="AU86"/>
  <c i="24" r="T202"/>
  <c r="T107"/>
  <c i="21" r="P202"/>
  <c r="P107"/>
  <c i="1" r="AU80"/>
  <c i="18" r="P177"/>
  <c r="P106"/>
  <c i="1" r="AU76"/>
  <c i="13" r="T223"/>
  <c r="T107"/>
  <c i="12" r="T230"/>
  <c i="8" r="T103"/>
  <c i="53" r="R86"/>
  <c r="R85"/>
  <c i="48" r="R93"/>
  <c i="44" r="R94"/>
  <c i="25" r="T202"/>
  <c i="51" r="P96"/>
  <c i="1" r="AU115"/>
  <c i="50" r="R90"/>
  <c i="45" r="T93"/>
  <c i="37" r="P88"/>
  <c i="1" r="AU97"/>
  <c i="30" r="T100"/>
  <c i="29" r="R88"/>
  <c r="R87"/>
  <c i="28" r="R87"/>
  <c r="R86"/>
  <c i="24" r="R202"/>
  <c i="23" r="T108"/>
  <c r="R108"/>
  <c r="R107"/>
  <c i="22" r="T202"/>
  <c i="20" r="T202"/>
  <c r="R108"/>
  <c r="R107"/>
  <c i="16" r="T235"/>
  <c r="T108"/>
  <c i="13" r="P223"/>
  <c r="P107"/>
  <c i="1" r="AU71"/>
  <c i="12" r="R230"/>
  <c r="R99"/>
  <c i="50" r="T90"/>
  <c i="40" r="P93"/>
  <c i="1" r="AU102"/>
  <c i="36" r="P89"/>
  <c i="1" r="AU96"/>
  <c i="35" r="T88"/>
  <c i="34" r="BK88"/>
  <c r="J88"/>
  <c r="J63"/>
  <c i="33" r="T91"/>
  <c r="T90"/>
  <c i="31" r="P88"/>
  <c i="1" r="AU91"/>
  <c i="25" r="P108"/>
  <c r="P107"/>
  <c i="1" r="AU84"/>
  <c i="7" r="P103"/>
  <c i="1" r="AU63"/>
  <c i="3" r="P101"/>
  <c i="1" r="AU58"/>
  <c i="49" r="P93"/>
  <c i="1" r="AU113"/>
  <c i="47" r="R96"/>
  <c r="R95"/>
  <c i="28" r="T87"/>
  <c r="T86"/>
  <c i="18" r="R177"/>
  <c r="R106"/>
  <c i="8" r="R103"/>
  <c i="4" r="R101"/>
  <c i="49" r="R93"/>
  <c i="43" r="P93"/>
  <c i="1" r="AU106"/>
  <c i="37" r="T88"/>
  <c i="36" r="R89"/>
  <c i="34" r="P88"/>
  <c i="1" r="AU94"/>
  <c i="27" r="T90"/>
  <c i="23" r="T202"/>
  <c i="22" r="R202"/>
  <c r="T108"/>
  <c r="T107"/>
  <c i="21" r="R108"/>
  <c r="R107"/>
  <c i="16" r="P235"/>
  <c r="P108"/>
  <c i="1" r="AU74"/>
  <c i="14" r="P227"/>
  <c r="P107"/>
  <c i="1" r="AU72"/>
  <c i="13" r="R223"/>
  <c r="R107"/>
  <c i="7" r="T104"/>
  <c r="T103"/>
  <c i="6" r="T103"/>
  <c r="T102"/>
  <c i="3" r="T101"/>
  <c i="2" r="T93"/>
  <c r="T92"/>
  <c i="5" r="BK94"/>
  <c r="J94"/>
  <c r="J68"/>
  <c i="8" r="BK174"/>
  <c r="J174"/>
  <c r="J71"/>
  <c i="10" r="BK108"/>
  <c r="J108"/>
  <c r="J67"/>
  <c i="15" r="BK94"/>
  <c r="J94"/>
  <c r="J68"/>
  <c i="17" r="BK247"/>
  <c r="J247"/>
  <c r="J74"/>
  <c i="19" r="BK94"/>
  <c r="J94"/>
  <c r="J68"/>
  <c i="20" r="BK108"/>
  <c r="J108"/>
  <c r="J68"/>
  <c r="BK202"/>
  <c r="J202"/>
  <c r="J73"/>
  <c i="21" r="BK108"/>
  <c r="J108"/>
  <c r="J68"/>
  <c i="22" r="BK108"/>
  <c r="J108"/>
  <c r="J68"/>
  <c r="BK202"/>
  <c r="J202"/>
  <c r="J73"/>
  <c i="25" r="BK202"/>
  <c r="J202"/>
  <c r="J73"/>
  <c i="27" r="BK91"/>
  <c r="J91"/>
  <c r="J64"/>
  <c i="28" r="BK87"/>
  <c r="J87"/>
  <c r="J60"/>
  <c i="32" r="BK88"/>
  <c r="J88"/>
  <c r="J64"/>
  <c i="36" r="BK89"/>
  <c r="J89"/>
  <c r="J63"/>
  <c i="38" r="BK88"/>
  <c r="J88"/>
  <c r="J63"/>
  <c i="40" r="BK93"/>
  <c r="J93"/>
  <c r="J67"/>
  <c i="46" r="BK93"/>
  <c r="J93"/>
  <c r="J67"/>
  <c i="48" r="BK93"/>
  <c r="J93"/>
  <c r="J67"/>
  <c i="49" r="BK93"/>
  <c r="J93"/>
  <c r="J67"/>
  <c i="3" r="BK200"/>
  <c r="J200"/>
  <c r="J71"/>
  <c i="7" r="BK174"/>
  <c r="J174"/>
  <c r="J71"/>
  <c i="23" r="BK108"/>
  <c r="J108"/>
  <c r="J68"/>
  <c i="24" r="BK202"/>
  <c r="J202"/>
  <c r="J73"/>
  <c i="25" r="BK108"/>
  <c r="J108"/>
  <c r="J68"/>
  <c i="41" r="BK93"/>
  <c r="J93"/>
  <c r="J67"/>
  <c i="43" r="BK93"/>
  <c r="J93"/>
  <c r="J67"/>
  <c i="44" r="BK94"/>
  <c r="J94"/>
  <c r="J67"/>
  <c i="47" r="BK96"/>
  <c r="J96"/>
  <c r="J68"/>
  <c i="53" r="BK86"/>
  <c r="J86"/>
  <c r="J60"/>
  <c i="2" r="BK93"/>
  <c r="J93"/>
  <c r="J64"/>
  <c r="BK135"/>
  <c r="J135"/>
  <c r="J67"/>
  <c i="3" r="BK102"/>
  <c r="J102"/>
  <c r="J68"/>
  <c i="4" r="BK205"/>
  <c r="J205"/>
  <c r="J71"/>
  <c i="6" r="BK103"/>
  <c r="J103"/>
  <c r="J68"/>
  <c r="BK185"/>
  <c r="J185"/>
  <c r="J71"/>
  <c i="10" r="BK91"/>
  <c r="J91"/>
  <c r="J64"/>
  <c i="12" r="BK100"/>
  <c r="J100"/>
  <c r="J64"/>
  <c r="BK230"/>
  <c r="J230"/>
  <c r="J70"/>
  <c i="13" r="BK223"/>
  <c r="J223"/>
  <c r="J74"/>
  <c i="14" r="BK108"/>
  <c r="J108"/>
  <c r="J68"/>
  <c i="16" r="BK109"/>
  <c r="J109"/>
  <c r="J68"/>
  <c r="BK235"/>
  <c r="J235"/>
  <c r="J74"/>
  <c i="21" r="BK202"/>
  <c r="J202"/>
  <c r="J73"/>
  <c i="23" r="BK202"/>
  <c r="J202"/>
  <c r="J73"/>
  <c i="24" r="BK108"/>
  <c r="J108"/>
  <c r="J68"/>
  <c i="27" r="BK95"/>
  <c r="J95"/>
  <c r="J66"/>
  <c i="28" r="BK239"/>
  <c r="J239"/>
  <c r="J65"/>
  <c i="29" r="BK88"/>
  <c r="J88"/>
  <c r="J60"/>
  <c r="BK150"/>
  <c r="J150"/>
  <c r="J66"/>
  <c i="30" r="BK100"/>
  <c r="J100"/>
  <c r="J63"/>
  <c i="31" r="BK88"/>
  <c r="J88"/>
  <c i="33" r="BK91"/>
  <c r="J91"/>
  <c r="J64"/>
  <c i="35" r="BK88"/>
  <c r="J88"/>
  <c r="J63"/>
  <c i="37" r="BK88"/>
  <c r="J88"/>
  <c r="J63"/>
  <c i="39" r="BK88"/>
  <c r="J88"/>
  <c r="J63"/>
  <c i="42" r="BK94"/>
  <c r="J94"/>
  <c i="45" r="BK93"/>
  <c r="J93"/>
  <c r="J67"/>
  <c i="50" r="BK90"/>
  <c r="J90"/>
  <c r="J63"/>
  <c i="13" r="BK108"/>
  <c r="J108"/>
  <c r="J68"/>
  <c i="14" r="BK227"/>
  <c r="J227"/>
  <c r="J74"/>
  <c i="17" r="BK108"/>
  <c r="J108"/>
  <c r="J68"/>
  <c i="18" r="BK107"/>
  <c r="J107"/>
  <c r="J68"/>
  <c i="51" r="BK96"/>
  <c r="J96"/>
  <c r="J59"/>
  <c i="26" r="BK93"/>
  <c r="J93"/>
  <c r="J67"/>
  <c i="11" r="BK88"/>
  <c r="J88"/>
  <c r="J63"/>
  <c i="9" r="BK93"/>
  <c r="J93"/>
  <c r="J67"/>
  <c i="4" r="J102"/>
  <c r="J68"/>
  <c i="11" r="F35"/>
  <c i="1" r="AZ67"/>
  <c i="12" r="F35"/>
  <c i="1" r="AZ69"/>
  <c i="22" r="J37"/>
  <c i="1" r="AV81"/>
  <c r="AT81"/>
  <c i="27" r="F35"/>
  <c i="1" r="AZ86"/>
  <c i="32" r="F35"/>
  <c i="1" r="AZ92"/>
  <c i="33" r="F35"/>
  <c i="1" r="AZ93"/>
  <c i="37" r="F35"/>
  <c i="1" r="AZ97"/>
  <c r="BD89"/>
  <c r="BD104"/>
  <c i="48" r="F37"/>
  <c i="1" r="AZ112"/>
  <c r="AU101"/>
  <c i="3" r="J37"/>
  <c i="1" r="AV58"/>
  <c r="AT58"/>
  <c i="11" r="J35"/>
  <c i="1" r="AV67"/>
  <c r="AT67"/>
  <c i="15" r="F37"/>
  <c i="1" r="AZ73"/>
  <c i="18" r="F37"/>
  <c i="1" r="AZ76"/>
  <c i="25" r="J37"/>
  <c i="1" r="AV84"/>
  <c r="AT84"/>
  <c i="51" r="F33"/>
  <c i="1" r="AZ115"/>
  <c i="2" r="F35"/>
  <c i="1" r="AZ56"/>
  <c r="BC62"/>
  <c r="AY62"/>
  <c i="12" r="J35"/>
  <c i="1" r="AV69"/>
  <c r="AT69"/>
  <c i="17" r="F37"/>
  <c i="1" r="AZ75"/>
  <c i="24" r="F37"/>
  <c i="1" r="AZ83"/>
  <c r="BD78"/>
  <c i="30" r="F35"/>
  <c i="1" r="AZ90"/>
  <c r="BB57"/>
  <c r="AX57"/>
  <c i="9" r="J37"/>
  <c i="1" r="AV65"/>
  <c r="AT65"/>
  <c i="18" r="J37"/>
  <c i="1" r="AV76"/>
  <c r="AT76"/>
  <c i="30" r="J35"/>
  <c i="1" r="AV90"/>
  <c r="AT90"/>
  <c i="36" r="F35"/>
  <c i="1" r="AZ96"/>
  <c r="BC101"/>
  <c r="AY101"/>
  <c i="47" r="J37"/>
  <c i="1" r="AV111"/>
  <c r="AT111"/>
  <c i="53" r="J33"/>
  <c i="1" r="AV117"/>
  <c r="AT117"/>
  <c i="3" r="F37"/>
  <c i="1" r="AZ58"/>
  <c i="14" r="J37"/>
  <c i="1" r="AV72"/>
  <c r="AT72"/>
  <c i="24" r="J37"/>
  <c i="1" r="AV83"/>
  <c r="AT83"/>
  <c i="49" r="F37"/>
  <c i="1" r="AZ113"/>
  <c r="AS54"/>
  <c i="5" r="J37"/>
  <c i="1" r="AV60"/>
  <c r="AT60"/>
  <c i="8" r="J37"/>
  <c i="1" r="AV64"/>
  <c r="AT64"/>
  <c i="16" r="J37"/>
  <c i="1" r="AV74"/>
  <c r="AT74"/>
  <c i="28" r="J33"/>
  <c i="1" r="AV87"/>
  <c r="AT87"/>
  <c i="31" r="F35"/>
  <c i="1" r="AZ91"/>
  <c i="33" r="J35"/>
  <c i="1" r="AV93"/>
  <c r="AT93"/>
  <c i="36" r="J35"/>
  <c i="1" r="AV96"/>
  <c r="AT96"/>
  <c i="39" r="F35"/>
  <c i="1" r="AZ99"/>
  <c i="41" r="J37"/>
  <c i="1" r="AV103"/>
  <c r="AT103"/>
  <c i="43" r="J37"/>
  <c i="1" r="AV106"/>
  <c r="AT106"/>
  <c i="49" r="J37"/>
  <c i="1" r="AV113"/>
  <c r="AT113"/>
  <c i="42" r="J34"/>
  <c i="1" r="AG105"/>
  <c r="BD57"/>
  <c i="7" r="J37"/>
  <c i="1" r="AV63"/>
  <c r="AT63"/>
  <c r="BA70"/>
  <c r="AW70"/>
  <c r="BD70"/>
  <c i="22" r="F37"/>
  <c i="1" r="AZ81"/>
  <c i="27" r="J35"/>
  <c i="1" r="AV86"/>
  <c r="AT86"/>
  <c i="37" r="J35"/>
  <c i="1" r="AV97"/>
  <c r="AT97"/>
  <c r="BB89"/>
  <c r="AX89"/>
  <c i="41" r="F37"/>
  <c i="1" r="AZ103"/>
  <c i="43" r="F37"/>
  <c i="1" r="AZ106"/>
  <c i="48" r="J37"/>
  <c i="1" r="AV112"/>
  <c r="AT112"/>
  <c i="53" r="F33"/>
  <c i="1" r="AZ117"/>
  <c i="7" r="F37"/>
  <c i="1" r="AZ63"/>
  <c i="10" r="J35"/>
  <c i="1" r="AV66"/>
  <c r="AT66"/>
  <c i="21" r="J37"/>
  <c i="1" r="AV80"/>
  <c r="AT80"/>
  <c i="29" r="F33"/>
  <c i="1" r="AZ88"/>
  <c i="35" r="F35"/>
  <c i="1" r="AZ95"/>
  <c r="BD101"/>
  <c i="42" r="F37"/>
  <c i="1" r="AZ105"/>
  <c r="BA107"/>
  <c r="AW107"/>
  <c i="6" r="F37"/>
  <c i="1" r="AZ61"/>
  <c i="17" r="J37"/>
  <c i="1" r="AV75"/>
  <c r="AT75"/>
  <c i="26" r="F37"/>
  <c i="1" r="AZ85"/>
  <c i="31" r="J35"/>
  <c i="1" r="AV91"/>
  <c r="AT91"/>
  <c i="34" r="J35"/>
  <c i="1" r="AV94"/>
  <c r="AT94"/>
  <c i="39" r="J35"/>
  <c i="1" r="AV99"/>
  <c r="AT99"/>
  <c i="42" r="J37"/>
  <c i="1" r="AV105"/>
  <c r="AT105"/>
  <c i="51" r="J33"/>
  <c i="1" r="AV115"/>
  <c r="AT115"/>
  <c i="21" r="F37"/>
  <c i="1" r="AZ80"/>
  <c i="32" r="J35"/>
  <c i="1" r="AV92"/>
  <c r="AT92"/>
  <c i="35" r="J35"/>
  <c i="1" r="AV95"/>
  <c r="AT95"/>
  <c i="38" r="J35"/>
  <c i="1" r="AV98"/>
  <c r="AT98"/>
  <c i="40" r="F37"/>
  <c i="1" r="AZ102"/>
  <c r="BB104"/>
  <c r="AX104"/>
  <c i="45" r="J37"/>
  <c i="1" r="AV109"/>
  <c r="AT109"/>
  <c i="47" r="F37"/>
  <c i="1" r="AZ111"/>
  <c i="4" r="J37"/>
  <c i="1" r="AV59"/>
  <c r="AT59"/>
  <c r="BB70"/>
  <c r="AX70"/>
  <c i="19" r="J37"/>
  <c i="1" r="AV77"/>
  <c r="AT77"/>
  <c i="26" r="J37"/>
  <c i="1" r="AV85"/>
  <c r="AT85"/>
  <c i="34" r="F35"/>
  <c i="1" r="AZ94"/>
  <c r="BA89"/>
  <c r="AW89"/>
  <c i="40" r="J37"/>
  <c i="1" r="AV102"/>
  <c r="AT102"/>
  <c r="BA104"/>
  <c r="AW104"/>
  <c i="46" r="J37"/>
  <c i="1" r="AV110"/>
  <c r="AT110"/>
  <c r="BB107"/>
  <c r="AX107"/>
  <c i="52" r="J33"/>
  <c i="1" r="AV116"/>
  <c r="AT116"/>
  <c i="2" r="J35"/>
  <c i="1" r="AV56"/>
  <c r="AT56"/>
  <c r="BB62"/>
  <c r="AX62"/>
  <c i="13" r="J37"/>
  <c i="1" r="AV71"/>
  <c r="AT71"/>
  <c i="23" r="J37"/>
  <c i="1" r="AV82"/>
  <c r="AT82"/>
  <c i="38" r="F35"/>
  <c i="1" r="AZ98"/>
  <c r="BB101"/>
  <c r="AX101"/>
  <c r="BC107"/>
  <c r="AY107"/>
  <c i="50" r="F35"/>
  <c i="1" r="AZ114"/>
  <c i="8" r="F37"/>
  <c i="1" r="AZ64"/>
  <c i="19" r="F37"/>
  <c i="1" r="AZ77"/>
  <c r="BC70"/>
  <c r="AY70"/>
  <c i="20" r="J37"/>
  <c i="1" r="AV79"/>
  <c r="AT79"/>
  <c r="BA78"/>
  <c r="AW78"/>
  <c r="BC78"/>
  <c r="AY78"/>
  <c i="28" r="F33"/>
  <c i="1" r="AZ87"/>
  <c r="BA101"/>
  <c r="AW101"/>
  <c i="44" r="F37"/>
  <c i="1" r="AZ108"/>
  <c i="6" r="J37"/>
  <c i="1" r="AV61"/>
  <c r="AT61"/>
  <c i="13" r="F37"/>
  <c i="1" r="AZ71"/>
  <c i="23" r="F37"/>
  <c i="1" r="AZ82"/>
  <c i="46" r="F37"/>
  <c i="1" r="AZ110"/>
  <c r="BD107"/>
  <c r="AU104"/>
  <c r="BA57"/>
  <c r="AW57"/>
  <c r="BC57"/>
  <c r="AY57"/>
  <c r="BA62"/>
  <c r="AW62"/>
  <c i="10" r="F35"/>
  <c i="1" r="AZ66"/>
  <c i="14" r="F37"/>
  <c i="1" r="AZ72"/>
  <c i="20" r="F37"/>
  <c i="1" r="AZ79"/>
  <c r="BB78"/>
  <c r="AX78"/>
  <c i="29" r="J33"/>
  <c i="1" r="AV88"/>
  <c r="AT88"/>
  <c r="BC104"/>
  <c r="AY104"/>
  <c i="45" r="F37"/>
  <c i="1" r="AZ109"/>
  <c i="50" r="J35"/>
  <c i="1" r="AV114"/>
  <c r="AT114"/>
  <c i="31" r="J32"/>
  <c i="1" r="AG91"/>
  <c i="4" r="F37"/>
  <c i="1" r="AZ59"/>
  <c r="BD62"/>
  <c i="16" r="F37"/>
  <c i="1" r="AZ74"/>
  <c i="25" r="F37"/>
  <c i="1" r="AZ84"/>
  <c r="BC89"/>
  <c r="AY89"/>
  <c i="44" r="J37"/>
  <c i="1" r="AV108"/>
  <c r="AT108"/>
  <c i="52" r="F33"/>
  <c i="1" r="AZ116"/>
  <c i="23" l="1" r="T107"/>
  <c i="12" r="T99"/>
  <c i="20" r="T107"/>
  <c i="24" r="R107"/>
  <c i="23" r="P107"/>
  <c i="1" r="AU82"/>
  <c i="25" r="T107"/>
  <c i="22" r="R107"/>
  <c i="18" r="BK106"/>
  <c r="J106"/>
  <c r="J67"/>
  <c i="5" r="BK93"/>
  <c r="J93"/>
  <c r="J67"/>
  <c i="8" r="BK103"/>
  <c r="J103"/>
  <c r="J67"/>
  <c i="15" r="BK93"/>
  <c r="J93"/>
  <c i="16" r="BK108"/>
  <c r="J108"/>
  <c r="J67"/>
  <c i="17" r="BK107"/>
  <c r="J107"/>
  <c i="19" r="BK93"/>
  <c r="J93"/>
  <c r="J67"/>
  <c i="21" r="BK107"/>
  <c r="J107"/>
  <c i="28" r="BK86"/>
  <c r="J86"/>
  <c r="J59"/>
  <c i="7" r="BK103"/>
  <c r="J103"/>
  <c i="32" r="BK87"/>
  <c r="J87"/>
  <c r="J63"/>
  <c i="6" r="BK102"/>
  <c r="J102"/>
  <c r="J67"/>
  <c i="10" r="BK90"/>
  <c r="J90"/>
  <c r="J63"/>
  <c i="20" r="BK107"/>
  <c r="J107"/>
  <c r="J67"/>
  <c i="22" r="BK107"/>
  <c r="J107"/>
  <c r="J67"/>
  <c i="23" r="BK107"/>
  <c r="J107"/>
  <c r="J67"/>
  <c i="24" r="BK107"/>
  <c r="J107"/>
  <c r="J67"/>
  <c i="27" r="BK90"/>
  <c r="J90"/>
  <c r="J63"/>
  <c i="47" r="BK95"/>
  <c r="J95"/>
  <c r="J67"/>
  <c i="2" r="BK92"/>
  <c r="J92"/>
  <c i="3" r="BK101"/>
  <c r="J101"/>
  <c r="J67"/>
  <c i="12" r="BK99"/>
  <c r="J99"/>
  <c i="31" r="J63"/>
  <c i="4" r="BK101"/>
  <c r="J101"/>
  <c r="J67"/>
  <c i="14" r="BK107"/>
  <c r="J107"/>
  <c r="J67"/>
  <c i="52" r="BK82"/>
  <c r="J82"/>
  <c r="J59"/>
  <c i="25" r="BK107"/>
  <c r="J107"/>
  <c r="J67"/>
  <c i="29" r="BK87"/>
  <c r="J87"/>
  <c r="J59"/>
  <c i="33" r="BK90"/>
  <c r="J90"/>
  <c i="53" r="BK85"/>
  <c r="J85"/>
  <c r="J59"/>
  <c i="13" r="BK107"/>
  <c r="J107"/>
  <c r="J67"/>
  <c i="42" r="J67"/>
  <c r="J43"/>
  <c i="31" r="J41"/>
  <c i="1" r="AN91"/>
  <c r="AN105"/>
  <c r="AU107"/>
  <c i="21" r="J34"/>
  <c i="1" r="AG80"/>
  <c i="12" r="J32"/>
  <c i="1" r="AG69"/>
  <c r="AZ62"/>
  <c r="AV62"/>
  <c r="AT62"/>
  <c r="BB100"/>
  <c r="AX100"/>
  <c r="AU62"/>
  <c i="17" r="J34"/>
  <c i="1" r="AG75"/>
  <c i="50" r="J32"/>
  <c i="1" r="AG114"/>
  <c i="39" r="J32"/>
  <c i="1" r="AG99"/>
  <c r="AZ78"/>
  <c r="AV78"/>
  <c r="AT78"/>
  <c r="BB55"/>
  <c r="AX55"/>
  <c r="BA68"/>
  <c r="AW68"/>
  <c i="49" r="J34"/>
  <c i="1" r="AG113"/>
  <c i="36" r="J32"/>
  <c i="1" r="AG96"/>
  <c r="BD55"/>
  <c r="AU89"/>
  <c i="38" r="J32"/>
  <c i="1" r="AG98"/>
  <c i="44" r="J34"/>
  <c i="1" r="AG108"/>
  <c r="BA55"/>
  <c r="AW55"/>
  <c r="AZ101"/>
  <c r="AU70"/>
  <c i="7" r="J34"/>
  <c i="1" r="AG63"/>
  <c i="45" r="J34"/>
  <c i="1" r="AG109"/>
  <c r="BC55"/>
  <c r="AY55"/>
  <c i="35" r="J32"/>
  <c i="1" r="AG95"/>
  <c i="11" r="J32"/>
  <c i="1" r="AG67"/>
  <c r="AN67"/>
  <c i="26" r="J34"/>
  <c i="1" r="AG85"/>
  <c i="37" r="J32"/>
  <c i="1" r="AG97"/>
  <c i="46" r="J34"/>
  <c i="1" r="AG110"/>
  <c i="9" r="J34"/>
  <c i="1" r="AG65"/>
  <c r="AN65"/>
  <c r="BC100"/>
  <c r="AY100"/>
  <c r="AU57"/>
  <c r="AZ70"/>
  <c r="AV70"/>
  <c r="AT70"/>
  <c r="AU78"/>
  <c i="51" r="J30"/>
  <c i="1" r="AG115"/>
  <c i="40" r="J34"/>
  <c i="1" r="AG102"/>
  <c i="33" r="J32"/>
  <c i="1" r="AG93"/>
  <c r="BB68"/>
  <c r="AX68"/>
  <c i="30" r="J32"/>
  <c i="1" r="AG90"/>
  <c i="18" r="J34"/>
  <c i="1" r="AG76"/>
  <c r="BA100"/>
  <c r="AW100"/>
  <c i="2" r="J32"/>
  <c i="1" r="AG56"/>
  <c i="34" r="J32"/>
  <c i="1" r="AG94"/>
  <c r="AZ104"/>
  <c r="AV104"/>
  <c r="AT104"/>
  <c i="48" r="J34"/>
  <c i="1" r="AG112"/>
  <c r="BC68"/>
  <c r="AY68"/>
  <c r="BD100"/>
  <c i="15" r="J34"/>
  <c i="1" r="AG73"/>
  <c i="43" r="J34"/>
  <c i="1" r="AG106"/>
  <c r="AG104"/>
  <c i="41" r="J34"/>
  <c i="1" r="AG103"/>
  <c r="AZ57"/>
  <c r="AV57"/>
  <c r="AT57"/>
  <c r="AZ107"/>
  <c r="AV107"/>
  <c r="AT107"/>
  <c r="AZ89"/>
  <c r="AV89"/>
  <c r="AT89"/>
  <c r="BD68"/>
  <c i="43" l="1" r="J43"/>
  <c i="40" r="J43"/>
  <c i="35" r="J41"/>
  <c i="30" r="J41"/>
  <c i="36" r="J41"/>
  <c i="33" r="J41"/>
  <c i="37" r="J41"/>
  <c i="46" r="J43"/>
  <c i="34" r="J41"/>
  <c i="39" r="J41"/>
  <c i="38" r="J41"/>
  <c i="49" r="J43"/>
  <c i="50" r="J41"/>
  <c i="41" r="J43"/>
  <c i="7" r="J43"/>
  <c i="17" r="J43"/>
  <c i="12" r="J41"/>
  <c i="44" r="J43"/>
  <c i="45" r="J43"/>
  <c i="2" r="J41"/>
  <c i="51" r="J39"/>
  <c i="48" r="J43"/>
  <c i="21" r="J43"/>
  <c i="7" r="J67"/>
  <c i="17" r="J67"/>
  <c i="2" r="J63"/>
  <c i="15" r="J67"/>
  <c i="21" r="J67"/>
  <c i="33" r="J63"/>
  <c i="15" r="J43"/>
  <c i="12" r="J63"/>
  <c i="26" r="J43"/>
  <c i="1" r="AN85"/>
  <c i="18" r="J43"/>
  <c i="1" r="AN76"/>
  <c i="11" r="J41"/>
  <c i="9" r="J43"/>
  <c i="1" r="AN73"/>
  <c r="AN75"/>
  <c r="AN94"/>
  <c r="AN99"/>
  <c r="AN115"/>
  <c r="AN93"/>
  <c r="AN95"/>
  <c r="AN96"/>
  <c r="AN98"/>
  <c r="AN103"/>
  <c r="AN106"/>
  <c r="AN109"/>
  <c r="AN113"/>
  <c r="AN63"/>
  <c r="AN69"/>
  <c r="AN97"/>
  <c r="AN102"/>
  <c r="AN110"/>
  <c r="AN112"/>
  <c r="AN114"/>
  <c r="AN56"/>
  <c r="AN80"/>
  <c r="AN90"/>
  <c r="AN108"/>
  <c r="AN104"/>
  <c r="AU100"/>
  <c r="AU55"/>
  <c i="4" r="J34"/>
  <c i="1" r="AG59"/>
  <c r="AN59"/>
  <c i="16" r="J34"/>
  <c i="1" r="AG74"/>
  <c i="32" r="J32"/>
  <c i="1" r="AG92"/>
  <c r="AG89"/>
  <c i="25" r="J34"/>
  <c i="1" r="AG84"/>
  <c i="13" r="J34"/>
  <c i="1" r="AG71"/>
  <c r="AZ68"/>
  <c r="AV68"/>
  <c r="AT68"/>
  <c r="AZ55"/>
  <c r="AV55"/>
  <c r="AT55"/>
  <c i="8" r="J34"/>
  <c i="1" r="AG64"/>
  <c r="AN64"/>
  <c r="AG101"/>
  <c i="29" r="J30"/>
  <c i="1" r="AG88"/>
  <c i="6" r="J34"/>
  <c i="1" r="AG61"/>
  <c r="AU68"/>
  <c i="14" r="J34"/>
  <c i="1" r="AG72"/>
  <c i="24" r="J34"/>
  <c i="1" r="AG83"/>
  <c r="BC54"/>
  <c r="W32"/>
  <c i="3" r="J34"/>
  <c i="1" r="AG58"/>
  <c r="AV101"/>
  <c r="AT101"/>
  <c r="AN101"/>
  <c i="53" r="J30"/>
  <c i="1" r="AG117"/>
  <c i="52" r="J30"/>
  <c i="1" r="AG116"/>
  <c r="AN116"/>
  <c r="AZ100"/>
  <c r="AV100"/>
  <c r="AT100"/>
  <c i="22" r="J34"/>
  <c i="1" r="AG81"/>
  <c i="27" r="J32"/>
  <c i="1" r="AG86"/>
  <c i="20" r="J34"/>
  <c i="1" r="AG79"/>
  <c r="BB54"/>
  <c r="W31"/>
  <c i="19" r="J34"/>
  <c i="1" r="AG77"/>
  <c i="28" r="J30"/>
  <c i="1" r="AG87"/>
  <c r="BD54"/>
  <c r="W33"/>
  <c i="10" r="J32"/>
  <c i="1" r="AG66"/>
  <c i="47" r="J34"/>
  <c i="1" r="AG111"/>
  <c r="AG107"/>
  <c i="23" r="J34"/>
  <c i="1" r="AG82"/>
  <c i="5" r="J34"/>
  <c i="1" r="AG60"/>
  <c r="BA54"/>
  <c r="W30"/>
  <c i="32" l="1" r="J41"/>
  <c i="29" r="J39"/>
  <c i="10" r="J41"/>
  <c i="25" r="J43"/>
  <c i="24" r="J43"/>
  <c i="22" r="J43"/>
  <c i="13" r="J43"/>
  <c i="4" r="J43"/>
  <c i="47" r="J43"/>
  <c i="8" r="J43"/>
  <c i="5" r="J43"/>
  <c i="52" r="J39"/>
  <c i="20" r="J43"/>
  <c i="27" r="J41"/>
  <c i="23" r="J43"/>
  <c i="19" r="J43"/>
  <c i="53" r="J39"/>
  <c i="14" r="J43"/>
  <c i="3" r="J43"/>
  <c i="16" r="J43"/>
  <c i="28" r="J39"/>
  <c i="6" r="J43"/>
  <c i="1" r="AN72"/>
  <c r="AN79"/>
  <c r="AN81"/>
  <c r="AN83"/>
  <c r="AN58"/>
  <c r="AN60"/>
  <c r="AN61"/>
  <c r="AN74"/>
  <c r="AN84"/>
  <c r="AN87"/>
  <c r="AN92"/>
  <c r="AN77"/>
  <c r="AN86"/>
  <c r="AN88"/>
  <c r="AN66"/>
  <c r="AN71"/>
  <c r="AN82"/>
  <c r="AN111"/>
  <c r="AN117"/>
  <c r="AN107"/>
  <c r="AN89"/>
  <c r="AG100"/>
  <c r="AG57"/>
  <c r="AY54"/>
  <c r="AG62"/>
  <c r="AU54"/>
  <c r="AZ54"/>
  <c r="W29"/>
  <c r="AG78"/>
  <c r="AG70"/>
  <c r="AN70"/>
  <c r="AX54"/>
  <c r="AW54"/>
  <c r="AK30"/>
  <c l="1" r="AN100"/>
  <c r="AN62"/>
  <c r="AN78"/>
  <c r="AN57"/>
  <c r="AG68"/>
  <c r="AV54"/>
  <c r="AK29"/>
  <c r="AG55"/>
  <c r="AG54"/>
  <c r="AK26"/>
  <c l="1" r="AN68"/>
  <c r="AN55"/>
  <c r="AK35"/>
  <c r="AT54"/>
  <c r="AN54"/>
</calcChain>
</file>

<file path=xl/sharedStrings.xml><?xml version="1.0" encoding="utf-8"?>
<sst xmlns="http://schemas.openxmlformats.org/spreadsheetml/2006/main">
  <si>
    <t>Export Komplet</t>
  </si>
  <si>
    <t>VZ</t>
  </si>
  <si>
    <t>2.0</t>
  </si>
  <si>
    <t>ZAMOK</t>
  </si>
  <si>
    <t>False</t>
  </si>
  <si>
    <t>{eb2a11dc-f0bd-4701-a6d3-37342384fbb8}</t>
  </si>
  <si>
    <t>0,01</t>
  </si>
  <si>
    <t>21</t>
  </si>
  <si>
    <t>15</t>
  </si>
  <si>
    <t>REKAPITULACE STAVBY</t>
  </si>
  <si>
    <t xml:space="preserve">v ---  níže se nacházejí doplnkové a pomocné údaje k sestavám  --- v</t>
  </si>
  <si>
    <t>Návod na vyplnění</t>
  </si>
  <si>
    <t>0,001</t>
  </si>
  <si>
    <t>Kód:</t>
  </si>
  <si>
    <t>202320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</si>
  <si>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</si>
  <si>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</si>
  <si>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a modernizace VŠ kolejí Kounicova 50</t>
  </si>
  <si>
    <t>KSO:</t>
  </si>
  <si>
    <t>801 72 23</t>
  </si>
  <si>
    <t>CC-CZ:</t>
  </si>
  <si>
    <t/>
  </si>
  <si>
    <t>Místo:</t>
  </si>
  <si>
    <t>Kounicova 50, Brno</t>
  </si>
  <si>
    <t>Datum:</t>
  </si>
  <si>
    <t>20. 3. 2023</t>
  </si>
  <si>
    <t>Zadavatel:</t>
  </si>
  <si>
    <t>IČ:</t>
  </si>
  <si>
    <t>Intar a.s.</t>
  </si>
  <si>
    <t>DIČ:</t>
  </si>
  <si>
    <t>Uchazeč:</t>
  </si>
  <si>
    <t>Vyplň údaj</t>
  </si>
  <si>
    <t>Projektant:</t>
  </si>
  <si>
    <t>True</t>
  </si>
  <si>
    <t>Zpracovatel:</t>
  </si>
  <si>
    <t>Toman Martin</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</si>
  <si>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</si>
  <si>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</si>
  <si>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</si>
  <si>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</si>
  <si>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</si>
  <si>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</si>
  <si>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</si>
  <si>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</si>
  <si>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</si>
  <si>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</si>
  <si>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</si>
  <si>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</si>
  <si>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</si>
  <si>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</si>
  <si>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</si>
  <si>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</si>
  <si>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</si>
  <si>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</si>
  <si>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</si>
  <si>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</si>
  <si>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</si>
  <si>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</si>
  <si>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</si>
  <si>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</si>
  <si>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</si>
  <si>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</si>
  <si>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</si>
  <si>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</si>
  <si>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</si>
  <si>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</si>
  <si>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</si>
  <si>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</si>
  <si>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</si>
  <si>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</si>
  <si>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</si>
  <si>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</si>
  <si>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</si>
  <si>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</si>
  <si>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</si>
  <si>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</si>
  <si>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</si>
  <si>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Bourací práce</t>
  </si>
  <si>
    <t>STA</t>
  </si>
  <si>
    <t>1</t>
  </si>
  <si>
    <t>{851c2be7-ac77-4a2f-92b8-ee1350cda965}</t>
  </si>
  <si>
    <t>2</t>
  </si>
  <si>
    <t>/</t>
  </si>
  <si>
    <t>SO-01.1</t>
  </si>
  <si>
    <t>1.NP</t>
  </si>
  <si>
    <t>Soupis</t>
  </si>
  <si>
    <t>{e3d76763-5d44-4b29-9c56-4f637a565466}</t>
  </si>
  <si>
    <t>SO-01.2</t>
  </si>
  <si>
    <t xml:space="preserve">Středový trakt </t>
  </si>
  <si>
    <t>{9c5f4d6c-a672-44e4-9507-39e9787f1062}</t>
  </si>
  <si>
    <t>SO-01.2.1</t>
  </si>
  <si>
    <t>Typový středový trakt</t>
  </si>
  <si>
    <t>3</t>
  </si>
  <si>
    <t>{0017443c-ad68-4ebc-a356-b9f0214fbde7}</t>
  </si>
  <si>
    <t>SO-01.2.2</t>
  </si>
  <si>
    <t>Středový trakt 2.NP</t>
  </si>
  <si>
    <t>{063c3f85-3252-4f4a-8d20-f97d235a30ce}</t>
  </si>
  <si>
    <t>SO-01.2.3</t>
  </si>
  <si>
    <t>Středový trakt 3. - 12.NP</t>
  </si>
  <si>
    <t>{0a18f077-1826-4828-92b5-0c0c8d0c9982}</t>
  </si>
  <si>
    <t>SO-01.2.4</t>
  </si>
  <si>
    <t>Středový trakt 13.NP</t>
  </si>
  <si>
    <t>{b26a7dfc-d917-4c4c-bd5e-6fc24f4f79a0}</t>
  </si>
  <si>
    <t>SO-01.3</t>
  </si>
  <si>
    <t>Ubytovací buňky</t>
  </si>
  <si>
    <t>{29561df2-c2d9-45e0-a76f-888447a3437e}</t>
  </si>
  <si>
    <t>SO-01.3.1</t>
  </si>
  <si>
    <t>Typová ubytovací buňka</t>
  </si>
  <si>
    <t>{b0e9ba94-f57d-4769-9ff0-69e0255aaaf6}</t>
  </si>
  <si>
    <t>SO-01.3.2</t>
  </si>
  <si>
    <t>Typová rohová ubytovací buňka</t>
  </si>
  <si>
    <t>{f3d99836-b705-480c-bbab-8988145dd199}</t>
  </si>
  <si>
    <t>SO-01.3.3</t>
  </si>
  <si>
    <t>Ubytovací buňky 2. - 13.NP</t>
  </si>
  <si>
    <t>{3b70fa52-4398-4dae-bb92-3ab3c2e83b40}</t>
  </si>
  <si>
    <t>SO-01.4</t>
  </si>
  <si>
    <t>Střecha</t>
  </si>
  <si>
    <t>{3b85f81b-a507-4e26-a8e4-45d6bc7e607e}</t>
  </si>
  <si>
    <t>SO-01.5</t>
  </si>
  <si>
    <t>Ochrana konstrukcí</t>
  </si>
  <si>
    <t>{c029f6ee-4966-4450-850d-98849c59d81a}</t>
  </si>
  <si>
    <t>SO-02</t>
  </si>
  <si>
    <t>Architektonicko stavební řešení</t>
  </si>
  <si>
    <t>{83989d8f-d30e-4f3a-9acf-b013c19f4e9b}</t>
  </si>
  <si>
    <t>SO-02.1</t>
  </si>
  <si>
    <t>{91948f01-bc4f-41a9-ac3d-1c15c089d66c}</t>
  </si>
  <si>
    <t>SO-02.2</t>
  </si>
  <si>
    <t>Středový trakt</t>
  </si>
  <si>
    <t>{1e2a5443-882c-4808-b8fc-89f01f6a23d4}</t>
  </si>
  <si>
    <t>SO-02.2.1</t>
  </si>
  <si>
    <t>{b8eb4214-7a41-4f47-b22a-54ee1063d9cf}</t>
  </si>
  <si>
    <t>SO-02.2.2</t>
  </si>
  <si>
    <t>{f671215d-db3f-4316-ad1e-07ac95186087}</t>
  </si>
  <si>
    <t>SO-02.2.3</t>
  </si>
  <si>
    <t>Středový trakt 3.-6. a 8.-11.NP</t>
  </si>
  <si>
    <t>{3882fee6-7e57-4761-b904-30b6037534f2}</t>
  </si>
  <si>
    <t>SO-02.2.4</t>
  </si>
  <si>
    <t>Středový trakt 7.NP</t>
  </si>
  <si>
    <t>{d15ceaf0-5a5c-4b91-91da-30c7a74a2dd3}</t>
  </si>
  <si>
    <t>SO-02.2.5</t>
  </si>
  <si>
    <t>Středový trakt 12.NP</t>
  </si>
  <si>
    <t>{1c40fd60-edb1-473f-adaa-cb28e8e249b0}</t>
  </si>
  <si>
    <t>SO-02.2.6</t>
  </si>
  <si>
    <t>{65fec43e-1a2a-4a67-9482-6da4ad5d6455}</t>
  </si>
  <si>
    <t>SO-02.2.7</t>
  </si>
  <si>
    <t>Vybavení kuchyněk</t>
  </si>
  <si>
    <t>{62ef6e43-3bc8-46b9-a5e7-b961e7f4e514}</t>
  </si>
  <si>
    <t>SO-02.3</t>
  </si>
  <si>
    <t>Pokoje</t>
  </si>
  <si>
    <t>{ccb5ecea-6427-4016-ba1c-d411b08207c9}</t>
  </si>
  <si>
    <t>SO-02.3.1</t>
  </si>
  <si>
    <t>Typický modul A</t>
  </si>
  <si>
    <t>{a9a64263-65cd-4dfe-9088-031a4d91a426}</t>
  </si>
  <si>
    <t>SO-02.3.2</t>
  </si>
  <si>
    <t>Typický modul B</t>
  </si>
  <si>
    <t>{bf96f865-60da-42b9-9ab6-02e2b5ed94d0}</t>
  </si>
  <si>
    <t>SO-02.3.3</t>
  </si>
  <si>
    <t>Typický modul C</t>
  </si>
  <si>
    <t>{ea36f8c6-0875-4f2a-b6c1-93bd47f76406}</t>
  </si>
  <si>
    <t>SO-02.3.4</t>
  </si>
  <si>
    <t>Typický modul D</t>
  </si>
  <si>
    <t>{a5eb714a-a9cf-4418-9933-f45cf565015b}</t>
  </si>
  <si>
    <t>SO-02.3.5</t>
  </si>
  <si>
    <t>Typický modul E</t>
  </si>
  <si>
    <t>{522fde69-c0c8-494f-853c-8bd214ba165f}</t>
  </si>
  <si>
    <t>SO-02.3.6</t>
  </si>
  <si>
    <t>Typický modul F</t>
  </si>
  <si>
    <t>{f22b5506-cdd4-4db1-ba51-ad3354f99445}</t>
  </si>
  <si>
    <t>SO-02.3.7</t>
  </si>
  <si>
    <t>Pokoje 2. - 13.NP</t>
  </si>
  <si>
    <t>{443c5b51-48a1-4611-a44b-27baacd3acfa}</t>
  </si>
  <si>
    <t>SO-02.4</t>
  </si>
  <si>
    <t>{b270d49d-cc1d-44a9-8885-a1cfa66d8f77}</t>
  </si>
  <si>
    <t>SO-03</t>
  </si>
  <si>
    <t>ZTI</t>
  </si>
  <si>
    <t>{db0b2198-52f3-406e-815d-716d7d5a5d70}</t>
  </si>
  <si>
    <t>SO-04</t>
  </si>
  <si>
    <t>ÚT</t>
  </si>
  <si>
    <t>{595be6f4-2d98-4a99-a2f3-3bb57139f1d0}</t>
  </si>
  <si>
    <t>SO-05</t>
  </si>
  <si>
    <t>Elektroinstalace silnoproud</t>
  </si>
  <si>
    <t>{45bb6f6d-718f-4124-b16a-8d78f04d8c96}</t>
  </si>
  <si>
    <t>SO-05.1</t>
  </si>
  <si>
    <t>ELEKTROINSTALACE</t>
  </si>
  <si>
    <t>{f12057d8-33c2-4eb6-963a-df14253e8964}</t>
  </si>
  <si>
    <t>SO-05.10</t>
  </si>
  <si>
    <t>Rozvaděč RP</t>
  </si>
  <si>
    <t>{2ee293eb-1431-4418-b6a2-61af703cdfcf}</t>
  </si>
  <si>
    <t>SO-05.2</t>
  </si>
  <si>
    <t>Nouzové osvětlení</t>
  </si>
  <si>
    <t>{56136dbd-0e6b-4875-860e-ab4b99da7f4d}</t>
  </si>
  <si>
    <t>SO-05.3</t>
  </si>
  <si>
    <t>Řídící systém osvětlení DALI</t>
  </si>
  <si>
    <t>{ffa542c1-896b-46bf-b69d-7124412b8ac5}</t>
  </si>
  <si>
    <t>SO-05.4</t>
  </si>
  <si>
    <t>ROZVADĚČ RH</t>
  </si>
  <si>
    <t>{3ed32600-3d2c-4e82-88be-405c691f7339}</t>
  </si>
  <si>
    <t>SO-05.5</t>
  </si>
  <si>
    <t>Rozvaděč RS1-DALI</t>
  </si>
  <si>
    <t>{6f6c2a59-e6ea-49b7-be62-293a12041b18}</t>
  </si>
  <si>
    <t>SO-05.6</t>
  </si>
  <si>
    <t>Rozvaděč RS2-12</t>
  </si>
  <si>
    <t>{e60c56bf-75b0-48cb-852f-d928ff04b5c7}</t>
  </si>
  <si>
    <t>SO-05.7</t>
  </si>
  <si>
    <t>Rozvaděč RS 13</t>
  </si>
  <si>
    <t>{7575fb08-d731-448a-8d62-f0d5cea87f04}</t>
  </si>
  <si>
    <t>SO-05.8</t>
  </si>
  <si>
    <t>Rozvaděč R SERVER</t>
  </si>
  <si>
    <t>{28e01c75-2e57-4663-9931-0cd48ba51054}</t>
  </si>
  <si>
    <t>SO-05.9</t>
  </si>
  <si>
    <t>Rozvaděč R PRÁDELNA</t>
  </si>
  <si>
    <t>{3062ebc7-da23-4a8e-ad4b-575fcbe7bae5}</t>
  </si>
  <si>
    <t>SO-06</t>
  </si>
  <si>
    <t>Elektroinstalace slaboproud</t>
  </si>
  <si>
    <t>{10f798c7-9127-4370-b3c5-7b2fadb52b32}</t>
  </si>
  <si>
    <t>SO-06.1</t>
  </si>
  <si>
    <t>CCTV</t>
  </si>
  <si>
    <t>{b476b4bd-47f8-4886-88ab-e6476d13036b}</t>
  </si>
  <si>
    <t>SO-06.1.1</t>
  </si>
  <si>
    <t>Rozhlas</t>
  </si>
  <si>
    <t>{8cdd3910-d19c-442e-89ea-99861fb2573a}</t>
  </si>
  <si>
    <t>SO-06.1.2</t>
  </si>
  <si>
    <t>Rozhlas kabeláž</t>
  </si>
  <si>
    <t>{07f0f3e9-a755-420f-889f-d960d0358f1a}</t>
  </si>
  <si>
    <t>SO-06.2</t>
  </si>
  <si>
    <t>Místní rozhlas</t>
  </si>
  <si>
    <t>{297cf78b-5e2a-4725-af38-85c4c700fea4}</t>
  </si>
  <si>
    <t>SO-06.2.1</t>
  </si>
  <si>
    <t>{9a5c5fdf-d80e-4f3f-be5d-0955a6a30bb9}</t>
  </si>
  <si>
    <t>SO-06.2.2</t>
  </si>
  <si>
    <t>{4f9c8459-2158-4c1d-a904-9feedba15c3c}</t>
  </si>
  <si>
    <t>SO-06.3</t>
  </si>
  <si>
    <t>Strukturovaná kabeláž</t>
  </si>
  <si>
    <t>{e461f07d-74b6-47d2-8384-0b92ffa34d92}</t>
  </si>
  <si>
    <t>SO-06.3.1</t>
  </si>
  <si>
    <t>Kabelové trasy-společné</t>
  </si>
  <si>
    <t>{5c51eaa8-8a49-4057-9234-233a19f24bab}</t>
  </si>
  <si>
    <t>SO-06.3.2</t>
  </si>
  <si>
    <t>SK</t>
  </si>
  <si>
    <t>{638bf4d0-5b22-4ed4-9875-131741dcdfe0}</t>
  </si>
  <si>
    <t>SO-06.3.3</t>
  </si>
  <si>
    <t>SK kabeláž</t>
  </si>
  <si>
    <t>{1c59cb2d-e0a0-4313-95d4-2905623dcbde}</t>
  </si>
  <si>
    <t>SO-06.3.4</t>
  </si>
  <si>
    <t>Přeložky stáv.kabelů</t>
  </si>
  <si>
    <t>{203f39ef-7101-4448-a74a-81fd7990f180}</t>
  </si>
  <si>
    <t>SO-06.3.5</t>
  </si>
  <si>
    <t>Rozvaděč</t>
  </si>
  <si>
    <t>{be97c0fb-fcb5-4740-b294-eab184666fcf}</t>
  </si>
  <si>
    <t>SO-06.3.6</t>
  </si>
  <si>
    <t>Aktivní prvky</t>
  </si>
  <si>
    <t>{c9d5a2fb-a9a9-4291-81e2-2f5242be3c43}</t>
  </si>
  <si>
    <t>SO-06.4</t>
  </si>
  <si>
    <t>VON</t>
  </si>
  <si>
    <t>{f0c43dc3-6a7c-467b-89a0-5fec1d232cc9}</t>
  </si>
  <si>
    <t>SO-07</t>
  </si>
  <si>
    <t>VZT</t>
  </si>
  <si>
    <t>{073c74ca-13b2-4108-add7-34f185e8bd41}</t>
  </si>
  <si>
    <t>SO-08</t>
  </si>
  <si>
    <t>Požárně bezpečnostní řešení</t>
  </si>
  <si>
    <t>{901635f7-675f-43d3-a501-08bcc9601e85}</t>
  </si>
  <si>
    <t>VRN</t>
  </si>
  <si>
    <t>Vedlejší rozpočtové náklady</t>
  </si>
  <si>
    <t>{539fdd34-7dc6-4fdc-a47b-9edb217f810a}</t>
  </si>
  <si>
    <t>KRYCÍ LIST SOUPISU PRACÍ</t>
  </si>
  <si>
    <t>Objekt:</t>
  </si>
  <si>
    <t>SO-01 - Bourací práce</t>
  </si>
  <si>
    <t>Soupis:</t>
  </si>
  <si>
    <t>SO-01.1 - 1.NP</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</si>
  <si>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</si>
  <si>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</si>
  <si>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</si>
  <si>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</si>
  <si>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</si>
  <si>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</si>
  <si>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</si>
  <si>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</si>
  <si>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762 - Konstrukce tesařské</t>
  </si>
  <si>
    <t xml:space="preserve">    763 - Konstrukce suché výstavby</t>
  </si>
  <si>
    <t xml:space="preserve">    766 - Konstrukce truhlářské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</si>
  <si>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</si>
  <si>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</si>
  <si>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</si>
  <si>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</si>
  <si>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</si>
  <si>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</si>
  <si>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</si>
  <si>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</si>
  <si>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</si>
  <si>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</si>
  <si>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</si>
  <si>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</si>
  <si>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</si>
  <si>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</si>
  <si>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</si>
  <si>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</si>
  <si>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</si>
  <si>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</si>
  <si>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</si>
  <si>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962031132</t>
  </si>
  <si>
    <t>Bourání příček z cihel, tvárnic nebo příčkovek z cihel pálených, plných nebo dutých na maltu vápennou nebo vápenocementovou, tl. do 100 mm</t>
  </si>
  <si>
    <t>m2</t>
  </si>
  <si>
    <t>CS ÚRS 2023 01</t>
  </si>
  <si>
    <t>4</t>
  </si>
  <si>
    <t>-1122341119</t>
  </si>
  <si>
    <t>Online PSC</t>
  </si>
  <si>
    <t>https://podminky.urs.cz/item/CS_URS_2023_01/962031132</t>
  </si>
  <si>
    <t>VV</t>
  </si>
  <si>
    <t>odkaz 23</t>
  </si>
  <si>
    <t>(0,625+0,35*2+0,52+0,25*2+0,8+1,22+0,35++0,4*4+1,8*2+0,21*4+0,425*2+0,75+0,35+0,55+0,475)*3,9</t>
  </si>
  <si>
    <t>odkaz 24</t>
  </si>
  <si>
    <t>1,25*3,9</t>
  </si>
  <si>
    <t>Součet</t>
  </si>
  <si>
    <t>963051113</t>
  </si>
  <si>
    <t>Bourání železobetonových stropů deskových, tl. přes 80 mm</t>
  </si>
  <si>
    <t>m3</t>
  </si>
  <si>
    <t>1663130897</t>
  </si>
  <si>
    <t>https://podminky.urs.cz/item/CS_URS_2023_01/963051113</t>
  </si>
  <si>
    <t>strop ve středovém traktu</t>
  </si>
  <si>
    <t>6*0,4*0,25*4</t>
  </si>
  <si>
    <t>6*0,5*0,06*2</t>
  </si>
  <si>
    <t>968062746</t>
  </si>
  <si>
    <t>Vybourání dřevěných rámů oken s křídly, dveřních zárubní, vrat, stěn, ostění nebo obkladů stěn plných, zasklených nebo výkladních pevných nebo otevíratelných, plochy do 4 m2</t>
  </si>
  <si>
    <t>-1697035265</t>
  </si>
  <si>
    <t>https://podminky.urs.cz/item/CS_URS_2023_01/968062746</t>
  </si>
  <si>
    <t>odkaz 25</t>
  </si>
  <si>
    <t>975121111</t>
  </si>
  <si>
    <t>Jednořadé podchycení konstrukcí systémovými prvky samostatnými stojkami výšky podepření do 4 m, zatížení do 750 kg/m zřízení</t>
  </si>
  <si>
    <t>m</t>
  </si>
  <si>
    <t>2135279494</t>
  </si>
  <si>
    <t>https://podminky.urs.cz/item/CS_URS_2023_01/975121111</t>
  </si>
  <si>
    <t>6*4</t>
  </si>
  <si>
    <t>5</t>
  </si>
  <si>
    <t>975121112</t>
  </si>
  <si>
    <t>Jednořadé podchycení konstrukcí systémovými prvky samostatnými stojkami výšky podepření do 4 m, zatížení do 750 kg/m příplatek za první a každý další den použití</t>
  </si>
  <si>
    <t>1086619279</t>
  </si>
  <si>
    <t>https://podminky.urs.cz/item/CS_URS_2023_01/975121112</t>
  </si>
  <si>
    <t>24,000*30</t>
  </si>
  <si>
    <t>6</t>
  </si>
  <si>
    <t>975121113</t>
  </si>
  <si>
    <t>Jednořadé podchycení konstrukcí systémovými prvky samostatnými stojkami výšky podepření do 4 m, zatížení do 750 kg/m odstranění</t>
  </si>
  <si>
    <t>-697998469</t>
  </si>
  <si>
    <t>https://podminky.urs.cz/item/CS_URS_2023_01/975121113</t>
  </si>
  <si>
    <t>997</t>
  </si>
  <si>
    <t>Přesun sutě</t>
  </si>
  <si>
    <t>7</t>
  </si>
  <si>
    <t>997013121</t>
  </si>
  <si>
    <t>Vnitrostaveništní doprava suti a vybouraných hmot vodorovně do 50 m svisle s použitím mechanizace pro budovy a haly výšky přes 36 do 45 m</t>
  </si>
  <si>
    <t>t</t>
  </si>
  <si>
    <t>-1104580863</t>
  </si>
  <si>
    <t>https://podminky.urs.cz/item/CS_URS_2023_01/997013121</t>
  </si>
  <si>
    <t>8</t>
  </si>
  <si>
    <t>997013501</t>
  </si>
  <si>
    <t>Odvoz suti a vybouraných hmot na skládku nebo meziskládku se složením, na vzdálenost do 1 km</t>
  </si>
  <si>
    <t>-865342420</t>
  </si>
  <si>
    <t>https://podminky.urs.cz/item/CS_URS_2023_01/997013501</t>
  </si>
  <si>
    <t>997013509</t>
  </si>
  <si>
    <t>Odvoz suti a vybouraných hmot na skládku nebo meziskládku se složením, na vzdálenost Příplatek k ceně za každý další i započatý 1 km přes 1 km</t>
  </si>
  <si>
    <t>-1964004810</t>
  </si>
  <si>
    <t>https://podminky.urs.cz/item/CS_URS_2023_01/997013509</t>
  </si>
  <si>
    <t>15,519*20</t>
  </si>
  <si>
    <t>10</t>
  </si>
  <si>
    <t>997013871</t>
  </si>
  <si>
    <t>Poplatek za uložení stavebního odpadu na recyklační skládce (skládkovné) směsného stavebního a demoličního zatříděného do Katalogu odpadů pod kódem 17 09 04</t>
  </si>
  <si>
    <t>880700407</t>
  </si>
  <si>
    <t>https://podminky.urs.cz/item/CS_URS_2023_01/997013871</t>
  </si>
  <si>
    <t>PSV</t>
  </si>
  <si>
    <t>Práce a dodávky PSV</t>
  </si>
  <si>
    <t>762</t>
  </si>
  <si>
    <t>Konstrukce tesařské</t>
  </si>
  <si>
    <t>11</t>
  </si>
  <si>
    <t>762841812</t>
  </si>
  <si>
    <t>Demontáž podbíjení obkladů stropů a střech sklonu do 60° z hrubých prken tl. do 35 mm s omítkou</t>
  </si>
  <si>
    <t>16</t>
  </si>
  <si>
    <t>878254580</t>
  </si>
  <si>
    <t>https://podminky.urs.cz/item/CS_URS_2023_01/762841812</t>
  </si>
  <si>
    <t>odkaz 22</t>
  </si>
  <si>
    <t>2*1,5*2</t>
  </si>
  <si>
    <t>1,6*0,425*2</t>
  </si>
  <si>
    <t>2,7*1,5*2</t>
  </si>
  <si>
    <t>763</t>
  </si>
  <si>
    <t>Konstrukce suché výstavby</t>
  </si>
  <si>
    <t>12</t>
  </si>
  <si>
    <t>763431801</t>
  </si>
  <si>
    <t>Demontáž podhledu minerálního na zavěšeném na roštu viditelném</t>
  </si>
  <si>
    <t>921084070</t>
  </si>
  <si>
    <t>https://podminky.urs.cz/item/CS_URS_2023_01/763431801</t>
  </si>
  <si>
    <t>odkaz 17</t>
  </si>
  <si>
    <t>2,355*1,8*3</t>
  </si>
  <si>
    <t>2,355*1,2*2</t>
  </si>
  <si>
    <t>1,755*0,6</t>
  </si>
  <si>
    <t>766</t>
  </si>
  <si>
    <t>Konstrukce truhlářské</t>
  </si>
  <si>
    <t>13</t>
  </si>
  <si>
    <t>766411811</t>
  </si>
  <si>
    <t>Demontáž obložení stěn panely, plochy do 1,5 m2</t>
  </si>
  <si>
    <t>-2052409630</t>
  </si>
  <si>
    <t>https://podminky.urs.cz/item/CS_URS_2023_01/766411811</t>
  </si>
  <si>
    <t>odkaz 26</t>
  </si>
  <si>
    <t>(1,8*2+0,4*4)*3,9</t>
  </si>
  <si>
    <t xml:space="preserve">SO-01.2 - Středový trakt </t>
  </si>
  <si>
    <t>Úroveň 3:</t>
  </si>
  <si>
    <t>SO-01.2.1 - Typový středový trakt</t>
  </si>
  <si>
    <t xml:space="preserve">    711 - Izolace proti vodě, vlhkosti a plynům</t>
  </si>
  <si>
    <t xml:space="preserve">    725 - Zdravotechnika - zařizovací předměty</t>
  </si>
  <si>
    <t xml:space="preserve">    771 - Podlahy z dlaždic</t>
  </si>
  <si>
    <t xml:space="preserve">    776 - Podlahy povlakové</t>
  </si>
  <si>
    <t>-247990740</t>
  </si>
  <si>
    <t>(6*4+2,5*2+3,18*3+0,3*3+0,56+1,2+5,9*2)*2,5</t>
  </si>
  <si>
    <t>-0,6*1,97-0,8*1,97*5</t>
  </si>
  <si>
    <t>962031133</t>
  </si>
  <si>
    <t>Bourání příček z cihel, tvárnic nebo příčkovek z cihel pálených, plných nebo dutých na maltu vápennou nebo vápenocementovou, tl. do 150 mm</t>
  </si>
  <si>
    <t>-2048665949</t>
  </si>
  <si>
    <t>https://podminky.urs.cz/item/CS_URS_2023_01/962031133</t>
  </si>
  <si>
    <t>(2,15+1,14)*2,5</t>
  </si>
  <si>
    <t>-0,6*1,97</t>
  </si>
  <si>
    <t>962081131</t>
  </si>
  <si>
    <t>Bourání zdiva příček nebo vybourání otvorů ze skleněných tvárnic, tl. do 100 mm</t>
  </si>
  <si>
    <t>-86312779</t>
  </si>
  <si>
    <t>https://podminky.urs.cz/item/CS_URS_2023_01/962081131</t>
  </si>
  <si>
    <t>5,9*2,325*2</t>
  </si>
  <si>
    <t>2,5*1,05+2,5*0,85</t>
  </si>
  <si>
    <t>-0,8*1,97*2</t>
  </si>
  <si>
    <t>1571020858</t>
  </si>
  <si>
    <t>965042141</t>
  </si>
  <si>
    <t>Bourání mazanin betonových nebo z litého asfaltu tl. do 100 mm, plochy přes 4 m2</t>
  </si>
  <si>
    <t>-1098090867</t>
  </si>
  <si>
    <t>https://podminky.urs.cz/item/CS_URS_2023_01/965042141</t>
  </si>
  <si>
    <t>"kuchyňka" 12,94*0,035</t>
  </si>
  <si>
    <t>"úklidová místnost" 4,39*0,035</t>
  </si>
  <si>
    <t>"pokojská" 4,74*0,035</t>
  </si>
  <si>
    <t>"umývárna" 5,5*0,035</t>
  </si>
  <si>
    <t>"sušárna" 8,62*0,035</t>
  </si>
  <si>
    <t>Mezisoučet</t>
  </si>
  <si>
    <t>"chodba" 52,52*0,05</t>
  </si>
  <si>
    <t>"kopírka" 17,37*0,05</t>
  </si>
  <si>
    <t>"schodiště" 5,9*0,05</t>
  </si>
  <si>
    <t>"mezisklad" 3,81*0,05</t>
  </si>
  <si>
    <t>"chodba" 53,52*0,05</t>
  </si>
  <si>
    <t>965082923</t>
  </si>
  <si>
    <t>Odstranění násypu pod podlahami nebo ochranného násypu na střechách tl. do 100 mm, plochy přes 2 m2</t>
  </si>
  <si>
    <t>-720989568</t>
  </si>
  <si>
    <t>https://podminky.urs.cz/item/CS_URS_2023_01/965082923</t>
  </si>
  <si>
    <t>pískové lože 8mm</t>
  </si>
  <si>
    <t>"chodba" 52,52*0,008</t>
  </si>
  <si>
    <t>"kopírka" 17,37*0,008</t>
  </si>
  <si>
    <t>"schodiště" 5,9*0,008</t>
  </si>
  <si>
    <t>"mezisklad" 3,81*0,008</t>
  </si>
  <si>
    <t>"chodba" 53,52*0,008</t>
  </si>
  <si>
    <t>výplň žlabu bouraného stropu</t>
  </si>
  <si>
    <t>6*0,5*0,19*2</t>
  </si>
  <si>
    <t>968062455</t>
  </si>
  <si>
    <t>Vybourání dřevěných rámů oken s křídly, dveřních zárubní, vrat, stěn, ostění nebo obkladů dveřních zárubní, plochy do 2 m2</t>
  </si>
  <si>
    <t>1119244829</t>
  </si>
  <si>
    <t>https://podminky.urs.cz/item/CS_URS_2023_01/968062455</t>
  </si>
  <si>
    <t>0,6*1,97*2</t>
  </si>
  <si>
    <t>0,8*1,97*8</t>
  </si>
  <si>
    <t>971033431</t>
  </si>
  <si>
    <t>Vybourání otvorů ve zdivu základovém nebo nadzákladovém z cihel, tvárnic, příčkovek z cihel pálených na maltu vápennou nebo vápenocementovou plochy do 0,25 m2, tl. do 150 mm</t>
  </si>
  <si>
    <t>kus</t>
  </si>
  <si>
    <t>-1774707545</t>
  </si>
  <si>
    <t>https://podminky.urs.cz/item/CS_URS_2023_01/971033431</t>
  </si>
  <si>
    <t>nadpraží dveří pro ocel. překlad</t>
  </si>
  <si>
    <t>-1561904016</t>
  </si>
  <si>
    <t>1407504603</t>
  </si>
  <si>
    <t>-1174808036</t>
  </si>
  <si>
    <t>978011191</t>
  </si>
  <si>
    <t>Otlučení vápenných nebo vápenocementových omítek vnitřních ploch stropů, v rozsahu přes 50 do 100 %</t>
  </si>
  <si>
    <t>-1147430895</t>
  </si>
  <si>
    <t>https://podminky.urs.cz/item/CS_URS_2023_01/978011191</t>
  </si>
  <si>
    <t>"kuchyňka" 12,94</t>
  </si>
  <si>
    <t>"úklidová místnost" 4,39</t>
  </si>
  <si>
    <t>"pokojská" 4,74</t>
  </si>
  <si>
    <t>"umývárna" 5,5</t>
  </si>
  <si>
    <t>"sušárna" 8,62</t>
  </si>
  <si>
    <t>"chodba" 52,52</t>
  </si>
  <si>
    <t>"kopírka" 17,37</t>
  </si>
  <si>
    <t>"schodiště" 5,9</t>
  </si>
  <si>
    <t>"mezisklad" 3,81</t>
  </si>
  <si>
    <t>"chodba" 53,52</t>
  </si>
  <si>
    <t>-1227401943</t>
  </si>
  <si>
    <t>14</t>
  </si>
  <si>
    <t>992310947</t>
  </si>
  <si>
    <t>-1633621423</t>
  </si>
  <si>
    <t>60,777*20</t>
  </si>
  <si>
    <t>-1761912447</t>
  </si>
  <si>
    <t>711</t>
  </si>
  <si>
    <t>Izolace proti vodě, vlhkosti a plynům</t>
  </si>
  <si>
    <t>17</t>
  </si>
  <si>
    <t>711131811</t>
  </si>
  <si>
    <t>Odstranění izolace proti zemní vlhkosti na ploše vodorovné V</t>
  </si>
  <si>
    <t>-1739013939</t>
  </si>
  <si>
    <t>https://podminky.urs.cz/item/CS_URS_2023_01/711131811</t>
  </si>
  <si>
    <t>"kuchyňka" 12,94*2</t>
  </si>
  <si>
    <t>"úklidová místnost" 4,39*2</t>
  </si>
  <si>
    <t>"pokojská" 4,74*2</t>
  </si>
  <si>
    <t>"umývárna" 5,5*2</t>
  </si>
  <si>
    <t>"sušárna" 8,62*2</t>
  </si>
  <si>
    <t>725</t>
  </si>
  <si>
    <t>Zdravotechnika - zařizovací předměty</t>
  </si>
  <si>
    <t>18</t>
  </si>
  <si>
    <t>725110811</t>
  </si>
  <si>
    <t>Demontáž klozetů splachovacích s nádrží nebo tlakovým splachovačem</t>
  </si>
  <si>
    <t>soubor</t>
  </si>
  <si>
    <t>2021202080</t>
  </si>
  <si>
    <t>https://podminky.urs.cz/item/CS_URS_2023_01/725110811</t>
  </si>
  <si>
    <t>19</t>
  </si>
  <si>
    <t>725210821</t>
  </si>
  <si>
    <t>Demontáž umyvadel bez výtokových armatur umyvadel</t>
  </si>
  <si>
    <t>2061290463</t>
  </si>
  <si>
    <t>https://podminky.urs.cz/item/CS_URS_2023_01/725210821</t>
  </si>
  <si>
    <t>20</t>
  </si>
  <si>
    <t>725330820</t>
  </si>
  <si>
    <t>Demontáž výlevek bez výtokových armatur a bez nádrže a splachovacího potrubí diturvitových</t>
  </si>
  <si>
    <t>1499612126</t>
  </si>
  <si>
    <t>https://podminky.urs.cz/item/CS_URS_2023_01/725330820</t>
  </si>
  <si>
    <t>725820801</t>
  </si>
  <si>
    <t>Demontáž baterií nástěnných do G 3/4</t>
  </si>
  <si>
    <t>1263229440</t>
  </si>
  <si>
    <t>https://podminky.urs.cz/item/CS_URS_2023_01/725820801</t>
  </si>
  <si>
    <t>22</t>
  </si>
  <si>
    <t>725991813</t>
  </si>
  <si>
    <t>Demontáž konzol hasících přístrojů</t>
  </si>
  <si>
    <t>vlastní</t>
  </si>
  <si>
    <t>-1024308263</t>
  </si>
  <si>
    <t>23</t>
  </si>
  <si>
    <t>763132811</t>
  </si>
  <si>
    <t>Demontáž podhledu nebo samostatného požárního předělu ze sádrokartonových desek desek, opláštění jednoduché</t>
  </si>
  <si>
    <t>1402226446</t>
  </si>
  <si>
    <t>https://podminky.urs.cz/item/CS_URS_2023_01/763132811</t>
  </si>
  <si>
    <t>kastlíky na chodbách</t>
  </si>
  <si>
    <t>2*4</t>
  </si>
  <si>
    <t>24</t>
  </si>
  <si>
    <t>766825823</t>
  </si>
  <si>
    <t>Demontáž a vystěhování zařízení kuchyněk, prádelenena a úklidových místností</t>
  </si>
  <si>
    <t>-148271952</t>
  </si>
  <si>
    <t>771</t>
  </si>
  <si>
    <t>Podlahy z dlaždic</t>
  </si>
  <si>
    <t>25</t>
  </si>
  <si>
    <t>771573810</t>
  </si>
  <si>
    <t>Demontáž podlah z dlaždic keramických lepených</t>
  </si>
  <si>
    <t>868520199</t>
  </si>
  <si>
    <t>https://podminky.urs.cz/item/CS_URS_2023_01/771573810</t>
  </si>
  <si>
    <t>776</t>
  </si>
  <si>
    <t>Podlahy povlakové</t>
  </si>
  <si>
    <t>26</t>
  </si>
  <si>
    <t>776201811</t>
  </si>
  <si>
    <t>Demontáž povlakových podlahovin lepených ručně bez podložky</t>
  </si>
  <si>
    <t>492938138</t>
  </si>
  <si>
    <t>https://podminky.urs.cz/item/CS_URS_2023_01/776201811</t>
  </si>
  <si>
    <t>27</t>
  </si>
  <si>
    <t>776410811</t>
  </si>
  <si>
    <t>Demontáž soklíků nebo lišt pryžových nebo plastových</t>
  </si>
  <si>
    <t>-656195227</t>
  </si>
  <si>
    <t>https://podminky.urs.cz/item/CS_URS_2023_01/776410811</t>
  </si>
  <si>
    <t>"chodba" 52,52*0,9</t>
  </si>
  <si>
    <t>"kopírka" 17,37*0,9</t>
  </si>
  <si>
    <t>"schodiště" 5,9*0,9</t>
  </si>
  <si>
    <t>"mezisklad" 3,81*0,9</t>
  </si>
  <si>
    <t>"chodba" 53,52*0,9</t>
  </si>
  <si>
    <t>SO-01.2.2 - Středový trakt 2.NP</t>
  </si>
  <si>
    <t>-1107085954</t>
  </si>
  <si>
    <t>venkovní stěna neřešených pokojů</t>
  </si>
  <si>
    <t>13*2,5</t>
  </si>
  <si>
    <t>-0,8*1,97*4</t>
  </si>
  <si>
    <t>-1891357773</t>
  </si>
  <si>
    <t>958820061</t>
  </si>
  <si>
    <t>1200084472</t>
  </si>
  <si>
    <t>-1459883253</t>
  </si>
  <si>
    <t>1921979960</t>
  </si>
  <si>
    <t>-184518800</t>
  </si>
  <si>
    <t>0,8*1,97*12</t>
  </si>
  <si>
    <t>-401915123</t>
  </si>
  <si>
    <t>874699204</t>
  </si>
  <si>
    <t>163760606</t>
  </si>
  <si>
    <t>-1267662525</t>
  </si>
  <si>
    <t>-555225740</t>
  </si>
  <si>
    <t>366405556</t>
  </si>
  <si>
    <t>1175624886</t>
  </si>
  <si>
    <t>-1867428060</t>
  </si>
  <si>
    <t>64,764*20</t>
  </si>
  <si>
    <t>-1075347449</t>
  </si>
  <si>
    <t>-841227551</t>
  </si>
  <si>
    <t>1163887469</t>
  </si>
  <si>
    <t>951676326</t>
  </si>
  <si>
    <t>1790733003</t>
  </si>
  <si>
    <t>2005863418</t>
  </si>
  <si>
    <t>2078966394</t>
  </si>
  <si>
    <t>425254113</t>
  </si>
  <si>
    <t>864122471</t>
  </si>
  <si>
    <t>-763994082</t>
  </si>
  <si>
    <t>-665648673</t>
  </si>
  <si>
    <t>-1418660319</t>
  </si>
  <si>
    <t>SO-01.2.3 - Středový trakt 3. - 12.NP</t>
  </si>
  <si>
    <t>979053</t>
  </si>
  <si>
    <t>Cena za typový středový trakt</t>
  </si>
  <si>
    <t>985475974</t>
  </si>
  <si>
    <t>"3.NP" 1</t>
  </si>
  <si>
    <t>"4.NP" 1</t>
  </si>
  <si>
    <t>"5.NP" 1</t>
  </si>
  <si>
    <t>"6.NP" 1</t>
  </si>
  <si>
    <t>"7.NP" 1</t>
  </si>
  <si>
    <t>"8.NP" 1</t>
  </si>
  <si>
    <t>"9.NP" 1</t>
  </si>
  <si>
    <t>"10.NP" 1</t>
  </si>
  <si>
    <t>"11.NP" 1</t>
  </si>
  <si>
    <t>"12.NP" 1</t>
  </si>
  <si>
    <t>odečet výpočtový středový trakt</t>
  </si>
  <si>
    <t>SO-01.2.4 - Středový trakt 13.NP</t>
  </si>
  <si>
    <t xml:space="preserve">    751 - Vzduchotechnika</t>
  </si>
  <si>
    <t>551418239</t>
  </si>
  <si>
    <t>(6*4+2,5*3+3,18*3+0,3*3+0,56+1,2+5,9*2)*2,5</t>
  </si>
  <si>
    <t>884238107</t>
  </si>
  <si>
    <t>900544592</t>
  </si>
  <si>
    <t>-1993778972</t>
  </si>
  <si>
    <t>"strojovna" 4,25*0,05</t>
  </si>
  <si>
    <t>-691317659</t>
  </si>
  <si>
    <t>"strojovna" 4,25*0,008</t>
  </si>
  <si>
    <t>714558507</t>
  </si>
  <si>
    <t>1223881617</t>
  </si>
  <si>
    <t>-1816117085</t>
  </si>
  <si>
    <t>"strojovna" 4,25</t>
  </si>
  <si>
    <t>1070761642</t>
  </si>
  <si>
    <t>-1495411480</t>
  </si>
  <si>
    <t>-529286289</t>
  </si>
  <si>
    <t>56,049*20</t>
  </si>
  <si>
    <t>-410830268</t>
  </si>
  <si>
    <t>510232832</t>
  </si>
  <si>
    <t>2097767200</t>
  </si>
  <si>
    <t>912291091</t>
  </si>
  <si>
    <t>1678569716</t>
  </si>
  <si>
    <t>232809970</t>
  </si>
  <si>
    <t>-2130121510</t>
  </si>
  <si>
    <t>751</t>
  </si>
  <si>
    <t>Vzduchotechnika</t>
  </si>
  <si>
    <t>751614832</t>
  </si>
  <si>
    <t>Demontáž rozvaděče VZT</t>
  </si>
  <si>
    <t>-1749609191</t>
  </si>
  <si>
    <t>112617370</t>
  </si>
  <si>
    <t>Demontáž a vystěhování zařízení kuchyněk, prádelny a úklidových místností</t>
  </si>
  <si>
    <t>-1257218192</t>
  </si>
  <si>
    <t>-1498356672</t>
  </si>
  <si>
    <t>-1427501137</t>
  </si>
  <si>
    <t>-1176640765</t>
  </si>
  <si>
    <t>"strojovna" 4,25*0,9</t>
  </si>
  <si>
    <t>SO-01.3 - Ubytovací buňky</t>
  </si>
  <si>
    <t>SO-01.3.1 - Typová ubytovací buňka</t>
  </si>
  <si>
    <t xml:space="preserve">    714 - Akustická a protiotřesová opatření</t>
  </si>
  <si>
    <t xml:space="preserve">    735 - Ústřední vytápění - otopná tělesa</t>
  </si>
  <si>
    <t xml:space="preserve">    767 - Konstrukce zámečnické</t>
  </si>
  <si>
    <t>-1548051061</t>
  </si>
  <si>
    <t>(6,6+2,32*2+2,435+1,4)*2,5</t>
  </si>
  <si>
    <t>-0,6*1,97*4-0,8*1,97*2</t>
  </si>
  <si>
    <t>-2016945809</t>
  </si>
  <si>
    <t>1,4*2,5</t>
  </si>
  <si>
    <t>962032431</t>
  </si>
  <si>
    <t>Bourání zdiva nadzákladového z cihel nebo tvárnic z dutých cihel nebo tvárnic pálených nebo nepálených, na maltu vápennou nebo vápenocementovou, objemu do 1 m3</t>
  </si>
  <si>
    <t>-1401012540</t>
  </si>
  <si>
    <t>https://podminky.urs.cz/item/CS_URS_2023_01/962032431</t>
  </si>
  <si>
    <t>1,5*2,5*0,18</t>
  </si>
  <si>
    <t>965042131</t>
  </si>
  <si>
    <t>Bourání mazanin betonových nebo z litého asfaltu tl. do 100 mm, plochy do 4 m2</t>
  </si>
  <si>
    <t>-1579821834</t>
  </si>
  <si>
    <t>https://podminky.urs.cz/item/CS_URS_2023_01/965042131</t>
  </si>
  <si>
    <t>"WC+předsíň" 3,87*0,035</t>
  </si>
  <si>
    <t>"sprcha" 1,54*0,035</t>
  </si>
  <si>
    <t>-161358726</t>
  </si>
  <si>
    <t>"pokoj" 12,84*0,05</t>
  </si>
  <si>
    <t>položka pro 80% pokojů</t>
  </si>
  <si>
    <t>"pokoj" 12,83*0,9*0,05</t>
  </si>
  <si>
    <t>965046111</t>
  </si>
  <si>
    <t>Broušení stávajících betonových podlah úběr do 3 mm</t>
  </si>
  <si>
    <t>-898038696</t>
  </si>
  <si>
    <t>https://podminky.urs.cz/item/CS_URS_2023_01/965046111</t>
  </si>
  <si>
    <t>položka pro 20% pokojů</t>
  </si>
  <si>
    <t>"pokoj" 12,83*0,2</t>
  </si>
  <si>
    <t>965046119</t>
  </si>
  <si>
    <t>Broušení stávajících betonových podlah Příplatek k ceně za každý další 1 mm úběru</t>
  </si>
  <si>
    <t>-673246548</t>
  </si>
  <si>
    <t>https://podminky.urs.cz/item/CS_URS_2023_01/965046119</t>
  </si>
  <si>
    <t>položka pro 20% pokojů za další 2mm</t>
  </si>
  <si>
    <t>"pokoj" 12,83*0,2*2</t>
  </si>
  <si>
    <t>-1565633</t>
  </si>
  <si>
    <t>"pokoj" 12,84*0,008</t>
  </si>
  <si>
    <t>položka pro 50% pokojů</t>
  </si>
  <si>
    <t>"pokoj" 12,83*0,5*0,008</t>
  </si>
  <si>
    <t>-496306580</t>
  </si>
  <si>
    <t>0,6*1,97*3</t>
  </si>
  <si>
    <t>0,8*1,97*4</t>
  </si>
  <si>
    <t>1929504034</t>
  </si>
  <si>
    <t>-93330403</t>
  </si>
  <si>
    <t>"předsíň" 4,38*2</t>
  </si>
  <si>
    <t>"WC+předsíň" 3,87</t>
  </si>
  <si>
    <t>"sprcha" 1,54</t>
  </si>
  <si>
    <t>-340075676</t>
  </si>
  <si>
    <t>1633238506</t>
  </si>
  <si>
    <t>-343591492</t>
  </si>
  <si>
    <t>12,428*20</t>
  </si>
  <si>
    <t>1730455452</t>
  </si>
  <si>
    <t>-1881819397</t>
  </si>
  <si>
    <t>"WC+předsíň" 3,87*2</t>
  </si>
  <si>
    <t>"sprcha" 1,54*2</t>
  </si>
  <si>
    <t>714</t>
  </si>
  <si>
    <t>Akustická a protiotřesová opatření</t>
  </si>
  <si>
    <t>714180801</t>
  </si>
  <si>
    <t>Demontáž pohltivých a konstrukčních součástí vložek izolačních</t>
  </si>
  <si>
    <t>1831369781</t>
  </si>
  <si>
    <t>https://podminky.urs.cz/item/CS_URS_2023_01/714180801</t>
  </si>
  <si>
    <t>"pokoj" 12,84</t>
  </si>
  <si>
    <t>"pokoj" 12,83*0,5</t>
  </si>
  <si>
    <t>680056914</t>
  </si>
  <si>
    <t>228233615</t>
  </si>
  <si>
    <t>-1459246791</t>
  </si>
  <si>
    <t>725840850</t>
  </si>
  <si>
    <t>Demontáž baterií sprchových diferenciálních do G 3/4 x 1</t>
  </si>
  <si>
    <t>1020425360</t>
  </si>
  <si>
    <t>https://podminky.urs.cz/item/CS_URS_2023_01/725840850</t>
  </si>
  <si>
    <t>735</t>
  </si>
  <si>
    <t>Ústřední vytápění - otopná tělesa</t>
  </si>
  <si>
    <t>735151811</t>
  </si>
  <si>
    <t>Demontáž otopných těles panelových jednořadých stavební délky do 1500 mm</t>
  </si>
  <si>
    <t>1501736278</t>
  </si>
  <si>
    <t>https://podminky.urs.cz/item/CS_URS_2023_01/735151811</t>
  </si>
  <si>
    <t>766825821</t>
  </si>
  <si>
    <t>Demontáž nábytku vestavěného skříní dvoukřídlových</t>
  </si>
  <si>
    <t>-557316591</t>
  </si>
  <si>
    <t>https://podminky.urs.cz/item/CS_URS_2023_01/766825821</t>
  </si>
  <si>
    <t>P</t>
  </si>
  <si>
    <t xml:space="preserve">Poznámka k položce:_x000d_
z položky je počítán přesun hmot a uložení na skládce </t>
  </si>
  <si>
    <t>766825822</t>
  </si>
  <si>
    <t>Vystěhování volného nábytku v pokojích</t>
  </si>
  <si>
    <t>740181716</t>
  </si>
  <si>
    <t>767</t>
  </si>
  <si>
    <t>Konstrukce zámečnické</t>
  </si>
  <si>
    <t>767141800</t>
  </si>
  <si>
    <t>Demontáž konstrukcí pro beztmelé zasklení se zasklením</t>
  </si>
  <si>
    <t>-334176590</t>
  </si>
  <si>
    <t>https://podminky.urs.cz/item/CS_URS_2023_01/767141800</t>
  </si>
  <si>
    <t>výplň balkonů ložie</t>
  </si>
  <si>
    <t>1,2*1*2</t>
  </si>
  <si>
    <t>-52640449</t>
  </si>
  <si>
    <t>493604519</t>
  </si>
  <si>
    <t>"pokoj" 12,83</t>
  </si>
  <si>
    <t>28</t>
  </si>
  <si>
    <t>2089874958</t>
  </si>
  <si>
    <t>"předsíň" 4,38*2*0,9</t>
  </si>
  <si>
    <t>"pokoj" 12,84*0,9</t>
  </si>
  <si>
    <t>"pokoj" 12,83*0,9</t>
  </si>
  <si>
    <t>SO-01.3.2 - Typová rohová ubytovací buňka</t>
  </si>
  <si>
    <t>1867382678</t>
  </si>
  <si>
    <t>(6,2+2,32*2+2,435+1,4)*2,5</t>
  </si>
  <si>
    <t>1903503176</t>
  </si>
  <si>
    <t>-34607457</t>
  </si>
  <si>
    <t>377927732</t>
  </si>
  <si>
    <t>"WC+předsíň" 3,21*0,035</t>
  </si>
  <si>
    <t>"sprcha" 1,61*0,035</t>
  </si>
  <si>
    <t>-61938882</t>
  </si>
  <si>
    <t>"pokoj" 13,07*0,05</t>
  </si>
  <si>
    <t>"pokoj" 12,86*0,8*0,05</t>
  </si>
  <si>
    <t>167690659</t>
  </si>
  <si>
    <t>"pokoj" 12,86*0,2</t>
  </si>
  <si>
    <t>-895366955</t>
  </si>
  <si>
    <t>"pokoj" 12,86*0,2*2</t>
  </si>
  <si>
    <t>-869842700</t>
  </si>
  <si>
    <t>"pokoj" 13,07*0,008</t>
  </si>
  <si>
    <t>"pokoj" 12,86*0,5*0,008</t>
  </si>
  <si>
    <t>-1485521354</t>
  </si>
  <si>
    <t>178986354</t>
  </si>
  <si>
    <t>186684120</t>
  </si>
  <si>
    <t>"předsíň" 4,51+4,4</t>
  </si>
  <si>
    <t>"WC+předsíň" 3,21</t>
  </si>
  <si>
    <t>"sprcha" 1,61</t>
  </si>
  <si>
    <t>-168902597</t>
  </si>
  <si>
    <t>1786280986</t>
  </si>
  <si>
    <t>-40181682</t>
  </si>
  <si>
    <t>12,072*20</t>
  </si>
  <si>
    <t>731869975</t>
  </si>
  <si>
    <t>-1363699733</t>
  </si>
  <si>
    <t>"WC+předsíň" 3,21*2</t>
  </si>
  <si>
    <t>"sprcha" 1,61*2</t>
  </si>
  <si>
    <t>-623225109</t>
  </si>
  <si>
    <t>"WC+předsíň"3,21 7</t>
  </si>
  <si>
    <t>"pokoj" 13,07</t>
  </si>
  <si>
    <t>"pokoj" 12,86*0,5</t>
  </si>
  <si>
    <t>1631484457</t>
  </si>
  <si>
    <t>-812726588</t>
  </si>
  <si>
    <t>648739852</t>
  </si>
  <si>
    <t>1301689772</t>
  </si>
  <si>
    <t>-2095253721</t>
  </si>
  <si>
    <t>1265944843</t>
  </si>
  <si>
    <t>-1502662418</t>
  </si>
  <si>
    <t>322201698</t>
  </si>
  <si>
    <t>1089093519</t>
  </si>
  <si>
    <t>-211914257</t>
  </si>
  <si>
    <t>"pokoj" 12,86</t>
  </si>
  <si>
    <t>-1095326787</t>
  </si>
  <si>
    <t>"předsíň" (4,51+4,4)*0,9</t>
  </si>
  <si>
    <t>"pokoj" 13,07*0,9</t>
  </si>
  <si>
    <t>"pokoj" 12,86*0,9</t>
  </si>
  <si>
    <t>SO-01.3.3 - Ubytovací buňky 2. - 13.NP</t>
  </si>
  <si>
    <t>979051</t>
  </si>
  <si>
    <t>Cena za typovou ubytovací buňku</t>
  </si>
  <si>
    <t>1873650481</t>
  </si>
  <si>
    <t>"2.NP" 6</t>
  </si>
  <si>
    <t>"3.NP" 8</t>
  </si>
  <si>
    <t>"4.NP" 8</t>
  </si>
  <si>
    <t>"5.NP" 8</t>
  </si>
  <si>
    <t>"6.NP" 8</t>
  </si>
  <si>
    <t>"7.NP" 8</t>
  </si>
  <si>
    <t>"8.NP" 8</t>
  </si>
  <si>
    <t>"9.NP" 8</t>
  </si>
  <si>
    <t>"10.NP" 8</t>
  </si>
  <si>
    <t>"11.NP" 8</t>
  </si>
  <si>
    <t>"12.NP" 8</t>
  </si>
  <si>
    <t>"13.NP" 8</t>
  </si>
  <si>
    <t>odečet výpočtová ubytovací buňka</t>
  </si>
  <si>
    <t>979052</t>
  </si>
  <si>
    <t>Cena za typovou ubytovací buňku rohovou</t>
  </si>
  <si>
    <t>1494312448</t>
  </si>
  <si>
    <t>"2.NP" 4</t>
  </si>
  <si>
    <t>"3.NP" 4</t>
  </si>
  <si>
    <t>"4.NP" 4</t>
  </si>
  <si>
    <t>"5.NP" 4</t>
  </si>
  <si>
    <t>"6.NP" 4</t>
  </si>
  <si>
    <t>"7.NP" 4</t>
  </si>
  <si>
    <t>"8.NP" 4</t>
  </si>
  <si>
    <t>"9.NP" 4</t>
  </si>
  <si>
    <t>"10.NP" 4</t>
  </si>
  <si>
    <t>"11.NP" 4</t>
  </si>
  <si>
    <t>"12.NP" 4</t>
  </si>
  <si>
    <t>"13.NP" 4</t>
  </si>
  <si>
    <t>odečet výpočtová ubytovací buňka rohová</t>
  </si>
  <si>
    <t>SO-01.4 - Střecha</t>
  </si>
  <si>
    <t xml:space="preserve">    764 - Konstrukce klempířské</t>
  </si>
  <si>
    <t>962051118</t>
  </si>
  <si>
    <t>Bourání nadstřešní vzduchotechnické šachty 1050x1050mm</t>
  </si>
  <si>
    <t>2016165907</t>
  </si>
  <si>
    <t>odkaz 21</t>
  </si>
  <si>
    <t>CS ÚRS 2022 02</t>
  </si>
  <si>
    <t>-1237031923</t>
  </si>
  <si>
    <t>https://podminky.urs.cz/item/CS_URS_2022_02/997013121</t>
  </si>
  <si>
    <t>-1826827266</t>
  </si>
  <si>
    <t>https://podminky.urs.cz/item/CS_URS_2022_02/997013501</t>
  </si>
  <si>
    <t>-2011246584</t>
  </si>
  <si>
    <t>https://podminky.urs.cz/item/CS_URS_2022_02/997013509</t>
  </si>
  <si>
    <t>5*30</t>
  </si>
  <si>
    <t>-352024948</t>
  </si>
  <si>
    <t>https://podminky.urs.cz/item/CS_URS_2022_02/997013871</t>
  </si>
  <si>
    <t>764</t>
  </si>
  <si>
    <t>Konstrukce klempířské</t>
  </si>
  <si>
    <t>7640049</t>
  </si>
  <si>
    <t>Demontáž klempířských prvků</t>
  </si>
  <si>
    <t>-1078339831</t>
  </si>
  <si>
    <t>odkaz 20</t>
  </si>
  <si>
    <t>SO-01.5 - Ochrana konstrukcí</t>
  </si>
  <si>
    <t xml:space="preserve">    6 - Úpravy povrchů, podlahy a osazování výplní</t>
  </si>
  <si>
    <t xml:space="preserve">    998 - Přesun hmot</t>
  </si>
  <si>
    <t>Úpravy povrchů, podlahy a osazování výplní</t>
  </si>
  <si>
    <t>619996117</t>
  </si>
  <si>
    <t>Ochrana stavebních konstrukcí a samostatných prvků včetně pozdějšího odstranění obedněním z OSB desek podlahy</t>
  </si>
  <si>
    <t>1351564385</t>
  </si>
  <si>
    <t>https://podminky.urs.cz/item/CS_URS_2023_01/619996117</t>
  </si>
  <si>
    <t>podlahy 1.NP</t>
  </si>
  <si>
    <t>50</t>
  </si>
  <si>
    <t>schodiště</t>
  </si>
  <si>
    <t>15*12*2</t>
  </si>
  <si>
    <t>619996145</t>
  </si>
  <si>
    <t>Ochrana stavebních konstrukcí a samostatných prvků včetně pozdějšího odstranění obalením geotextilií samostatných konstrukcí a prvků</t>
  </si>
  <si>
    <t>2035355457</t>
  </si>
  <si>
    <t>https://podminky.urs.cz/item/CS_URS_2023_01/619996145</t>
  </si>
  <si>
    <t>podklad pod zabedněnou podlahu</t>
  </si>
  <si>
    <t>998</t>
  </si>
  <si>
    <t>Přesun hmot</t>
  </si>
  <si>
    <t>998012104</t>
  </si>
  <si>
    <t>Přesun hmot pro budovy občanské výstavby, bydlení, výrobu a služby s nosnou svislou konstrukcí monolitickou betonovou tyčovou s vyzdívaným obvodovým pláštěm vodorovná dopravní vzdálenost do 100 m pro budovy výšky přes 24 do 36 m</t>
  </si>
  <si>
    <t>1660472784</t>
  </si>
  <si>
    <t>https://podminky.urs.cz/item/CS_URS_2023_01/998012104</t>
  </si>
  <si>
    <t>SO-02 - Architektonicko stavební řešení</t>
  </si>
  <si>
    <t>SO-02.1 - 1.NP</t>
  </si>
  <si>
    <t xml:space="preserve">    3 - Svislé a kompletní konstrukce</t>
  </si>
  <si>
    <t xml:space="preserve">    4 - Vodorovné konstrukce</t>
  </si>
  <si>
    <t xml:space="preserve">    713 - Izolace tepelné</t>
  </si>
  <si>
    <t xml:space="preserve">    784 - Dokončovací práce - malby a tapety</t>
  </si>
  <si>
    <t>Svislé a kompletní konstrukce</t>
  </si>
  <si>
    <t>317944321</t>
  </si>
  <si>
    <t>Válcované nosníky dodatečně osazované do připravených otvorů bez zazdění hlav do č. 12</t>
  </si>
  <si>
    <t>-1378379019</t>
  </si>
  <si>
    <t>https://podminky.urs.cz/item/CS_URS_2023_01/317944321</t>
  </si>
  <si>
    <t>překlad Pr/01</t>
  </si>
  <si>
    <t>1,3*0,00296*2</t>
  </si>
  <si>
    <t>342272205</t>
  </si>
  <si>
    <t>Příčky z pórobetonových tvárnic hladkých na tenké maltové lože objemová hmotnost do 500 kg/m3, tloušťka příčky 50 mm</t>
  </si>
  <si>
    <t>-668006155</t>
  </si>
  <si>
    <t>https://podminky.urs.cz/item/CS_URS_2023_01/342272205</t>
  </si>
  <si>
    <t>instalační přizdívky</t>
  </si>
  <si>
    <t>(0,815+0,36+0,36+0,835+0,33*2+0,425)*3,9</t>
  </si>
  <si>
    <t>(0,35*2+0,52+0,25*4+0,8+0,35+1,22+0,24+0,365+0,21*2+0,425+0,55+0,475)*3,9</t>
  </si>
  <si>
    <t>342272225</t>
  </si>
  <si>
    <t>Příčky z pórobetonových tvárnic hladkých na tenké maltové lože objemová hmotnost do 500 kg/m3, tloušťka příčky 100 mm</t>
  </si>
  <si>
    <t>2036474924</t>
  </si>
  <si>
    <t>https://podminky.urs.cz/item/CS_URS_2023_01/342272225</t>
  </si>
  <si>
    <t>dozdívky</t>
  </si>
  <si>
    <t>(0,625+0,6+1,25*2+0,4*4+1,75*2)*3,9</t>
  </si>
  <si>
    <t>-0,8*1,97</t>
  </si>
  <si>
    <t>Vodorovné konstrukce</t>
  </si>
  <si>
    <t>411321414</t>
  </si>
  <si>
    <t>Stropy z betonu železového (bez výztuže) stropů deskových, plochých střech, desek balkonových, desek hřibových stropů včetně hlavic hřibových sloupů tř. C 25/30</t>
  </si>
  <si>
    <t>85970103</t>
  </si>
  <si>
    <t>https://podminky.urs.cz/item/CS_URS_2023_01/411321414</t>
  </si>
  <si>
    <t>dobetonávka stropů</t>
  </si>
  <si>
    <t>(2,94+1,36+1,07+4,13)*1,2*0,12</t>
  </si>
  <si>
    <t>(0,8+0,55+0,1+0,7)*0,2*0,12</t>
  </si>
  <si>
    <t>0,25*1,2*0,1</t>
  </si>
  <si>
    <t>411351011</t>
  </si>
  <si>
    <t>Bednění stropních konstrukcí - bez podpěrné konstrukce desek tloušťky stropní desky přes 5 do 25 cm zřízení</t>
  </si>
  <si>
    <t>-178310444</t>
  </si>
  <si>
    <t>https://podminky.urs.cz/item/CS_URS_2023_01/411351011</t>
  </si>
  <si>
    <t>6*1,2*2</t>
  </si>
  <si>
    <t>1,2*0,25*5</t>
  </si>
  <si>
    <t>411351012</t>
  </si>
  <si>
    <t>Bednění stropních konstrukcí - bez podpěrné konstrukce desek tloušťky stropní desky přes 5 do 25 cm odstranění</t>
  </si>
  <si>
    <t>-1131850936</t>
  </si>
  <si>
    <t>https://podminky.urs.cz/item/CS_URS_2023_01/411351012</t>
  </si>
  <si>
    <t>411354311</t>
  </si>
  <si>
    <t>Podpěrná konstrukce stropů - desek, kleneb a skořepin výška podepření do 4 m tloušťka stropu přes 5 do 15 cm zřízení</t>
  </si>
  <si>
    <t>2117715710</t>
  </si>
  <si>
    <t>https://podminky.urs.cz/item/CS_URS_2023_01/411354311</t>
  </si>
  <si>
    <t>411354312</t>
  </si>
  <si>
    <t>Podpěrná konstrukce stropů - desek, kleneb a skořepin výška podepření do 4 m tloušťka stropu přes 5 do 15 cm odstranění</t>
  </si>
  <si>
    <t>-1009528895</t>
  </si>
  <si>
    <t>https://podminky.urs.cz/item/CS_URS_2023_01/411354312</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</si>
  <si>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</si>
  <si>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</si>
  <si>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1108048960</t>
  </si>
  <si>
    <t>https://podminky.urs.cz/item/CS_URS_2023_01/411362021</t>
  </si>
  <si>
    <t>výpis výztuže</t>
  </si>
  <si>
    <t>"pol. S1" 14,4*0,007898</t>
  </si>
  <si>
    <t>"pol. S2" 14,4*0,003022</t>
  </si>
  <si>
    <t>0,158*1,15 'Přepočtené koeficientem množství</t>
  </si>
  <si>
    <t>413941121</t>
  </si>
  <si>
    <t>Osazování ocelových válcovaných nosníků ve stropech I nebo IE nebo U nebo UE nebo L do č.12 nebo výšky do 120 mm</t>
  </si>
  <si>
    <t>1458207279</t>
  </si>
  <si>
    <t>https://podminky.urs.cz/item/CS_URS_2023_01/413941121</t>
  </si>
  <si>
    <t>"pol. 2" 1,2*7*0,0182</t>
  </si>
  <si>
    <t>"pol. 3" 0,7*2*0,0182</t>
  </si>
  <si>
    <t>"pol. 4" 0,55*0,0182</t>
  </si>
  <si>
    <t>"pol. 5" 0,1*0,0182</t>
  </si>
  <si>
    <t>M</t>
  </si>
  <si>
    <t>13010444</t>
  </si>
  <si>
    <t>úhelník ocelový rovnostranný jakost S235JR (11 375) 120x120x10mm</t>
  </si>
  <si>
    <t>-1691709200</t>
  </si>
  <si>
    <t>0,19*1,15 'Přepočtené koeficientem množství</t>
  </si>
  <si>
    <t>413941123</t>
  </si>
  <si>
    <t>Osazování ocelových válcovaných nosníků ve stropech I nebo IE nebo U nebo UE nebo L č. 14 až 22 nebo výšky přes 120 do 220 mm</t>
  </si>
  <si>
    <t>-1000373209</t>
  </si>
  <si>
    <t>https://podminky.urs.cz/item/CS_URS_2023_01/413941123</t>
  </si>
  <si>
    <t>"pol. 1" 6*4*0,0294</t>
  </si>
  <si>
    <t>13010940</t>
  </si>
  <si>
    <t>ocel profilová jakost S235JR (11 375) průřez UPE 220</t>
  </si>
  <si>
    <t>1329580231</t>
  </si>
  <si>
    <t>0,706*1,15 'Přepočtené koeficientem množství</t>
  </si>
  <si>
    <t>611142012</t>
  </si>
  <si>
    <t>Potažení vnitřních ploch pletivem v ploše nebo pruzích, na plném podkladu rabicovým provizorním přichycením stropů</t>
  </si>
  <si>
    <t>15426467</t>
  </si>
  <si>
    <t>https://podminky.urs.cz/item/CS_URS_2023_01/611142012</t>
  </si>
  <si>
    <t xml:space="preserve">C03 oprava ve vstupní hale </t>
  </si>
  <si>
    <t>nový strop VZT</t>
  </si>
  <si>
    <t>611325225</t>
  </si>
  <si>
    <t>Vápenocementová omítka jednotlivých malých ploch štuková na stropech, plochy jednotlivě přes 1,0 do 4 m2</t>
  </si>
  <si>
    <t>-215830374</t>
  </si>
  <si>
    <t>https://podminky.urs.cz/item/CS_URS_2023_01/611325225</t>
  </si>
  <si>
    <t>612131121</t>
  </si>
  <si>
    <t>Podkladní a spojovací vrstva vnitřních omítaných ploch penetrace disperzní nanášená ručně stěn</t>
  </si>
  <si>
    <t>-244152827</t>
  </si>
  <si>
    <t>https://podminky.urs.cz/item/CS_URS_2023_01/612131121</t>
  </si>
  <si>
    <t>instalační přizdívky a dozdívky</t>
  </si>
  <si>
    <t>612142001</t>
  </si>
  <si>
    <t>Potažení vnitřních ploch pletivem v ploše nebo pruzích, na plném podkladu sklovláknitým vtlačením do tmelu stěn</t>
  </si>
  <si>
    <t>-1181307535</t>
  </si>
  <si>
    <t>https://podminky.urs.cz/item/CS_URS_2023_01/612142001</t>
  </si>
  <si>
    <t>612321131</t>
  </si>
  <si>
    <t>Potažení vnitřních ploch vápenocementovým štukem tloušťky do 3 mm svislých konstrukcí stěn</t>
  </si>
  <si>
    <t>-1272774074</t>
  </si>
  <si>
    <t>https://podminky.urs.cz/item/CS_URS_2023_01/612321131</t>
  </si>
  <si>
    <t>631341124</t>
  </si>
  <si>
    <t>Mazanina z lehkého keramického betonu tl. přes 80 do 120 mm tř. LC 20/22</t>
  </si>
  <si>
    <t>-1673923026</t>
  </si>
  <si>
    <t>https://podminky.urs.cz/item/CS_URS_2023_01/631341124</t>
  </si>
  <si>
    <t>doplnění stopní desky do výšky 250mm</t>
  </si>
  <si>
    <t>(2,94+1,36+1,07+4,13)*1,2*0,13</t>
  </si>
  <si>
    <t>642942111</t>
  </si>
  <si>
    <t>Osazování zárubní nebo rámů kovových dveřních lisovaných nebo z úhelníků bez dveřních křídel na cementovou maltu, plochy otvoru do 2,5 m2</t>
  </si>
  <si>
    <t>1904155115</t>
  </si>
  <si>
    <t>https://podminky.urs.cz/item/CS_URS_2023_01/642942111</t>
  </si>
  <si>
    <t>zárubeň dveří D/05</t>
  </si>
  <si>
    <t>55331557</t>
  </si>
  <si>
    <t>zárubeň jednokřídlá ocelová pro zdění s protipožární úpravou tl stěny 75-100mm rozměru 800/1970, 2100mm</t>
  </si>
  <si>
    <t>32</t>
  </si>
  <si>
    <t>-1636345676</t>
  </si>
  <si>
    <t>953941212</t>
  </si>
  <si>
    <t>Osazování drobných kovových předmětů se zalitím maltou cementovou, do vysekaných kapes nebo připravených otvorů mříží v rámu nebo z jednotlivých tyčí</t>
  </si>
  <si>
    <t>-173260704</t>
  </si>
  <si>
    <t>https://podminky.urs.cz/item/CS_URS_2023_01/953941212</t>
  </si>
  <si>
    <t>"Z/04" 12</t>
  </si>
  <si>
    <t>59030761</t>
  </si>
  <si>
    <t>dvířka revizní protipožární pro stěny a podhledy EI 60 400x400 mm</t>
  </si>
  <si>
    <t>1814962273</t>
  </si>
  <si>
    <t>2049333387</t>
  </si>
  <si>
    <t>713</t>
  </si>
  <si>
    <t>Izolace tepelné</t>
  </si>
  <si>
    <t>713111111</t>
  </si>
  <si>
    <t>Montáž tepelné izolace stropů rohožemi, pásy, dílci, deskami, bloky (izolační materiál ve specifikaci) vrchem bez překrytí lepenkou kladenými volně</t>
  </si>
  <si>
    <t>871582456</t>
  </si>
  <si>
    <t>https://podminky.urs.cz/item/CS_URS_2023_01/713111111</t>
  </si>
  <si>
    <t>na dobetonávku stropů</t>
  </si>
  <si>
    <t>(2,94+1,36+1,07+4,13)*1,2</t>
  </si>
  <si>
    <t>28375032</t>
  </si>
  <si>
    <t>deska EPS 150 pro konstrukce s vysokým zatížením λ=0,035 tl 130mm</t>
  </si>
  <si>
    <t>770360309</t>
  </si>
  <si>
    <t>11,4*1,05 'Přepočtené koeficientem množství</t>
  </si>
  <si>
    <t>998713104</t>
  </si>
  <si>
    <t>Přesun hmot pro izolace tepelné stanovený z hmotnosti přesunovaného materiálu vodorovná dopravní vzdálenost do 50 m v objektech výšky přes 24 m do 36 m</t>
  </si>
  <si>
    <t>434427045</t>
  </si>
  <si>
    <t>https://podminky.urs.cz/item/CS_URS_2023_01/998713104</t>
  </si>
  <si>
    <t>762841934</t>
  </si>
  <si>
    <t>Podbíjení (materiál v ceně) doplnění prkny tl. do 32 mm nehoblovanými na sraz, plochy jednotlivě přes 1,00 do 4,00 m2</t>
  </si>
  <si>
    <t>-815033772</t>
  </si>
  <si>
    <t>https://podminky.urs.cz/item/CS_URS_2023_01/762841934</t>
  </si>
  <si>
    <t>29</t>
  </si>
  <si>
    <t>762841955</t>
  </si>
  <si>
    <t>Doplnění části podbíjení - nosný rošt trámky kotvené na ocel. tyčích do stropu</t>
  </si>
  <si>
    <t>747506225</t>
  </si>
  <si>
    <t>30</t>
  </si>
  <si>
    <t>998762104</t>
  </si>
  <si>
    <t>Přesun hmot pro konstrukce tesařské stanovený z hmotnosti přesunovaného materiálu vodorovná dopravní vzdálenost do 50 m v objektech výšky přes 24 do 36 m</t>
  </si>
  <si>
    <t>-409034308</t>
  </si>
  <si>
    <t>https://podminky.urs.cz/item/CS_URS_2023_01/998762104</t>
  </si>
  <si>
    <t>31</t>
  </si>
  <si>
    <t>763364524</t>
  </si>
  <si>
    <t>Obklad ocelových nosníků cementovláknitými deskami uzavřeného tvaru bez spodní konstrukce rozvinuté šíře do 0,5 m, opláštění deskou protipožární tl. 20 mm</t>
  </si>
  <si>
    <t>-307016903</t>
  </si>
  <si>
    <t>https://podminky.urs.cz/item/CS_URS_2023_01/763364524</t>
  </si>
  <si>
    <t>stropní prostup VZT</t>
  </si>
  <si>
    <t>0,8+0,55+0,1+0,7</t>
  </si>
  <si>
    <t>763431002</t>
  </si>
  <si>
    <t>Montáž podhledu minerálního včetně zavěšeného roštu viditelného s panely vyjímatelnými, velikosti panelů přes 0,36 m2 do 0,72 m2</t>
  </si>
  <si>
    <t>1464719187</t>
  </si>
  <si>
    <t>https://podminky.urs.cz/item/CS_URS_2023_01/763431002</t>
  </si>
  <si>
    <t>zpětná montáž podhledu (použít demontované kazety)</t>
  </si>
  <si>
    <t>33</t>
  </si>
  <si>
    <t>998763102</t>
  </si>
  <si>
    <t>Přesun hmot pro dřevostavby stanovený z hmotnosti přesunovaného materiálu vodorovná dopravní vzdálenost do 50 m v objektech výšky přes 12 do 24 m</t>
  </si>
  <si>
    <t>785673312</t>
  </si>
  <si>
    <t>https://podminky.urs.cz/item/CS_URS_2023_01/998763102</t>
  </si>
  <si>
    <t>34</t>
  </si>
  <si>
    <t>766660021</t>
  </si>
  <si>
    <t>Montáž dveřních křídel dřevěných nebo plastových otevíravých do ocelové zárubně protipožárních jednokřídlových, šířky do 800 mm</t>
  </si>
  <si>
    <t>-2125019056</t>
  </si>
  <si>
    <t>https://podminky.urs.cz/item/CS_URS_2023_01/766660021</t>
  </si>
  <si>
    <t>"D/05" 1</t>
  </si>
  <si>
    <t>35</t>
  </si>
  <si>
    <t>61162098</t>
  </si>
  <si>
    <t>dveře jednokřídlé dřevotřískové protipožární EI (EW) 30 D3 povrch laminátový plné 800x1970-2100mm</t>
  </si>
  <si>
    <t>-2029483792</t>
  </si>
  <si>
    <t>36</t>
  </si>
  <si>
    <t>766660717</t>
  </si>
  <si>
    <t>Montáž dveřních doplňků samozavírače na zárubeň ocelovou</t>
  </si>
  <si>
    <t>-398199313</t>
  </si>
  <si>
    <t>https://podminky.urs.cz/item/CS_URS_2023_01/766660717</t>
  </si>
  <si>
    <t>37</t>
  </si>
  <si>
    <t>54917250</t>
  </si>
  <si>
    <t>samozavírač dveří hydraulický</t>
  </si>
  <si>
    <t>506022294</t>
  </si>
  <si>
    <t>38</t>
  </si>
  <si>
    <t>7666609</t>
  </si>
  <si>
    <t>D+M kliky,štítky,vložka, specifikace dle PD</t>
  </si>
  <si>
    <t>-1247656543</t>
  </si>
  <si>
    <t>39</t>
  </si>
  <si>
    <t>766695212</t>
  </si>
  <si>
    <t>Montáž ostatních truhlářských konstrukcí prahů dveří jednokřídlových, šířky do 100 mm</t>
  </si>
  <si>
    <t>-807159920</t>
  </si>
  <si>
    <t>https://podminky.urs.cz/item/CS_URS_2023_01/766695212</t>
  </si>
  <si>
    <t>"D/01" 1</t>
  </si>
  <si>
    <t>40</t>
  </si>
  <si>
    <t>61187156</t>
  </si>
  <si>
    <t>práh dveřní dřevěný dubový tl 20mm dl 820mm š 100mm</t>
  </si>
  <si>
    <t>580722222</t>
  </si>
  <si>
    <t>41</t>
  </si>
  <si>
    <t>998766104</t>
  </si>
  <si>
    <t>Přesun hmot pro konstrukce truhlářské stanovený z hmotnosti přesunovaného materiálu vodorovná dopravní vzdálenost do 50 m v objektech výšky přes 24 do 36 m</t>
  </si>
  <si>
    <t>181007256</t>
  </si>
  <si>
    <t>https://podminky.urs.cz/item/CS_URS_2023_01/998766104</t>
  </si>
  <si>
    <t>42</t>
  </si>
  <si>
    <t>767810113</t>
  </si>
  <si>
    <t>Montáž větracích mřížek ocelových čtyřhranných, průřezu přes 0,04 do 0,09 m2</t>
  </si>
  <si>
    <t>252027316</t>
  </si>
  <si>
    <t>https://podminky.urs.cz/item/CS_URS_2023_01/767810113</t>
  </si>
  <si>
    <t>"Z/09" 2</t>
  </si>
  <si>
    <t>43</t>
  </si>
  <si>
    <t>5534141</t>
  </si>
  <si>
    <t>mřížka větrací protipožární Ei60 200x205mm</t>
  </si>
  <si>
    <t>1721278044</t>
  </si>
  <si>
    <t>44</t>
  </si>
  <si>
    <t>776111115</t>
  </si>
  <si>
    <t>Příprava podkladu broušení podlah stávajícího podkladu před litím stěrky</t>
  </si>
  <si>
    <t>-1926833890</t>
  </si>
  <si>
    <t>https://podminky.urs.cz/item/CS_URS_2023_01/776111115</t>
  </si>
  <si>
    <t xml:space="preserve">rozvodna </t>
  </si>
  <si>
    <t>4,11</t>
  </si>
  <si>
    <t>45</t>
  </si>
  <si>
    <t>776111311</t>
  </si>
  <si>
    <t>Příprava podkladu vysátí podlah</t>
  </si>
  <si>
    <t>-217036563</t>
  </si>
  <si>
    <t>https://podminky.urs.cz/item/CS_URS_2023_01/776111311</t>
  </si>
  <si>
    <t>46</t>
  </si>
  <si>
    <t>776121112</t>
  </si>
  <si>
    <t>Příprava podkladu penetrace vodou ředitelná podlah</t>
  </si>
  <si>
    <t>1559600305</t>
  </si>
  <si>
    <t>https://podminky.urs.cz/item/CS_URS_2023_01/776121112</t>
  </si>
  <si>
    <t>47</t>
  </si>
  <si>
    <t>776141112</t>
  </si>
  <si>
    <t>Příprava podkladu vyrovnání samonivelační stěrkou podlah min.pevnosti 20 MPa, tloušťky přes 3 do 5 mm</t>
  </si>
  <si>
    <t>-922758793</t>
  </si>
  <si>
    <t>https://podminky.urs.cz/item/CS_URS_2023_01/776141112</t>
  </si>
  <si>
    <t>48</t>
  </si>
  <si>
    <t>776221221</t>
  </si>
  <si>
    <t>Montáž podlahovin z PVC lepením standardním lepidlem ze čtverců elektrostaticky vodivých</t>
  </si>
  <si>
    <t>-2057819414</t>
  </si>
  <si>
    <t>https://podminky.urs.cz/item/CS_URS_2023_01/776221221</t>
  </si>
  <si>
    <t>49</t>
  </si>
  <si>
    <t>28411045</t>
  </si>
  <si>
    <t>PVC vinyl homogenní elektricky vodivá neválcovaná tl 2,00mm, čtverce 615x615mm, R 0,05-1MΩ, rozměrová stálost 0,05%, otlak do 0,035mm</t>
  </si>
  <si>
    <t>-1076073665</t>
  </si>
  <si>
    <t>4,11*1,1 'Přepočtené koeficientem množství</t>
  </si>
  <si>
    <t>776421113</t>
  </si>
  <si>
    <t>D+M obvodových lišt dle specifikace PD</t>
  </si>
  <si>
    <t>2007663197</t>
  </si>
  <si>
    <t>51</t>
  </si>
  <si>
    <t>776421312</t>
  </si>
  <si>
    <t>Montáž lišt přechodových šroubovaných</t>
  </si>
  <si>
    <t>1449359109</t>
  </si>
  <si>
    <t>https://podminky.urs.cz/item/CS_URS_2023_01/776421312</t>
  </si>
  <si>
    <t>Z/10</t>
  </si>
  <si>
    <t>"800mm" 1</t>
  </si>
  <si>
    <t>52</t>
  </si>
  <si>
    <t>55343110</t>
  </si>
  <si>
    <t>profil přechodový Al narážecí 30mm stříbro</t>
  </si>
  <si>
    <t>-788430700</t>
  </si>
  <si>
    <t>1*1,02 'Přepočtené koeficientem množství</t>
  </si>
  <si>
    <t>53</t>
  </si>
  <si>
    <t>776991121</t>
  </si>
  <si>
    <t>Ostatní práce údržba nových podlahovin po pokládce čištění základní</t>
  </si>
  <si>
    <t>786559923</t>
  </si>
  <si>
    <t>https://podminky.urs.cz/item/CS_URS_2023_01/776991121</t>
  </si>
  <si>
    <t>54</t>
  </si>
  <si>
    <t>998776104</t>
  </si>
  <si>
    <t>Přesun hmot pro podlahy povlakové stanovený z hmotnosti přesunovaného materiálu vodorovná dopravní vzdálenost do 50 m v objektech výšky přes 24 do 36 m</t>
  </si>
  <si>
    <t>767926874</t>
  </si>
  <si>
    <t>https://podminky.urs.cz/item/CS_URS_2023_01/998776104</t>
  </si>
  <si>
    <t>784</t>
  </si>
  <si>
    <t>Dokončovací práce - malby a tapety</t>
  </si>
  <si>
    <t>55</t>
  </si>
  <si>
    <t>784121003</t>
  </si>
  <si>
    <t>Oškrabání malby v místnostech výšky přes 3,80 do 5,00 m</t>
  </si>
  <si>
    <t>-2134955725</t>
  </si>
  <si>
    <t>https://podminky.urs.cz/item/CS_URS_2023_01/784121003</t>
  </si>
  <si>
    <t xml:space="preserve">předpoklad dotčených opravovaných prostor </t>
  </si>
  <si>
    <t>500</t>
  </si>
  <si>
    <t>56</t>
  </si>
  <si>
    <t>784171113</t>
  </si>
  <si>
    <t>Zakrytí nemalovaných ploch (materiál ve specifikaci) včetně pozdějšího odkrytí svislých ploch např. stěn, oken, dveří v místnostech výšky přes 3,80 do 5,00</t>
  </si>
  <si>
    <t>391856036</t>
  </si>
  <si>
    <t>https://podminky.urs.cz/item/CS_URS_2023_01/784171113</t>
  </si>
  <si>
    <t>57</t>
  </si>
  <si>
    <t>28323157</t>
  </si>
  <si>
    <t>fólie pro malířské potřeby zakrývací tl 14µ 4x5m</t>
  </si>
  <si>
    <t>-649846667</t>
  </si>
  <si>
    <t>200*1,05 'Přepočtené koeficientem množství</t>
  </si>
  <si>
    <t>58</t>
  </si>
  <si>
    <t>784181103</t>
  </si>
  <si>
    <t>Penetrace podkladu jednonásobná základní akrylátová bezbarvá v místnostech výšky přes 3,80 do 5,00 m</t>
  </si>
  <si>
    <t>-1292269284</t>
  </si>
  <si>
    <t>https://podminky.urs.cz/item/CS_URS_2023_01/784181103</t>
  </si>
  <si>
    <t>59</t>
  </si>
  <si>
    <t>784211103</t>
  </si>
  <si>
    <t>Malby z malířských směsí oděruvzdorných za mokra dvojnásobné, bílé za mokra oděruvzdorné výborně v místnostech výšky přes 3,80 do 5,00 m</t>
  </si>
  <si>
    <t>827123560</t>
  </si>
  <si>
    <t>https://podminky.urs.cz/item/CS_URS_2023_01/784211103</t>
  </si>
  <si>
    <t>OM_strop</t>
  </si>
  <si>
    <t>Omítka strop</t>
  </si>
  <si>
    <t>173,53</t>
  </si>
  <si>
    <t>P02</t>
  </si>
  <si>
    <t>Skladba P02</t>
  </si>
  <si>
    <t>145,27</t>
  </si>
  <si>
    <t>P03</t>
  </si>
  <si>
    <t>Skladba P03</t>
  </si>
  <si>
    <t>28,26</t>
  </si>
  <si>
    <t>OBKLAD</t>
  </si>
  <si>
    <t>Obklad</t>
  </si>
  <si>
    <t>48,431</t>
  </si>
  <si>
    <t>MALBA</t>
  </si>
  <si>
    <t>Malba místností</t>
  </si>
  <si>
    <t>777,047</t>
  </si>
  <si>
    <t>SO-02.2 - Středový trakt</t>
  </si>
  <si>
    <t>SO-02.2.1 - Typový středový trakt</t>
  </si>
  <si>
    <t xml:space="preserve">    781 - Dokončovací práce - obklady</t>
  </si>
  <si>
    <t xml:space="preserve">    783 - Dokončovací práce - nátěry</t>
  </si>
  <si>
    <t>-1838123453</t>
  </si>
  <si>
    <t>1971380247</t>
  </si>
  <si>
    <t>509372626</t>
  </si>
  <si>
    <t>1443223333</t>
  </si>
  <si>
    <t>-672394900</t>
  </si>
  <si>
    <t>107828313</t>
  </si>
  <si>
    <t>-870317551</t>
  </si>
  <si>
    <t>2055489116</t>
  </si>
  <si>
    <t>-548229703</t>
  </si>
  <si>
    <t>0,19*1,1 'Přepočtené koeficientem množství</t>
  </si>
  <si>
    <t>-1411463037</t>
  </si>
  <si>
    <t>546141449</t>
  </si>
  <si>
    <t>611131101</t>
  </si>
  <si>
    <t>Podkladní a spojovací vrstva vnitřních omítaných ploch cementový postřik nanášený ručně celoplošně stropů</t>
  </si>
  <si>
    <t>-230372803</t>
  </si>
  <si>
    <t>https://podminky.urs.cz/item/CS_URS_2023_01/611131101</t>
  </si>
  <si>
    <t>611321141</t>
  </si>
  <si>
    <t>Omítka vápenocementová vnitřních ploch nanášená ručně dvouvrstvá, tloušťky jádrové omítky do 10 mm a tloušťky štuku do 3 mm štuková vodorovných konstrukcí stropů rovných</t>
  </si>
  <si>
    <t>-1207597894</t>
  </si>
  <si>
    <t>https://podminky.urs.cz/item/CS_URS_2023_01/611321141</t>
  </si>
  <si>
    <t>"chodba" 53,71</t>
  </si>
  <si>
    <t>"kopírka" 19,54</t>
  </si>
  <si>
    <t>"kuchyňka" 12,15</t>
  </si>
  <si>
    <t>"úklidová místnost" 5,92</t>
  </si>
  <si>
    <t>"umývárna" 4,29</t>
  </si>
  <si>
    <t>"sušárna" 14,06</t>
  </si>
  <si>
    <t>"mezisklad" 4,25</t>
  </si>
  <si>
    <t>611321191</t>
  </si>
  <si>
    <t>Omítka vápenocementová vnitřních ploch nanášená ručně Příplatek k cenám za každých dalších i započatých 5 mm tloušťky omítky přes 10 mm stropů</t>
  </si>
  <si>
    <t>2000855190</t>
  </si>
  <si>
    <t>https://podminky.urs.cz/item/CS_URS_2023_01/611321191</t>
  </si>
  <si>
    <t>173,53*2</t>
  </si>
  <si>
    <t>619991011</t>
  </si>
  <si>
    <t>Zakrytí vnitřních ploch před znečištěním včetně pozdějšího odkrytí konstrukcí a prvků obalením fólií a přelepením páskou</t>
  </si>
  <si>
    <t>-1861514407</t>
  </si>
  <si>
    <t>https://podminky.urs.cz/item/CS_URS_2023_01/619991011</t>
  </si>
  <si>
    <t>100</t>
  </si>
  <si>
    <t>631311114</t>
  </si>
  <si>
    <t>Mazanina z betonu prostého bez zvýšených nároků na prostředí tl. přes 50 do 80 mm tř. C 16/20</t>
  </si>
  <si>
    <t>1887561393</t>
  </si>
  <si>
    <t>https://podminky.urs.cz/item/CS_URS_2023_01/631311114</t>
  </si>
  <si>
    <t>P02*0,06</t>
  </si>
  <si>
    <t>P03*0,055</t>
  </si>
  <si>
    <t>631319011</t>
  </si>
  <si>
    <t>Příplatek k cenám mazanin za úpravu povrchu mazaniny přehlazením, mazanina tl. přes 50 do 80 mm</t>
  </si>
  <si>
    <t>886533189</t>
  </si>
  <si>
    <t>https://podminky.urs.cz/item/CS_URS_2023_01/631319011</t>
  </si>
  <si>
    <t>631362021</t>
  </si>
  <si>
    <t>Výztuž mazanin ze svařovaných sítí z drátů typu KARI</t>
  </si>
  <si>
    <t>-467687295</t>
  </si>
  <si>
    <t>https://podminky.urs.cz/item/CS_URS_2023_01/631362021</t>
  </si>
  <si>
    <t>P02*0,00308*1,1</t>
  </si>
  <si>
    <t>P03*0,002105*1,1</t>
  </si>
  <si>
    <t>634112113</t>
  </si>
  <si>
    <t>Obvodová dilatace mezi stěnou a mazaninou nebo potěrem podlahovým páskem z pěnového PE tl. do 10 mm, výšky 80 mm</t>
  </si>
  <si>
    <t>-1233986149</t>
  </si>
  <si>
    <t>https://podminky.urs.cz/item/CS_URS_2023_01/634112113</t>
  </si>
  <si>
    <t>P02*0,9</t>
  </si>
  <si>
    <t>P03*0,9</t>
  </si>
  <si>
    <t>642944121</t>
  </si>
  <si>
    <t>Osazení ocelových dveřních zárubní lisovaných nebo z úhelníků dodatečně s vybetonováním prahu, plochy do 2,5 m2</t>
  </si>
  <si>
    <t>2010477800</t>
  </si>
  <si>
    <t>https://podminky.urs.cz/item/CS_URS_2023_01/642944121</t>
  </si>
  <si>
    <t>55331432</t>
  </si>
  <si>
    <t>zárubeň jednokřídlá ocelová pro dodatečnou montáž tl stěny 75-100mm rozměru 800/1970, 2100mm</t>
  </si>
  <si>
    <t>2036033863</t>
  </si>
  <si>
    <t>949101111</t>
  </si>
  <si>
    <t>Lešení pomocné pracovní pro objekty pozemních staveb pro zatížení do 150 kg/m2, o výšce lešeňové podlahy do 1,9 m</t>
  </si>
  <si>
    <t>-1447005844</t>
  </si>
  <si>
    <t>https://podminky.urs.cz/item/CS_URS_2023_01/949101111</t>
  </si>
  <si>
    <t>952901111</t>
  </si>
  <si>
    <t>Vyčištění budov nebo objektů před předáním do užívání budov bytové nebo občanské výstavby, světlé výšky podlaží do 4 m</t>
  </si>
  <si>
    <t>1154146602</t>
  </si>
  <si>
    <t>https://podminky.urs.cz/item/CS_URS_2023_01/952901111</t>
  </si>
  <si>
    <t>9539935S</t>
  </si>
  <si>
    <t xml:space="preserve">D+M informační systém společné prostory (cedulky, popisky,šipky,inf. tabule) </t>
  </si>
  <si>
    <t>1054256384</t>
  </si>
  <si>
    <t>9539936</t>
  </si>
  <si>
    <t>Dodávka a montáž orientačního systému v jednotném vizuálním stylu Mu a Brailově písmu - označení pokojů, místnotí ve středovém traktu piktogramy; piktogramy budou osazeny na samostatném nosiči na stěně u kliky</t>
  </si>
  <si>
    <t>1043366660</t>
  </si>
  <si>
    <t>-993457770</t>
  </si>
  <si>
    <t>1013995908</t>
  </si>
  <si>
    <t>-444372319</t>
  </si>
  <si>
    <t>713121111</t>
  </si>
  <si>
    <t>Montáž tepelné izolace podlah rohožemi, pásy, deskami, dílci, bloky (izolační materiál ve specifikaci) kladenými volně jednovrstvá</t>
  </si>
  <si>
    <t>1844904631</t>
  </si>
  <si>
    <t>https://podminky.urs.cz/item/CS_URS_2023_01/713121111</t>
  </si>
  <si>
    <t>skladba P02</t>
  </si>
  <si>
    <t>skladba P03</t>
  </si>
  <si>
    <t>675515</t>
  </si>
  <si>
    <t>Kročejová a tepelná izolační folie z polyolefinu a akustické polyesterové plsti 6mm</t>
  </si>
  <si>
    <t>543839209</t>
  </si>
  <si>
    <t>173,53*1,05 'Přepočtené koeficientem množství</t>
  </si>
  <si>
    <t>-781972911</t>
  </si>
  <si>
    <t>72517</t>
  </si>
  <si>
    <t>Zařizovací předměty viz Z/15</t>
  </si>
  <si>
    <t>kpl</t>
  </si>
  <si>
    <t>358765950</t>
  </si>
  <si>
    <t>"Z/15" 1</t>
  </si>
  <si>
    <t>763111321</t>
  </si>
  <si>
    <t>Příčka ze sádrokartonových desek s nosnou konstrukcí z jednoduchých ocelových profilů UW, CW jednoduše opláštěná deskou protipožární DF tl. 15 mm s izolací, EI 45, příčka tl. 75 mm, profil 50, Rw do 46 dB</t>
  </si>
  <si>
    <t>-909765298</t>
  </si>
  <si>
    <t>https://podminky.urs.cz/item/CS_URS_2023_01/763111321</t>
  </si>
  <si>
    <t>příčka SDK 4</t>
  </si>
  <si>
    <t>(1,8+6*3+1,6)*2,5</t>
  </si>
  <si>
    <t>763111331</t>
  </si>
  <si>
    <t>Příčka ze sádrokartonových desek s nosnou konstrukcí z jednoduchých ocelových profilů UW, CW jednoduše opláštěná deskou impregnovanou H2 tl. 12,5 mm, příčka tl. 75 mm, profil 50, s izolací, EI 30, Rw do 45 dB</t>
  </si>
  <si>
    <t>-1320599982</t>
  </si>
  <si>
    <t>https://podminky.urs.cz/item/CS_URS_2023_01/763111331</t>
  </si>
  <si>
    <t>příčka SDK 5</t>
  </si>
  <si>
    <t>3,14*2*2,5</t>
  </si>
  <si>
    <t>763111333</t>
  </si>
  <si>
    <t>Příčka ze sádrokartonových desek s nosnou konstrukcí z jednoduchých ocelových profilů UW, CW jednoduše opláštěná deskou impregnovanou H2 tl. 12,5 mm, příčka tl. 100 mm, profil 75, s izolací, EI 30, Rw do 45 dB</t>
  </si>
  <si>
    <t>-1568839505</t>
  </si>
  <si>
    <t>https://podminky.urs.cz/item/CS_URS_2023_01/763111333</t>
  </si>
  <si>
    <t>příčka umývárna</t>
  </si>
  <si>
    <t>1,75*2,5</t>
  </si>
  <si>
    <t>763111346</t>
  </si>
  <si>
    <t>Příčka ze sádrokartonových desek s nosnou konstrukcí z jednoduchých ocelových profilů UW, CW jednoduše opláštěná deskou protipožární impregnovanou DFH2 tl. 12,5 mm s izolací, EI 45, příčka tl. 125 mm, profil 100, Rw do 51 dB</t>
  </si>
  <si>
    <t>1293730246</t>
  </si>
  <si>
    <t>https://podminky.urs.cz/item/CS_URS_2023_01/763111346</t>
  </si>
  <si>
    <t>příčka SDK 6</t>
  </si>
  <si>
    <t>3,095*2,5</t>
  </si>
  <si>
    <t>763111458</t>
  </si>
  <si>
    <t>Příčka ze sádrokartonových desek s nosnou konstrukcí z jednoduchých ocelových profilů UW, CW dvojitě opláštěná deskami akustickými tl. 2 x 12,5 mm s izolací, EI 90, příčka tl. 100 mm, profil 50, Rw do 57 dB</t>
  </si>
  <si>
    <t>1151598310</t>
  </si>
  <si>
    <t>https://podminky.urs.cz/item/CS_URS_2023_01/763111458</t>
  </si>
  <si>
    <t>příčka SDK 1</t>
  </si>
  <si>
    <t>(4,95*2+5,9*2)*2,5</t>
  </si>
  <si>
    <t>2,5*(1,05+0,85)</t>
  </si>
  <si>
    <t>763111713</t>
  </si>
  <si>
    <t>Příčka ze sádrokartonových desek ostatní konstrukce a práce na příčkách ze sádrokartonových desek ukončení příčky ve volném prostoru</t>
  </si>
  <si>
    <t>631953806</t>
  </si>
  <si>
    <t>https://podminky.urs.cz/item/CS_URS_2023_01/763111713</t>
  </si>
  <si>
    <t>opláštění SDK 9</t>
  </si>
  <si>
    <t>0,92+0,82</t>
  </si>
  <si>
    <t>763111742</t>
  </si>
  <si>
    <t>Příčka ze sádrokartonových desek ostatní konstrukce a práce na příčkách ze sádrokartonových desek montáž jedné vrstvy tepelné izolace</t>
  </si>
  <si>
    <t>-362965526</t>
  </si>
  <si>
    <t>https://podminky.urs.cz/item/CS_URS_2023_01/763111742</t>
  </si>
  <si>
    <t>opláštění SDK 8</t>
  </si>
  <si>
    <t>(0,98+1,1+1,175*3+0,6+0,4+1,3+0,765)*2,5</t>
  </si>
  <si>
    <t>63150966</t>
  </si>
  <si>
    <t>role akustická a tepelně izolační ze skelných vláken tl 50mm</t>
  </si>
  <si>
    <t>773736087</t>
  </si>
  <si>
    <t>21,675*1,02 'Přepočtené koeficientem množství</t>
  </si>
  <si>
    <t>763121422</t>
  </si>
  <si>
    <t>Stěna předsazená ze sádrokartonových desek s nosnou konstrukcí z ocelových profilů CW, UW jednoduše opláštěná deskou impregnovanou H2 tl. 12,5 mm bez izolace, EI 15, stěna tl. 62,5 mm, profil 50</t>
  </si>
  <si>
    <t>956293274</t>
  </si>
  <si>
    <t>https://podminky.urs.cz/item/CS_URS_2023_01/763121422</t>
  </si>
  <si>
    <t>(0,92+0,82)*1,2</t>
  </si>
  <si>
    <t>763121471</t>
  </si>
  <si>
    <t>Stěna předsazená ze sádrokartonových desek s nosnou konstrukcí z ocelových profilů CW, UW dvojitě opláštěná deskami protipožárními impregnovanými DFH2 tl. 2 x 15 mm bez izolace, EI 60, stěna tl. 80 mm, profil 50</t>
  </si>
  <si>
    <t>100298934</t>
  </si>
  <si>
    <t>https://podminky.urs.cz/item/CS_URS_2023_01/763121471</t>
  </si>
  <si>
    <t>763121751</t>
  </si>
  <si>
    <t>Stěna předsazená ze sádrokartonových desek Příplatek k cenám za plochu do 6 m2 jednotlivě</t>
  </si>
  <si>
    <t>-597587362</t>
  </si>
  <si>
    <t>https://podminky.urs.cz/item/CS_URS_2023_01/763121751</t>
  </si>
  <si>
    <t>763164535</t>
  </si>
  <si>
    <t>Obklad konstrukcí sádrokartonovými deskami včetně ochranných úhelníků ve tvaru L rozvinuté šíře přes 0,4 do 0,8 m, opláštěný deskou protipožární DF, tl. 12,5 mm</t>
  </si>
  <si>
    <t>185842208</t>
  </si>
  <si>
    <t>https://podminky.urs.cz/item/CS_URS_2023_01/763164535</t>
  </si>
  <si>
    <t>C01 - opláštění rozvodů</t>
  </si>
  <si>
    <t>39,1*2</t>
  </si>
  <si>
    <t>763164615</t>
  </si>
  <si>
    <t>Obklad konstrukcí sádrokartonovými deskami včetně ochranných úhelníků ve tvaru U rozvinuté šíře do 0,6 m, opláštěný deskou protipožární DF, tl. 12,5 mm</t>
  </si>
  <si>
    <t>1893132783</t>
  </si>
  <si>
    <t>https://podminky.urs.cz/item/CS_URS_2023_01/763164615</t>
  </si>
  <si>
    <t>příčný přechod chodeb</t>
  </si>
  <si>
    <t>1,375*2</t>
  </si>
  <si>
    <t>763172322</t>
  </si>
  <si>
    <t>Montáž dvířek pro konstrukce ze sádrokartonových desek revizních jednoplášťových pro příčky a předsazené stěny velikost (šxv) 300 x 300 mm</t>
  </si>
  <si>
    <t>1541409701</t>
  </si>
  <si>
    <t>https://podminky.urs.cz/item/CS_URS_2023_01/763172322</t>
  </si>
  <si>
    <t>"Z/06" 24</t>
  </si>
  <si>
    <t>59030711</t>
  </si>
  <si>
    <t>dvířka revizní jednokřídlá s automatickým zámkem 300x300mm</t>
  </si>
  <si>
    <t>-75331174</t>
  </si>
  <si>
    <t>763172323</t>
  </si>
  <si>
    <t>Montáž dvířek pro konstrukce ze sádrokartonových desek revizních jednoplášťových pro příčky a předsazené stěny velikost (šxv) 400 x 400 mm</t>
  </si>
  <si>
    <t>-368662837</t>
  </si>
  <si>
    <t>https://podminky.urs.cz/item/CS_URS_2023_01/763172323</t>
  </si>
  <si>
    <t>"Z/05" 2</t>
  </si>
  <si>
    <t>-1822570087</t>
  </si>
  <si>
    <t>763172325</t>
  </si>
  <si>
    <t>Montáž dvířek pro konstrukce ze sádrokartonových desek revizních jednoplášťových pro příčky a předsazené stěny velikost (šxv) 600 x 600 mm</t>
  </si>
  <si>
    <t>1431187166</t>
  </si>
  <si>
    <t>https://podminky.urs.cz/item/CS_URS_2023_01/763172325</t>
  </si>
  <si>
    <t>"Z/12" 2</t>
  </si>
  <si>
    <t>59030763</t>
  </si>
  <si>
    <t>dvířka revizní protipožární pro stěny a podhledy EI 60 600x600 mm</t>
  </si>
  <si>
    <t>-1110835247</t>
  </si>
  <si>
    <t>763172327</t>
  </si>
  <si>
    <t>Montáž dvířek pro konstrukce ze sádrokartonových desek revizních jednoplášťových pro příčky a předsazené stěny velikost (šxv) 600 x 800 mm</t>
  </si>
  <si>
    <t>-1413597679</t>
  </si>
  <si>
    <t>https://podminky.urs.cz/item/CS_URS_2023_01/763172327</t>
  </si>
  <si>
    <t>"Z/13" 1</t>
  </si>
  <si>
    <t>59030765</t>
  </si>
  <si>
    <t>dvířka revizní protipožární pro stěny a podhledy EI 60 600x800 mm</t>
  </si>
  <si>
    <t>491125708</t>
  </si>
  <si>
    <t>763173111</t>
  </si>
  <si>
    <t>Montáž nosičů zařizovacích předmětů pro konstrukce ze sádrokartonových desek úchytu pro umyvadlo</t>
  </si>
  <si>
    <t>-1466197413</t>
  </si>
  <si>
    <t>https://podminky.urs.cz/item/CS_URS_2023_01/763173111</t>
  </si>
  <si>
    <t>59030729</t>
  </si>
  <si>
    <t>konstrukce pro uchycení umyvadla s nástěnnými bateriemi osová rozteč CW profilů 450-625mm</t>
  </si>
  <si>
    <t>-1153251293</t>
  </si>
  <si>
    <t>763173113</t>
  </si>
  <si>
    <t>Montáž nosičů zařizovacích předmětů pro konstrukce ze sádrokartonových desek úchytu pro WC</t>
  </si>
  <si>
    <t>186361659</t>
  </si>
  <si>
    <t>https://podminky.urs.cz/item/CS_URS_2023_01/763173113</t>
  </si>
  <si>
    <t>59030731</t>
  </si>
  <si>
    <t>konstrukce pro uchycení WC osová rozteč CW profilů 450-625mm</t>
  </si>
  <si>
    <t>573244688</t>
  </si>
  <si>
    <t>763173132</t>
  </si>
  <si>
    <t>Montáž nosičů zařizovacích předmětů pro konstrukce ze sádrokartonových desek držáku baterie</t>
  </si>
  <si>
    <t>-2041646038</t>
  </si>
  <si>
    <t>https://podminky.urs.cz/item/CS_URS_2023_01/763173132</t>
  </si>
  <si>
    <t>59030720</t>
  </si>
  <si>
    <t>konstrukce pro uchycení baterií osová rozteč CW profilů 460-625mm</t>
  </si>
  <si>
    <t>1440308147</t>
  </si>
  <si>
    <t>60</t>
  </si>
  <si>
    <t>763181311</t>
  </si>
  <si>
    <t>Výplně otvorů konstrukcí ze sádrokartonových desek montáž zárubně kovové s konstrukcí jednokřídlové</t>
  </si>
  <si>
    <t>-671476017</t>
  </si>
  <si>
    <t>https://podminky.urs.cz/item/CS_URS_2023_01/763181311</t>
  </si>
  <si>
    <t>zárubeň dveří D/01</t>
  </si>
  <si>
    <t>zárubeň dveří D/02</t>
  </si>
  <si>
    <t>zárubeň dveří D/03</t>
  </si>
  <si>
    <t>zárubeň dveří D/04</t>
  </si>
  <si>
    <t>61</t>
  </si>
  <si>
    <t>334833630</t>
  </si>
  <si>
    <t>62</t>
  </si>
  <si>
    <t>55331562</t>
  </si>
  <si>
    <t>zárubeň jednokřídlá ocelová pro zdění s protipožární úpravou tl stěny 110-150mm rozměru 800/1970, 2100mm</t>
  </si>
  <si>
    <t>-367205796</t>
  </si>
  <si>
    <t>63</t>
  </si>
  <si>
    <t>55331556</t>
  </si>
  <si>
    <t>zárubeň jednokřídlá ocelová pro zdění s protipožární úpravou tl stěny 75-100mm rozměru 700/1970, 2100mm</t>
  </si>
  <si>
    <t>1107613722</t>
  </si>
  <si>
    <t>64</t>
  </si>
  <si>
    <t>763181411</t>
  </si>
  <si>
    <t>Výplně otvorů konstrukcí ze sádrokartonových desek ztužující výplň otvoru pro dveře s CW a UW profilem, výšky příčky do 2,75 m nebo zátěže dveřního křídla do 25 kg</t>
  </si>
  <si>
    <t>-588944774</t>
  </si>
  <si>
    <t>https://podminky.urs.cz/item/CS_URS_2023_01/763181411</t>
  </si>
  <si>
    <t>65</t>
  </si>
  <si>
    <t>763183111</t>
  </si>
  <si>
    <t>Výplně otvorů konstrukcí ze sádrokartonových desek montáž stavebního pouzdra posuvných dveří do sádrokartonové příčky s jednou kapsou pro jedno dveřní křídlo, průchozí šířky do 800 mm</t>
  </si>
  <si>
    <t>630124338</t>
  </si>
  <si>
    <t>https://podminky.urs.cz/item/CS_URS_2023_01/763183111</t>
  </si>
  <si>
    <t>"Z/03" 1</t>
  </si>
  <si>
    <t>66</t>
  </si>
  <si>
    <t>55331611</t>
  </si>
  <si>
    <t>pouzdro stavební posuvných dveří jednopouzdrové 700mm standardní rozměr</t>
  </si>
  <si>
    <t>835312867</t>
  </si>
  <si>
    <t>67</t>
  </si>
  <si>
    <t>-204251838</t>
  </si>
  <si>
    <t>68</t>
  </si>
  <si>
    <t>1826768933</t>
  </si>
  <si>
    <t>69</t>
  </si>
  <si>
    <t>-2122639513</t>
  </si>
  <si>
    <t>"D/02" 1</t>
  </si>
  <si>
    <t>"D/03" 4</t>
  </si>
  <si>
    <t>"D/04" 1</t>
  </si>
  <si>
    <t>70</t>
  </si>
  <si>
    <t>-1093051753</t>
  </si>
  <si>
    <t>71</t>
  </si>
  <si>
    <t>61162097</t>
  </si>
  <si>
    <t>dveře jednokřídlé dřevotřískové protipožární EI (EW) 30 D3 povrch laminátový plné 700x1970-2100mm</t>
  </si>
  <si>
    <t>-1216395653</t>
  </si>
  <si>
    <t>72</t>
  </si>
  <si>
    <t>76666037</t>
  </si>
  <si>
    <t>D+M dveře posuvné vč obložkové zárubně, specifikace tabulky dveří</t>
  </si>
  <si>
    <t>soub</t>
  </si>
  <si>
    <t>476937076</t>
  </si>
  <si>
    <t>"D/11" 1</t>
  </si>
  <si>
    <t>73</t>
  </si>
  <si>
    <t>2083558677</t>
  </si>
  <si>
    <t>74</t>
  </si>
  <si>
    <t>-1666006527</t>
  </si>
  <si>
    <t>75</t>
  </si>
  <si>
    <t>D+M kliky,štítky, specifikace dle PD</t>
  </si>
  <si>
    <t>1885863224</t>
  </si>
  <si>
    <t>76</t>
  </si>
  <si>
    <t>7666610</t>
  </si>
  <si>
    <t>D+M vložka FAB v systému generálního klíče, specifikace dle PD</t>
  </si>
  <si>
    <t>405529334</t>
  </si>
  <si>
    <t>77</t>
  </si>
  <si>
    <t>76666394</t>
  </si>
  <si>
    <t>D+M zarážky dveří, specifikace dle PD</t>
  </si>
  <si>
    <t>1753679452</t>
  </si>
  <si>
    <t>78</t>
  </si>
  <si>
    <t>993179342</t>
  </si>
  <si>
    <t>79</t>
  </si>
  <si>
    <t>771121011</t>
  </si>
  <si>
    <t>Příprava podkladu před provedením dlažby nátěr penetrační na podlahu</t>
  </si>
  <si>
    <t>1718332147</t>
  </si>
  <si>
    <t>https://podminky.urs.cz/item/CS_URS_2023_01/771121011</t>
  </si>
  <si>
    <t>80</t>
  </si>
  <si>
    <t>771474112</t>
  </si>
  <si>
    <t>Montáž soklů z dlaždic keramických lepených flexibilním lepidlem rovných, výšky přes 65 do 90 mm</t>
  </si>
  <si>
    <t>1838409577</t>
  </si>
  <si>
    <t>https://podminky.urs.cz/item/CS_URS_2023_01/771474112</t>
  </si>
  <si>
    <t>81</t>
  </si>
  <si>
    <t>59761416</t>
  </si>
  <si>
    <t>sokl-dlažba keramická slinutá hladká do interiéru i exteriéru 300x80mm</t>
  </si>
  <si>
    <t>-1402450542</t>
  </si>
  <si>
    <t>25,434*2,475 'Přepočtené koeficientem množství</t>
  </si>
  <si>
    <t>82</t>
  </si>
  <si>
    <t>771574263</t>
  </si>
  <si>
    <t>Montáž podlah z dlaždic keramických lepených flexibilním lepidlem maloformátových pro vysoké mechanické zatížení protiskluzných nebo reliéfních (bezbariérových) přes 9 do 12 ks/m2</t>
  </si>
  <si>
    <t>364738501</t>
  </si>
  <si>
    <t>https://podminky.urs.cz/item/CS_URS_2023_01/771574263</t>
  </si>
  <si>
    <t>83</t>
  </si>
  <si>
    <t>59761409</t>
  </si>
  <si>
    <t>dlažba keramická slinutá protiskluzná do interiéru i exteriéru pro vysoké mechanické namáhání přes 9 do 12ks/m2</t>
  </si>
  <si>
    <t>1131666166</t>
  </si>
  <si>
    <t>ostatní místnosti P03</t>
  </si>
  <si>
    <t>23,97</t>
  </si>
  <si>
    <t>23,97*1,1 'Přepočtené koeficientem množství</t>
  </si>
  <si>
    <t>111</t>
  </si>
  <si>
    <t>59761053</t>
  </si>
  <si>
    <t>keramická dlažba mozaika 30x30, 5x5, tl. 10mm protiskluz R10</t>
  </si>
  <si>
    <t>-710861379</t>
  </si>
  <si>
    <t>umývárna</t>
  </si>
  <si>
    <t>4,29</t>
  </si>
  <si>
    <t>4,29*1,1 'Přepočtené koeficientem množství</t>
  </si>
  <si>
    <t>84</t>
  </si>
  <si>
    <t>771591112</t>
  </si>
  <si>
    <t>Izolace podlahy pod dlažbu nátěrem nebo stěrkou ve dvou vrstvách</t>
  </si>
  <si>
    <t>-496567394</t>
  </si>
  <si>
    <t>https://podminky.urs.cz/item/CS_URS_2023_01/771591112</t>
  </si>
  <si>
    <t>85</t>
  </si>
  <si>
    <t>771592011</t>
  </si>
  <si>
    <t>Čištění vnitřních ploch po položení dlažby podlah nebo schodišť chemickými prostředky</t>
  </si>
  <si>
    <t>-2130924713</t>
  </si>
  <si>
    <t>https://podminky.urs.cz/item/CS_URS_2023_01/771592011</t>
  </si>
  <si>
    <t>86</t>
  </si>
  <si>
    <t>998771104</t>
  </si>
  <si>
    <t>Přesun hmot pro podlahy z dlaždic stanovený z hmotnosti přesunovaného materiálu vodorovná dopravní vzdálenost do 50 m v objektech výšky přes 24 do 36 m</t>
  </si>
  <si>
    <t>-2082612145</t>
  </si>
  <si>
    <t>https://podminky.urs.cz/item/CS_URS_2023_01/998771104</t>
  </si>
  <si>
    <t>87</t>
  </si>
  <si>
    <t>2026415719</t>
  </si>
  <si>
    <t>88</t>
  </si>
  <si>
    <t>1234668360</t>
  </si>
  <si>
    <t>89</t>
  </si>
  <si>
    <t>298754599</t>
  </si>
  <si>
    <t>90</t>
  </si>
  <si>
    <t>776221111</t>
  </si>
  <si>
    <t>Montáž podlahovin z PVC lepením standardním lepidlem z pásů standardních</t>
  </si>
  <si>
    <t>-792740879</t>
  </si>
  <si>
    <t>https://podminky.urs.cz/item/CS_URS_2023_01/776221111</t>
  </si>
  <si>
    <t>91</t>
  </si>
  <si>
    <t>28412246</t>
  </si>
  <si>
    <t xml:space="preserve">krytina podlahová akustická vinylová (PVC)  š 2m tl 3mm</t>
  </si>
  <si>
    <t>1247314190</t>
  </si>
  <si>
    <t>145,27*1,1 'Přepočtené koeficientem množství</t>
  </si>
  <si>
    <t>92</t>
  </si>
  <si>
    <t>776421114</t>
  </si>
  <si>
    <t>D+M systémových plastových obvodových lišt dle specifikace PD</t>
  </si>
  <si>
    <t>-1067813475</t>
  </si>
  <si>
    <t>93</t>
  </si>
  <si>
    <t>-2129145419</t>
  </si>
  <si>
    <t>"800mm" 5</t>
  </si>
  <si>
    <t>94</t>
  </si>
  <si>
    <t>-1694102386</t>
  </si>
  <si>
    <t>5*1,02 'Přepočtené koeficientem množství</t>
  </si>
  <si>
    <t>95</t>
  </si>
  <si>
    <t>-1310248492</t>
  </si>
  <si>
    <t>96</t>
  </si>
  <si>
    <t>234517646</t>
  </si>
  <si>
    <t>781</t>
  </si>
  <si>
    <t>Dokončovací práce - obklady</t>
  </si>
  <si>
    <t>97</t>
  </si>
  <si>
    <t>781121011</t>
  </si>
  <si>
    <t>Příprava podkladu před provedením obkladu nátěr penetrační na stěnu</t>
  </si>
  <si>
    <t>1645411789</t>
  </si>
  <si>
    <t>https://podminky.urs.cz/item/CS_URS_2023_01/781121011</t>
  </si>
  <si>
    <t>98</t>
  </si>
  <si>
    <t>781131112</t>
  </si>
  <si>
    <t>Izolace stěny pod obklad izolace nátěrem nebo stěrkou ve dvou vrstvách</t>
  </si>
  <si>
    <t>-1229634011</t>
  </si>
  <si>
    <t>https://podminky.urs.cz/item/CS_URS_2023_01/781131112</t>
  </si>
  <si>
    <t>v. 300mm</t>
  </si>
  <si>
    <t>kuchyňka</t>
  </si>
  <si>
    <t>(1,8+1,25+0,7+1,84*2+4,3+0,5*2)*0,3</t>
  </si>
  <si>
    <t>-0,8*0,3</t>
  </si>
  <si>
    <t>úklidová místnost</t>
  </si>
  <si>
    <t>(0,4+1,84+0,7)*0,3</t>
  </si>
  <si>
    <t>(1,75*3+1,22*2+0,9)*0,3</t>
  </si>
  <si>
    <t>-0,7*0,3*3</t>
  </si>
  <si>
    <t>v. 2000mm</t>
  </si>
  <si>
    <t>0,9*3*2</t>
  </si>
  <si>
    <t>99</t>
  </si>
  <si>
    <t>781474112</t>
  </si>
  <si>
    <t>Montáž obkladů vnitřních stěn z dlaždic keramických lepených flexibilním lepidlem maloformátových hladkých přes 9 do 12 ks/m2</t>
  </si>
  <si>
    <t>232577135</t>
  </si>
  <si>
    <t>https://podminky.urs.cz/item/CS_URS_2023_01/781474112</t>
  </si>
  <si>
    <t>(1,8+1,25+0,7+1,84*2+4,3+0,5*2)*1,6</t>
  </si>
  <si>
    <t>-0,8*1,6</t>
  </si>
  <si>
    <t>(0,4+1,84+0,7)*2</t>
  </si>
  <si>
    <t>(1,75*4+0,92*2+2,12*2)*2</t>
  </si>
  <si>
    <t>-0,7*1,97*3</t>
  </si>
  <si>
    <t>sušárna</t>
  </si>
  <si>
    <t>1,2*1,2</t>
  </si>
  <si>
    <t>59761026</t>
  </si>
  <si>
    <t>obklad keramický hladký do 12ks/m2</t>
  </si>
  <si>
    <t>-791033536</t>
  </si>
  <si>
    <t>48,431*1,1 'Přepočtené koeficientem množství</t>
  </si>
  <si>
    <t>101</t>
  </si>
  <si>
    <t>7814946</t>
  </si>
  <si>
    <t>ALU profily ukončovací a rohové lepené flexibilním lepidlem</t>
  </si>
  <si>
    <t>650636124</t>
  </si>
  <si>
    <t>102</t>
  </si>
  <si>
    <t>781495211</t>
  </si>
  <si>
    <t>Čištění vnitřních ploch po provedení obkladu stěn chemickými prostředky</t>
  </si>
  <si>
    <t>-1366785035</t>
  </si>
  <si>
    <t>https://podminky.urs.cz/item/CS_URS_2023_01/781495211</t>
  </si>
  <si>
    <t>103</t>
  </si>
  <si>
    <t>998781104</t>
  </si>
  <si>
    <t>Přesun hmot pro obklady keramické stanovený z hmotnosti přesunovaného materiálu vodorovná dopravní vzdálenost do 50 m v objektech výšky přes 24 do 36 m</t>
  </si>
  <si>
    <t>1912890892</t>
  </si>
  <si>
    <t>https://podminky.urs.cz/item/CS_URS_2023_01/998781104</t>
  </si>
  <si>
    <t>783</t>
  </si>
  <si>
    <t>Dokončovací práce - nátěry</t>
  </si>
  <si>
    <t>104</t>
  </si>
  <si>
    <t>783318</t>
  </si>
  <si>
    <t>nátěr zárubní jednokřídlových</t>
  </si>
  <si>
    <t>-1763937733</t>
  </si>
  <si>
    <t>105</t>
  </si>
  <si>
    <t>784111011</t>
  </si>
  <si>
    <t>Obroušení podkladu omítky v místnostech výšky do 3,80 m</t>
  </si>
  <si>
    <t>1273137258</t>
  </si>
  <si>
    <t>https://podminky.urs.cz/item/CS_URS_2023_01/784111011</t>
  </si>
  <si>
    <t>106</t>
  </si>
  <si>
    <t>784121001</t>
  </si>
  <si>
    <t>Oškrabání malby v místnostech výšky do 3,80 m</t>
  </si>
  <si>
    <t>1999293858</t>
  </si>
  <si>
    <t>https://podminky.urs.cz/item/CS_URS_2023_01/784121001</t>
  </si>
  <si>
    <t>chodby</t>
  </si>
  <si>
    <t>1,375*2,5*4</t>
  </si>
  <si>
    <t>(0,6*2+7,2*2)*2,5</t>
  </si>
  <si>
    <t>0,4*2,5*2</t>
  </si>
  <si>
    <t>(3,14+0,5*2)*2,5</t>
  </si>
  <si>
    <t>úklid</t>
  </si>
  <si>
    <t>(0,3*2+0,5*2)*2,5</t>
  </si>
  <si>
    <t>kopírka</t>
  </si>
  <si>
    <t>mezisklad</t>
  </si>
  <si>
    <t>(1,35*2+3,15*2)*2,5</t>
  </si>
  <si>
    <t>107</t>
  </si>
  <si>
    <t>784171111</t>
  </si>
  <si>
    <t>Zakrytí nemalovaných ploch (materiál ve specifikaci) včetně pozdějšího odkrytí svislých ploch např. stěn, oken, dveří v místnostech výšky do 3,80</t>
  </si>
  <si>
    <t>-1118324664</t>
  </si>
  <si>
    <t>https://podminky.urs.cz/item/CS_URS_2023_01/784171111</t>
  </si>
  <si>
    <t>200</t>
  </si>
  <si>
    <t>108</t>
  </si>
  <si>
    <t>-92503449</t>
  </si>
  <si>
    <t>109</t>
  </si>
  <si>
    <t>784181101</t>
  </si>
  <si>
    <t>Penetrace podkladu jednonásobná základní akrylátová bezbarvá v místnostech výšky do 3,80 m</t>
  </si>
  <si>
    <t>-359646646</t>
  </si>
  <si>
    <t>https://podminky.urs.cz/item/CS_URS_2023_01/784181101</t>
  </si>
  <si>
    <t>stropy</t>
  </si>
  <si>
    <t>stěny</t>
  </si>
  <si>
    <t>5,9*2,5*2</t>
  </si>
  <si>
    <t>chodba</t>
  </si>
  <si>
    <t>(39,1*2+1,375*2)*2,5</t>
  </si>
  <si>
    <t>(6,35*2+3,1*2)*2,5</t>
  </si>
  <si>
    <t>2,9*2*2,5</t>
  </si>
  <si>
    <t>(4,81*2+3,095*2)*2,5</t>
  </si>
  <si>
    <t>-20,368</t>
  </si>
  <si>
    <t>(2,185*2+3,14*2)*2,5</t>
  </si>
  <si>
    <t>-5,88</t>
  </si>
  <si>
    <t>(1,75*4+0,92*2+2,12*2)*0,5</t>
  </si>
  <si>
    <t>(4,575*2+3,14*2)*2,5</t>
  </si>
  <si>
    <t>110</t>
  </si>
  <si>
    <t>784211101</t>
  </si>
  <si>
    <t>Malby z malířských směsí oděruvzdorných za mokra dvojnásobné, bílé za mokra oděruvzdorné výborně v místnostech výšky do 3,80 m</t>
  </si>
  <si>
    <t>1661409906</t>
  </si>
  <si>
    <t>https://podminky.urs.cz/item/CS_URS_2023_01/784211101</t>
  </si>
  <si>
    <t>SO-02.2.2 - Středový trakt 2.NP</t>
  </si>
  <si>
    <t>-1167387507</t>
  </si>
  <si>
    <t>1542271168</t>
  </si>
  <si>
    <t>584011416</t>
  </si>
  <si>
    <t>1263552049</t>
  </si>
  <si>
    <t>-1825782876</t>
  </si>
  <si>
    <t>86604751</t>
  </si>
  <si>
    <t>906161598</t>
  </si>
  <si>
    <t>-1054205754</t>
  </si>
  <si>
    <t>-807964972</t>
  </si>
  <si>
    <t>1780334779</t>
  </si>
  <si>
    <t>-1353080890</t>
  </si>
  <si>
    <t>1234698874</t>
  </si>
  <si>
    <t>-157398978</t>
  </si>
  <si>
    <t>-1199723208</t>
  </si>
  <si>
    <t>-365976645</t>
  </si>
  <si>
    <t>1384014324</t>
  </si>
  <si>
    <t>1974718575</t>
  </si>
  <si>
    <t>-854085274</t>
  </si>
  <si>
    <t>884935002</t>
  </si>
  <si>
    <t>158303505</t>
  </si>
  <si>
    <t>-969880521</t>
  </si>
  <si>
    <t>-1130462063</t>
  </si>
  <si>
    <t>1804000262</t>
  </si>
  <si>
    <t>-1738481372</t>
  </si>
  <si>
    <t>163593747</t>
  </si>
  <si>
    <t>356613961</t>
  </si>
  <si>
    <t>1107265821</t>
  </si>
  <si>
    <t>1974153947</t>
  </si>
  <si>
    <t>-1328263250</t>
  </si>
  <si>
    <t>-1341060099</t>
  </si>
  <si>
    <t>-1410374679</t>
  </si>
  <si>
    <t>-800046404</t>
  </si>
  <si>
    <t>132418151</t>
  </si>
  <si>
    <t>936527735</t>
  </si>
  <si>
    <t>-167894578</t>
  </si>
  <si>
    <t>1628582482</t>
  </si>
  <si>
    <t>2117265929</t>
  </si>
  <si>
    <t>-2081688136</t>
  </si>
  <si>
    <t>-1118631512</t>
  </si>
  <si>
    <t>1561545781</t>
  </si>
  <si>
    <t>1635383232</t>
  </si>
  <si>
    <t>1220735156</t>
  </si>
  <si>
    <t>1780184871</t>
  </si>
  <si>
    <t>-147337256</t>
  </si>
  <si>
    <t>-440353222</t>
  </si>
  <si>
    <t>-1663176795</t>
  </si>
  <si>
    <t>-211656038</t>
  </si>
  <si>
    <t>714660090</t>
  </si>
  <si>
    <t>1392695126</t>
  </si>
  <si>
    <t>-72851335</t>
  </si>
  <si>
    <t>1058834403</t>
  </si>
  <si>
    <t>324401861</t>
  </si>
  <si>
    <t>-172000142</t>
  </si>
  <si>
    <t>-883973574</t>
  </si>
  <si>
    <t>-1907116681</t>
  </si>
  <si>
    <t>1402937973</t>
  </si>
  <si>
    <t>-205507184</t>
  </si>
  <si>
    <t>-1733798654</t>
  </si>
  <si>
    <t>1227163185</t>
  </si>
  <si>
    <t>-261047785</t>
  </si>
  <si>
    <t>zárubeň dveří D/06</t>
  </si>
  <si>
    <t>zárubeň dveří D/07</t>
  </si>
  <si>
    <t>zárubeň dveří D/08</t>
  </si>
  <si>
    <t>-2129729582</t>
  </si>
  <si>
    <t>55331563</t>
  </si>
  <si>
    <t>zárubeň jednokřídlá ocelová pro zdění s protipožární úpravou tl stěny 110-150mm rozměru 900/1970, 2100mm</t>
  </si>
  <si>
    <t>-620122535</t>
  </si>
  <si>
    <t>867025885</t>
  </si>
  <si>
    <t>55331558</t>
  </si>
  <si>
    <t>zárubeň jednokřídlá ocelová pro zdění s protipožární úpravou tl stěny 75-100mm rozměru 900/1970, 2100mm</t>
  </si>
  <si>
    <t>-1432609418</t>
  </si>
  <si>
    <t>225966545</t>
  </si>
  <si>
    <t>1110966528</t>
  </si>
  <si>
    <t>-77522171</t>
  </si>
  <si>
    <t>-1840718455</t>
  </si>
  <si>
    <t>1649927303</t>
  </si>
  <si>
    <t>-1765617708</t>
  </si>
  <si>
    <t>"D/01" 3</t>
  </si>
  <si>
    <t>"D/03" 3</t>
  </si>
  <si>
    <t>"D/06" 2</t>
  </si>
  <si>
    <t>"D/07" 1</t>
  </si>
  <si>
    <t>"D/08" 1</t>
  </si>
  <si>
    <t>1793430641</t>
  </si>
  <si>
    <t>61165314</t>
  </si>
  <si>
    <t>dveře jednokřídlé dřevotřískové protipožární EI (EW) 30 D3 povrch laminátový plné 900x1970-2100mm</t>
  </si>
  <si>
    <t>1512354208</t>
  </si>
  <si>
    <t>-1769826410</t>
  </si>
  <si>
    <t>648867053</t>
  </si>
  <si>
    <t>-1109184692</t>
  </si>
  <si>
    <t>-789985778</t>
  </si>
  <si>
    <t>1562919555</t>
  </si>
  <si>
    <t>-1783732372</t>
  </si>
  <si>
    <t>-85317774</t>
  </si>
  <si>
    <t>537658124</t>
  </si>
  <si>
    <t>-1806348454</t>
  </si>
  <si>
    <t>-700191046</t>
  </si>
  <si>
    <t>-1796058533</t>
  </si>
  <si>
    <t>-846093329</t>
  </si>
  <si>
    <t>1936431574</t>
  </si>
  <si>
    <t>113</t>
  </si>
  <si>
    <t>1374001817</t>
  </si>
  <si>
    <t>-945872792</t>
  </si>
  <si>
    <t>-1518458384</t>
  </si>
  <si>
    <t>2064099956</t>
  </si>
  <si>
    <t>1645815356</t>
  </si>
  <si>
    <t>-1762379678</t>
  </si>
  <si>
    <t>1752641886</t>
  </si>
  <si>
    <t>-1996217691</t>
  </si>
  <si>
    <t>-483764133</t>
  </si>
  <si>
    <t>58973375</t>
  </si>
  <si>
    <t>641101358</t>
  </si>
  <si>
    <t>"800mm" 3</t>
  </si>
  <si>
    <t>"900mm" 4</t>
  </si>
  <si>
    <t>-1218534242</t>
  </si>
  <si>
    <t>7*1,02 'Přepočtené koeficientem množství</t>
  </si>
  <si>
    <t>1134304093</t>
  </si>
  <si>
    <t>-421905094</t>
  </si>
  <si>
    <t>1187906626</t>
  </si>
  <si>
    <t>793696100</t>
  </si>
  <si>
    <t>-1924863298</t>
  </si>
  <si>
    <t>1239686284</t>
  </si>
  <si>
    <t>1206969328</t>
  </si>
  <si>
    <t>1062357571</t>
  </si>
  <si>
    <t>1096735594</t>
  </si>
  <si>
    <t>-768212876</t>
  </si>
  <si>
    <t>-548225316</t>
  </si>
  <si>
    <t>595254585</t>
  </si>
  <si>
    <t>1924609841</t>
  </si>
  <si>
    <t>-1899698851</t>
  </si>
  <si>
    <t>-996272660</t>
  </si>
  <si>
    <t>112</t>
  </si>
  <si>
    <t>-1074974215</t>
  </si>
  <si>
    <t>SO-02.2.3 - Středový trakt 3.-6. a 8.-11.NP</t>
  </si>
  <si>
    <t>9592456</t>
  </si>
  <si>
    <t>-1602660655</t>
  </si>
  <si>
    <t>P02_1</t>
  </si>
  <si>
    <t>111,67</t>
  </si>
  <si>
    <t>P05</t>
  </si>
  <si>
    <t>Skladba P05</t>
  </si>
  <si>
    <t>19,54</t>
  </si>
  <si>
    <t>P04</t>
  </si>
  <si>
    <t>Skladba P04</t>
  </si>
  <si>
    <t>14,06</t>
  </si>
  <si>
    <t>76,275</t>
  </si>
  <si>
    <t>746,187</t>
  </si>
  <si>
    <t>SO-02.2.4 - Středový trakt 7.NP</t>
  </si>
  <si>
    <t xml:space="preserve">    777 - Podlahy lité</t>
  </si>
  <si>
    <t>1533492333</t>
  </si>
  <si>
    <t>-349458898</t>
  </si>
  <si>
    <t>-885240819</t>
  </si>
  <si>
    <t>1286826993</t>
  </si>
  <si>
    <t>-523699572</t>
  </si>
  <si>
    <t>-919218468</t>
  </si>
  <si>
    <t>44957887</t>
  </si>
  <si>
    <t>-1012505766</t>
  </si>
  <si>
    <t>-1190586702</t>
  </si>
  <si>
    <t>-1182792980</t>
  </si>
  <si>
    <t>-1322199584</t>
  </si>
  <si>
    <t>-1709237379</t>
  </si>
  <si>
    <t>935134556</t>
  </si>
  <si>
    <t>-526244727</t>
  </si>
  <si>
    <t>2112820656</t>
  </si>
  <si>
    <t>1609190431</t>
  </si>
  <si>
    <t>P02_1*0,06</t>
  </si>
  <si>
    <t>P04*0,06</t>
  </si>
  <si>
    <t>P05*0,06</t>
  </si>
  <si>
    <t>511030540</t>
  </si>
  <si>
    <t>1052289428</t>
  </si>
  <si>
    <t>-181812424</t>
  </si>
  <si>
    <t>P02_1*0,00308*1,1</t>
  </si>
  <si>
    <t>P04*0,002105*1,1</t>
  </si>
  <si>
    <t>P05*0,00308*1,1</t>
  </si>
  <si>
    <t>-184954226</t>
  </si>
  <si>
    <t>P02_1*0,9</t>
  </si>
  <si>
    <t>P04*0,9</t>
  </si>
  <si>
    <t>P05*0,9</t>
  </si>
  <si>
    <t>1855025083</t>
  </si>
  <si>
    <t>1674720942</t>
  </si>
  <si>
    <t>-2064367476</t>
  </si>
  <si>
    <t>-1745135527</t>
  </si>
  <si>
    <t>458771643</t>
  </si>
  <si>
    <t>-1141285308</t>
  </si>
  <si>
    <t>-2031313747</t>
  </si>
  <si>
    <t>2065515758</t>
  </si>
  <si>
    <t>594714714</t>
  </si>
  <si>
    <t>-1920085875</t>
  </si>
  <si>
    <t>skladba P04</t>
  </si>
  <si>
    <t>skladba P05</t>
  </si>
  <si>
    <t>"rozvodna" 19,54</t>
  </si>
  <si>
    <t>Kročejová a tepelná izolační folie z polyolefinu a akustické polyetylenové plsti 6mm</t>
  </si>
  <si>
    <t>-1061875031</t>
  </si>
  <si>
    <t>1833253755</t>
  </si>
  <si>
    <t>-1915352527</t>
  </si>
  <si>
    <t>212827801</t>
  </si>
  <si>
    <t>1052028063</t>
  </si>
  <si>
    <t>-1281668351</t>
  </si>
  <si>
    <t>-336128221</t>
  </si>
  <si>
    <t>1712396893</t>
  </si>
  <si>
    <t>233879977</t>
  </si>
  <si>
    <t>581160038</t>
  </si>
  <si>
    <t>374824933</t>
  </si>
  <si>
    <t>-1684088480</t>
  </si>
  <si>
    <t>1169920615</t>
  </si>
  <si>
    <t>-1031129234</t>
  </si>
  <si>
    <t>-37673453</t>
  </si>
  <si>
    <t>-1179267298</t>
  </si>
  <si>
    <t>568448536</t>
  </si>
  <si>
    <t>-338686381</t>
  </si>
  <si>
    <t>-220706078</t>
  </si>
  <si>
    <t>1794490202</t>
  </si>
  <si>
    <t>1482380404</t>
  </si>
  <si>
    <t>1479895929</t>
  </si>
  <si>
    <t>1330502036</t>
  </si>
  <si>
    <t>-305034184</t>
  </si>
  <si>
    <t>-2109199101</t>
  </si>
  <si>
    <t>2053732186</t>
  </si>
  <si>
    <t>218914469</t>
  </si>
  <si>
    <t>-2140174372</t>
  </si>
  <si>
    <t>256055762</t>
  </si>
  <si>
    <t>276465496</t>
  </si>
  <si>
    <t>2119694938</t>
  </si>
  <si>
    <t>-850077075</t>
  </si>
  <si>
    <t>2066132618</t>
  </si>
  <si>
    <t>-1669024320</t>
  </si>
  <si>
    <t>-1789107445</t>
  </si>
  <si>
    <t>1943819078</t>
  </si>
  <si>
    <t>566077173</t>
  </si>
  <si>
    <t>-315450751</t>
  </si>
  <si>
    <t>1649907262</t>
  </si>
  <si>
    <t>1799932861</t>
  </si>
  <si>
    <t>"D/04" 2</t>
  </si>
  <si>
    <t>-627628389</t>
  </si>
  <si>
    <t>71500765</t>
  </si>
  <si>
    <t>-1295418268</t>
  </si>
  <si>
    <t>-1586911603</t>
  </si>
  <si>
    <t>-1156613096</t>
  </si>
  <si>
    <t>D+M kliky,štítky,specifikace dle PD</t>
  </si>
  <si>
    <t>-1506832048</t>
  </si>
  <si>
    <t>-1672911881</t>
  </si>
  <si>
    <t>-1555265512</t>
  </si>
  <si>
    <t>1116499973</t>
  </si>
  <si>
    <t>918900221</t>
  </si>
  <si>
    <t>-1758164477</t>
  </si>
  <si>
    <t>1262672763</t>
  </si>
  <si>
    <t>-1282062693</t>
  </si>
  <si>
    <t>-1499311332</t>
  </si>
  <si>
    <t>123</t>
  </si>
  <si>
    <t>-761559730</t>
  </si>
  <si>
    <t>-715021954</t>
  </si>
  <si>
    <t>1636107918</t>
  </si>
  <si>
    <t>-717187136</t>
  </si>
  <si>
    <t>329441849</t>
  </si>
  <si>
    <t>696045111</t>
  </si>
  <si>
    <t>1987503850</t>
  </si>
  <si>
    <t>321745171</t>
  </si>
  <si>
    <t>1199892606</t>
  </si>
  <si>
    <t>111,67*1,1 'Přepočtené koeficientem množství</t>
  </si>
  <si>
    <t>-544895220</t>
  </si>
  <si>
    <t>-602418417</t>
  </si>
  <si>
    <t>19,54*1,1 'Přepočtené koeficientem množství</t>
  </si>
  <si>
    <t>-1004803279</t>
  </si>
  <si>
    <t>832349351</t>
  </si>
  <si>
    <t>1406087251</t>
  </si>
  <si>
    <t>613835489</t>
  </si>
  <si>
    <t>-957667824</t>
  </si>
  <si>
    <t>571958412</t>
  </si>
  <si>
    <t>777</t>
  </si>
  <si>
    <t>Podlahy lité</t>
  </si>
  <si>
    <t>777111111</t>
  </si>
  <si>
    <t>Příprava podkladu před provedením litých podlah vysátí</t>
  </si>
  <si>
    <t>-1007940371</t>
  </si>
  <si>
    <t>https://podminky.urs.cz/item/CS_URS_2023_01/777111111</t>
  </si>
  <si>
    <t>777131101</t>
  </si>
  <si>
    <t>Penetrační nátěr podlahy epoxidový na podklad suchý a vyzrálý</t>
  </si>
  <si>
    <t>818582976</t>
  </si>
  <si>
    <t>https://podminky.urs.cz/item/CS_URS_2023_01/777131101</t>
  </si>
  <si>
    <t>soklík 100mm</t>
  </si>
  <si>
    <t>(4,575*2+3,14*2-0,8)*0,1</t>
  </si>
  <si>
    <t>777131151</t>
  </si>
  <si>
    <t>Penetrační nátěr Příplatek k cenám za zvýšenou pracnost provádění soklíků na svislé ploše podlahových</t>
  </si>
  <si>
    <t>-409144815</t>
  </si>
  <si>
    <t>https://podminky.urs.cz/item/CS_URS_2023_01/777131151</t>
  </si>
  <si>
    <t>777511105</t>
  </si>
  <si>
    <t>Krycí stěrka dekorativní epoxidová, tloušťky přes 2 do 3 mm</t>
  </si>
  <si>
    <t>71871495</t>
  </si>
  <si>
    <t>https://podminky.urs.cz/item/CS_URS_2023_01/777511105</t>
  </si>
  <si>
    <t>777511107</t>
  </si>
  <si>
    <t>Krycí stěrka dekorativní polyuretanová, tloušťky protiskluzná úprava prosyp pískem</t>
  </si>
  <si>
    <t>996798262</t>
  </si>
  <si>
    <t>https://podminky.urs.cz/item/CS_URS_2023_01/777511107</t>
  </si>
  <si>
    <t>777612109</t>
  </si>
  <si>
    <t>Uzavírací nátěr podlahy epoxidový protiskluzný</t>
  </si>
  <si>
    <t>-1435858250</t>
  </si>
  <si>
    <t>https://podminky.urs.cz/item/CS_URS_2023_01/777612109</t>
  </si>
  <si>
    <t>777612151</t>
  </si>
  <si>
    <t>Uzavírací nátěr Příplatek za zvýšenou pracnost provádění soklíků na svislé ploše podlahových</t>
  </si>
  <si>
    <t>-2112502315</t>
  </si>
  <si>
    <t>https://podminky.urs.cz/item/CS_URS_2023_01/777612151</t>
  </si>
  <si>
    <t>998777104</t>
  </si>
  <si>
    <t>Přesun hmot pro podlahy lité stanovený z hmotnosti přesunovaného materiálu vodorovná dopravní vzdálenost do 50 m v objektech výšky přes 24 do 36 m</t>
  </si>
  <si>
    <t>927441973</t>
  </si>
  <si>
    <t>https://podminky.urs.cz/item/CS_URS_2023_01/998777104</t>
  </si>
  <si>
    <t>-1982906266</t>
  </si>
  <si>
    <t>-803421699</t>
  </si>
  <si>
    <t>1630517540</t>
  </si>
  <si>
    <t>(4,575*2+3,14*2)*2</t>
  </si>
  <si>
    <t>1764351090</t>
  </si>
  <si>
    <t>76,275*1,1 'Přepočtené koeficientem množství</t>
  </si>
  <si>
    <t>-1584445865</t>
  </si>
  <si>
    <t>114</t>
  </si>
  <si>
    <t>1772456797</t>
  </si>
  <si>
    <t>115</t>
  </si>
  <si>
    <t>-1209579829</t>
  </si>
  <si>
    <t>116</t>
  </si>
  <si>
    <t>207601855</t>
  </si>
  <si>
    <t>117</t>
  </si>
  <si>
    <t>70433632</t>
  </si>
  <si>
    <t>118</t>
  </si>
  <si>
    <t>2100834961</t>
  </si>
  <si>
    <t>(3,14+0,5*2)*0,5</t>
  </si>
  <si>
    <t>119</t>
  </si>
  <si>
    <t>1395795902</t>
  </si>
  <si>
    <t>120</t>
  </si>
  <si>
    <t>-670102271</t>
  </si>
  <si>
    <t>121</t>
  </si>
  <si>
    <t>-786391443</t>
  </si>
  <si>
    <t>(4,575*2+3,14*2)*0,5</t>
  </si>
  <si>
    <t>122</t>
  </si>
  <si>
    <t>-1452266959</t>
  </si>
  <si>
    <t>SO-02.2.5 - Středový trakt 12.NP</t>
  </si>
  <si>
    <t>-1619242242</t>
  </si>
  <si>
    <t>-1767148283</t>
  </si>
  <si>
    <t>-1981464314</t>
  </si>
  <si>
    <t>5229129</t>
  </si>
  <si>
    <t>-1095409886</t>
  </si>
  <si>
    <t>398223863</t>
  </si>
  <si>
    <t>-743013293</t>
  </si>
  <si>
    <t>379260065</t>
  </si>
  <si>
    <t>"pol. 2" 1,2*5*0,0182</t>
  </si>
  <si>
    <t>"pol. 3" 0,7*0,0182</t>
  </si>
  <si>
    <t>"pol. 7" 1,2*2*0,0216</t>
  </si>
  <si>
    <t>"pol. 8" 0,7*0,0216</t>
  </si>
  <si>
    <t>-588942690</t>
  </si>
  <si>
    <t>0,134*1,15 'Přepočtené koeficientem množství</t>
  </si>
  <si>
    <t>13011070</t>
  </si>
  <si>
    <t>úhelník ocelový rovnostranný jakost S235JR (11 375) 120x120x12mm</t>
  </si>
  <si>
    <t>-1238145328</t>
  </si>
  <si>
    <t>0,067*1,15 'Přepočtené koeficientem množství</t>
  </si>
  <si>
    <t>742710034</t>
  </si>
  <si>
    <t>"pol. 1" 6*2*0,0294</t>
  </si>
  <si>
    <t>"pol. 6" 6*2*0,0332</t>
  </si>
  <si>
    <t>-365776702</t>
  </si>
  <si>
    <t>0,353*1,15 'Přepočtené koeficientem množství</t>
  </si>
  <si>
    <t>13010942</t>
  </si>
  <si>
    <t>ocel profilová jakost S235JR (11 375) průřez UPE 240</t>
  </si>
  <si>
    <t>-736728193</t>
  </si>
  <si>
    <t>0,398*1,15 'Přepočtené koeficientem množství</t>
  </si>
  <si>
    <t>-296405629</t>
  </si>
  <si>
    <t>1439297621</t>
  </si>
  <si>
    <t>200980849</t>
  </si>
  <si>
    <t>539847129</t>
  </si>
  <si>
    <t>-1600571817</t>
  </si>
  <si>
    <t>-2074646702</t>
  </si>
  <si>
    <t>-1718711160</t>
  </si>
  <si>
    <t>165333782</t>
  </si>
  <si>
    <t>-1188921117</t>
  </si>
  <si>
    <t>1750678607</t>
  </si>
  <si>
    <t>87998780</t>
  </si>
  <si>
    <t>1406868684</t>
  </si>
  <si>
    <t>-566513332</t>
  </si>
  <si>
    <t>-966160189</t>
  </si>
  <si>
    <t>-1707113536</t>
  </si>
  <si>
    <t>-1925172620</t>
  </si>
  <si>
    <t>-1864465954</t>
  </si>
  <si>
    <t>663562650</t>
  </si>
  <si>
    <t>-30743175</t>
  </si>
  <si>
    <t>-1809005415</t>
  </si>
  <si>
    <t>-1831119396</t>
  </si>
  <si>
    <t>-1640063618</t>
  </si>
  <si>
    <t>1616283716</t>
  </si>
  <si>
    <t>648795625</t>
  </si>
  <si>
    <t>-320868804</t>
  </si>
  <si>
    <t>-1568281603</t>
  </si>
  <si>
    <t>-1747102977</t>
  </si>
  <si>
    <t>-1084430700</t>
  </si>
  <si>
    <t>-1606412385</t>
  </si>
  <si>
    <t>-539516982</t>
  </si>
  <si>
    <t>-1880302171</t>
  </si>
  <si>
    <t>-1297710902</t>
  </si>
  <si>
    <t>1134583970</t>
  </si>
  <si>
    <t>-1230221397</t>
  </si>
  <si>
    <t>-519227537</t>
  </si>
  <si>
    <t>-68766547</t>
  </si>
  <si>
    <t>2139517618</t>
  </si>
  <si>
    <t>1934651774</t>
  </si>
  <si>
    <t>536051711</t>
  </si>
  <si>
    <t>-1077014741</t>
  </si>
  <si>
    <t>-1925977454</t>
  </si>
  <si>
    <t>1756396860</t>
  </si>
  <si>
    <t>395241194</t>
  </si>
  <si>
    <t>-1070528480</t>
  </si>
  <si>
    <t>-234307885</t>
  </si>
  <si>
    <t>681752929</t>
  </si>
  <si>
    <t>728954126</t>
  </si>
  <si>
    <t>385628744</t>
  </si>
  <si>
    <t>879965138</t>
  </si>
  <si>
    <t>908941053</t>
  </si>
  <si>
    <t>531292428</t>
  </si>
  <si>
    <t>402069308</t>
  </si>
  <si>
    <t>973018933</t>
  </si>
  <si>
    <t>1178688447</t>
  </si>
  <si>
    <t>631345367</t>
  </si>
  <si>
    <t>-605220726</t>
  </si>
  <si>
    <t>-907124536</t>
  </si>
  <si>
    <t>392884706</t>
  </si>
  <si>
    <t>-1747813602</t>
  </si>
  <si>
    <t>-133235339</t>
  </si>
  <si>
    <t>640057652</t>
  </si>
  <si>
    <t>1641397853</t>
  </si>
  <si>
    <t>1170049535</t>
  </si>
  <si>
    <t>383749836</t>
  </si>
  <si>
    <t>1550814595</t>
  </si>
  <si>
    <t>-915282106</t>
  </si>
  <si>
    <t>393125876</t>
  </si>
  <si>
    <t>195379942</t>
  </si>
  <si>
    <t>1761174321</t>
  </si>
  <si>
    <t>-751914239</t>
  </si>
  <si>
    <t>342594840</t>
  </si>
  <si>
    <t>1547908247</t>
  </si>
  <si>
    <t>-1938853321</t>
  </si>
  <si>
    <t>-814129608</t>
  </si>
  <si>
    <t>473882932</t>
  </si>
  <si>
    <t>1801876641</t>
  </si>
  <si>
    <t>-240912110</t>
  </si>
  <si>
    <t>1866819034</t>
  </si>
  <si>
    <t>-72631908</t>
  </si>
  <si>
    <t>1138847547</t>
  </si>
  <si>
    <t>1571319212</t>
  </si>
  <si>
    <t>-274988339</t>
  </si>
  <si>
    <t>-2087995582</t>
  </si>
  <si>
    <t>-383649011</t>
  </si>
  <si>
    <t>749159242</t>
  </si>
  <si>
    <t>1679298693</t>
  </si>
  <si>
    <t>1817504462</t>
  </si>
  <si>
    <t>-1431411605</t>
  </si>
  <si>
    <t>1072387893</t>
  </si>
  <si>
    <t>-713637063</t>
  </si>
  <si>
    <t>2004162634</t>
  </si>
  <si>
    <t>-1388340113</t>
  </si>
  <si>
    <t>871445156</t>
  </si>
  <si>
    <t>-1785456023</t>
  </si>
  <si>
    <t>-1766981704</t>
  </si>
  <si>
    <t>-686259709</t>
  </si>
  <si>
    <t>235383200</t>
  </si>
  <si>
    <t>-1012928397</t>
  </si>
  <si>
    <t>190517945</t>
  </si>
  <si>
    <t>-170525525</t>
  </si>
  <si>
    <t>1845933391</t>
  </si>
  <si>
    <t>171,03</t>
  </si>
  <si>
    <t>131,09</t>
  </si>
  <si>
    <t>40,21</t>
  </si>
  <si>
    <t>41,083</t>
  </si>
  <si>
    <t>823,1</t>
  </si>
  <si>
    <t>SO-02.2.6 - Středový trakt 13.NP</t>
  </si>
  <si>
    <t>133880663</t>
  </si>
  <si>
    <t>-727184289</t>
  </si>
  <si>
    <t>-83169937</t>
  </si>
  <si>
    <t>"kopírka" 19,42</t>
  </si>
  <si>
    <t>"kuchyňka" 6,67</t>
  </si>
  <si>
    <t>"tech. mítnost VZT 1" 4,66</t>
  </si>
  <si>
    <t>"umývárna" 4,02</t>
  </si>
  <si>
    <t>"sušárna" 8,3</t>
  </si>
  <si>
    <t>"tech. mítnost VZT 2" 4,47</t>
  </si>
  <si>
    <t>-811588324</t>
  </si>
  <si>
    <t>171,03*2</t>
  </si>
  <si>
    <t>1345062675</t>
  </si>
  <si>
    <t>-1517514820</t>
  </si>
  <si>
    <t>2079418021</t>
  </si>
  <si>
    <t>91106890</t>
  </si>
  <si>
    <t>393701658</t>
  </si>
  <si>
    <t>1909490985</t>
  </si>
  <si>
    <t>-620402430</t>
  </si>
  <si>
    <t>-1755051608</t>
  </si>
  <si>
    <t>1822041929</t>
  </si>
  <si>
    <t>-190724015</t>
  </si>
  <si>
    <t>-1166588610</t>
  </si>
  <si>
    <t>549100895</t>
  </si>
  <si>
    <t>-744980791</t>
  </si>
  <si>
    <t>-43442177</t>
  </si>
  <si>
    <t>171,3*1,05 'Přepočtené koeficientem množství</t>
  </si>
  <si>
    <t>-67153118</t>
  </si>
  <si>
    <t>893437665</t>
  </si>
  <si>
    <t>1975127293</t>
  </si>
  <si>
    <t>(1,6+6+1,5+2,3+1,6+1,7)*2,5</t>
  </si>
  <si>
    <t>-649032588</t>
  </si>
  <si>
    <t>(3+1+1,83)*2,5</t>
  </si>
  <si>
    <t>-1826464707</t>
  </si>
  <si>
    <t>-1586710192</t>
  </si>
  <si>
    <t>3,05*2,5</t>
  </si>
  <si>
    <t>-880948840</t>
  </si>
  <si>
    <t>763111460</t>
  </si>
  <si>
    <t>Příčka ze sádrokartonových desek s nosnou konstrukcí z jednoduchých ocelových profilů UW, CW dvojitě opláštěná deskami akustickými tl. 2 x 12,5 mm s izolací, EI 90, příčka tl. 125 mm, profil 75, Rw do 59 dB</t>
  </si>
  <si>
    <t>-961537515</t>
  </si>
  <si>
    <t>https://podminky.urs.cz/item/CS_URS_2023_01/763111460</t>
  </si>
  <si>
    <t>příčka SDK 7</t>
  </si>
  <si>
    <t>(4,4*2+0,6+4,2+0,8+3,7+1,13+4,2+1)*2,5</t>
  </si>
  <si>
    <t>-2*2,3*2</t>
  </si>
  <si>
    <t>-1016250996</t>
  </si>
  <si>
    <t>-187732270</t>
  </si>
  <si>
    <t>(1,1+1,2*4++0,6+0,4+1,2+1,3)*2,5</t>
  </si>
  <si>
    <t>-1913405826</t>
  </si>
  <si>
    <t>23,5*1,02 'Přepočtené koeficientem množství</t>
  </si>
  <si>
    <t>161221362</t>
  </si>
  <si>
    <t>1310473559</t>
  </si>
  <si>
    <t>-613451840</t>
  </si>
  <si>
    <t>-1053753088</t>
  </si>
  <si>
    <t>1406802528</t>
  </si>
  <si>
    <t>1137320616</t>
  </si>
  <si>
    <t>-1975409281</t>
  </si>
  <si>
    <t>837630661</t>
  </si>
  <si>
    <t>1941954812</t>
  </si>
  <si>
    <t>-2096119853</t>
  </si>
  <si>
    <t>-984853119</t>
  </si>
  <si>
    <t>-979465252</t>
  </si>
  <si>
    <t>-728056972</t>
  </si>
  <si>
    <t>213116806</t>
  </si>
  <si>
    <t>-2024303397</t>
  </si>
  <si>
    <t>-1072905026</t>
  </si>
  <si>
    <t>-1148398631</t>
  </si>
  <si>
    <t>-611740414</t>
  </si>
  <si>
    <t>2030598624</t>
  </si>
  <si>
    <t>1970533993</t>
  </si>
  <si>
    <t>877173174</t>
  </si>
  <si>
    <t>-1866617702</t>
  </si>
  <si>
    <t>-50948156</t>
  </si>
  <si>
    <t>-377630529</t>
  </si>
  <si>
    <t>23871484</t>
  </si>
  <si>
    <t>-944677779</t>
  </si>
  <si>
    <t>271550723</t>
  </si>
  <si>
    <t>1570202965</t>
  </si>
  <si>
    <t>1882041826</t>
  </si>
  <si>
    <t>-1710758398</t>
  </si>
  <si>
    <t>"D/03" 2</t>
  </si>
  <si>
    <t>1650952667</t>
  </si>
  <si>
    <t>1302871999</t>
  </si>
  <si>
    <t>-154207937</t>
  </si>
  <si>
    <t>-1552840512</t>
  </si>
  <si>
    <t>2039987295</t>
  </si>
  <si>
    <t>1754036212</t>
  </si>
  <si>
    <t>-120612231</t>
  </si>
  <si>
    <t>-279779488</t>
  </si>
  <si>
    <t>76666393</t>
  </si>
  <si>
    <t>D/09 - D+M dveře dvoukřídlé protipožární vč. ocel.zárubně atyp. rozměr 2000x2300mm, specifikace dle PD</t>
  </si>
  <si>
    <t>1729742941</t>
  </si>
  <si>
    <t>-647128460</t>
  </si>
  <si>
    <t>2065074589</t>
  </si>
  <si>
    <t>384919122</t>
  </si>
  <si>
    <t>1529550858</t>
  </si>
  <si>
    <t>227071951</t>
  </si>
  <si>
    <t>36,189*2,475 'Přepočtené koeficientem množství</t>
  </si>
  <si>
    <t>-1829449797</t>
  </si>
  <si>
    <t>596485528</t>
  </si>
  <si>
    <t>36,19</t>
  </si>
  <si>
    <t>36,19*1,1 'Přepočtené koeficientem množství</t>
  </si>
  <si>
    <t>-1873470106</t>
  </si>
  <si>
    <t>4,02</t>
  </si>
  <si>
    <t>4,02*1,1 'Přepočtené koeficientem množství</t>
  </si>
  <si>
    <t>429518334</t>
  </si>
  <si>
    <t>-1945657476</t>
  </si>
  <si>
    <t>-911438971</t>
  </si>
  <si>
    <t>2128512680</t>
  </si>
  <si>
    <t>726113554</t>
  </si>
  <si>
    <t>1927364885</t>
  </si>
  <si>
    <t>-1584566950</t>
  </si>
  <si>
    <t>1364543560</t>
  </si>
  <si>
    <t>131,09*1,1 'Přepočtené koeficientem množství</t>
  </si>
  <si>
    <t>954064518</t>
  </si>
  <si>
    <t>1765719917</t>
  </si>
  <si>
    <t>"900mm" 2</t>
  </si>
  <si>
    <t>749395592</t>
  </si>
  <si>
    <t>3*1,02 'Přepočtené koeficientem množství</t>
  </si>
  <si>
    <t>1255572650</t>
  </si>
  <si>
    <t>-1252010407</t>
  </si>
  <si>
    <t>-1352933762</t>
  </si>
  <si>
    <t>45818408</t>
  </si>
  <si>
    <t>(1,8+2,025+0,7+1,4*2+0,75)*0,3</t>
  </si>
  <si>
    <t>(1,75*3+0,92*2+0,9)*0,3</t>
  </si>
  <si>
    <t>(1*2+0,9)*2</t>
  </si>
  <si>
    <t>-14837259</t>
  </si>
  <si>
    <t>(1,8+2,025+0,7+1,4*2+0,75)*1,6</t>
  </si>
  <si>
    <t>(1,75*4+0,92*2+1,825*2)*2</t>
  </si>
  <si>
    <t>-433653097</t>
  </si>
  <si>
    <t>41,083*1,1 'Přepočtené koeficientem množství</t>
  </si>
  <si>
    <t>-450397569</t>
  </si>
  <si>
    <t>1755882945</t>
  </si>
  <si>
    <t>1023194001</t>
  </si>
  <si>
    <t>1954804690</t>
  </si>
  <si>
    <t>783319</t>
  </si>
  <si>
    <t>nátěr zárubní dvoukřídlových</t>
  </si>
  <si>
    <t>2075689735</t>
  </si>
  <si>
    <t>1478251116</t>
  </si>
  <si>
    <t>315712162</t>
  </si>
  <si>
    <t>(0,3+0,5)*2,5</t>
  </si>
  <si>
    <t>tech. mítnost VZT 1</t>
  </si>
  <si>
    <t>tech. mítnost VZT 2</t>
  </si>
  <si>
    <t>(1,35*2+3,15+0,3*2)*2,5</t>
  </si>
  <si>
    <t>250689833</t>
  </si>
  <si>
    <t>-1079765193</t>
  </si>
  <si>
    <t>-1180353713</t>
  </si>
  <si>
    <t>(4,16*2+2,025*2)*2,5</t>
  </si>
  <si>
    <t>-12,92</t>
  </si>
  <si>
    <t>-2*2,3+4</t>
  </si>
  <si>
    <t>(4,765*2+1,795*2)*2,5</t>
  </si>
  <si>
    <t>(4,075*2+1,13*2)*2,5</t>
  </si>
  <si>
    <t>(1,75*4+0,92*2+1,825*2)*0,5</t>
  </si>
  <si>
    <t>(4,6*2+1,83*2)*2,5</t>
  </si>
  <si>
    <t>225496895</t>
  </si>
  <si>
    <t>SO-02.2.7 - Vybavení kuchyněk</t>
  </si>
  <si>
    <t>7668440</t>
  </si>
  <si>
    <t xml:space="preserve">K1 - D+M kuchyňská linka 1650mm(deska,podnož,police,podpěry) - přesná specifikace viz projektová dokumentace </t>
  </si>
  <si>
    <t>-219265234</t>
  </si>
  <si>
    <t>7668441</t>
  </si>
  <si>
    <t xml:space="preserve">K2 - D+M kuchyňská linka 1800mm (deska,podnož,police,podpěry) - přesná specifikace viz projektová dokumentace </t>
  </si>
  <si>
    <t>1275173337</t>
  </si>
  <si>
    <t>"2.NP" 1</t>
  </si>
  <si>
    <t>7668442</t>
  </si>
  <si>
    <t xml:space="preserve">K3 - D+M kuchyňská linka 2000mm (deska,podnož,police,podpěry) - přesná specifikace viz projektová dokumentace </t>
  </si>
  <si>
    <t>1641934783</t>
  </si>
  <si>
    <t>"13.NP" 1</t>
  </si>
  <si>
    <t>7668443</t>
  </si>
  <si>
    <t xml:space="preserve">K4 - D+M kuchyňská linka 1650mm (deska,podnož,police,podpěry) - přesná specifikace viz projektová dokumentace </t>
  </si>
  <si>
    <t>-767815109</t>
  </si>
  <si>
    <t>7668444</t>
  </si>
  <si>
    <t xml:space="preserve">K5 - D+M kuchyňská linka 1500mm (deska,podnož,police,podpěry) - přesná specifikace viz projektová dokumentace </t>
  </si>
  <si>
    <t>1170680524</t>
  </si>
  <si>
    <t>7668445</t>
  </si>
  <si>
    <t xml:space="preserve">K6 - D+M kuchyňská linka 1500mm (deska,podnož,korpus,police,podpěry) - přesná specifikace viz projektová dokumentace </t>
  </si>
  <si>
    <t>1805404355</t>
  </si>
  <si>
    <t>7668446</t>
  </si>
  <si>
    <t>D+M sporák volně stojící - přesná specifikace viz projektová dokumentace</t>
  </si>
  <si>
    <t>-541481755</t>
  </si>
  <si>
    <t>"3.NP" 2</t>
  </si>
  <si>
    <t>"4.NP" 2</t>
  </si>
  <si>
    <t>"5.NP" 2</t>
  </si>
  <si>
    <t>"6.NP" 2</t>
  </si>
  <si>
    <t>"7.NP" 2</t>
  </si>
  <si>
    <t>"8.NP" 2</t>
  </si>
  <si>
    <t>"9.NP" 2</t>
  </si>
  <si>
    <t>"10.NP" 2</t>
  </si>
  <si>
    <t>"11.NP" 2</t>
  </si>
  <si>
    <t>"12.NP" 2</t>
  </si>
  <si>
    <t>7668447</t>
  </si>
  <si>
    <t xml:space="preserve">D+M sklokeramická deska 4 plotýnky - přesná specifikace viz projektová dokumentace </t>
  </si>
  <si>
    <t>-2045965208</t>
  </si>
  <si>
    <t>7668448</t>
  </si>
  <si>
    <t xml:space="preserve">D+M mikrovlná trouba - přesná specifikace viz projektová dokumentace </t>
  </si>
  <si>
    <t>1227795246</t>
  </si>
  <si>
    <t>"2.NP" 2</t>
  </si>
  <si>
    <t>7668449</t>
  </si>
  <si>
    <t xml:space="preserve">D+M vestavná trouba - přesná specifikace viz projektová dokumentace </t>
  </si>
  <si>
    <t>-1908133322</t>
  </si>
  <si>
    <t>7668450</t>
  </si>
  <si>
    <t xml:space="preserve">D+M led svítidlo 10W - přesná specifikace viz projektová dokumentace </t>
  </si>
  <si>
    <t>-721003264</t>
  </si>
  <si>
    <t>7668451</t>
  </si>
  <si>
    <t xml:space="preserve">D+M led svítidlo 15W - přesná specifikace viz projektová dokumentace </t>
  </si>
  <si>
    <t>863904144</t>
  </si>
  <si>
    <t>SO-02.3 - Pokoje</t>
  </si>
  <si>
    <t>SO-02.3.1 - Typický modul A</t>
  </si>
  <si>
    <t>622303470</t>
  </si>
  <si>
    <t>340231001</t>
  </si>
  <si>
    <t>Zazdívka otvorů v příčkách nebo stěnách děrovanými cihlami plochy přes 0,25 do 1 m2 , tloušťka příčky 80 mm</t>
  </si>
  <si>
    <t>-1694447684</t>
  </si>
  <si>
    <t>https://podminky.urs.cz/item/CS_URS_2023_01/340231001</t>
  </si>
  <si>
    <t>dozdívka otvorů pro osazení zárubní mezi pokojem a předsiňkou</t>
  </si>
  <si>
    <t>0,15*2</t>
  </si>
  <si>
    <t>62634530</t>
  </si>
  <si>
    <t>"koupelna +WC" 2,88</t>
  </si>
  <si>
    <t>"předsíň" 4,09</t>
  </si>
  <si>
    <t>-1432736503</t>
  </si>
  <si>
    <t>872869337</t>
  </si>
  <si>
    <t>6,97*2</t>
  </si>
  <si>
    <t>611325422</t>
  </si>
  <si>
    <t>Oprava vápenocementové omítky vnitřních ploch štukové dvouvrstvé, tloušťky do 20 mm a tloušťky štuku do 3 mm stropů, v rozsahu opravované plochy přes 10 do 30%</t>
  </si>
  <si>
    <t>137719338</t>
  </si>
  <si>
    <t>https://podminky.urs.cz/item/CS_URS_2023_01/611325422</t>
  </si>
  <si>
    <t>"pokoj" 13,23</t>
  </si>
  <si>
    <t>612325422</t>
  </si>
  <si>
    <t>Oprava vápenocementové omítky vnitřních ploch štukové dvouvrstvé, tloušťky do 20 mm a tloušťky štuku do 3 mm stěn, v rozsahu opravované plochy přes 10 do 30%</t>
  </si>
  <si>
    <t>657573871</t>
  </si>
  <si>
    <t>https://podminky.urs.cz/item/CS_URS_2023_01/612325422</t>
  </si>
  <si>
    <t>předsíň</t>
  </si>
  <si>
    <t>(1,85+2,3+0,4)*2,5-0,9*1,97</t>
  </si>
  <si>
    <t>pokoj</t>
  </si>
  <si>
    <t>(3,265*2+4,075*2)*2,5-0,9*1,97-1,5*1,5-0,75*2,2</t>
  </si>
  <si>
    <t>"koupelna +WC" 1,25*0,5</t>
  </si>
  <si>
    <t>1334741690</t>
  </si>
  <si>
    <t>1,5*1,5</t>
  </si>
  <si>
    <t>0,75*2,2</t>
  </si>
  <si>
    <t>196797432</t>
  </si>
  <si>
    <t>předpoklad 80% plochy</t>
  </si>
  <si>
    <t>"pokoj" 13,23*0,06*0,8</t>
  </si>
  <si>
    <t>"koupelna +WC" 2,88*0,055</t>
  </si>
  <si>
    <t>"předsíň" 4,09*0,06</t>
  </si>
  <si>
    <t>-325215222</t>
  </si>
  <si>
    <t>1494586946</t>
  </si>
  <si>
    <t>"pokoj" 13,23*0,8*0,00308*1,1</t>
  </si>
  <si>
    <t>"koupelna +WC" 2,88*0,002105*1,1</t>
  </si>
  <si>
    <t>"předsíň" 4,09*0,00308*1,1</t>
  </si>
  <si>
    <t>710661544</t>
  </si>
  <si>
    <t>"pokoj" 13,23*0,9*0,8</t>
  </si>
  <si>
    <t>"koupelna +WC" 2,82*0,9</t>
  </si>
  <si>
    <t>"předsíň" 4,09*0,9</t>
  </si>
  <si>
    <t>643110701</t>
  </si>
  <si>
    <t>"Z/02" 1</t>
  </si>
  <si>
    <t>-2108786949</t>
  </si>
  <si>
    <t>-259837591</t>
  </si>
  <si>
    <t>-66373105</t>
  </si>
  <si>
    <t>-713253183</t>
  </si>
  <si>
    <t>-1762546951</t>
  </si>
  <si>
    <t>"pokoj" 13,23*0,8</t>
  </si>
  <si>
    <t>-794863619</t>
  </si>
  <si>
    <t>17,554*1,05 'Přepočtené koeficientem množství</t>
  </si>
  <si>
    <t>-1710773539</t>
  </si>
  <si>
    <t>Zařizovací předměty viz Z/14</t>
  </si>
  <si>
    <t>524872216</t>
  </si>
  <si>
    <t>"Z/14" 1</t>
  </si>
  <si>
    <t>-2084463658</t>
  </si>
  <si>
    <t>2,3*2,5</t>
  </si>
  <si>
    <t>670562762</t>
  </si>
  <si>
    <t>2,8*2,5</t>
  </si>
  <si>
    <t>763111459</t>
  </si>
  <si>
    <t>SDK příčka tl 100 mm profil CW+UW 50 desky 2x akustická impregnovaná 12,5 s izolací EI 90 Rw do 57 dB</t>
  </si>
  <si>
    <t>2018151907</t>
  </si>
  <si>
    <t>příčka SDK 2</t>
  </si>
  <si>
    <t>261934340</t>
  </si>
  <si>
    <t>1177882435</t>
  </si>
  <si>
    <t>715972129</t>
  </si>
  <si>
    <t>1730146524</t>
  </si>
  <si>
    <t>-1924667923</t>
  </si>
  <si>
    <t>700328606</t>
  </si>
  <si>
    <t>1026261596</t>
  </si>
  <si>
    <t>Z/01</t>
  </si>
  <si>
    <t>55331589</t>
  </si>
  <si>
    <t>zárubeň jednokřídlá ocelová pro sádrokartonové příčky tl stěny 75-100mm rozměru 700/1970, 2100mm</t>
  </si>
  <si>
    <t>690139681</t>
  </si>
  <si>
    <t>1583902031</t>
  </si>
  <si>
    <t>1096656778</t>
  </si>
  <si>
    <t>-897261762</t>
  </si>
  <si>
    <t>766660001</t>
  </si>
  <si>
    <t>Montáž dveřních křídel dřevěných nebo plastových otevíravých do ocelové zárubně povrchově upravených jednokřídlových, šířky do 800 mm</t>
  </si>
  <si>
    <t>909993467</t>
  </si>
  <si>
    <t>https://podminky.urs.cz/item/CS_URS_2023_01/766660001</t>
  </si>
  <si>
    <t>"D/10" 1</t>
  </si>
  <si>
    <t>"D/12" 1</t>
  </si>
  <si>
    <t>61162085</t>
  </si>
  <si>
    <t>dveře jednokřídlé dřevotřískové povrch laminátový plné 700x1970-2100mm</t>
  </si>
  <si>
    <t>437121738</t>
  </si>
  <si>
    <t>61162092</t>
  </si>
  <si>
    <t>dveře jednokřídlé dřevotřískové povrch laminátový částečně prosklené 800x1970-2100mm</t>
  </si>
  <si>
    <t>1985979682</t>
  </si>
  <si>
    <t>-825308390</t>
  </si>
  <si>
    <t>-1791587508</t>
  </si>
  <si>
    <t>-1025690494</t>
  </si>
  <si>
    <t>356987895</t>
  </si>
  <si>
    <t>-224518637</t>
  </si>
  <si>
    <t>-556624237</t>
  </si>
  <si>
    <t>772788656</t>
  </si>
  <si>
    <t>1087258647</t>
  </si>
  <si>
    <t>-1105651539</t>
  </si>
  <si>
    <t>-684195822</t>
  </si>
  <si>
    <t>767183</t>
  </si>
  <si>
    <t>Z/08 - D+M zábradelní výplň + nátěr nového zábradlí, odstranění a nátěrů a nový nátěr starého zábradlí, specifikace dle PD</t>
  </si>
  <si>
    <t>1111823454</t>
  </si>
  <si>
    <t>998767104</t>
  </si>
  <si>
    <t>Přesun hmot pro zámečnické konstrukce stanovený z hmotnosti přesunovaného materiálu vodorovná dopravní vzdálenost do 50 m v objektech výšky přes 24 do 36 m</t>
  </si>
  <si>
    <t>592520654</t>
  </si>
  <si>
    <t>https://podminky.urs.cz/item/CS_URS_2023_01/998767104</t>
  </si>
  <si>
    <t>-1359399164</t>
  </si>
  <si>
    <t>764473616</t>
  </si>
  <si>
    <t>562869778</t>
  </si>
  <si>
    <t>2,88</t>
  </si>
  <si>
    <t>2,88*1,1 'Přepočtené koeficientem množství</t>
  </si>
  <si>
    <t>771577111</t>
  </si>
  <si>
    <t>Montáž podlah z dlaždic keramických lepených flexibilním lepidlem Příplatek k cenám za plochu do 5 m2 jednotlivě</t>
  </si>
  <si>
    <t>1293417371</t>
  </si>
  <si>
    <t>https://podminky.urs.cz/item/CS_URS_2023_01/771577111</t>
  </si>
  <si>
    <t>-804632543</t>
  </si>
  <si>
    <t>54920570</t>
  </si>
  <si>
    <t>1244044093</t>
  </si>
  <si>
    <t>-1753215330</t>
  </si>
  <si>
    <t>-455344906</t>
  </si>
  <si>
    <t>1188429951</t>
  </si>
  <si>
    <t>-1501346050</t>
  </si>
  <si>
    <t>1001078236</t>
  </si>
  <si>
    <t>17,32</t>
  </si>
  <si>
    <t>17,32*1,1 'Přepočtené koeficientem množství</t>
  </si>
  <si>
    <t>-1626346085</t>
  </si>
  <si>
    <t>17,32*0,9</t>
  </si>
  <si>
    <t>482633538</t>
  </si>
  <si>
    <t>"700mm" 1</t>
  </si>
  <si>
    <t>1230005222</t>
  </si>
  <si>
    <t>-2069143828</t>
  </si>
  <si>
    <t>1453415841</t>
  </si>
  <si>
    <t>-298042666</t>
  </si>
  <si>
    <t>koupelna +WC</t>
  </si>
  <si>
    <t>(1,25*2+2,3*2)*2</t>
  </si>
  <si>
    <t>-0,7*1,97</t>
  </si>
  <si>
    <t>-1289474130</t>
  </si>
  <si>
    <t>(1,25+1,4+0,6)*0,3</t>
  </si>
  <si>
    <t>(1,25+0,8*2)*2</t>
  </si>
  <si>
    <t>-252275987</t>
  </si>
  <si>
    <t>-1968202825</t>
  </si>
  <si>
    <t>12,821*1,1 'Přepočtené koeficientem množství</t>
  </si>
  <si>
    <t>-1488485040</t>
  </si>
  <si>
    <t>1083337250</t>
  </si>
  <si>
    <t>12,821</t>
  </si>
  <si>
    <t>-681854332</t>
  </si>
  <si>
    <t>-1987480692</t>
  </si>
  <si>
    <t>-1307180029</t>
  </si>
  <si>
    <t>strop</t>
  </si>
  <si>
    <t>"pokoj" 13,23*0,3</t>
  </si>
  <si>
    <t>((1,85+2,3+0,4)*2,5-0,9*1,97)*0,3</t>
  </si>
  <si>
    <t>((3,265*2+4,075*2)*2,5-0,9*1,97-1,5*1,5-0,75*2,2)*0,3</t>
  </si>
  <si>
    <t>"koupelna +WC" (1,25*0,5)*0,3</t>
  </si>
  <si>
    <t>1730319151</t>
  </si>
  <si>
    <t>"pokoj" 13,23*0,7</t>
  </si>
  <si>
    <t>((1,85+2,3+0,4)*2,5-0,9*1,97)*0,7</t>
  </si>
  <si>
    <t>((3,265*2+4,075*2)*2,5-0,9*1,97-1,5*1,5-0,75*2,2)*0,7</t>
  </si>
  <si>
    <t>"koupelna +WC" (1,25*0,5)*0,7</t>
  </si>
  <si>
    <t>1415975238</t>
  </si>
  <si>
    <t>-713503701</t>
  </si>
  <si>
    <t>3,9*1,05 'Přepočtené koeficientem množství</t>
  </si>
  <si>
    <t>1781784876</t>
  </si>
  <si>
    <t>(1,85+2,3+0,4)*2,5</t>
  </si>
  <si>
    <t>(3,265*2+4,075*2)*2,5</t>
  </si>
  <si>
    <t>-1453532244</t>
  </si>
  <si>
    <t>SO-02.3.2 - Typický modul B</t>
  </si>
  <si>
    <t>-1260569631</t>
  </si>
  <si>
    <t>45081433</t>
  </si>
  <si>
    <t>139194552</t>
  </si>
  <si>
    <t>"koupelna +WC" 2,92</t>
  </si>
  <si>
    <t>"předsíň" 3,98</t>
  </si>
  <si>
    <t>-1531277247</t>
  </si>
  <si>
    <t>759338314</t>
  </si>
  <si>
    <t>6,9*2</t>
  </si>
  <si>
    <t>-1035307834</t>
  </si>
  <si>
    <t>"pokoj" 12,9</t>
  </si>
  <si>
    <t>1925574266</t>
  </si>
  <si>
    <t>(1,775+0,8)*2,5-0,9*1,97</t>
  </si>
  <si>
    <t>(3,175*2+4,075*2)*2,5-0,9*1,97-1,5*1,5-0,75*2,2</t>
  </si>
  <si>
    <t>"koupelna +WC" 1,45*0,5</t>
  </si>
  <si>
    <t>-311005400</t>
  </si>
  <si>
    <t>1551609371</t>
  </si>
  <si>
    <t>"pokoj" 12,9*0,06*0,8</t>
  </si>
  <si>
    <t>"koupelna +WC" 2,92*0,055</t>
  </si>
  <si>
    <t>"předsíň" 3,98*0,06</t>
  </si>
  <si>
    <t>1998561399</t>
  </si>
  <si>
    <t>434549548</t>
  </si>
  <si>
    <t>"pokoj" 12,9*0,8*0,00308*1,1</t>
  </si>
  <si>
    <t>"koupelna +WC" 2,92*0,002105*1,1</t>
  </si>
  <si>
    <t>"předsíň" 3,98*0,00308*1,1</t>
  </si>
  <si>
    <t>624262964</t>
  </si>
  <si>
    <t>"pokoj" 12,9*0,9*0,8</t>
  </si>
  <si>
    <t>"koupelna +WC" 2,92*0,9</t>
  </si>
  <si>
    <t>"předsíň" 3,98*0,9</t>
  </si>
  <si>
    <t>1848466180</t>
  </si>
  <si>
    <t>-1545797852</t>
  </si>
  <si>
    <t>-953821700</t>
  </si>
  <si>
    <t>1355897519</t>
  </si>
  <si>
    <t>-790399295</t>
  </si>
  <si>
    <t>1187689916</t>
  </si>
  <si>
    <t>"pokoj" 12,9*0,8</t>
  </si>
  <si>
    <t>-1262729735</t>
  </si>
  <si>
    <t>17,22*1,05 'Přepočtené koeficientem množství</t>
  </si>
  <si>
    <t>-1139061506</t>
  </si>
  <si>
    <t>1639224086</t>
  </si>
  <si>
    <t>403444334</t>
  </si>
  <si>
    <t>1613384884</t>
  </si>
  <si>
    <t>3,4*2,5</t>
  </si>
  <si>
    <t>-2046417557</t>
  </si>
  <si>
    <t>1,5*2,5</t>
  </si>
  <si>
    <t>64713347</t>
  </si>
  <si>
    <t>1,5</t>
  </si>
  <si>
    <t>-1136250282</t>
  </si>
  <si>
    <t>(0,8+0,4)*2,5</t>
  </si>
  <si>
    <t>1095061010</t>
  </si>
  <si>
    <t>694910197</t>
  </si>
  <si>
    <t>1,5*1,2</t>
  </si>
  <si>
    <t>-340742823</t>
  </si>
  <si>
    <t>1750641789</t>
  </si>
  <si>
    <t>-827987110</t>
  </si>
  <si>
    <t>"Z/04" 1</t>
  </si>
  <si>
    <t>-1459664393</t>
  </si>
  <si>
    <t>1128915080</t>
  </si>
  <si>
    <t>-1649251796</t>
  </si>
  <si>
    <t>1037685766</t>
  </si>
  <si>
    <t>-599342551</t>
  </si>
  <si>
    <t>-2061396219</t>
  </si>
  <si>
    <t>-1256445847</t>
  </si>
  <si>
    <t>1842767903</t>
  </si>
  <si>
    <t>2070618016</t>
  </si>
  <si>
    <t>-240821312</t>
  </si>
  <si>
    <t>2142879305</t>
  </si>
  <si>
    <t>1445988414</t>
  </si>
  <si>
    <t>1077278201</t>
  </si>
  <si>
    <t>1184720431</t>
  </si>
  <si>
    <t>-1446365855</t>
  </si>
  <si>
    <t>-1138416294</t>
  </si>
  <si>
    <t>-662731227</t>
  </si>
  <si>
    <t>-433236460</t>
  </si>
  <si>
    <t>-339728480</t>
  </si>
  <si>
    <t>1360405180</t>
  </si>
  <si>
    <t>1304388186</t>
  </si>
  <si>
    <t>1978345983</t>
  </si>
  <si>
    <t>62868648</t>
  </si>
  <si>
    <t>-2005217315</t>
  </si>
  <si>
    <t>2014263207</t>
  </si>
  <si>
    <t>-1050645163</t>
  </si>
  <si>
    <t>-1690436107</t>
  </si>
  <si>
    <t>-1152338465</t>
  </si>
  <si>
    <t>377693009</t>
  </si>
  <si>
    <t>1047278544</t>
  </si>
  <si>
    <t>2,92</t>
  </si>
  <si>
    <t>2,92*1,1 'Přepočtené koeficientem množství</t>
  </si>
  <si>
    <t>-2119674017</t>
  </si>
  <si>
    <t>488589347</t>
  </si>
  <si>
    <t>1586436799</t>
  </si>
  <si>
    <t>877277949</t>
  </si>
  <si>
    <t>229969920</t>
  </si>
  <si>
    <t>-740070886</t>
  </si>
  <si>
    <t>1345624064</t>
  </si>
  <si>
    <t>475220236</t>
  </si>
  <si>
    <t>-1844987388</t>
  </si>
  <si>
    <t>16,88</t>
  </si>
  <si>
    <t>16,88*1,1 'Přepočtené koeficientem množství</t>
  </si>
  <si>
    <t>-1360363282</t>
  </si>
  <si>
    <t>16,88*0,9</t>
  </si>
  <si>
    <t>-1617428533</t>
  </si>
  <si>
    <t>-1634402307</t>
  </si>
  <si>
    <t>1923502977</t>
  </si>
  <si>
    <t>869649417</t>
  </si>
  <si>
    <t>878759334</t>
  </si>
  <si>
    <t>(1,45*2+2,3*2)*2</t>
  </si>
  <si>
    <t>-649505490</t>
  </si>
  <si>
    <t>(1,45+1,5+0,8+0,5)*0,3</t>
  </si>
  <si>
    <t>(0,95+0,8*2)*2</t>
  </si>
  <si>
    <t>-771697063</t>
  </si>
  <si>
    <t>1437995701</t>
  </si>
  <si>
    <t>13,621*1,1 'Přepočtené koeficientem množství</t>
  </si>
  <si>
    <t>-659158407</t>
  </si>
  <si>
    <t>-163466085</t>
  </si>
  <si>
    <t>13,621</t>
  </si>
  <si>
    <t>-606877494</t>
  </si>
  <si>
    <t>725369825</t>
  </si>
  <si>
    <t>294646648</t>
  </si>
  <si>
    <t>"pokoj" 12,9*0,3</t>
  </si>
  <si>
    <t>((1,775+0,8)*2,5-0,9*1,97)*0,3</t>
  </si>
  <si>
    <t>((3,175*2+4,075*2)*2,5-0,9*1,97-1,5*1,5-0,75*2,2)*0,3</t>
  </si>
  <si>
    <t>"koupelna +WC" (1,45*0,5)*0,3</t>
  </si>
  <si>
    <t>-2129949111</t>
  </si>
  <si>
    <t>"pokoj" 12,9*0,7</t>
  </si>
  <si>
    <t>((1,775+0,8)*2,5-0,9*1,97)*0,7</t>
  </si>
  <si>
    <t>((3,175*2+4,075*2)*2,5-0,9*1,97-1,5*1,5-0,75*2,2)*0,7</t>
  </si>
  <si>
    <t>"koupelna +WC" (1,45*0,5)*0,7</t>
  </si>
  <si>
    <t>-425500631</t>
  </si>
  <si>
    <t>-477693046</t>
  </si>
  <si>
    <t>-616680548</t>
  </si>
  <si>
    <t>(1,775*2+2,3)*2,5</t>
  </si>
  <si>
    <t>(3,175*2+4,075*2)*2,5</t>
  </si>
  <si>
    <t>1923549558</t>
  </si>
  <si>
    <t>SO-02.3.3 - Typický modul C</t>
  </si>
  <si>
    <t>-1245824801</t>
  </si>
  <si>
    <t>1194360390</t>
  </si>
  <si>
    <t>-852774740</t>
  </si>
  <si>
    <t>351247690</t>
  </si>
  <si>
    <t>-1456361253</t>
  </si>
  <si>
    <t>6,86*2</t>
  </si>
  <si>
    <t>-1672131703</t>
  </si>
  <si>
    <t>1077536002</t>
  </si>
  <si>
    <t>640222030</t>
  </si>
  <si>
    <t>-932729513</t>
  </si>
  <si>
    <t>1751996448</t>
  </si>
  <si>
    <t>1003566410</t>
  </si>
  <si>
    <t>-1735783447</t>
  </si>
  <si>
    <t>"koupelna +WC" 2,88*0,9</t>
  </si>
  <si>
    <t>259712111</t>
  </si>
  <si>
    <t>-1417253119</t>
  </si>
  <si>
    <t>1754623915</t>
  </si>
  <si>
    <t>1743056718</t>
  </si>
  <si>
    <t>-82370489</t>
  </si>
  <si>
    <t>-329950840</t>
  </si>
  <si>
    <t>-1854309428</t>
  </si>
  <si>
    <t>-870447571</t>
  </si>
  <si>
    <t>-2047683392</t>
  </si>
  <si>
    <t>-232009403</t>
  </si>
  <si>
    <t>2067034279</t>
  </si>
  <si>
    <t>3,2*2,5</t>
  </si>
  <si>
    <t>1754797197</t>
  </si>
  <si>
    <t>2126588610</t>
  </si>
  <si>
    <t>-2145472641</t>
  </si>
  <si>
    <t>-1546250716</t>
  </si>
  <si>
    <t>-677738675</t>
  </si>
  <si>
    <t>398006704</t>
  </si>
  <si>
    <t>-301965997</t>
  </si>
  <si>
    <t>1873793359</t>
  </si>
  <si>
    <t>-1317209044</t>
  </si>
  <si>
    <t>948383977</t>
  </si>
  <si>
    <t>-741999107</t>
  </si>
  <si>
    <t>1658724460</t>
  </si>
  <si>
    <t>335542184</t>
  </si>
  <si>
    <t>898911848</t>
  </si>
  <si>
    <t>-1627768389</t>
  </si>
  <si>
    <t>943621536</t>
  </si>
  <si>
    <t>1612203058</t>
  </si>
  <si>
    <t>1914182191</t>
  </si>
  <si>
    <t>-1353319242</t>
  </si>
  <si>
    <t>-1383497861</t>
  </si>
  <si>
    <t>1589554427</t>
  </si>
  <si>
    <t>-1442713367</t>
  </si>
  <si>
    <t>-127429335</t>
  </si>
  <si>
    <t>1885697068</t>
  </si>
  <si>
    <t>-1279031665</t>
  </si>
  <si>
    <t>1147006463</t>
  </si>
  <si>
    <t>-1458210870</t>
  </si>
  <si>
    <t>-7717516</t>
  </si>
  <si>
    <t>-2100566036</t>
  </si>
  <si>
    <t>1260930286</t>
  </si>
  <si>
    <t>1880394699</t>
  </si>
  <si>
    <t>997370013</t>
  </si>
  <si>
    <t>1048592954</t>
  </si>
  <si>
    <t>-1103424062</t>
  </si>
  <si>
    <t>1060583867</t>
  </si>
  <si>
    <t>-2060478687</t>
  </si>
  <si>
    <t>-1570856360</t>
  </si>
  <si>
    <t>1344454955</t>
  </si>
  <si>
    <t>915698799</t>
  </si>
  <si>
    <t>611163721</t>
  </si>
  <si>
    <t>-1089307443</t>
  </si>
  <si>
    <t>-362491776</t>
  </si>
  <si>
    <t>-1574581596</t>
  </si>
  <si>
    <t>1246542431</t>
  </si>
  <si>
    <t>2090260788</t>
  </si>
  <si>
    <t>2080632307</t>
  </si>
  <si>
    <t>(1,45+1,4+0,6)*0,3</t>
  </si>
  <si>
    <t>-1741012952</t>
  </si>
  <si>
    <t>-2096356440</t>
  </si>
  <si>
    <t>976045188</t>
  </si>
  <si>
    <t>-396138779</t>
  </si>
  <si>
    <t>809392710</t>
  </si>
  <si>
    <t>-756936063</t>
  </si>
  <si>
    <t>1274667290</t>
  </si>
  <si>
    <t>-105988409</t>
  </si>
  <si>
    <t>-1007614385</t>
  </si>
  <si>
    <t>-1771652952</t>
  </si>
  <si>
    <t>-2111885174</t>
  </si>
  <si>
    <t>-1830924733</t>
  </si>
  <si>
    <t>SO-02.3.4 - Typický modul D</t>
  </si>
  <si>
    <t>1327379152</t>
  </si>
  <si>
    <t>-996602832</t>
  </si>
  <si>
    <t>-1125640032</t>
  </si>
  <si>
    <t>1825856973</t>
  </si>
  <si>
    <t>-745892754</t>
  </si>
  <si>
    <t>1805717075</t>
  </si>
  <si>
    <t>-730006337</t>
  </si>
  <si>
    <t>(1,735+0,8)*2,5-0,9*1,97</t>
  </si>
  <si>
    <t>-1310891416</t>
  </si>
  <si>
    <t>-368786498</t>
  </si>
  <si>
    <t>-1203314981</t>
  </si>
  <si>
    <t>-1678053070</t>
  </si>
  <si>
    <t>49015135</t>
  </si>
  <si>
    <t>-1970245240</t>
  </si>
  <si>
    <t>-970735641</t>
  </si>
  <si>
    <t>-1559224128</t>
  </si>
  <si>
    <t>2014865293</t>
  </si>
  <si>
    <t>1195182423</t>
  </si>
  <si>
    <t>-1820363577</t>
  </si>
  <si>
    <t>předpoklad 50% plochy</t>
  </si>
  <si>
    <t>"pokoj" 12,9*0,5</t>
  </si>
  <si>
    <t>-195477473</t>
  </si>
  <si>
    <t>13,35*1,05 'Přepočtené koeficientem množství</t>
  </si>
  <si>
    <t>-980323669</t>
  </si>
  <si>
    <t>-1494054823</t>
  </si>
  <si>
    <t>141252120</t>
  </si>
  <si>
    <t>-1926457099</t>
  </si>
  <si>
    <t>-931119346</t>
  </si>
  <si>
    <t>-1731374381</t>
  </si>
  <si>
    <t>-174274255</t>
  </si>
  <si>
    <t>763112354</t>
  </si>
  <si>
    <t>SDK příčka mezibytová tl 180 mm zdvojený profil CW+UW 50+75 desky 2x akustická impregnovaná12,5 s izolací EI 90 Rw do 70 dB</t>
  </si>
  <si>
    <t>-1406667388</t>
  </si>
  <si>
    <t>příčka SDK 3</t>
  </si>
  <si>
    <t>-1371944791</t>
  </si>
  <si>
    <t>223282680</t>
  </si>
  <si>
    <t>1413513391</t>
  </si>
  <si>
    <t>103473737</t>
  </si>
  <si>
    <t>1056205156</t>
  </si>
  <si>
    <t>-1495698591</t>
  </si>
  <si>
    <t>-372274910</t>
  </si>
  <si>
    <t>689535</t>
  </si>
  <si>
    <t>-2004881579</t>
  </si>
  <si>
    <t>571243809</t>
  </si>
  <si>
    <t>174108423</t>
  </si>
  <si>
    <t>1008907324</t>
  </si>
  <si>
    <t>-58910144</t>
  </si>
  <si>
    <t>921628897</t>
  </si>
  <si>
    <t>-556474453</t>
  </si>
  <si>
    <t>1791806726</t>
  </si>
  <si>
    <t>-1014103157</t>
  </si>
  <si>
    <t>1282645577</t>
  </si>
  <si>
    <t>-573954815</t>
  </si>
  <si>
    <t>-1593450575</t>
  </si>
  <si>
    <t>471894793</t>
  </si>
  <si>
    <t>-1767619998</t>
  </si>
  <si>
    <t>-867789369</t>
  </si>
  <si>
    <t>-1785204141</t>
  </si>
  <si>
    <t>826523502</t>
  </si>
  <si>
    <t>-1046668180</t>
  </si>
  <si>
    <t>1147256545</t>
  </si>
  <si>
    <t>1203537333</t>
  </si>
  <si>
    <t>824671742</t>
  </si>
  <si>
    <t>2034986877</t>
  </si>
  <si>
    <t>1433926547</t>
  </si>
  <si>
    <t>1421888371</t>
  </si>
  <si>
    <t>-161807892</t>
  </si>
  <si>
    <t>-19330304</t>
  </si>
  <si>
    <t>1192758047</t>
  </si>
  <si>
    <t>-1879879045</t>
  </si>
  <si>
    <t>265962871</t>
  </si>
  <si>
    <t>-304959384</t>
  </si>
  <si>
    <t>-1058483</t>
  </si>
  <si>
    <t>1238177046</t>
  </si>
  <si>
    <t>1514161959</t>
  </si>
  <si>
    <t>-780644741</t>
  </si>
  <si>
    <t>1685024074</t>
  </si>
  <si>
    <t>-462529321</t>
  </si>
  <si>
    <t>1974112315</t>
  </si>
  <si>
    <t>1990434345</t>
  </si>
  <si>
    <t>-550864551</t>
  </si>
  <si>
    <t>-156473783</t>
  </si>
  <si>
    <t>1009731909</t>
  </si>
  <si>
    <t>1199761483</t>
  </si>
  <si>
    <t>2036401729</t>
  </si>
  <si>
    <t>-1001471784</t>
  </si>
  <si>
    <t>-1675610150</t>
  </si>
  <si>
    <t>-2111204237</t>
  </si>
  <si>
    <t>1799122790</t>
  </si>
  <si>
    <t>-574374713</t>
  </si>
  <si>
    <t>2105392674</t>
  </si>
  <si>
    <t>((1,735+0,8)*2,5-0,9*1,97)*0,3</t>
  </si>
  <si>
    <t>-1386909108</t>
  </si>
  <si>
    <t>((1,735+0,8)*2,5-0,9*1,97)*0,7</t>
  </si>
  <si>
    <t>37513627</t>
  </si>
  <si>
    <t>-56429960</t>
  </si>
  <si>
    <t>2008795530</t>
  </si>
  <si>
    <t>(1,735*2+2,3)*2,5</t>
  </si>
  <si>
    <t>2136905526</t>
  </si>
  <si>
    <t>SO-02.3.5 - Typický modul E</t>
  </si>
  <si>
    <t>728969887</t>
  </si>
  <si>
    <t>-1129224655</t>
  </si>
  <si>
    <t>607562700</t>
  </si>
  <si>
    <t>1123717156</t>
  </si>
  <si>
    <t>-1746149494</t>
  </si>
  <si>
    <t>1613329961</t>
  </si>
  <si>
    <t>-1821297851</t>
  </si>
  <si>
    <t>-2092263210</t>
  </si>
  <si>
    <t>320196488</t>
  </si>
  <si>
    <t>-527567481</t>
  </si>
  <si>
    <t>-2116376009</t>
  </si>
  <si>
    <t>-1452085069</t>
  </si>
  <si>
    <t>-483552823</t>
  </si>
  <si>
    <t>674679255</t>
  </si>
  <si>
    <t>986300415</t>
  </si>
  <si>
    <t>-4980815</t>
  </si>
  <si>
    <t>514963648</t>
  </si>
  <si>
    <t>701863499</t>
  </si>
  <si>
    <t>1121147643</t>
  </si>
  <si>
    <t>-1476050497</t>
  </si>
  <si>
    <t>-480577388</t>
  </si>
  <si>
    <t>-2049127106</t>
  </si>
  <si>
    <t>789763039</t>
  </si>
  <si>
    <t>-1198188806</t>
  </si>
  <si>
    <t>-1666446020</t>
  </si>
  <si>
    <t>-1670593504</t>
  </si>
  <si>
    <t>596281219</t>
  </si>
  <si>
    <t>2003519130</t>
  </si>
  <si>
    <t>-143874020</t>
  </si>
  <si>
    <t>-450099270</t>
  </si>
  <si>
    <t>1567596543</t>
  </si>
  <si>
    <t>120219939</t>
  </si>
  <si>
    <t>-1906849730</t>
  </si>
  <si>
    <t>-1407430041</t>
  </si>
  <si>
    <t>-446959499</t>
  </si>
  <si>
    <t>1224606152</t>
  </si>
  <si>
    <t>-1649400818</t>
  </si>
  <si>
    <t>-178243125</t>
  </si>
  <si>
    <t>1457857176</t>
  </si>
  <si>
    <t>-1274374234</t>
  </si>
  <si>
    <t>-1714151644</t>
  </si>
  <si>
    <t>902164178</t>
  </si>
  <si>
    <t>268420477</t>
  </si>
  <si>
    <t>-725140087</t>
  </si>
  <si>
    <t>626664162</t>
  </si>
  <si>
    <t>-1210851038</t>
  </si>
  <si>
    <t>82977329</t>
  </si>
  <si>
    <t>-925790491</t>
  </si>
  <si>
    <t>-1076167463</t>
  </si>
  <si>
    <t>500547236</t>
  </si>
  <si>
    <t>-914205442</t>
  </si>
  <si>
    <t>-571159328</t>
  </si>
  <si>
    <t>821359543</t>
  </si>
  <si>
    <t>1644725461</t>
  </si>
  <si>
    <t>1477502179</t>
  </si>
  <si>
    <t>-1197303118</t>
  </si>
  <si>
    <t>-1863073031</t>
  </si>
  <si>
    <t>1456928295</t>
  </si>
  <si>
    <t>-73291331</t>
  </si>
  <si>
    <t>1968346627</t>
  </si>
  <si>
    <t>1922873888</t>
  </si>
  <si>
    <t>-1571676138</t>
  </si>
  <si>
    <t>884202140</t>
  </si>
  <si>
    <t>-123303610</t>
  </si>
  <si>
    <t>1232251947</t>
  </si>
  <si>
    <t>1085307003</t>
  </si>
  <si>
    <t>628859499</t>
  </si>
  <si>
    <t>1974899866</t>
  </si>
  <si>
    <t>-2120049224</t>
  </si>
  <si>
    <t>1744542219</t>
  </si>
  <si>
    <t>1388559798</t>
  </si>
  <si>
    <t>156104223</t>
  </si>
  <si>
    <t>-889042858</t>
  </si>
  <si>
    <t>1549307882</t>
  </si>
  <si>
    <t>1315095362</t>
  </si>
  <si>
    <t>-1915128756</t>
  </si>
  <si>
    <t>-1588626515</t>
  </si>
  <si>
    <t>-1744954646</t>
  </si>
  <si>
    <t>830525810</t>
  </si>
  <si>
    <t>-1710046624</t>
  </si>
  <si>
    <t>-1812220144</t>
  </si>
  <si>
    <t>SO-02.3.6 - Typický modul F</t>
  </si>
  <si>
    <t>1257731236</t>
  </si>
  <si>
    <t>-1608719356</t>
  </si>
  <si>
    <t>1287168348</t>
  </si>
  <si>
    <t>-327600729</t>
  </si>
  <si>
    <t>309565176</t>
  </si>
  <si>
    <t>7,01*2</t>
  </si>
  <si>
    <t>-1177109157</t>
  </si>
  <si>
    <t>1080984857</t>
  </si>
  <si>
    <t>(1,785+0,4+2,3)*2,5-0,9*1,97</t>
  </si>
  <si>
    <t>956810526</t>
  </si>
  <si>
    <t>-84364819</t>
  </si>
  <si>
    <t>1954711871</t>
  </si>
  <si>
    <t>-370807590</t>
  </si>
  <si>
    <t>-936763794</t>
  </si>
  <si>
    <t>-505654771</t>
  </si>
  <si>
    <t>2029970891</t>
  </si>
  <si>
    <t>-1337460914</t>
  </si>
  <si>
    <t>936405827</t>
  </si>
  <si>
    <t>-820630071</t>
  </si>
  <si>
    <t>-1801125649</t>
  </si>
  <si>
    <t>1718781545</t>
  </si>
  <si>
    <t>17,594*1,05 'Přepočtené koeficientem množství</t>
  </si>
  <si>
    <t>-27295085</t>
  </si>
  <si>
    <t>-276506640</t>
  </si>
  <si>
    <t>361575640</t>
  </si>
  <si>
    <t>-859252285</t>
  </si>
  <si>
    <t>3*2,5</t>
  </si>
  <si>
    <t>-2140676993</t>
  </si>
  <si>
    <t>640643959</t>
  </si>
  <si>
    <t>973620131</t>
  </si>
  <si>
    <t>-1644883684</t>
  </si>
  <si>
    <t>-305468479</t>
  </si>
  <si>
    <t>-274708439</t>
  </si>
  <si>
    <t>607093104</t>
  </si>
  <si>
    <t>181901385</t>
  </si>
  <si>
    <t>33241694</t>
  </si>
  <si>
    <t>-1819282536</t>
  </si>
  <si>
    <t>-2028768804</t>
  </si>
  <si>
    <t>-53755300</t>
  </si>
  <si>
    <t>-1116932651</t>
  </si>
  <si>
    <t>1790842665</t>
  </si>
  <si>
    <t>-629714042</t>
  </si>
  <si>
    <t>-2139999519</t>
  </si>
  <si>
    <t>452871062</t>
  </si>
  <si>
    <t>-286689181</t>
  </si>
  <si>
    <t>1257613148</t>
  </si>
  <si>
    <t>1738982672</t>
  </si>
  <si>
    <t>1554639787</t>
  </si>
  <si>
    <t>-1765384889</t>
  </si>
  <si>
    <t>-170799718</t>
  </si>
  <si>
    <t>1831203267</t>
  </si>
  <si>
    <t>-30488891</t>
  </si>
  <si>
    <t>373802565</t>
  </si>
  <si>
    <t>892813877</t>
  </si>
  <si>
    <t>1957997463</t>
  </si>
  <si>
    <t>-2071495505</t>
  </si>
  <si>
    <t>1627631804</t>
  </si>
  <si>
    <t>358715397</t>
  </si>
  <si>
    <t>-1885719706</t>
  </si>
  <si>
    <t>-1665203717</t>
  </si>
  <si>
    <t>-1444474200</t>
  </si>
  <si>
    <t>1108887614</t>
  </si>
  <si>
    <t>-410429568</t>
  </si>
  <si>
    <t>750932187</t>
  </si>
  <si>
    <t>-492547947</t>
  </si>
  <si>
    <t>1731574733</t>
  </si>
  <si>
    <t>39347839</t>
  </si>
  <si>
    <t>-828867421</t>
  </si>
  <si>
    <t>-1635012806</t>
  </si>
  <si>
    <t>-1304756852</t>
  </si>
  <si>
    <t>463189894</t>
  </si>
  <si>
    <t>573863373</t>
  </si>
  <si>
    <t>-1168930996</t>
  </si>
  <si>
    <t>-1622662863</t>
  </si>
  <si>
    <t>1164796032</t>
  </si>
  <si>
    <t>2029866342</t>
  </si>
  <si>
    <t>-346541837</t>
  </si>
  <si>
    <t>-585981955</t>
  </si>
  <si>
    <t>-971279266</t>
  </si>
  <si>
    <t>509957056</t>
  </si>
  <si>
    <t>390296704</t>
  </si>
  <si>
    <t>210923597</t>
  </si>
  <si>
    <t>-2116232369</t>
  </si>
  <si>
    <t>-597071437</t>
  </si>
  <si>
    <t>164058408</t>
  </si>
  <si>
    <t>-1104858311</t>
  </si>
  <si>
    <t>470301441</t>
  </si>
  <si>
    <t>-159449548</t>
  </si>
  <si>
    <t>-685711801</t>
  </si>
  <si>
    <t>418152614</t>
  </si>
  <si>
    <t>1099805415</t>
  </si>
  <si>
    <t>(1,85*2+2,3)*2,5</t>
  </si>
  <si>
    <t>-1996130054</t>
  </si>
  <si>
    <t>SO-02.3.7 - Pokoje 2. - 13.NP</t>
  </si>
  <si>
    <t>9592450</t>
  </si>
  <si>
    <t>Cena za typový pokoj A</t>
  </si>
  <si>
    <t>-1471289877</t>
  </si>
  <si>
    <t>"13.NP" 2</t>
  </si>
  <si>
    <t>odečet výpočtový pokoj A</t>
  </si>
  <si>
    <t>9592451</t>
  </si>
  <si>
    <t>Cena za typový pokoj B</t>
  </si>
  <si>
    <t>-623396927</t>
  </si>
  <si>
    <t>"2.NP" 3</t>
  </si>
  <si>
    <t>odečet výpočtový pokoj B</t>
  </si>
  <si>
    <t>9592452</t>
  </si>
  <si>
    <t>Cena za typový pokoj C</t>
  </si>
  <si>
    <t>764977249</t>
  </si>
  <si>
    <t>odečet výpočtový pokoj C</t>
  </si>
  <si>
    <t>9592453</t>
  </si>
  <si>
    <t>Cena za typový pokoj D</t>
  </si>
  <si>
    <t>-2139474634</t>
  </si>
  <si>
    <t>"2.NP" 5</t>
  </si>
  <si>
    <t>"3.NP" 6</t>
  </si>
  <si>
    <t>"4.NP" 6</t>
  </si>
  <si>
    <t>"5.NP" 6</t>
  </si>
  <si>
    <t>"6.NP" 6</t>
  </si>
  <si>
    <t>"7.NP" 6</t>
  </si>
  <si>
    <t>"8.NP" 6</t>
  </si>
  <si>
    <t>"9.NP" 6</t>
  </si>
  <si>
    <t>"10.NP" 6</t>
  </si>
  <si>
    <t>"11.NP" 6</t>
  </si>
  <si>
    <t>"12.NP" 6</t>
  </si>
  <si>
    <t>"13.NP" 6</t>
  </si>
  <si>
    <t>odečet výpočtový pokoj D</t>
  </si>
  <si>
    <t>9592454</t>
  </si>
  <si>
    <t>Cena za typový pokoj E</t>
  </si>
  <si>
    <t>481067970</t>
  </si>
  <si>
    <t>odečet výpočtový pokoj E</t>
  </si>
  <si>
    <t>9592455</t>
  </si>
  <si>
    <t>Cena za typový pokoj F</t>
  </si>
  <si>
    <t>-173456891</t>
  </si>
  <si>
    <t>odečet výpočtový pokoj F</t>
  </si>
  <si>
    <t>SO-02.4 - Střecha</t>
  </si>
  <si>
    <t xml:space="preserve">    712 - Povlakové krytiny</t>
  </si>
  <si>
    <t>9592457</t>
  </si>
  <si>
    <t>D+M zvětšení otvoru ve střešní konstrukci 1100x600mm, specifikace dle PD</t>
  </si>
  <si>
    <t>-186294717</t>
  </si>
  <si>
    <t>9592458</t>
  </si>
  <si>
    <t>D+M doplnění střešní konstrukce(folie,izolace tep.,izolace asfaltová,doplnění desky), specifikace dle PD</t>
  </si>
  <si>
    <t>-823499001</t>
  </si>
  <si>
    <t>712</t>
  </si>
  <si>
    <t>Povlakové krytiny</t>
  </si>
  <si>
    <t>7129993</t>
  </si>
  <si>
    <t>D+M manžeta a pásek pro potrubí 420mm</t>
  </si>
  <si>
    <t>-727168203</t>
  </si>
  <si>
    <t>K/01</t>
  </si>
  <si>
    <t>7129994</t>
  </si>
  <si>
    <t>D+M integrovaná manžeta pro potrubí 110mm</t>
  </si>
  <si>
    <t>623274414</t>
  </si>
  <si>
    <t>K/04</t>
  </si>
  <si>
    <t>998712104</t>
  </si>
  <si>
    <t>Přesun hmot pro povlakové krytiny stanovený z hmotnosti přesunovaného materiálu vodorovná dopravní vzdálenost do 50 m v objektech výšky přes 24 do 36 m</t>
  </si>
  <si>
    <t>797710560</t>
  </si>
  <si>
    <t>https://podminky.urs.cz/item/CS_URS_2023_01/998712104</t>
  </si>
  <si>
    <t>764211618</t>
  </si>
  <si>
    <t>Oplechování stříšky VZT s okapnicí a sřipojovacím plechemm, Pz s povrch úpravou r.š. 1200mm</t>
  </si>
  <si>
    <t>983373978</t>
  </si>
  <si>
    <t>14,4</t>
  </si>
  <si>
    <t>764314612</t>
  </si>
  <si>
    <t>Lemování prostupů z pozinkovaného plechu s povrchovou úpravou bez lišty, střech s krytinou skládanou nebo z plechu</t>
  </si>
  <si>
    <t>-246466191</t>
  </si>
  <si>
    <t>https://podminky.urs.cz/item/CS_URS_2023_01/764314612</t>
  </si>
  <si>
    <t>K/02</t>
  </si>
  <si>
    <t>(3,8+2,2)*0,5</t>
  </si>
  <si>
    <t>K/03</t>
  </si>
  <si>
    <t>(2,6+1,4)*0,5</t>
  </si>
  <si>
    <t>998764104</t>
  </si>
  <si>
    <t>Přesun hmot pro konstrukce klempířské stanovený z hmotnosti přesunovaného materiálu vodorovná dopravní vzdálenost do 50 m v objektech výšky přes 24 do 36 m</t>
  </si>
  <si>
    <t>-114847641</t>
  </si>
  <si>
    <t>https://podminky.urs.cz/item/CS_URS_2023_01/998764104</t>
  </si>
  <si>
    <t>SO-03 - ZTI</t>
  </si>
  <si>
    <t xml:space="preserve">PSV - Práce a dodávky PSV   </t>
  </si>
  <si>
    <t xml:space="preserve">    721 - Zdravotechnika - vnitřní kanalizace   </t>
  </si>
  <si>
    <t xml:space="preserve">    722 - Zdravotechnika - vnitřní vodovod   </t>
  </si>
  <si>
    <t xml:space="preserve">    725 - Zdravotechnika - zařizovací předměty-Přesná specifikace dle standardů koncových prvků a přání invest</t>
  </si>
  <si>
    <t xml:space="preserve">    727 - Zdravotechnika - požární ochrana   </t>
  </si>
  <si>
    <t xml:space="preserve">OST - Ostatní   </t>
  </si>
  <si>
    <t xml:space="preserve">    O01 - Ostatní   </t>
  </si>
  <si>
    <t xml:space="preserve">Práce a dodávky PSV   </t>
  </si>
  <si>
    <t>721</t>
  </si>
  <si>
    <t xml:space="preserve">Zdravotechnika - vnitřní kanalizace   </t>
  </si>
  <si>
    <t>72105</t>
  </si>
  <si>
    <t>Montáž zápachových uzávěrek</t>
  </si>
  <si>
    <t>72586009</t>
  </si>
  <si>
    <t>Sifon umyvadl.40 chromový</t>
  </si>
  <si>
    <t>72586017</t>
  </si>
  <si>
    <t xml:space="preserve">Sifon  DN 50 samočist.sprcha</t>
  </si>
  <si>
    <t>7258601715</t>
  </si>
  <si>
    <t xml:space="preserve">Sifon  DN 50 podomítkový pračka/sušička</t>
  </si>
  <si>
    <t>72586018</t>
  </si>
  <si>
    <t xml:space="preserve">Sifon  DN 50 dřezový oddálený</t>
  </si>
  <si>
    <t>72586019</t>
  </si>
  <si>
    <t>Sifon pro odvod kondenzátu DN 32</t>
  </si>
  <si>
    <t>725860459</t>
  </si>
  <si>
    <t>Čistící kus kanalizace DN100 + montáž</t>
  </si>
  <si>
    <t>7258604591</t>
  </si>
  <si>
    <t>Čistící kus kanalizace DN125 + montáž</t>
  </si>
  <si>
    <t>721140806</t>
  </si>
  <si>
    <t>Demontáž potrubí litinové DN přes 100 do 200</t>
  </si>
  <si>
    <t>https://podminky.urs.cz/item/CS_URS_2023_01/721140806</t>
  </si>
  <si>
    <t>721140915</t>
  </si>
  <si>
    <t>Potrubí litinové propojení potrubí DN 100</t>
  </si>
  <si>
    <t>https://podminky.urs.cz/item/CS_URS_2023_01/721140915</t>
  </si>
  <si>
    <t>721140916</t>
  </si>
  <si>
    <t>Potrubí litinové propojení potrubí DN 125</t>
  </si>
  <si>
    <t>https://podminky.urs.cz/item/CS_URS_2023_01/721140916</t>
  </si>
  <si>
    <t>721140925</t>
  </si>
  <si>
    <t>Potrubí litinové odpadní krácení trub DN 100</t>
  </si>
  <si>
    <t>https://podminky.urs.cz/item/CS_URS_2023_01/721140925</t>
  </si>
  <si>
    <t>721140926</t>
  </si>
  <si>
    <t>Potrubí litinové odpadní krácení trub DN 125</t>
  </si>
  <si>
    <t>https://podminky.urs.cz/item/CS_URS_2023_01/721140926</t>
  </si>
  <si>
    <t>721171808</t>
  </si>
  <si>
    <t>Demontáž potrubí z PVC do D 114</t>
  </si>
  <si>
    <t>https://podminky.urs.cz/item/CS_URS_2023_01/721171808</t>
  </si>
  <si>
    <t>721174041</t>
  </si>
  <si>
    <t>Potrubí kanalizační z PP připojovací DN 32</t>
  </si>
  <si>
    <t>https://podminky.urs.cz/item/CS_URS_2023_01/721174041</t>
  </si>
  <si>
    <t>721174043</t>
  </si>
  <si>
    <t>Potrubí kanalizační z PP připojovací systém HT DN 50</t>
  </si>
  <si>
    <t>https://podminky.urs.cz/item/CS_URS_2023_01/721174043</t>
  </si>
  <si>
    <t>721175212</t>
  </si>
  <si>
    <t>Potrubí kanalizační z PP odpadní odhlučněné třívrstvé DN 110</t>
  </si>
  <si>
    <t>https://podminky.urs.cz/item/CS_URS_2023_01/721175212</t>
  </si>
  <si>
    <t>721175213</t>
  </si>
  <si>
    <t>Potrubí kanalizační z PP odpadní odhlučněné třívrstvé DN 125</t>
  </si>
  <si>
    <t>https://podminky.urs.cz/item/CS_URS_2023_01/721175213</t>
  </si>
  <si>
    <t>721194104</t>
  </si>
  <si>
    <t>Vyvedení a upevnění odpadních výpustek DN 40</t>
  </si>
  <si>
    <t>https://podminky.urs.cz/item/CS_URS_2023_01/721194104</t>
  </si>
  <si>
    <t>721194105</t>
  </si>
  <si>
    <t>Vyvedení a upevnění odpadních výpustek DN 50</t>
  </si>
  <si>
    <t>https://podminky.urs.cz/item/CS_URS_2023_01/721194105</t>
  </si>
  <si>
    <t>721194109</t>
  </si>
  <si>
    <t>Vyvedení a upevnění odpadních výpustek DN 100</t>
  </si>
  <si>
    <t>https://podminky.urs.cz/item/CS_URS_2023_01/721194109</t>
  </si>
  <si>
    <t>721220801</t>
  </si>
  <si>
    <t>Demontáž uzávěrek zápachových DN 70</t>
  </si>
  <si>
    <t>https://podminky.urs.cz/item/CS_URS_2023_01/721220801</t>
  </si>
  <si>
    <t>721273153</t>
  </si>
  <si>
    <t>Hlavice ventilační polypropylen PP DN100 + sys. tvarovka dn110 s izol. limcem + MONTÁŽ</t>
  </si>
  <si>
    <t>https://podminky.urs.cz/item/CS_URS_2023_01/721273153</t>
  </si>
  <si>
    <t>721290112</t>
  </si>
  <si>
    <t>Zkouška kanalizace</t>
  </si>
  <si>
    <t>https://podminky.urs.cz/item/CS_URS_2023_01/721290112</t>
  </si>
  <si>
    <t>721300922</t>
  </si>
  <si>
    <t>Pročištění svodů ležatých do DN 300,vložkování ležatých svodů bezvýtokových technologií + startovací šachty a ukončovací šachty</t>
  </si>
  <si>
    <t>998721105</t>
  </si>
  <si>
    <t>Přesun hmot tonážní pro vnitřní kanalizace v objektech v přes 36 do 48 m</t>
  </si>
  <si>
    <t>https://podminky.urs.cz/item/CS_URS_2023_01/998721105</t>
  </si>
  <si>
    <t>998721181</t>
  </si>
  <si>
    <t>Příplatek k přesunu hmot tonážní 721 prováděný bez použití mechanizace</t>
  </si>
  <si>
    <t>https://podminky.urs.cz/item/CS_URS_2023_01/998721181</t>
  </si>
  <si>
    <t>722</t>
  </si>
  <si>
    <t xml:space="preserve">Zdravotechnika - vnitřní vodovod   </t>
  </si>
  <si>
    <t>722130107</t>
  </si>
  <si>
    <t>Potrubí pro zavodněný systém ocelové hladké pozinkované spojované lisováním D 54x1,5 mm</t>
  </si>
  <si>
    <t>https://podminky.urs.cz/item/CS_URS_2023_01/722130107</t>
  </si>
  <si>
    <t>722130802</t>
  </si>
  <si>
    <t>Demontáž potrubí ocelové pozinkované závitové do DN 40</t>
  </si>
  <si>
    <t>https://podminky.urs.cz/item/CS_URS_2023_01/722130802</t>
  </si>
  <si>
    <t>722130803</t>
  </si>
  <si>
    <t>Demontáž potrubí ocelové pozinkované závitové DN přes 40 do 50</t>
  </si>
  <si>
    <t>https://podminky.urs.cz/item/CS_URS_2023_01/722130803</t>
  </si>
  <si>
    <t>722130821</t>
  </si>
  <si>
    <t>Demontáž spoje na závit šroubení G 6/4</t>
  </si>
  <si>
    <t>https://podminky.urs.cz/item/CS_URS_2023_01/722130821</t>
  </si>
  <si>
    <t>722130916</t>
  </si>
  <si>
    <t>Potrubí pozinkované závitové přeřezání ocelové trubky DN od 25 do 50</t>
  </si>
  <si>
    <t>https://podminky.urs.cz/item/CS_URS_2023_01/722130916</t>
  </si>
  <si>
    <t>722131934</t>
  </si>
  <si>
    <t>Potrubí pozinkované závitové propojení potrubí DN 32</t>
  </si>
  <si>
    <t>https://podminky.urs.cz/item/CS_URS_2023_01/722131934</t>
  </si>
  <si>
    <t>722131935</t>
  </si>
  <si>
    <t>Potrubí pozinkované závitové propojení potrubí DN 40</t>
  </si>
  <si>
    <t>https://podminky.urs.cz/item/CS_URS_2023_01/722131935</t>
  </si>
  <si>
    <t>722131936</t>
  </si>
  <si>
    <t>Potrubí pozinkované závitové propojení potrubí DN 50</t>
  </si>
  <si>
    <t>https://podminky.urs.cz/item/CS_URS_2023_01/722131936</t>
  </si>
  <si>
    <t>722174075</t>
  </si>
  <si>
    <t>Potrubí vodovodní plastové kompenzační smyčka PP-RCT</t>
  </si>
  <si>
    <t>https://podminky.urs.cz/item/CS_URS_2023_01/722174075</t>
  </si>
  <si>
    <t>722175002</t>
  </si>
  <si>
    <t>Potrubí vodovodní plastové PP-RCT svar polyfúze D 20x2,8 mm</t>
  </si>
  <si>
    <t>https://podminky.urs.cz/item/CS_URS_2023_01/722175002</t>
  </si>
  <si>
    <t>722175003</t>
  </si>
  <si>
    <t>Potrubí vodovodní plastové PP-RCT svar polyfúze D 25x3,5 mm</t>
  </si>
  <si>
    <t>https://podminky.urs.cz/item/CS_URS_2023_01/722175003</t>
  </si>
  <si>
    <t>722175004</t>
  </si>
  <si>
    <t>Potrubí vodovodní plastové PP-RCT svar polyfúze D 32x4,4 mm</t>
  </si>
  <si>
    <t>https://podminky.urs.cz/item/CS_URS_2023_01/722175004</t>
  </si>
  <si>
    <t>722175005</t>
  </si>
  <si>
    <t>Potrubí vodovodní plastové PP-RCT svar polyfúze D 40x5,5 mm</t>
  </si>
  <si>
    <t>https://podminky.urs.cz/item/CS_URS_2023_01/722175005</t>
  </si>
  <si>
    <t>722175006</t>
  </si>
  <si>
    <t>Potrubí vodovodní plastové PP-RCT svar polyfúze D 54x6,9 mm</t>
  </si>
  <si>
    <t>https://podminky.urs.cz/item/CS_URS_2023_01/722175006</t>
  </si>
  <si>
    <t>722181251</t>
  </si>
  <si>
    <t>Ochrana vodovodního potrubí termoizolačními trubicemi z PE tl do 25 mm DN do 22 mm</t>
  </si>
  <si>
    <t>https://podminky.urs.cz/item/CS_URS_2023_01/722181251</t>
  </si>
  <si>
    <t>722181253</t>
  </si>
  <si>
    <t>Ochrana vodovodního potrubí termoizolačními trubicemi z PE tl do 40 mm DN do 63 mm a Al</t>
  </si>
  <si>
    <t>https://podminky.urs.cz/item/CS_URS_2023_01/722181253</t>
  </si>
  <si>
    <t>722181812</t>
  </si>
  <si>
    <t>Demontáž plstěných pásů z trub do D 50</t>
  </si>
  <si>
    <t>https://podminky.urs.cz/item/CS_URS_2023_01/722181812</t>
  </si>
  <si>
    <t>722182013</t>
  </si>
  <si>
    <t>Podpůrný žlab pro potrubí D 32</t>
  </si>
  <si>
    <t>https://podminky.urs.cz/item/CS_URS_2023_01/722182013</t>
  </si>
  <si>
    <t>722182015</t>
  </si>
  <si>
    <t>Podpůrný žlab pro potrubí D 50</t>
  </si>
  <si>
    <t>https://podminky.urs.cz/item/CS_URS_2023_01/722182015</t>
  </si>
  <si>
    <t>722220863</t>
  </si>
  <si>
    <t>Demontáž armatur závitových se dvěma závity G 6/4</t>
  </si>
  <si>
    <t>https://podminky.urs.cz/item/CS_URS_2023_01/722220863</t>
  </si>
  <si>
    <t>722221135</t>
  </si>
  <si>
    <t>Ventil výtokový G 3/4 s jedním závitem</t>
  </si>
  <si>
    <t>https://podminky.urs.cz/item/CS_URS_2023_01/722221135</t>
  </si>
  <si>
    <t>722230102</t>
  </si>
  <si>
    <t>Ventil přímý G 3/4 se dvěma závity</t>
  </si>
  <si>
    <t>https://podminky.urs.cz/item/CS_URS_2023_01/722230102</t>
  </si>
  <si>
    <t>722290226</t>
  </si>
  <si>
    <t>Zkouška těsnosti vodovodního potrubí závitového do DN 50</t>
  </si>
  <si>
    <t>https://podminky.urs.cz/item/CS_URS_2023_01/722290226</t>
  </si>
  <si>
    <t>722290234</t>
  </si>
  <si>
    <t>Proplach a dezinfekce vodovodního potrubí do DN 80</t>
  </si>
  <si>
    <t>https://podminky.urs.cz/item/CS_URS_2023_01/722290234</t>
  </si>
  <si>
    <t>998722105</t>
  </si>
  <si>
    <t>Přesun hmot tonážní pro vnitřní vodovod v objektech v přes 36 do 48 m</t>
  </si>
  <si>
    <t>https://podminky.urs.cz/item/CS_URS_2023_01/998722105</t>
  </si>
  <si>
    <t>998722181</t>
  </si>
  <si>
    <t>Příplatek k přesunu hmot tonážní 722 prováděný bez použití mechanizace</t>
  </si>
  <si>
    <t>https://podminky.urs.cz/item/CS_URS_2023_01/998722181</t>
  </si>
  <si>
    <t>Zdravotechnika - zařizovací předměty-Přesná specifikace dle standardů koncových prvků a přání invest</t>
  </si>
  <si>
    <t>Demontáž klozetů splachovací s nádrží</t>
  </si>
  <si>
    <t>725112171</t>
  </si>
  <si>
    <t>Kombi klozet s hlubokým splachováním odpad vodorovný (komplet WC nádržka+prkénko</t>
  </si>
  <si>
    <t>https://podminky.urs.cz/item/CS_URS_2023_01/725112171</t>
  </si>
  <si>
    <t>Demontáž umyvadel bez výtokových armatur</t>
  </si>
  <si>
    <t>725215102</t>
  </si>
  <si>
    <t>Montáž umyvadla připevněného na šrouby do zdiva včetně skříňky</t>
  </si>
  <si>
    <t>7251012</t>
  </si>
  <si>
    <t>Umyvadlo ker. umyvadlo s otvorem pro baterii uprostřed; bílé. + spodní skříňka</t>
  </si>
  <si>
    <t>725240811</t>
  </si>
  <si>
    <t>Demontáž kabin sprchových bez výtokových armatur</t>
  </si>
  <si>
    <t>https://podminky.urs.cz/item/CS_URS_2023_01/725240811</t>
  </si>
  <si>
    <t>725240812</t>
  </si>
  <si>
    <t>Demontáž vaniček sprchových bez výtokových armatur</t>
  </si>
  <si>
    <t>https://podminky.urs.cz/item/CS_URS_2023_01/725240812</t>
  </si>
  <si>
    <t>725241223</t>
  </si>
  <si>
    <t>Vanička sprchová z litého polymermramoru obdelníková 800x900 mm (únosnost 2 osoby)</t>
  </si>
  <si>
    <t>https://podminky.urs.cz/item/CS_URS_2023_01/725241223</t>
  </si>
  <si>
    <t>7252412231</t>
  </si>
  <si>
    <t>Vanička sprchová z litého polymermramoru obdelníková 800x1200 mm (únosnost 2 osoby)</t>
  </si>
  <si>
    <t>124</t>
  </si>
  <si>
    <t>7252412232</t>
  </si>
  <si>
    <t>Vanička sprchová z litého polymermramoru obdelníková 900x900 mm (únosnost 2 osoby)</t>
  </si>
  <si>
    <t>126</t>
  </si>
  <si>
    <t>725244143</t>
  </si>
  <si>
    <t>Zástěna s otevíravými dveřmi š.600mm + pevný díl skleněné tl. 6 mm celková délka 900mm</t>
  </si>
  <si>
    <t>128</t>
  </si>
  <si>
    <t>https://podminky.urs.cz/item/CS_URS_2023_01/725244143</t>
  </si>
  <si>
    <t>7252441431</t>
  </si>
  <si>
    <t>Zástěna s otevíravými dveřmi š.600mm + pevný díl skleněné tl. 6 mm celková délka 940mm</t>
  </si>
  <si>
    <t>130</t>
  </si>
  <si>
    <t>7252441432</t>
  </si>
  <si>
    <t>Zástěna s otevíravými dveřmi š.600mm + pevný díl skleněné tl. 6 mm celková délka 1250mm</t>
  </si>
  <si>
    <t>132</t>
  </si>
  <si>
    <t>725311131</t>
  </si>
  <si>
    <t>Dřez nerezový se zápachovou uzávěrkou kruhový dn450mm</t>
  </si>
  <si>
    <t>134</t>
  </si>
  <si>
    <t>https://podminky.urs.cz/item/CS_URS_2023_01/725311131</t>
  </si>
  <si>
    <t>725320822</t>
  </si>
  <si>
    <t>Demontáž dřez dvojitý vestavěný v kuchyňských sestavách bez výtokových armatur</t>
  </si>
  <si>
    <t>136</t>
  </si>
  <si>
    <t>https://podminky.urs.cz/item/CS_URS_2023_01/725320822</t>
  </si>
  <si>
    <t>Demontáž výlevka včetně nádržy</t>
  </si>
  <si>
    <t>138</t>
  </si>
  <si>
    <t>725331111</t>
  </si>
  <si>
    <t>Výlevka bez výtokových armatur keramická se sklopnou plastovou mřížkou 500 mm s horní nádržkou</t>
  </si>
  <si>
    <t>140</t>
  </si>
  <si>
    <t>https://podminky.urs.cz/item/CS_URS_2023_01/725331111</t>
  </si>
  <si>
    <t>725590812</t>
  </si>
  <si>
    <t>Přemístění vnitrostaveništní demontovaných zařizovacích předmětů v objektech výšky do 40m</t>
  </si>
  <si>
    <t>142</t>
  </si>
  <si>
    <t>725810811</t>
  </si>
  <si>
    <t>Demontáž ventilů výtokových nástěnných</t>
  </si>
  <si>
    <t>144</t>
  </si>
  <si>
    <t>https://podminky.urs.cz/item/CS_URS_2023_01/725810811</t>
  </si>
  <si>
    <t>725819401</t>
  </si>
  <si>
    <t>Montáž ventilů rohových G 1/2 s připojovací trubičkou</t>
  </si>
  <si>
    <t>146</t>
  </si>
  <si>
    <t>https://podminky.urs.cz/item/CS_URS_2023_01/725819401</t>
  </si>
  <si>
    <t>7251001</t>
  </si>
  <si>
    <t xml:space="preserve">Ventil rohový 1/2"  + připojovací thadičky</t>
  </si>
  <si>
    <t>148</t>
  </si>
  <si>
    <t>Demontáž baterie nástěnné do G 3 / 4</t>
  </si>
  <si>
    <t>150</t>
  </si>
  <si>
    <t>725821316</t>
  </si>
  <si>
    <t>Baterie výlevková nástěnná páková s otáčivým plochým ústím a délkou ramínka 300 mm</t>
  </si>
  <si>
    <t>152</t>
  </si>
  <si>
    <t>https://podminky.urs.cz/item/CS_URS_2023_01/725821316</t>
  </si>
  <si>
    <t>725821329</t>
  </si>
  <si>
    <t>Baterie dřezová stojánková páková s vytahovací sprškou - úsporná</t>
  </si>
  <si>
    <t>154</t>
  </si>
  <si>
    <t>https://podminky.urs.cz/item/CS_URS_2023_01/725821329</t>
  </si>
  <si>
    <t>725822721</t>
  </si>
  <si>
    <t>Montáž baterie umyvadlové stojánkové G 1/2</t>
  </si>
  <si>
    <t>156</t>
  </si>
  <si>
    <t>7251002</t>
  </si>
  <si>
    <t>Baterie umyvadlová stoj. páková - úsporná</t>
  </si>
  <si>
    <t>158</t>
  </si>
  <si>
    <t>725831411</t>
  </si>
  <si>
    <t>Montáž baterie vanové/ sprchové</t>
  </si>
  <si>
    <t>160</t>
  </si>
  <si>
    <t>7251003</t>
  </si>
  <si>
    <t>Baterie sprchové páková včetně příslušenství 0,5 posuvná pevná tyč, hadice min. 2 m, sprchová růžice - úsporná</t>
  </si>
  <si>
    <t>162</t>
  </si>
  <si>
    <t>725850800</t>
  </si>
  <si>
    <t>Demontáž ventilů odpadních</t>
  </si>
  <si>
    <t>164</t>
  </si>
  <si>
    <t>https://podminky.urs.cz/item/CS_URS_2023_01/725850800</t>
  </si>
  <si>
    <t>998725201</t>
  </si>
  <si>
    <t>Přesun hmot pro zařizovací předměty v objektech v do 6 m</t>
  </si>
  <si>
    <t>%</t>
  </si>
  <si>
    <t>166</t>
  </si>
  <si>
    <t>https://podminky.urs.cz/item/CS_URS_2023_01/998725201</t>
  </si>
  <si>
    <t>727</t>
  </si>
  <si>
    <t xml:space="preserve">Zdravotechnika - požární ochrana   </t>
  </si>
  <si>
    <t>727111206</t>
  </si>
  <si>
    <t>Prostup potrubí D 54 mm požární odolnost (požární ucpávky)</t>
  </si>
  <si>
    <t>168</t>
  </si>
  <si>
    <t>727111209</t>
  </si>
  <si>
    <t>Prostup potrubí D 125 mm tl 15 cm požární odolnost (požární manžety)</t>
  </si>
  <si>
    <t>170</t>
  </si>
  <si>
    <t>OST</t>
  </si>
  <si>
    <t xml:space="preserve">Ostatní   </t>
  </si>
  <si>
    <t>O01</t>
  </si>
  <si>
    <t>0011</t>
  </si>
  <si>
    <t>Stavební výpomoc - vysekání drážek a prostupů pro potrubí + hrubé zapravení</t>
  </si>
  <si>
    <t>172</t>
  </si>
  <si>
    <t>0012</t>
  </si>
  <si>
    <t>Nepředvídané práce</t>
  </si>
  <si>
    <t>174</t>
  </si>
  <si>
    <t>00121</t>
  </si>
  <si>
    <t>Demontáže ostatní a ekologická likvidace + přesun demotovaných prvků</t>
  </si>
  <si>
    <t>176</t>
  </si>
  <si>
    <t>0013</t>
  </si>
  <si>
    <t>Konstrukce pro uchycení volně vedených rozvodů-objímka, vrutošroub, kotva</t>
  </si>
  <si>
    <t>178</t>
  </si>
  <si>
    <t>0017</t>
  </si>
  <si>
    <t>Revize</t>
  </si>
  <si>
    <t>180</t>
  </si>
  <si>
    <t>https://podminky.urs.cz/item/CS_URS_2023_01/0017</t>
  </si>
  <si>
    <t>0023</t>
  </si>
  <si>
    <t>Rozbor pitné vody</t>
  </si>
  <si>
    <t>182</t>
  </si>
  <si>
    <t>0024</t>
  </si>
  <si>
    <t>Napouštění a vypouštění potrubí</t>
  </si>
  <si>
    <t>184</t>
  </si>
  <si>
    <t>SO-04 - ÚT</t>
  </si>
  <si>
    <t xml:space="preserve">    731 - Ústřední vytápění - kotelny   </t>
  </si>
  <si>
    <t xml:space="preserve">    733 - Ústřední vytápění - potrubí   </t>
  </si>
  <si>
    <t xml:space="preserve">    734 - Ústřední vytápění - armatury   </t>
  </si>
  <si>
    <t xml:space="preserve">    735 - Ústřední vytápění - otopná tělesa   </t>
  </si>
  <si>
    <t xml:space="preserve">    783 - Dokončovací práce - nátěry   </t>
  </si>
  <si>
    <t>731</t>
  </si>
  <si>
    <t xml:space="preserve">Ústřední vytápění - kotelny   </t>
  </si>
  <si>
    <t>0010</t>
  </si>
  <si>
    <t>Topná zkouška</t>
  </si>
  <si>
    <t>998731201</t>
  </si>
  <si>
    <t>Přesun hmot pro kotelny v objektech v do 6 m</t>
  </si>
  <si>
    <t>kg</t>
  </si>
  <si>
    <t>https://podminky.urs.cz/item/CS_URS_2023_01/998731201</t>
  </si>
  <si>
    <t>733</t>
  </si>
  <si>
    <t xml:space="preserve">Ústřední vytápění - potrubí   </t>
  </si>
  <si>
    <t>733120815</t>
  </si>
  <si>
    <t>Demontáž potrubí ocelového hladkého D do 38</t>
  </si>
  <si>
    <t>https://podminky.urs.cz/item/CS_URS_2023_01/733120815</t>
  </si>
  <si>
    <t>733191915</t>
  </si>
  <si>
    <t>Zaslepení potrubí ocelového závitového zavařením a skováním DN 25</t>
  </si>
  <si>
    <t>https://podminky.urs.cz/item/CS_URS_2023_01/733191915</t>
  </si>
  <si>
    <t>734</t>
  </si>
  <si>
    <t xml:space="preserve">Ústřední vytápění - armatury   </t>
  </si>
  <si>
    <t>734221531</t>
  </si>
  <si>
    <t>Ventil závitový termostatický jednoregulační G 3/8 PN 16 do 110°C + MONTÁŽ</t>
  </si>
  <si>
    <t>https://podminky.urs.cz/item/CS_URS_2023_01/734221531</t>
  </si>
  <si>
    <t>734221532</t>
  </si>
  <si>
    <t>Ventil závitový termostatický jednoregulační G 1/2 PN 16 do 110°C bez hlavice ovládání + MONTÁŽ</t>
  </si>
  <si>
    <t>https://podminky.urs.cz/item/CS_URS_2023_01/734221532</t>
  </si>
  <si>
    <t>734221533</t>
  </si>
  <si>
    <t>Ventil závitový termostatický jednoregulační G 3/4 PN 16 + MONTÁŽ</t>
  </si>
  <si>
    <t>https://podminky.urs.cz/item/CS_URS_2023_01/734221533</t>
  </si>
  <si>
    <t>7342215331</t>
  </si>
  <si>
    <t xml:space="preserve">Termostatická hlavice, Před instalací se provede její vnitřní nastavení minimální a maximální teploty pomocí skrytých zarážek. Hlavice zabezpečení proti odcizení a vandalismu + MONTÁŽ _x000d_
</t>
  </si>
  <si>
    <t>734261232</t>
  </si>
  <si>
    <t>Šroubení topenářské přímé G 3/8 PN 16 do 120°C</t>
  </si>
  <si>
    <t>https://podminky.urs.cz/item/CS_URS_2023_01/734261232</t>
  </si>
  <si>
    <t>734261233</t>
  </si>
  <si>
    <t>Šroubení topenářské přímé G 1/2 PN 16 do 120°C</t>
  </si>
  <si>
    <t>https://podminky.urs.cz/item/CS_URS_2023_01/734261233</t>
  </si>
  <si>
    <t>734261234</t>
  </si>
  <si>
    <t>Šroubení topenářské přímé G 3/4 PN 16 do 120°C</t>
  </si>
  <si>
    <t>https://podminky.urs.cz/item/CS_URS_2023_01/734261234</t>
  </si>
  <si>
    <t>734261716</t>
  </si>
  <si>
    <t>Šroubení regulační radiátorové přímé G 3/8 s vypouštěním</t>
  </si>
  <si>
    <t>https://podminky.urs.cz/item/CS_URS_2023_01/734261716</t>
  </si>
  <si>
    <t>734261717</t>
  </si>
  <si>
    <t>Šroubení regulační radiátorové přímé G 1/2 s vypouštěním</t>
  </si>
  <si>
    <t>https://podminky.urs.cz/item/CS_URS_2023_01/734261717</t>
  </si>
  <si>
    <t>734261718</t>
  </si>
  <si>
    <t>Šroubení regulační radiátorové přímé G 3/4 s vypouštěním</t>
  </si>
  <si>
    <t>https://podminky.urs.cz/item/CS_URS_2023_01/734261718</t>
  </si>
  <si>
    <t xml:space="preserve">Ústřední vytápění - otopná tělesa   </t>
  </si>
  <si>
    <t>735000912</t>
  </si>
  <si>
    <t>Vyregulování ventilu nebo kohoutu dvojregulačního s termostatickým ovládáním</t>
  </si>
  <si>
    <t>https://podminky.urs.cz/item/CS_URS_2023_01/735000912</t>
  </si>
  <si>
    <t>735111810</t>
  </si>
  <si>
    <t>Demontáž otopného tělesa litinového článkového</t>
  </si>
  <si>
    <t>https://podminky.urs.cz/item/CS_URS_2023_01/735111810</t>
  </si>
  <si>
    <t>73515902</t>
  </si>
  <si>
    <t>Tlaková zkouška otopných těles</t>
  </si>
  <si>
    <t>735161811</t>
  </si>
  <si>
    <t>Demontáž otopného tělesa trubkového s hliníkovými lamelami dl do 1500 mm</t>
  </si>
  <si>
    <t>https://podminky.urs.cz/item/CS_URS_2023_01/735161811</t>
  </si>
  <si>
    <t>735164261</t>
  </si>
  <si>
    <t>Otopné těleso trubkové elektrické přímotopné výška/délka 1200/600mm 500Ws term. 230V50Hz</t>
  </si>
  <si>
    <t>https://podminky.urs.cz/item/CS_URS_2023_01/735164261</t>
  </si>
  <si>
    <t>735164E11</t>
  </si>
  <si>
    <t>Vyregulovat celou topnou soustavu, provést pasport všech otopných těles a VS v budově a vypočítat regulaci otopné soustavy</t>
  </si>
  <si>
    <t>-162265526</t>
  </si>
  <si>
    <t>735494811</t>
  </si>
  <si>
    <t>Vypuštění vody z otopných těles + napuštění vody</t>
  </si>
  <si>
    <t>https://podminky.urs.cz/item/CS_URS_2023_01/735494811</t>
  </si>
  <si>
    <t>998735201</t>
  </si>
  <si>
    <t>Přesun hmot pro otopná tělesa v objektech v do 6 m</t>
  </si>
  <si>
    <t>https://podminky.urs.cz/item/CS_URS_2023_01/998735201</t>
  </si>
  <si>
    <t xml:space="preserve">Dokončovací práce - nátěry   </t>
  </si>
  <si>
    <t>783601327</t>
  </si>
  <si>
    <t>Odmaštění článkových otopných těles ředidlovým odmašťovačem před provedením nátěru</t>
  </si>
  <si>
    <t>https://podminky.urs.cz/item/CS_URS_2023_01/783601327</t>
  </si>
  <si>
    <t>783601421</t>
  </si>
  <si>
    <t>Ometení článkových otopných těles před provedením nátěru</t>
  </si>
  <si>
    <t>https://podminky.urs.cz/item/CS_URS_2023_01/783601421</t>
  </si>
  <si>
    <t>783601713</t>
  </si>
  <si>
    <t>Odmaštění vodou ředitelným odmašťovačem potrubí DN do 50 mm</t>
  </si>
  <si>
    <t>https://podminky.urs.cz/item/CS_URS_2023_01/783601713</t>
  </si>
  <si>
    <t>783606814</t>
  </si>
  <si>
    <t>Odstranění nátěrů z článkových otopných těles okartáčováním</t>
  </si>
  <si>
    <t>https://podminky.urs.cz/item/CS_URS_2023_01/783606814</t>
  </si>
  <si>
    <t>783614141</t>
  </si>
  <si>
    <t>Základní jednonásobný syntetický nátěr litinových otopných těles</t>
  </si>
  <si>
    <t>https://podminky.urs.cz/item/CS_URS_2023_01/783614141</t>
  </si>
  <si>
    <t>783614551</t>
  </si>
  <si>
    <t>Základní jednonásobný syntetický nátěr potrubí DN do 50 mm</t>
  </si>
  <si>
    <t>https://podminky.urs.cz/item/CS_URS_2023_01/783614551</t>
  </si>
  <si>
    <t>783617117</t>
  </si>
  <si>
    <t>Krycí dvojnásobný syntetický nátěr článkových otopných těles</t>
  </si>
  <si>
    <t>https://podminky.urs.cz/item/CS_URS_2023_01/783617117</t>
  </si>
  <si>
    <t>783617611</t>
  </si>
  <si>
    <t>Krycí dvojnásobný syntetický nátěr potrubí DN do 50 mm</t>
  </si>
  <si>
    <t>https://podminky.urs.cz/item/CS_URS_2023_01/783617611</t>
  </si>
  <si>
    <t>001</t>
  </si>
  <si>
    <t>Stavební výpomoci vysekání drážek a prostupů</t>
  </si>
  <si>
    <t>hod</t>
  </si>
  <si>
    <t>00111</t>
  </si>
  <si>
    <t>https://podminky.urs.cz/item/CS_URS_2023_01/00111</t>
  </si>
  <si>
    <t>001112</t>
  </si>
  <si>
    <t>Ostatní demontáže a ekologická likvidace + PŘESUN DEMONTOVANÝCH PRVKŮ</t>
  </si>
  <si>
    <t>konstrukce pro uchycení rozvodů</t>
  </si>
  <si>
    <t>0016</t>
  </si>
  <si>
    <t>Vyvážení a zaregulování otopné soustavy</t>
  </si>
  <si>
    <t>SO-05 - Elektroinstalace silnoproud</t>
  </si>
  <si>
    <t>SO-05.1 - ELEKTROINSTALACE</t>
  </si>
  <si>
    <t>D1 - Instalační krabice (CPV 284 220 00-6)</t>
  </si>
  <si>
    <t>D2 - Instalační žlaby</t>
  </si>
  <si>
    <t>D3 - Kabely s funkční integritou při požáru</t>
  </si>
  <si>
    <t>D4 - Nosné prvky pro uložení vodičů (CPV 284 223 00-9)</t>
  </si>
  <si>
    <t>D5 - Svítidla (CPV 315 000 00-1)</t>
  </si>
  <si>
    <t>D6 - Vodiče (CPV 313 000 00-9)</t>
  </si>
  <si>
    <t>D7 - Vypínače (CPV 312 120 00-5)</t>
  </si>
  <si>
    <t>D8 - Zásuvky (CPV 312 241 00-3)</t>
  </si>
  <si>
    <t>D9 - Zemnění, hromosvod (CPV 312 162 00-5)</t>
  </si>
  <si>
    <t>D10 - Montáž (CPV 453 100 00-3)</t>
  </si>
  <si>
    <t>D11 - Demontáže</t>
  </si>
  <si>
    <t>D12 - Hodinové zúčtovací sazby</t>
  </si>
  <si>
    <t>D13 - Montáž hromosvodu a uzemnění</t>
  </si>
  <si>
    <t>D14 - Montáže</t>
  </si>
  <si>
    <t>D15 - Stavební práce</t>
  </si>
  <si>
    <t>D1</t>
  </si>
  <si>
    <t>Instalační krabice (CPV 284 220 00-6)</t>
  </si>
  <si>
    <t>Pol1</t>
  </si>
  <si>
    <t>KO KRABICE KU 68 - 1902</t>
  </si>
  <si>
    <t>KS</t>
  </si>
  <si>
    <t>Pol2</t>
  </si>
  <si>
    <t>Krabice elektroinstalační rozbočovací vč. svorek</t>
  </si>
  <si>
    <t>ks</t>
  </si>
  <si>
    <t>Pol3</t>
  </si>
  <si>
    <t>Ohniodolná instalační krabice 5x2,5mm (odolnost 90min)</t>
  </si>
  <si>
    <t>Pol4</t>
  </si>
  <si>
    <t>Přístrojová krabice pro lištový rozvod</t>
  </si>
  <si>
    <t>D2</t>
  </si>
  <si>
    <t>Instalační žlaby</t>
  </si>
  <si>
    <t>Pol5</t>
  </si>
  <si>
    <t>drátěný žlab - svislá stoupací trasa 100/200 EZ vč. motážního materiálu</t>
  </si>
  <si>
    <t>Pol6</t>
  </si>
  <si>
    <t>drátěný žlab 50/50 v ohniodolném provedení EZ vč, systémového upevňovacího materiálu</t>
  </si>
  <si>
    <t>Pol7</t>
  </si>
  <si>
    <t>KO LISTA LH 80 X 40P 2m</t>
  </si>
  <si>
    <t>Pol8</t>
  </si>
  <si>
    <t>KO LISTA LHD 20 X 20 2m</t>
  </si>
  <si>
    <t>Pol9</t>
  </si>
  <si>
    <t>KO LISTA LHD 40 X 20 2m</t>
  </si>
  <si>
    <t>D3</t>
  </si>
  <si>
    <t>Kabely s funkční integritou při požáru</t>
  </si>
  <si>
    <t>Pol10</t>
  </si>
  <si>
    <t>KABEL 1-CXKE-V 3CX 1,5</t>
  </si>
  <si>
    <t>Poznámka k položce:_x000d_
včetně systémového materiálu pro přichycení kabelů s dobou odolnosti 60min</t>
  </si>
  <si>
    <t>D4</t>
  </si>
  <si>
    <t>Nosné prvky pro uložení vodičů (CPV 284 223 00-9)</t>
  </si>
  <si>
    <t>Pol11</t>
  </si>
  <si>
    <t>KO TRUBKA 2323 PVC</t>
  </si>
  <si>
    <t>D5</t>
  </si>
  <si>
    <t>Svítidla (CPV 315 000 00-1)</t>
  </si>
  <si>
    <t>Pol12</t>
  </si>
  <si>
    <t>A - LED svítidlo 40W/5500lm/IP65</t>
  </si>
  <si>
    <t>Pol13</t>
  </si>
  <si>
    <t>B - LED svítidlo stropní, 27W/2700ln/IP44/375mm</t>
  </si>
  <si>
    <t>Pol14</t>
  </si>
  <si>
    <t>D - LED svítidlo nad zrcadlo 9W/919lm/IP44/500mm</t>
  </si>
  <si>
    <t>Poznámka k položce:_x000d_
Předřadník DALI</t>
  </si>
  <si>
    <t>Pol15</t>
  </si>
  <si>
    <t>E - LED svítidlo 26W/DALI/3300lm/IP40</t>
  </si>
  <si>
    <t>Pol16</t>
  </si>
  <si>
    <t>F - LED svítidlo 27W/DALI/2700lm/IP44/375mm</t>
  </si>
  <si>
    <t>Pol17</t>
  </si>
  <si>
    <t>H - LED liniovíé svítidlo přisazené, 21W/DALI/3000lm</t>
  </si>
  <si>
    <t>Pol18</t>
  </si>
  <si>
    <t>N - LED nouzové svítidlo 230V adresné, přisazená montáž,</t>
  </si>
  <si>
    <t>Poznámka k položce:_x000d_
svítidlo kompaktibilní s CBS</t>
  </si>
  <si>
    <t>Pol250</t>
  </si>
  <si>
    <t>K - LED svítidlo přisazené do pokojů 44W/5000lm/IP20</t>
  </si>
  <si>
    <t>-573540102</t>
  </si>
  <si>
    <t xml:space="preserve">Poznámka k položce:_x000d_
ovládání vypínačen 0/1_x000d_
</t>
  </si>
  <si>
    <t>Pol19</t>
  </si>
  <si>
    <t>souprava pro zavěšení svítidla "A"</t>
  </si>
  <si>
    <t>pár</t>
  </si>
  <si>
    <t>D6</t>
  </si>
  <si>
    <t>Vodiče (CPV 313 000 00-9)</t>
  </si>
  <si>
    <t>Pol20</t>
  </si>
  <si>
    <t>DDA KABEL N2XH-J 5 X16 bezhal</t>
  </si>
  <si>
    <t>Pol21</t>
  </si>
  <si>
    <t>KABEL CHKE-R 3C X 1,5 bezhalog.</t>
  </si>
  <si>
    <t>Pol22</t>
  </si>
  <si>
    <t>KABEL CHKE-R 5C X 1,5 bezhalog.</t>
  </si>
  <si>
    <t>Pol23</t>
  </si>
  <si>
    <t>KABEL CHKE-R 5C X 2,5 bezhalog.</t>
  </si>
  <si>
    <t>Pol24</t>
  </si>
  <si>
    <t>KABEL CHKE-R 3C X 2,5 bezhalog.</t>
  </si>
  <si>
    <t>Pol25</t>
  </si>
  <si>
    <t>KABEL N2XH-J 5 X 10 bezhalog.</t>
  </si>
  <si>
    <t>Pol26</t>
  </si>
  <si>
    <t>KABEL N2XH-J 5 X 6 bezhalog.</t>
  </si>
  <si>
    <t>Pol27</t>
  </si>
  <si>
    <t>KABEL N2XH-O 2 X 1,5 bezhalog.</t>
  </si>
  <si>
    <t>Pol28</t>
  </si>
  <si>
    <t>signalizační KABEL J-H(St)H4x2x0,8 bezhalog.</t>
  </si>
  <si>
    <t>Pol29</t>
  </si>
  <si>
    <t>VODIC HO7 V-U 6 ZL/Z (CY)</t>
  </si>
  <si>
    <t>Pol30</t>
  </si>
  <si>
    <t>Vodič UTP Cat5e</t>
  </si>
  <si>
    <t>D7</t>
  </si>
  <si>
    <t>Vypínače (CPV 312 120 00-5)</t>
  </si>
  <si>
    <t>Pol31</t>
  </si>
  <si>
    <t>Doběhové časové relé pro ventilátor do inst. krabice</t>
  </si>
  <si>
    <t>Pol32</t>
  </si>
  <si>
    <t>Vypínač pod omítku řazení 01 barva - bílá</t>
  </si>
  <si>
    <t>Pol33</t>
  </si>
  <si>
    <t>Sporáková kombinace</t>
  </si>
  <si>
    <t>Pol34</t>
  </si>
  <si>
    <t>Tlačítko CENTRAL STOP ABB ve žluté skříni,2Z, s ochranou proti náhodnému sepnutí IP 66</t>
  </si>
  <si>
    <t>Pol35</t>
  </si>
  <si>
    <t>Tlačítko TOTAL STOP ABB ve žluté skříni,2Z, s ochranou proti náhodnému sepnutí IP 66</t>
  </si>
  <si>
    <t>Pol36</t>
  </si>
  <si>
    <t>Tlačítko zapínací pod omítku barva - bílá</t>
  </si>
  <si>
    <t>Poznámka k položce:_x000d_
tlačítko opatřeno popisem ZAPNUTÍ ODTAHU</t>
  </si>
  <si>
    <t>Pol37</t>
  </si>
  <si>
    <t>Pol38</t>
  </si>
  <si>
    <t>vnitřní autonomní kouřové čidlo s akustickou signalizací</t>
  </si>
  <si>
    <t>Pol39</t>
  </si>
  <si>
    <t>Vypínač 01 (komplet) pro instalaci v lištovém rozvodu - bílá</t>
  </si>
  <si>
    <t>Pol40</t>
  </si>
  <si>
    <t>Vypínač 06 (komplet) pro instalaci v lištovém rozvodu - bílá</t>
  </si>
  <si>
    <t>Pol41</t>
  </si>
  <si>
    <t>Vypínač pod omítku řazení 05a barva - bílá</t>
  </si>
  <si>
    <t>Pol42</t>
  </si>
  <si>
    <t>Vypínač pod omítku řazení 06 barva - bílá</t>
  </si>
  <si>
    <t>D8</t>
  </si>
  <si>
    <t>Zásuvky (CPV 312 241 00-3)</t>
  </si>
  <si>
    <t>Pol43</t>
  </si>
  <si>
    <t>zásuvka dvojitá s natočenou dutinkou- barva bílá</t>
  </si>
  <si>
    <t>Pol44</t>
  </si>
  <si>
    <t>Zásuvka jednoduchá 230V/16A bílá pro lištový rozvod</t>
  </si>
  <si>
    <t>Pol45</t>
  </si>
  <si>
    <t>Zásuvka jednoduchá 230V/16A pod omítku barva bílá</t>
  </si>
  <si>
    <t>Pol46</t>
  </si>
  <si>
    <t>zásuvka pod omítku, zvýšené krytí IP 44</t>
  </si>
  <si>
    <t>D9</t>
  </si>
  <si>
    <t>Zemnění, hromosvod (CPV 312 162 00-5)</t>
  </si>
  <si>
    <t>Pol47</t>
  </si>
  <si>
    <t>DRAT ZEMNICI AlMgSi 8mm</t>
  </si>
  <si>
    <t>Pol48</t>
  </si>
  <si>
    <t>H SVORKA SS</t>
  </si>
  <si>
    <t>D10</t>
  </si>
  <si>
    <t>Montáž (CPV 453 100 00-3)</t>
  </si>
  <si>
    <t>D11</t>
  </si>
  <si>
    <t>Demontáže</t>
  </si>
  <si>
    <t>Pol49</t>
  </si>
  <si>
    <t>Demontáž stávajícího jednoho pole rozvaděče</t>
  </si>
  <si>
    <t>Pol50</t>
  </si>
  <si>
    <t>Demontáže stávající stavební elektroinstalace</t>
  </si>
  <si>
    <t>Pol51</t>
  </si>
  <si>
    <t>Likvidace materiálu</t>
  </si>
  <si>
    <t>D12</t>
  </si>
  <si>
    <t>Hodinové zúčtovací sazby</t>
  </si>
  <si>
    <t>Pol52</t>
  </si>
  <si>
    <t>Demontáž stávajících rozvaděčů vč. likvidace matriálu</t>
  </si>
  <si>
    <t>Pol53</t>
  </si>
  <si>
    <t>Kompletace nově osazených rozvaděčů</t>
  </si>
  <si>
    <t>Pol54</t>
  </si>
  <si>
    <t>Komlexní zkoušky</t>
  </si>
  <si>
    <t>Pol55</t>
  </si>
  <si>
    <t>Koordinace s profesemi - sestavy nábytku, napojení LED svítidel , napojení VZT</t>
  </si>
  <si>
    <t>Poznámka k položce:_x000d_
- před dokončením kabeláže nutno prověřit a odsouhlasit s jednotlivými profesemi polohy vývodů a způsob ovládání dodávaných zařízení a technologií. Zápis o této koordinaci musí být uveden ve stavebním deníku.</t>
  </si>
  <si>
    <t>Pol56</t>
  </si>
  <si>
    <t>Pomocné práce při demontážích, přesun hmot a pod.</t>
  </si>
  <si>
    <t>Pol57</t>
  </si>
  <si>
    <t>Pomocné práce při elektromontážích, vytvoření kabelových tras a pod.</t>
  </si>
  <si>
    <t>Pol58</t>
  </si>
  <si>
    <t>Pomocné práce,kompletace elektroinstalace</t>
  </si>
  <si>
    <t>Pol59</t>
  </si>
  <si>
    <t>Pospojování vodovodních baterií,místní pospojování</t>
  </si>
  <si>
    <t>Pol60</t>
  </si>
  <si>
    <t>Prověření a zmapování stávajících kabelových tras</t>
  </si>
  <si>
    <t>Pol61</t>
  </si>
  <si>
    <t>Provozní zhoušky nouzového osvětlení</t>
  </si>
  <si>
    <t>Pol62</t>
  </si>
  <si>
    <t>Převzetí pracoviště</t>
  </si>
  <si>
    <t>Pol63</t>
  </si>
  <si>
    <t>Spolupráce s revizním technikem</t>
  </si>
  <si>
    <t>Pol64</t>
  </si>
  <si>
    <t>Úprava stávající instalace, napojení ponechávaných obvodů v hlavním rozvaděči</t>
  </si>
  <si>
    <t>Pol65</t>
  </si>
  <si>
    <t>Vyhledání stávajícího kabelu a jeho přepojení</t>
  </si>
  <si>
    <t>Pol66</t>
  </si>
  <si>
    <t>Výchozí revize s vypracováním revizní zprávy</t>
  </si>
  <si>
    <t>Pol67</t>
  </si>
  <si>
    <t>Zakreslení skutečného provedení</t>
  </si>
  <si>
    <t>D13</t>
  </si>
  <si>
    <t>Montáž hromosvodu a uzemnění</t>
  </si>
  <si>
    <t>Pol68</t>
  </si>
  <si>
    <t>doplnění jímací soustavy, napojení</t>
  </si>
  <si>
    <t>Pol69</t>
  </si>
  <si>
    <t>Montáž svorky hromosvodové nad 2 šrouby(ST;SJ;SK;SZ;SR01;02)</t>
  </si>
  <si>
    <t>Pol70</t>
  </si>
  <si>
    <t>Položení svodového vodiče na povrch</t>
  </si>
  <si>
    <t>D14</t>
  </si>
  <si>
    <t>Montáže</t>
  </si>
  <si>
    <t>Pol71</t>
  </si>
  <si>
    <t>Montáž nástěnné rozvodnice</t>
  </si>
  <si>
    <t>Pol72</t>
  </si>
  <si>
    <t>Montáž zapuštěného patrového rozvaděče</t>
  </si>
  <si>
    <t>Pol73</t>
  </si>
  <si>
    <t>Zapojení ventilátoru</t>
  </si>
  <si>
    <t>Pol74</t>
  </si>
  <si>
    <t>Monáž hlavního skříňového rozvaděče v kouřotěsném provedení</t>
  </si>
  <si>
    <t>Pol75</t>
  </si>
  <si>
    <t>Montáž a zapojení pokojové rozvodnice</t>
  </si>
  <si>
    <t>Pol76</t>
  </si>
  <si>
    <t>Montáž časového relé DT3</t>
  </si>
  <si>
    <t>Pol77</t>
  </si>
  <si>
    <t>Montáž instalační karabice na povrch vč. svorek a zapojení vodičů</t>
  </si>
  <si>
    <t>Pol78</t>
  </si>
  <si>
    <t>Montáž krabice odbočné (KR 97) kruh. vč.zap</t>
  </si>
  <si>
    <t>Pol79</t>
  </si>
  <si>
    <t>Montáž plastové instalační lišty</t>
  </si>
  <si>
    <t>Pol80</t>
  </si>
  <si>
    <t>Montáž přístrojové krabice bez zapojení</t>
  </si>
  <si>
    <t>Pol81</t>
  </si>
  <si>
    <t>Montáž svítidla</t>
  </si>
  <si>
    <t>Pol82</t>
  </si>
  <si>
    <t>Montáž svítidla - nouzové</t>
  </si>
  <si>
    <t>Pol83</t>
  </si>
  <si>
    <t>Montáž trubky ohebná el.instalační (pod) typ 23 48mm</t>
  </si>
  <si>
    <t>Pol84</t>
  </si>
  <si>
    <t>Montáž žlabu vč. konzol a úchytů</t>
  </si>
  <si>
    <t>Pol85</t>
  </si>
  <si>
    <t>Označení kabelu popisným štítkem</t>
  </si>
  <si>
    <t>Pol86</t>
  </si>
  <si>
    <t>Položení kabelu pevně/montáž v SDK příčce</t>
  </si>
  <si>
    <t>Pol87</t>
  </si>
  <si>
    <t>Ukončení 1 vodiče v rozvaděči vč.zap.a konc.do 16mm2</t>
  </si>
  <si>
    <t>Pol88</t>
  </si>
  <si>
    <t>Ukončení 1 vodiče v rozvaděči vč.zap.a konc.do 2,5mm2</t>
  </si>
  <si>
    <t>Poznámka k položce:_x000d_
zapojení zásuvkových okruhů v patrových rozvaděčích objeku B</t>
  </si>
  <si>
    <t>Pol89</t>
  </si>
  <si>
    <t>Ukončení 1 vodiče v rozvaděči vč.zap.a konc.do 240 mm2</t>
  </si>
  <si>
    <t>Pol90</t>
  </si>
  <si>
    <t>Ukončení 1 vodiče v rozvaděči vč.zap.a konc.do 6mm2</t>
  </si>
  <si>
    <t>Pol91</t>
  </si>
  <si>
    <t>Zapojení sporákové přípojky typ 39563-23C zápust.vč.doutn.</t>
  </si>
  <si>
    <t>Pol92</t>
  </si>
  <si>
    <t>Zapojení vypínače na povrch</t>
  </si>
  <si>
    <t>Pol93</t>
  </si>
  <si>
    <t>Zapojení vypínače zapuštěného</t>
  </si>
  <si>
    <t>186</t>
  </si>
  <si>
    <t>Pol94</t>
  </si>
  <si>
    <t>Zapojení zásuvky 230V</t>
  </si>
  <si>
    <t>188</t>
  </si>
  <si>
    <t>Pol95</t>
  </si>
  <si>
    <t>Zapojení zásuvky polozap./zapuštěné 10/16A 250V 2P+Z</t>
  </si>
  <si>
    <t>190</t>
  </si>
  <si>
    <t>D15</t>
  </si>
  <si>
    <t>Stavební práce</t>
  </si>
  <si>
    <t>Pol96</t>
  </si>
  <si>
    <t>Požární zatěsnění kabelových prostupů</t>
  </si>
  <si>
    <t>192</t>
  </si>
  <si>
    <t>Pol97</t>
  </si>
  <si>
    <t>Požární zatěsnění požárně odolných rozvaděčů</t>
  </si>
  <si>
    <t>194</t>
  </si>
  <si>
    <t>Pol98</t>
  </si>
  <si>
    <t>Sekání zdi cihlové, kapsy-krab.&lt;100x100x50mm</t>
  </si>
  <si>
    <t>196</t>
  </si>
  <si>
    <t>Pol99</t>
  </si>
  <si>
    <t>Vrtání železobetonu prům. 31mm l=20cm</t>
  </si>
  <si>
    <t>198</t>
  </si>
  <si>
    <t>Pol100</t>
  </si>
  <si>
    <t>Vysekání rýhy do stěny, omítka váp.š.do 50mm</t>
  </si>
  <si>
    <t>SO-05.10 - Rozvaděč RP</t>
  </si>
  <si>
    <t>D1 - Přístrojová náplň</t>
  </si>
  <si>
    <t>D2 - Rozvaděče HAGER</t>
  </si>
  <si>
    <t>D3 - Montáž přístrojů</t>
  </si>
  <si>
    <t>Přístrojová náplň</t>
  </si>
  <si>
    <t>Pol147</t>
  </si>
  <si>
    <t>Otočný vypínač 3pól. In= 25 A</t>
  </si>
  <si>
    <t>Pol125</t>
  </si>
  <si>
    <t>Pr. chránič s nadpr.ochr. 2p., 10A/B, 0,03A</t>
  </si>
  <si>
    <t>Pol126</t>
  </si>
  <si>
    <t>Pr. chránič s nadpr.ochr. 2p., 16A/B, 0,03A</t>
  </si>
  <si>
    <t>Rozvaděče HAGER</t>
  </si>
  <si>
    <t>Pol166</t>
  </si>
  <si>
    <t>Plastová nástěnná rozvodnice s dvířky 250x250x103, IP30, 13 modulů</t>
  </si>
  <si>
    <t>Montáž přístrojů</t>
  </si>
  <si>
    <t>Pol167</t>
  </si>
  <si>
    <t>Montáž vypínače</t>
  </si>
  <si>
    <t>Pol168</t>
  </si>
  <si>
    <t>Kompletace rozvaděče (hod)</t>
  </si>
  <si>
    <t>Pol251</t>
  </si>
  <si>
    <t>Cena za jeden pokojový rozvaděč</t>
  </si>
  <si>
    <t>-1903948870</t>
  </si>
  <si>
    <t>počet pokojů</t>
  </si>
  <si>
    <t>294</t>
  </si>
  <si>
    <t>SO-05.2 - Nouzové osvětlení</t>
  </si>
  <si>
    <t xml:space="preserve">    741 - Elektroinstalace - silnoproud</t>
  </si>
  <si>
    <t>741</t>
  </si>
  <si>
    <t>Elektroinstalace - silnoproud</t>
  </si>
  <si>
    <t>7413813</t>
  </si>
  <si>
    <t>CBS 13 okruhů / 7Ah rozpínací beznapěťový kontakt z (= rozsviť vše) na kontakty S3/S4 v CBS, rozpínací beznapěťový kontakt TOTAL STOP na kontakty S1/S2 v CBS, cena CBS vč. dopravy, montáže, oživení, revize a zaškolení obsluhy	</t>
  </si>
  <si>
    <t>-233284972</t>
  </si>
  <si>
    <t>7413814</t>
  </si>
  <si>
    <t>relé do rozvaděčů monitorující výpadek sítě (osadit do vybraných patrových rozvaděčů RH, RS2-13,napájejících osvětlení)	</t>
  </si>
  <si>
    <t>-1506869296</t>
  </si>
  <si>
    <t>SO-05.3 - Řídící systém osvětlení DALI</t>
  </si>
  <si>
    <t xml:space="preserve">D1 - Řídící systém DALI  pro ovládání osvětlení chodeb - stmívání LED svítidel</t>
  </si>
  <si>
    <t xml:space="preserve">    D2 - PŘÍSTROJE V ROZVADĚČI RS 1-3 DALI</t>
  </si>
  <si>
    <t xml:space="preserve">    D3 - PŘÍSTROJE V ROZVADĚČÍCH RS  2-13 pro lokální zapnutí osvětlení na podlaží</t>
  </si>
  <si>
    <t xml:space="preserve">    D4 - OVLÁDACÍ PRVKY V OBJEKTU</t>
  </si>
  <si>
    <t xml:space="preserve">    D5 - ZPROVOZNĚNÍ SYSTÉMU</t>
  </si>
  <si>
    <t xml:space="preserve">Řídící systém DALI  pro ovládání osvětlení chodeb - stmívání LED svítidel</t>
  </si>
  <si>
    <t>PŘÍSTROJE V ROZVADĚČI RS 1-3 DALI</t>
  </si>
  <si>
    <t>Pol102</t>
  </si>
  <si>
    <t>Řídící systém osvětlení DALI Multi Master, konfigurace pomocí WEB vizualizace, ovládání</t>
  </si>
  <si>
    <t>Pol103</t>
  </si>
  <si>
    <t>DALI sběrnice 64adres</t>
  </si>
  <si>
    <t>Pol104</t>
  </si>
  <si>
    <t>Spínaný napájecí zdroj 230VAC; DC 24V 2,5A</t>
  </si>
  <si>
    <t>Pol105</t>
  </si>
  <si>
    <t>Spínaný napájecí zdroj 230V/ DALI 1,1A</t>
  </si>
  <si>
    <t>Pol106</t>
  </si>
  <si>
    <t>Možnosti ovládání PC na recepci, tablet, smart phone</t>
  </si>
  <si>
    <t xml:space="preserve">PŘÍSTROJE V ROZVADĚČÍCH RS  2-13 pro lokální zapnutí osvětlení na podlaží</t>
  </si>
  <si>
    <t>Pol107</t>
  </si>
  <si>
    <t>Multifunkční tlačítko</t>
  </si>
  <si>
    <t>OVLÁDACÍ PRVKY V OBJEKTU</t>
  </si>
  <si>
    <t>Pol108</t>
  </si>
  <si>
    <t>pohybové čidlo na schodišti</t>
  </si>
  <si>
    <t>Pol109</t>
  </si>
  <si>
    <t>Senzor intenzity osvětlení na fasádu</t>
  </si>
  <si>
    <t>ZPROVOZNĚNÍ SYSTÉMU</t>
  </si>
  <si>
    <t>Pol110</t>
  </si>
  <si>
    <t>Zapojení kabeláže v rozvaděči</t>
  </si>
  <si>
    <t>Pol111</t>
  </si>
  <si>
    <t>Zapojení a nastavení ovládacích prvků, adresace, oživení</t>
  </si>
  <si>
    <t>Pol112</t>
  </si>
  <si>
    <t>Zprovoznění systému, konfigurace prvků, zaškolení obsluhy</t>
  </si>
  <si>
    <t>Pol113</t>
  </si>
  <si>
    <t>DALI adresy celkem 556ks - nastavení ve svítidlech a tlačítkách</t>
  </si>
  <si>
    <t>SO-05.4 - ROZVADĚČ RH</t>
  </si>
  <si>
    <t>D2 - Rozvaděčové skříně, příslušenství</t>
  </si>
  <si>
    <t>Pol114</t>
  </si>
  <si>
    <t>Jistič 1 pól. 2A, char.C, 10 kA</t>
  </si>
  <si>
    <t>Pol115</t>
  </si>
  <si>
    <t>Jistič 3 pól. 6A, char.C, 10 kA</t>
  </si>
  <si>
    <t>Pol116</t>
  </si>
  <si>
    <t>Jistič 3 pól. 20A, char.B, 10 kA</t>
  </si>
  <si>
    <t>Pol117</t>
  </si>
  <si>
    <t>Jistič 3 pól. 25A, char.B, 10 kA</t>
  </si>
  <si>
    <t>Pol118</t>
  </si>
  <si>
    <t>Jistič 3 pól. 32A, char.B, 10 kA</t>
  </si>
  <si>
    <t>Pol119</t>
  </si>
  <si>
    <t>Jistič 3 pól. 40A, char.B, 10 kA</t>
  </si>
  <si>
    <t>Pol120</t>
  </si>
  <si>
    <t>Jistič 3 pól. 50A, char.B, 10 kA</t>
  </si>
  <si>
    <t>Pol121</t>
  </si>
  <si>
    <t>Jistič 3 pól. 63A, char.B, 10 kA</t>
  </si>
  <si>
    <t>Pol122</t>
  </si>
  <si>
    <t>podružný elektroměr 1 tarif, přímé měř. do 80 A, imp. výstup</t>
  </si>
  <si>
    <t>Pol123</t>
  </si>
  <si>
    <t>Pojistkový odpojovač jednopól. (L)</t>
  </si>
  <si>
    <t>Pol124</t>
  </si>
  <si>
    <t>Pr. chránič 4 pól. 25 / 0,03 A</t>
  </si>
  <si>
    <t>Pol127</t>
  </si>
  <si>
    <t>Pr. chránič s nadpr.ochr. 4p., 16A/B, 0,03A</t>
  </si>
  <si>
    <t>Pol128</t>
  </si>
  <si>
    <t>Stykač 4 spín., 25A, 230V~, man.ovl.</t>
  </si>
  <si>
    <t>Pol129</t>
  </si>
  <si>
    <t>Svodič přepětí T1 + T2 pro síť TNC, 25 kA (10/350)</t>
  </si>
  <si>
    <t>Pol130</t>
  </si>
  <si>
    <t>Typ H400, 50 kA - 3 pól., In 320 A s vyrážecí cívkou 230V</t>
  </si>
  <si>
    <t>Pol131</t>
  </si>
  <si>
    <t>Zásuvka 400V/16A na DIN lištu v rozvaděči</t>
  </si>
  <si>
    <t>Rozvaděčové skříně, příslušenství</t>
  </si>
  <si>
    <t>Pol132</t>
  </si>
  <si>
    <t>Oceloplech. skříňový rozv. 1200 x 2000x x500mm se soklem, IP40, kouřotěsné provedení Ei30</t>
  </si>
  <si>
    <t>Poznámka k položce:_x000d_
Rozvaděč určen pro zabudování do stavební niky, před výrobou nutno ověřit skutečný rozměr otvoru</t>
  </si>
  <si>
    <t>Pol133</t>
  </si>
  <si>
    <t>Montáž jističe 1-pól.</t>
  </si>
  <si>
    <t>Pol134</t>
  </si>
  <si>
    <t>Montáž jističe 3-pól.</t>
  </si>
  <si>
    <t>Pol135</t>
  </si>
  <si>
    <t>Montáž stykače</t>
  </si>
  <si>
    <t>Pol136</t>
  </si>
  <si>
    <t>Doprava, stěhování, montáž na místě</t>
  </si>
  <si>
    <t>Pol137</t>
  </si>
  <si>
    <t>Kusová zkouška, protokoly, atesty</t>
  </si>
  <si>
    <t>Pol138</t>
  </si>
  <si>
    <t>Montáž odpínače</t>
  </si>
  <si>
    <t>Pol139</t>
  </si>
  <si>
    <t>Montáž přepěťové ochrany</t>
  </si>
  <si>
    <t>Pol140</t>
  </si>
  <si>
    <t>Piktogramy, štítky na dveřích rozvaděče, včetně polepení</t>
  </si>
  <si>
    <t>sada</t>
  </si>
  <si>
    <t>Pol141</t>
  </si>
  <si>
    <t>Popisky komponent dle PD, včetně polepení</t>
  </si>
  <si>
    <t>Pol142</t>
  </si>
  <si>
    <t>Svorky a praporce pro připojení kabelů dle zvyklostí výrobce na jmenovité proudy jističů, pomocný a montážní materiál</t>
  </si>
  <si>
    <t>Pol143</t>
  </si>
  <si>
    <t>Veškeré propojovací vodiče v rozvaděči</t>
  </si>
  <si>
    <t>Pol144</t>
  </si>
  <si>
    <t>Zprovoznění rozvaděče a test provozních stavů</t>
  </si>
  <si>
    <t>SO-05.5 - Rozvaděč RS1-DALI</t>
  </si>
  <si>
    <t>D2 - Rozvaděče</t>
  </si>
  <si>
    <t>Pol145</t>
  </si>
  <si>
    <t>4 - pól., kat. C, ISN 20 kA (8/20)</t>
  </si>
  <si>
    <t>Pol146</t>
  </si>
  <si>
    <t>Jistič 1 pól. 6A, char.B, 10 kA</t>
  </si>
  <si>
    <t>Rozvaděče</t>
  </si>
  <si>
    <t>Pol148</t>
  </si>
  <si>
    <t>6-řadý, 550x500x140 mm, 72 mod.</t>
  </si>
  <si>
    <t>Poznámka k položce:_x000d_
Rozvaděč bude osazeno řídícím systémem osvětlení DALi - součást osvětlovací soustavy</t>
  </si>
  <si>
    <t>Pol149</t>
  </si>
  <si>
    <t>Pol150</t>
  </si>
  <si>
    <t>Pol151</t>
  </si>
  <si>
    <t>Pol152</t>
  </si>
  <si>
    <t>Pol153</t>
  </si>
  <si>
    <t>Pol154</t>
  </si>
  <si>
    <t>Pol155</t>
  </si>
  <si>
    <t>SO-05.6 - Rozvaděč RS2-12</t>
  </si>
  <si>
    <t>D4 - Cena rozvaděčů RS3 - RS12</t>
  </si>
  <si>
    <t>Pol156</t>
  </si>
  <si>
    <t>Jistič 1 pól. 16A, char.B, 10 kA</t>
  </si>
  <si>
    <t>Pol157</t>
  </si>
  <si>
    <t>Jistič 3 pól. 16A, char.B, 10 kA</t>
  </si>
  <si>
    <t>Pol158</t>
  </si>
  <si>
    <t>Otočný vypínač 3pól. In= 63 A</t>
  </si>
  <si>
    <t>Pol159</t>
  </si>
  <si>
    <t>Pol160</t>
  </si>
  <si>
    <t>12-řadý, 550x950x140 mm, 144 mod.</t>
  </si>
  <si>
    <t>Pol161</t>
  </si>
  <si>
    <t>krycí rám</t>
  </si>
  <si>
    <t>Pol162</t>
  </si>
  <si>
    <t>Rozvaděč zapuštěný ,12-řadý, 550x950x140 mm, 144 mod.</t>
  </si>
  <si>
    <t>Pol163</t>
  </si>
  <si>
    <t>Montáž chrániče</t>
  </si>
  <si>
    <t>Cena rozvaděčů RS3 - RS12</t>
  </si>
  <si>
    <t>Pol800</t>
  </si>
  <si>
    <t>Rozvaděče RS3 - RS12</t>
  </si>
  <si>
    <t>-960555231</t>
  </si>
  <si>
    <t>SO-05.7 - Rozvaděč RS 13</t>
  </si>
  <si>
    <t>Pol164</t>
  </si>
  <si>
    <t>Jistič 3 pól. 16A, char.C, 10 kA</t>
  </si>
  <si>
    <t>SO-05.8 - Rozvaděč R SERVER</t>
  </si>
  <si>
    <t>Pol165</t>
  </si>
  <si>
    <t>Otočný vypínač 3pól. In= 40 A</t>
  </si>
  <si>
    <t>SO-05.9 - Rozvaděč R PRÁDELNA</t>
  </si>
  <si>
    <t>SO-06 - Elektroinstalace slaboproud</t>
  </si>
  <si>
    <t>SO-06.1 - CCTV</t>
  </si>
  <si>
    <t>SO-06.1.1 - Rozhlas</t>
  </si>
  <si>
    <t>742 - CCTV - Dohledový videosystém</t>
  </si>
  <si>
    <t xml:space="preserve">D1 - Dodávka </t>
  </si>
  <si>
    <t>742</t>
  </si>
  <si>
    <t>CCTV - Dohledový videosystém</t>
  </si>
  <si>
    <t>742230003</t>
  </si>
  <si>
    <t>Montáž venkovní kamery</t>
  </si>
  <si>
    <t>URS 2023 01</t>
  </si>
  <si>
    <t>742230005</t>
  </si>
  <si>
    <t>Montáž venkovního kamerového krytu</t>
  </si>
  <si>
    <t>742230007</t>
  </si>
  <si>
    <t>Montáž konzoly pro kryt nebo kameru</t>
  </si>
  <si>
    <t>742230101</t>
  </si>
  <si>
    <t>Licence k připojení jedné kamery k SW</t>
  </si>
  <si>
    <t>742230102</t>
  </si>
  <si>
    <t>Instalace a nastavení SW pro sledování kamer</t>
  </si>
  <si>
    <t>742230103</t>
  </si>
  <si>
    <t>Nastavení záběru podle přání uživatele</t>
  </si>
  <si>
    <t>742330101</t>
  </si>
  <si>
    <t>Měření metalického segmentu s vyhotovením protokolu</t>
  </si>
  <si>
    <t>742123001</t>
  </si>
  <si>
    <t>Montáž přepěťové ochrany pro slaboproudá zařízení</t>
  </si>
  <si>
    <t>742-R-D5-002</t>
  </si>
  <si>
    <t>Ukončení kabelu UTP na konektoru RJ45 (zásuvky, patchpanely), ukončení jedné strany v jednom konektoru RJ45, resp. svorkovnice patchpanelu</t>
  </si>
  <si>
    <t xml:space="preserve">Dodávka </t>
  </si>
  <si>
    <t>742-R-D5-003</t>
  </si>
  <si>
    <t>Vnitřní DOME kamera</t>
  </si>
  <si>
    <t>Poznámka k položce:_x000d_
Full HD IP kamera v DOME krytu s IR přísvitem, rozlišením 4Mpix, Den/Noc s IR-C filtrem, 1/3" CMOS, motorický objektiv 3 – 9mm, napájení: PoE E (IEEE 802.3af class 0 compatible)/12VDC/24VAC max.cca 13.7W, IP66/IK10 antivandal, kompatibilní se stávajícím záznamovým zařízením uživatele Hikvision DS-9664NI-I8</t>
  </si>
  <si>
    <t>742-R-D5-004</t>
  </si>
  <si>
    <t>Montážní konzola a propojovací box, pro uchycení na stěnu/sloup, pro kamery DOME</t>
  </si>
  <si>
    <t>742-R-D5-005</t>
  </si>
  <si>
    <t>Přepěťová ochrana</t>
  </si>
  <si>
    <t>Poznámka k položce:_x000d_
Přepěťová ochrana 10/100M Ethernet + PoE A/B nebo HIPoE(max.90W), dvoustupňové provedení, galvanicky izolovaná svorka PE, rychlá montáž, v instalačním boxu IP55</t>
  </si>
  <si>
    <t>742-R-D5-027</t>
  </si>
  <si>
    <t>Drobný instalační materiál</t>
  </si>
  <si>
    <t>Poznámka k položce:_x000d_
Položka obsahuje např.: - vázací pásky, smršťovací bužírky - a další …..................</t>
  </si>
  <si>
    <t>SO-06.1.2 - Rozhlas kabeláž</t>
  </si>
  <si>
    <t>D2 - Montáž - CCTV kabelové trasy</t>
  </si>
  <si>
    <t>D3 - Dodávka - CCTV kabelové trasy</t>
  </si>
  <si>
    <t>Montáž - CCTV kabelové trasy</t>
  </si>
  <si>
    <t>742110003</t>
  </si>
  <si>
    <t>Montáž trubek pro slaboproud plastových ohebných uložených volně na příchytky</t>
  </si>
  <si>
    <t>300,00</t>
  </si>
  <si>
    <t>742110002</t>
  </si>
  <si>
    <t>Montáž trubek pro slaboproud plastových ohebných uložených pod omítku</t>
  </si>
  <si>
    <t>15,00</t>
  </si>
  <si>
    <t>742-R-D12-025</t>
  </si>
  <si>
    <t>Montáž kabelové příchytky na stěnu/strop</t>
  </si>
  <si>
    <t>742110506</t>
  </si>
  <si>
    <t>Montáž krabic pro slaboproud zapuštěných plastových odbočných univerzálních s víčkem</t>
  </si>
  <si>
    <t>4,00</t>
  </si>
  <si>
    <t>742121001</t>
  </si>
  <si>
    <t>Montáž kabelů sdělovacích pro vnitřní rozvody do 15 žil</t>
  </si>
  <si>
    <t>Výkresy podlaží, horizontální rozvody</t>
  </si>
  <si>
    <t>Kabel CCTV</t>
  </si>
  <si>
    <t>360,000</t>
  </si>
  <si>
    <t xml:space="preserve">Kabel pro uzemnění </t>
  </si>
  <si>
    <t>30,000</t>
  </si>
  <si>
    <t>Kabel napájecí</t>
  </si>
  <si>
    <t>742190002</t>
  </si>
  <si>
    <t>Značení trasy vedení pro slaboproud</t>
  </si>
  <si>
    <t>Dodávka - CCTV kabelové trasy</t>
  </si>
  <si>
    <t>34571074</t>
  </si>
  <si>
    <t>trubka elektroinstalační ohebná z PVC (EN) 2332</t>
  </si>
  <si>
    <t>742-R-D12-026</t>
  </si>
  <si>
    <t>instalační příchytky pro kabel</t>
  </si>
  <si>
    <t>742-R-D12-027</t>
  </si>
  <si>
    <t>Krabice elektroinstalační pod omítku</t>
  </si>
  <si>
    <t>742-R-D5-019</t>
  </si>
  <si>
    <t>Datový instalační kabel Cat.6A UTP LSOH 550MHz, Euroclass B2ca-s1,d1,a1, kabel s individuálně stíněnými páry AL/PET fólií, vnější průměr kabelu 7,5mm</t>
  </si>
  <si>
    <t>742-R-D12-032</t>
  </si>
  <si>
    <t>Napájecí kabel 3x2,5</t>
  </si>
  <si>
    <t>742-R-D12-033</t>
  </si>
  <si>
    <t>Vodič uzemnění; vodič slaněný 16mm2 žz</t>
  </si>
  <si>
    <t>742-R-D12-034</t>
  </si>
  <si>
    <t xml:space="preserve">Poznámka k položce:_x000d_
Položka obsahuje např.: - příslušenství trubkování a trubek, spojky, příchytky - hmoždinky, kotevní prvky, vruty, šrouby, sádra - suchý zip oboustranný, tl. 16mm, ke stažení a vyvázání kabelových svazků, návin 4,5m - popisový štítek samolepící,  vázací pásky, kabelová oka, kotevní materiál - příslušenství trubkování, krabičky, spojky - a další …..................</t>
  </si>
  <si>
    <t>SO-06.2 - Místní rozhlas</t>
  </si>
  <si>
    <t>SO-06.2.1 - Rozhlas</t>
  </si>
  <si>
    <t>D1 - Montáž - Místní rozhlas</t>
  </si>
  <si>
    <t>HZS - Hodinové zúčtovací sazby</t>
  </si>
  <si>
    <t>D2 - Dodávka - Místní rozhlas</t>
  </si>
  <si>
    <t>Montáž - Místní rozhlas</t>
  </si>
  <si>
    <t>742-R-D12-001</t>
  </si>
  <si>
    <t>Instalace sestavy směrovače rozhlasové ústředny, komplet</t>
  </si>
  <si>
    <t>742410201</t>
  </si>
  <si>
    <t>Oživení a nastavení ústředny rozhlasu, programování</t>
  </si>
  <si>
    <t>742360421</t>
  </si>
  <si>
    <t>Kontrola a otestování rozvodného vedení</t>
  </si>
  <si>
    <t>742410001</t>
  </si>
  <si>
    <t>Montáž systémového zesilovače rozhlasu</t>
  </si>
  <si>
    <t>742410021</t>
  </si>
  <si>
    <t>Montáž manageru napájení a nabíječi akumulátorů rozhlasu</t>
  </si>
  <si>
    <t>742-R-D12-002</t>
  </si>
  <si>
    <t>Montáž - Akumulátor</t>
  </si>
  <si>
    <t>742410101</t>
  </si>
  <si>
    <t>Montáž dálkové stanice hlasatele rozhlasu</t>
  </si>
  <si>
    <t>742-R-D12-003</t>
  </si>
  <si>
    <t>Instalace systémové kabeláže</t>
  </si>
  <si>
    <t>742-R-D12-004</t>
  </si>
  <si>
    <t>Instalace přepěťové ochrany</t>
  </si>
  <si>
    <t>742-R-D12-005</t>
  </si>
  <si>
    <t>Instalace - Ostatní příslušenství sestavy systému Místního rozhlasu dle pokynů výrobce systému nutných pro oživení, provoz a funkci</t>
  </si>
  <si>
    <t>742410063</t>
  </si>
  <si>
    <t>Montáž reproduktoru nástěnného rozhlasu</t>
  </si>
  <si>
    <t>742410061</t>
  </si>
  <si>
    <t>Montáž reproduktoru podhledového bez krytu rozhlasu</t>
  </si>
  <si>
    <t>742-R-D12-009</t>
  </si>
  <si>
    <t>Připojení kabelu ke svorkovnici reproduktoru</t>
  </si>
  <si>
    <t>HZS</t>
  </si>
  <si>
    <t>HZS1292</t>
  </si>
  <si>
    <t>Hodinová zúčtovací sazba stavební dělník</t>
  </si>
  <si>
    <t>262144</t>
  </si>
  <si>
    <t>Poznámka k položce:_x000d_
Položka obsahuje stavební přípomoci spojené s montáží kabelových tras.</t>
  </si>
  <si>
    <t>HZS1331</t>
  </si>
  <si>
    <t>Hodinová zúčtovací sazba montér konstrukcí</t>
  </si>
  <si>
    <t>Poznámka k položce:_x000d_
Položka obsahuje práce spojené s montáží nosných konstrukcí kabelových tras.</t>
  </si>
  <si>
    <t>HZS3222</t>
  </si>
  <si>
    <t>Hodinová zúčtovací sazba montér slaboproudých zařízení odborný</t>
  </si>
  <si>
    <t>Poznámka k položce:_x000d_
Položka obsahuje práce spojené s instalací technologie rozhlasu, nastavením výkonů jednotlivých reproduktorů pro dosažení vhodné srozumitelnosti</t>
  </si>
  <si>
    <t>HZS4232</t>
  </si>
  <si>
    <t>Hodinová zúčtovací sazba technik odborný</t>
  </si>
  <si>
    <t>Poznámka k položce:_x000d_
Položka obsahuje programátorské práce nastavení rozhlasové ústředny a nastavení výkonů do jednotlivých linek za dosažením vhodné srozumitelnosti</t>
  </si>
  <si>
    <t>HZS2222</t>
  </si>
  <si>
    <t>Hodinová zúčtovací sazba elektrikář odborný</t>
  </si>
  <si>
    <t>Poznámka k položce:_x000d_
Položka obsahuje práce spojené s odpojením a opětovným napojením napájecího zdroje na rozvody nn, uzemněním kabelových tras a rozvaděče.</t>
  </si>
  <si>
    <t>Dodávka - Místní rozhlas</t>
  </si>
  <si>
    <t>742-R-D12-010</t>
  </si>
  <si>
    <t>Řídící jednotka rozhlasu 100V a směrovač do 6-ti zón Kompletní funkční sestava.</t>
  </si>
  <si>
    <t>742-R-D12-018</t>
  </si>
  <si>
    <t>Směrovač (router) pro rozhlas 100V do 6-ti zón, rozšíření sestavy řídící jednotky Kompletní funkční sestava.</t>
  </si>
  <si>
    <t>742-R-D12-011</t>
  </si>
  <si>
    <t>Zesilovač systémový 480W, pro připojení k směrovači pro rozvod linek 100V rohlasu. Kompletní funkční sestava.</t>
  </si>
  <si>
    <t>742-R-D12-012</t>
  </si>
  <si>
    <t>Síťová napájecí jednotka s možností připojení záložního akumulátoru.</t>
  </si>
  <si>
    <t>742-R-D12-013</t>
  </si>
  <si>
    <t>Akumulátor, záložní zdroj, 12V/25Ah</t>
  </si>
  <si>
    <t>742-R-D12-014</t>
  </si>
  <si>
    <t>Stanice hlasatele, řečnický pult</t>
  </si>
  <si>
    <t>742-R-D12-015</t>
  </si>
  <si>
    <t>Systémová kabeláž propojení jednotek</t>
  </si>
  <si>
    <t>742-R-D12-016</t>
  </si>
  <si>
    <t>Přepěťová ochrana napájení 230V zdrojů</t>
  </si>
  <si>
    <t>742-R-D12-017</t>
  </si>
  <si>
    <t>Ostatní příslušenství sestavy systému Místního rozhlasu dle pokynů výrobce systému nutných pro oživení, provoz a funkci</t>
  </si>
  <si>
    <t>Poznámka k položce:_x000d_
Reproduktory_x000d_
Protože návrhy rozmístění reproduktorů vycházejí z teoretických předpokladů projektové dokumentace, které se u novostavby objektu mohou při realizaci stavby lišit od předpokladu, je nutné, aby realizátor stavby před instalací systému Místního rozhlasu ověřil projekční předpoklady novým výpočtem případně akustickou simulací, do které zohlední konkrétní skutečné provedení stavby v době realizace spolu s konkrétními dodanými typy reproduktorů dle doporučení výrobce. Stejně tak je nutno postupovat i s nastavením výkonu jednotlivých reproduktorů tak, aby ve výsledku byla zajištěna dobrá slyšitelnost a srozumitelnost.</t>
  </si>
  <si>
    <t>742-R-D12-021</t>
  </si>
  <si>
    <t>Jednosměrný zvukový projektor 10W (10/6/3/1,5W), bílý, včetně uchycení na stěnu a napojení do reproduktorové linky, s vysokým útlumem dozvuku pro náročné akustické podmínky místnosti.</t>
  </si>
  <si>
    <t>742-R-D12-022</t>
  </si>
  <si>
    <t>Obousměrný zvukový projektor 10W (10/6/3/1,5W), bílý, včetně uchycení na stěnu a napojení do reproduktorové linky, s vysokým útlumem dozvuku pro náročné akustické podmínky místnosti.</t>
  </si>
  <si>
    <t>742-R-D12-023</t>
  </si>
  <si>
    <t>Podhledový stropní reproduktor 6W (6/3/1,5W), bílý, včetně napojení do reproduktorové linky.</t>
  </si>
  <si>
    <t>742-R-D12-024</t>
  </si>
  <si>
    <t>Poznámka k položce:_x000d_
Položka obsahuje např.: propojovací kabeláž, konektory, svorky, redukce apod. pro napojení prvků a související techniky, dále instalační krabičky, spojky, pásky, šroubky, a ostatní instalační příslušenství pro instalaci prvků a kabelových tras) - hmoždinky, kotevní prvky, vruty, šrouby, sádra</t>
  </si>
  <si>
    <t>SO-06.2.2 - Rozhlas kabeláž</t>
  </si>
  <si>
    <t>D1 - Montáž - Místní rozhlas kabelové trasy</t>
  </si>
  <si>
    <t>D2 - Dodávka - Místní rozhlas kabelové trasy</t>
  </si>
  <si>
    <t>Montáž - Místní rozhlas kabelové trasy</t>
  </si>
  <si>
    <t>1400,00</t>
  </si>
  <si>
    <t>150,00</t>
  </si>
  <si>
    <t>Výkresy podlaží; rozvody k reproduktorům</t>
  </si>
  <si>
    <t>26,00</t>
  </si>
  <si>
    <t>Kabel reproduktorové linky 4x1,5</t>
  </si>
  <si>
    <t>870,000</t>
  </si>
  <si>
    <t>Kabel reproduktorové linky 4x2,5</t>
  </si>
  <si>
    <t>650,000</t>
  </si>
  <si>
    <t>Kabel pro připojení hlasatele</t>
  </si>
  <si>
    <t>100,000</t>
  </si>
  <si>
    <t>Dodávka - Místní rozhlas kabelové trasy</t>
  </si>
  <si>
    <t>34571094</t>
  </si>
  <si>
    <t>trubka elektroinstalační tuhá ocelová D 28,6/32 mm</t>
  </si>
  <si>
    <t>742-R-D12-029</t>
  </si>
  <si>
    <t>Kabel reproduktorové linky 100V cca.4x1,5mm, B2caS1D1</t>
  </si>
  <si>
    <t>742-R-D12-030</t>
  </si>
  <si>
    <t>Kabel reproduktorové linky 100V cca.4x2,5mm, B2caS1D1</t>
  </si>
  <si>
    <t>742-R-D12-031</t>
  </si>
  <si>
    <t>Kabel pro připojení stanice hlasatele</t>
  </si>
  <si>
    <t>SO-06.3 - Strukturovaná kabeláž</t>
  </si>
  <si>
    <t>SO-06.3.1 - Kabelové trasy-společné</t>
  </si>
  <si>
    <t>D1 - Společné kabelové trasy - společné pro SLP</t>
  </si>
  <si>
    <t xml:space="preserve">D2 - Dodávka </t>
  </si>
  <si>
    <t>Společné kabelové trasy - společné pro SLP</t>
  </si>
  <si>
    <t>742-R-D1-001</t>
  </si>
  <si>
    <t>Montáž Konstrukce stojny pro kotvení kabelových žebříků, funkční při požáru P30</t>
  </si>
  <si>
    <t>Výkresy podlaží, detail kabelové trasy</t>
  </si>
  <si>
    <t>13,00</t>
  </si>
  <si>
    <t>742110102</t>
  </si>
  <si>
    <t>Montáž kabelového žlabu pro slaboproud do 150/100 mm</t>
  </si>
  <si>
    <t>742110107</t>
  </si>
  <si>
    <t>Montáž kabelového žlabu pro slaboproud do 500/100 mm</t>
  </si>
  <si>
    <t>742110122</t>
  </si>
  <si>
    <t>Montáž nosníku s konzolami nebo závitovými tyčemi pro slaboproud šířky 150 mm</t>
  </si>
  <si>
    <t>742110127</t>
  </si>
  <si>
    <t>Montáž nosníku s konzolami nebo závitovými tyčemi pro slaboproud šířky 500 mm</t>
  </si>
  <si>
    <t>742-R-D1-001.1</t>
  </si>
  <si>
    <t>Montáž vedení uzemňovacího na povrchu z drátu</t>
  </si>
  <si>
    <t>Uzemnění kabelových tras</t>
  </si>
  <si>
    <t>360,00</t>
  </si>
  <si>
    <t>742-R-D9-002</t>
  </si>
  <si>
    <t>Montáž pospojování konstrukce ostatní vodičem do 16 mm2 uloženým pevně</t>
  </si>
  <si>
    <t>742-R-D1-002</t>
  </si>
  <si>
    <t>Měření zemního odporu</t>
  </si>
  <si>
    <t>1,00</t>
  </si>
  <si>
    <t>742190003</t>
  </si>
  <si>
    <t>Vyvazování kabeláže ve žlabech pro slaboproud</t>
  </si>
  <si>
    <t>742-R-D9-002.1</t>
  </si>
  <si>
    <t>Montáž příslušenství pro vedení kabelů do kabelových žlabů</t>
  </si>
  <si>
    <t>742-R-D1-010</t>
  </si>
  <si>
    <t>Konstrukce stojny pro kotvení kabelových žebříků, funkční při požáru P30</t>
  </si>
  <si>
    <t>Poznámka k položce:_x000d_
Položka obsahuje sestavu nosné konstrukce pro ukotvení stoupacích kabelových žlabů kabelových žebříků, samonosná konstrukce kotvená pouze do betonové podlahy a stropu, v provedení funkční při požáru P30. Tato konstrukce zahrnuje kompletní sestavu do prostoru kabelové stoupačky v rámci jednoho patra, nosná konstrukce je společná pro slaboproudé i silnoproudé trasy. Sestava : 3x Stojna prostorová, délka 3m 2x Držák stojny pro ukotvení do stropu 2x Držák stojny pro ukotvení do podlahy Kotevní materiál a instalační materiál pro kotvení do podlahy a stropu, a spojovací materiál pro sestavení nosné kostrukce v kabelových stoupačkách</t>
  </si>
  <si>
    <t>742-R-D1-010.1</t>
  </si>
  <si>
    <t>Kabelový žlab mřížový 50/50 ve funkci kabelového žebříku, funkční při požáru P30</t>
  </si>
  <si>
    <t>Poznámka k položce:_x000d_
Položka obsahuje: Instalační žlab mřížový výška 50 šířka 50mm, v provedení funkční při požáru P30 Spojka pro mřížový žlab Svorka pro mřížový žlab Svorka pro uzemnění žlabu Kotevní materiál a instalační materiál pro kotvení do stěny jako stoupací kabelový žebřík v kabelových stoupačkách</t>
  </si>
  <si>
    <t>Výkresy podlaží, kabelové trasy stoupaček mezi patry, rezerva pro vedení kabelů EPS</t>
  </si>
  <si>
    <t>40,00</t>
  </si>
  <si>
    <t>742-R-D1-010.2</t>
  </si>
  <si>
    <t>Kabelový žlab plechový perforovaný 50/50 ve funkci kabelového žebříku, s víkem</t>
  </si>
  <si>
    <t>Poznámka k položce:_x000d_
Položka obsahuje: Instalační žlab plechový perforovaný výška 50 šířka 50mm Víko pro kabelový žlab Spojka pro mřížový žlab Svorka pro mřížový žlab Svorka pro uzemnění žlabu Kotevní materiál a instalační materiál pro kotvení do stěny jako stoupací kabelový žebřík v kabelových stoupačkách</t>
  </si>
  <si>
    <t>Výkresy podlaží, kabelové trasy stoupaček mezi patry, pro vedení kabelů rozhlasu</t>
  </si>
  <si>
    <t>742-R-D1-010.3</t>
  </si>
  <si>
    <t>Kabelový žlab mřížový 100/50 ve funkci kabelového žebříku</t>
  </si>
  <si>
    <t>Poznámka k položce:_x000d_
Položka obsahuje: Instalační žlab mřížový výška 100 šířka 50mm Spojka pro mřížový žlab Svorka pro mřížový žlab Svorka pro uzemnění žlabu Kotevní materiál a instalační materiál pro kotvení do stěny jako stoupací kabelový žebřík v kabelových stoupačkách</t>
  </si>
  <si>
    <t>Výkresy podlaží, kabelové trasy stoupaček</t>
  </si>
  <si>
    <t>10,00</t>
  </si>
  <si>
    <t>742-R-D1-010.4</t>
  </si>
  <si>
    <t>Kabelový žlab mřížový 500/50 ve funkci kabelového žebříku</t>
  </si>
  <si>
    <t>Poznámka k položce:_x000d_
Položka obsahuje: Instalační žlab mřížový výška 50 šířka 500mm Spojka pro mřížový žlab Svorka pro mřížový žlab Svorka pro uzemnění žlabu Kotevní materiál a instalační materiál pro kotvení do stěny jako stoupací kabelový žebřík v kabelových stoupačkách</t>
  </si>
  <si>
    <t>Výkresy podlaží, kabelové trasy stoupaček SK mezi patry</t>
  </si>
  <si>
    <t>742-R-D1-010.5</t>
  </si>
  <si>
    <t>Kabelový žlab mřížový 50/50, v provedení funkční při požáru P30</t>
  </si>
  <si>
    <t>Poznámka k položce:_x000d_
Položka obsahuje: Instalační žlab mřížový výška 50 šířka 50mm, v provedení funkční při požáru P30 Spojka pro mřížový žlab Svorka pro mřížový žlab Svorka pro uzemnění žlabu Kotevní materiál a instalační materiál pro kotvení do stropu a do stěny a závěs pro zavešení do stropu do délky závěsu 0,4m</t>
  </si>
  <si>
    <t>Výkresy podlaží, kabelové trasy EPS</t>
  </si>
  <si>
    <t>1100,00</t>
  </si>
  <si>
    <t>742-R-D1-010.6</t>
  </si>
  <si>
    <t>Kabelový žlab mřížový 100/100</t>
  </si>
  <si>
    <t>Poznámka k položce:_x000d_
Položka obsahuje: Instalační žlab mřížový výška 100 šířka 100mm Spojka pro mřížový žlab Svorka pro mřížový žlab Svorka pro uzemnění žlabu Kotevní materiál a instalační materiál pro kotvení do stropu a do stěny a závěs pro zavešení do stropu do délky závěsu 0,4m</t>
  </si>
  <si>
    <t>Výkresy podlaží, kabelové trasy, 40m na chodbu</t>
  </si>
  <si>
    <t>960,00</t>
  </si>
  <si>
    <t>742-R-D1-010.7</t>
  </si>
  <si>
    <t>Kabelový žlab mřížový 150/100</t>
  </si>
  <si>
    <t>Poznámka k položce:_x000d_
Položka obsahuje: Instalační žlab mřížový výška 100 šířka 150mm Spojka pro mřížový žlab Svorka pro mřížový žlab Svorka pro uzemnění žlabu Kotevní materiál a instalační materiál pro kotvení do stropu a do stěny a závěs pro zavešení do stropu do délky závěsu 0,4m</t>
  </si>
  <si>
    <t>Výkresy podlaží, kabelové trasy, úsek mezi serverovnou a stoupačkou v 7.NP</t>
  </si>
  <si>
    <t>742-R-D1-010.8</t>
  </si>
  <si>
    <t>Kabelový žlab plechový perforovaný s víkem a přepážkou, 50/50 , v provedení funkční při požáru P30</t>
  </si>
  <si>
    <t>Poznámka k položce:_x000d_
Položka obsahuje: Instalační žlab plechový perforovaný výška 50 šířka 50mm , v provedení funkční při požáru P30 Spojky pro žlab Svorky pro žlab Svorka pro uzemnění žlabu Kotevní materiál a instalační materiál pro kotvení do stropu a do stěny a závěs pro zavešení do stropu do délky závěsu 0,4m</t>
  </si>
  <si>
    <t>Výkresy podlaží, trasa v 7.NP</t>
  </si>
  <si>
    <t>20,00</t>
  </si>
  <si>
    <t>742-R-D1-010.9</t>
  </si>
  <si>
    <t>Kabelový žlab plechový perforovaný s víkem a přepážkou, 200/50 , v provedení funkční při požáru P30</t>
  </si>
  <si>
    <t>Poznámka k položce:_x000d_
Položka obsahuje: Instalační žlab plechový perforovaný výška 50 šířka 200mm , v provedení funkční při požáru P30 1x Víko pro plechové pro celý žlab 2x převázka plechová pro podélné rozdělení žlabu na komory Spojky pro žlab Svorky pro žlab Svorka pro uzemnění žlabu Kotevní materiál a instalační materiál pro kotvení do stropu a do stěny a závěs pro zavešení do stropu do délky závěsu 0,4m</t>
  </si>
  <si>
    <t>Výkresy podlaží, kabelové trasy v 1.NP</t>
  </si>
  <si>
    <t>80,00</t>
  </si>
  <si>
    <t>742-R-D1-010.10</t>
  </si>
  <si>
    <t>Kabelový žlab plechový perforovaný s víkem a přepážkou, 300/50 , v provedení funkční při požáru P30</t>
  </si>
  <si>
    <t>Poznámka k položce:_x000d_
Položka obsahuje: Instalační žlab plechový perforovaný výška 50 šířka 300mm , v provedení funkční při požáru P30 1x Víko pro plechové pro celý žlab 2x převázka plechová pro podélné rozdělení žlabu na komory Spojky pro žlab Svorky pro žlab Svorka pro uzemnění žlabu Kotevní materiál a instalační materiál pro kotvení do stropu a do stěny a závěs pro zavešení do stropu do délky závěsu 0,4m</t>
  </si>
  <si>
    <t>Výkresy podlaží, kabelové trasy z kastlíku do stoupačky, 10m na patro</t>
  </si>
  <si>
    <t>130,00</t>
  </si>
  <si>
    <t>742-R-D1-010.11</t>
  </si>
  <si>
    <t>Kabelový žlab plechový perforovaný s víkem a přepážkou, 500/50 , v provedení funkční při požáru P30</t>
  </si>
  <si>
    <t>Poznámka k položce:_x000d_
Položka obsahuje: Instalační žlab plechový perforovaný výška 50 šířka 500mm , v provedení funkční při požáru P30 1x Víko pro plechové pro celý žlab 2x převázka plechová pro podélné rozdělení žlabu na komory Spojky pro žlab Svorky pro žlab Svorka pro uzemnění žlabu Kotevní materiál a instalační materiál pro kotvení do stropu a do stěny a závěs pro zavešení do stropu do délky závěsu 0,4m</t>
  </si>
  <si>
    <t>Výkresy podlaží, kabelové trasy ze serverovny do chodby a z kastlíku do stoupačky v 7.NP a 1.NP</t>
  </si>
  <si>
    <t>45,00</t>
  </si>
  <si>
    <t>742-R-D1-010.12</t>
  </si>
  <si>
    <t>Kabelový žlab mřížový 500/50</t>
  </si>
  <si>
    <t>Poznámka k položce:_x000d_
Položka obsahuje: Instalační žlab mřížový výška 50 šířka 500mm Spojka pro mřížový žlab Svorka pro mřížový žlab Svorka pro uzemnění žlabu Kotevní materiál a instalační materiál pro kotvení do stropu a do stěny a závěs pro zavešení do stropu do délky závěsu 0,4m</t>
  </si>
  <si>
    <t>Výkresy podlaží, kabelové trasy SK v serverovně</t>
  </si>
  <si>
    <t>742-R-D1-018</t>
  </si>
  <si>
    <t>742-R-D1-019</t>
  </si>
  <si>
    <t>Příslušenství pro vedení kabelů do kabelových žlabů</t>
  </si>
  <si>
    <t>742-R-D1-025</t>
  </si>
  <si>
    <t>Poznámka k položce:_x000d_
Položka obsahuje např.: - hmoždinky, kotevní prvky, vruty, šrouby, sádra - vázací pásky, smršťovací bužírky - a další …..................</t>
  </si>
  <si>
    <t>SO-06.3.2 - SK</t>
  </si>
  <si>
    <t>D1 - Strukturovaná kabeláž (SK)</t>
  </si>
  <si>
    <t>Strukturovaná kabeláž (SK)</t>
  </si>
  <si>
    <t>Poznámka k položce:_x000d_
Krabice k zásuvkám a přístrojům</t>
  </si>
  <si>
    <t>742330041</t>
  </si>
  <si>
    <t>Montáž datové jednozásuvky</t>
  </si>
  <si>
    <t>Výkresy podlaží, Blokové schéma</t>
  </si>
  <si>
    <t>povrchové zásuvky wifi</t>
  </si>
  <si>
    <t>94,00</t>
  </si>
  <si>
    <t>zásuvka do stěny</t>
  </si>
  <si>
    <t>6,00</t>
  </si>
  <si>
    <t>742330042</t>
  </si>
  <si>
    <t>Montáž datové dvouzásuvky</t>
  </si>
  <si>
    <t>Poznámka k položce:_x000d_
Výkresy podlaží, Blokové schéma: 17x dvojzásuvka</t>
  </si>
  <si>
    <t>17,00</t>
  </si>
  <si>
    <t>742330051</t>
  </si>
  <si>
    <t>Popis portu datové zásuvky</t>
  </si>
  <si>
    <t>742-R-D9-001</t>
  </si>
  <si>
    <t>Ukončení kabelu Cat6A na konektoru RJ45 (zásuvky, patchpanely), ukončení jedné strany v jednom konektoru RJ45, resp. svorkovnice patchpanelu</t>
  </si>
  <si>
    <t>742-R-D9-001.1</t>
  </si>
  <si>
    <t>Označení kabelu</t>
  </si>
  <si>
    <t>742-R-D9-009</t>
  </si>
  <si>
    <t>Montáž drobný instalační materiál</t>
  </si>
  <si>
    <t>742-R-D9-010</t>
  </si>
  <si>
    <t>742-R-D9-025</t>
  </si>
  <si>
    <t>Sestava datové zásuvky 1xRJ45 pro montáž povrchově</t>
  </si>
  <si>
    <t>742-R-D9-025.1</t>
  </si>
  <si>
    <t>Sestava datové zásuvky 1xRJ45 pro montáž na krabici pod omítku</t>
  </si>
  <si>
    <t>742-R-D9-024</t>
  </si>
  <si>
    <t>Sestava datové zásuvky 2xRJ45 pro montáž na krabici pod omítku</t>
  </si>
  <si>
    <t>742-R-D9-044</t>
  </si>
  <si>
    <t>SO-06.3.3 - SK kabeláž</t>
  </si>
  <si>
    <t>741110511</t>
  </si>
  <si>
    <t>Montáž lišta a kanálek vkládací šířky do 60 mm s víčkem</t>
  </si>
  <si>
    <t>Poznámka k položce:_x000d_
240,00</t>
  </si>
  <si>
    <t>Poznámka k položce:_x000d_
Výkresy podlaží; rozvody k datovým zásuvkám, uvnitř podhledů a dutin</t>
  </si>
  <si>
    <t>850,00</t>
  </si>
  <si>
    <t>Poznámka k položce:_x000d_
Výkresy podlaží; rozvody k datovým zásuvkám, trasa ve stěně, průměrná délka 8m</t>
  </si>
  <si>
    <t>390,00</t>
  </si>
  <si>
    <t>Poznámka k položce:_x000d_
Výkresy podlaží, horizontální rozvody, počet portů 134 x uvažovaná průměrná délka segmentu 85m včetně prořezu</t>
  </si>
  <si>
    <t>11390,00</t>
  </si>
  <si>
    <t xml:space="preserve">Kabel pro napájení </t>
  </si>
  <si>
    <t>40,000</t>
  </si>
  <si>
    <t>742-R-D9-045</t>
  </si>
  <si>
    <t>lišta 50x20, dvě přepážky, víko</t>
  </si>
  <si>
    <t>trubka elektroinstalační tuhá z PVC D 28,6/32 mm</t>
  </si>
  <si>
    <t>742-R-D9-012</t>
  </si>
  <si>
    <t>Datový instalační kabel Cat.6A STP LSOH 550MHz, Euroclass B2ca-s1,d1,a1, kabel s individuálně stíněnými páry AL/PET fólií, vnější průměr kabelu 7,5mm</t>
  </si>
  <si>
    <t>742-R-D9-013</t>
  </si>
  <si>
    <t>742-R-D9-014</t>
  </si>
  <si>
    <t>SO-06.3.4 - Přeložky stáv.kabelů</t>
  </si>
  <si>
    <t>D1 - Přeložky stávajících metalických a optických kabelů které mají zůstat funkční po celou dobu stavby a</t>
  </si>
  <si>
    <t xml:space="preserve">    D2 - Montáž</t>
  </si>
  <si>
    <t xml:space="preserve">    D3 - Dodávka </t>
  </si>
  <si>
    <t xml:space="preserve">    D4 - Práce spojené s přeložením stávajících metalických a optických kabelů které mají zůstat funkční po c</t>
  </si>
  <si>
    <t>Přeložky stávajících metalických a optických kabelů které mají zůstat funkční po celou dobu stavby a</t>
  </si>
  <si>
    <t>Montáž</t>
  </si>
  <si>
    <t>Instalace příchytky trubky</t>
  </si>
  <si>
    <t>742110401</t>
  </si>
  <si>
    <t>Montáž instalačních kanálů pro slaboproud plastových jednokomorových</t>
  </si>
  <si>
    <t>742110041</t>
  </si>
  <si>
    <t>Montáž lišt vkládacích pro slaboproud</t>
  </si>
  <si>
    <t>trubka elektroinstalační otevřená M32, pro uložení kabelů a vedení na omítku v interiéru, pro ochránění stávajícího optického kabelového vedení</t>
  </si>
  <si>
    <t>742-R-D9-012.1</t>
  </si>
  <si>
    <t>Příchytka pro trubku, pro instalaci otevřené trubky povrchově na strop a na stěnu</t>
  </si>
  <si>
    <t>742-R-D9-012.2</t>
  </si>
  <si>
    <t>Elektroinstalační kanál 60x40 bezhalogenový, bílá</t>
  </si>
  <si>
    <t>742-R-D9-012.3</t>
  </si>
  <si>
    <t>Elektroinstalační kanál 80x40 bezhalogenový, bílá</t>
  </si>
  <si>
    <t>742-R-D9-012.4</t>
  </si>
  <si>
    <t>Elektroinstalační lišta 40x20 bezhalogenový, bílá</t>
  </si>
  <si>
    <t>Práce spojené s přeložením stávajících metalických a optických kabelů které mají zůstat funkční po c</t>
  </si>
  <si>
    <t>SO-06.3.5 - Rozvaděč</t>
  </si>
  <si>
    <t>D1 - Montáž - do Rozvaděče RACK</t>
  </si>
  <si>
    <t>D2 - Dodávka - do Rozvaděče RACK</t>
  </si>
  <si>
    <t>Montáž - do Rozvaděče RACK</t>
  </si>
  <si>
    <t>742330022</t>
  </si>
  <si>
    <t>Montáž napájecího panelu do rozvaděče</t>
  </si>
  <si>
    <t>742330023</t>
  </si>
  <si>
    <t>Montáž vyvazovacíhoho panelu</t>
  </si>
  <si>
    <t>742330024</t>
  </si>
  <si>
    <t>Montáž patch panelu 24 portů UTP/FTP</t>
  </si>
  <si>
    <t>Popis portů patchpanelu</t>
  </si>
  <si>
    <t>742-R-D9-003</t>
  </si>
  <si>
    <t>Měření uzemnění</t>
  </si>
  <si>
    <t>742-R-D9-001.2</t>
  </si>
  <si>
    <t>Dodávka - do Rozvaděče RACK</t>
  </si>
  <si>
    <t>742-R-D9-017</t>
  </si>
  <si>
    <t>Napájecí panel se zásuvkami pro distribuci energie k jednotlivým IT zařízením v rozvaděči, s přepěťovou ochranou a filtrem</t>
  </si>
  <si>
    <t>742-R-D9-018</t>
  </si>
  <si>
    <t>Napájecí panel se zásuvkami pro distribuci energie k jednotlivým IT zařízením v rozvaděči</t>
  </si>
  <si>
    <t>742-R-D9-019</t>
  </si>
  <si>
    <t>Vertikální vyvazovací panel pro rozvaděče 19", v. 42U, š. 100mm, h. 112mm, pro dodržení poloměrů ohybů kabelů IT cat6A UTP, zaklapávací systém předního panelu</t>
  </si>
  <si>
    <t>742-R-D9-020</t>
  </si>
  <si>
    <t>Jednostranný horizontální HD vyvazovací panel, 10 párů žeber, odnímatelný kryt, (VxŠxH) 1U x 19" x 112mm</t>
  </si>
  <si>
    <t>742-R-D9-022</t>
  </si>
  <si>
    <t>Patch panel 24xRJ45/s, Cat.6A ISO, LSOH, 1U</t>
  </si>
  <si>
    <t>SO-06.3.6 - Aktivní prvky</t>
  </si>
  <si>
    <t>D1 - Aktivní prvky - montáž</t>
  </si>
  <si>
    <t>D2 - Aktivní prvky - Dodávka</t>
  </si>
  <si>
    <t>Aktivní prvky - montáž</t>
  </si>
  <si>
    <t>742330012</t>
  </si>
  <si>
    <t>Montáž zařízení do rozvaděče (switch, UPS, DVR, server) bez nastavení</t>
  </si>
  <si>
    <t>Poznámka k položce:_x000d_
U licencovaných aktivních prvků je požadavek na licenci min.na 3 roky jako součást dodávky</t>
  </si>
  <si>
    <t>Instalace WiFi AP jednotky</t>
  </si>
  <si>
    <t>Instalace držáku pro wifi</t>
  </si>
  <si>
    <t>Aktivní prvky - Dodávka</t>
  </si>
  <si>
    <t>742-R-D10-001</t>
  </si>
  <si>
    <t>WiFi AP jednotka typu Cisco Catalyst 9105AX</t>
  </si>
  <si>
    <t>742-R-D10-002</t>
  </si>
  <si>
    <t>Držák pro WiFi AP</t>
  </si>
  <si>
    <t>742-R-D10-002.1</t>
  </si>
  <si>
    <t>Patch kabel STP RJ45-RJ45, Cat.6A, výrobek délky od zásuvky na stropě k wifi na stropě cca.1,9m</t>
  </si>
  <si>
    <t>742-R-D10-001.1</t>
  </si>
  <si>
    <t>Switch Cisco WS-C2960X-24PD-L</t>
  </si>
  <si>
    <t>742-R-D10-001.2</t>
  </si>
  <si>
    <t>Příslušenství pro switch - licence na 3 roky</t>
  </si>
  <si>
    <t>742-R-D10-002.2</t>
  </si>
  <si>
    <t>SMX3000RMHV2UNC, APC Smart-UPS X, Line Interactive, 3kVA, Tower/Rack 2U, 208V-230V, 8x C13+1x C19 IEC, Síťová karta, Prodloužení zálohy</t>
  </si>
  <si>
    <t>742-R-D10-002.3</t>
  </si>
  <si>
    <t>Patch kabel STP RJ45-RJ45, Cat.6A 2m</t>
  </si>
  <si>
    <t>742-R-D10-002.4</t>
  </si>
  <si>
    <t>Patch kabel STP RJ45-RJ45, Cat.6A, 1m</t>
  </si>
  <si>
    <t>SO-06.4 - VON</t>
  </si>
  <si>
    <t>VRN1 - Průzkumné, geodetické a projektové práce</t>
  </si>
  <si>
    <t>D1 - Požární ucpávky - společné pro SLP</t>
  </si>
  <si>
    <t>VRN4 - Inženýrská činnost</t>
  </si>
  <si>
    <t>VRN - Ostatní náklady</t>
  </si>
  <si>
    <t>HZS - Hodinové zúčtovací sazby - demontáže</t>
  </si>
  <si>
    <t>VRN1</t>
  </si>
  <si>
    <t>Průzkumné, geodetické a projektové práce</t>
  </si>
  <si>
    <t>013244000</t>
  </si>
  <si>
    <t>Dokumentace pro provádění stavby</t>
  </si>
  <si>
    <t>013294000</t>
  </si>
  <si>
    <t>Ostatní dokumentace</t>
  </si>
  <si>
    <t>Požární ucpávky - společné pro SLP</t>
  </si>
  <si>
    <t>D1-R-001</t>
  </si>
  <si>
    <t>Požární ucpávka</t>
  </si>
  <si>
    <t xml:space="preserve">Položka obsahuje: materiál na provedení požární ucpávky pro těsnění prostupu kabelu / elektroinstalační trubky, vnitřní prostředí </t>
  </si>
  <si>
    <t>Požární ucpávky kabelových tras</t>
  </si>
  <si>
    <t>99,00</t>
  </si>
  <si>
    <t>D1-R-002</t>
  </si>
  <si>
    <t>Položka obsahuje: materiál na provedení požární ucpávky pro těsnění prostupu kabelů, kabelových lávek a roštů, vnitřní prostředí – demontovatelné uc</t>
  </si>
  <si>
    <t>D1-R-003</t>
  </si>
  <si>
    <t>Požární ucpávky kabelových tras, a prostupů do kabelových stoupaček</t>
  </si>
  <si>
    <t>742190004</t>
  </si>
  <si>
    <t>Požárně těsnící materiál do prostupu</t>
  </si>
  <si>
    <t>VRN4</t>
  </si>
  <si>
    <t>Inženýrská činnost</t>
  </si>
  <si>
    <t>044002000</t>
  </si>
  <si>
    <t>043194000</t>
  </si>
  <si>
    <t>Ostatní zkoušky</t>
  </si>
  <si>
    <t>Ostatní náklady</t>
  </si>
  <si>
    <t>094103000</t>
  </si>
  <si>
    <t>Náklady na plánované vyklizení objektu</t>
  </si>
  <si>
    <t>Hodinové zúčtovací sazby - demontáže</t>
  </si>
  <si>
    <t>HZS3221</t>
  </si>
  <si>
    <t>Hodinová zúčtovací sazba montér slaboproudých zařízení</t>
  </si>
  <si>
    <t>HZS4212</t>
  </si>
  <si>
    <t>Hodinová zúčtovací sazba revizní technik specialista</t>
  </si>
  <si>
    <t>SO-07 - VZT</t>
  </si>
  <si>
    <t>Poz. - Položka</t>
  </si>
  <si>
    <t>1 - Větrání kuchyněk - P/O</t>
  </si>
  <si>
    <t>2 - Větrání sušáren - P/O</t>
  </si>
  <si>
    <t>3 - Větrání hygienických zázemí - O</t>
  </si>
  <si>
    <t>4 - Větrání zdroje tepla</t>
  </si>
  <si>
    <t>DEM - Demontáže - předpoklad, bude upřesněno dle skutečnosti - včetně ekologické likvidace</t>
  </si>
  <si>
    <t xml:space="preserve">VZ - Vzorkování  PŘED OBJEDNÁNÍM</t>
  </si>
  <si>
    <t>D1 - Zaměření na stavbě před objednáním</t>
  </si>
  <si>
    <t>D2 - Požární ucpávky a dotěsnění viz popis TZ protipožární opatření</t>
  </si>
  <si>
    <t>D3 - Pomocný a spojovací materiál</t>
  </si>
  <si>
    <t>D4 - Čištění</t>
  </si>
  <si>
    <t>D5 - Zprovoznění vyregulování</t>
  </si>
  <si>
    <t>D6 - Označení VZT zařízení</t>
  </si>
  <si>
    <t>D8 - Výkon šéfmontéra a technické podpory realizace řeší dodavatelská firma VZT</t>
  </si>
  <si>
    <t>D9 - Dokumentace</t>
  </si>
  <si>
    <t xml:space="preserve">D10 - Ostatní </t>
  </si>
  <si>
    <t>D11 - Doprava</t>
  </si>
  <si>
    <t>Poz.</t>
  </si>
  <si>
    <t>Položka</t>
  </si>
  <si>
    <t>Větrání kuchyněk - P/O</t>
  </si>
  <si>
    <t>Rekuperační vzduchotechnická jednotka s deskovým rekuperátorem a bypasem v provedení do vnItřního prostředí stojatá v sestavě dle technické zprávy o výkonových parametrech a ostatních parametrech konstrukce a vybavenosti uvedených v technické zprávě vč. příloh v provedení dle předpisů a technických norem. Včetně systému měření a regulace dle TZ, včetně předehřevu a uzavíracích klapek, včetně kabeláže a oživení systému. Oddělená montáž rozvodnice MaR na jednotku - servis s čela jednotky.</t>
  </si>
  <si>
    <t>002</t>
  </si>
  <si>
    <t>Systém očidlování jednotky a blokace jednotky dle ČSN 73 0872 bod 12.3 dále viz TZ bod 3.4 včetně čidla zplodin hoření pro přívod čerstvého vzduchu umístěného na přívodu dle ČSN 73 0872 bod 4.3.5 vše s vazbou na vypnutí jednotky, včetně projektu, kabeláže, čidel, elektroinstalace, výchozí revize a uvedení do provozu. Bude automaticky zajištěno, že při poruše systému očidlování jednotky nebude VZT jednotka v provozu.</t>
  </si>
  <si>
    <t>003</t>
  </si>
  <si>
    <t>Router VAV systému větrání</t>
  </si>
  <si>
    <t>004</t>
  </si>
  <si>
    <t>Switch box VAV systému pro 24-PORTŮ</t>
  </si>
  <si>
    <t>005</t>
  </si>
  <si>
    <t>VAV box DN 200 (Přívodní část) včetně krytu</t>
  </si>
  <si>
    <t>006</t>
  </si>
  <si>
    <t>VAV box DN 200 (Odvodní část) včetně krytu</t>
  </si>
  <si>
    <t>007</t>
  </si>
  <si>
    <t>VAV box deska-rozvodnice</t>
  </si>
  <si>
    <t>008</t>
  </si>
  <si>
    <t>Lapač tuku pro DN 150, h=220 mm, počáteční dP pro 200 m3/h 15 Pa, servis ze strany, bez napojení na odvod kondenzátu</t>
  </si>
  <si>
    <t>051</t>
  </si>
  <si>
    <t>Tlumič hluku čtyřhranný buňkový 2x 500x250x850 mm vč. potrubí 630x500 mm</t>
  </si>
  <si>
    <t>052</t>
  </si>
  <si>
    <t>Tlumič hluku čtyřhranný buňkový 2x 500x250x750 mm vč. potrubí 500x500 mm hygienické provedení</t>
  </si>
  <si>
    <t>053</t>
  </si>
  <si>
    <t>Tlumič hluku čtyřhranný kulisový pro tlumení hlubokých frekvencí 560x250x2000/3xM100</t>
  </si>
  <si>
    <t>054</t>
  </si>
  <si>
    <t>Tlumič hluku čtyřhranný kulisový pro tlumení hlubokých frekvencí 560x250x2000/3xM100 hygienické provedení</t>
  </si>
  <si>
    <t>055</t>
  </si>
  <si>
    <t>Tlumič hluku kruhový DN 200, 600 mm</t>
  </si>
  <si>
    <t>056</t>
  </si>
  <si>
    <t>Tlumič hluku kruhový DN 150, 900 mm</t>
  </si>
  <si>
    <t>057</t>
  </si>
  <si>
    <t>Tlumič hluku kruhový DN 150, 600 mm</t>
  </si>
  <si>
    <t>058</t>
  </si>
  <si>
    <t>Tlumič hluku kruhový DN 150, 300 mm</t>
  </si>
  <si>
    <t>Zpětná klapka těsná DN 160 tichá, snadno demontovatelná</t>
  </si>
  <si>
    <t>Regulační klapka DN 125</t>
  </si>
  <si>
    <t>Poznámka k položce:_x000d_
přívodní elementy:</t>
  </si>
  <si>
    <t>201</t>
  </si>
  <si>
    <t>Vířivá vyúsť včetně krabice pro průtok do 450 m3/h, čelní deska kovový dezén</t>
  </si>
  <si>
    <t>202</t>
  </si>
  <si>
    <t>Přívodní vyústka 325x125 komfortní dvouřadá / kovový dezén</t>
  </si>
  <si>
    <t>Poznámka k položce:_x000d_
odvodní elementy:</t>
  </si>
  <si>
    <t>251</t>
  </si>
  <si>
    <t>Ventil DN 125 kovový / kovový dezén</t>
  </si>
  <si>
    <t>252</t>
  </si>
  <si>
    <t>Digestoř provedení leštěný nerez, vč. lapačů tuku, bez osvětlení, se žlábkem pro kondenzát a napojením potrubí z horní strany viz výkresová část. Digestoře budou provedeny se zaoblenými hranami proti poranění uživatelů. Počáteční dP pro 100 m3/h 15 Pa, bez napojení na odvod kondenzátu</t>
  </si>
  <si>
    <t>Poznámka k položce:_x000d_
Protipožární klapky:</t>
  </si>
  <si>
    <t>401</t>
  </si>
  <si>
    <t>Protipožární klapka čtyřhranná 315x315 mm bez servopohonu</t>
  </si>
  <si>
    <t>402</t>
  </si>
  <si>
    <t>403</t>
  </si>
  <si>
    <t>404</t>
  </si>
  <si>
    <t>Poznámka k položce:_x000d_
ostatní:</t>
  </si>
  <si>
    <t>501</t>
  </si>
  <si>
    <t>Protidešťová žaluzie se sítem proti hmyzu 630x500 mm</t>
  </si>
  <si>
    <t>502</t>
  </si>
  <si>
    <t>Protidešťová žaluzie se sítem proti hmyzu 630x315 mm</t>
  </si>
  <si>
    <t>701</t>
  </si>
  <si>
    <t>Spiro potrubí do DN 200 včetně tvarovek viz výkres, třída těsnosti viz TZ</t>
  </si>
  <si>
    <t>bm</t>
  </si>
  <si>
    <t>801</t>
  </si>
  <si>
    <t>Čtyřhranné vzduchotechnické potrubí pozinkované rovné viz výkres, třída těsnosti viz TZ</t>
  </si>
  <si>
    <t>802</t>
  </si>
  <si>
    <t>Čtyřhranné vzduchotechnické potrubí pozinkované tvarovky rovné viz výkres, třída těsnosti viz TZ</t>
  </si>
  <si>
    <t>901</t>
  </si>
  <si>
    <t>Tepelná parotěsná izolace z minerální vaty tl. 40 mm s Al polepem</t>
  </si>
  <si>
    <t>902</t>
  </si>
  <si>
    <t>Venkovní hluková a tepelná izolace minerální vaty tl. 100 mm s oplechováním</t>
  </si>
  <si>
    <t>903</t>
  </si>
  <si>
    <t>Hluková parotěsná izolace z minerální vaty tl. 60 mm s Al polepem</t>
  </si>
  <si>
    <t>990</t>
  </si>
  <si>
    <t>Revizní otvory pro prohlídku a čištění viz TZ</t>
  </si>
  <si>
    <t>991</t>
  </si>
  <si>
    <t>Výstražný nápis na potrubí - "Potrubí VZT tvoří součást požárně bezpečnostních opatření - nutno ponechat beze změny"</t>
  </si>
  <si>
    <t>Větrání sušáren - P/O</t>
  </si>
  <si>
    <t>051.1</t>
  </si>
  <si>
    <t>Tlumič hluku čtyřhranný kulisový pro tlumení hlubokých frekvencí 450x280x2000/1xM230 vč. potrubí</t>
  </si>
  <si>
    <t>052.1</t>
  </si>
  <si>
    <t>053.1</t>
  </si>
  <si>
    <t>Tlumič hluku čtyřhranný kulisový pro tlumení hlubokých frekvencí 560x250x2000/3xM100 vč. potrubí</t>
  </si>
  <si>
    <t>054.1</t>
  </si>
  <si>
    <t>056.1</t>
  </si>
  <si>
    <t>Tlumič hluku kruhový DN 200, 500 mm</t>
  </si>
  <si>
    <t>058.1</t>
  </si>
  <si>
    <t>Tlumič hluku kruhový DN 125, 900 mm</t>
  </si>
  <si>
    <t>102.1</t>
  </si>
  <si>
    <t>Regulační klapka DN 100</t>
  </si>
  <si>
    <t>201.1</t>
  </si>
  <si>
    <t>Ventil DN 150</t>
  </si>
  <si>
    <t>202.1</t>
  </si>
  <si>
    <t>Ventil DN 100</t>
  </si>
  <si>
    <t>251.1</t>
  </si>
  <si>
    <t>Ventil DN 125</t>
  </si>
  <si>
    <t>252.1</t>
  </si>
  <si>
    <t>401.1</t>
  </si>
  <si>
    <t>Protipožární klapka čtyřhranná 400x400 mm bez servopohonu</t>
  </si>
  <si>
    <t>402.1</t>
  </si>
  <si>
    <t>403.1</t>
  </si>
  <si>
    <t>Protipožární klapka čtyřhranná 560x250 mm bez servopohonu</t>
  </si>
  <si>
    <t>404.1</t>
  </si>
  <si>
    <t>301</t>
  </si>
  <si>
    <t>Stěnová mřížka oboustranná 200x100 mm</t>
  </si>
  <si>
    <t>302</t>
  </si>
  <si>
    <t>Stěnová mřížka oboustranná 200x100 mm vč. potrubí 2000+</t>
  </si>
  <si>
    <t>Větrání hygienických zázemí - O</t>
  </si>
  <si>
    <t>001.1</t>
  </si>
  <si>
    <t>Potrubní diagonální tichý ventilátor včetně montážní konzoly a spojek parametry dle TZ a příloh</t>
  </si>
  <si>
    <t>001a</t>
  </si>
  <si>
    <t>101.1</t>
  </si>
  <si>
    <t>Zpětná klapka těsná DN 100 tichá</t>
  </si>
  <si>
    <t>Zpětná klapka těsná DN 250 tichá</t>
  </si>
  <si>
    <t>251.2</t>
  </si>
  <si>
    <t>252.2</t>
  </si>
  <si>
    <t>Krycí mřížka DN 125</t>
  </si>
  <si>
    <t>502.1</t>
  </si>
  <si>
    <t>Výfuková hlavice DN 250</t>
  </si>
  <si>
    <t>601</t>
  </si>
  <si>
    <t>Ohebná hadice hluktlumící DN 125</t>
  </si>
  <si>
    <t>701.1</t>
  </si>
  <si>
    <t>Spiro potrubí potřebné třídy těsnosti viz TZ do DN 225 včetně tvarovek do DN 250</t>
  </si>
  <si>
    <t>702</t>
  </si>
  <si>
    <t>Spiro potrubí potřebné třídy těsnosti viz TZ do DN 125 včetně tvarovek</t>
  </si>
  <si>
    <t>903.1</t>
  </si>
  <si>
    <t>904</t>
  </si>
  <si>
    <t>Větrání zdroje tepla</t>
  </si>
  <si>
    <t>001.2</t>
  </si>
  <si>
    <t>Potrubní diagonální ventilátor včetně montážní konzoly a spojek parametry dle TZ a příloh</t>
  </si>
  <si>
    <t>101.2</t>
  </si>
  <si>
    <t>Zpětná klapka těsná DN 200 mm snadno demontovatelná</t>
  </si>
  <si>
    <t>102.2</t>
  </si>
  <si>
    <t>Zpětná klapka těsná 100x315 mm tichá</t>
  </si>
  <si>
    <t>201.2</t>
  </si>
  <si>
    <t>Krycí mřížka plast DN 200 mm</t>
  </si>
  <si>
    <t>DEM</t>
  </si>
  <si>
    <t>Demontáže - předpoklad, bude upřesněno dle skutečnosti - včetně ekologické likvidace</t>
  </si>
  <si>
    <t>001.3</t>
  </si>
  <si>
    <t>Demontáž ventilátoru a přechodu (včetně krytu šachty 1000x1000 mm) nad střechou cca do DN 400</t>
  </si>
  <si>
    <t>002.1</t>
  </si>
  <si>
    <t>Demontáž potrubí a ventilátoru v kotelně do DN 250</t>
  </si>
  <si>
    <t>003.1</t>
  </si>
  <si>
    <t>Demontáž potrubí - odhad</t>
  </si>
  <si>
    <t>004.1</t>
  </si>
  <si>
    <t>Demontáž průvětrníků 1-13.NP (zaústěn do stavebního kanálu dle info GP)</t>
  </si>
  <si>
    <t>005.1</t>
  </si>
  <si>
    <t>Demontáž drobné VZT do DN 250 - odhad</t>
  </si>
  <si>
    <t xml:space="preserve">Vzorkování  PŘED OBJEDNÁNÍM</t>
  </si>
  <si>
    <t>001.4</t>
  </si>
  <si>
    <t>Vzorkování investorovi a architektovi / před objednáním zajistí dodavatel vzorek a prokáže shodu s projektem</t>
  </si>
  <si>
    <t>Zaměření na stavbě před objednáním</t>
  </si>
  <si>
    <t>961</t>
  </si>
  <si>
    <t>Požární ucpávky a dotěsnění viz popis TZ protipožární opatření</t>
  </si>
  <si>
    <t>965</t>
  </si>
  <si>
    <t>Požární ucpávky VZT potrubí do DN 160 viz TZ (počty upřesnit dle skutečnosti)</t>
  </si>
  <si>
    <t>966</t>
  </si>
  <si>
    <t>Požární ucpávky a dotěsnění protipožárních klapek viz TZ</t>
  </si>
  <si>
    <t>204</t>
  </si>
  <si>
    <t>967</t>
  </si>
  <si>
    <t>Požární ucpávky jednotlivých kabelů VZT MaR (počty upřesnit dle skutečnosti)</t>
  </si>
  <si>
    <t>206</t>
  </si>
  <si>
    <t>968</t>
  </si>
  <si>
    <t>Požární ucpávky společné kabeláže VZT MaR (počty upřesnit dle skutečnosti)</t>
  </si>
  <si>
    <t>208</t>
  </si>
  <si>
    <t>Pomocný a spojovací materiál</t>
  </si>
  <si>
    <t>970</t>
  </si>
  <si>
    <t>Montážní materiál</t>
  </si>
  <si>
    <t>210</t>
  </si>
  <si>
    <t>971</t>
  </si>
  <si>
    <t>Těsnící materiál</t>
  </si>
  <si>
    <t>212</t>
  </si>
  <si>
    <t>972</t>
  </si>
  <si>
    <t>Spojovací materiál</t>
  </si>
  <si>
    <t>214</t>
  </si>
  <si>
    <t>973</t>
  </si>
  <si>
    <t>Vrtání a drobné přípomoce</t>
  </si>
  <si>
    <t>216</t>
  </si>
  <si>
    <t>974</t>
  </si>
  <si>
    <t>Lemování prostupů VZT do střechy ze spodní strany např. plechem 150 mm pro zamezení kontaktu s případným EPS střechy - dále viz TZ</t>
  </si>
  <si>
    <t>218</t>
  </si>
  <si>
    <t>974a</t>
  </si>
  <si>
    <t>Nátrubky ZTI</t>
  </si>
  <si>
    <t>220</t>
  </si>
  <si>
    <t>974b</t>
  </si>
  <si>
    <t>Uložení potrubí nad střechou pomocí systémových dlaždic a roznášecích prvků včetně zajištění proti větru a převržení</t>
  </si>
  <si>
    <t>222</t>
  </si>
  <si>
    <t>Čištění</t>
  </si>
  <si>
    <t>975</t>
  </si>
  <si>
    <t>Čištění vzduchotechnického potrubí během montáže a kontrola včetně případného čištění před spuštěním</t>
  </si>
  <si>
    <t>224</t>
  </si>
  <si>
    <t>Zprovoznění vyregulování</t>
  </si>
  <si>
    <t>977</t>
  </si>
  <si>
    <t>Zprovoznění, vyregulování a zaškolení obsluhy</t>
  </si>
  <si>
    <t>226</t>
  </si>
  <si>
    <t>978</t>
  </si>
  <si>
    <t>Vyregulování</t>
  </si>
  <si>
    <t>228</t>
  </si>
  <si>
    <t>979</t>
  </si>
  <si>
    <t>Modifikace dle skutečných potřeb (součást výrobní dokumentace, je předpokládáno vzhledem ke složitosti systému)</t>
  </si>
  <si>
    <t>230</t>
  </si>
  <si>
    <t>980</t>
  </si>
  <si>
    <t>Komplexní zkoušky</t>
  </si>
  <si>
    <t>232</t>
  </si>
  <si>
    <t>981</t>
  </si>
  <si>
    <t>Protokoly o vyregulování a zkouškách</t>
  </si>
  <si>
    <t>234</t>
  </si>
  <si>
    <t>Označení VZT zařízení</t>
  </si>
  <si>
    <t>982</t>
  </si>
  <si>
    <t>Štítky pro označení</t>
  </si>
  <si>
    <t>236</t>
  </si>
  <si>
    <t>983</t>
  </si>
  <si>
    <t>Označení potrubí pro snadnou identifikaci včetně směru proudění vzduchu</t>
  </si>
  <si>
    <t>238</t>
  </si>
  <si>
    <t>Výkon šéfmontéra a technické podpory realizace řeší dodavatelská firma VZT</t>
  </si>
  <si>
    <t>985</t>
  </si>
  <si>
    <t>Spolupráce šéfmontéra na koordinaci a doměření včetně návaznosti na stavbu postup prací</t>
  </si>
  <si>
    <t>242</t>
  </si>
  <si>
    <t>986</t>
  </si>
  <si>
    <t>Koordinační činnost, komunikace s investorem, spolupráce na vytvoření výrobní dokumentace</t>
  </si>
  <si>
    <t>244</t>
  </si>
  <si>
    <t>987</t>
  </si>
  <si>
    <t>Vyznačení prostupů, časová a prostorová koordinace a ostatní činnosti</t>
  </si>
  <si>
    <t>246</t>
  </si>
  <si>
    <t>Dokumentace</t>
  </si>
  <si>
    <t>989</t>
  </si>
  <si>
    <t>Předávací dokumentace včetně provozních předpisů - dodávka realizační firmy</t>
  </si>
  <si>
    <t>250</t>
  </si>
  <si>
    <t>990.1</t>
  </si>
  <si>
    <t>Dokumentace dílenská/výroní VZT - dodávka realizační firmy</t>
  </si>
  <si>
    <t>125</t>
  </si>
  <si>
    <t>993</t>
  </si>
  <si>
    <t>Provozní řád</t>
  </si>
  <si>
    <t>258</t>
  </si>
  <si>
    <t xml:space="preserve">Ostatní </t>
  </si>
  <si>
    <t>994</t>
  </si>
  <si>
    <t>Ekologická likvidace obalového materiálu a zbytků materiálu vč. dopravy</t>
  </si>
  <si>
    <t>260</t>
  </si>
  <si>
    <t>Doprava</t>
  </si>
  <si>
    <t>127</t>
  </si>
  <si>
    <t>996</t>
  </si>
  <si>
    <t>Doprava i horizontální i vertikální doprava na stavbě, rozumněno včetně výškových prací včetně jištění a mechanizace</t>
  </si>
  <si>
    <t>262</t>
  </si>
  <si>
    <t>Kontejner dle potřeby</t>
  </si>
  <si>
    <t>264</t>
  </si>
  <si>
    <t>SO-08 - Požárně bezpečnostní řešení</t>
  </si>
  <si>
    <t>953943211</t>
  </si>
  <si>
    <t>Osazování drobných kovových předmětů kotvených do stěny hasicího přístroje</t>
  </si>
  <si>
    <t>849925150</t>
  </si>
  <si>
    <t>https://podminky.urs.cz/item/CS_URS_2023_01/953943211</t>
  </si>
  <si>
    <t>"21A" 284</t>
  </si>
  <si>
    <t>"34A" 12</t>
  </si>
  <si>
    <t>"55B" 12</t>
  </si>
  <si>
    <t>44932114</t>
  </si>
  <si>
    <t>přístroj hasicí ruční práškový PG 6 LE</t>
  </si>
  <si>
    <t>-1006706113</t>
  </si>
  <si>
    <t>44932311</t>
  </si>
  <si>
    <t>přístroj hasicí ruční vodní V 9 LE</t>
  </si>
  <si>
    <t>-1326198259</t>
  </si>
  <si>
    <t>9539934</t>
  </si>
  <si>
    <t>D+M výstražných tabulek dle specifikace PBŘ</t>
  </si>
  <si>
    <t>-1015596148</t>
  </si>
  <si>
    <t>998011004</t>
  </si>
  <si>
    <t>Přesun hmot pro budovy občanské výstavby, bydlení, výrobu a služby s nosnou svislou konstrukcí zděnou z cihel, tvárnic nebo kamene vodorovná dopravní vzdálenost do 100 m pro budovy výšky přes 24 do 36 m</t>
  </si>
  <si>
    <t>-485254605</t>
  </si>
  <si>
    <t>https://podminky.urs.cz/item/CS_URS_2023_01/998011004</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</si>
  <si>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</si>
  <si>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</si>
  <si>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</si>
  <si>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</si>
  <si>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</si>
  <si>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</si>
  <si>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013254000</t>
  </si>
  <si>
    <t>Dokumentace skutečného provedení stavby 2x v tištěné podobě a elektronické podobě</t>
  </si>
  <si>
    <t>1024</t>
  </si>
  <si>
    <t>-604299555</t>
  </si>
  <si>
    <t>https://podminky.urs.cz/item/CS_URS_2023_01/013254000</t>
  </si>
  <si>
    <t>013274000</t>
  </si>
  <si>
    <t>Aktualizace stavebního pasportu dle metodik MU</t>
  </si>
  <si>
    <t>kompl</t>
  </si>
  <si>
    <t>-1392476080</t>
  </si>
  <si>
    <t>https://podminky.urs.cz/item/CS_URS_2023_01/013274000</t>
  </si>
  <si>
    <t>013284000</t>
  </si>
  <si>
    <t>Aktualizace technologického pasportu dle metodik MU</t>
  </si>
  <si>
    <t>1685117086</t>
  </si>
  <si>
    <t>https://podminky.urs.cz/item/CS_URS_2023_01/013284000</t>
  </si>
  <si>
    <t>VRN3</t>
  </si>
  <si>
    <t>Zařízení staveniště</t>
  </si>
  <si>
    <t>032103000</t>
  </si>
  <si>
    <t>Náklady na stavební buňky</t>
  </si>
  <si>
    <t>-762309772</t>
  </si>
  <si>
    <t>https://podminky.urs.cz/item/CS_URS_2023_01/032103000</t>
  </si>
  <si>
    <t>032903000</t>
  </si>
  <si>
    <t>Náklady na provoz a údržbu vybavení staveniště</t>
  </si>
  <si>
    <t>1468919188</t>
  </si>
  <si>
    <t>https://podminky.urs.cz/item/CS_URS_2023_01/032903000</t>
  </si>
  <si>
    <t>033103000</t>
  </si>
  <si>
    <t>Připojení energií</t>
  </si>
  <si>
    <t>-815183262</t>
  </si>
  <si>
    <t>https://podminky.urs.cz/item/CS_URS_2023_01/033103000</t>
  </si>
  <si>
    <t>033203000</t>
  </si>
  <si>
    <t>Energie pro zařízení staveniště</t>
  </si>
  <si>
    <t>-1886611102</t>
  </si>
  <si>
    <t>https://podminky.urs.cz/item/CS_URS_2023_01/033203000</t>
  </si>
  <si>
    <t>034103000</t>
  </si>
  <si>
    <t>Oplocení staveniště</t>
  </si>
  <si>
    <t>-1545032890</t>
  </si>
  <si>
    <t>https://podminky.urs.cz/item/CS_URS_2023_01/034103000</t>
  </si>
  <si>
    <t>035103001</t>
  </si>
  <si>
    <t>Pronájem ploch</t>
  </si>
  <si>
    <t>-141148621</t>
  </si>
  <si>
    <t>https://podminky.urs.cz/item/CS_URS_2023_01/035103001</t>
  </si>
  <si>
    <t>pronájem 22 měsíců/plocha 358m2</t>
  </si>
  <si>
    <t>30*22*358</t>
  </si>
  <si>
    <t>039103000</t>
  </si>
  <si>
    <t>Rozebrání, bourání a odvoz zařízení staveniště</t>
  </si>
  <si>
    <t>594658078</t>
  </si>
  <si>
    <t>https://podminky.urs.cz/item/CS_URS_2023_01/039103000</t>
  </si>
  <si>
    <t>045203000</t>
  </si>
  <si>
    <t>Kompletační činnost zhotovitele</t>
  </si>
  <si>
    <t>-599160200</t>
  </si>
  <si>
    <t>https://podminky.urs.cz/item/CS_URS_2023_01/045203000</t>
  </si>
  <si>
    <t>045303000</t>
  </si>
  <si>
    <t>Koordinační činnost zhotovitele s přímými dodávkami zhotovitele</t>
  </si>
  <si>
    <t>521715644</t>
  </si>
  <si>
    <t>https://podminky.urs.cz/item/CS_URS_2023_01/045303000</t>
  </si>
  <si>
    <t>VRN5</t>
  </si>
  <si>
    <t>Finanční náklady</t>
  </si>
  <si>
    <t>058203001</t>
  </si>
  <si>
    <t>Příplatek na provoz osobonákladního výtahu pro subdodavatele stavby a investora v průběhu výstavby</t>
  </si>
  <si>
    <t>-717347746</t>
  </si>
  <si>
    <t>VRN9</t>
  </si>
  <si>
    <t>Náklady na očištění fasády objektu po ukončení prací a zrušení staveniště</t>
  </si>
  <si>
    <t>630656732</t>
  </si>
  <si>
    <t>https://podminky.urs.cz/item/CS_URS_2023_01/094103000</t>
  </si>
  <si>
    <t>SEZNAM FIGUR</t>
  </si>
  <si>
    <t>Výměra</t>
  </si>
  <si>
    <t xml:space="preserve"> SO-02/ SO-02.1</t>
  </si>
  <si>
    <t xml:space="preserve"> SO-02/ SO-02.2/ SO-02.2.1</t>
  </si>
  <si>
    <t>Použití figury:</t>
  </si>
  <si>
    <t>Základní akrylátová jednonásobná bezbarvá penetrace podkladu v místnostech v do 3,80 m</t>
  </si>
  <si>
    <t>Dvojnásobné bílé malby ze směsí za mokra výborně oděruvzdorných v místnostech v do 3,80 m</t>
  </si>
  <si>
    <t>Montáž obkladů vnitřních keramických hladkých přes 9 do 12 ks/m2 lepených flexibilním lepidlem</t>
  </si>
  <si>
    <t>Nátěr penetrační na stěnu</t>
  </si>
  <si>
    <t>Čištění vnitřních ploch stěn po provedení obkladu chemickými prostředky</t>
  </si>
  <si>
    <t>Vápenocementová omítka štuková dvouvrstvá vnitřních stropů rovných nanášená ručně</t>
  </si>
  <si>
    <t>Cementový postřik vnitřních stropů nanášený celoplošně ručně</t>
  </si>
  <si>
    <t>Obroušení podkladu omítnutého v místnostech v do 3,80 m</t>
  </si>
  <si>
    <t>Montáž izolace tepelné podlah volně kladenými rohožemi, pásy, dílci, deskami 1 vrstva</t>
  </si>
  <si>
    <t>Mazanina tl přes 50 do 80 mm z betonu prostého bez zvýšených nároků na prostředí tř. C 16/20</t>
  </si>
  <si>
    <t>Výztuž mazanin svařovanými sítěmi Kari</t>
  </si>
  <si>
    <t>Obvodová dilatace podlahovým páskem z pěnového PE mezi stěnou a mazaninou nebo potěrem v 80 mm</t>
  </si>
  <si>
    <t>Vysátí podkladu povlakových podlah</t>
  </si>
  <si>
    <t>Vodou ředitelná penetrace savého podkladu povlakových podlah</t>
  </si>
  <si>
    <t>Stěrka podlahová nivelační pro vyrovnání podkladu povlakových podlah pevnosti 20 MPa tl přes 3 do 5 mm</t>
  </si>
  <si>
    <t>Lepení pásů z PVC standardním lepidlem</t>
  </si>
  <si>
    <t>Základní čištění nově položených podlahovin vysátím a setřením vlhkým mopem</t>
  </si>
  <si>
    <t>Nátěr penetrační na podlahu</t>
  </si>
  <si>
    <t>Montáž soklů z dlaždic keramických rovných flexibilní lepidlo v přes 65 do 90 mm</t>
  </si>
  <si>
    <t>Montáž podlah keramických pro mechanické zatížení protiskluzných lepených flexibilním lepidlem přes 9 do 12 ks/m2</t>
  </si>
  <si>
    <t>Izolace pod dlažbu nátěrem nebo stěrkou ve dvou vrstvách</t>
  </si>
  <si>
    <t>Čištění vnitřních ploch podlah nebo schodišť po položení dlažby chemickými prostředky</t>
  </si>
  <si>
    <t xml:space="preserve"> SO-02/ SO-02.2/ SO-02.2.2</t>
  </si>
  <si>
    <t xml:space="preserve"> SO-02/ SO-02.2/ SO-02.2.4</t>
  </si>
  <si>
    <t>Vysátí podkladu před provedením lité podlahy</t>
  </si>
  <si>
    <t>Penetrační epoxidový nátěr podlahy na suchý a vyzrálý podklad</t>
  </si>
  <si>
    <t>Krycí epoxidová stěrka tloušťky přes 2 do 3 mm dekorativní lité podlahy</t>
  </si>
  <si>
    <t>Protiskluzná úprava prosyp krycí stěrky lité podlahy pískem</t>
  </si>
  <si>
    <t>Uzavírací epoxidový protiskluzný nátěr podlahy</t>
  </si>
  <si>
    <t>Lepení elektrostaticky vodivých čtverců z PVC standardním lepidlem</t>
  </si>
  <si>
    <t xml:space="preserve"> SO-02/ SO-02.2/ SO-02.2.5</t>
  </si>
  <si>
    <t xml:space="preserve"> SO-02/ SO-02.2/ SO-02.2.6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</si>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</sst>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40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22" fillId="0" borderId="0" xfId="0" applyFont="1" applyAlignment="1" applyProtection="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4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styles" Target="styles.xml" /><Relationship Id="rId57" Type="http://schemas.openxmlformats.org/officeDocument/2006/relationships/theme" Target="theme/theme1.xml" /><Relationship Id="rId58" Type="http://schemas.openxmlformats.org/officeDocument/2006/relationships/calcChain" Target="calcChain.xml" /><Relationship Id="rId5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962031132" TargetMode="External" /><Relationship Id="rId2" Type="http://schemas.openxmlformats.org/officeDocument/2006/relationships/hyperlink" Target="https://podminky.urs.cz/item/CS_URS_2023_01/963051113" TargetMode="External" /><Relationship Id="rId3" Type="http://schemas.openxmlformats.org/officeDocument/2006/relationships/hyperlink" Target="https://podminky.urs.cz/item/CS_URS_2023_01/968062746" TargetMode="External" /><Relationship Id="rId4" Type="http://schemas.openxmlformats.org/officeDocument/2006/relationships/hyperlink" Target="https://podminky.urs.cz/item/CS_URS_2023_01/975121111" TargetMode="External" /><Relationship Id="rId5" Type="http://schemas.openxmlformats.org/officeDocument/2006/relationships/hyperlink" Target="https://podminky.urs.cz/item/CS_URS_2023_01/975121112" TargetMode="External" /><Relationship Id="rId6" Type="http://schemas.openxmlformats.org/officeDocument/2006/relationships/hyperlink" Target="https://podminky.urs.cz/item/CS_URS_2023_01/975121113" TargetMode="External" /><Relationship Id="rId7" Type="http://schemas.openxmlformats.org/officeDocument/2006/relationships/hyperlink" Target="https://podminky.urs.cz/item/CS_URS_2023_01/997013121" TargetMode="External" /><Relationship Id="rId8" Type="http://schemas.openxmlformats.org/officeDocument/2006/relationships/hyperlink" Target="https://podminky.urs.cz/item/CS_URS_2023_01/997013501" TargetMode="External" /><Relationship Id="rId9" Type="http://schemas.openxmlformats.org/officeDocument/2006/relationships/hyperlink" Target="https://podminky.urs.cz/item/CS_URS_2023_01/997013509" TargetMode="External" /><Relationship Id="rId10" Type="http://schemas.openxmlformats.org/officeDocument/2006/relationships/hyperlink" Target="https://podminky.urs.cz/item/CS_URS_2023_01/997013871" TargetMode="External" /><Relationship Id="rId11" Type="http://schemas.openxmlformats.org/officeDocument/2006/relationships/hyperlink" Target="https://podminky.urs.cz/item/CS_URS_2023_01/762841812" TargetMode="External" /><Relationship Id="rId12" Type="http://schemas.openxmlformats.org/officeDocument/2006/relationships/hyperlink" Target="https://podminky.urs.cz/item/CS_URS_2023_01/763431801" TargetMode="External" /><Relationship Id="rId13" Type="http://schemas.openxmlformats.org/officeDocument/2006/relationships/hyperlink" Target="https://podminky.urs.cz/item/CS_URS_2023_01/766411811" TargetMode="External" /><Relationship Id="rId1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1/962031132" TargetMode="External" /><Relationship Id="rId2" Type="http://schemas.openxmlformats.org/officeDocument/2006/relationships/hyperlink" Target="https://podminky.urs.cz/item/CS_URS_2023_01/962031133" TargetMode="External" /><Relationship Id="rId3" Type="http://schemas.openxmlformats.org/officeDocument/2006/relationships/hyperlink" Target="https://podminky.urs.cz/item/CS_URS_2023_01/962081131" TargetMode="External" /><Relationship Id="rId4" Type="http://schemas.openxmlformats.org/officeDocument/2006/relationships/hyperlink" Target="https://podminky.urs.cz/item/CS_URS_2023_01/963051113" TargetMode="External" /><Relationship Id="rId5" Type="http://schemas.openxmlformats.org/officeDocument/2006/relationships/hyperlink" Target="https://podminky.urs.cz/item/CS_URS_2023_01/965042141" TargetMode="External" /><Relationship Id="rId6" Type="http://schemas.openxmlformats.org/officeDocument/2006/relationships/hyperlink" Target="https://podminky.urs.cz/item/CS_URS_2023_01/965082923" TargetMode="External" /><Relationship Id="rId7" Type="http://schemas.openxmlformats.org/officeDocument/2006/relationships/hyperlink" Target="https://podminky.urs.cz/item/CS_URS_2023_01/968062455" TargetMode="External" /><Relationship Id="rId8" Type="http://schemas.openxmlformats.org/officeDocument/2006/relationships/hyperlink" Target="https://podminky.urs.cz/item/CS_URS_2023_01/971033431" TargetMode="External" /><Relationship Id="rId9" Type="http://schemas.openxmlformats.org/officeDocument/2006/relationships/hyperlink" Target="https://podminky.urs.cz/item/CS_URS_2023_01/975121111" TargetMode="External" /><Relationship Id="rId10" Type="http://schemas.openxmlformats.org/officeDocument/2006/relationships/hyperlink" Target="https://podminky.urs.cz/item/CS_URS_2023_01/975121112" TargetMode="External" /><Relationship Id="rId11" Type="http://schemas.openxmlformats.org/officeDocument/2006/relationships/hyperlink" Target="https://podminky.urs.cz/item/CS_URS_2023_01/975121113" TargetMode="External" /><Relationship Id="rId12" Type="http://schemas.openxmlformats.org/officeDocument/2006/relationships/hyperlink" Target="https://podminky.urs.cz/item/CS_URS_2023_01/978011191" TargetMode="External" /><Relationship Id="rId13" Type="http://schemas.openxmlformats.org/officeDocument/2006/relationships/hyperlink" Target="https://podminky.urs.cz/item/CS_URS_2023_01/997013121" TargetMode="External" /><Relationship Id="rId14" Type="http://schemas.openxmlformats.org/officeDocument/2006/relationships/hyperlink" Target="https://podminky.urs.cz/item/CS_URS_2023_01/997013501" TargetMode="External" /><Relationship Id="rId15" Type="http://schemas.openxmlformats.org/officeDocument/2006/relationships/hyperlink" Target="https://podminky.urs.cz/item/CS_URS_2023_01/997013509" TargetMode="External" /><Relationship Id="rId16" Type="http://schemas.openxmlformats.org/officeDocument/2006/relationships/hyperlink" Target="https://podminky.urs.cz/item/CS_URS_2023_01/997013871" TargetMode="External" /><Relationship Id="rId17" Type="http://schemas.openxmlformats.org/officeDocument/2006/relationships/hyperlink" Target="https://podminky.urs.cz/item/CS_URS_2023_01/711131811" TargetMode="External" /><Relationship Id="rId18" Type="http://schemas.openxmlformats.org/officeDocument/2006/relationships/hyperlink" Target="https://podminky.urs.cz/item/CS_URS_2023_01/725110811" TargetMode="External" /><Relationship Id="rId19" Type="http://schemas.openxmlformats.org/officeDocument/2006/relationships/hyperlink" Target="https://podminky.urs.cz/item/CS_URS_2023_01/725210821" TargetMode="External" /><Relationship Id="rId20" Type="http://schemas.openxmlformats.org/officeDocument/2006/relationships/hyperlink" Target="https://podminky.urs.cz/item/CS_URS_2023_01/725330820" TargetMode="External" /><Relationship Id="rId21" Type="http://schemas.openxmlformats.org/officeDocument/2006/relationships/hyperlink" Target="https://podminky.urs.cz/item/CS_URS_2023_01/725820801" TargetMode="External" /><Relationship Id="rId22" Type="http://schemas.openxmlformats.org/officeDocument/2006/relationships/hyperlink" Target="https://podminky.urs.cz/item/CS_URS_2023_01/763132811" TargetMode="External" /><Relationship Id="rId23" Type="http://schemas.openxmlformats.org/officeDocument/2006/relationships/hyperlink" Target="https://podminky.urs.cz/item/CS_URS_2023_01/771573810" TargetMode="External" /><Relationship Id="rId24" Type="http://schemas.openxmlformats.org/officeDocument/2006/relationships/hyperlink" Target="https://podminky.urs.cz/item/CS_URS_2023_01/776201811" TargetMode="External" /><Relationship Id="rId25" Type="http://schemas.openxmlformats.org/officeDocument/2006/relationships/hyperlink" Target="https://podminky.urs.cz/item/CS_URS_2023_01/776410811" TargetMode="External" /><Relationship Id="rId2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962031132" TargetMode="External" /><Relationship Id="rId2" Type="http://schemas.openxmlformats.org/officeDocument/2006/relationships/hyperlink" Target="https://podminky.urs.cz/item/CS_URS_2023_01/962031133" TargetMode="External" /><Relationship Id="rId3" Type="http://schemas.openxmlformats.org/officeDocument/2006/relationships/hyperlink" Target="https://podminky.urs.cz/item/CS_URS_2023_01/962081131" TargetMode="External" /><Relationship Id="rId4" Type="http://schemas.openxmlformats.org/officeDocument/2006/relationships/hyperlink" Target="https://podminky.urs.cz/item/CS_URS_2023_01/963051113" TargetMode="External" /><Relationship Id="rId5" Type="http://schemas.openxmlformats.org/officeDocument/2006/relationships/hyperlink" Target="https://podminky.urs.cz/item/CS_URS_2023_01/965042141" TargetMode="External" /><Relationship Id="rId6" Type="http://schemas.openxmlformats.org/officeDocument/2006/relationships/hyperlink" Target="https://podminky.urs.cz/item/CS_URS_2023_01/965082923" TargetMode="External" /><Relationship Id="rId7" Type="http://schemas.openxmlformats.org/officeDocument/2006/relationships/hyperlink" Target="https://podminky.urs.cz/item/CS_URS_2023_01/968062455" TargetMode="External" /><Relationship Id="rId8" Type="http://schemas.openxmlformats.org/officeDocument/2006/relationships/hyperlink" Target="https://podminky.urs.cz/item/CS_URS_2023_01/971033431" TargetMode="External" /><Relationship Id="rId9" Type="http://schemas.openxmlformats.org/officeDocument/2006/relationships/hyperlink" Target="https://podminky.urs.cz/item/CS_URS_2023_01/975121111" TargetMode="External" /><Relationship Id="rId10" Type="http://schemas.openxmlformats.org/officeDocument/2006/relationships/hyperlink" Target="https://podminky.urs.cz/item/CS_URS_2023_01/975121112" TargetMode="External" /><Relationship Id="rId11" Type="http://schemas.openxmlformats.org/officeDocument/2006/relationships/hyperlink" Target="https://podminky.urs.cz/item/CS_URS_2023_01/975121113" TargetMode="External" /><Relationship Id="rId12" Type="http://schemas.openxmlformats.org/officeDocument/2006/relationships/hyperlink" Target="https://podminky.urs.cz/item/CS_URS_2023_01/978011191" TargetMode="External" /><Relationship Id="rId13" Type="http://schemas.openxmlformats.org/officeDocument/2006/relationships/hyperlink" Target="https://podminky.urs.cz/item/CS_URS_2023_01/997013121" TargetMode="External" /><Relationship Id="rId14" Type="http://schemas.openxmlformats.org/officeDocument/2006/relationships/hyperlink" Target="https://podminky.urs.cz/item/CS_URS_2023_01/997013501" TargetMode="External" /><Relationship Id="rId15" Type="http://schemas.openxmlformats.org/officeDocument/2006/relationships/hyperlink" Target="https://podminky.urs.cz/item/CS_URS_2023_01/997013509" TargetMode="External" /><Relationship Id="rId16" Type="http://schemas.openxmlformats.org/officeDocument/2006/relationships/hyperlink" Target="https://podminky.urs.cz/item/CS_URS_2023_01/997013871" TargetMode="External" /><Relationship Id="rId17" Type="http://schemas.openxmlformats.org/officeDocument/2006/relationships/hyperlink" Target="https://podminky.urs.cz/item/CS_URS_2023_01/711131811" TargetMode="External" /><Relationship Id="rId18" Type="http://schemas.openxmlformats.org/officeDocument/2006/relationships/hyperlink" Target="https://podminky.urs.cz/item/CS_URS_2023_01/725110811" TargetMode="External" /><Relationship Id="rId19" Type="http://schemas.openxmlformats.org/officeDocument/2006/relationships/hyperlink" Target="https://podminky.urs.cz/item/CS_URS_2023_01/725210821" TargetMode="External" /><Relationship Id="rId20" Type="http://schemas.openxmlformats.org/officeDocument/2006/relationships/hyperlink" Target="https://podminky.urs.cz/item/CS_URS_2023_01/725330820" TargetMode="External" /><Relationship Id="rId21" Type="http://schemas.openxmlformats.org/officeDocument/2006/relationships/hyperlink" Target="https://podminky.urs.cz/item/CS_URS_2023_01/725820801" TargetMode="External" /><Relationship Id="rId22" Type="http://schemas.openxmlformats.org/officeDocument/2006/relationships/hyperlink" Target="https://podminky.urs.cz/item/CS_URS_2023_01/763132811" TargetMode="External" /><Relationship Id="rId23" Type="http://schemas.openxmlformats.org/officeDocument/2006/relationships/hyperlink" Target="https://podminky.urs.cz/item/CS_URS_2023_01/771573810" TargetMode="External" /><Relationship Id="rId24" Type="http://schemas.openxmlformats.org/officeDocument/2006/relationships/hyperlink" Target="https://podminky.urs.cz/item/CS_URS_2023_01/776201811" TargetMode="External" /><Relationship Id="rId25" Type="http://schemas.openxmlformats.org/officeDocument/2006/relationships/hyperlink" Target="https://podminky.urs.cz/item/CS_URS_2023_01/776410811" TargetMode="External" /><Relationship Id="rId26"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1/962031132" TargetMode="External" /><Relationship Id="rId2" Type="http://schemas.openxmlformats.org/officeDocument/2006/relationships/hyperlink" Target="https://podminky.urs.cz/item/CS_URS_2023_01/962031133" TargetMode="External" /><Relationship Id="rId3" Type="http://schemas.openxmlformats.org/officeDocument/2006/relationships/hyperlink" Target="https://podminky.urs.cz/item/CS_URS_2023_01/962081131" TargetMode="External" /><Relationship Id="rId4" Type="http://schemas.openxmlformats.org/officeDocument/2006/relationships/hyperlink" Target="https://podminky.urs.cz/item/CS_URS_2023_01/965042141" TargetMode="External" /><Relationship Id="rId5" Type="http://schemas.openxmlformats.org/officeDocument/2006/relationships/hyperlink" Target="https://podminky.urs.cz/item/CS_URS_2023_01/965082923" TargetMode="External" /><Relationship Id="rId6" Type="http://schemas.openxmlformats.org/officeDocument/2006/relationships/hyperlink" Target="https://podminky.urs.cz/item/CS_URS_2023_01/968062455" TargetMode="External" /><Relationship Id="rId7" Type="http://schemas.openxmlformats.org/officeDocument/2006/relationships/hyperlink" Target="https://podminky.urs.cz/item/CS_URS_2023_01/971033431" TargetMode="External" /><Relationship Id="rId8" Type="http://schemas.openxmlformats.org/officeDocument/2006/relationships/hyperlink" Target="https://podminky.urs.cz/item/CS_URS_2023_01/978011191" TargetMode="External" /><Relationship Id="rId9" Type="http://schemas.openxmlformats.org/officeDocument/2006/relationships/hyperlink" Target="https://podminky.urs.cz/item/CS_URS_2023_01/997013121" TargetMode="External" /><Relationship Id="rId10" Type="http://schemas.openxmlformats.org/officeDocument/2006/relationships/hyperlink" Target="https://podminky.urs.cz/item/CS_URS_2023_01/997013501" TargetMode="External" /><Relationship Id="rId11" Type="http://schemas.openxmlformats.org/officeDocument/2006/relationships/hyperlink" Target="https://podminky.urs.cz/item/CS_URS_2023_01/997013509" TargetMode="External" /><Relationship Id="rId12" Type="http://schemas.openxmlformats.org/officeDocument/2006/relationships/hyperlink" Target="https://podminky.urs.cz/item/CS_URS_2023_01/997013871" TargetMode="External" /><Relationship Id="rId13" Type="http://schemas.openxmlformats.org/officeDocument/2006/relationships/hyperlink" Target="https://podminky.urs.cz/item/CS_URS_2023_01/711131811" TargetMode="External" /><Relationship Id="rId14" Type="http://schemas.openxmlformats.org/officeDocument/2006/relationships/hyperlink" Target="https://podminky.urs.cz/item/CS_URS_2023_01/725110811" TargetMode="External" /><Relationship Id="rId15" Type="http://schemas.openxmlformats.org/officeDocument/2006/relationships/hyperlink" Target="https://podminky.urs.cz/item/CS_URS_2023_01/725210821" TargetMode="External" /><Relationship Id="rId16" Type="http://schemas.openxmlformats.org/officeDocument/2006/relationships/hyperlink" Target="https://podminky.urs.cz/item/CS_URS_2023_01/725330820" TargetMode="External" /><Relationship Id="rId17" Type="http://schemas.openxmlformats.org/officeDocument/2006/relationships/hyperlink" Target="https://podminky.urs.cz/item/CS_URS_2023_01/725820801" TargetMode="External" /><Relationship Id="rId18" Type="http://schemas.openxmlformats.org/officeDocument/2006/relationships/hyperlink" Target="https://podminky.urs.cz/item/CS_URS_2023_01/763132811" TargetMode="External" /><Relationship Id="rId19" Type="http://schemas.openxmlformats.org/officeDocument/2006/relationships/hyperlink" Target="https://podminky.urs.cz/item/CS_URS_2023_01/771573810" TargetMode="External" /><Relationship Id="rId20" Type="http://schemas.openxmlformats.org/officeDocument/2006/relationships/hyperlink" Target="https://podminky.urs.cz/item/CS_URS_2023_01/776201811" TargetMode="External" /><Relationship Id="rId21" Type="http://schemas.openxmlformats.org/officeDocument/2006/relationships/hyperlink" Target="https://podminky.urs.cz/item/CS_URS_2023_01/776410811" TargetMode="External" /><Relationship Id="rId22"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1/962031132" TargetMode="External" /><Relationship Id="rId2" Type="http://schemas.openxmlformats.org/officeDocument/2006/relationships/hyperlink" Target="https://podminky.urs.cz/item/CS_URS_2023_01/962031133" TargetMode="External" /><Relationship Id="rId3" Type="http://schemas.openxmlformats.org/officeDocument/2006/relationships/hyperlink" Target="https://podminky.urs.cz/item/CS_URS_2023_01/962032431" TargetMode="External" /><Relationship Id="rId4" Type="http://schemas.openxmlformats.org/officeDocument/2006/relationships/hyperlink" Target="https://podminky.urs.cz/item/CS_URS_2023_01/965042131" TargetMode="External" /><Relationship Id="rId5" Type="http://schemas.openxmlformats.org/officeDocument/2006/relationships/hyperlink" Target="https://podminky.urs.cz/item/CS_URS_2023_01/965042141" TargetMode="External" /><Relationship Id="rId6" Type="http://schemas.openxmlformats.org/officeDocument/2006/relationships/hyperlink" Target="https://podminky.urs.cz/item/CS_URS_2023_01/965046111" TargetMode="External" /><Relationship Id="rId7" Type="http://schemas.openxmlformats.org/officeDocument/2006/relationships/hyperlink" Target="https://podminky.urs.cz/item/CS_URS_2023_01/965046119" TargetMode="External" /><Relationship Id="rId8" Type="http://schemas.openxmlformats.org/officeDocument/2006/relationships/hyperlink" Target="https://podminky.urs.cz/item/CS_URS_2023_01/965082923" TargetMode="External" /><Relationship Id="rId9" Type="http://schemas.openxmlformats.org/officeDocument/2006/relationships/hyperlink" Target="https://podminky.urs.cz/item/CS_URS_2023_01/968062455" TargetMode="External" /><Relationship Id="rId10" Type="http://schemas.openxmlformats.org/officeDocument/2006/relationships/hyperlink" Target="https://podminky.urs.cz/item/CS_URS_2023_01/971033431" TargetMode="External" /><Relationship Id="rId11" Type="http://schemas.openxmlformats.org/officeDocument/2006/relationships/hyperlink" Target="https://podminky.urs.cz/item/CS_URS_2023_01/978011191" TargetMode="External" /><Relationship Id="rId12" Type="http://schemas.openxmlformats.org/officeDocument/2006/relationships/hyperlink" Target="https://podminky.urs.cz/item/CS_URS_2023_01/997013121" TargetMode="External" /><Relationship Id="rId13" Type="http://schemas.openxmlformats.org/officeDocument/2006/relationships/hyperlink" Target="https://podminky.urs.cz/item/CS_URS_2023_01/997013501" TargetMode="External" /><Relationship Id="rId14" Type="http://schemas.openxmlformats.org/officeDocument/2006/relationships/hyperlink" Target="https://podminky.urs.cz/item/CS_URS_2023_01/997013509" TargetMode="External" /><Relationship Id="rId15" Type="http://schemas.openxmlformats.org/officeDocument/2006/relationships/hyperlink" Target="https://podminky.urs.cz/item/CS_URS_2023_01/997013871" TargetMode="External" /><Relationship Id="rId16" Type="http://schemas.openxmlformats.org/officeDocument/2006/relationships/hyperlink" Target="https://podminky.urs.cz/item/CS_URS_2023_01/711131811" TargetMode="External" /><Relationship Id="rId17" Type="http://schemas.openxmlformats.org/officeDocument/2006/relationships/hyperlink" Target="https://podminky.urs.cz/item/CS_URS_2023_01/714180801" TargetMode="External" /><Relationship Id="rId18" Type="http://schemas.openxmlformats.org/officeDocument/2006/relationships/hyperlink" Target="https://podminky.urs.cz/item/CS_URS_2023_01/725110811" TargetMode="External" /><Relationship Id="rId19" Type="http://schemas.openxmlformats.org/officeDocument/2006/relationships/hyperlink" Target="https://podminky.urs.cz/item/CS_URS_2023_01/725210821" TargetMode="External" /><Relationship Id="rId20" Type="http://schemas.openxmlformats.org/officeDocument/2006/relationships/hyperlink" Target="https://podminky.urs.cz/item/CS_URS_2023_01/725820801" TargetMode="External" /><Relationship Id="rId21" Type="http://schemas.openxmlformats.org/officeDocument/2006/relationships/hyperlink" Target="https://podminky.urs.cz/item/CS_URS_2023_01/725840850" TargetMode="External" /><Relationship Id="rId22" Type="http://schemas.openxmlformats.org/officeDocument/2006/relationships/hyperlink" Target="https://podminky.urs.cz/item/CS_URS_2023_01/735151811" TargetMode="External" /><Relationship Id="rId23" Type="http://schemas.openxmlformats.org/officeDocument/2006/relationships/hyperlink" Target="https://podminky.urs.cz/item/CS_URS_2023_01/766825821" TargetMode="External" /><Relationship Id="rId24" Type="http://schemas.openxmlformats.org/officeDocument/2006/relationships/hyperlink" Target="https://podminky.urs.cz/item/CS_URS_2023_01/767141800" TargetMode="External" /><Relationship Id="rId25" Type="http://schemas.openxmlformats.org/officeDocument/2006/relationships/hyperlink" Target="https://podminky.urs.cz/item/CS_URS_2023_01/771573810" TargetMode="External" /><Relationship Id="rId26" Type="http://schemas.openxmlformats.org/officeDocument/2006/relationships/hyperlink" Target="https://podminky.urs.cz/item/CS_URS_2023_01/776201811" TargetMode="External" /><Relationship Id="rId27" Type="http://schemas.openxmlformats.org/officeDocument/2006/relationships/hyperlink" Target="https://podminky.urs.cz/item/CS_URS_2023_01/776410811" TargetMode="External" /><Relationship Id="rId28"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1/962031132" TargetMode="External" /><Relationship Id="rId2" Type="http://schemas.openxmlformats.org/officeDocument/2006/relationships/hyperlink" Target="https://podminky.urs.cz/item/CS_URS_2023_01/962031133" TargetMode="External" /><Relationship Id="rId3" Type="http://schemas.openxmlformats.org/officeDocument/2006/relationships/hyperlink" Target="https://podminky.urs.cz/item/CS_URS_2023_01/962032431" TargetMode="External" /><Relationship Id="rId4" Type="http://schemas.openxmlformats.org/officeDocument/2006/relationships/hyperlink" Target="https://podminky.urs.cz/item/CS_URS_2023_01/965042131" TargetMode="External" /><Relationship Id="rId5" Type="http://schemas.openxmlformats.org/officeDocument/2006/relationships/hyperlink" Target="https://podminky.urs.cz/item/CS_URS_2023_01/965042141" TargetMode="External" /><Relationship Id="rId6" Type="http://schemas.openxmlformats.org/officeDocument/2006/relationships/hyperlink" Target="https://podminky.urs.cz/item/CS_URS_2023_01/965046111" TargetMode="External" /><Relationship Id="rId7" Type="http://schemas.openxmlformats.org/officeDocument/2006/relationships/hyperlink" Target="https://podminky.urs.cz/item/CS_URS_2023_01/965046119" TargetMode="External" /><Relationship Id="rId8" Type="http://schemas.openxmlformats.org/officeDocument/2006/relationships/hyperlink" Target="https://podminky.urs.cz/item/CS_URS_2023_01/965082923" TargetMode="External" /><Relationship Id="rId9" Type="http://schemas.openxmlformats.org/officeDocument/2006/relationships/hyperlink" Target="https://podminky.urs.cz/item/CS_URS_2023_01/968062455" TargetMode="External" /><Relationship Id="rId10" Type="http://schemas.openxmlformats.org/officeDocument/2006/relationships/hyperlink" Target="https://podminky.urs.cz/item/CS_URS_2023_01/971033431" TargetMode="External" /><Relationship Id="rId11" Type="http://schemas.openxmlformats.org/officeDocument/2006/relationships/hyperlink" Target="https://podminky.urs.cz/item/CS_URS_2023_01/978011191" TargetMode="External" /><Relationship Id="rId12" Type="http://schemas.openxmlformats.org/officeDocument/2006/relationships/hyperlink" Target="https://podminky.urs.cz/item/CS_URS_2023_01/997013121" TargetMode="External" /><Relationship Id="rId13" Type="http://schemas.openxmlformats.org/officeDocument/2006/relationships/hyperlink" Target="https://podminky.urs.cz/item/CS_URS_2023_01/997013501" TargetMode="External" /><Relationship Id="rId14" Type="http://schemas.openxmlformats.org/officeDocument/2006/relationships/hyperlink" Target="https://podminky.urs.cz/item/CS_URS_2023_01/997013509" TargetMode="External" /><Relationship Id="rId15" Type="http://schemas.openxmlformats.org/officeDocument/2006/relationships/hyperlink" Target="https://podminky.urs.cz/item/CS_URS_2023_01/997013871" TargetMode="External" /><Relationship Id="rId16" Type="http://schemas.openxmlformats.org/officeDocument/2006/relationships/hyperlink" Target="https://podminky.urs.cz/item/CS_URS_2023_01/711131811" TargetMode="External" /><Relationship Id="rId17" Type="http://schemas.openxmlformats.org/officeDocument/2006/relationships/hyperlink" Target="https://podminky.urs.cz/item/CS_URS_2023_01/714180801" TargetMode="External" /><Relationship Id="rId18" Type="http://schemas.openxmlformats.org/officeDocument/2006/relationships/hyperlink" Target="https://podminky.urs.cz/item/CS_URS_2023_01/725110811" TargetMode="External" /><Relationship Id="rId19" Type="http://schemas.openxmlformats.org/officeDocument/2006/relationships/hyperlink" Target="https://podminky.urs.cz/item/CS_URS_2023_01/725210821" TargetMode="External" /><Relationship Id="rId20" Type="http://schemas.openxmlformats.org/officeDocument/2006/relationships/hyperlink" Target="https://podminky.urs.cz/item/CS_URS_2023_01/725820801" TargetMode="External" /><Relationship Id="rId21" Type="http://schemas.openxmlformats.org/officeDocument/2006/relationships/hyperlink" Target="https://podminky.urs.cz/item/CS_URS_2023_01/725840850" TargetMode="External" /><Relationship Id="rId22" Type="http://schemas.openxmlformats.org/officeDocument/2006/relationships/hyperlink" Target="https://podminky.urs.cz/item/CS_URS_2023_01/735151811" TargetMode="External" /><Relationship Id="rId23" Type="http://schemas.openxmlformats.org/officeDocument/2006/relationships/hyperlink" Target="https://podminky.urs.cz/item/CS_URS_2023_01/766825821" TargetMode="External" /><Relationship Id="rId24" Type="http://schemas.openxmlformats.org/officeDocument/2006/relationships/hyperlink" Target="https://podminky.urs.cz/item/CS_URS_2023_01/767141800" TargetMode="External" /><Relationship Id="rId25" Type="http://schemas.openxmlformats.org/officeDocument/2006/relationships/hyperlink" Target="https://podminky.urs.cz/item/CS_URS_2023_01/771573810" TargetMode="External" /><Relationship Id="rId26" Type="http://schemas.openxmlformats.org/officeDocument/2006/relationships/hyperlink" Target="https://podminky.urs.cz/item/CS_URS_2023_01/776201811" TargetMode="External" /><Relationship Id="rId27" Type="http://schemas.openxmlformats.org/officeDocument/2006/relationships/hyperlink" Target="https://podminky.urs.cz/item/CS_URS_2023_01/776410811" TargetMode="External" /><Relationship Id="rId28"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2_02/997013121" TargetMode="External" /><Relationship Id="rId2" Type="http://schemas.openxmlformats.org/officeDocument/2006/relationships/hyperlink" Target="https://podminky.urs.cz/item/CS_URS_2022_02/997013501" TargetMode="External" /><Relationship Id="rId3" Type="http://schemas.openxmlformats.org/officeDocument/2006/relationships/hyperlink" Target="https://podminky.urs.cz/item/CS_URS_2022_02/997013509" TargetMode="External" /><Relationship Id="rId4" Type="http://schemas.openxmlformats.org/officeDocument/2006/relationships/hyperlink" Target="https://podminky.urs.cz/item/CS_URS_2022_02/997013871" TargetMode="External" /><Relationship Id="rId5"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3_01/619996117" TargetMode="External" /><Relationship Id="rId2" Type="http://schemas.openxmlformats.org/officeDocument/2006/relationships/hyperlink" Target="https://podminky.urs.cz/item/CS_URS_2023_01/619996145" TargetMode="External" /><Relationship Id="rId3" Type="http://schemas.openxmlformats.org/officeDocument/2006/relationships/hyperlink" Target="https://podminky.urs.cz/item/CS_URS_2023_01/998012104" TargetMode="External" /><Relationship Id="rId4"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3_01/317944321" TargetMode="External" /><Relationship Id="rId2" Type="http://schemas.openxmlformats.org/officeDocument/2006/relationships/hyperlink" Target="https://podminky.urs.cz/item/CS_URS_2023_01/342272205" TargetMode="External" /><Relationship Id="rId3" Type="http://schemas.openxmlformats.org/officeDocument/2006/relationships/hyperlink" Target="https://podminky.urs.cz/item/CS_URS_2023_01/342272225" TargetMode="External" /><Relationship Id="rId4" Type="http://schemas.openxmlformats.org/officeDocument/2006/relationships/hyperlink" Target="https://podminky.urs.cz/item/CS_URS_2023_01/411321414" TargetMode="External" /><Relationship Id="rId5" Type="http://schemas.openxmlformats.org/officeDocument/2006/relationships/hyperlink" Target="https://podminky.urs.cz/item/CS_URS_2023_01/411351011" TargetMode="External" /><Relationship Id="rId6" Type="http://schemas.openxmlformats.org/officeDocument/2006/relationships/hyperlink" Target="https://podminky.urs.cz/item/CS_URS_2023_01/411351012" TargetMode="External" /><Relationship Id="rId7" Type="http://schemas.openxmlformats.org/officeDocument/2006/relationships/hyperlink" Target="https://podminky.urs.cz/item/CS_URS_2023_01/411354311" TargetMode="External" /><Relationship Id="rId8" Type="http://schemas.openxmlformats.org/officeDocument/2006/relationships/hyperlink" Target="https://podminky.urs.cz/item/CS_URS_2023_01/411354312" TargetMode="External" /><Relationship Id="rId9" Type="http://schemas.openxmlformats.org/officeDocument/2006/relationships/hyperlink" Target="https://podminky.urs.cz/item/CS_URS_2023_01/411362021" TargetMode="External" /><Relationship Id="rId10" Type="http://schemas.openxmlformats.org/officeDocument/2006/relationships/hyperlink" Target="https://podminky.urs.cz/item/CS_URS_2023_01/413941121" TargetMode="External" /><Relationship Id="rId11" Type="http://schemas.openxmlformats.org/officeDocument/2006/relationships/hyperlink" Target="https://podminky.urs.cz/item/CS_URS_2023_01/413941123" TargetMode="External" /><Relationship Id="rId12" Type="http://schemas.openxmlformats.org/officeDocument/2006/relationships/hyperlink" Target="https://podminky.urs.cz/item/CS_URS_2023_01/611142012" TargetMode="External" /><Relationship Id="rId13" Type="http://schemas.openxmlformats.org/officeDocument/2006/relationships/hyperlink" Target="https://podminky.urs.cz/item/CS_URS_2023_01/611325225" TargetMode="External" /><Relationship Id="rId14" Type="http://schemas.openxmlformats.org/officeDocument/2006/relationships/hyperlink" Target="https://podminky.urs.cz/item/CS_URS_2023_01/612131121" TargetMode="External" /><Relationship Id="rId15" Type="http://schemas.openxmlformats.org/officeDocument/2006/relationships/hyperlink" Target="https://podminky.urs.cz/item/CS_URS_2023_01/612142001" TargetMode="External" /><Relationship Id="rId16" Type="http://schemas.openxmlformats.org/officeDocument/2006/relationships/hyperlink" Target="https://podminky.urs.cz/item/CS_URS_2023_01/612321131" TargetMode="External" /><Relationship Id="rId17" Type="http://schemas.openxmlformats.org/officeDocument/2006/relationships/hyperlink" Target="https://podminky.urs.cz/item/CS_URS_2023_01/631341124" TargetMode="External" /><Relationship Id="rId18" Type="http://schemas.openxmlformats.org/officeDocument/2006/relationships/hyperlink" Target="https://podminky.urs.cz/item/CS_URS_2023_01/642942111" TargetMode="External" /><Relationship Id="rId19" Type="http://schemas.openxmlformats.org/officeDocument/2006/relationships/hyperlink" Target="https://podminky.urs.cz/item/CS_URS_2023_01/953941212" TargetMode="External" /><Relationship Id="rId20" Type="http://schemas.openxmlformats.org/officeDocument/2006/relationships/hyperlink" Target="https://podminky.urs.cz/item/CS_URS_2023_01/998012104" TargetMode="External" /><Relationship Id="rId21" Type="http://schemas.openxmlformats.org/officeDocument/2006/relationships/hyperlink" Target="https://podminky.urs.cz/item/CS_URS_2023_01/713111111" TargetMode="External" /><Relationship Id="rId22" Type="http://schemas.openxmlformats.org/officeDocument/2006/relationships/hyperlink" Target="https://podminky.urs.cz/item/CS_URS_2023_01/998713104" TargetMode="External" /><Relationship Id="rId23" Type="http://schemas.openxmlformats.org/officeDocument/2006/relationships/hyperlink" Target="https://podminky.urs.cz/item/CS_URS_2023_01/762841934" TargetMode="External" /><Relationship Id="rId24" Type="http://schemas.openxmlformats.org/officeDocument/2006/relationships/hyperlink" Target="https://podminky.urs.cz/item/CS_URS_2023_01/998762104" TargetMode="External" /><Relationship Id="rId25" Type="http://schemas.openxmlformats.org/officeDocument/2006/relationships/hyperlink" Target="https://podminky.urs.cz/item/CS_URS_2023_01/763364524" TargetMode="External" /><Relationship Id="rId26" Type="http://schemas.openxmlformats.org/officeDocument/2006/relationships/hyperlink" Target="https://podminky.urs.cz/item/CS_URS_2023_01/763431002" TargetMode="External" /><Relationship Id="rId27" Type="http://schemas.openxmlformats.org/officeDocument/2006/relationships/hyperlink" Target="https://podminky.urs.cz/item/CS_URS_2023_01/998763102" TargetMode="External" /><Relationship Id="rId28" Type="http://schemas.openxmlformats.org/officeDocument/2006/relationships/hyperlink" Target="https://podminky.urs.cz/item/CS_URS_2023_01/766660021" TargetMode="External" /><Relationship Id="rId29" Type="http://schemas.openxmlformats.org/officeDocument/2006/relationships/hyperlink" Target="https://podminky.urs.cz/item/CS_URS_2023_01/766660717" TargetMode="External" /><Relationship Id="rId30" Type="http://schemas.openxmlformats.org/officeDocument/2006/relationships/hyperlink" Target="https://podminky.urs.cz/item/CS_URS_2023_01/766695212" TargetMode="External" /><Relationship Id="rId31" Type="http://schemas.openxmlformats.org/officeDocument/2006/relationships/hyperlink" Target="https://podminky.urs.cz/item/CS_URS_2023_01/998766104" TargetMode="External" /><Relationship Id="rId32" Type="http://schemas.openxmlformats.org/officeDocument/2006/relationships/hyperlink" Target="https://podminky.urs.cz/item/CS_URS_2023_01/767810113" TargetMode="External" /><Relationship Id="rId33" Type="http://schemas.openxmlformats.org/officeDocument/2006/relationships/hyperlink" Target="https://podminky.urs.cz/item/CS_URS_2023_01/776111115" TargetMode="External" /><Relationship Id="rId34" Type="http://schemas.openxmlformats.org/officeDocument/2006/relationships/hyperlink" Target="https://podminky.urs.cz/item/CS_URS_2023_01/776111311" TargetMode="External" /><Relationship Id="rId35" Type="http://schemas.openxmlformats.org/officeDocument/2006/relationships/hyperlink" Target="https://podminky.urs.cz/item/CS_URS_2023_01/776121112" TargetMode="External" /><Relationship Id="rId36" Type="http://schemas.openxmlformats.org/officeDocument/2006/relationships/hyperlink" Target="https://podminky.urs.cz/item/CS_URS_2023_01/776141112" TargetMode="External" /><Relationship Id="rId37" Type="http://schemas.openxmlformats.org/officeDocument/2006/relationships/hyperlink" Target="https://podminky.urs.cz/item/CS_URS_2023_01/776221221" TargetMode="External" /><Relationship Id="rId38" Type="http://schemas.openxmlformats.org/officeDocument/2006/relationships/hyperlink" Target="https://podminky.urs.cz/item/CS_URS_2023_01/776421312" TargetMode="External" /><Relationship Id="rId39" Type="http://schemas.openxmlformats.org/officeDocument/2006/relationships/hyperlink" Target="https://podminky.urs.cz/item/CS_URS_2023_01/776991121" TargetMode="External" /><Relationship Id="rId40" Type="http://schemas.openxmlformats.org/officeDocument/2006/relationships/hyperlink" Target="https://podminky.urs.cz/item/CS_URS_2023_01/998776104" TargetMode="External" /><Relationship Id="rId41" Type="http://schemas.openxmlformats.org/officeDocument/2006/relationships/hyperlink" Target="https://podminky.urs.cz/item/CS_URS_2023_01/784121003" TargetMode="External" /><Relationship Id="rId42" Type="http://schemas.openxmlformats.org/officeDocument/2006/relationships/hyperlink" Target="https://podminky.urs.cz/item/CS_URS_2023_01/784171113" TargetMode="External" /><Relationship Id="rId43" Type="http://schemas.openxmlformats.org/officeDocument/2006/relationships/hyperlink" Target="https://podminky.urs.cz/item/CS_URS_2023_01/784181103" TargetMode="External" /><Relationship Id="rId44" Type="http://schemas.openxmlformats.org/officeDocument/2006/relationships/hyperlink" Target="https://podminky.urs.cz/item/CS_URS_2023_01/784211103" TargetMode="External" /><Relationship Id="rId45"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3_01/317944321" TargetMode="External" /><Relationship Id="rId2" Type="http://schemas.openxmlformats.org/officeDocument/2006/relationships/hyperlink" Target="https://podminky.urs.cz/item/CS_URS_2023_01/411321414" TargetMode="External" /><Relationship Id="rId3" Type="http://schemas.openxmlformats.org/officeDocument/2006/relationships/hyperlink" Target="https://podminky.urs.cz/item/CS_URS_2023_01/411351011" TargetMode="External" /><Relationship Id="rId4" Type="http://schemas.openxmlformats.org/officeDocument/2006/relationships/hyperlink" Target="https://podminky.urs.cz/item/CS_URS_2023_01/411351012" TargetMode="External" /><Relationship Id="rId5" Type="http://schemas.openxmlformats.org/officeDocument/2006/relationships/hyperlink" Target="https://podminky.urs.cz/item/CS_URS_2023_01/411354311" TargetMode="External" /><Relationship Id="rId6" Type="http://schemas.openxmlformats.org/officeDocument/2006/relationships/hyperlink" Target="https://podminky.urs.cz/item/CS_URS_2023_01/411354312" TargetMode="External" /><Relationship Id="rId7" Type="http://schemas.openxmlformats.org/officeDocument/2006/relationships/hyperlink" Target="https://podminky.urs.cz/item/CS_URS_2023_01/411362021" TargetMode="External" /><Relationship Id="rId8" Type="http://schemas.openxmlformats.org/officeDocument/2006/relationships/hyperlink" Target="https://podminky.urs.cz/item/CS_URS_2023_01/413941121" TargetMode="External" /><Relationship Id="rId9" Type="http://schemas.openxmlformats.org/officeDocument/2006/relationships/hyperlink" Target="https://podminky.urs.cz/item/CS_URS_2023_01/413941123" TargetMode="External" /><Relationship Id="rId10" Type="http://schemas.openxmlformats.org/officeDocument/2006/relationships/hyperlink" Target="https://podminky.urs.cz/item/CS_URS_2023_01/611131101" TargetMode="External" /><Relationship Id="rId11" Type="http://schemas.openxmlformats.org/officeDocument/2006/relationships/hyperlink" Target="https://podminky.urs.cz/item/CS_URS_2023_01/611321141" TargetMode="External" /><Relationship Id="rId12" Type="http://schemas.openxmlformats.org/officeDocument/2006/relationships/hyperlink" Target="https://podminky.urs.cz/item/CS_URS_2023_01/611321191" TargetMode="External" /><Relationship Id="rId13" Type="http://schemas.openxmlformats.org/officeDocument/2006/relationships/hyperlink" Target="https://podminky.urs.cz/item/CS_URS_2023_01/619991011" TargetMode="External" /><Relationship Id="rId14" Type="http://schemas.openxmlformats.org/officeDocument/2006/relationships/hyperlink" Target="https://podminky.urs.cz/item/CS_URS_2023_01/631311114" TargetMode="External" /><Relationship Id="rId15" Type="http://schemas.openxmlformats.org/officeDocument/2006/relationships/hyperlink" Target="https://podminky.urs.cz/item/CS_URS_2023_01/631319011" TargetMode="External" /><Relationship Id="rId16" Type="http://schemas.openxmlformats.org/officeDocument/2006/relationships/hyperlink" Target="https://podminky.urs.cz/item/CS_URS_2023_01/631362021" TargetMode="External" /><Relationship Id="rId17" Type="http://schemas.openxmlformats.org/officeDocument/2006/relationships/hyperlink" Target="https://podminky.urs.cz/item/CS_URS_2023_01/634112113" TargetMode="External" /><Relationship Id="rId18" Type="http://schemas.openxmlformats.org/officeDocument/2006/relationships/hyperlink" Target="https://podminky.urs.cz/item/CS_URS_2023_01/642944121" TargetMode="External" /><Relationship Id="rId19" Type="http://schemas.openxmlformats.org/officeDocument/2006/relationships/hyperlink" Target="https://podminky.urs.cz/item/CS_URS_2023_01/949101111" TargetMode="External" /><Relationship Id="rId20" Type="http://schemas.openxmlformats.org/officeDocument/2006/relationships/hyperlink" Target="https://podminky.urs.cz/item/CS_URS_2023_01/952901111" TargetMode="External" /><Relationship Id="rId21" Type="http://schemas.openxmlformats.org/officeDocument/2006/relationships/hyperlink" Target="https://podminky.urs.cz/item/CS_URS_2023_01/998012104" TargetMode="External" /><Relationship Id="rId22" Type="http://schemas.openxmlformats.org/officeDocument/2006/relationships/hyperlink" Target="https://podminky.urs.cz/item/CS_URS_2023_01/713111111" TargetMode="External" /><Relationship Id="rId23" Type="http://schemas.openxmlformats.org/officeDocument/2006/relationships/hyperlink" Target="https://podminky.urs.cz/item/CS_URS_2023_01/713121111" TargetMode="External" /><Relationship Id="rId24" Type="http://schemas.openxmlformats.org/officeDocument/2006/relationships/hyperlink" Target="https://podminky.urs.cz/item/CS_URS_2023_01/998713104" TargetMode="External" /><Relationship Id="rId25" Type="http://schemas.openxmlformats.org/officeDocument/2006/relationships/hyperlink" Target="https://podminky.urs.cz/item/CS_URS_2023_01/763111321" TargetMode="External" /><Relationship Id="rId26" Type="http://schemas.openxmlformats.org/officeDocument/2006/relationships/hyperlink" Target="https://podminky.urs.cz/item/CS_URS_2023_01/763111331" TargetMode="External" /><Relationship Id="rId27" Type="http://schemas.openxmlformats.org/officeDocument/2006/relationships/hyperlink" Target="https://podminky.urs.cz/item/CS_URS_2023_01/763111333" TargetMode="External" /><Relationship Id="rId28" Type="http://schemas.openxmlformats.org/officeDocument/2006/relationships/hyperlink" Target="https://podminky.urs.cz/item/CS_URS_2023_01/763111346" TargetMode="External" /><Relationship Id="rId29" Type="http://schemas.openxmlformats.org/officeDocument/2006/relationships/hyperlink" Target="https://podminky.urs.cz/item/CS_URS_2023_01/763111458" TargetMode="External" /><Relationship Id="rId30" Type="http://schemas.openxmlformats.org/officeDocument/2006/relationships/hyperlink" Target="https://podminky.urs.cz/item/CS_URS_2023_01/763111713" TargetMode="External" /><Relationship Id="rId31" Type="http://schemas.openxmlformats.org/officeDocument/2006/relationships/hyperlink" Target="https://podminky.urs.cz/item/CS_URS_2023_01/763111742" TargetMode="External" /><Relationship Id="rId32" Type="http://schemas.openxmlformats.org/officeDocument/2006/relationships/hyperlink" Target="https://podminky.urs.cz/item/CS_URS_2023_01/763121422" TargetMode="External" /><Relationship Id="rId33" Type="http://schemas.openxmlformats.org/officeDocument/2006/relationships/hyperlink" Target="https://podminky.urs.cz/item/CS_URS_2023_01/763121471" TargetMode="External" /><Relationship Id="rId34" Type="http://schemas.openxmlformats.org/officeDocument/2006/relationships/hyperlink" Target="https://podminky.urs.cz/item/CS_URS_2023_01/763121751" TargetMode="External" /><Relationship Id="rId35" Type="http://schemas.openxmlformats.org/officeDocument/2006/relationships/hyperlink" Target="https://podminky.urs.cz/item/CS_URS_2023_01/763164535" TargetMode="External" /><Relationship Id="rId36" Type="http://schemas.openxmlformats.org/officeDocument/2006/relationships/hyperlink" Target="https://podminky.urs.cz/item/CS_URS_2023_01/763164615" TargetMode="External" /><Relationship Id="rId37" Type="http://schemas.openxmlformats.org/officeDocument/2006/relationships/hyperlink" Target="https://podminky.urs.cz/item/CS_URS_2023_01/763172322" TargetMode="External" /><Relationship Id="rId38" Type="http://schemas.openxmlformats.org/officeDocument/2006/relationships/hyperlink" Target="https://podminky.urs.cz/item/CS_URS_2023_01/763172323" TargetMode="External" /><Relationship Id="rId39" Type="http://schemas.openxmlformats.org/officeDocument/2006/relationships/hyperlink" Target="https://podminky.urs.cz/item/CS_URS_2023_01/763172325" TargetMode="External" /><Relationship Id="rId40" Type="http://schemas.openxmlformats.org/officeDocument/2006/relationships/hyperlink" Target="https://podminky.urs.cz/item/CS_URS_2023_01/763172327" TargetMode="External" /><Relationship Id="rId41" Type="http://schemas.openxmlformats.org/officeDocument/2006/relationships/hyperlink" Target="https://podminky.urs.cz/item/CS_URS_2023_01/763173111" TargetMode="External" /><Relationship Id="rId42" Type="http://schemas.openxmlformats.org/officeDocument/2006/relationships/hyperlink" Target="https://podminky.urs.cz/item/CS_URS_2023_01/763173113" TargetMode="External" /><Relationship Id="rId43" Type="http://schemas.openxmlformats.org/officeDocument/2006/relationships/hyperlink" Target="https://podminky.urs.cz/item/CS_URS_2023_01/763173132" TargetMode="External" /><Relationship Id="rId44" Type="http://schemas.openxmlformats.org/officeDocument/2006/relationships/hyperlink" Target="https://podminky.urs.cz/item/CS_URS_2023_01/763181311" TargetMode="External" /><Relationship Id="rId45" Type="http://schemas.openxmlformats.org/officeDocument/2006/relationships/hyperlink" Target="https://podminky.urs.cz/item/CS_URS_2023_01/763181411" TargetMode="External" /><Relationship Id="rId46" Type="http://schemas.openxmlformats.org/officeDocument/2006/relationships/hyperlink" Target="https://podminky.urs.cz/item/CS_URS_2023_01/763183111" TargetMode="External" /><Relationship Id="rId47" Type="http://schemas.openxmlformats.org/officeDocument/2006/relationships/hyperlink" Target="https://podminky.urs.cz/item/CS_URS_2023_01/763364524" TargetMode="External" /><Relationship Id="rId48" Type="http://schemas.openxmlformats.org/officeDocument/2006/relationships/hyperlink" Target="https://podminky.urs.cz/item/CS_URS_2023_01/998763102" TargetMode="External" /><Relationship Id="rId49" Type="http://schemas.openxmlformats.org/officeDocument/2006/relationships/hyperlink" Target="https://podminky.urs.cz/item/CS_URS_2023_01/766660021" TargetMode="External" /><Relationship Id="rId50" Type="http://schemas.openxmlformats.org/officeDocument/2006/relationships/hyperlink" Target="https://podminky.urs.cz/item/CS_URS_2023_01/766660717" TargetMode="External" /><Relationship Id="rId51" Type="http://schemas.openxmlformats.org/officeDocument/2006/relationships/hyperlink" Target="https://podminky.urs.cz/item/CS_URS_2023_01/998766104" TargetMode="External" /><Relationship Id="rId52" Type="http://schemas.openxmlformats.org/officeDocument/2006/relationships/hyperlink" Target="https://podminky.urs.cz/item/CS_URS_2023_01/771121011" TargetMode="External" /><Relationship Id="rId53" Type="http://schemas.openxmlformats.org/officeDocument/2006/relationships/hyperlink" Target="https://podminky.urs.cz/item/CS_URS_2023_01/771474112" TargetMode="External" /><Relationship Id="rId54" Type="http://schemas.openxmlformats.org/officeDocument/2006/relationships/hyperlink" Target="https://podminky.urs.cz/item/CS_URS_2023_01/771574263" TargetMode="External" /><Relationship Id="rId55" Type="http://schemas.openxmlformats.org/officeDocument/2006/relationships/hyperlink" Target="https://podminky.urs.cz/item/CS_URS_2023_01/771591112" TargetMode="External" /><Relationship Id="rId56" Type="http://schemas.openxmlformats.org/officeDocument/2006/relationships/hyperlink" Target="https://podminky.urs.cz/item/CS_URS_2023_01/771592011" TargetMode="External" /><Relationship Id="rId57" Type="http://schemas.openxmlformats.org/officeDocument/2006/relationships/hyperlink" Target="https://podminky.urs.cz/item/CS_URS_2023_01/998771104" TargetMode="External" /><Relationship Id="rId58" Type="http://schemas.openxmlformats.org/officeDocument/2006/relationships/hyperlink" Target="https://podminky.urs.cz/item/CS_URS_2023_01/776111311" TargetMode="External" /><Relationship Id="rId59" Type="http://schemas.openxmlformats.org/officeDocument/2006/relationships/hyperlink" Target="https://podminky.urs.cz/item/CS_URS_2023_01/776121112" TargetMode="External" /><Relationship Id="rId60" Type="http://schemas.openxmlformats.org/officeDocument/2006/relationships/hyperlink" Target="https://podminky.urs.cz/item/CS_URS_2023_01/776141112" TargetMode="External" /><Relationship Id="rId61" Type="http://schemas.openxmlformats.org/officeDocument/2006/relationships/hyperlink" Target="https://podminky.urs.cz/item/CS_URS_2023_01/776221111" TargetMode="External" /><Relationship Id="rId62" Type="http://schemas.openxmlformats.org/officeDocument/2006/relationships/hyperlink" Target="https://podminky.urs.cz/item/CS_URS_2023_01/776421312" TargetMode="External" /><Relationship Id="rId63" Type="http://schemas.openxmlformats.org/officeDocument/2006/relationships/hyperlink" Target="https://podminky.urs.cz/item/CS_URS_2023_01/776991121" TargetMode="External" /><Relationship Id="rId64" Type="http://schemas.openxmlformats.org/officeDocument/2006/relationships/hyperlink" Target="https://podminky.urs.cz/item/CS_URS_2023_01/998776104" TargetMode="External" /><Relationship Id="rId65" Type="http://schemas.openxmlformats.org/officeDocument/2006/relationships/hyperlink" Target="https://podminky.urs.cz/item/CS_URS_2023_01/781121011" TargetMode="External" /><Relationship Id="rId66" Type="http://schemas.openxmlformats.org/officeDocument/2006/relationships/hyperlink" Target="https://podminky.urs.cz/item/CS_URS_2023_01/781131112" TargetMode="External" /><Relationship Id="rId67" Type="http://schemas.openxmlformats.org/officeDocument/2006/relationships/hyperlink" Target="https://podminky.urs.cz/item/CS_URS_2023_01/781474112" TargetMode="External" /><Relationship Id="rId68" Type="http://schemas.openxmlformats.org/officeDocument/2006/relationships/hyperlink" Target="https://podminky.urs.cz/item/CS_URS_2023_01/781495211" TargetMode="External" /><Relationship Id="rId69" Type="http://schemas.openxmlformats.org/officeDocument/2006/relationships/hyperlink" Target="https://podminky.urs.cz/item/CS_URS_2023_01/998781104" TargetMode="External" /><Relationship Id="rId70" Type="http://schemas.openxmlformats.org/officeDocument/2006/relationships/hyperlink" Target="https://podminky.urs.cz/item/CS_URS_2023_01/784111011" TargetMode="External" /><Relationship Id="rId71" Type="http://schemas.openxmlformats.org/officeDocument/2006/relationships/hyperlink" Target="https://podminky.urs.cz/item/CS_URS_2023_01/784121001" TargetMode="External" /><Relationship Id="rId72" Type="http://schemas.openxmlformats.org/officeDocument/2006/relationships/hyperlink" Target="https://podminky.urs.cz/item/CS_URS_2023_01/784171111" TargetMode="External" /><Relationship Id="rId73" Type="http://schemas.openxmlformats.org/officeDocument/2006/relationships/hyperlink" Target="https://podminky.urs.cz/item/CS_URS_2023_01/784181101" TargetMode="External" /><Relationship Id="rId74" Type="http://schemas.openxmlformats.org/officeDocument/2006/relationships/hyperlink" Target="https://podminky.urs.cz/item/CS_URS_2023_01/784211101" TargetMode="External" /><Relationship Id="rId75"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3_01/317944321" TargetMode="External" /><Relationship Id="rId2" Type="http://schemas.openxmlformats.org/officeDocument/2006/relationships/hyperlink" Target="https://podminky.urs.cz/item/CS_URS_2023_01/411321414" TargetMode="External" /><Relationship Id="rId3" Type="http://schemas.openxmlformats.org/officeDocument/2006/relationships/hyperlink" Target="https://podminky.urs.cz/item/CS_URS_2023_01/411351011" TargetMode="External" /><Relationship Id="rId4" Type="http://schemas.openxmlformats.org/officeDocument/2006/relationships/hyperlink" Target="https://podminky.urs.cz/item/CS_URS_2023_01/411351012" TargetMode="External" /><Relationship Id="rId5" Type="http://schemas.openxmlformats.org/officeDocument/2006/relationships/hyperlink" Target="https://podminky.urs.cz/item/CS_URS_2023_01/411354311" TargetMode="External" /><Relationship Id="rId6" Type="http://schemas.openxmlformats.org/officeDocument/2006/relationships/hyperlink" Target="https://podminky.urs.cz/item/CS_URS_2023_01/411354312" TargetMode="External" /><Relationship Id="rId7" Type="http://schemas.openxmlformats.org/officeDocument/2006/relationships/hyperlink" Target="https://podminky.urs.cz/item/CS_URS_2023_01/411362021" TargetMode="External" /><Relationship Id="rId8" Type="http://schemas.openxmlformats.org/officeDocument/2006/relationships/hyperlink" Target="https://podminky.urs.cz/item/CS_URS_2023_01/413941121" TargetMode="External" /><Relationship Id="rId9" Type="http://schemas.openxmlformats.org/officeDocument/2006/relationships/hyperlink" Target="https://podminky.urs.cz/item/CS_URS_2023_01/413941123" TargetMode="External" /><Relationship Id="rId10" Type="http://schemas.openxmlformats.org/officeDocument/2006/relationships/hyperlink" Target="https://podminky.urs.cz/item/CS_URS_2023_01/611131101" TargetMode="External" /><Relationship Id="rId11" Type="http://schemas.openxmlformats.org/officeDocument/2006/relationships/hyperlink" Target="https://podminky.urs.cz/item/CS_URS_2023_01/611321141" TargetMode="External" /><Relationship Id="rId12" Type="http://schemas.openxmlformats.org/officeDocument/2006/relationships/hyperlink" Target="https://podminky.urs.cz/item/CS_URS_2023_01/611321191" TargetMode="External" /><Relationship Id="rId13" Type="http://schemas.openxmlformats.org/officeDocument/2006/relationships/hyperlink" Target="https://podminky.urs.cz/item/CS_URS_2023_01/619991011" TargetMode="External" /><Relationship Id="rId14" Type="http://schemas.openxmlformats.org/officeDocument/2006/relationships/hyperlink" Target="https://podminky.urs.cz/item/CS_URS_2023_01/631311114" TargetMode="External" /><Relationship Id="rId15" Type="http://schemas.openxmlformats.org/officeDocument/2006/relationships/hyperlink" Target="https://podminky.urs.cz/item/CS_URS_2023_01/631319011" TargetMode="External" /><Relationship Id="rId16" Type="http://schemas.openxmlformats.org/officeDocument/2006/relationships/hyperlink" Target="https://podminky.urs.cz/item/CS_URS_2023_01/631341124" TargetMode="External" /><Relationship Id="rId17" Type="http://schemas.openxmlformats.org/officeDocument/2006/relationships/hyperlink" Target="https://podminky.urs.cz/item/CS_URS_2023_01/631362021" TargetMode="External" /><Relationship Id="rId18" Type="http://schemas.openxmlformats.org/officeDocument/2006/relationships/hyperlink" Target="https://podminky.urs.cz/item/CS_URS_2023_01/634112113" TargetMode="External" /><Relationship Id="rId19" Type="http://schemas.openxmlformats.org/officeDocument/2006/relationships/hyperlink" Target="https://podminky.urs.cz/item/CS_URS_2023_01/642944121" TargetMode="External" /><Relationship Id="rId20" Type="http://schemas.openxmlformats.org/officeDocument/2006/relationships/hyperlink" Target="https://podminky.urs.cz/item/CS_URS_2023_01/949101111" TargetMode="External" /><Relationship Id="rId21" Type="http://schemas.openxmlformats.org/officeDocument/2006/relationships/hyperlink" Target="https://podminky.urs.cz/item/CS_URS_2023_01/952901111" TargetMode="External" /><Relationship Id="rId22" Type="http://schemas.openxmlformats.org/officeDocument/2006/relationships/hyperlink" Target="https://podminky.urs.cz/item/CS_URS_2023_01/998012104" TargetMode="External" /><Relationship Id="rId23" Type="http://schemas.openxmlformats.org/officeDocument/2006/relationships/hyperlink" Target="https://podminky.urs.cz/item/CS_URS_2023_01/713111111" TargetMode="External" /><Relationship Id="rId24" Type="http://schemas.openxmlformats.org/officeDocument/2006/relationships/hyperlink" Target="https://podminky.urs.cz/item/CS_URS_2023_01/713121111" TargetMode="External" /><Relationship Id="rId25" Type="http://schemas.openxmlformats.org/officeDocument/2006/relationships/hyperlink" Target="https://podminky.urs.cz/item/CS_URS_2023_01/998713104" TargetMode="External" /><Relationship Id="rId26" Type="http://schemas.openxmlformats.org/officeDocument/2006/relationships/hyperlink" Target="https://podminky.urs.cz/item/CS_URS_2023_01/763111321" TargetMode="External" /><Relationship Id="rId27" Type="http://schemas.openxmlformats.org/officeDocument/2006/relationships/hyperlink" Target="https://podminky.urs.cz/item/CS_URS_2023_01/763111331" TargetMode="External" /><Relationship Id="rId28" Type="http://schemas.openxmlformats.org/officeDocument/2006/relationships/hyperlink" Target="https://podminky.urs.cz/item/CS_URS_2023_01/763111333" TargetMode="External" /><Relationship Id="rId29" Type="http://schemas.openxmlformats.org/officeDocument/2006/relationships/hyperlink" Target="https://podminky.urs.cz/item/CS_URS_2023_01/763111346" TargetMode="External" /><Relationship Id="rId30" Type="http://schemas.openxmlformats.org/officeDocument/2006/relationships/hyperlink" Target="https://podminky.urs.cz/item/CS_URS_2023_01/763111458" TargetMode="External" /><Relationship Id="rId31" Type="http://schemas.openxmlformats.org/officeDocument/2006/relationships/hyperlink" Target="https://podminky.urs.cz/item/CS_URS_2023_01/763111713" TargetMode="External" /><Relationship Id="rId32" Type="http://schemas.openxmlformats.org/officeDocument/2006/relationships/hyperlink" Target="https://podminky.urs.cz/item/CS_URS_2023_01/763111742" TargetMode="External" /><Relationship Id="rId33" Type="http://schemas.openxmlformats.org/officeDocument/2006/relationships/hyperlink" Target="https://podminky.urs.cz/item/CS_URS_2023_01/763121422" TargetMode="External" /><Relationship Id="rId34" Type="http://schemas.openxmlformats.org/officeDocument/2006/relationships/hyperlink" Target="https://podminky.urs.cz/item/CS_URS_2023_01/763121471" TargetMode="External" /><Relationship Id="rId35" Type="http://schemas.openxmlformats.org/officeDocument/2006/relationships/hyperlink" Target="https://podminky.urs.cz/item/CS_URS_2023_01/763121751" TargetMode="External" /><Relationship Id="rId36" Type="http://schemas.openxmlformats.org/officeDocument/2006/relationships/hyperlink" Target="https://podminky.urs.cz/item/CS_URS_2023_01/763164535" TargetMode="External" /><Relationship Id="rId37" Type="http://schemas.openxmlformats.org/officeDocument/2006/relationships/hyperlink" Target="https://podminky.urs.cz/item/CS_URS_2023_01/763164615" TargetMode="External" /><Relationship Id="rId38" Type="http://schemas.openxmlformats.org/officeDocument/2006/relationships/hyperlink" Target="https://podminky.urs.cz/item/CS_URS_2023_01/763172322" TargetMode="External" /><Relationship Id="rId39" Type="http://schemas.openxmlformats.org/officeDocument/2006/relationships/hyperlink" Target="https://podminky.urs.cz/item/CS_URS_2023_01/763172323" TargetMode="External" /><Relationship Id="rId40" Type="http://schemas.openxmlformats.org/officeDocument/2006/relationships/hyperlink" Target="https://podminky.urs.cz/item/CS_URS_2023_01/763172325" TargetMode="External" /><Relationship Id="rId41" Type="http://schemas.openxmlformats.org/officeDocument/2006/relationships/hyperlink" Target="https://podminky.urs.cz/item/CS_URS_2023_01/763172327" TargetMode="External" /><Relationship Id="rId42" Type="http://schemas.openxmlformats.org/officeDocument/2006/relationships/hyperlink" Target="https://podminky.urs.cz/item/CS_URS_2023_01/763173111" TargetMode="External" /><Relationship Id="rId43" Type="http://schemas.openxmlformats.org/officeDocument/2006/relationships/hyperlink" Target="https://podminky.urs.cz/item/CS_URS_2023_01/763173113" TargetMode="External" /><Relationship Id="rId44" Type="http://schemas.openxmlformats.org/officeDocument/2006/relationships/hyperlink" Target="https://podminky.urs.cz/item/CS_URS_2023_01/763173132" TargetMode="External" /><Relationship Id="rId45" Type="http://schemas.openxmlformats.org/officeDocument/2006/relationships/hyperlink" Target="https://podminky.urs.cz/item/CS_URS_2023_01/763181311" TargetMode="External" /><Relationship Id="rId46" Type="http://schemas.openxmlformats.org/officeDocument/2006/relationships/hyperlink" Target="https://podminky.urs.cz/item/CS_URS_2023_01/763181411" TargetMode="External" /><Relationship Id="rId47" Type="http://schemas.openxmlformats.org/officeDocument/2006/relationships/hyperlink" Target="https://podminky.urs.cz/item/CS_URS_2023_01/763183111" TargetMode="External" /><Relationship Id="rId48" Type="http://schemas.openxmlformats.org/officeDocument/2006/relationships/hyperlink" Target="https://podminky.urs.cz/item/CS_URS_2023_01/763364524" TargetMode="External" /><Relationship Id="rId49" Type="http://schemas.openxmlformats.org/officeDocument/2006/relationships/hyperlink" Target="https://podminky.urs.cz/item/CS_URS_2023_01/998763102" TargetMode="External" /><Relationship Id="rId50" Type="http://schemas.openxmlformats.org/officeDocument/2006/relationships/hyperlink" Target="https://podminky.urs.cz/item/CS_URS_2023_01/766660021" TargetMode="External" /><Relationship Id="rId51" Type="http://schemas.openxmlformats.org/officeDocument/2006/relationships/hyperlink" Target="https://podminky.urs.cz/item/CS_URS_2023_01/766660717" TargetMode="External" /><Relationship Id="rId52" Type="http://schemas.openxmlformats.org/officeDocument/2006/relationships/hyperlink" Target="https://podminky.urs.cz/item/CS_URS_2023_01/998766104" TargetMode="External" /><Relationship Id="rId53" Type="http://schemas.openxmlformats.org/officeDocument/2006/relationships/hyperlink" Target="https://podminky.urs.cz/item/CS_URS_2023_01/771121011" TargetMode="External" /><Relationship Id="rId54" Type="http://schemas.openxmlformats.org/officeDocument/2006/relationships/hyperlink" Target="https://podminky.urs.cz/item/CS_URS_2023_01/771474112" TargetMode="External" /><Relationship Id="rId55" Type="http://schemas.openxmlformats.org/officeDocument/2006/relationships/hyperlink" Target="https://podminky.urs.cz/item/CS_URS_2023_01/771574263" TargetMode="External" /><Relationship Id="rId56" Type="http://schemas.openxmlformats.org/officeDocument/2006/relationships/hyperlink" Target="https://podminky.urs.cz/item/CS_URS_2023_01/771591112" TargetMode="External" /><Relationship Id="rId57" Type="http://schemas.openxmlformats.org/officeDocument/2006/relationships/hyperlink" Target="https://podminky.urs.cz/item/CS_URS_2023_01/771592011" TargetMode="External" /><Relationship Id="rId58" Type="http://schemas.openxmlformats.org/officeDocument/2006/relationships/hyperlink" Target="https://podminky.urs.cz/item/CS_URS_2023_01/998771104" TargetMode="External" /><Relationship Id="rId59" Type="http://schemas.openxmlformats.org/officeDocument/2006/relationships/hyperlink" Target="https://podminky.urs.cz/item/CS_URS_2023_01/776111311" TargetMode="External" /><Relationship Id="rId60" Type="http://schemas.openxmlformats.org/officeDocument/2006/relationships/hyperlink" Target="https://podminky.urs.cz/item/CS_URS_2023_01/776121112" TargetMode="External" /><Relationship Id="rId61" Type="http://schemas.openxmlformats.org/officeDocument/2006/relationships/hyperlink" Target="https://podminky.urs.cz/item/CS_URS_2023_01/776141112" TargetMode="External" /><Relationship Id="rId62" Type="http://schemas.openxmlformats.org/officeDocument/2006/relationships/hyperlink" Target="https://podminky.urs.cz/item/CS_URS_2023_01/776221111" TargetMode="External" /><Relationship Id="rId63" Type="http://schemas.openxmlformats.org/officeDocument/2006/relationships/hyperlink" Target="https://podminky.urs.cz/item/CS_URS_2023_01/776421312" TargetMode="External" /><Relationship Id="rId64" Type="http://schemas.openxmlformats.org/officeDocument/2006/relationships/hyperlink" Target="https://podminky.urs.cz/item/CS_URS_2023_01/776991121" TargetMode="External" /><Relationship Id="rId65" Type="http://schemas.openxmlformats.org/officeDocument/2006/relationships/hyperlink" Target="https://podminky.urs.cz/item/CS_URS_2023_01/998776104" TargetMode="External" /><Relationship Id="rId66" Type="http://schemas.openxmlformats.org/officeDocument/2006/relationships/hyperlink" Target="https://podminky.urs.cz/item/CS_URS_2023_01/781121011" TargetMode="External" /><Relationship Id="rId67" Type="http://schemas.openxmlformats.org/officeDocument/2006/relationships/hyperlink" Target="https://podminky.urs.cz/item/CS_URS_2023_01/781131112" TargetMode="External" /><Relationship Id="rId68" Type="http://schemas.openxmlformats.org/officeDocument/2006/relationships/hyperlink" Target="https://podminky.urs.cz/item/CS_URS_2023_01/781474112" TargetMode="External" /><Relationship Id="rId69" Type="http://schemas.openxmlformats.org/officeDocument/2006/relationships/hyperlink" Target="https://podminky.urs.cz/item/CS_URS_2023_01/781495211" TargetMode="External" /><Relationship Id="rId70" Type="http://schemas.openxmlformats.org/officeDocument/2006/relationships/hyperlink" Target="https://podminky.urs.cz/item/CS_URS_2023_01/998781104" TargetMode="External" /><Relationship Id="rId71" Type="http://schemas.openxmlformats.org/officeDocument/2006/relationships/hyperlink" Target="https://podminky.urs.cz/item/CS_URS_2023_01/784111011" TargetMode="External" /><Relationship Id="rId72" Type="http://schemas.openxmlformats.org/officeDocument/2006/relationships/hyperlink" Target="https://podminky.urs.cz/item/CS_URS_2023_01/784121001" TargetMode="External" /><Relationship Id="rId73" Type="http://schemas.openxmlformats.org/officeDocument/2006/relationships/hyperlink" Target="https://podminky.urs.cz/item/CS_URS_2023_01/784171111" TargetMode="External" /><Relationship Id="rId74" Type="http://schemas.openxmlformats.org/officeDocument/2006/relationships/hyperlink" Target="https://podminky.urs.cz/item/CS_URS_2023_01/784181101" TargetMode="External" /><Relationship Id="rId75" Type="http://schemas.openxmlformats.org/officeDocument/2006/relationships/hyperlink" Target="https://podminky.urs.cz/item/CS_URS_2023_01/784211101" TargetMode="External" /><Relationship Id="rId76"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3_01/317944321" TargetMode="External" /><Relationship Id="rId2" Type="http://schemas.openxmlformats.org/officeDocument/2006/relationships/hyperlink" Target="https://podminky.urs.cz/item/CS_URS_2023_01/411321414" TargetMode="External" /><Relationship Id="rId3" Type="http://schemas.openxmlformats.org/officeDocument/2006/relationships/hyperlink" Target="https://podminky.urs.cz/item/CS_URS_2023_01/411351011" TargetMode="External" /><Relationship Id="rId4" Type="http://schemas.openxmlformats.org/officeDocument/2006/relationships/hyperlink" Target="https://podminky.urs.cz/item/CS_URS_2023_01/411351012" TargetMode="External" /><Relationship Id="rId5" Type="http://schemas.openxmlformats.org/officeDocument/2006/relationships/hyperlink" Target="https://podminky.urs.cz/item/CS_URS_2023_01/411354311" TargetMode="External" /><Relationship Id="rId6" Type="http://schemas.openxmlformats.org/officeDocument/2006/relationships/hyperlink" Target="https://podminky.urs.cz/item/CS_URS_2023_01/411354312" TargetMode="External" /><Relationship Id="rId7" Type="http://schemas.openxmlformats.org/officeDocument/2006/relationships/hyperlink" Target="https://podminky.urs.cz/item/CS_URS_2023_01/411362021" TargetMode="External" /><Relationship Id="rId8" Type="http://schemas.openxmlformats.org/officeDocument/2006/relationships/hyperlink" Target="https://podminky.urs.cz/item/CS_URS_2023_01/413941121" TargetMode="External" /><Relationship Id="rId9" Type="http://schemas.openxmlformats.org/officeDocument/2006/relationships/hyperlink" Target="https://podminky.urs.cz/item/CS_URS_2023_01/413941123" TargetMode="External" /><Relationship Id="rId10" Type="http://schemas.openxmlformats.org/officeDocument/2006/relationships/hyperlink" Target="https://podminky.urs.cz/item/CS_URS_2023_01/611131101" TargetMode="External" /><Relationship Id="rId11" Type="http://schemas.openxmlformats.org/officeDocument/2006/relationships/hyperlink" Target="https://podminky.urs.cz/item/CS_URS_2023_01/611321141" TargetMode="External" /><Relationship Id="rId12" Type="http://schemas.openxmlformats.org/officeDocument/2006/relationships/hyperlink" Target="https://podminky.urs.cz/item/CS_URS_2023_01/611321191" TargetMode="External" /><Relationship Id="rId13" Type="http://schemas.openxmlformats.org/officeDocument/2006/relationships/hyperlink" Target="https://podminky.urs.cz/item/CS_URS_2023_01/619991011" TargetMode="External" /><Relationship Id="rId14" Type="http://schemas.openxmlformats.org/officeDocument/2006/relationships/hyperlink" Target="https://podminky.urs.cz/item/CS_URS_2023_01/631311114" TargetMode="External" /><Relationship Id="rId15" Type="http://schemas.openxmlformats.org/officeDocument/2006/relationships/hyperlink" Target="https://podminky.urs.cz/item/CS_URS_2023_01/631319011" TargetMode="External" /><Relationship Id="rId16" Type="http://schemas.openxmlformats.org/officeDocument/2006/relationships/hyperlink" Target="https://podminky.urs.cz/item/CS_URS_2023_01/631341124" TargetMode="External" /><Relationship Id="rId17" Type="http://schemas.openxmlformats.org/officeDocument/2006/relationships/hyperlink" Target="https://podminky.urs.cz/item/CS_URS_2023_01/631362021" TargetMode="External" /><Relationship Id="rId18" Type="http://schemas.openxmlformats.org/officeDocument/2006/relationships/hyperlink" Target="https://podminky.urs.cz/item/CS_URS_2023_01/634112113" TargetMode="External" /><Relationship Id="rId19" Type="http://schemas.openxmlformats.org/officeDocument/2006/relationships/hyperlink" Target="https://podminky.urs.cz/item/CS_URS_2023_01/642944121" TargetMode="External" /><Relationship Id="rId20" Type="http://schemas.openxmlformats.org/officeDocument/2006/relationships/hyperlink" Target="https://podminky.urs.cz/item/CS_URS_2023_01/949101111" TargetMode="External" /><Relationship Id="rId21" Type="http://schemas.openxmlformats.org/officeDocument/2006/relationships/hyperlink" Target="https://podminky.urs.cz/item/CS_URS_2023_01/952901111" TargetMode="External" /><Relationship Id="rId22" Type="http://schemas.openxmlformats.org/officeDocument/2006/relationships/hyperlink" Target="https://podminky.urs.cz/item/CS_URS_2023_01/998012104" TargetMode="External" /><Relationship Id="rId23" Type="http://schemas.openxmlformats.org/officeDocument/2006/relationships/hyperlink" Target="https://podminky.urs.cz/item/CS_URS_2023_01/713111111" TargetMode="External" /><Relationship Id="rId24" Type="http://schemas.openxmlformats.org/officeDocument/2006/relationships/hyperlink" Target="https://podminky.urs.cz/item/CS_URS_2023_01/713121111" TargetMode="External" /><Relationship Id="rId25" Type="http://schemas.openxmlformats.org/officeDocument/2006/relationships/hyperlink" Target="https://podminky.urs.cz/item/CS_URS_2023_01/998713104" TargetMode="External" /><Relationship Id="rId26" Type="http://schemas.openxmlformats.org/officeDocument/2006/relationships/hyperlink" Target="https://podminky.urs.cz/item/CS_URS_2023_01/763111321" TargetMode="External" /><Relationship Id="rId27" Type="http://schemas.openxmlformats.org/officeDocument/2006/relationships/hyperlink" Target="https://podminky.urs.cz/item/CS_URS_2023_01/763111331" TargetMode="External" /><Relationship Id="rId28" Type="http://schemas.openxmlformats.org/officeDocument/2006/relationships/hyperlink" Target="https://podminky.urs.cz/item/CS_URS_2023_01/763111333" TargetMode="External" /><Relationship Id="rId29" Type="http://schemas.openxmlformats.org/officeDocument/2006/relationships/hyperlink" Target="https://podminky.urs.cz/item/CS_URS_2023_01/763111346" TargetMode="External" /><Relationship Id="rId30" Type="http://schemas.openxmlformats.org/officeDocument/2006/relationships/hyperlink" Target="https://podminky.urs.cz/item/CS_URS_2023_01/763111458" TargetMode="External" /><Relationship Id="rId31" Type="http://schemas.openxmlformats.org/officeDocument/2006/relationships/hyperlink" Target="https://podminky.urs.cz/item/CS_URS_2023_01/763111713" TargetMode="External" /><Relationship Id="rId32" Type="http://schemas.openxmlformats.org/officeDocument/2006/relationships/hyperlink" Target="https://podminky.urs.cz/item/CS_URS_2023_01/763111742" TargetMode="External" /><Relationship Id="rId33" Type="http://schemas.openxmlformats.org/officeDocument/2006/relationships/hyperlink" Target="https://podminky.urs.cz/item/CS_URS_2023_01/763121422" TargetMode="External" /><Relationship Id="rId34" Type="http://schemas.openxmlformats.org/officeDocument/2006/relationships/hyperlink" Target="https://podminky.urs.cz/item/CS_URS_2023_01/763121471" TargetMode="External" /><Relationship Id="rId35" Type="http://schemas.openxmlformats.org/officeDocument/2006/relationships/hyperlink" Target="https://podminky.urs.cz/item/CS_URS_2023_01/763121751" TargetMode="External" /><Relationship Id="rId36" Type="http://schemas.openxmlformats.org/officeDocument/2006/relationships/hyperlink" Target="https://podminky.urs.cz/item/CS_URS_2023_01/763164535" TargetMode="External" /><Relationship Id="rId37" Type="http://schemas.openxmlformats.org/officeDocument/2006/relationships/hyperlink" Target="https://podminky.urs.cz/item/CS_URS_2023_01/763164615" TargetMode="External" /><Relationship Id="rId38" Type="http://schemas.openxmlformats.org/officeDocument/2006/relationships/hyperlink" Target="https://podminky.urs.cz/item/CS_URS_2023_01/763172322" TargetMode="External" /><Relationship Id="rId39" Type="http://schemas.openxmlformats.org/officeDocument/2006/relationships/hyperlink" Target="https://podminky.urs.cz/item/CS_URS_2023_01/763172323" TargetMode="External" /><Relationship Id="rId40" Type="http://schemas.openxmlformats.org/officeDocument/2006/relationships/hyperlink" Target="https://podminky.urs.cz/item/CS_URS_2023_01/763172325" TargetMode="External" /><Relationship Id="rId41" Type="http://schemas.openxmlformats.org/officeDocument/2006/relationships/hyperlink" Target="https://podminky.urs.cz/item/CS_URS_2023_01/763172327" TargetMode="External" /><Relationship Id="rId42" Type="http://schemas.openxmlformats.org/officeDocument/2006/relationships/hyperlink" Target="https://podminky.urs.cz/item/CS_URS_2023_01/763173111" TargetMode="External" /><Relationship Id="rId43" Type="http://schemas.openxmlformats.org/officeDocument/2006/relationships/hyperlink" Target="https://podminky.urs.cz/item/CS_URS_2023_01/763173113" TargetMode="External" /><Relationship Id="rId44" Type="http://schemas.openxmlformats.org/officeDocument/2006/relationships/hyperlink" Target="https://podminky.urs.cz/item/CS_URS_2023_01/763173132" TargetMode="External" /><Relationship Id="rId45" Type="http://schemas.openxmlformats.org/officeDocument/2006/relationships/hyperlink" Target="https://podminky.urs.cz/item/CS_URS_2023_01/763181311" TargetMode="External" /><Relationship Id="rId46" Type="http://schemas.openxmlformats.org/officeDocument/2006/relationships/hyperlink" Target="https://podminky.urs.cz/item/CS_URS_2023_01/763181411" TargetMode="External" /><Relationship Id="rId47" Type="http://schemas.openxmlformats.org/officeDocument/2006/relationships/hyperlink" Target="https://podminky.urs.cz/item/CS_URS_2023_01/763183111" TargetMode="External" /><Relationship Id="rId48" Type="http://schemas.openxmlformats.org/officeDocument/2006/relationships/hyperlink" Target="https://podminky.urs.cz/item/CS_URS_2023_01/763364524" TargetMode="External" /><Relationship Id="rId49" Type="http://schemas.openxmlformats.org/officeDocument/2006/relationships/hyperlink" Target="https://podminky.urs.cz/item/CS_URS_2023_01/998763102" TargetMode="External" /><Relationship Id="rId50" Type="http://schemas.openxmlformats.org/officeDocument/2006/relationships/hyperlink" Target="https://podminky.urs.cz/item/CS_URS_2023_01/766660021" TargetMode="External" /><Relationship Id="rId51" Type="http://schemas.openxmlformats.org/officeDocument/2006/relationships/hyperlink" Target="https://podminky.urs.cz/item/CS_URS_2023_01/766660717" TargetMode="External" /><Relationship Id="rId52" Type="http://schemas.openxmlformats.org/officeDocument/2006/relationships/hyperlink" Target="https://podminky.urs.cz/item/CS_URS_2023_01/998766104" TargetMode="External" /><Relationship Id="rId53" Type="http://schemas.openxmlformats.org/officeDocument/2006/relationships/hyperlink" Target="https://podminky.urs.cz/item/CS_URS_2023_01/771121011" TargetMode="External" /><Relationship Id="rId54" Type="http://schemas.openxmlformats.org/officeDocument/2006/relationships/hyperlink" Target="https://podminky.urs.cz/item/CS_URS_2023_01/771474112" TargetMode="External" /><Relationship Id="rId55" Type="http://schemas.openxmlformats.org/officeDocument/2006/relationships/hyperlink" Target="https://podminky.urs.cz/item/CS_URS_2023_01/771574263" TargetMode="External" /><Relationship Id="rId56" Type="http://schemas.openxmlformats.org/officeDocument/2006/relationships/hyperlink" Target="https://podminky.urs.cz/item/CS_URS_2023_01/771591112" TargetMode="External" /><Relationship Id="rId57" Type="http://schemas.openxmlformats.org/officeDocument/2006/relationships/hyperlink" Target="https://podminky.urs.cz/item/CS_URS_2023_01/771592011" TargetMode="External" /><Relationship Id="rId58" Type="http://schemas.openxmlformats.org/officeDocument/2006/relationships/hyperlink" Target="https://podminky.urs.cz/item/CS_URS_2023_01/998771104" TargetMode="External" /><Relationship Id="rId59" Type="http://schemas.openxmlformats.org/officeDocument/2006/relationships/hyperlink" Target="https://podminky.urs.cz/item/CS_URS_2023_01/776111311" TargetMode="External" /><Relationship Id="rId60" Type="http://schemas.openxmlformats.org/officeDocument/2006/relationships/hyperlink" Target="https://podminky.urs.cz/item/CS_URS_2023_01/776121112" TargetMode="External" /><Relationship Id="rId61" Type="http://schemas.openxmlformats.org/officeDocument/2006/relationships/hyperlink" Target="https://podminky.urs.cz/item/CS_URS_2023_01/776141112" TargetMode="External" /><Relationship Id="rId62" Type="http://schemas.openxmlformats.org/officeDocument/2006/relationships/hyperlink" Target="https://podminky.urs.cz/item/CS_URS_2023_01/776221111" TargetMode="External" /><Relationship Id="rId63" Type="http://schemas.openxmlformats.org/officeDocument/2006/relationships/hyperlink" Target="https://podminky.urs.cz/item/CS_URS_2023_01/776221221" TargetMode="External" /><Relationship Id="rId64" Type="http://schemas.openxmlformats.org/officeDocument/2006/relationships/hyperlink" Target="https://podminky.urs.cz/item/CS_URS_2023_01/776421312" TargetMode="External" /><Relationship Id="rId65" Type="http://schemas.openxmlformats.org/officeDocument/2006/relationships/hyperlink" Target="https://podminky.urs.cz/item/CS_URS_2023_01/776991121" TargetMode="External" /><Relationship Id="rId66" Type="http://schemas.openxmlformats.org/officeDocument/2006/relationships/hyperlink" Target="https://podminky.urs.cz/item/CS_URS_2023_01/998776104" TargetMode="External" /><Relationship Id="rId67" Type="http://schemas.openxmlformats.org/officeDocument/2006/relationships/hyperlink" Target="https://podminky.urs.cz/item/CS_URS_2023_01/777111111" TargetMode="External" /><Relationship Id="rId68" Type="http://schemas.openxmlformats.org/officeDocument/2006/relationships/hyperlink" Target="https://podminky.urs.cz/item/CS_URS_2023_01/777131101" TargetMode="External" /><Relationship Id="rId69" Type="http://schemas.openxmlformats.org/officeDocument/2006/relationships/hyperlink" Target="https://podminky.urs.cz/item/CS_URS_2023_01/777131151" TargetMode="External" /><Relationship Id="rId70" Type="http://schemas.openxmlformats.org/officeDocument/2006/relationships/hyperlink" Target="https://podminky.urs.cz/item/CS_URS_2023_01/777511105" TargetMode="External" /><Relationship Id="rId71" Type="http://schemas.openxmlformats.org/officeDocument/2006/relationships/hyperlink" Target="https://podminky.urs.cz/item/CS_URS_2023_01/777511107" TargetMode="External" /><Relationship Id="rId72" Type="http://schemas.openxmlformats.org/officeDocument/2006/relationships/hyperlink" Target="https://podminky.urs.cz/item/CS_URS_2023_01/777612109" TargetMode="External" /><Relationship Id="rId73" Type="http://schemas.openxmlformats.org/officeDocument/2006/relationships/hyperlink" Target="https://podminky.urs.cz/item/CS_URS_2023_01/777612151" TargetMode="External" /><Relationship Id="rId74" Type="http://schemas.openxmlformats.org/officeDocument/2006/relationships/hyperlink" Target="https://podminky.urs.cz/item/CS_URS_2023_01/998777104" TargetMode="External" /><Relationship Id="rId75" Type="http://schemas.openxmlformats.org/officeDocument/2006/relationships/hyperlink" Target="https://podminky.urs.cz/item/CS_URS_2023_01/781121011" TargetMode="External" /><Relationship Id="rId76" Type="http://schemas.openxmlformats.org/officeDocument/2006/relationships/hyperlink" Target="https://podminky.urs.cz/item/CS_URS_2023_01/781131112" TargetMode="External" /><Relationship Id="rId77" Type="http://schemas.openxmlformats.org/officeDocument/2006/relationships/hyperlink" Target="https://podminky.urs.cz/item/CS_URS_2023_01/781474112" TargetMode="External" /><Relationship Id="rId78" Type="http://schemas.openxmlformats.org/officeDocument/2006/relationships/hyperlink" Target="https://podminky.urs.cz/item/CS_URS_2023_01/781495211" TargetMode="External" /><Relationship Id="rId79" Type="http://schemas.openxmlformats.org/officeDocument/2006/relationships/hyperlink" Target="https://podminky.urs.cz/item/CS_URS_2023_01/998781104" TargetMode="External" /><Relationship Id="rId80" Type="http://schemas.openxmlformats.org/officeDocument/2006/relationships/hyperlink" Target="https://podminky.urs.cz/item/CS_URS_2023_01/784111011" TargetMode="External" /><Relationship Id="rId81" Type="http://schemas.openxmlformats.org/officeDocument/2006/relationships/hyperlink" Target="https://podminky.urs.cz/item/CS_URS_2023_01/784121001" TargetMode="External" /><Relationship Id="rId82" Type="http://schemas.openxmlformats.org/officeDocument/2006/relationships/hyperlink" Target="https://podminky.urs.cz/item/CS_URS_2023_01/784171111" TargetMode="External" /><Relationship Id="rId83" Type="http://schemas.openxmlformats.org/officeDocument/2006/relationships/hyperlink" Target="https://podminky.urs.cz/item/CS_URS_2023_01/784181101" TargetMode="External" /><Relationship Id="rId84" Type="http://schemas.openxmlformats.org/officeDocument/2006/relationships/hyperlink" Target="https://podminky.urs.cz/item/CS_URS_2023_01/784211101" TargetMode="External" /><Relationship Id="rId85"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3_01/317944321" TargetMode="External" /><Relationship Id="rId2" Type="http://schemas.openxmlformats.org/officeDocument/2006/relationships/hyperlink" Target="https://podminky.urs.cz/item/CS_URS_2023_01/411321414" TargetMode="External" /><Relationship Id="rId3" Type="http://schemas.openxmlformats.org/officeDocument/2006/relationships/hyperlink" Target="https://podminky.urs.cz/item/CS_URS_2023_01/411351011" TargetMode="External" /><Relationship Id="rId4" Type="http://schemas.openxmlformats.org/officeDocument/2006/relationships/hyperlink" Target="https://podminky.urs.cz/item/CS_URS_2023_01/411351012" TargetMode="External" /><Relationship Id="rId5" Type="http://schemas.openxmlformats.org/officeDocument/2006/relationships/hyperlink" Target="https://podminky.urs.cz/item/CS_URS_2023_01/411354311" TargetMode="External" /><Relationship Id="rId6" Type="http://schemas.openxmlformats.org/officeDocument/2006/relationships/hyperlink" Target="https://podminky.urs.cz/item/CS_URS_2023_01/411354312" TargetMode="External" /><Relationship Id="rId7" Type="http://schemas.openxmlformats.org/officeDocument/2006/relationships/hyperlink" Target="https://podminky.urs.cz/item/CS_URS_2023_01/411362021" TargetMode="External" /><Relationship Id="rId8" Type="http://schemas.openxmlformats.org/officeDocument/2006/relationships/hyperlink" Target="https://podminky.urs.cz/item/CS_URS_2023_01/413941121" TargetMode="External" /><Relationship Id="rId9" Type="http://schemas.openxmlformats.org/officeDocument/2006/relationships/hyperlink" Target="https://podminky.urs.cz/item/CS_URS_2023_01/413941123" TargetMode="External" /><Relationship Id="rId10" Type="http://schemas.openxmlformats.org/officeDocument/2006/relationships/hyperlink" Target="https://podminky.urs.cz/item/CS_URS_2023_01/611131101" TargetMode="External" /><Relationship Id="rId11" Type="http://schemas.openxmlformats.org/officeDocument/2006/relationships/hyperlink" Target="https://podminky.urs.cz/item/CS_URS_2023_01/611321141" TargetMode="External" /><Relationship Id="rId12" Type="http://schemas.openxmlformats.org/officeDocument/2006/relationships/hyperlink" Target="https://podminky.urs.cz/item/CS_URS_2023_01/611321191" TargetMode="External" /><Relationship Id="rId13" Type="http://schemas.openxmlformats.org/officeDocument/2006/relationships/hyperlink" Target="https://podminky.urs.cz/item/CS_URS_2023_01/619991011" TargetMode="External" /><Relationship Id="rId14" Type="http://schemas.openxmlformats.org/officeDocument/2006/relationships/hyperlink" Target="https://podminky.urs.cz/item/CS_URS_2023_01/631311114" TargetMode="External" /><Relationship Id="rId15" Type="http://schemas.openxmlformats.org/officeDocument/2006/relationships/hyperlink" Target="https://podminky.urs.cz/item/CS_URS_2023_01/631319011" TargetMode="External" /><Relationship Id="rId16" Type="http://schemas.openxmlformats.org/officeDocument/2006/relationships/hyperlink" Target="https://podminky.urs.cz/item/CS_URS_2023_01/631341124" TargetMode="External" /><Relationship Id="rId17" Type="http://schemas.openxmlformats.org/officeDocument/2006/relationships/hyperlink" Target="https://podminky.urs.cz/item/CS_URS_2023_01/631362021" TargetMode="External" /><Relationship Id="rId18" Type="http://schemas.openxmlformats.org/officeDocument/2006/relationships/hyperlink" Target="https://podminky.urs.cz/item/CS_URS_2023_01/634112113" TargetMode="External" /><Relationship Id="rId19" Type="http://schemas.openxmlformats.org/officeDocument/2006/relationships/hyperlink" Target="https://podminky.urs.cz/item/CS_URS_2023_01/642944121" TargetMode="External" /><Relationship Id="rId20" Type="http://schemas.openxmlformats.org/officeDocument/2006/relationships/hyperlink" Target="https://podminky.urs.cz/item/CS_URS_2023_01/949101111" TargetMode="External" /><Relationship Id="rId21" Type="http://schemas.openxmlformats.org/officeDocument/2006/relationships/hyperlink" Target="https://podminky.urs.cz/item/CS_URS_2023_01/952901111" TargetMode="External" /><Relationship Id="rId22" Type="http://schemas.openxmlformats.org/officeDocument/2006/relationships/hyperlink" Target="https://podminky.urs.cz/item/CS_URS_2023_01/998012104" TargetMode="External" /><Relationship Id="rId23" Type="http://schemas.openxmlformats.org/officeDocument/2006/relationships/hyperlink" Target="https://podminky.urs.cz/item/CS_URS_2023_01/713111111" TargetMode="External" /><Relationship Id="rId24" Type="http://schemas.openxmlformats.org/officeDocument/2006/relationships/hyperlink" Target="https://podminky.urs.cz/item/CS_URS_2023_01/713121111" TargetMode="External" /><Relationship Id="rId25" Type="http://schemas.openxmlformats.org/officeDocument/2006/relationships/hyperlink" Target="https://podminky.urs.cz/item/CS_URS_2023_01/998713104" TargetMode="External" /><Relationship Id="rId26" Type="http://schemas.openxmlformats.org/officeDocument/2006/relationships/hyperlink" Target="https://podminky.urs.cz/item/CS_URS_2023_01/763111321" TargetMode="External" /><Relationship Id="rId27" Type="http://schemas.openxmlformats.org/officeDocument/2006/relationships/hyperlink" Target="https://podminky.urs.cz/item/CS_URS_2023_01/763111331" TargetMode="External" /><Relationship Id="rId28" Type="http://schemas.openxmlformats.org/officeDocument/2006/relationships/hyperlink" Target="https://podminky.urs.cz/item/CS_URS_2023_01/763111333" TargetMode="External" /><Relationship Id="rId29" Type="http://schemas.openxmlformats.org/officeDocument/2006/relationships/hyperlink" Target="https://podminky.urs.cz/item/CS_URS_2023_01/763111346" TargetMode="External" /><Relationship Id="rId30" Type="http://schemas.openxmlformats.org/officeDocument/2006/relationships/hyperlink" Target="https://podminky.urs.cz/item/CS_URS_2023_01/763111458" TargetMode="External" /><Relationship Id="rId31" Type="http://schemas.openxmlformats.org/officeDocument/2006/relationships/hyperlink" Target="https://podminky.urs.cz/item/CS_URS_2023_01/763111713" TargetMode="External" /><Relationship Id="rId32" Type="http://schemas.openxmlformats.org/officeDocument/2006/relationships/hyperlink" Target="https://podminky.urs.cz/item/CS_URS_2023_01/763111742" TargetMode="External" /><Relationship Id="rId33" Type="http://schemas.openxmlformats.org/officeDocument/2006/relationships/hyperlink" Target="https://podminky.urs.cz/item/CS_URS_2023_01/763121422" TargetMode="External" /><Relationship Id="rId34" Type="http://schemas.openxmlformats.org/officeDocument/2006/relationships/hyperlink" Target="https://podminky.urs.cz/item/CS_URS_2023_01/763121471" TargetMode="External" /><Relationship Id="rId35" Type="http://schemas.openxmlformats.org/officeDocument/2006/relationships/hyperlink" Target="https://podminky.urs.cz/item/CS_URS_2023_01/763121751" TargetMode="External" /><Relationship Id="rId36" Type="http://schemas.openxmlformats.org/officeDocument/2006/relationships/hyperlink" Target="https://podminky.urs.cz/item/CS_URS_2023_01/763164535" TargetMode="External" /><Relationship Id="rId37" Type="http://schemas.openxmlformats.org/officeDocument/2006/relationships/hyperlink" Target="https://podminky.urs.cz/item/CS_URS_2023_01/763164615" TargetMode="External" /><Relationship Id="rId38" Type="http://schemas.openxmlformats.org/officeDocument/2006/relationships/hyperlink" Target="https://podminky.urs.cz/item/CS_URS_2023_01/763172322" TargetMode="External" /><Relationship Id="rId39" Type="http://schemas.openxmlformats.org/officeDocument/2006/relationships/hyperlink" Target="https://podminky.urs.cz/item/CS_URS_2023_01/763172323" TargetMode="External" /><Relationship Id="rId40" Type="http://schemas.openxmlformats.org/officeDocument/2006/relationships/hyperlink" Target="https://podminky.urs.cz/item/CS_URS_2023_01/763172325" TargetMode="External" /><Relationship Id="rId41" Type="http://schemas.openxmlformats.org/officeDocument/2006/relationships/hyperlink" Target="https://podminky.urs.cz/item/CS_URS_2023_01/763172327" TargetMode="External" /><Relationship Id="rId42" Type="http://schemas.openxmlformats.org/officeDocument/2006/relationships/hyperlink" Target="https://podminky.urs.cz/item/CS_URS_2023_01/763173111" TargetMode="External" /><Relationship Id="rId43" Type="http://schemas.openxmlformats.org/officeDocument/2006/relationships/hyperlink" Target="https://podminky.urs.cz/item/CS_URS_2023_01/763173113" TargetMode="External" /><Relationship Id="rId44" Type="http://schemas.openxmlformats.org/officeDocument/2006/relationships/hyperlink" Target="https://podminky.urs.cz/item/CS_URS_2023_01/763173132" TargetMode="External" /><Relationship Id="rId45" Type="http://schemas.openxmlformats.org/officeDocument/2006/relationships/hyperlink" Target="https://podminky.urs.cz/item/CS_URS_2023_01/763181311" TargetMode="External" /><Relationship Id="rId46" Type="http://schemas.openxmlformats.org/officeDocument/2006/relationships/hyperlink" Target="https://podminky.urs.cz/item/CS_URS_2023_01/763181411" TargetMode="External" /><Relationship Id="rId47" Type="http://schemas.openxmlformats.org/officeDocument/2006/relationships/hyperlink" Target="https://podminky.urs.cz/item/CS_URS_2023_01/763183111" TargetMode="External" /><Relationship Id="rId48" Type="http://schemas.openxmlformats.org/officeDocument/2006/relationships/hyperlink" Target="https://podminky.urs.cz/item/CS_URS_2023_01/763364524" TargetMode="External" /><Relationship Id="rId49" Type="http://schemas.openxmlformats.org/officeDocument/2006/relationships/hyperlink" Target="https://podminky.urs.cz/item/CS_URS_2023_01/998763102" TargetMode="External" /><Relationship Id="rId50" Type="http://schemas.openxmlformats.org/officeDocument/2006/relationships/hyperlink" Target="https://podminky.urs.cz/item/CS_URS_2023_01/766660021" TargetMode="External" /><Relationship Id="rId51" Type="http://schemas.openxmlformats.org/officeDocument/2006/relationships/hyperlink" Target="https://podminky.urs.cz/item/CS_URS_2023_01/766660717" TargetMode="External" /><Relationship Id="rId52" Type="http://schemas.openxmlformats.org/officeDocument/2006/relationships/hyperlink" Target="https://podminky.urs.cz/item/CS_URS_2023_01/998766104" TargetMode="External" /><Relationship Id="rId53" Type="http://schemas.openxmlformats.org/officeDocument/2006/relationships/hyperlink" Target="https://podminky.urs.cz/item/CS_URS_2023_01/771121011" TargetMode="External" /><Relationship Id="rId54" Type="http://schemas.openxmlformats.org/officeDocument/2006/relationships/hyperlink" Target="https://podminky.urs.cz/item/CS_URS_2023_01/771474112" TargetMode="External" /><Relationship Id="rId55" Type="http://schemas.openxmlformats.org/officeDocument/2006/relationships/hyperlink" Target="https://podminky.urs.cz/item/CS_URS_2023_01/771574263" TargetMode="External" /><Relationship Id="rId56" Type="http://schemas.openxmlformats.org/officeDocument/2006/relationships/hyperlink" Target="https://podminky.urs.cz/item/CS_URS_2023_01/771591112" TargetMode="External" /><Relationship Id="rId57" Type="http://schemas.openxmlformats.org/officeDocument/2006/relationships/hyperlink" Target="https://podminky.urs.cz/item/CS_URS_2023_01/771592011" TargetMode="External" /><Relationship Id="rId58" Type="http://schemas.openxmlformats.org/officeDocument/2006/relationships/hyperlink" Target="https://podminky.urs.cz/item/CS_URS_2023_01/998771104" TargetMode="External" /><Relationship Id="rId59" Type="http://schemas.openxmlformats.org/officeDocument/2006/relationships/hyperlink" Target="https://podminky.urs.cz/item/CS_URS_2023_01/776111311" TargetMode="External" /><Relationship Id="rId60" Type="http://schemas.openxmlformats.org/officeDocument/2006/relationships/hyperlink" Target="https://podminky.urs.cz/item/CS_URS_2023_01/776121112" TargetMode="External" /><Relationship Id="rId61" Type="http://schemas.openxmlformats.org/officeDocument/2006/relationships/hyperlink" Target="https://podminky.urs.cz/item/CS_URS_2023_01/776141112" TargetMode="External" /><Relationship Id="rId62" Type="http://schemas.openxmlformats.org/officeDocument/2006/relationships/hyperlink" Target="https://podminky.urs.cz/item/CS_URS_2023_01/776221111" TargetMode="External" /><Relationship Id="rId63" Type="http://schemas.openxmlformats.org/officeDocument/2006/relationships/hyperlink" Target="https://podminky.urs.cz/item/CS_URS_2023_01/776421312" TargetMode="External" /><Relationship Id="rId64" Type="http://schemas.openxmlformats.org/officeDocument/2006/relationships/hyperlink" Target="https://podminky.urs.cz/item/CS_URS_2023_01/776991121" TargetMode="External" /><Relationship Id="rId65" Type="http://schemas.openxmlformats.org/officeDocument/2006/relationships/hyperlink" Target="https://podminky.urs.cz/item/CS_URS_2023_01/998776104" TargetMode="External" /><Relationship Id="rId66" Type="http://schemas.openxmlformats.org/officeDocument/2006/relationships/hyperlink" Target="https://podminky.urs.cz/item/CS_URS_2023_01/781121011" TargetMode="External" /><Relationship Id="rId67" Type="http://schemas.openxmlformats.org/officeDocument/2006/relationships/hyperlink" Target="https://podminky.urs.cz/item/CS_URS_2023_01/781131112" TargetMode="External" /><Relationship Id="rId68" Type="http://schemas.openxmlformats.org/officeDocument/2006/relationships/hyperlink" Target="https://podminky.urs.cz/item/CS_URS_2023_01/781474112" TargetMode="External" /><Relationship Id="rId69" Type="http://schemas.openxmlformats.org/officeDocument/2006/relationships/hyperlink" Target="https://podminky.urs.cz/item/CS_URS_2023_01/781495211" TargetMode="External" /><Relationship Id="rId70" Type="http://schemas.openxmlformats.org/officeDocument/2006/relationships/hyperlink" Target="https://podminky.urs.cz/item/CS_URS_2023_01/998781104" TargetMode="External" /><Relationship Id="rId71" Type="http://schemas.openxmlformats.org/officeDocument/2006/relationships/hyperlink" Target="https://podminky.urs.cz/item/CS_URS_2023_01/784111011" TargetMode="External" /><Relationship Id="rId72" Type="http://schemas.openxmlformats.org/officeDocument/2006/relationships/hyperlink" Target="https://podminky.urs.cz/item/CS_URS_2023_01/784121001" TargetMode="External" /><Relationship Id="rId73" Type="http://schemas.openxmlformats.org/officeDocument/2006/relationships/hyperlink" Target="https://podminky.urs.cz/item/CS_URS_2023_01/784171111" TargetMode="External" /><Relationship Id="rId74" Type="http://schemas.openxmlformats.org/officeDocument/2006/relationships/hyperlink" Target="https://podminky.urs.cz/item/CS_URS_2023_01/784181101" TargetMode="External" /><Relationship Id="rId75" Type="http://schemas.openxmlformats.org/officeDocument/2006/relationships/hyperlink" Target="https://podminky.urs.cz/item/CS_URS_2023_01/784211101" TargetMode="External" /><Relationship Id="rId76"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3_01/317944321" TargetMode="External" /><Relationship Id="rId2" Type="http://schemas.openxmlformats.org/officeDocument/2006/relationships/hyperlink" Target="https://podminky.urs.cz/item/CS_URS_2023_01/611131101" TargetMode="External" /><Relationship Id="rId3" Type="http://schemas.openxmlformats.org/officeDocument/2006/relationships/hyperlink" Target="https://podminky.urs.cz/item/CS_URS_2023_01/611321141" TargetMode="External" /><Relationship Id="rId4" Type="http://schemas.openxmlformats.org/officeDocument/2006/relationships/hyperlink" Target="https://podminky.urs.cz/item/CS_URS_2023_01/611321191" TargetMode="External" /><Relationship Id="rId5" Type="http://schemas.openxmlformats.org/officeDocument/2006/relationships/hyperlink" Target="https://podminky.urs.cz/item/CS_URS_2023_01/619991011" TargetMode="External" /><Relationship Id="rId6" Type="http://schemas.openxmlformats.org/officeDocument/2006/relationships/hyperlink" Target="https://podminky.urs.cz/item/CS_URS_2023_01/631311114" TargetMode="External" /><Relationship Id="rId7" Type="http://schemas.openxmlformats.org/officeDocument/2006/relationships/hyperlink" Target="https://podminky.urs.cz/item/CS_URS_2023_01/631319011" TargetMode="External" /><Relationship Id="rId8" Type="http://schemas.openxmlformats.org/officeDocument/2006/relationships/hyperlink" Target="https://podminky.urs.cz/item/CS_URS_2023_01/631362021" TargetMode="External" /><Relationship Id="rId9" Type="http://schemas.openxmlformats.org/officeDocument/2006/relationships/hyperlink" Target="https://podminky.urs.cz/item/CS_URS_2023_01/634112113" TargetMode="External" /><Relationship Id="rId10" Type="http://schemas.openxmlformats.org/officeDocument/2006/relationships/hyperlink" Target="https://podminky.urs.cz/item/CS_URS_2023_01/642944121" TargetMode="External" /><Relationship Id="rId11" Type="http://schemas.openxmlformats.org/officeDocument/2006/relationships/hyperlink" Target="https://podminky.urs.cz/item/CS_URS_2023_01/949101111" TargetMode="External" /><Relationship Id="rId12" Type="http://schemas.openxmlformats.org/officeDocument/2006/relationships/hyperlink" Target="https://podminky.urs.cz/item/CS_URS_2023_01/952901111" TargetMode="External" /><Relationship Id="rId13" Type="http://schemas.openxmlformats.org/officeDocument/2006/relationships/hyperlink" Target="https://podminky.urs.cz/item/CS_URS_2023_01/998012104" TargetMode="External" /><Relationship Id="rId14" Type="http://schemas.openxmlformats.org/officeDocument/2006/relationships/hyperlink" Target="https://podminky.urs.cz/item/CS_URS_2023_01/713121111" TargetMode="External" /><Relationship Id="rId15" Type="http://schemas.openxmlformats.org/officeDocument/2006/relationships/hyperlink" Target="https://podminky.urs.cz/item/CS_URS_2023_01/998713104" TargetMode="External" /><Relationship Id="rId16" Type="http://schemas.openxmlformats.org/officeDocument/2006/relationships/hyperlink" Target="https://podminky.urs.cz/item/CS_URS_2023_01/763111321" TargetMode="External" /><Relationship Id="rId17" Type="http://schemas.openxmlformats.org/officeDocument/2006/relationships/hyperlink" Target="https://podminky.urs.cz/item/CS_URS_2023_01/763111331" TargetMode="External" /><Relationship Id="rId18" Type="http://schemas.openxmlformats.org/officeDocument/2006/relationships/hyperlink" Target="https://podminky.urs.cz/item/CS_URS_2023_01/763111333" TargetMode="External" /><Relationship Id="rId19" Type="http://schemas.openxmlformats.org/officeDocument/2006/relationships/hyperlink" Target="https://podminky.urs.cz/item/CS_URS_2023_01/763111346" TargetMode="External" /><Relationship Id="rId20" Type="http://schemas.openxmlformats.org/officeDocument/2006/relationships/hyperlink" Target="https://podminky.urs.cz/item/CS_URS_2023_01/763111458" TargetMode="External" /><Relationship Id="rId21" Type="http://schemas.openxmlformats.org/officeDocument/2006/relationships/hyperlink" Target="https://podminky.urs.cz/item/CS_URS_2023_01/763111460" TargetMode="External" /><Relationship Id="rId22" Type="http://schemas.openxmlformats.org/officeDocument/2006/relationships/hyperlink" Target="https://podminky.urs.cz/item/CS_URS_2023_01/763111713" TargetMode="External" /><Relationship Id="rId23" Type="http://schemas.openxmlformats.org/officeDocument/2006/relationships/hyperlink" Target="https://podminky.urs.cz/item/CS_URS_2023_01/763111742" TargetMode="External" /><Relationship Id="rId24" Type="http://schemas.openxmlformats.org/officeDocument/2006/relationships/hyperlink" Target="https://podminky.urs.cz/item/CS_URS_2023_01/763121422" TargetMode="External" /><Relationship Id="rId25" Type="http://schemas.openxmlformats.org/officeDocument/2006/relationships/hyperlink" Target="https://podminky.urs.cz/item/CS_URS_2023_01/763121471" TargetMode="External" /><Relationship Id="rId26" Type="http://schemas.openxmlformats.org/officeDocument/2006/relationships/hyperlink" Target="https://podminky.urs.cz/item/CS_URS_2023_01/763121751" TargetMode="External" /><Relationship Id="rId27" Type="http://schemas.openxmlformats.org/officeDocument/2006/relationships/hyperlink" Target="https://podminky.urs.cz/item/CS_URS_2023_01/763164535" TargetMode="External" /><Relationship Id="rId28" Type="http://schemas.openxmlformats.org/officeDocument/2006/relationships/hyperlink" Target="https://podminky.urs.cz/item/CS_URS_2023_01/763164615" TargetMode="External" /><Relationship Id="rId29" Type="http://schemas.openxmlformats.org/officeDocument/2006/relationships/hyperlink" Target="https://podminky.urs.cz/item/CS_URS_2023_01/763172322" TargetMode="External" /><Relationship Id="rId30" Type="http://schemas.openxmlformats.org/officeDocument/2006/relationships/hyperlink" Target="https://podminky.urs.cz/item/CS_URS_2023_01/763172323" TargetMode="External" /><Relationship Id="rId31" Type="http://schemas.openxmlformats.org/officeDocument/2006/relationships/hyperlink" Target="https://podminky.urs.cz/item/CS_URS_2023_01/763172325" TargetMode="External" /><Relationship Id="rId32" Type="http://schemas.openxmlformats.org/officeDocument/2006/relationships/hyperlink" Target="https://podminky.urs.cz/item/CS_URS_2023_01/763172327" TargetMode="External" /><Relationship Id="rId33" Type="http://schemas.openxmlformats.org/officeDocument/2006/relationships/hyperlink" Target="https://podminky.urs.cz/item/CS_URS_2023_01/763173111" TargetMode="External" /><Relationship Id="rId34" Type="http://schemas.openxmlformats.org/officeDocument/2006/relationships/hyperlink" Target="https://podminky.urs.cz/item/CS_URS_2023_01/763173113" TargetMode="External" /><Relationship Id="rId35" Type="http://schemas.openxmlformats.org/officeDocument/2006/relationships/hyperlink" Target="https://podminky.urs.cz/item/CS_URS_2023_01/763173132" TargetMode="External" /><Relationship Id="rId36" Type="http://schemas.openxmlformats.org/officeDocument/2006/relationships/hyperlink" Target="https://podminky.urs.cz/item/CS_URS_2023_01/763181311" TargetMode="External" /><Relationship Id="rId37" Type="http://schemas.openxmlformats.org/officeDocument/2006/relationships/hyperlink" Target="https://podminky.urs.cz/item/CS_URS_2023_01/763181411" TargetMode="External" /><Relationship Id="rId38" Type="http://schemas.openxmlformats.org/officeDocument/2006/relationships/hyperlink" Target="https://podminky.urs.cz/item/CS_URS_2023_01/763183111" TargetMode="External" /><Relationship Id="rId39" Type="http://schemas.openxmlformats.org/officeDocument/2006/relationships/hyperlink" Target="https://podminky.urs.cz/item/CS_URS_2023_01/998763102" TargetMode="External" /><Relationship Id="rId40" Type="http://schemas.openxmlformats.org/officeDocument/2006/relationships/hyperlink" Target="https://podminky.urs.cz/item/CS_URS_2023_01/766660021" TargetMode="External" /><Relationship Id="rId41" Type="http://schemas.openxmlformats.org/officeDocument/2006/relationships/hyperlink" Target="https://podminky.urs.cz/item/CS_URS_2023_01/766660717" TargetMode="External" /><Relationship Id="rId42" Type="http://schemas.openxmlformats.org/officeDocument/2006/relationships/hyperlink" Target="https://podminky.urs.cz/item/CS_URS_2023_01/998766104" TargetMode="External" /><Relationship Id="rId43" Type="http://schemas.openxmlformats.org/officeDocument/2006/relationships/hyperlink" Target="https://podminky.urs.cz/item/CS_URS_2023_01/771121011" TargetMode="External" /><Relationship Id="rId44" Type="http://schemas.openxmlformats.org/officeDocument/2006/relationships/hyperlink" Target="https://podminky.urs.cz/item/CS_URS_2023_01/771474112" TargetMode="External" /><Relationship Id="rId45" Type="http://schemas.openxmlformats.org/officeDocument/2006/relationships/hyperlink" Target="https://podminky.urs.cz/item/CS_URS_2023_01/771574263" TargetMode="External" /><Relationship Id="rId46" Type="http://schemas.openxmlformats.org/officeDocument/2006/relationships/hyperlink" Target="https://podminky.urs.cz/item/CS_URS_2023_01/771591112" TargetMode="External" /><Relationship Id="rId47" Type="http://schemas.openxmlformats.org/officeDocument/2006/relationships/hyperlink" Target="https://podminky.urs.cz/item/CS_URS_2023_01/771592011" TargetMode="External" /><Relationship Id="rId48" Type="http://schemas.openxmlformats.org/officeDocument/2006/relationships/hyperlink" Target="https://podminky.urs.cz/item/CS_URS_2023_01/998771104" TargetMode="External" /><Relationship Id="rId49" Type="http://schemas.openxmlformats.org/officeDocument/2006/relationships/hyperlink" Target="https://podminky.urs.cz/item/CS_URS_2023_01/776111311" TargetMode="External" /><Relationship Id="rId50" Type="http://schemas.openxmlformats.org/officeDocument/2006/relationships/hyperlink" Target="https://podminky.urs.cz/item/CS_URS_2023_01/776121112" TargetMode="External" /><Relationship Id="rId51" Type="http://schemas.openxmlformats.org/officeDocument/2006/relationships/hyperlink" Target="https://podminky.urs.cz/item/CS_URS_2023_01/776141112" TargetMode="External" /><Relationship Id="rId52" Type="http://schemas.openxmlformats.org/officeDocument/2006/relationships/hyperlink" Target="https://podminky.urs.cz/item/CS_URS_2023_01/776221111" TargetMode="External" /><Relationship Id="rId53" Type="http://schemas.openxmlformats.org/officeDocument/2006/relationships/hyperlink" Target="https://podminky.urs.cz/item/CS_URS_2023_01/776421312" TargetMode="External" /><Relationship Id="rId54" Type="http://schemas.openxmlformats.org/officeDocument/2006/relationships/hyperlink" Target="https://podminky.urs.cz/item/CS_URS_2023_01/776991121" TargetMode="External" /><Relationship Id="rId55" Type="http://schemas.openxmlformats.org/officeDocument/2006/relationships/hyperlink" Target="https://podminky.urs.cz/item/CS_URS_2023_01/998776104" TargetMode="External" /><Relationship Id="rId56" Type="http://schemas.openxmlformats.org/officeDocument/2006/relationships/hyperlink" Target="https://podminky.urs.cz/item/CS_URS_2023_01/781121011" TargetMode="External" /><Relationship Id="rId57" Type="http://schemas.openxmlformats.org/officeDocument/2006/relationships/hyperlink" Target="https://podminky.urs.cz/item/CS_URS_2023_01/781131112" TargetMode="External" /><Relationship Id="rId58" Type="http://schemas.openxmlformats.org/officeDocument/2006/relationships/hyperlink" Target="https://podminky.urs.cz/item/CS_URS_2023_01/781474112" TargetMode="External" /><Relationship Id="rId59" Type="http://schemas.openxmlformats.org/officeDocument/2006/relationships/hyperlink" Target="https://podminky.urs.cz/item/CS_URS_2023_01/781495211" TargetMode="External" /><Relationship Id="rId60" Type="http://schemas.openxmlformats.org/officeDocument/2006/relationships/hyperlink" Target="https://podminky.urs.cz/item/CS_URS_2023_01/998781104" TargetMode="External" /><Relationship Id="rId61" Type="http://schemas.openxmlformats.org/officeDocument/2006/relationships/hyperlink" Target="https://podminky.urs.cz/item/CS_URS_2023_01/784111011" TargetMode="External" /><Relationship Id="rId62" Type="http://schemas.openxmlformats.org/officeDocument/2006/relationships/hyperlink" Target="https://podminky.urs.cz/item/CS_URS_2023_01/784121001" TargetMode="External" /><Relationship Id="rId63" Type="http://schemas.openxmlformats.org/officeDocument/2006/relationships/hyperlink" Target="https://podminky.urs.cz/item/CS_URS_2023_01/784171111" TargetMode="External" /><Relationship Id="rId64" Type="http://schemas.openxmlformats.org/officeDocument/2006/relationships/hyperlink" Target="https://podminky.urs.cz/item/CS_URS_2023_01/784181101" TargetMode="External" /><Relationship Id="rId65" Type="http://schemas.openxmlformats.org/officeDocument/2006/relationships/hyperlink" Target="https://podminky.urs.cz/item/CS_URS_2023_01/784211101" TargetMode="External" /><Relationship Id="rId66"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3_01/317944321" TargetMode="External" /><Relationship Id="rId2" Type="http://schemas.openxmlformats.org/officeDocument/2006/relationships/hyperlink" Target="https://podminky.urs.cz/item/CS_URS_2023_01/340231001" TargetMode="External" /><Relationship Id="rId3" Type="http://schemas.openxmlformats.org/officeDocument/2006/relationships/hyperlink" Target="https://podminky.urs.cz/item/CS_URS_2023_01/611131101" TargetMode="External" /><Relationship Id="rId4" Type="http://schemas.openxmlformats.org/officeDocument/2006/relationships/hyperlink" Target="https://podminky.urs.cz/item/CS_URS_2023_01/611321141" TargetMode="External" /><Relationship Id="rId5" Type="http://schemas.openxmlformats.org/officeDocument/2006/relationships/hyperlink" Target="https://podminky.urs.cz/item/CS_URS_2023_01/611321191" TargetMode="External" /><Relationship Id="rId6" Type="http://schemas.openxmlformats.org/officeDocument/2006/relationships/hyperlink" Target="https://podminky.urs.cz/item/CS_URS_2023_01/611325422" TargetMode="External" /><Relationship Id="rId7" Type="http://schemas.openxmlformats.org/officeDocument/2006/relationships/hyperlink" Target="https://podminky.urs.cz/item/CS_URS_2023_01/612325422" TargetMode="External" /><Relationship Id="rId8" Type="http://schemas.openxmlformats.org/officeDocument/2006/relationships/hyperlink" Target="https://podminky.urs.cz/item/CS_URS_2023_01/619991011" TargetMode="External" /><Relationship Id="rId9" Type="http://schemas.openxmlformats.org/officeDocument/2006/relationships/hyperlink" Target="https://podminky.urs.cz/item/CS_URS_2023_01/631311114" TargetMode="External" /><Relationship Id="rId10" Type="http://schemas.openxmlformats.org/officeDocument/2006/relationships/hyperlink" Target="https://podminky.urs.cz/item/CS_URS_2023_01/631319011" TargetMode="External" /><Relationship Id="rId11" Type="http://schemas.openxmlformats.org/officeDocument/2006/relationships/hyperlink" Target="https://podminky.urs.cz/item/CS_URS_2023_01/631362021" TargetMode="External" /><Relationship Id="rId12" Type="http://schemas.openxmlformats.org/officeDocument/2006/relationships/hyperlink" Target="https://podminky.urs.cz/item/CS_URS_2023_01/634112113" TargetMode="External" /><Relationship Id="rId13" Type="http://schemas.openxmlformats.org/officeDocument/2006/relationships/hyperlink" Target="https://podminky.urs.cz/item/CS_URS_2023_01/642944121" TargetMode="External" /><Relationship Id="rId14" Type="http://schemas.openxmlformats.org/officeDocument/2006/relationships/hyperlink" Target="https://podminky.urs.cz/item/CS_URS_2023_01/949101111" TargetMode="External" /><Relationship Id="rId15" Type="http://schemas.openxmlformats.org/officeDocument/2006/relationships/hyperlink" Target="https://podminky.urs.cz/item/CS_URS_2023_01/952901111" TargetMode="External" /><Relationship Id="rId16" Type="http://schemas.openxmlformats.org/officeDocument/2006/relationships/hyperlink" Target="https://podminky.urs.cz/item/CS_URS_2023_01/998012104" TargetMode="External" /><Relationship Id="rId17" Type="http://schemas.openxmlformats.org/officeDocument/2006/relationships/hyperlink" Target="https://podminky.urs.cz/item/CS_URS_2023_01/713121111" TargetMode="External" /><Relationship Id="rId18" Type="http://schemas.openxmlformats.org/officeDocument/2006/relationships/hyperlink" Target="https://podminky.urs.cz/item/CS_URS_2023_01/998713104" TargetMode="External" /><Relationship Id="rId19" Type="http://schemas.openxmlformats.org/officeDocument/2006/relationships/hyperlink" Target="https://podminky.urs.cz/item/CS_URS_2023_01/763111331" TargetMode="External" /><Relationship Id="rId20" Type="http://schemas.openxmlformats.org/officeDocument/2006/relationships/hyperlink" Target="https://podminky.urs.cz/item/CS_URS_2023_01/763111458" TargetMode="External" /><Relationship Id="rId21" Type="http://schemas.openxmlformats.org/officeDocument/2006/relationships/hyperlink" Target="https://podminky.urs.cz/item/CS_URS_2023_01/763173111" TargetMode="External" /><Relationship Id="rId22" Type="http://schemas.openxmlformats.org/officeDocument/2006/relationships/hyperlink" Target="https://podminky.urs.cz/item/CS_URS_2023_01/763173113" TargetMode="External" /><Relationship Id="rId23" Type="http://schemas.openxmlformats.org/officeDocument/2006/relationships/hyperlink" Target="https://podminky.urs.cz/item/CS_URS_2023_01/763173132" TargetMode="External" /><Relationship Id="rId24" Type="http://schemas.openxmlformats.org/officeDocument/2006/relationships/hyperlink" Target="https://podminky.urs.cz/item/CS_URS_2023_01/763181311" TargetMode="External" /><Relationship Id="rId25" Type="http://schemas.openxmlformats.org/officeDocument/2006/relationships/hyperlink" Target="https://podminky.urs.cz/item/CS_URS_2023_01/763181411" TargetMode="External" /><Relationship Id="rId26" Type="http://schemas.openxmlformats.org/officeDocument/2006/relationships/hyperlink" Target="https://podminky.urs.cz/item/CS_URS_2023_01/998763102" TargetMode="External" /><Relationship Id="rId27" Type="http://schemas.openxmlformats.org/officeDocument/2006/relationships/hyperlink" Target="https://podminky.urs.cz/item/CS_URS_2023_01/766660001" TargetMode="External" /><Relationship Id="rId28" Type="http://schemas.openxmlformats.org/officeDocument/2006/relationships/hyperlink" Target="https://podminky.urs.cz/item/CS_URS_2023_01/766660021" TargetMode="External" /><Relationship Id="rId29" Type="http://schemas.openxmlformats.org/officeDocument/2006/relationships/hyperlink" Target="https://podminky.urs.cz/item/CS_URS_2023_01/766660717" TargetMode="External" /><Relationship Id="rId30" Type="http://schemas.openxmlformats.org/officeDocument/2006/relationships/hyperlink" Target="https://podminky.urs.cz/item/CS_URS_2023_01/766695212" TargetMode="External" /><Relationship Id="rId31" Type="http://schemas.openxmlformats.org/officeDocument/2006/relationships/hyperlink" Target="https://podminky.urs.cz/item/CS_URS_2023_01/998766104" TargetMode="External" /><Relationship Id="rId32" Type="http://schemas.openxmlformats.org/officeDocument/2006/relationships/hyperlink" Target="https://podminky.urs.cz/item/CS_URS_2023_01/998767104" TargetMode="External" /><Relationship Id="rId33" Type="http://schemas.openxmlformats.org/officeDocument/2006/relationships/hyperlink" Target="https://podminky.urs.cz/item/CS_URS_2023_01/771121011" TargetMode="External" /><Relationship Id="rId34" Type="http://schemas.openxmlformats.org/officeDocument/2006/relationships/hyperlink" Target="https://podminky.urs.cz/item/CS_URS_2023_01/771574263" TargetMode="External" /><Relationship Id="rId35" Type="http://schemas.openxmlformats.org/officeDocument/2006/relationships/hyperlink" Target="https://podminky.urs.cz/item/CS_URS_2023_01/771577111" TargetMode="External" /><Relationship Id="rId36" Type="http://schemas.openxmlformats.org/officeDocument/2006/relationships/hyperlink" Target="https://podminky.urs.cz/item/CS_URS_2023_01/771591112" TargetMode="External" /><Relationship Id="rId37" Type="http://schemas.openxmlformats.org/officeDocument/2006/relationships/hyperlink" Target="https://podminky.urs.cz/item/CS_URS_2023_01/771592011" TargetMode="External" /><Relationship Id="rId38" Type="http://schemas.openxmlformats.org/officeDocument/2006/relationships/hyperlink" Target="https://podminky.urs.cz/item/CS_URS_2023_01/998771104" TargetMode="External" /><Relationship Id="rId39" Type="http://schemas.openxmlformats.org/officeDocument/2006/relationships/hyperlink" Target="https://podminky.urs.cz/item/CS_URS_2023_01/776111311" TargetMode="External" /><Relationship Id="rId40" Type="http://schemas.openxmlformats.org/officeDocument/2006/relationships/hyperlink" Target="https://podminky.urs.cz/item/CS_URS_2023_01/776121112" TargetMode="External" /><Relationship Id="rId41" Type="http://schemas.openxmlformats.org/officeDocument/2006/relationships/hyperlink" Target="https://podminky.urs.cz/item/CS_URS_2023_01/776141112" TargetMode="External" /><Relationship Id="rId42" Type="http://schemas.openxmlformats.org/officeDocument/2006/relationships/hyperlink" Target="https://podminky.urs.cz/item/CS_URS_2023_01/776221111" TargetMode="External" /><Relationship Id="rId43" Type="http://schemas.openxmlformats.org/officeDocument/2006/relationships/hyperlink" Target="https://podminky.urs.cz/item/CS_URS_2023_01/776421312" TargetMode="External" /><Relationship Id="rId44" Type="http://schemas.openxmlformats.org/officeDocument/2006/relationships/hyperlink" Target="https://podminky.urs.cz/item/CS_URS_2023_01/776991121" TargetMode="External" /><Relationship Id="rId45" Type="http://schemas.openxmlformats.org/officeDocument/2006/relationships/hyperlink" Target="https://podminky.urs.cz/item/CS_URS_2023_01/998776104" TargetMode="External" /><Relationship Id="rId46" Type="http://schemas.openxmlformats.org/officeDocument/2006/relationships/hyperlink" Target="https://podminky.urs.cz/item/CS_URS_2023_01/781121011" TargetMode="External" /><Relationship Id="rId47" Type="http://schemas.openxmlformats.org/officeDocument/2006/relationships/hyperlink" Target="https://podminky.urs.cz/item/CS_URS_2023_01/781131112" TargetMode="External" /><Relationship Id="rId48" Type="http://schemas.openxmlformats.org/officeDocument/2006/relationships/hyperlink" Target="https://podminky.urs.cz/item/CS_URS_2023_01/781474112" TargetMode="External" /><Relationship Id="rId49" Type="http://schemas.openxmlformats.org/officeDocument/2006/relationships/hyperlink" Target="https://podminky.urs.cz/item/CS_URS_2023_01/781495211" TargetMode="External" /><Relationship Id="rId50" Type="http://schemas.openxmlformats.org/officeDocument/2006/relationships/hyperlink" Target="https://podminky.urs.cz/item/CS_URS_2023_01/998781104" TargetMode="External" /><Relationship Id="rId51" Type="http://schemas.openxmlformats.org/officeDocument/2006/relationships/hyperlink" Target="https://podminky.urs.cz/item/CS_URS_2023_01/784111011" TargetMode="External" /><Relationship Id="rId52" Type="http://schemas.openxmlformats.org/officeDocument/2006/relationships/hyperlink" Target="https://podminky.urs.cz/item/CS_URS_2023_01/784121001" TargetMode="External" /><Relationship Id="rId53" Type="http://schemas.openxmlformats.org/officeDocument/2006/relationships/hyperlink" Target="https://podminky.urs.cz/item/CS_URS_2023_01/784171111" TargetMode="External" /><Relationship Id="rId54" Type="http://schemas.openxmlformats.org/officeDocument/2006/relationships/hyperlink" Target="https://podminky.urs.cz/item/CS_URS_2023_01/784181101" TargetMode="External" /><Relationship Id="rId55" Type="http://schemas.openxmlformats.org/officeDocument/2006/relationships/hyperlink" Target="https://podminky.urs.cz/item/CS_URS_2023_01/784211101" TargetMode="External" /><Relationship Id="rId56"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3_01/317944321" TargetMode="External" /><Relationship Id="rId2" Type="http://schemas.openxmlformats.org/officeDocument/2006/relationships/hyperlink" Target="https://podminky.urs.cz/item/CS_URS_2023_01/340231001" TargetMode="External" /><Relationship Id="rId3" Type="http://schemas.openxmlformats.org/officeDocument/2006/relationships/hyperlink" Target="https://podminky.urs.cz/item/CS_URS_2023_01/611131101" TargetMode="External" /><Relationship Id="rId4" Type="http://schemas.openxmlformats.org/officeDocument/2006/relationships/hyperlink" Target="https://podminky.urs.cz/item/CS_URS_2023_01/611321141" TargetMode="External" /><Relationship Id="rId5" Type="http://schemas.openxmlformats.org/officeDocument/2006/relationships/hyperlink" Target="https://podminky.urs.cz/item/CS_URS_2023_01/611321191" TargetMode="External" /><Relationship Id="rId6" Type="http://schemas.openxmlformats.org/officeDocument/2006/relationships/hyperlink" Target="https://podminky.urs.cz/item/CS_URS_2023_01/611325422" TargetMode="External" /><Relationship Id="rId7" Type="http://schemas.openxmlformats.org/officeDocument/2006/relationships/hyperlink" Target="https://podminky.urs.cz/item/CS_URS_2023_01/612325422" TargetMode="External" /><Relationship Id="rId8" Type="http://schemas.openxmlformats.org/officeDocument/2006/relationships/hyperlink" Target="https://podminky.urs.cz/item/CS_URS_2023_01/619991011" TargetMode="External" /><Relationship Id="rId9" Type="http://schemas.openxmlformats.org/officeDocument/2006/relationships/hyperlink" Target="https://podminky.urs.cz/item/CS_URS_2023_01/631311114" TargetMode="External" /><Relationship Id="rId10" Type="http://schemas.openxmlformats.org/officeDocument/2006/relationships/hyperlink" Target="https://podminky.urs.cz/item/CS_URS_2023_01/631319011" TargetMode="External" /><Relationship Id="rId11" Type="http://schemas.openxmlformats.org/officeDocument/2006/relationships/hyperlink" Target="https://podminky.urs.cz/item/CS_URS_2023_01/631362021" TargetMode="External" /><Relationship Id="rId12" Type="http://schemas.openxmlformats.org/officeDocument/2006/relationships/hyperlink" Target="https://podminky.urs.cz/item/CS_URS_2023_01/634112113" TargetMode="External" /><Relationship Id="rId13" Type="http://schemas.openxmlformats.org/officeDocument/2006/relationships/hyperlink" Target="https://podminky.urs.cz/item/CS_URS_2023_01/642944121" TargetMode="External" /><Relationship Id="rId14" Type="http://schemas.openxmlformats.org/officeDocument/2006/relationships/hyperlink" Target="https://podminky.urs.cz/item/CS_URS_2023_01/949101111" TargetMode="External" /><Relationship Id="rId15" Type="http://schemas.openxmlformats.org/officeDocument/2006/relationships/hyperlink" Target="https://podminky.urs.cz/item/CS_URS_2023_01/952901111" TargetMode="External" /><Relationship Id="rId16" Type="http://schemas.openxmlformats.org/officeDocument/2006/relationships/hyperlink" Target="https://podminky.urs.cz/item/CS_URS_2023_01/998012104" TargetMode="External" /><Relationship Id="rId17" Type="http://schemas.openxmlformats.org/officeDocument/2006/relationships/hyperlink" Target="https://podminky.urs.cz/item/CS_URS_2023_01/713121111" TargetMode="External" /><Relationship Id="rId18" Type="http://schemas.openxmlformats.org/officeDocument/2006/relationships/hyperlink" Target="https://podminky.urs.cz/item/CS_URS_2023_01/998713104" TargetMode="External" /><Relationship Id="rId19" Type="http://schemas.openxmlformats.org/officeDocument/2006/relationships/hyperlink" Target="https://podminky.urs.cz/item/CS_URS_2023_01/763111331" TargetMode="External" /><Relationship Id="rId20" Type="http://schemas.openxmlformats.org/officeDocument/2006/relationships/hyperlink" Target="https://podminky.urs.cz/item/CS_URS_2023_01/763111458" TargetMode="External" /><Relationship Id="rId21" Type="http://schemas.openxmlformats.org/officeDocument/2006/relationships/hyperlink" Target="https://podminky.urs.cz/item/CS_URS_2023_01/763111713" TargetMode="External" /><Relationship Id="rId22" Type="http://schemas.openxmlformats.org/officeDocument/2006/relationships/hyperlink" Target="https://podminky.urs.cz/item/CS_URS_2023_01/763111742" TargetMode="External" /><Relationship Id="rId23" Type="http://schemas.openxmlformats.org/officeDocument/2006/relationships/hyperlink" Target="https://podminky.urs.cz/item/CS_URS_2023_01/763121422" TargetMode="External" /><Relationship Id="rId24" Type="http://schemas.openxmlformats.org/officeDocument/2006/relationships/hyperlink" Target="https://podminky.urs.cz/item/CS_URS_2023_01/763121471" TargetMode="External" /><Relationship Id="rId25" Type="http://schemas.openxmlformats.org/officeDocument/2006/relationships/hyperlink" Target="https://podminky.urs.cz/item/CS_URS_2023_01/763121751" TargetMode="External" /><Relationship Id="rId26" Type="http://schemas.openxmlformats.org/officeDocument/2006/relationships/hyperlink" Target="https://podminky.urs.cz/item/CS_URS_2023_01/763172323" TargetMode="External" /><Relationship Id="rId27" Type="http://schemas.openxmlformats.org/officeDocument/2006/relationships/hyperlink" Target="https://podminky.urs.cz/item/CS_URS_2023_01/763173111" TargetMode="External" /><Relationship Id="rId28" Type="http://schemas.openxmlformats.org/officeDocument/2006/relationships/hyperlink" Target="https://podminky.urs.cz/item/CS_URS_2023_01/763173113" TargetMode="External" /><Relationship Id="rId29" Type="http://schemas.openxmlformats.org/officeDocument/2006/relationships/hyperlink" Target="https://podminky.urs.cz/item/CS_URS_2023_01/763173132" TargetMode="External" /><Relationship Id="rId30" Type="http://schemas.openxmlformats.org/officeDocument/2006/relationships/hyperlink" Target="https://podminky.urs.cz/item/CS_URS_2023_01/763181311" TargetMode="External" /><Relationship Id="rId31" Type="http://schemas.openxmlformats.org/officeDocument/2006/relationships/hyperlink" Target="https://podminky.urs.cz/item/CS_URS_2023_01/763181411" TargetMode="External" /><Relationship Id="rId32" Type="http://schemas.openxmlformats.org/officeDocument/2006/relationships/hyperlink" Target="https://podminky.urs.cz/item/CS_URS_2023_01/998763102" TargetMode="External" /><Relationship Id="rId33" Type="http://schemas.openxmlformats.org/officeDocument/2006/relationships/hyperlink" Target="https://podminky.urs.cz/item/CS_URS_2023_01/766660001" TargetMode="External" /><Relationship Id="rId34" Type="http://schemas.openxmlformats.org/officeDocument/2006/relationships/hyperlink" Target="https://podminky.urs.cz/item/CS_URS_2023_01/766660021" TargetMode="External" /><Relationship Id="rId35" Type="http://schemas.openxmlformats.org/officeDocument/2006/relationships/hyperlink" Target="https://podminky.urs.cz/item/CS_URS_2023_01/766660717" TargetMode="External" /><Relationship Id="rId36" Type="http://schemas.openxmlformats.org/officeDocument/2006/relationships/hyperlink" Target="https://podminky.urs.cz/item/CS_URS_2023_01/766695212" TargetMode="External" /><Relationship Id="rId37" Type="http://schemas.openxmlformats.org/officeDocument/2006/relationships/hyperlink" Target="https://podminky.urs.cz/item/CS_URS_2023_01/998766104" TargetMode="External" /><Relationship Id="rId38" Type="http://schemas.openxmlformats.org/officeDocument/2006/relationships/hyperlink" Target="https://podminky.urs.cz/item/CS_URS_2023_01/998767104" TargetMode="External" /><Relationship Id="rId39" Type="http://schemas.openxmlformats.org/officeDocument/2006/relationships/hyperlink" Target="https://podminky.urs.cz/item/CS_URS_2023_01/771121011" TargetMode="External" /><Relationship Id="rId40" Type="http://schemas.openxmlformats.org/officeDocument/2006/relationships/hyperlink" Target="https://podminky.urs.cz/item/CS_URS_2023_01/771574263" TargetMode="External" /><Relationship Id="rId41" Type="http://schemas.openxmlformats.org/officeDocument/2006/relationships/hyperlink" Target="https://podminky.urs.cz/item/CS_URS_2023_01/771577111" TargetMode="External" /><Relationship Id="rId42" Type="http://schemas.openxmlformats.org/officeDocument/2006/relationships/hyperlink" Target="https://podminky.urs.cz/item/CS_URS_2023_01/771591112" TargetMode="External" /><Relationship Id="rId43" Type="http://schemas.openxmlformats.org/officeDocument/2006/relationships/hyperlink" Target="https://podminky.urs.cz/item/CS_URS_2023_01/771592011" TargetMode="External" /><Relationship Id="rId44" Type="http://schemas.openxmlformats.org/officeDocument/2006/relationships/hyperlink" Target="https://podminky.urs.cz/item/CS_URS_2023_01/998771104" TargetMode="External" /><Relationship Id="rId45" Type="http://schemas.openxmlformats.org/officeDocument/2006/relationships/hyperlink" Target="https://podminky.urs.cz/item/CS_URS_2023_01/776111311" TargetMode="External" /><Relationship Id="rId46" Type="http://schemas.openxmlformats.org/officeDocument/2006/relationships/hyperlink" Target="https://podminky.urs.cz/item/CS_URS_2023_01/776121112" TargetMode="External" /><Relationship Id="rId47" Type="http://schemas.openxmlformats.org/officeDocument/2006/relationships/hyperlink" Target="https://podminky.urs.cz/item/CS_URS_2023_01/776141112" TargetMode="External" /><Relationship Id="rId48" Type="http://schemas.openxmlformats.org/officeDocument/2006/relationships/hyperlink" Target="https://podminky.urs.cz/item/CS_URS_2023_01/776221111" TargetMode="External" /><Relationship Id="rId49" Type="http://schemas.openxmlformats.org/officeDocument/2006/relationships/hyperlink" Target="https://podminky.urs.cz/item/CS_URS_2023_01/776421312" TargetMode="External" /><Relationship Id="rId50" Type="http://schemas.openxmlformats.org/officeDocument/2006/relationships/hyperlink" Target="https://podminky.urs.cz/item/CS_URS_2023_01/776991121" TargetMode="External" /><Relationship Id="rId51" Type="http://schemas.openxmlformats.org/officeDocument/2006/relationships/hyperlink" Target="https://podminky.urs.cz/item/CS_URS_2023_01/998776104" TargetMode="External" /><Relationship Id="rId52" Type="http://schemas.openxmlformats.org/officeDocument/2006/relationships/hyperlink" Target="https://podminky.urs.cz/item/CS_URS_2023_01/781121011" TargetMode="External" /><Relationship Id="rId53" Type="http://schemas.openxmlformats.org/officeDocument/2006/relationships/hyperlink" Target="https://podminky.urs.cz/item/CS_URS_2023_01/781131112" TargetMode="External" /><Relationship Id="rId54" Type="http://schemas.openxmlformats.org/officeDocument/2006/relationships/hyperlink" Target="https://podminky.urs.cz/item/CS_URS_2023_01/781474112" TargetMode="External" /><Relationship Id="rId55" Type="http://schemas.openxmlformats.org/officeDocument/2006/relationships/hyperlink" Target="https://podminky.urs.cz/item/CS_URS_2023_01/781495211" TargetMode="External" /><Relationship Id="rId56" Type="http://schemas.openxmlformats.org/officeDocument/2006/relationships/hyperlink" Target="https://podminky.urs.cz/item/CS_URS_2023_01/998781104" TargetMode="External" /><Relationship Id="rId57" Type="http://schemas.openxmlformats.org/officeDocument/2006/relationships/hyperlink" Target="https://podminky.urs.cz/item/CS_URS_2023_01/784111011" TargetMode="External" /><Relationship Id="rId58" Type="http://schemas.openxmlformats.org/officeDocument/2006/relationships/hyperlink" Target="https://podminky.urs.cz/item/CS_URS_2023_01/784121001" TargetMode="External" /><Relationship Id="rId59" Type="http://schemas.openxmlformats.org/officeDocument/2006/relationships/hyperlink" Target="https://podminky.urs.cz/item/CS_URS_2023_01/784171111" TargetMode="External" /><Relationship Id="rId60" Type="http://schemas.openxmlformats.org/officeDocument/2006/relationships/hyperlink" Target="https://podminky.urs.cz/item/CS_URS_2023_01/784181101" TargetMode="External" /><Relationship Id="rId61" Type="http://schemas.openxmlformats.org/officeDocument/2006/relationships/hyperlink" Target="https://podminky.urs.cz/item/CS_URS_2023_01/784211101" TargetMode="External" /><Relationship Id="rId62"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3_01/317944321" TargetMode="External" /><Relationship Id="rId2" Type="http://schemas.openxmlformats.org/officeDocument/2006/relationships/hyperlink" Target="https://podminky.urs.cz/item/CS_URS_2023_01/340231001" TargetMode="External" /><Relationship Id="rId3" Type="http://schemas.openxmlformats.org/officeDocument/2006/relationships/hyperlink" Target="https://podminky.urs.cz/item/CS_URS_2023_01/611131101" TargetMode="External" /><Relationship Id="rId4" Type="http://schemas.openxmlformats.org/officeDocument/2006/relationships/hyperlink" Target="https://podminky.urs.cz/item/CS_URS_2023_01/611321141" TargetMode="External" /><Relationship Id="rId5" Type="http://schemas.openxmlformats.org/officeDocument/2006/relationships/hyperlink" Target="https://podminky.urs.cz/item/CS_URS_2023_01/611321191" TargetMode="External" /><Relationship Id="rId6" Type="http://schemas.openxmlformats.org/officeDocument/2006/relationships/hyperlink" Target="https://podminky.urs.cz/item/CS_URS_2023_01/611325422" TargetMode="External" /><Relationship Id="rId7" Type="http://schemas.openxmlformats.org/officeDocument/2006/relationships/hyperlink" Target="https://podminky.urs.cz/item/CS_URS_2023_01/612325422" TargetMode="External" /><Relationship Id="rId8" Type="http://schemas.openxmlformats.org/officeDocument/2006/relationships/hyperlink" Target="https://podminky.urs.cz/item/CS_URS_2023_01/619991011" TargetMode="External" /><Relationship Id="rId9" Type="http://schemas.openxmlformats.org/officeDocument/2006/relationships/hyperlink" Target="https://podminky.urs.cz/item/CS_URS_2023_01/631311114" TargetMode="External" /><Relationship Id="rId10" Type="http://schemas.openxmlformats.org/officeDocument/2006/relationships/hyperlink" Target="https://podminky.urs.cz/item/CS_URS_2023_01/631319011" TargetMode="External" /><Relationship Id="rId11" Type="http://schemas.openxmlformats.org/officeDocument/2006/relationships/hyperlink" Target="https://podminky.urs.cz/item/CS_URS_2023_01/631362021" TargetMode="External" /><Relationship Id="rId12" Type="http://schemas.openxmlformats.org/officeDocument/2006/relationships/hyperlink" Target="https://podminky.urs.cz/item/CS_URS_2023_01/634112113" TargetMode="External" /><Relationship Id="rId13" Type="http://schemas.openxmlformats.org/officeDocument/2006/relationships/hyperlink" Target="https://podminky.urs.cz/item/CS_URS_2023_01/642944121" TargetMode="External" /><Relationship Id="rId14" Type="http://schemas.openxmlformats.org/officeDocument/2006/relationships/hyperlink" Target="https://podminky.urs.cz/item/CS_URS_2023_01/949101111" TargetMode="External" /><Relationship Id="rId15" Type="http://schemas.openxmlformats.org/officeDocument/2006/relationships/hyperlink" Target="https://podminky.urs.cz/item/CS_URS_2023_01/952901111" TargetMode="External" /><Relationship Id="rId16" Type="http://schemas.openxmlformats.org/officeDocument/2006/relationships/hyperlink" Target="https://podminky.urs.cz/item/CS_URS_2023_01/998012104" TargetMode="External" /><Relationship Id="rId17" Type="http://schemas.openxmlformats.org/officeDocument/2006/relationships/hyperlink" Target="https://podminky.urs.cz/item/CS_URS_2023_01/713121111" TargetMode="External" /><Relationship Id="rId18" Type="http://schemas.openxmlformats.org/officeDocument/2006/relationships/hyperlink" Target="https://podminky.urs.cz/item/CS_URS_2023_01/998713104" TargetMode="External" /><Relationship Id="rId19" Type="http://schemas.openxmlformats.org/officeDocument/2006/relationships/hyperlink" Target="https://podminky.urs.cz/item/CS_URS_2023_01/763111331" TargetMode="External" /><Relationship Id="rId20" Type="http://schemas.openxmlformats.org/officeDocument/2006/relationships/hyperlink" Target="https://podminky.urs.cz/item/CS_URS_2023_01/763111458" TargetMode="External" /><Relationship Id="rId21" Type="http://schemas.openxmlformats.org/officeDocument/2006/relationships/hyperlink" Target="https://podminky.urs.cz/item/CS_URS_2023_01/763173111" TargetMode="External" /><Relationship Id="rId22" Type="http://schemas.openxmlformats.org/officeDocument/2006/relationships/hyperlink" Target="https://podminky.urs.cz/item/CS_URS_2023_01/763173113" TargetMode="External" /><Relationship Id="rId23" Type="http://schemas.openxmlformats.org/officeDocument/2006/relationships/hyperlink" Target="https://podminky.urs.cz/item/CS_URS_2023_01/763173132" TargetMode="External" /><Relationship Id="rId24" Type="http://schemas.openxmlformats.org/officeDocument/2006/relationships/hyperlink" Target="https://podminky.urs.cz/item/CS_URS_2023_01/763181311" TargetMode="External" /><Relationship Id="rId25" Type="http://schemas.openxmlformats.org/officeDocument/2006/relationships/hyperlink" Target="https://podminky.urs.cz/item/CS_URS_2023_01/763181411" TargetMode="External" /><Relationship Id="rId26" Type="http://schemas.openxmlformats.org/officeDocument/2006/relationships/hyperlink" Target="https://podminky.urs.cz/item/CS_URS_2023_01/998763102" TargetMode="External" /><Relationship Id="rId27" Type="http://schemas.openxmlformats.org/officeDocument/2006/relationships/hyperlink" Target="https://podminky.urs.cz/item/CS_URS_2023_01/766660001" TargetMode="External" /><Relationship Id="rId28" Type="http://schemas.openxmlformats.org/officeDocument/2006/relationships/hyperlink" Target="https://podminky.urs.cz/item/CS_URS_2023_01/766660021" TargetMode="External" /><Relationship Id="rId29" Type="http://schemas.openxmlformats.org/officeDocument/2006/relationships/hyperlink" Target="https://podminky.urs.cz/item/CS_URS_2023_01/766660717" TargetMode="External" /><Relationship Id="rId30" Type="http://schemas.openxmlformats.org/officeDocument/2006/relationships/hyperlink" Target="https://podminky.urs.cz/item/CS_URS_2023_01/766695212" TargetMode="External" /><Relationship Id="rId31" Type="http://schemas.openxmlformats.org/officeDocument/2006/relationships/hyperlink" Target="https://podminky.urs.cz/item/CS_URS_2023_01/998766104" TargetMode="External" /><Relationship Id="rId32" Type="http://schemas.openxmlformats.org/officeDocument/2006/relationships/hyperlink" Target="https://podminky.urs.cz/item/CS_URS_2023_01/998767104" TargetMode="External" /><Relationship Id="rId33" Type="http://schemas.openxmlformats.org/officeDocument/2006/relationships/hyperlink" Target="https://podminky.urs.cz/item/CS_URS_2023_01/771121011" TargetMode="External" /><Relationship Id="rId34" Type="http://schemas.openxmlformats.org/officeDocument/2006/relationships/hyperlink" Target="https://podminky.urs.cz/item/CS_URS_2023_01/771574263" TargetMode="External" /><Relationship Id="rId35" Type="http://schemas.openxmlformats.org/officeDocument/2006/relationships/hyperlink" Target="https://podminky.urs.cz/item/CS_URS_2023_01/771577111" TargetMode="External" /><Relationship Id="rId36" Type="http://schemas.openxmlformats.org/officeDocument/2006/relationships/hyperlink" Target="https://podminky.urs.cz/item/CS_URS_2023_01/771591112" TargetMode="External" /><Relationship Id="rId37" Type="http://schemas.openxmlformats.org/officeDocument/2006/relationships/hyperlink" Target="https://podminky.urs.cz/item/CS_URS_2023_01/771592011" TargetMode="External" /><Relationship Id="rId38" Type="http://schemas.openxmlformats.org/officeDocument/2006/relationships/hyperlink" Target="https://podminky.urs.cz/item/CS_URS_2023_01/998771104" TargetMode="External" /><Relationship Id="rId39" Type="http://schemas.openxmlformats.org/officeDocument/2006/relationships/hyperlink" Target="https://podminky.urs.cz/item/CS_URS_2023_01/776111311" TargetMode="External" /><Relationship Id="rId40" Type="http://schemas.openxmlformats.org/officeDocument/2006/relationships/hyperlink" Target="https://podminky.urs.cz/item/CS_URS_2023_01/776121112" TargetMode="External" /><Relationship Id="rId41" Type="http://schemas.openxmlformats.org/officeDocument/2006/relationships/hyperlink" Target="https://podminky.urs.cz/item/CS_URS_2023_01/776141112" TargetMode="External" /><Relationship Id="rId42" Type="http://schemas.openxmlformats.org/officeDocument/2006/relationships/hyperlink" Target="https://podminky.urs.cz/item/CS_URS_2023_01/776221111" TargetMode="External" /><Relationship Id="rId43" Type="http://schemas.openxmlformats.org/officeDocument/2006/relationships/hyperlink" Target="https://podminky.urs.cz/item/CS_URS_2023_01/776421312" TargetMode="External" /><Relationship Id="rId44" Type="http://schemas.openxmlformats.org/officeDocument/2006/relationships/hyperlink" Target="https://podminky.urs.cz/item/CS_URS_2023_01/776991121" TargetMode="External" /><Relationship Id="rId45" Type="http://schemas.openxmlformats.org/officeDocument/2006/relationships/hyperlink" Target="https://podminky.urs.cz/item/CS_URS_2023_01/998776104" TargetMode="External" /><Relationship Id="rId46" Type="http://schemas.openxmlformats.org/officeDocument/2006/relationships/hyperlink" Target="https://podminky.urs.cz/item/CS_URS_2023_01/781121011" TargetMode="External" /><Relationship Id="rId47" Type="http://schemas.openxmlformats.org/officeDocument/2006/relationships/hyperlink" Target="https://podminky.urs.cz/item/CS_URS_2023_01/781131112" TargetMode="External" /><Relationship Id="rId48" Type="http://schemas.openxmlformats.org/officeDocument/2006/relationships/hyperlink" Target="https://podminky.urs.cz/item/CS_URS_2023_01/781474112" TargetMode="External" /><Relationship Id="rId49" Type="http://schemas.openxmlformats.org/officeDocument/2006/relationships/hyperlink" Target="https://podminky.urs.cz/item/CS_URS_2023_01/781495211" TargetMode="External" /><Relationship Id="rId50" Type="http://schemas.openxmlformats.org/officeDocument/2006/relationships/hyperlink" Target="https://podminky.urs.cz/item/CS_URS_2023_01/998781104" TargetMode="External" /><Relationship Id="rId51" Type="http://schemas.openxmlformats.org/officeDocument/2006/relationships/hyperlink" Target="https://podminky.urs.cz/item/CS_URS_2023_01/784111011" TargetMode="External" /><Relationship Id="rId52" Type="http://schemas.openxmlformats.org/officeDocument/2006/relationships/hyperlink" Target="https://podminky.urs.cz/item/CS_URS_2023_01/784121001" TargetMode="External" /><Relationship Id="rId53" Type="http://schemas.openxmlformats.org/officeDocument/2006/relationships/hyperlink" Target="https://podminky.urs.cz/item/CS_URS_2023_01/784171111" TargetMode="External" /><Relationship Id="rId54" Type="http://schemas.openxmlformats.org/officeDocument/2006/relationships/hyperlink" Target="https://podminky.urs.cz/item/CS_URS_2023_01/784181101" TargetMode="External" /><Relationship Id="rId55" Type="http://schemas.openxmlformats.org/officeDocument/2006/relationships/hyperlink" Target="https://podminky.urs.cz/item/CS_URS_2023_01/784211101" TargetMode="External" /><Relationship Id="rId56"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3_01/317944321" TargetMode="External" /><Relationship Id="rId2" Type="http://schemas.openxmlformats.org/officeDocument/2006/relationships/hyperlink" Target="https://podminky.urs.cz/item/CS_URS_2023_01/340231001" TargetMode="External" /><Relationship Id="rId3" Type="http://schemas.openxmlformats.org/officeDocument/2006/relationships/hyperlink" Target="https://podminky.urs.cz/item/CS_URS_2023_01/611131101" TargetMode="External" /><Relationship Id="rId4" Type="http://schemas.openxmlformats.org/officeDocument/2006/relationships/hyperlink" Target="https://podminky.urs.cz/item/CS_URS_2023_01/611321141" TargetMode="External" /><Relationship Id="rId5" Type="http://schemas.openxmlformats.org/officeDocument/2006/relationships/hyperlink" Target="https://podminky.urs.cz/item/CS_URS_2023_01/611321191" TargetMode="External" /><Relationship Id="rId6" Type="http://schemas.openxmlformats.org/officeDocument/2006/relationships/hyperlink" Target="https://podminky.urs.cz/item/CS_URS_2023_01/611325422" TargetMode="External" /><Relationship Id="rId7" Type="http://schemas.openxmlformats.org/officeDocument/2006/relationships/hyperlink" Target="https://podminky.urs.cz/item/CS_URS_2023_01/612325422" TargetMode="External" /><Relationship Id="rId8" Type="http://schemas.openxmlformats.org/officeDocument/2006/relationships/hyperlink" Target="https://podminky.urs.cz/item/CS_URS_2023_01/619991011" TargetMode="External" /><Relationship Id="rId9" Type="http://schemas.openxmlformats.org/officeDocument/2006/relationships/hyperlink" Target="https://podminky.urs.cz/item/CS_URS_2023_01/631311114" TargetMode="External" /><Relationship Id="rId10" Type="http://schemas.openxmlformats.org/officeDocument/2006/relationships/hyperlink" Target="https://podminky.urs.cz/item/CS_URS_2023_01/631319011" TargetMode="External" /><Relationship Id="rId11" Type="http://schemas.openxmlformats.org/officeDocument/2006/relationships/hyperlink" Target="https://podminky.urs.cz/item/CS_URS_2023_01/631362021" TargetMode="External" /><Relationship Id="rId12" Type="http://schemas.openxmlformats.org/officeDocument/2006/relationships/hyperlink" Target="https://podminky.urs.cz/item/CS_URS_2023_01/634112113" TargetMode="External" /><Relationship Id="rId13" Type="http://schemas.openxmlformats.org/officeDocument/2006/relationships/hyperlink" Target="https://podminky.urs.cz/item/CS_URS_2023_01/642944121" TargetMode="External" /><Relationship Id="rId14" Type="http://schemas.openxmlformats.org/officeDocument/2006/relationships/hyperlink" Target="https://podminky.urs.cz/item/CS_URS_2023_01/949101111" TargetMode="External" /><Relationship Id="rId15" Type="http://schemas.openxmlformats.org/officeDocument/2006/relationships/hyperlink" Target="https://podminky.urs.cz/item/CS_URS_2023_01/952901111" TargetMode="External" /><Relationship Id="rId16" Type="http://schemas.openxmlformats.org/officeDocument/2006/relationships/hyperlink" Target="https://podminky.urs.cz/item/CS_URS_2023_01/998012104" TargetMode="External" /><Relationship Id="rId17" Type="http://schemas.openxmlformats.org/officeDocument/2006/relationships/hyperlink" Target="https://podminky.urs.cz/item/CS_URS_2023_01/713121111" TargetMode="External" /><Relationship Id="rId18" Type="http://schemas.openxmlformats.org/officeDocument/2006/relationships/hyperlink" Target="https://podminky.urs.cz/item/CS_URS_2023_01/998713104" TargetMode="External" /><Relationship Id="rId19" Type="http://schemas.openxmlformats.org/officeDocument/2006/relationships/hyperlink" Target="https://podminky.urs.cz/item/CS_URS_2023_01/763111331" TargetMode="External" /><Relationship Id="rId20" Type="http://schemas.openxmlformats.org/officeDocument/2006/relationships/hyperlink" Target="https://podminky.urs.cz/item/CS_URS_2023_01/763111458" TargetMode="External" /><Relationship Id="rId21" Type="http://schemas.openxmlformats.org/officeDocument/2006/relationships/hyperlink" Target="https://podminky.urs.cz/item/CS_URS_2023_01/763111713" TargetMode="External" /><Relationship Id="rId22" Type="http://schemas.openxmlformats.org/officeDocument/2006/relationships/hyperlink" Target="https://podminky.urs.cz/item/CS_URS_2023_01/763111742" TargetMode="External" /><Relationship Id="rId23" Type="http://schemas.openxmlformats.org/officeDocument/2006/relationships/hyperlink" Target="https://podminky.urs.cz/item/CS_URS_2023_01/763121422" TargetMode="External" /><Relationship Id="rId24" Type="http://schemas.openxmlformats.org/officeDocument/2006/relationships/hyperlink" Target="https://podminky.urs.cz/item/CS_URS_2023_01/763121471" TargetMode="External" /><Relationship Id="rId25" Type="http://schemas.openxmlformats.org/officeDocument/2006/relationships/hyperlink" Target="https://podminky.urs.cz/item/CS_URS_2023_01/763121751" TargetMode="External" /><Relationship Id="rId26" Type="http://schemas.openxmlformats.org/officeDocument/2006/relationships/hyperlink" Target="https://podminky.urs.cz/item/CS_URS_2023_01/763172323" TargetMode="External" /><Relationship Id="rId27" Type="http://schemas.openxmlformats.org/officeDocument/2006/relationships/hyperlink" Target="https://podminky.urs.cz/item/CS_URS_2023_01/763173111" TargetMode="External" /><Relationship Id="rId28" Type="http://schemas.openxmlformats.org/officeDocument/2006/relationships/hyperlink" Target="https://podminky.urs.cz/item/CS_URS_2023_01/763173113" TargetMode="External" /><Relationship Id="rId29" Type="http://schemas.openxmlformats.org/officeDocument/2006/relationships/hyperlink" Target="https://podminky.urs.cz/item/CS_URS_2023_01/763173132" TargetMode="External" /><Relationship Id="rId30" Type="http://schemas.openxmlformats.org/officeDocument/2006/relationships/hyperlink" Target="https://podminky.urs.cz/item/CS_URS_2023_01/763181311" TargetMode="External" /><Relationship Id="rId31" Type="http://schemas.openxmlformats.org/officeDocument/2006/relationships/hyperlink" Target="https://podminky.urs.cz/item/CS_URS_2023_01/763181411" TargetMode="External" /><Relationship Id="rId32" Type="http://schemas.openxmlformats.org/officeDocument/2006/relationships/hyperlink" Target="https://podminky.urs.cz/item/CS_URS_2023_01/998763102" TargetMode="External" /><Relationship Id="rId33" Type="http://schemas.openxmlformats.org/officeDocument/2006/relationships/hyperlink" Target="https://podminky.urs.cz/item/CS_URS_2023_01/766660001" TargetMode="External" /><Relationship Id="rId34" Type="http://schemas.openxmlformats.org/officeDocument/2006/relationships/hyperlink" Target="https://podminky.urs.cz/item/CS_URS_2023_01/766660021" TargetMode="External" /><Relationship Id="rId35" Type="http://schemas.openxmlformats.org/officeDocument/2006/relationships/hyperlink" Target="https://podminky.urs.cz/item/CS_URS_2023_01/766660717" TargetMode="External" /><Relationship Id="rId36" Type="http://schemas.openxmlformats.org/officeDocument/2006/relationships/hyperlink" Target="https://podminky.urs.cz/item/CS_URS_2023_01/766695212" TargetMode="External" /><Relationship Id="rId37" Type="http://schemas.openxmlformats.org/officeDocument/2006/relationships/hyperlink" Target="https://podminky.urs.cz/item/CS_URS_2023_01/998766104" TargetMode="External" /><Relationship Id="rId38" Type="http://schemas.openxmlformats.org/officeDocument/2006/relationships/hyperlink" Target="https://podminky.urs.cz/item/CS_URS_2023_01/998767104" TargetMode="External" /><Relationship Id="rId39" Type="http://schemas.openxmlformats.org/officeDocument/2006/relationships/hyperlink" Target="https://podminky.urs.cz/item/CS_URS_2023_01/771121011" TargetMode="External" /><Relationship Id="rId40" Type="http://schemas.openxmlformats.org/officeDocument/2006/relationships/hyperlink" Target="https://podminky.urs.cz/item/CS_URS_2023_01/771574263" TargetMode="External" /><Relationship Id="rId41" Type="http://schemas.openxmlformats.org/officeDocument/2006/relationships/hyperlink" Target="https://podminky.urs.cz/item/CS_URS_2023_01/771577111" TargetMode="External" /><Relationship Id="rId42" Type="http://schemas.openxmlformats.org/officeDocument/2006/relationships/hyperlink" Target="https://podminky.urs.cz/item/CS_URS_2023_01/771591112" TargetMode="External" /><Relationship Id="rId43" Type="http://schemas.openxmlformats.org/officeDocument/2006/relationships/hyperlink" Target="https://podminky.urs.cz/item/CS_URS_2023_01/771592011" TargetMode="External" /><Relationship Id="rId44" Type="http://schemas.openxmlformats.org/officeDocument/2006/relationships/hyperlink" Target="https://podminky.urs.cz/item/CS_URS_2023_01/998771104" TargetMode="External" /><Relationship Id="rId45" Type="http://schemas.openxmlformats.org/officeDocument/2006/relationships/hyperlink" Target="https://podminky.urs.cz/item/CS_URS_2023_01/776111311" TargetMode="External" /><Relationship Id="rId46" Type="http://schemas.openxmlformats.org/officeDocument/2006/relationships/hyperlink" Target="https://podminky.urs.cz/item/CS_URS_2023_01/776121112" TargetMode="External" /><Relationship Id="rId47" Type="http://schemas.openxmlformats.org/officeDocument/2006/relationships/hyperlink" Target="https://podminky.urs.cz/item/CS_URS_2023_01/776141112" TargetMode="External" /><Relationship Id="rId48" Type="http://schemas.openxmlformats.org/officeDocument/2006/relationships/hyperlink" Target="https://podminky.urs.cz/item/CS_URS_2023_01/776221111" TargetMode="External" /><Relationship Id="rId49" Type="http://schemas.openxmlformats.org/officeDocument/2006/relationships/hyperlink" Target="https://podminky.urs.cz/item/CS_URS_2023_01/776421312" TargetMode="External" /><Relationship Id="rId50" Type="http://schemas.openxmlformats.org/officeDocument/2006/relationships/hyperlink" Target="https://podminky.urs.cz/item/CS_URS_2023_01/776991121" TargetMode="External" /><Relationship Id="rId51" Type="http://schemas.openxmlformats.org/officeDocument/2006/relationships/hyperlink" Target="https://podminky.urs.cz/item/CS_URS_2023_01/998776104" TargetMode="External" /><Relationship Id="rId52" Type="http://schemas.openxmlformats.org/officeDocument/2006/relationships/hyperlink" Target="https://podminky.urs.cz/item/CS_URS_2023_01/781121011" TargetMode="External" /><Relationship Id="rId53" Type="http://schemas.openxmlformats.org/officeDocument/2006/relationships/hyperlink" Target="https://podminky.urs.cz/item/CS_URS_2023_01/781131112" TargetMode="External" /><Relationship Id="rId54" Type="http://schemas.openxmlformats.org/officeDocument/2006/relationships/hyperlink" Target="https://podminky.urs.cz/item/CS_URS_2023_01/781474112" TargetMode="External" /><Relationship Id="rId55" Type="http://schemas.openxmlformats.org/officeDocument/2006/relationships/hyperlink" Target="https://podminky.urs.cz/item/CS_URS_2023_01/781495211" TargetMode="External" /><Relationship Id="rId56" Type="http://schemas.openxmlformats.org/officeDocument/2006/relationships/hyperlink" Target="https://podminky.urs.cz/item/CS_URS_2023_01/998781104" TargetMode="External" /><Relationship Id="rId57" Type="http://schemas.openxmlformats.org/officeDocument/2006/relationships/hyperlink" Target="https://podminky.urs.cz/item/CS_URS_2023_01/784111011" TargetMode="External" /><Relationship Id="rId58" Type="http://schemas.openxmlformats.org/officeDocument/2006/relationships/hyperlink" Target="https://podminky.urs.cz/item/CS_URS_2023_01/784121001" TargetMode="External" /><Relationship Id="rId59" Type="http://schemas.openxmlformats.org/officeDocument/2006/relationships/hyperlink" Target="https://podminky.urs.cz/item/CS_URS_2023_01/784171111" TargetMode="External" /><Relationship Id="rId60" Type="http://schemas.openxmlformats.org/officeDocument/2006/relationships/hyperlink" Target="https://podminky.urs.cz/item/CS_URS_2023_01/784181101" TargetMode="External" /><Relationship Id="rId61" Type="http://schemas.openxmlformats.org/officeDocument/2006/relationships/hyperlink" Target="https://podminky.urs.cz/item/CS_URS_2023_01/784211101" TargetMode="External" /><Relationship Id="rId62"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3_01/317944321" TargetMode="External" /><Relationship Id="rId2" Type="http://schemas.openxmlformats.org/officeDocument/2006/relationships/hyperlink" Target="https://podminky.urs.cz/item/CS_URS_2023_01/340231001" TargetMode="External" /><Relationship Id="rId3" Type="http://schemas.openxmlformats.org/officeDocument/2006/relationships/hyperlink" Target="https://podminky.urs.cz/item/CS_URS_2023_01/611131101" TargetMode="External" /><Relationship Id="rId4" Type="http://schemas.openxmlformats.org/officeDocument/2006/relationships/hyperlink" Target="https://podminky.urs.cz/item/CS_URS_2023_01/611321141" TargetMode="External" /><Relationship Id="rId5" Type="http://schemas.openxmlformats.org/officeDocument/2006/relationships/hyperlink" Target="https://podminky.urs.cz/item/CS_URS_2023_01/611321191" TargetMode="External" /><Relationship Id="rId6" Type="http://schemas.openxmlformats.org/officeDocument/2006/relationships/hyperlink" Target="https://podminky.urs.cz/item/CS_URS_2023_01/611325422" TargetMode="External" /><Relationship Id="rId7" Type="http://schemas.openxmlformats.org/officeDocument/2006/relationships/hyperlink" Target="https://podminky.urs.cz/item/CS_URS_2023_01/612325422" TargetMode="External" /><Relationship Id="rId8" Type="http://schemas.openxmlformats.org/officeDocument/2006/relationships/hyperlink" Target="https://podminky.urs.cz/item/CS_URS_2023_01/619991011" TargetMode="External" /><Relationship Id="rId9" Type="http://schemas.openxmlformats.org/officeDocument/2006/relationships/hyperlink" Target="https://podminky.urs.cz/item/CS_URS_2023_01/631311114" TargetMode="External" /><Relationship Id="rId10" Type="http://schemas.openxmlformats.org/officeDocument/2006/relationships/hyperlink" Target="https://podminky.urs.cz/item/CS_URS_2023_01/631319011" TargetMode="External" /><Relationship Id="rId11" Type="http://schemas.openxmlformats.org/officeDocument/2006/relationships/hyperlink" Target="https://podminky.urs.cz/item/CS_URS_2023_01/631362021" TargetMode="External" /><Relationship Id="rId12" Type="http://schemas.openxmlformats.org/officeDocument/2006/relationships/hyperlink" Target="https://podminky.urs.cz/item/CS_URS_2023_01/634112113" TargetMode="External" /><Relationship Id="rId13" Type="http://schemas.openxmlformats.org/officeDocument/2006/relationships/hyperlink" Target="https://podminky.urs.cz/item/CS_URS_2023_01/642944121" TargetMode="External" /><Relationship Id="rId14" Type="http://schemas.openxmlformats.org/officeDocument/2006/relationships/hyperlink" Target="https://podminky.urs.cz/item/CS_URS_2023_01/949101111" TargetMode="External" /><Relationship Id="rId15" Type="http://schemas.openxmlformats.org/officeDocument/2006/relationships/hyperlink" Target="https://podminky.urs.cz/item/CS_URS_2023_01/952901111" TargetMode="External" /><Relationship Id="rId16" Type="http://schemas.openxmlformats.org/officeDocument/2006/relationships/hyperlink" Target="https://podminky.urs.cz/item/CS_URS_2023_01/998012104" TargetMode="External" /><Relationship Id="rId17" Type="http://schemas.openxmlformats.org/officeDocument/2006/relationships/hyperlink" Target="https://podminky.urs.cz/item/CS_URS_2023_01/713121111" TargetMode="External" /><Relationship Id="rId18" Type="http://schemas.openxmlformats.org/officeDocument/2006/relationships/hyperlink" Target="https://podminky.urs.cz/item/CS_URS_2023_01/998713104" TargetMode="External" /><Relationship Id="rId19" Type="http://schemas.openxmlformats.org/officeDocument/2006/relationships/hyperlink" Target="https://podminky.urs.cz/item/CS_URS_2023_01/763111331" TargetMode="External" /><Relationship Id="rId20" Type="http://schemas.openxmlformats.org/officeDocument/2006/relationships/hyperlink" Target="https://podminky.urs.cz/item/CS_URS_2023_01/763111458" TargetMode="External" /><Relationship Id="rId21" Type="http://schemas.openxmlformats.org/officeDocument/2006/relationships/hyperlink" Target="https://podminky.urs.cz/item/CS_URS_2023_01/763173111" TargetMode="External" /><Relationship Id="rId22" Type="http://schemas.openxmlformats.org/officeDocument/2006/relationships/hyperlink" Target="https://podminky.urs.cz/item/CS_URS_2023_01/763173113" TargetMode="External" /><Relationship Id="rId23" Type="http://schemas.openxmlformats.org/officeDocument/2006/relationships/hyperlink" Target="https://podminky.urs.cz/item/CS_URS_2023_01/763173132" TargetMode="External" /><Relationship Id="rId24" Type="http://schemas.openxmlformats.org/officeDocument/2006/relationships/hyperlink" Target="https://podminky.urs.cz/item/CS_URS_2023_01/763181311" TargetMode="External" /><Relationship Id="rId25" Type="http://schemas.openxmlformats.org/officeDocument/2006/relationships/hyperlink" Target="https://podminky.urs.cz/item/CS_URS_2023_01/763181411" TargetMode="External" /><Relationship Id="rId26" Type="http://schemas.openxmlformats.org/officeDocument/2006/relationships/hyperlink" Target="https://podminky.urs.cz/item/CS_URS_2023_01/998763102" TargetMode="External" /><Relationship Id="rId27" Type="http://schemas.openxmlformats.org/officeDocument/2006/relationships/hyperlink" Target="https://podminky.urs.cz/item/CS_URS_2023_01/766660001" TargetMode="External" /><Relationship Id="rId28" Type="http://schemas.openxmlformats.org/officeDocument/2006/relationships/hyperlink" Target="https://podminky.urs.cz/item/CS_URS_2023_01/766660021" TargetMode="External" /><Relationship Id="rId29" Type="http://schemas.openxmlformats.org/officeDocument/2006/relationships/hyperlink" Target="https://podminky.urs.cz/item/CS_URS_2023_01/766660717" TargetMode="External" /><Relationship Id="rId30" Type="http://schemas.openxmlformats.org/officeDocument/2006/relationships/hyperlink" Target="https://podminky.urs.cz/item/CS_URS_2023_01/998766104" TargetMode="External" /><Relationship Id="rId31" Type="http://schemas.openxmlformats.org/officeDocument/2006/relationships/hyperlink" Target="https://podminky.urs.cz/item/CS_URS_2023_01/998767104" TargetMode="External" /><Relationship Id="rId32" Type="http://schemas.openxmlformats.org/officeDocument/2006/relationships/hyperlink" Target="https://podminky.urs.cz/item/CS_URS_2023_01/771121011" TargetMode="External" /><Relationship Id="rId33" Type="http://schemas.openxmlformats.org/officeDocument/2006/relationships/hyperlink" Target="https://podminky.urs.cz/item/CS_URS_2023_01/771574263" TargetMode="External" /><Relationship Id="rId34" Type="http://schemas.openxmlformats.org/officeDocument/2006/relationships/hyperlink" Target="https://podminky.urs.cz/item/CS_URS_2023_01/771577111" TargetMode="External" /><Relationship Id="rId35" Type="http://schemas.openxmlformats.org/officeDocument/2006/relationships/hyperlink" Target="https://podminky.urs.cz/item/CS_URS_2023_01/771591112" TargetMode="External" /><Relationship Id="rId36" Type="http://schemas.openxmlformats.org/officeDocument/2006/relationships/hyperlink" Target="https://podminky.urs.cz/item/CS_URS_2023_01/771592011" TargetMode="External" /><Relationship Id="rId37" Type="http://schemas.openxmlformats.org/officeDocument/2006/relationships/hyperlink" Target="https://podminky.urs.cz/item/CS_URS_2023_01/998771104" TargetMode="External" /><Relationship Id="rId38" Type="http://schemas.openxmlformats.org/officeDocument/2006/relationships/hyperlink" Target="https://podminky.urs.cz/item/CS_URS_2023_01/776111311" TargetMode="External" /><Relationship Id="rId39" Type="http://schemas.openxmlformats.org/officeDocument/2006/relationships/hyperlink" Target="https://podminky.urs.cz/item/CS_URS_2023_01/776121112" TargetMode="External" /><Relationship Id="rId40" Type="http://schemas.openxmlformats.org/officeDocument/2006/relationships/hyperlink" Target="https://podminky.urs.cz/item/CS_URS_2023_01/776141112" TargetMode="External" /><Relationship Id="rId41" Type="http://schemas.openxmlformats.org/officeDocument/2006/relationships/hyperlink" Target="https://podminky.urs.cz/item/CS_URS_2023_01/776221111" TargetMode="External" /><Relationship Id="rId42" Type="http://schemas.openxmlformats.org/officeDocument/2006/relationships/hyperlink" Target="https://podminky.urs.cz/item/CS_URS_2023_01/776421312" TargetMode="External" /><Relationship Id="rId43" Type="http://schemas.openxmlformats.org/officeDocument/2006/relationships/hyperlink" Target="https://podminky.urs.cz/item/CS_URS_2023_01/776991121" TargetMode="External" /><Relationship Id="rId44" Type="http://schemas.openxmlformats.org/officeDocument/2006/relationships/hyperlink" Target="https://podminky.urs.cz/item/CS_URS_2023_01/998776104" TargetMode="External" /><Relationship Id="rId45" Type="http://schemas.openxmlformats.org/officeDocument/2006/relationships/hyperlink" Target="https://podminky.urs.cz/item/CS_URS_2023_01/781121011" TargetMode="External" /><Relationship Id="rId46" Type="http://schemas.openxmlformats.org/officeDocument/2006/relationships/hyperlink" Target="https://podminky.urs.cz/item/CS_URS_2023_01/781131112" TargetMode="External" /><Relationship Id="rId47" Type="http://schemas.openxmlformats.org/officeDocument/2006/relationships/hyperlink" Target="https://podminky.urs.cz/item/CS_URS_2023_01/781474112" TargetMode="External" /><Relationship Id="rId48" Type="http://schemas.openxmlformats.org/officeDocument/2006/relationships/hyperlink" Target="https://podminky.urs.cz/item/CS_URS_2023_01/781495211" TargetMode="External" /><Relationship Id="rId49" Type="http://schemas.openxmlformats.org/officeDocument/2006/relationships/hyperlink" Target="https://podminky.urs.cz/item/CS_URS_2023_01/998781104" TargetMode="External" /><Relationship Id="rId50" Type="http://schemas.openxmlformats.org/officeDocument/2006/relationships/hyperlink" Target="https://podminky.urs.cz/item/CS_URS_2023_01/784111011" TargetMode="External" /><Relationship Id="rId51" Type="http://schemas.openxmlformats.org/officeDocument/2006/relationships/hyperlink" Target="https://podminky.urs.cz/item/CS_URS_2023_01/784121001" TargetMode="External" /><Relationship Id="rId52" Type="http://schemas.openxmlformats.org/officeDocument/2006/relationships/hyperlink" Target="https://podminky.urs.cz/item/CS_URS_2023_01/784171111" TargetMode="External" /><Relationship Id="rId53" Type="http://schemas.openxmlformats.org/officeDocument/2006/relationships/hyperlink" Target="https://podminky.urs.cz/item/CS_URS_2023_01/784181101" TargetMode="External" /><Relationship Id="rId54" Type="http://schemas.openxmlformats.org/officeDocument/2006/relationships/hyperlink" Target="https://podminky.urs.cz/item/CS_URS_2023_01/784211101" TargetMode="External" /><Relationship Id="rId55"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hyperlink" Target="https://podminky.urs.cz/item/CS_URS_2023_01/317944321" TargetMode="External" /><Relationship Id="rId2" Type="http://schemas.openxmlformats.org/officeDocument/2006/relationships/hyperlink" Target="https://podminky.urs.cz/item/CS_URS_2023_01/340231001" TargetMode="External" /><Relationship Id="rId3" Type="http://schemas.openxmlformats.org/officeDocument/2006/relationships/hyperlink" Target="https://podminky.urs.cz/item/CS_URS_2023_01/611131101" TargetMode="External" /><Relationship Id="rId4" Type="http://schemas.openxmlformats.org/officeDocument/2006/relationships/hyperlink" Target="https://podminky.urs.cz/item/CS_URS_2023_01/611321141" TargetMode="External" /><Relationship Id="rId5" Type="http://schemas.openxmlformats.org/officeDocument/2006/relationships/hyperlink" Target="https://podminky.urs.cz/item/CS_URS_2023_01/611321191" TargetMode="External" /><Relationship Id="rId6" Type="http://schemas.openxmlformats.org/officeDocument/2006/relationships/hyperlink" Target="https://podminky.urs.cz/item/CS_URS_2023_01/611325422" TargetMode="External" /><Relationship Id="rId7" Type="http://schemas.openxmlformats.org/officeDocument/2006/relationships/hyperlink" Target="https://podminky.urs.cz/item/CS_URS_2023_01/612325422" TargetMode="External" /><Relationship Id="rId8" Type="http://schemas.openxmlformats.org/officeDocument/2006/relationships/hyperlink" Target="https://podminky.urs.cz/item/CS_URS_2023_01/619991011" TargetMode="External" /><Relationship Id="rId9" Type="http://schemas.openxmlformats.org/officeDocument/2006/relationships/hyperlink" Target="https://podminky.urs.cz/item/CS_URS_2023_01/631311114" TargetMode="External" /><Relationship Id="rId10" Type="http://schemas.openxmlformats.org/officeDocument/2006/relationships/hyperlink" Target="https://podminky.urs.cz/item/CS_URS_2023_01/631319011" TargetMode="External" /><Relationship Id="rId11" Type="http://schemas.openxmlformats.org/officeDocument/2006/relationships/hyperlink" Target="https://podminky.urs.cz/item/CS_URS_2023_01/631362021" TargetMode="External" /><Relationship Id="rId12" Type="http://schemas.openxmlformats.org/officeDocument/2006/relationships/hyperlink" Target="https://podminky.urs.cz/item/CS_URS_2023_01/634112113" TargetMode="External" /><Relationship Id="rId13" Type="http://schemas.openxmlformats.org/officeDocument/2006/relationships/hyperlink" Target="https://podminky.urs.cz/item/CS_URS_2023_01/642944121" TargetMode="External" /><Relationship Id="rId14" Type="http://schemas.openxmlformats.org/officeDocument/2006/relationships/hyperlink" Target="https://podminky.urs.cz/item/CS_URS_2023_01/949101111" TargetMode="External" /><Relationship Id="rId15" Type="http://schemas.openxmlformats.org/officeDocument/2006/relationships/hyperlink" Target="https://podminky.urs.cz/item/CS_URS_2023_01/952901111" TargetMode="External" /><Relationship Id="rId16" Type="http://schemas.openxmlformats.org/officeDocument/2006/relationships/hyperlink" Target="https://podminky.urs.cz/item/CS_URS_2023_01/998012104" TargetMode="External" /><Relationship Id="rId17" Type="http://schemas.openxmlformats.org/officeDocument/2006/relationships/hyperlink" Target="https://podminky.urs.cz/item/CS_URS_2023_01/713121111" TargetMode="External" /><Relationship Id="rId18" Type="http://schemas.openxmlformats.org/officeDocument/2006/relationships/hyperlink" Target="https://podminky.urs.cz/item/CS_URS_2023_01/998713104" TargetMode="External" /><Relationship Id="rId19" Type="http://schemas.openxmlformats.org/officeDocument/2006/relationships/hyperlink" Target="https://podminky.urs.cz/item/CS_URS_2023_01/763111331" TargetMode="External" /><Relationship Id="rId20" Type="http://schemas.openxmlformats.org/officeDocument/2006/relationships/hyperlink" Target="https://podminky.urs.cz/item/CS_URS_2023_01/763111458" TargetMode="External" /><Relationship Id="rId21" Type="http://schemas.openxmlformats.org/officeDocument/2006/relationships/hyperlink" Target="https://podminky.urs.cz/item/CS_URS_2023_01/763111713" TargetMode="External" /><Relationship Id="rId22" Type="http://schemas.openxmlformats.org/officeDocument/2006/relationships/hyperlink" Target="https://podminky.urs.cz/item/CS_URS_2023_01/763111742" TargetMode="External" /><Relationship Id="rId23" Type="http://schemas.openxmlformats.org/officeDocument/2006/relationships/hyperlink" Target="https://podminky.urs.cz/item/CS_URS_2023_01/763121422" TargetMode="External" /><Relationship Id="rId24" Type="http://schemas.openxmlformats.org/officeDocument/2006/relationships/hyperlink" Target="https://podminky.urs.cz/item/CS_URS_2023_01/763121471" TargetMode="External" /><Relationship Id="rId25" Type="http://schemas.openxmlformats.org/officeDocument/2006/relationships/hyperlink" Target="https://podminky.urs.cz/item/CS_URS_2023_01/763121751" TargetMode="External" /><Relationship Id="rId26" Type="http://schemas.openxmlformats.org/officeDocument/2006/relationships/hyperlink" Target="https://podminky.urs.cz/item/CS_URS_2023_01/763172323" TargetMode="External" /><Relationship Id="rId27" Type="http://schemas.openxmlformats.org/officeDocument/2006/relationships/hyperlink" Target="https://podminky.urs.cz/item/CS_URS_2023_01/763173111" TargetMode="External" /><Relationship Id="rId28" Type="http://schemas.openxmlformats.org/officeDocument/2006/relationships/hyperlink" Target="https://podminky.urs.cz/item/CS_URS_2023_01/763173113" TargetMode="External" /><Relationship Id="rId29" Type="http://schemas.openxmlformats.org/officeDocument/2006/relationships/hyperlink" Target="https://podminky.urs.cz/item/CS_URS_2023_01/763173132" TargetMode="External" /><Relationship Id="rId30" Type="http://schemas.openxmlformats.org/officeDocument/2006/relationships/hyperlink" Target="https://podminky.urs.cz/item/CS_URS_2023_01/763181311" TargetMode="External" /><Relationship Id="rId31" Type="http://schemas.openxmlformats.org/officeDocument/2006/relationships/hyperlink" Target="https://podminky.urs.cz/item/CS_URS_2023_01/763181411" TargetMode="External" /><Relationship Id="rId32" Type="http://schemas.openxmlformats.org/officeDocument/2006/relationships/hyperlink" Target="https://podminky.urs.cz/item/CS_URS_2023_01/998763102" TargetMode="External" /><Relationship Id="rId33" Type="http://schemas.openxmlformats.org/officeDocument/2006/relationships/hyperlink" Target="https://podminky.urs.cz/item/CS_URS_2023_01/766660001" TargetMode="External" /><Relationship Id="rId34" Type="http://schemas.openxmlformats.org/officeDocument/2006/relationships/hyperlink" Target="https://podminky.urs.cz/item/CS_URS_2023_01/766660021" TargetMode="External" /><Relationship Id="rId35" Type="http://schemas.openxmlformats.org/officeDocument/2006/relationships/hyperlink" Target="https://podminky.urs.cz/item/CS_URS_2023_01/766660717" TargetMode="External" /><Relationship Id="rId36" Type="http://schemas.openxmlformats.org/officeDocument/2006/relationships/hyperlink" Target="https://podminky.urs.cz/item/CS_URS_2023_01/766695212" TargetMode="External" /><Relationship Id="rId37" Type="http://schemas.openxmlformats.org/officeDocument/2006/relationships/hyperlink" Target="https://podminky.urs.cz/item/CS_URS_2023_01/998766104" TargetMode="External" /><Relationship Id="rId38" Type="http://schemas.openxmlformats.org/officeDocument/2006/relationships/hyperlink" Target="https://podminky.urs.cz/item/CS_URS_2023_01/998767104" TargetMode="External" /><Relationship Id="rId39" Type="http://schemas.openxmlformats.org/officeDocument/2006/relationships/hyperlink" Target="https://podminky.urs.cz/item/CS_URS_2023_01/771121011" TargetMode="External" /><Relationship Id="rId40" Type="http://schemas.openxmlformats.org/officeDocument/2006/relationships/hyperlink" Target="https://podminky.urs.cz/item/CS_URS_2023_01/771574263" TargetMode="External" /><Relationship Id="rId41" Type="http://schemas.openxmlformats.org/officeDocument/2006/relationships/hyperlink" Target="https://podminky.urs.cz/item/CS_URS_2023_01/771577111" TargetMode="External" /><Relationship Id="rId42" Type="http://schemas.openxmlformats.org/officeDocument/2006/relationships/hyperlink" Target="https://podminky.urs.cz/item/CS_URS_2023_01/771591112" TargetMode="External" /><Relationship Id="rId43" Type="http://schemas.openxmlformats.org/officeDocument/2006/relationships/hyperlink" Target="https://podminky.urs.cz/item/CS_URS_2023_01/771592011" TargetMode="External" /><Relationship Id="rId44" Type="http://schemas.openxmlformats.org/officeDocument/2006/relationships/hyperlink" Target="https://podminky.urs.cz/item/CS_URS_2023_01/998771104" TargetMode="External" /><Relationship Id="rId45" Type="http://schemas.openxmlformats.org/officeDocument/2006/relationships/hyperlink" Target="https://podminky.urs.cz/item/CS_URS_2023_01/776111311" TargetMode="External" /><Relationship Id="rId46" Type="http://schemas.openxmlformats.org/officeDocument/2006/relationships/hyperlink" Target="https://podminky.urs.cz/item/CS_URS_2023_01/776121112" TargetMode="External" /><Relationship Id="rId47" Type="http://schemas.openxmlformats.org/officeDocument/2006/relationships/hyperlink" Target="https://podminky.urs.cz/item/CS_URS_2023_01/776141112" TargetMode="External" /><Relationship Id="rId48" Type="http://schemas.openxmlformats.org/officeDocument/2006/relationships/hyperlink" Target="https://podminky.urs.cz/item/CS_URS_2023_01/776221111" TargetMode="External" /><Relationship Id="rId49" Type="http://schemas.openxmlformats.org/officeDocument/2006/relationships/hyperlink" Target="https://podminky.urs.cz/item/CS_URS_2023_01/776421312" TargetMode="External" /><Relationship Id="rId50" Type="http://schemas.openxmlformats.org/officeDocument/2006/relationships/hyperlink" Target="https://podminky.urs.cz/item/CS_URS_2023_01/776991121" TargetMode="External" /><Relationship Id="rId51" Type="http://schemas.openxmlformats.org/officeDocument/2006/relationships/hyperlink" Target="https://podminky.urs.cz/item/CS_URS_2023_01/998776104" TargetMode="External" /><Relationship Id="rId52" Type="http://schemas.openxmlformats.org/officeDocument/2006/relationships/hyperlink" Target="https://podminky.urs.cz/item/CS_URS_2023_01/781121011" TargetMode="External" /><Relationship Id="rId53" Type="http://schemas.openxmlformats.org/officeDocument/2006/relationships/hyperlink" Target="https://podminky.urs.cz/item/CS_URS_2023_01/781131112" TargetMode="External" /><Relationship Id="rId54" Type="http://schemas.openxmlformats.org/officeDocument/2006/relationships/hyperlink" Target="https://podminky.urs.cz/item/CS_URS_2023_01/781474112" TargetMode="External" /><Relationship Id="rId55" Type="http://schemas.openxmlformats.org/officeDocument/2006/relationships/hyperlink" Target="https://podminky.urs.cz/item/CS_URS_2023_01/781495211" TargetMode="External" /><Relationship Id="rId56" Type="http://schemas.openxmlformats.org/officeDocument/2006/relationships/hyperlink" Target="https://podminky.urs.cz/item/CS_URS_2023_01/998781104" TargetMode="External" /><Relationship Id="rId57" Type="http://schemas.openxmlformats.org/officeDocument/2006/relationships/hyperlink" Target="https://podminky.urs.cz/item/CS_URS_2023_01/784111011" TargetMode="External" /><Relationship Id="rId58" Type="http://schemas.openxmlformats.org/officeDocument/2006/relationships/hyperlink" Target="https://podminky.urs.cz/item/CS_URS_2023_01/784121001" TargetMode="External" /><Relationship Id="rId59" Type="http://schemas.openxmlformats.org/officeDocument/2006/relationships/hyperlink" Target="https://podminky.urs.cz/item/CS_URS_2023_01/784171111" TargetMode="External" /><Relationship Id="rId60" Type="http://schemas.openxmlformats.org/officeDocument/2006/relationships/hyperlink" Target="https://podminky.urs.cz/item/CS_URS_2023_01/784181101" TargetMode="External" /><Relationship Id="rId61" Type="http://schemas.openxmlformats.org/officeDocument/2006/relationships/hyperlink" Target="https://podminky.urs.cz/item/CS_URS_2023_01/784211101" TargetMode="External" /><Relationship Id="rId62"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3_01/998712104" TargetMode="External" /><Relationship Id="rId2" Type="http://schemas.openxmlformats.org/officeDocument/2006/relationships/hyperlink" Target="https://podminky.urs.cz/item/CS_URS_2023_01/764314612" TargetMode="External" /><Relationship Id="rId3" Type="http://schemas.openxmlformats.org/officeDocument/2006/relationships/hyperlink" Target="https://podminky.urs.cz/item/CS_URS_2023_01/998764104" TargetMode="External" /><Relationship Id="rId4"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hyperlink" Target="https://podminky.urs.cz/item/CS_URS_2023_01/721140806" TargetMode="External" /><Relationship Id="rId2" Type="http://schemas.openxmlformats.org/officeDocument/2006/relationships/hyperlink" Target="https://podminky.urs.cz/item/CS_URS_2023_01/721140915" TargetMode="External" /><Relationship Id="rId3" Type="http://schemas.openxmlformats.org/officeDocument/2006/relationships/hyperlink" Target="https://podminky.urs.cz/item/CS_URS_2023_01/721140916" TargetMode="External" /><Relationship Id="rId4" Type="http://schemas.openxmlformats.org/officeDocument/2006/relationships/hyperlink" Target="https://podminky.urs.cz/item/CS_URS_2023_01/721140925" TargetMode="External" /><Relationship Id="rId5" Type="http://schemas.openxmlformats.org/officeDocument/2006/relationships/hyperlink" Target="https://podminky.urs.cz/item/CS_URS_2023_01/721140926" TargetMode="External" /><Relationship Id="rId6" Type="http://schemas.openxmlformats.org/officeDocument/2006/relationships/hyperlink" Target="https://podminky.urs.cz/item/CS_URS_2023_01/721171808" TargetMode="External" /><Relationship Id="rId7" Type="http://schemas.openxmlformats.org/officeDocument/2006/relationships/hyperlink" Target="https://podminky.urs.cz/item/CS_URS_2023_01/721174041" TargetMode="External" /><Relationship Id="rId8" Type="http://schemas.openxmlformats.org/officeDocument/2006/relationships/hyperlink" Target="https://podminky.urs.cz/item/CS_URS_2023_01/721174043" TargetMode="External" /><Relationship Id="rId9" Type="http://schemas.openxmlformats.org/officeDocument/2006/relationships/hyperlink" Target="https://podminky.urs.cz/item/CS_URS_2023_01/721175212" TargetMode="External" /><Relationship Id="rId10" Type="http://schemas.openxmlformats.org/officeDocument/2006/relationships/hyperlink" Target="https://podminky.urs.cz/item/CS_URS_2023_01/721175213" TargetMode="External" /><Relationship Id="rId11" Type="http://schemas.openxmlformats.org/officeDocument/2006/relationships/hyperlink" Target="https://podminky.urs.cz/item/CS_URS_2023_01/721194104" TargetMode="External" /><Relationship Id="rId12" Type="http://schemas.openxmlformats.org/officeDocument/2006/relationships/hyperlink" Target="https://podminky.urs.cz/item/CS_URS_2023_01/721194105" TargetMode="External" /><Relationship Id="rId13" Type="http://schemas.openxmlformats.org/officeDocument/2006/relationships/hyperlink" Target="https://podminky.urs.cz/item/CS_URS_2023_01/721194109" TargetMode="External" /><Relationship Id="rId14" Type="http://schemas.openxmlformats.org/officeDocument/2006/relationships/hyperlink" Target="https://podminky.urs.cz/item/CS_URS_2023_01/721220801" TargetMode="External" /><Relationship Id="rId15" Type="http://schemas.openxmlformats.org/officeDocument/2006/relationships/hyperlink" Target="https://podminky.urs.cz/item/CS_URS_2023_01/721273153" TargetMode="External" /><Relationship Id="rId16" Type="http://schemas.openxmlformats.org/officeDocument/2006/relationships/hyperlink" Target="https://podminky.urs.cz/item/CS_URS_2023_01/721290112" TargetMode="External" /><Relationship Id="rId17" Type="http://schemas.openxmlformats.org/officeDocument/2006/relationships/hyperlink" Target="https://podminky.urs.cz/item/CS_URS_2023_01/998721105" TargetMode="External" /><Relationship Id="rId18" Type="http://schemas.openxmlformats.org/officeDocument/2006/relationships/hyperlink" Target="https://podminky.urs.cz/item/CS_URS_2023_01/998721181" TargetMode="External" /><Relationship Id="rId19" Type="http://schemas.openxmlformats.org/officeDocument/2006/relationships/hyperlink" Target="https://podminky.urs.cz/item/CS_URS_2023_01/722130107" TargetMode="External" /><Relationship Id="rId20" Type="http://schemas.openxmlformats.org/officeDocument/2006/relationships/hyperlink" Target="https://podminky.urs.cz/item/CS_URS_2023_01/722130802" TargetMode="External" /><Relationship Id="rId21" Type="http://schemas.openxmlformats.org/officeDocument/2006/relationships/hyperlink" Target="https://podminky.urs.cz/item/CS_URS_2023_01/722130803" TargetMode="External" /><Relationship Id="rId22" Type="http://schemas.openxmlformats.org/officeDocument/2006/relationships/hyperlink" Target="https://podminky.urs.cz/item/CS_URS_2023_01/722130821" TargetMode="External" /><Relationship Id="rId23" Type="http://schemas.openxmlformats.org/officeDocument/2006/relationships/hyperlink" Target="https://podminky.urs.cz/item/CS_URS_2023_01/722130916" TargetMode="External" /><Relationship Id="rId24" Type="http://schemas.openxmlformats.org/officeDocument/2006/relationships/hyperlink" Target="https://podminky.urs.cz/item/CS_URS_2023_01/722131934" TargetMode="External" /><Relationship Id="rId25" Type="http://schemas.openxmlformats.org/officeDocument/2006/relationships/hyperlink" Target="https://podminky.urs.cz/item/CS_URS_2023_01/722131935" TargetMode="External" /><Relationship Id="rId26" Type="http://schemas.openxmlformats.org/officeDocument/2006/relationships/hyperlink" Target="https://podminky.urs.cz/item/CS_URS_2023_01/722131936" TargetMode="External" /><Relationship Id="rId27" Type="http://schemas.openxmlformats.org/officeDocument/2006/relationships/hyperlink" Target="https://podminky.urs.cz/item/CS_URS_2023_01/722174075" TargetMode="External" /><Relationship Id="rId28" Type="http://schemas.openxmlformats.org/officeDocument/2006/relationships/hyperlink" Target="https://podminky.urs.cz/item/CS_URS_2023_01/722175002" TargetMode="External" /><Relationship Id="rId29" Type="http://schemas.openxmlformats.org/officeDocument/2006/relationships/hyperlink" Target="https://podminky.urs.cz/item/CS_URS_2023_01/722175003" TargetMode="External" /><Relationship Id="rId30" Type="http://schemas.openxmlformats.org/officeDocument/2006/relationships/hyperlink" Target="https://podminky.urs.cz/item/CS_URS_2023_01/722175004" TargetMode="External" /><Relationship Id="rId31" Type="http://schemas.openxmlformats.org/officeDocument/2006/relationships/hyperlink" Target="https://podminky.urs.cz/item/CS_URS_2023_01/722175005" TargetMode="External" /><Relationship Id="rId32" Type="http://schemas.openxmlformats.org/officeDocument/2006/relationships/hyperlink" Target="https://podminky.urs.cz/item/CS_URS_2023_01/722175006" TargetMode="External" /><Relationship Id="rId33" Type="http://schemas.openxmlformats.org/officeDocument/2006/relationships/hyperlink" Target="https://podminky.urs.cz/item/CS_URS_2023_01/722181251" TargetMode="External" /><Relationship Id="rId34" Type="http://schemas.openxmlformats.org/officeDocument/2006/relationships/hyperlink" Target="https://podminky.urs.cz/item/CS_URS_2023_01/722181253" TargetMode="External" /><Relationship Id="rId35" Type="http://schemas.openxmlformats.org/officeDocument/2006/relationships/hyperlink" Target="https://podminky.urs.cz/item/CS_URS_2023_01/722181812" TargetMode="External" /><Relationship Id="rId36" Type="http://schemas.openxmlformats.org/officeDocument/2006/relationships/hyperlink" Target="https://podminky.urs.cz/item/CS_URS_2023_01/722182013" TargetMode="External" /><Relationship Id="rId37" Type="http://schemas.openxmlformats.org/officeDocument/2006/relationships/hyperlink" Target="https://podminky.urs.cz/item/CS_URS_2023_01/722182015" TargetMode="External" /><Relationship Id="rId38" Type="http://schemas.openxmlformats.org/officeDocument/2006/relationships/hyperlink" Target="https://podminky.urs.cz/item/CS_URS_2023_01/722220863" TargetMode="External" /><Relationship Id="rId39" Type="http://schemas.openxmlformats.org/officeDocument/2006/relationships/hyperlink" Target="https://podminky.urs.cz/item/CS_URS_2023_01/722221135" TargetMode="External" /><Relationship Id="rId40" Type="http://schemas.openxmlformats.org/officeDocument/2006/relationships/hyperlink" Target="https://podminky.urs.cz/item/CS_URS_2023_01/722230102" TargetMode="External" /><Relationship Id="rId41" Type="http://schemas.openxmlformats.org/officeDocument/2006/relationships/hyperlink" Target="https://podminky.urs.cz/item/CS_URS_2023_01/722290226" TargetMode="External" /><Relationship Id="rId42" Type="http://schemas.openxmlformats.org/officeDocument/2006/relationships/hyperlink" Target="https://podminky.urs.cz/item/CS_URS_2023_01/722290234" TargetMode="External" /><Relationship Id="rId43" Type="http://schemas.openxmlformats.org/officeDocument/2006/relationships/hyperlink" Target="https://podminky.urs.cz/item/CS_URS_2023_01/998722105" TargetMode="External" /><Relationship Id="rId44" Type="http://schemas.openxmlformats.org/officeDocument/2006/relationships/hyperlink" Target="https://podminky.urs.cz/item/CS_URS_2023_01/998722181" TargetMode="External" /><Relationship Id="rId45" Type="http://schemas.openxmlformats.org/officeDocument/2006/relationships/hyperlink" Target="https://podminky.urs.cz/item/CS_URS_2023_01/725110811" TargetMode="External" /><Relationship Id="rId46" Type="http://schemas.openxmlformats.org/officeDocument/2006/relationships/hyperlink" Target="https://podminky.urs.cz/item/CS_URS_2023_01/725112171" TargetMode="External" /><Relationship Id="rId47" Type="http://schemas.openxmlformats.org/officeDocument/2006/relationships/hyperlink" Target="https://podminky.urs.cz/item/CS_URS_2023_01/725210821" TargetMode="External" /><Relationship Id="rId48" Type="http://schemas.openxmlformats.org/officeDocument/2006/relationships/hyperlink" Target="https://podminky.urs.cz/item/CS_URS_2023_01/725240811" TargetMode="External" /><Relationship Id="rId49" Type="http://schemas.openxmlformats.org/officeDocument/2006/relationships/hyperlink" Target="https://podminky.urs.cz/item/CS_URS_2023_01/725240812" TargetMode="External" /><Relationship Id="rId50" Type="http://schemas.openxmlformats.org/officeDocument/2006/relationships/hyperlink" Target="https://podminky.urs.cz/item/CS_URS_2023_01/725241223" TargetMode="External" /><Relationship Id="rId51" Type="http://schemas.openxmlformats.org/officeDocument/2006/relationships/hyperlink" Target="https://podminky.urs.cz/item/CS_URS_2023_01/725244143" TargetMode="External" /><Relationship Id="rId52" Type="http://schemas.openxmlformats.org/officeDocument/2006/relationships/hyperlink" Target="https://podminky.urs.cz/item/CS_URS_2023_01/725311131" TargetMode="External" /><Relationship Id="rId53" Type="http://schemas.openxmlformats.org/officeDocument/2006/relationships/hyperlink" Target="https://podminky.urs.cz/item/CS_URS_2023_01/725320822" TargetMode="External" /><Relationship Id="rId54" Type="http://schemas.openxmlformats.org/officeDocument/2006/relationships/hyperlink" Target="https://podminky.urs.cz/item/CS_URS_2023_01/725330820" TargetMode="External" /><Relationship Id="rId55" Type="http://schemas.openxmlformats.org/officeDocument/2006/relationships/hyperlink" Target="https://podminky.urs.cz/item/CS_URS_2023_01/725331111" TargetMode="External" /><Relationship Id="rId56" Type="http://schemas.openxmlformats.org/officeDocument/2006/relationships/hyperlink" Target="https://podminky.urs.cz/item/CS_URS_2023_01/725810811" TargetMode="External" /><Relationship Id="rId57" Type="http://schemas.openxmlformats.org/officeDocument/2006/relationships/hyperlink" Target="https://podminky.urs.cz/item/CS_URS_2023_01/725819401" TargetMode="External" /><Relationship Id="rId58" Type="http://schemas.openxmlformats.org/officeDocument/2006/relationships/hyperlink" Target="https://podminky.urs.cz/item/CS_URS_2023_01/725820801" TargetMode="External" /><Relationship Id="rId59" Type="http://schemas.openxmlformats.org/officeDocument/2006/relationships/hyperlink" Target="https://podminky.urs.cz/item/CS_URS_2023_01/725821316" TargetMode="External" /><Relationship Id="rId60" Type="http://schemas.openxmlformats.org/officeDocument/2006/relationships/hyperlink" Target="https://podminky.urs.cz/item/CS_URS_2023_01/725821329" TargetMode="External" /><Relationship Id="rId61" Type="http://schemas.openxmlformats.org/officeDocument/2006/relationships/hyperlink" Target="https://podminky.urs.cz/item/CS_URS_2023_01/725850800" TargetMode="External" /><Relationship Id="rId62" Type="http://schemas.openxmlformats.org/officeDocument/2006/relationships/hyperlink" Target="https://podminky.urs.cz/item/CS_URS_2023_01/998725201" TargetMode="External" /><Relationship Id="rId63" Type="http://schemas.openxmlformats.org/officeDocument/2006/relationships/hyperlink" Target="https://podminky.urs.cz/item/CS_URS_2023_01/0017" TargetMode="External" /><Relationship Id="rId64"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hyperlink" Target="https://podminky.urs.cz/item/CS_URS_2023_01/998731201" TargetMode="External" /><Relationship Id="rId2" Type="http://schemas.openxmlformats.org/officeDocument/2006/relationships/hyperlink" Target="https://podminky.urs.cz/item/CS_URS_2023_01/733120815" TargetMode="External" /><Relationship Id="rId3" Type="http://schemas.openxmlformats.org/officeDocument/2006/relationships/hyperlink" Target="https://podminky.urs.cz/item/CS_URS_2023_01/733191915" TargetMode="External" /><Relationship Id="rId4" Type="http://schemas.openxmlformats.org/officeDocument/2006/relationships/hyperlink" Target="https://podminky.urs.cz/item/CS_URS_2023_01/734221531" TargetMode="External" /><Relationship Id="rId5" Type="http://schemas.openxmlformats.org/officeDocument/2006/relationships/hyperlink" Target="https://podminky.urs.cz/item/CS_URS_2023_01/734221532" TargetMode="External" /><Relationship Id="rId6" Type="http://schemas.openxmlformats.org/officeDocument/2006/relationships/hyperlink" Target="https://podminky.urs.cz/item/CS_URS_2023_01/734221533" TargetMode="External" /><Relationship Id="rId7" Type="http://schemas.openxmlformats.org/officeDocument/2006/relationships/hyperlink" Target="https://podminky.urs.cz/item/CS_URS_2023_01/734261232" TargetMode="External" /><Relationship Id="rId8" Type="http://schemas.openxmlformats.org/officeDocument/2006/relationships/hyperlink" Target="https://podminky.urs.cz/item/CS_URS_2023_01/734261233" TargetMode="External" /><Relationship Id="rId9" Type="http://schemas.openxmlformats.org/officeDocument/2006/relationships/hyperlink" Target="https://podminky.urs.cz/item/CS_URS_2023_01/734261234" TargetMode="External" /><Relationship Id="rId10" Type="http://schemas.openxmlformats.org/officeDocument/2006/relationships/hyperlink" Target="https://podminky.urs.cz/item/CS_URS_2023_01/734261716" TargetMode="External" /><Relationship Id="rId11" Type="http://schemas.openxmlformats.org/officeDocument/2006/relationships/hyperlink" Target="https://podminky.urs.cz/item/CS_URS_2023_01/734261717" TargetMode="External" /><Relationship Id="rId12" Type="http://schemas.openxmlformats.org/officeDocument/2006/relationships/hyperlink" Target="https://podminky.urs.cz/item/CS_URS_2023_01/734261718" TargetMode="External" /><Relationship Id="rId13" Type="http://schemas.openxmlformats.org/officeDocument/2006/relationships/hyperlink" Target="https://podminky.urs.cz/item/CS_URS_2023_01/735000912" TargetMode="External" /><Relationship Id="rId14" Type="http://schemas.openxmlformats.org/officeDocument/2006/relationships/hyperlink" Target="https://podminky.urs.cz/item/CS_URS_2023_01/735111810" TargetMode="External" /><Relationship Id="rId15" Type="http://schemas.openxmlformats.org/officeDocument/2006/relationships/hyperlink" Target="https://podminky.urs.cz/item/CS_URS_2023_01/735161811" TargetMode="External" /><Relationship Id="rId16" Type="http://schemas.openxmlformats.org/officeDocument/2006/relationships/hyperlink" Target="https://podminky.urs.cz/item/CS_URS_2023_01/735164261" TargetMode="External" /><Relationship Id="rId17" Type="http://schemas.openxmlformats.org/officeDocument/2006/relationships/hyperlink" Target="https://podminky.urs.cz/item/CS_URS_2023_01/735494811" TargetMode="External" /><Relationship Id="rId18" Type="http://schemas.openxmlformats.org/officeDocument/2006/relationships/hyperlink" Target="https://podminky.urs.cz/item/CS_URS_2023_01/998735201" TargetMode="External" /><Relationship Id="rId19" Type="http://schemas.openxmlformats.org/officeDocument/2006/relationships/hyperlink" Target="https://podminky.urs.cz/item/CS_URS_2023_01/783601327" TargetMode="External" /><Relationship Id="rId20" Type="http://schemas.openxmlformats.org/officeDocument/2006/relationships/hyperlink" Target="https://podminky.urs.cz/item/CS_URS_2023_01/783601421" TargetMode="External" /><Relationship Id="rId21" Type="http://schemas.openxmlformats.org/officeDocument/2006/relationships/hyperlink" Target="https://podminky.urs.cz/item/CS_URS_2023_01/783601713" TargetMode="External" /><Relationship Id="rId22" Type="http://schemas.openxmlformats.org/officeDocument/2006/relationships/hyperlink" Target="https://podminky.urs.cz/item/CS_URS_2023_01/783606814" TargetMode="External" /><Relationship Id="rId23" Type="http://schemas.openxmlformats.org/officeDocument/2006/relationships/hyperlink" Target="https://podminky.urs.cz/item/CS_URS_2023_01/783614141" TargetMode="External" /><Relationship Id="rId24" Type="http://schemas.openxmlformats.org/officeDocument/2006/relationships/hyperlink" Target="https://podminky.urs.cz/item/CS_URS_2023_01/783614551" TargetMode="External" /><Relationship Id="rId25" Type="http://schemas.openxmlformats.org/officeDocument/2006/relationships/hyperlink" Target="https://podminky.urs.cz/item/CS_URS_2023_01/783617117" TargetMode="External" /><Relationship Id="rId26" Type="http://schemas.openxmlformats.org/officeDocument/2006/relationships/hyperlink" Target="https://podminky.urs.cz/item/CS_URS_2023_01/783617611" TargetMode="External" /><Relationship Id="rId27" Type="http://schemas.openxmlformats.org/officeDocument/2006/relationships/hyperlink" Target="https://podminky.urs.cz/item/CS_URS_2023_01/00111" TargetMode="External" /><Relationship Id="rId28"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hyperlink" Target="https://podminky.urs.cz/item/CS_URS_2023_01/953943211" TargetMode="External" /><Relationship Id="rId2" Type="http://schemas.openxmlformats.org/officeDocument/2006/relationships/hyperlink" Target="https://podminky.urs.cz/item/CS_URS_2023_01/998011004" TargetMode="External" /><Relationship Id="rId3"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hyperlink" Target="https://podminky.urs.cz/item/CS_URS_2023_01/013254000" TargetMode="External" /><Relationship Id="rId2" Type="http://schemas.openxmlformats.org/officeDocument/2006/relationships/hyperlink" Target="https://podminky.urs.cz/item/CS_URS_2023_01/013274000" TargetMode="External" /><Relationship Id="rId3" Type="http://schemas.openxmlformats.org/officeDocument/2006/relationships/hyperlink" Target="https://podminky.urs.cz/item/CS_URS_2023_01/013284000" TargetMode="External" /><Relationship Id="rId4" Type="http://schemas.openxmlformats.org/officeDocument/2006/relationships/hyperlink" Target="https://podminky.urs.cz/item/CS_URS_2023_01/032103000" TargetMode="External" /><Relationship Id="rId5" Type="http://schemas.openxmlformats.org/officeDocument/2006/relationships/hyperlink" Target="https://podminky.urs.cz/item/CS_URS_2023_01/032903000" TargetMode="External" /><Relationship Id="rId6" Type="http://schemas.openxmlformats.org/officeDocument/2006/relationships/hyperlink" Target="https://podminky.urs.cz/item/CS_URS_2023_01/033103000" TargetMode="External" /><Relationship Id="rId7" Type="http://schemas.openxmlformats.org/officeDocument/2006/relationships/hyperlink" Target="https://podminky.urs.cz/item/CS_URS_2023_01/033203000" TargetMode="External" /><Relationship Id="rId8" Type="http://schemas.openxmlformats.org/officeDocument/2006/relationships/hyperlink" Target="https://podminky.urs.cz/item/CS_URS_2023_01/034103000" TargetMode="External" /><Relationship Id="rId9" Type="http://schemas.openxmlformats.org/officeDocument/2006/relationships/hyperlink" Target="https://podminky.urs.cz/item/CS_URS_2023_01/035103001" TargetMode="External" /><Relationship Id="rId10" Type="http://schemas.openxmlformats.org/officeDocument/2006/relationships/hyperlink" Target="https://podminky.urs.cz/item/CS_URS_2023_01/039103000" TargetMode="External" /><Relationship Id="rId11" Type="http://schemas.openxmlformats.org/officeDocument/2006/relationships/hyperlink" Target="https://podminky.urs.cz/item/CS_URS_2023_01/045203000" TargetMode="External" /><Relationship Id="rId12" Type="http://schemas.openxmlformats.org/officeDocument/2006/relationships/hyperlink" Target="https://podminky.urs.cz/item/CS_URS_2023_01/045303000" TargetMode="External" /><Relationship Id="rId13" Type="http://schemas.openxmlformats.org/officeDocument/2006/relationships/hyperlink" Target="https://podminky.urs.cz/item/CS_URS_2023_01/094103000" TargetMode="External" /><Relationship Id="rId14"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6</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27</v>
      </c>
      <c r="AL10" s="24"/>
      <c r="AM10" s="24"/>
      <c r="AN10" s="29" t="s">
        <v>21</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21</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27</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27</v>
      </c>
      <c r="AL16" s="24"/>
      <c r="AM16" s="24"/>
      <c r="AN16" s="29" t="s">
        <v>21</v>
      </c>
      <c r="AO16" s="24"/>
      <c r="AP16" s="24"/>
      <c r="AQ16" s="24"/>
      <c r="AR16" s="22"/>
      <c r="BE16" s="33"/>
      <c r="BS16" s="19" t="s">
        <v>4</v>
      </c>
    </row>
    <row r="17" s="1" customFormat="1" ht="18.48" customHeight="1">
      <c r="B17" s="23"/>
      <c r="C17" s="24"/>
      <c r="D17" s="24"/>
      <c r="E17" s="29" t="s">
        <v>28</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21</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27</v>
      </c>
      <c r="AL19" s="24"/>
      <c r="AM19" s="24"/>
      <c r="AN19" s="29" t="s">
        <v>21</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21</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202320</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Rekonstrukce a modernizace VŠ kolejí Kounicova 50</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22</v>
      </c>
      <c r="D47" s="42"/>
      <c r="E47" s="42"/>
      <c r="F47" s="42"/>
      <c r="G47" s="42"/>
      <c r="H47" s="42"/>
      <c r="I47" s="42"/>
      <c r="J47" s="42"/>
      <c r="K47" s="42"/>
      <c r="L47" s="73" t="str">
        <f>IF(K8="","",K8)</f>
        <v>Kounicova 50, Brno</v>
      </c>
      <c r="M47" s="42"/>
      <c r="N47" s="42"/>
      <c r="O47" s="42"/>
      <c r="P47" s="42"/>
      <c r="Q47" s="42"/>
      <c r="R47" s="42"/>
      <c r="S47" s="42"/>
      <c r="T47" s="42"/>
      <c r="U47" s="42"/>
      <c r="V47" s="42"/>
      <c r="W47" s="42"/>
      <c r="X47" s="42"/>
      <c r="Y47" s="42"/>
      <c r="Z47" s="42"/>
      <c r="AA47" s="42"/>
      <c r="AB47" s="42"/>
      <c r="AC47" s="42"/>
      <c r="AD47" s="42"/>
      <c r="AE47" s="42"/>
      <c r="AF47" s="42"/>
      <c r="AG47" s="42"/>
      <c r="AH47" s="42"/>
      <c r="AI47" s="34" t="s">
        <v>24</v>
      </c>
      <c r="AJ47" s="42"/>
      <c r="AK47" s="42"/>
      <c r="AL47" s="42"/>
      <c r="AM47" s="74" t="str">
        <f>IF(AN8= "","",AN8)</f>
        <v>20. 3. 2023</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26</v>
      </c>
      <c r="D49" s="42"/>
      <c r="E49" s="42"/>
      <c r="F49" s="42"/>
      <c r="G49" s="42"/>
      <c r="H49" s="42"/>
      <c r="I49" s="42"/>
      <c r="J49" s="42"/>
      <c r="K49" s="42"/>
      <c r="L49" s="66" t="str">
        <f>IF(E11= "","",E11)</f>
        <v>Intar a.s.</v>
      </c>
      <c r="M49" s="42"/>
      <c r="N49" s="42"/>
      <c r="O49" s="42"/>
      <c r="P49" s="42"/>
      <c r="Q49" s="42"/>
      <c r="R49" s="42"/>
      <c r="S49" s="42"/>
      <c r="T49" s="42"/>
      <c r="U49" s="42"/>
      <c r="V49" s="42"/>
      <c r="W49" s="42"/>
      <c r="X49" s="42"/>
      <c r="Y49" s="42"/>
      <c r="Z49" s="42"/>
      <c r="AA49" s="42"/>
      <c r="AB49" s="42"/>
      <c r="AC49" s="42"/>
      <c r="AD49" s="42"/>
      <c r="AE49" s="42"/>
      <c r="AF49" s="42"/>
      <c r="AG49" s="42"/>
      <c r="AH49" s="42"/>
      <c r="AI49" s="34" t="s">
        <v>32</v>
      </c>
      <c r="AJ49" s="42"/>
      <c r="AK49" s="42"/>
      <c r="AL49" s="42"/>
      <c r="AM49" s="75" t="str">
        <f>IF(E17="","",E17)</f>
        <v>Intar a.s.</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30</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Toman Martin</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ROUND(AG55+AG68+SUM(AG87:AG89)+AG100+SUM(AG115:AG117),2)</f>
        <v>0</v>
      </c>
      <c r="AH54" s="103"/>
      <c r="AI54" s="103"/>
      <c r="AJ54" s="103"/>
      <c r="AK54" s="103"/>
      <c r="AL54" s="103"/>
      <c r="AM54" s="103"/>
      <c r="AN54" s="104">
        <f>SUM(AG54,AT54)</f>
        <v>0</v>
      </c>
      <c r="AO54" s="104"/>
      <c r="AP54" s="104"/>
      <c r="AQ54" s="105" t="s">
        <v>21</v>
      </c>
      <c r="AR54" s="106"/>
      <c r="AS54" s="107">
        <f>ROUND(AS55+AS68+SUM(AS87:AS89)+AS100+SUM(AS115:AS117),2)</f>
        <v>0</v>
      </c>
      <c r="AT54" s="108">
        <f>ROUND(SUM(AV54:AW54),2)</f>
        <v>0</v>
      </c>
      <c r="AU54" s="109">
        <f>ROUND(AU55+AU68+SUM(AU87:AU89)+AU100+SUM(AU115:AU117),5)</f>
        <v>0</v>
      </c>
      <c r="AV54" s="108">
        <f>ROUND(AZ54*L29,2)</f>
        <v>0</v>
      </c>
      <c r="AW54" s="108">
        <f>ROUND(BA54*L30,2)</f>
        <v>0</v>
      </c>
      <c r="AX54" s="108">
        <f>ROUND(BB54*L29,2)</f>
        <v>0</v>
      </c>
      <c r="AY54" s="108">
        <f>ROUND(BC54*L30,2)</f>
        <v>0</v>
      </c>
      <c r="AZ54" s="108">
        <f>ROUND(AZ55+AZ68+SUM(AZ87:AZ89)+AZ100+SUM(AZ115:AZ117),2)</f>
        <v>0</v>
      </c>
      <c r="BA54" s="108">
        <f>ROUND(BA55+BA68+SUM(BA87:BA89)+BA100+SUM(BA115:BA117),2)</f>
        <v>0</v>
      </c>
      <c r="BB54" s="108">
        <f>ROUND(BB55+BB68+SUM(BB87:BB89)+BB100+SUM(BB115:BB117),2)</f>
        <v>0</v>
      </c>
      <c r="BC54" s="108">
        <f>ROUND(BC55+BC68+SUM(BC87:BC89)+BC100+SUM(BC115:BC117),2)</f>
        <v>0</v>
      </c>
      <c r="BD54" s="110">
        <f>ROUND(BD55+BD68+SUM(BD87:BD89)+BD100+SUM(BD115:BD117),2)</f>
        <v>0</v>
      </c>
      <c r="BE54" s="6"/>
      <c r="BS54" s="111" t="s">
        <v>71</v>
      </c>
      <c r="BT54" s="111" t="s">
        <v>72</v>
      </c>
      <c r="BU54" s="112" t="s">
        <v>73</v>
      </c>
      <c r="BV54" s="111" t="s">
        <v>74</v>
      </c>
      <c r="BW54" s="111" t="s">
        <v>5</v>
      </c>
      <c r="BX54" s="111" t="s">
        <v>75</v>
      </c>
      <c r="CL54" s="111" t="s">
        <v>19</v>
      </c>
    </row>
    <row r="55" s="7" customFormat="1" ht="16.5" customHeight="1">
      <c r="A55" s="7"/>
      <c r="B55" s="113"/>
      <c r="C55" s="114"/>
      <c r="D55" s="115" t="s">
        <v>76</v>
      </c>
      <c r="E55" s="115"/>
      <c r="F55" s="115"/>
      <c r="G55" s="115"/>
      <c r="H55" s="115"/>
      <c r="I55" s="116"/>
      <c r="J55" s="115" t="s">
        <v>77</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ROUND(AG56+AG57+AG62+AG66+AG67,2)</f>
        <v>0</v>
      </c>
      <c r="AH55" s="116"/>
      <c r="AI55" s="116"/>
      <c r="AJ55" s="116"/>
      <c r="AK55" s="116"/>
      <c r="AL55" s="116"/>
      <c r="AM55" s="116"/>
      <c r="AN55" s="118">
        <f>SUM(AG55,AT55)</f>
        <v>0</v>
      </c>
      <c r="AO55" s="116"/>
      <c r="AP55" s="116"/>
      <c r="AQ55" s="119" t="s">
        <v>78</v>
      </c>
      <c r="AR55" s="120"/>
      <c r="AS55" s="121">
        <f>ROUND(AS56+AS57+AS62+AS66+AS67,2)</f>
        <v>0</v>
      </c>
      <c r="AT55" s="122">
        <f>ROUND(SUM(AV55:AW55),2)</f>
        <v>0</v>
      </c>
      <c r="AU55" s="123">
        <f>ROUND(AU56+AU57+AU62+AU66+AU67,5)</f>
        <v>0</v>
      </c>
      <c r="AV55" s="122">
        <f>ROUND(AZ55*L29,2)</f>
        <v>0</v>
      </c>
      <c r="AW55" s="122">
        <f>ROUND(BA55*L30,2)</f>
        <v>0</v>
      </c>
      <c r="AX55" s="122">
        <f>ROUND(BB55*L29,2)</f>
        <v>0</v>
      </c>
      <c r="AY55" s="122">
        <f>ROUND(BC55*L30,2)</f>
        <v>0</v>
      </c>
      <c r="AZ55" s="122">
        <f>ROUND(AZ56+AZ57+AZ62+AZ66+AZ67,2)</f>
        <v>0</v>
      </c>
      <c r="BA55" s="122">
        <f>ROUND(BA56+BA57+BA62+BA66+BA67,2)</f>
        <v>0</v>
      </c>
      <c r="BB55" s="122">
        <f>ROUND(BB56+BB57+BB62+BB66+BB67,2)</f>
        <v>0</v>
      </c>
      <c r="BC55" s="122">
        <f>ROUND(BC56+BC57+BC62+BC66+BC67,2)</f>
        <v>0</v>
      </c>
      <c r="BD55" s="124">
        <f>ROUND(BD56+BD57+BD62+BD66+BD67,2)</f>
        <v>0</v>
      </c>
      <c r="BE55" s="7"/>
      <c r="BS55" s="125" t="s">
        <v>71</v>
      </c>
      <c r="BT55" s="125" t="s">
        <v>79</v>
      </c>
      <c r="BU55" s="125" t="s">
        <v>73</v>
      </c>
      <c r="BV55" s="125" t="s">
        <v>74</v>
      </c>
      <c r="BW55" s="125" t="s">
        <v>80</v>
      </c>
      <c r="BX55" s="125" t="s">
        <v>5</v>
      </c>
      <c r="CL55" s="125" t="s">
        <v>19</v>
      </c>
      <c r="CM55" s="125" t="s">
        <v>81</v>
      </c>
    </row>
    <row r="56" s="4" customFormat="1" ht="16.5" customHeight="1">
      <c r="A56" s="126" t="s">
        <v>82</v>
      </c>
      <c r="B56" s="65"/>
      <c r="C56" s="127"/>
      <c r="D56" s="127"/>
      <c r="E56" s="128" t="s">
        <v>83</v>
      </c>
      <c r="F56" s="128"/>
      <c r="G56" s="128"/>
      <c r="H56" s="128"/>
      <c r="I56" s="128"/>
      <c r="J56" s="127"/>
      <c r="K56" s="128" t="s">
        <v>84</v>
      </c>
      <c r="L56" s="128"/>
      <c r="M56" s="128"/>
      <c r="N56" s="128"/>
      <c r="O56" s="128"/>
      <c r="P56" s="128"/>
      <c r="Q56" s="128"/>
      <c r="R56" s="128"/>
      <c r="S56" s="128"/>
      <c r="T56" s="128"/>
      <c r="U56" s="128"/>
      <c r="V56" s="128"/>
      <c r="W56" s="128"/>
      <c r="X56" s="128"/>
      <c r="Y56" s="128"/>
      <c r="Z56" s="128"/>
      <c r="AA56" s="128"/>
      <c r="AB56" s="128"/>
      <c r="AC56" s="128"/>
      <c r="AD56" s="128"/>
      <c r="AE56" s="128"/>
      <c r="AF56" s="128"/>
      <c r="AG56" s="129">
        <f>'SO-01.1 - 1.NP'!J32</f>
        <v>0</v>
      </c>
      <c r="AH56" s="127"/>
      <c r="AI56" s="127"/>
      <c r="AJ56" s="127"/>
      <c r="AK56" s="127"/>
      <c r="AL56" s="127"/>
      <c r="AM56" s="127"/>
      <c r="AN56" s="129">
        <f>SUM(AG56,AT56)</f>
        <v>0</v>
      </c>
      <c r="AO56" s="127"/>
      <c r="AP56" s="127"/>
      <c r="AQ56" s="130" t="s">
        <v>85</v>
      </c>
      <c r="AR56" s="67"/>
      <c r="AS56" s="131">
        <v>0</v>
      </c>
      <c r="AT56" s="132">
        <f>ROUND(SUM(AV56:AW56),2)</f>
        <v>0</v>
      </c>
      <c r="AU56" s="133">
        <f>'SO-01.1 - 1.NP'!P92</f>
        <v>0</v>
      </c>
      <c r="AV56" s="132">
        <f>'SO-01.1 - 1.NP'!J35</f>
        <v>0</v>
      </c>
      <c r="AW56" s="132">
        <f>'SO-01.1 - 1.NP'!J36</f>
        <v>0</v>
      </c>
      <c r="AX56" s="132">
        <f>'SO-01.1 - 1.NP'!J37</f>
        <v>0</v>
      </c>
      <c r="AY56" s="132">
        <f>'SO-01.1 - 1.NP'!J38</f>
        <v>0</v>
      </c>
      <c r="AZ56" s="132">
        <f>'SO-01.1 - 1.NP'!F35</f>
        <v>0</v>
      </c>
      <c r="BA56" s="132">
        <f>'SO-01.1 - 1.NP'!F36</f>
        <v>0</v>
      </c>
      <c r="BB56" s="132">
        <f>'SO-01.1 - 1.NP'!F37</f>
        <v>0</v>
      </c>
      <c r="BC56" s="132">
        <f>'SO-01.1 - 1.NP'!F38</f>
        <v>0</v>
      </c>
      <c r="BD56" s="134">
        <f>'SO-01.1 - 1.NP'!F39</f>
        <v>0</v>
      </c>
      <c r="BE56" s="4"/>
      <c r="BT56" s="135" t="s">
        <v>81</v>
      </c>
      <c r="BV56" s="135" t="s">
        <v>74</v>
      </c>
      <c r="BW56" s="135" t="s">
        <v>86</v>
      </c>
      <c r="BX56" s="135" t="s">
        <v>80</v>
      </c>
      <c r="CL56" s="135" t="s">
        <v>19</v>
      </c>
    </row>
    <row r="57" s="4" customFormat="1" ht="16.5" customHeight="1">
      <c r="A57" s="4"/>
      <c r="B57" s="65"/>
      <c r="C57" s="127"/>
      <c r="D57" s="127"/>
      <c r="E57" s="128" t="s">
        <v>87</v>
      </c>
      <c r="F57" s="128"/>
      <c r="G57" s="128"/>
      <c r="H57" s="128"/>
      <c r="I57" s="128"/>
      <c r="J57" s="127"/>
      <c r="K57" s="128" t="s">
        <v>88</v>
      </c>
      <c r="L57" s="128"/>
      <c r="M57" s="128"/>
      <c r="N57" s="128"/>
      <c r="O57" s="128"/>
      <c r="P57" s="128"/>
      <c r="Q57" s="128"/>
      <c r="R57" s="128"/>
      <c r="S57" s="128"/>
      <c r="T57" s="128"/>
      <c r="U57" s="128"/>
      <c r="V57" s="128"/>
      <c r="W57" s="128"/>
      <c r="X57" s="128"/>
      <c r="Y57" s="128"/>
      <c r="Z57" s="128"/>
      <c r="AA57" s="128"/>
      <c r="AB57" s="128"/>
      <c r="AC57" s="128"/>
      <c r="AD57" s="128"/>
      <c r="AE57" s="128"/>
      <c r="AF57" s="128"/>
      <c r="AG57" s="136">
        <f>ROUND(SUM(AG58:AG61),2)</f>
        <v>0</v>
      </c>
      <c r="AH57" s="127"/>
      <c r="AI57" s="127"/>
      <c r="AJ57" s="127"/>
      <c r="AK57" s="127"/>
      <c r="AL57" s="127"/>
      <c r="AM57" s="127"/>
      <c r="AN57" s="129">
        <f>SUM(AG57,AT57)</f>
        <v>0</v>
      </c>
      <c r="AO57" s="127"/>
      <c r="AP57" s="127"/>
      <c r="AQ57" s="130" t="s">
        <v>85</v>
      </c>
      <c r="AR57" s="67"/>
      <c r="AS57" s="131">
        <f>ROUND(SUM(AS58:AS61),2)</f>
        <v>0</v>
      </c>
      <c r="AT57" s="132">
        <f>ROUND(SUM(AV57:AW57),2)</f>
        <v>0</v>
      </c>
      <c r="AU57" s="133">
        <f>ROUND(SUM(AU58:AU61),5)</f>
        <v>0</v>
      </c>
      <c r="AV57" s="132">
        <f>ROUND(AZ57*L29,2)</f>
        <v>0</v>
      </c>
      <c r="AW57" s="132">
        <f>ROUND(BA57*L30,2)</f>
        <v>0</v>
      </c>
      <c r="AX57" s="132">
        <f>ROUND(BB57*L29,2)</f>
        <v>0</v>
      </c>
      <c r="AY57" s="132">
        <f>ROUND(BC57*L30,2)</f>
        <v>0</v>
      </c>
      <c r="AZ57" s="132">
        <f>ROUND(SUM(AZ58:AZ61),2)</f>
        <v>0</v>
      </c>
      <c r="BA57" s="132">
        <f>ROUND(SUM(BA58:BA61),2)</f>
        <v>0</v>
      </c>
      <c r="BB57" s="132">
        <f>ROUND(SUM(BB58:BB61),2)</f>
        <v>0</v>
      </c>
      <c r="BC57" s="132">
        <f>ROUND(SUM(BC58:BC61),2)</f>
        <v>0</v>
      </c>
      <c r="BD57" s="134">
        <f>ROUND(SUM(BD58:BD61),2)</f>
        <v>0</v>
      </c>
      <c r="BE57" s="4"/>
      <c r="BS57" s="135" t="s">
        <v>71</v>
      </c>
      <c r="BT57" s="135" t="s">
        <v>81</v>
      </c>
      <c r="BU57" s="135" t="s">
        <v>73</v>
      </c>
      <c r="BV57" s="135" t="s">
        <v>74</v>
      </c>
      <c r="BW57" s="135" t="s">
        <v>89</v>
      </c>
      <c r="BX57" s="135" t="s">
        <v>80</v>
      </c>
      <c r="CL57" s="135" t="s">
        <v>19</v>
      </c>
    </row>
    <row r="58" s="4" customFormat="1" ht="23.25" customHeight="1">
      <c r="A58" s="126" t="s">
        <v>82</v>
      </c>
      <c r="B58" s="65"/>
      <c r="C58" s="127"/>
      <c r="D58" s="127"/>
      <c r="E58" s="127"/>
      <c r="F58" s="128" t="s">
        <v>90</v>
      </c>
      <c r="G58" s="128"/>
      <c r="H58" s="128"/>
      <c r="I58" s="128"/>
      <c r="J58" s="128"/>
      <c r="K58" s="127"/>
      <c r="L58" s="128" t="s">
        <v>91</v>
      </c>
      <c r="M58" s="128"/>
      <c r="N58" s="128"/>
      <c r="O58" s="128"/>
      <c r="P58" s="128"/>
      <c r="Q58" s="128"/>
      <c r="R58" s="128"/>
      <c r="S58" s="128"/>
      <c r="T58" s="128"/>
      <c r="U58" s="128"/>
      <c r="V58" s="128"/>
      <c r="W58" s="128"/>
      <c r="X58" s="128"/>
      <c r="Y58" s="128"/>
      <c r="Z58" s="128"/>
      <c r="AA58" s="128"/>
      <c r="AB58" s="128"/>
      <c r="AC58" s="128"/>
      <c r="AD58" s="128"/>
      <c r="AE58" s="128"/>
      <c r="AF58" s="128"/>
      <c r="AG58" s="129">
        <f>'SO-01.2.1 - Typový středo...'!J34</f>
        <v>0</v>
      </c>
      <c r="AH58" s="127"/>
      <c r="AI58" s="127"/>
      <c r="AJ58" s="127"/>
      <c r="AK58" s="127"/>
      <c r="AL58" s="127"/>
      <c r="AM58" s="127"/>
      <c r="AN58" s="129">
        <f>SUM(AG58,AT58)</f>
        <v>0</v>
      </c>
      <c r="AO58" s="127"/>
      <c r="AP58" s="127"/>
      <c r="AQ58" s="130" t="s">
        <v>85</v>
      </c>
      <c r="AR58" s="67"/>
      <c r="AS58" s="131">
        <v>0</v>
      </c>
      <c r="AT58" s="132">
        <f>ROUND(SUM(AV58:AW58),2)</f>
        <v>0</v>
      </c>
      <c r="AU58" s="133">
        <f>'SO-01.2.1 - Typový středo...'!P101</f>
        <v>0</v>
      </c>
      <c r="AV58" s="132">
        <f>'SO-01.2.1 - Typový středo...'!J37</f>
        <v>0</v>
      </c>
      <c r="AW58" s="132">
        <f>'SO-01.2.1 - Typový středo...'!J38</f>
        <v>0</v>
      </c>
      <c r="AX58" s="132">
        <f>'SO-01.2.1 - Typový středo...'!J39</f>
        <v>0</v>
      </c>
      <c r="AY58" s="132">
        <f>'SO-01.2.1 - Typový středo...'!J40</f>
        <v>0</v>
      </c>
      <c r="AZ58" s="132">
        <f>'SO-01.2.1 - Typový středo...'!F37</f>
        <v>0</v>
      </c>
      <c r="BA58" s="132">
        <f>'SO-01.2.1 - Typový středo...'!F38</f>
        <v>0</v>
      </c>
      <c r="BB58" s="132">
        <f>'SO-01.2.1 - Typový středo...'!F39</f>
        <v>0</v>
      </c>
      <c r="BC58" s="132">
        <f>'SO-01.2.1 - Typový středo...'!F40</f>
        <v>0</v>
      </c>
      <c r="BD58" s="134">
        <f>'SO-01.2.1 - Typový středo...'!F41</f>
        <v>0</v>
      </c>
      <c r="BE58" s="4"/>
      <c r="BT58" s="135" t="s">
        <v>92</v>
      </c>
      <c r="BV58" s="135" t="s">
        <v>74</v>
      </c>
      <c r="BW58" s="135" t="s">
        <v>93</v>
      </c>
      <c r="BX58" s="135" t="s">
        <v>89</v>
      </c>
      <c r="CL58" s="135" t="s">
        <v>19</v>
      </c>
    </row>
    <row r="59" s="4" customFormat="1" ht="23.25" customHeight="1">
      <c r="A59" s="126" t="s">
        <v>82</v>
      </c>
      <c r="B59" s="65"/>
      <c r="C59" s="127"/>
      <c r="D59" s="127"/>
      <c r="E59" s="127"/>
      <c r="F59" s="128" t="s">
        <v>94</v>
      </c>
      <c r="G59" s="128"/>
      <c r="H59" s="128"/>
      <c r="I59" s="128"/>
      <c r="J59" s="128"/>
      <c r="K59" s="127"/>
      <c r="L59" s="128" t="s">
        <v>95</v>
      </c>
      <c r="M59" s="128"/>
      <c r="N59" s="128"/>
      <c r="O59" s="128"/>
      <c r="P59" s="128"/>
      <c r="Q59" s="128"/>
      <c r="R59" s="128"/>
      <c r="S59" s="128"/>
      <c r="T59" s="128"/>
      <c r="U59" s="128"/>
      <c r="V59" s="128"/>
      <c r="W59" s="128"/>
      <c r="X59" s="128"/>
      <c r="Y59" s="128"/>
      <c r="Z59" s="128"/>
      <c r="AA59" s="128"/>
      <c r="AB59" s="128"/>
      <c r="AC59" s="128"/>
      <c r="AD59" s="128"/>
      <c r="AE59" s="128"/>
      <c r="AF59" s="128"/>
      <c r="AG59" s="129">
        <f>'SO-01.2.2 - Středový trak...'!J34</f>
        <v>0</v>
      </c>
      <c r="AH59" s="127"/>
      <c r="AI59" s="127"/>
      <c r="AJ59" s="127"/>
      <c r="AK59" s="127"/>
      <c r="AL59" s="127"/>
      <c r="AM59" s="127"/>
      <c r="AN59" s="129">
        <f>SUM(AG59,AT59)</f>
        <v>0</v>
      </c>
      <c r="AO59" s="127"/>
      <c r="AP59" s="127"/>
      <c r="AQ59" s="130" t="s">
        <v>85</v>
      </c>
      <c r="AR59" s="67"/>
      <c r="AS59" s="131">
        <v>0</v>
      </c>
      <c r="AT59" s="132">
        <f>ROUND(SUM(AV59:AW59),2)</f>
        <v>0</v>
      </c>
      <c r="AU59" s="133">
        <f>'SO-01.2.2 - Středový trak...'!P101</f>
        <v>0</v>
      </c>
      <c r="AV59" s="132">
        <f>'SO-01.2.2 - Středový trak...'!J37</f>
        <v>0</v>
      </c>
      <c r="AW59" s="132">
        <f>'SO-01.2.2 - Středový trak...'!J38</f>
        <v>0</v>
      </c>
      <c r="AX59" s="132">
        <f>'SO-01.2.2 - Středový trak...'!J39</f>
        <v>0</v>
      </c>
      <c r="AY59" s="132">
        <f>'SO-01.2.2 - Středový trak...'!J40</f>
        <v>0</v>
      </c>
      <c r="AZ59" s="132">
        <f>'SO-01.2.2 - Středový trak...'!F37</f>
        <v>0</v>
      </c>
      <c r="BA59" s="132">
        <f>'SO-01.2.2 - Středový trak...'!F38</f>
        <v>0</v>
      </c>
      <c r="BB59" s="132">
        <f>'SO-01.2.2 - Středový trak...'!F39</f>
        <v>0</v>
      </c>
      <c r="BC59" s="132">
        <f>'SO-01.2.2 - Středový trak...'!F40</f>
        <v>0</v>
      </c>
      <c r="BD59" s="134">
        <f>'SO-01.2.2 - Středový trak...'!F41</f>
        <v>0</v>
      </c>
      <c r="BE59" s="4"/>
      <c r="BT59" s="135" t="s">
        <v>92</v>
      </c>
      <c r="BV59" s="135" t="s">
        <v>74</v>
      </c>
      <c r="BW59" s="135" t="s">
        <v>96</v>
      </c>
      <c r="BX59" s="135" t="s">
        <v>89</v>
      </c>
      <c r="CL59" s="135" t="s">
        <v>19</v>
      </c>
    </row>
    <row r="60" s="4" customFormat="1" ht="23.25" customHeight="1">
      <c r="A60" s="126" t="s">
        <v>82</v>
      </c>
      <c r="B60" s="65"/>
      <c r="C60" s="127"/>
      <c r="D60" s="127"/>
      <c r="E60" s="127"/>
      <c r="F60" s="128" t="s">
        <v>97</v>
      </c>
      <c r="G60" s="128"/>
      <c r="H60" s="128"/>
      <c r="I60" s="128"/>
      <c r="J60" s="128"/>
      <c r="K60" s="127"/>
      <c r="L60" s="128" t="s">
        <v>98</v>
      </c>
      <c r="M60" s="128"/>
      <c r="N60" s="128"/>
      <c r="O60" s="128"/>
      <c r="P60" s="128"/>
      <c r="Q60" s="128"/>
      <c r="R60" s="128"/>
      <c r="S60" s="128"/>
      <c r="T60" s="128"/>
      <c r="U60" s="128"/>
      <c r="V60" s="128"/>
      <c r="W60" s="128"/>
      <c r="X60" s="128"/>
      <c r="Y60" s="128"/>
      <c r="Z60" s="128"/>
      <c r="AA60" s="128"/>
      <c r="AB60" s="128"/>
      <c r="AC60" s="128"/>
      <c r="AD60" s="128"/>
      <c r="AE60" s="128"/>
      <c r="AF60" s="128"/>
      <c r="AG60" s="129">
        <f>'SO-01.2.3 - Středový trak...'!J34</f>
        <v>0</v>
      </c>
      <c r="AH60" s="127"/>
      <c r="AI60" s="127"/>
      <c r="AJ60" s="127"/>
      <c r="AK60" s="127"/>
      <c r="AL60" s="127"/>
      <c r="AM60" s="127"/>
      <c r="AN60" s="129">
        <f>SUM(AG60,AT60)</f>
        <v>0</v>
      </c>
      <c r="AO60" s="127"/>
      <c r="AP60" s="127"/>
      <c r="AQ60" s="130" t="s">
        <v>85</v>
      </c>
      <c r="AR60" s="67"/>
      <c r="AS60" s="131">
        <v>0</v>
      </c>
      <c r="AT60" s="132">
        <f>ROUND(SUM(AV60:AW60),2)</f>
        <v>0</v>
      </c>
      <c r="AU60" s="133">
        <f>'SO-01.2.3 - Středový trak...'!P93</f>
        <v>0</v>
      </c>
      <c r="AV60" s="132">
        <f>'SO-01.2.3 - Středový trak...'!J37</f>
        <v>0</v>
      </c>
      <c r="AW60" s="132">
        <f>'SO-01.2.3 - Středový trak...'!J38</f>
        <v>0</v>
      </c>
      <c r="AX60" s="132">
        <f>'SO-01.2.3 - Středový trak...'!J39</f>
        <v>0</v>
      </c>
      <c r="AY60" s="132">
        <f>'SO-01.2.3 - Středový trak...'!J40</f>
        <v>0</v>
      </c>
      <c r="AZ60" s="132">
        <f>'SO-01.2.3 - Středový trak...'!F37</f>
        <v>0</v>
      </c>
      <c r="BA60" s="132">
        <f>'SO-01.2.3 - Středový trak...'!F38</f>
        <v>0</v>
      </c>
      <c r="BB60" s="132">
        <f>'SO-01.2.3 - Středový trak...'!F39</f>
        <v>0</v>
      </c>
      <c r="BC60" s="132">
        <f>'SO-01.2.3 - Středový trak...'!F40</f>
        <v>0</v>
      </c>
      <c r="BD60" s="134">
        <f>'SO-01.2.3 - Středový trak...'!F41</f>
        <v>0</v>
      </c>
      <c r="BE60" s="4"/>
      <c r="BT60" s="135" t="s">
        <v>92</v>
      </c>
      <c r="BV60" s="135" t="s">
        <v>74</v>
      </c>
      <c r="BW60" s="135" t="s">
        <v>99</v>
      </c>
      <c r="BX60" s="135" t="s">
        <v>89</v>
      </c>
      <c r="CL60" s="135" t="s">
        <v>19</v>
      </c>
    </row>
    <row r="61" s="4" customFormat="1" ht="23.25" customHeight="1">
      <c r="A61" s="126" t="s">
        <v>82</v>
      </c>
      <c r="B61" s="65"/>
      <c r="C61" s="127"/>
      <c r="D61" s="127"/>
      <c r="E61" s="127"/>
      <c r="F61" s="128" t="s">
        <v>100</v>
      </c>
      <c r="G61" s="128"/>
      <c r="H61" s="128"/>
      <c r="I61" s="128"/>
      <c r="J61" s="128"/>
      <c r="K61" s="127"/>
      <c r="L61" s="128" t="s">
        <v>101</v>
      </c>
      <c r="M61" s="128"/>
      <c r="N61" s="128"/>
      <c r="O61" s="128"/>
      <c r="P61" s="128"/>
      <c r="Q61" s="128"/>
      <c r="R61" s="128"/>
      <c r="S61" s="128"/>
      <c r="T61" s="128"/>
      <c r="U61" s="128"/>
      <c r="V61" s="128"/>
      <c r="W61" s="128"/>
      <c r="X61" s="128"/>
      <c r="Y61" s="128"/>
      <c r="Z61" s="128"/>
      <c r="AA61" s="128"/>
      <c r="AB61" s="128"/>
      <c r="AC61" s="128"/>
      <c r="AD61" s="128"/>
      <c r="AE61" s="128"/>
      <c r="AF61" s="128"/>
      <c r="AG61" s="129">
        <f>'SO-01.2.4 - Středový trak...'!J34</f>
        <v>0</v>
      </c>
      <c r="AH61" s="127"/>
      <c r="AI61" s="127"/>
      <c r="AJ61" s="127"/>
      <c r="AK61" s="127"/>
      <c r="AL61" s="127"/>
      <c r="AM61" s="127"/>
      <c r="AN61" s="129">
        <f>SUM(AG61,AT61)</f>
        <v>0</v>
      </c>
      <c r="AO61" s="127"/>
      <c r="AP61" s="127"/>
      <c r="AQ61" s="130" t="s">
        <v>85</v>
      </c>
      <c r="AR61" s="67"/>
      <c r="AS61" s="131">
        <v>0</v>
      </c>
      <c r="AT61" s="132">
        <f>ROUND(SUM(AV61:AW61),2)</f>
        <v>0</v>
      </c>
      <c r="AU61" s="133">
        <f>'SO-01.2.4 - Středový trak...'!P102</f>
        <v>0</v>
      </c>
      <c r="AV61" s="132">
        <f>'SO-01.2.4 - Středový trak...'!J37</f>
        <v>0</v>
      </c>
      <c r="AW61" s="132">
        <f>'SO-01.2.4 - Středový trak...'!J38</f>
        <v>0</v>
      </c>
      <c r="AX61" s="132">
        <f>'SO-01.2.4 - Středový trak...'!J39</f>
        <v>0</v>
      </c>
      <c r="AY61" s="132">
        <f>'SO-01.2.4 - Středový trak...'!J40</f>
        <v>0</v>
      </c>
      <c r="AZ61" s="132">
        <f>'SO-01.2.4 - Středový trak...'!F37</f>
        <v>0</v>
      </c>
      <c r="BA61" s="132">
        <f>'SO-01.2.4 - Středový trak...'!F38</f>
        <v>0</v>
      </c>
      <c r="BB61" s="132">
        <f>'SO-01.2.4 - Středový trak...'!F39</f>
        <v>0</v>
      </c>
      <c r="BC61" s="132">
        <f>'SO-01.2.4 - Středový trak...'!F40</f>
        <v>0</v>
      </c>
      <c r="BD61" s="134">
        <f>'SO-01.2.4 - Středový trak...'!F41</f>
        <v>0</v>
      </c>
      <c r="BE61" s="4"/>
      <c r="BT61" s="135" t="s">
        <v>92</v>
      </c>
      <c r="BV61" s="135" t="s">
        <v>74</v>
      </c>
      <c r="BW61" s="135" t="s">
        <v>102</v>
      </c>
      <c r="BX61" s="135" t="s">
        <v>89</v>
      </c>
      <c r="CL61" s="135" t="s">
        <v>19</v>
      </c>
    </row>
    <row r="62" s="4" customFormat="1" ht="16.5" customHeight="1">
      <c r="A62" s="4"/>
      <c r="B62" s="65"/>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36">
        <f>ROUND(SUM(AG63:AG65),2)</f>
        <v>0</v>
      </c>
      <c r="AH62" s="127"/>
      <c r="AI62" s="127"/>
      <c r="AJ62" s="127"/>
      <c r="AK62" s="127"/>
      <c r="AL62" s="127"/>
      <c r="AM62" s="127"/>
      <c r="AN62" s="129">
        <f>SUM(AG62,AT62)</f>
        <v>0</v>
      </c>
      <c r="AO62" s="127"/>
      <c r="AP62" s="127"/>
      <c r="AQ62" s="130" t="s">
        <v>85</v>
      </c>
      <c r="AR62" s="67"/>
      <c r="AS62" s="131">
        <f>ROUND(SUM(AS63:AS65),2)</f>
        <v>0</v>
      </c>
      <c r="AT62" s="132">
        <f>ROUND(SUM(AV62:AW62),2)</f>
        <v>0</v>
      </c>
      <c r="AU62" s="133">
        <f>ROUND(SUM(AU63:AU65),5)</f>
        <v>0</v>
      </c>
      <c r="AV62" s="132">
        <f>ROUND(AZ62*L29,2)</f>
        <v>0</v>
      </c>
      <c r="AW62" s="132">
        <f>ROUND(BA62*L30,2)</f>
        <v>0</v>
      </c>
      <c r="AX62" s="132">
        <f>ROUND(BB62*L29,2)</f>
        <v>0</v>
      </c>
      <c r="AY62" s="132">
        <f>ROUND(BC62*L30,2)</f>
        <v>0</v>
      </c>
      <c r="AZ62" s="132">
        <f>ROUND(SUM(AZ63:AZ65),2)</f>
        <v>0</v>
      </c>
      <c r="BA62" s="132">
        <f>ROUND(SUM(BA63:BA65),2)</f>
        <v>0</v>
      </c>
      <c r="BB62" s="132">
        <f>ROUND(SUM(BB63:BB65),2)</f>
        <v>0</v>
      </c>
      <c r="BC62" s="132">
        <f>ROUND(SUM(BC63:BC65),2)</f>
        <v>0</v>
      </c>
      <c r="BD62" s="134">
        <f>ROUND(SUM(BD63:BD65),2)</f>
        <v>0</v>
      </c>
      <c r="BE62" s="4"/>
      <c r="BS62" s="135" t="s">
        <v>71</v>
      </c>
      <c r="BT62" s="135" t="s">
        <v>81</v>
      </c>
      <c r="BU62" s="135" t="s">
        <v>73</v>
      </c>
      <c r="BV62" s="135" t="s">
        <v>74</v>
      </c>
      <c r="BW62" s="135" t="s">
        <v>105</v>
      </c>
      <c r="BX62" s="135" t="s">
        <v>80</v>
      </c>
      <c r="CL62" s="135" t="s">
        <v>19</v>
      </c>
    </row>
    <row r="63" s="4" customFormat="1" ht="23.25" customHeight="1">
      <c r="A63" s="126" t="s">
        <v>82</v>
      </c>
      <c r="B63" s="65"/>
      <c r="C63" s="127"/>
      <c r="D63" s="127"/>
      <c r="E63" s="127"/>
      <c r="F63" s="128" t="s">
        <v>106</v>
      </c>
      <c r="G63" s="128"/>
      <c r="H63" s="128"/>
      <c r="I63" s="128"/>
      <c r="J63" s="128"/>
      <c r="K63" s="127"/>
      <c r="L63" s="128" t="s">
        <v>107</v>
      </c>
      <c r="M63" s="128"/>
      <c r="N63" s="128"/>
      <c r="O63" s="128"/>
      <c r="P63" s="128"/>
      <c r="Q63" s="128"/>
      <c r="R63" s="128"/>
      <c r="S63" s="128"/>
      <c r="T63" s="128"/>
      <c r="U63" s="128"/>
      <c r="V63" s="128"/>
      <c r="W63" s="128"/>
      <c r="X63" s="128"/>
      <c r="Y63" s="128"/>
      <c r="Z63" s="128"/>
      <c r="AA63" s="128"/>
      <c r="AB63" s="128"/>
      <c r="AC63" s="128"/>
      <c r="AD63" s="128"/>
      <c r="AE63" s="128"/>
      <c r="AF63" s="128"/>
      <c r="AG63" s="129">
        <f>'SO-01.3.1 - Typová ubytov...'!J34</f>
        <v>0</v>
      </c>
      <c r="AH63" s="127"/>
      <c r="AI63" s="127"/>
      <c r="AJ63" s="127"/>
      <c r="AK63" s="127"/>
      <c r="AL63" s="127"/>
      <c r="AM63" s="127"/>
      <c r="AN63" s="129">
        <f>SUM(AG63,AT63)</f>
        <v>0</v>
      </c>
      <c r="AO63" s="127"/>
      <c r="AP63" s="127"/>
      <c r="AQ63" s="130" t="s">
        <v>85</v>
      </c>
      <c r="AR63" s="67"/>
      <c r="AS63" s="131">
        <v>0</v>
      </c>
      <c r="AT63" s="132">
        <f>ROUND(SUM(AV63:AW63),2)</f>
        <v>0</v>
      </c>
      <c r="AU63" s="133">
        <f>'SO-01.3.1 - Typová ubytov...'!P103</f>
        <v>0</v>
      </c>
      <c r="AV63" s="132">
        <f>'SO-01.3.1 - Typová ubytov...'!J37</f>
        <v>0</v>
      </c>
      <c r="AW63" s="132">
        <f>'SO-01.3.1 - Typová ubytov...'!J38</f>
        <v>0</v>
      </c>
      <c r="AX63" s="132">
        <f>'SO-01.3.1 - Typová ubytov...'!J39</f>
        <v>0</v>
      </c>
      <c r="AY63" s="132">
        <f>'SO-01.3.1 - Typová ubytov...'!J40</f>
        <v>0</v>
      </c>
      <c r="AZ63" s="132">
        <f>'SO-01.3.1 - Typová ubytov...'!F37</f>
        <v>0</v>
      </c>
      <c r="BA63" s="132">
        <f>'SO-01.3.1 - Typová ubytov...'!F38</f>
        <v>0</v>
      </c>
      <c r="BB63" s="132">
        <f>'SO-01.3.1 - Typová ubytov...'!F39</f>
        <v>0</v>
      </c>
      <c r="BC63" s="132">
        <f>'SO-01.3.1 - Typová ubytov...'!F40</f>
        <v>0</v>
      </c>
      <c r="BD63" s="134">
        <f>'SO-01.3.1 - Typová ubytov...'!F41</f>
        <v>0</v>
      </c>
      <c r="BE63" s="4"/>
      <c r="BT63" s="135" t="s">
        <v>92</v>
      </c>
      <c r="BV63" s="135" t="s">
        <v>74</v>
      </c>
      <c r="BW63" s="135" t="s">
        <v>108</v>
      </c>
      <c r="BX63" s="135" t="s">
        <v>105</v>
      </c>
      <c r="CL63" s="135" t="s">
        <v>19</v>
      </c>
    </row>
    <row r="64" s="4" customFormat="1" ht="23.25" customHeight="1">
      <c r="A64" s="126" t="s">
        <v>82</v>
      </c>
      <c r="B64" s="65"/>
      <c r="C64" s="127"/>
      <c r="D64" s="127"/>
      <c r="E64" s="127"/>
      <c r="F64" s="128" t="s">
        <v>109</v>
      </c>
      <c r="G64" s="128"/>
      <c r="H64" s="128"/>
      <c r="I64" s="128"/>
      <c r="J64" s="128"/>
      <c r="K64" s="127"/>
      <c r="L64" s="128" t="s">
        <v>110</v>
      </c>
      <c r="M64" s="128"/>
      <c r="N64" s="128"/>
      <c r="O64" s="128"/>
      <c r="P64" s="128"/>
      <c r="Q64" s="128"/>
      <c r="R64" s="128"/>
      <c r="S64" s="128"/>
      <c r="T64" s="128"/>
      <c r="U64" s="128"/>
      <c r="V64" s="128"/>
      <c r="W64" s="128"/>
      <c r="X64" s="128"/>
      <c r="Y64" s="128"/>
      <c r="Z64" s="128"/>
      <c r="AA64" s="128"/>
      <c r="AB64" s="128"/>
      <c r="AC64" s="128"/>
      <c r="AD64" s="128"/>
      <c r="AE64" s="128"/>
      <c r="AF64" s="128"/>
      <c r="AG64" s="129">
        <f>'SO-01.3.2 - Typová rohová...'!J34</f>
        <v>0</v>
      </c>
      <c r="AH64" s="127"/>
      <c r="AI64" s="127"/>
      <c r="AJ64" s="127"/>
      <c r="AK64" s="127"/>
      <c r="AL64" s="127"/>
      <c r="AM64" s="127"/>
      <c r="AN64" s="129">
        <f>SUM(AG64,AT64)</f>
        <v>0</v>
      </c>
      <c r="AO64" s="127"/>
      <c r="AP64" s="127"/>
      <c r="AQ64" s="130" t="s">
        <v>85</v>
      </c>
      <c r="AR64" s="67"/>
      <c r="AS64" s="131">
        <v>0</v>
      </c>
      <c r="AT64" s="132">
        <f>ROUND(SUM(AV64:AW64),2)</f>
        <v>0</v>
      </c>
      <c r="AU64" s="133">
        <f>'SO-01.3.2 - Typová rohová...'!P103</f>
        <v>0</v>
      </c>
      <c r="AV64" s="132">
        <f>'SO-01.3.2 - Typová rohová...'!J37</f>
        <v>0</v>
      </c>
      <c r="AW64" s="132">
        <f>'SO-01.3.2 - Typová rohová...'!J38</f>
        <v>0</v>
      </c>
      <c r="AX64" s="132">
        <f>'SO-01.3.2 - Typová rohová...'!J39</f>
        <v>0</v>
      </c>
      <c r="AY64" s="132">
        <f>'SO-01.3.2 - Typová rohová...'!J40</f>
        <v>0</v>
      </c>
      <c r="AZ64" s="132">
        <f>'SO-01.3.2 - Typová rohová...'!F37</f>
        <v>0</v>
      </c>
      <c r="BA64" s="132">
        <f>'SO-01.3.2 - Typová rohová...'!F38</f>
        <v>0</v>
      </c>
      <c r="BB64" s="132">
        <f>'SO-01.3.2 - Typová rohová...'!F39</f>
        <v>0</v>
      </c>
      <c r="BC64" s="132">
        <f>'SO-01.3.2 - Typová rohová...'!F40</f>
        <v>0</v>
      </c>
      <c r="BD64" s="134">
        <f>'SO-01.3.2 - Typová rohová...'!F41</f>
        <v>0</v>
      </c>
      <c r="BE64" s="4"/>
      <c r="BT64" s="135" t="s">
        <v>92</v>
      </c>
      <c r="BV64" s="135" t="s">
        <v>74</v>
      </c>
      <c r="BW64" s="135" t="s">
        <v>111</v>
      </c>
      <c r="BX64" s="135" t="s">
        <v>105</v>
      </c>
      <c r="CL64" s="135" t="s">
        <v>19</v>
      </c>
    </row>
    <row r="65" s="4" customFormat="1" ht="23.25" customHeight="1">
      <c r="A65" s="126" t="s">
        <v>82</v>
      </c>
      <c r="B65" s="65"/>
      <c r="C65" s="127"/>
      <c r="D65" s="127"/>
      <c r="E65" s="127"/>
      <c r="F65" s="128" t="s">
        <v>112</v>
      </c>
      <c r="G65" s="128"/>
      <c r="H65" s="128"/>
      <c r="I65" s="128"/>
      <c r="J65" s="128"/>
      <c r="K65" s="127"/>
      <c r="L65" s="128" t="s">
        <v>113</v>
      </c>
      <c r="M65" s="128"/>
      <c r="N65" s="128"/>
      <c r="O65" s="128"/>
      <c r="P65" s="128"/>
      <c r="Q65" s="128"/>
      <c r="R65" s="128"/>
      <c r="S65" s="128"/>
      <c r="T65" s="128"/>
      <c r="U65" s="128"/>
      <c r="V65" s="128"/>
      <c r="W65" s="128"/>
      <c r="X65" s="128"/>
      <c r="Y65" s="128"/>
      <c r="Z65" s="128"/>
      <c r="AA65" s="128"/>
      <c r="AB65" s="128"/>
      <c r="AC65" s="128"/>
      <c r="AD65" s="128"/>
      <c r="AE65" s="128"/>
      <c r="AF65" s="128"/>
      <c r="AG65" s="129">
        <f>'SO-01.3.3 - Ubytovací buň...'!J34</f>
        <v>0</v>
      </c>
      <c r="AH65" s="127"/>
      <c r="AI65" s="127"/>
      <c r="AJ65" s="127"/>
      <c r="AK65" s="127"/>
      <c r="AL65" s="127"/>
      <c r="AM65" s="127"/>
      <c r="AN65" s="129">
        <f>SUM(AG65,AT65)</f>
        <v>0</v>
      </c>
      <c r="AO65" s="127"/>
      <c r="AP65" s="127"/>
      <c r="AQ65" s="130" t="s">
        <v>85</v>
      </c>
      <c r="AR65" s="67"/>
      <c r="AS65" s="131">
        <v>0</v>
      </c>
      <c r="AT65" s="132">
        <f>ROUND(SUM(AV65:AW65),2)</f>
        <v>0</v>
      </c>
      <c r="AU65" s="133">
        <f>'SO-01.3.3 - Ubytovací buň...'!P93</f>
        <v>0</v>
      </c>
      <c r="AV65" s="132">
        <f>'SO-01.3.3 - Ubytovací buň...'!J37</f>
        <v>0</v>
      </c>
      <c r="AW65" s="132">
        <f>'SO-01.3.3 - Ubytovací buň...'!J38</f>
        <v>0</v>
      </c>
      <c r="AX65" s="132">
        <f>'SO-01.3.3 - Ubytovací buň...'!J39</f>
        <v>0</v>
      </c>
      <c r="AY65" s="132">
        <f>'SO-01.3.3 - Ubytovací buň...'!J40</f>
        <v>0</v>
      </c>
      <c r="AZ65" s="132">
        <f>'SO-01.3.3 - Ubytovací buň...'!F37</f>
        <v>0</v>
      </c>
      <c r="BA65" s="132">
        <f>'SO-01.3.3 - Ubytovací buň...'!F38</f>
        <v>0</v>
      </c>
      <c r="BB65" s="132">
        <f>'SO-01.3.3 - Ubytovací buň...'!F39</f>
        <v>0</v>
      </c>
      <c r="BC65" s="132">
        <f>'SO-01.3.3 - Ubytovací buň...'!F40</f>
        <v>0</v>
      </c>
      <c r="BD65" s="134">
        <f>'SO-01.3.3 - Ubytovací buň...'!F41</f>
        <v>0</v>
      </c>
      <c r="BE65" s="4"/>
      <c r="BT65" s="135" t="s">
        <v>92</v>
      </c>
      <c r="BV65" s="135" t="s">
        <v>74</v>
      </c>
      <c r="BW65" s="135" t="s">
        <v>114</v>
      </c>
      <c r="BX65" s="135" t="s">
        <v>105</v>
      </c>
      <c r="CL65" s="135" t="s">
        <v>19</v>
      </c>
    </row>
    <row r="66" s="4" customFormat="1" ht="16.5" customHeight="1">
      <c r="A66" s="126" t="s">
        <v>82</v>
      </c>
      <c r="B66" s="65"/>
      <c r="C66" s="127"/>
      <c r="D66" s="127"/>
      <c r="E66" s="128" t="s">
        <v>115</v>
      </c>
      <c r="F66" s="128"/>
      <c r="G66" s="128"/>
      <c r="H66" s="128"/>
      <c r="I66" s="128"/>
      <c r="J66" s="127"/>
      <c r="K66" s="128" t="s">
        <v>116</v>
      </c>
      <c r="L66" s="128"/>
      <c r="M66" s="128"/>
      <c r="N66" s="128"/>
      <c r="O66" s="128"/>
      <c r="P66" s="128"/>
      <c r="Q66" s="128"/>
      <c r="R66" s="128"/>
      <c r="S66" s="128"/>
      <c r="T66" s="128"/>
      <c r="U66" s="128"/>
      <c r="V66" s="128"/>
      <c r="W66" s="128"/>
      <c r="X66" s="128"/>
      <c r="Y66" s="128"/>
      <c r="Z66" s="128"/>
      <c r="AA66" s="128"/>
      <c r="AB66" s="128"/>
      <c r="AC66" s="128"/>
      <c r="AD66" s="128"/>
      <c r="AE66" s="128"/>
      <c r="AF66" s="128"/>
      <c r="AG66" s="129">
        <f>'SO-01.4 - Střecha'!J32</f>
        <v>0</v>
      </c>
      <c r="AH66" s="127"/>
      <c r="AI66" s="127"/>
      <c r="AJ66" s="127"/>
      <c r="AK66" s="127"/>
      <c r="AL66" s="127"/>
      <c r="AM66" s="127"/>
      <c r="AN66" s="129">
        <f>SUM(AG66,AT66)</f>
        <v>0</v>
      </c>
      <c r="AO66" s="127"/>
      <c r="AP66" s="127"/>
      <c r="AQ66" s="130" t="s">
        <v>85</v>
      </c>
      <c r="AR66" s="67"/>
      <c r="AS66" s="131">
        <v>0</v>
      </c>
      <c r="AT66" s="132">
        <f>ROUND(SUM(AV66:AW66),2)</f>
        <v>0</v>
      </c>
      <c r="AU66" s="133">
        <f>'SO-01.4 - Střecha'!P90</f>
        <v>0</v>
      </c>
      <c r="AV66" s="132">
        <f>'SO-01.4 - Střecha'!J35</f>
        <v>0</v>
      </c>
      <c r="AW66" s="132">
        <f>'SO-01.4 - Střecha'!J36</f>
        <v>0</v>
      </c>
      <c r="AX66" s="132">
        <f>'SO-01.4 - Střecha'!J37</f>
        <v>0</v>
      </c>
      <c r="AY66" s="132">
        <f>'SO-01.4 - Střecha'!J38</f>
        <v>0</v>
      </c>
      <c r="AZ66" s="132">
        <f>'SO-01.4 - Střecha'!F35</f>
        <v>0</v>
      </c>
      <c r="BA66" s="132">
        <f>'SO-01.4 - Střecha'!F36</f>
        <v>0</v>
      </c>
      <c r="BB66" s="132">
        <f>'SO-01.4 - Střecha'!F37</f>
        <v>0</v>
      </c>
      <c r="BC66" s="132">
        <f>'SO-01.4 - Střecha'!F38</f>
        <v>0</v>
      </c>
      <c r="BD66" s="134">
        <f>'SO-01.4 - Střecha'!F39</f>
        <v>0</v>
      </c>
      <c r="BE66" s="4"/>
      <c r="BT66" s="135" t="s">
        <v>81</v>
      </c>
      <c r="BV66" s="135" t="s">
        <v>74</v>
      </c>
      <c r="BW66" s="135" t="s">
        <v>117</v>
      </c>
      <c r="BX66" s="135" t="s">
        <v>80</v>
      </c>
      <c r="CL66" s="135" t="s">
        <v>19</v>
      </c>
    </row>
    <row r="67" s="4" customFormat="1" ht="16.5" customHeight="1">
      <c r="A67" s="126" t="s">
        <v>82</v>
      </c>
      <c r="B67" s="65"/>
      <c r="C67" s="127"/>
      <c r="D67" s="127"/>
      <c r="E67" s="128" t="s">
        <v>118</v>
      </c>
      <c r="F67" s="128"/>
      <c r="G67" s="128"/>
      <c r="H67" s="128"/>
      <c r="I67" s="128"/>
      <c r="J67" s="127"/>
      <c r="K67" s="128" t="s">
        <v>119</v>
      </c>
      <c r="L67" s="128"/>
      <c r="M67" s="128"/>
      <c r="N67" s="128"/>
      <c r="O67" s="128"/>
      <c r="P67" s="128"/>
      <c r="Q67" s="128"/>
      <c r="R67" s="128"/>
      <c r="S67" s="128"/>
      <c r="T67" s="128"/>
      <c r="U67" s="128"/>
      <c r="V67" s="128"/>
      <c r="W67" s="128"/>
      <c r="X67" s="128"/>
      <c r="Y67" s="128"/>
      <c r="Z67" s="128"/>
      <c r="AA67" s="128"/>
      <c r="AB67" s="128"/>
      <c r="AC67" s="128"/>
      <c r="AD67" s="128"/>
      <c r="AE67" s="128"/>
      <c r="AF67" s="128"/>
      <c r="AG67" s="129">
        <f>'SO-01.5 - Ochrana konstrukcí'!J32</f>
        <v>0</v>
      </c>
      <c r="AH67" s="127"/>
      <c r="AI67" s="127"/>
      <c r="AJ67" s="127"/>
      <c r="AK67" s="127"/>
      <c r="AL67" s="127"/>
      <c r="AM67" s="127"/>
      <c r="AN67" s="129">
        <f>SUM(AG67,AT67)</f>
        <v>0</v>
      </c>
      <c r="AO67" s="127"/>
      <c r="AP67" s="127"/>
      <c r="AQ67" s="130" t="s">
        <v>85</v>
      </c>
      <c r="AR67" s="67"/>
      <c r="AS67" s="131">
        <v>0</v>
      </c>
      <c r="AT67" s="132">
        <f>ROUND(SUM(AV67:AW67),2)</f>
        <v>0</v>
      </c>
      <c r="AU67" s="133">
        <f>'SO-01.5 - Ochrana konstrukcí'!P88</f>
        <v>0</v>
      </c>
      <c r="AV67" s="132">
        <f>'SO-01.5 - Ochrana konstrukcí'!J35</f>
        <v>0</v>
      </c>
      <c r="AW67" s="132">
        <f>'SO-01.5 - Ochrana konstrukcí'!J36</f>
        <v>0</v>
      </c>
      <c r="AX67" s="132">
        <f>'SO-01.5 - Ochrana konstrukcí'!J37</f>
        <v>0</v>
      </c>
      <c r="AY67" s="132">
        <f>'SO-01.5 - Ochrana konstrukcí'!J38</f>
        <v>0</v>
      </c>
      <c r="AZ67" s="132">
        <f>'SO-01.5 - Ochrana konstrukcí'!F35</f>
        <v>0</v>
      </c>
      <c r="BA67" s="132">
        <f>'SO-01.5 - Ochrana konstrukcí'!F36</f>
        <v>0</v>
      </c>
      <c r="BB67" s="132">
        <f>'SO-01.5 - Ochrana konstrukcí'!F37</f>
        <v>0</v>
      </c>
      <c r="BC67" s="132">
        <f>'SO-01.5 - Ochrana konstrukcí'!F38</f>
        <v>0</v>
      </c>
      <c r="BD67" s="134">
        <f>'SO-01.5 - Ochrana konstrukcí'!F39</f>
        <v>0</v>
      </c>
      <c r="BE67" s="4"/>
      <c r="BT67" s="135" t="s">
        <v>81</v>
      </c>
      <c r="BV67" s="135" t="s">
        <v>74</v>
      </c>
      <c r="BW67" s="135" t="s">
        <v>120</v>
      </c>
      <c r="BX67" s="135" t="s">
        <v>80</v>
      </c>
      <c r="CL67" s="135" t="s">
        <v>19</v>
      </c>
    </row>
    <row r="68" s="7" customFormat="1" ht="16.5" customHeight="1">
      <c r="A68" s="7"/>
      <c r="B68" s="113"/>
      <c r="C68" s="114"/>
      <c r="D68" s="115" t="s">
        <v>121</v>
      </c>
      <c r="E68" s="115"/>
      <c r="F68" s="115"/>
      <c r="G68" s="115"/>
      <c r="H68" s="115"/>
      <c r="I68" s="116"/>
      <c r="J68" s="115" t="s">
        <v>122</v>
      </c>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7">
        <f>ROUND(AG69+AG70+AG78+AG86,2)</f>
        <v>0</v>
      </c>
      <c r="AH68" s="116"/>
      <c r="AI68" s="116"/>
      <c r="AJ68" s="116"/>
      <c r="AK68" s="116"/>
      <c r="AL68" s="116"/>
      <c r="AM68" s="116"/>
      <c r="AN68" s="118">
        <f>SUM(AG68,AT68)</f>
        <v>0</v>
      </c>
      <c r="AO68" s="116"/>
      <c r="AP68" s="116"/>
      <c r="AQ68" s="119" t="s">
        <v>78</v>
      </c>
      <c r="AR68" s="120"/>
      <c r="AS68" s="121">
        <f>ROUND(AS69+AS70+AS78+AS86,2)</f>
        <v>0</v>
      </c>
      <c r="AT68" s="122">
        <f>ROUND(SUM(AV68:AW68),2)</f>
        <v>0</v>
      </c>
      <c r="AU68" s="123">
        <f>ROUND(AU69+AU70+AU78+AU86,5)</f>
        <v>0</v>
      </c>
      <c r="AV68" s="122">
        <f>ROUND(AZ68*L29,2)</f>
        <v>0</v>
      </c>
      <c r="AW68" s="122">
        <f>ROUND(BA68*L30,2)</f>
        <v>0</v>
      </c>
      <c r="AX68" s="122">
        <f>ROUND(BB68*L29,2)</f>
        <v>0</v>
      </c>
      <c r="AY68" s="122">
        <f>ROUND(BC68*L30,2)</f>
        <v>0</v>
      </c>
      <c r="AZ68" s="122">
        <f>ROUND(AZ69+AZ70+AZ78+AZ86,2)</f>
        <v>0</v>
      </c>
      <c r="BA68" s="122">
        <f>ROUND(BA69+BA70+BA78+BA86,2)</f>
        <v>0</v>
      </c>
      <c r="BB68" s="122">
        <f>ROUND(BB69+BB70+BB78+BB86,2)</f>
        <v>0</v>
      </c>
      <c r="BC68" s="122">
        <f>ROUND(BC69+BC70+BC78+BC86,2)</f>
        <v>0</v>
      </c>
      <c r="BD68" s="124">
        <f>ROUND(BD69+BD70+BD78+BD86,2)</f>
        <v>0</v>
      </c>
      <c r="BE68" s="7"/>
      <c r="BS68" s="125" t="s">
        <v>71</v>
      </c>
      <c r="BT68" s="125" t="s">
        <v>79</v>
      </c>
      <c r="BU68" s="125" t="s">
        <v>73</v>
      </c>
      <c r="BV68" s="125" t="s">
        <v>74</v>
      </c>
      <c r="BW68" s="125" t="s">
        <v>123</v>
      </c>
      <c r="BX68" s="125" t="s">
        <v>5</v>
      </c>
      <c r="CL68" s="125" t="s">
        <v>19</v>
      </c>
      <c r="CM68" s="125" t="s">
        <v>81</v>
      </c>
    </row>
    <row r="69" s="4" customFormat="1" ht="16.5" customHeight="1">
      <c r="A69" s="126" t="s">
        <v>82</v>
      </c>
      <c r="B69" s="65"/>
      <c r="C69" s="127"/>
      <c r="D69" s="127"/>
      <c r="E69" s="128" t="s">
        <v>124</v>
      </c>
      <c r="F69" s="128"/>
      <c r="G69" s="128"/>
      <c r="H69" s="128"/>
      <c r="I69" s="128"/>
      <c r="J69" s="127"/>
      <c r="K69" s="128" t="s">
        <v>84</v>
      </c>
      <c r="L69" s="128"/>
      <c r="M69" s="128"/>
      <c r="N69" s="128"/>
      <c r="O69" s="128"/>
      <c r="P69" s="128"/>
      <c r="Q69" s="128"/>
      <c r="R69" s="128"/>
      <c r="S69" s="128"/>
      <c r="T69" s="128"/>
      <c r="U69" s="128"/>
      <c r="V69" s="128"/>
      <c r="W69" s="128"/>
      <c r="X69" s="128"/>
      <c r="Y69" s="128"/>
      <c r="Z69" s="128"/>
      <c r="AA69" s="128"/>
      <c r="AB69" s="128"/>
      <c r="AC69" s="128"/>
      <c r="AD69" s="128"/>
      <c r="AE69" s="128"/>
      <c r="AF69" s="128"/>
      <c r="AG69" s="129">
        <f>'SO-02.1 - 1.NP'!J32</f>
        <v>0</v>
      </c>
      <c r="AH69" s="127"/>
      <c r="AI69" s="127"/>
      <c r="AJ69" s="127"/>
      <c r="AK69" s="127"/>
      <c r="AL69" s="127"/>
      <c r="AM69" s="127"/>
      <c r="AN69" s="129">
        <f>SUM(AG69,AT69)</f>
        <v>0</v>
      </c>
      <c r="AO69" s="127"/>
      <c r="AP69" s="127"/>
      <c r="AQ69" s="130" t="s">
        <v>85</v>
      </c>
      <c r="AR69" s="67"/>
      <c r="AS69" s="131">
        <v>0</v>
      </c>
      <c r="AT69" s="132">
        <f>ROUND(SUM(AV69:AW69),2)</f>
        <v>0</v>
      </c>
      <c r="AU69" s="133">
        <f>'SO-02.1 - 1.NP'!P99</f>
        <v>0</v>
      </c>
      <c r="AV69" s="132">
        <f>'SO-02.1 - 1.NP'!J35</f>
        <v>0</v>
      </c>
      <c r="AW69" s="132">
        <f>'SO-02.1 - 1.NP'!J36</f>
        <v>0</v>
      </c>
      <c r="AX69" s="132">
        <f>'SO-02.1 - 1.NP'!J37</f>
        <v>0</v>
      </c>
      <c r="AY69" s="132">
        <f>'SO-02.1 - 1.NP'!J38</f>
        <v>0</v>
      </c>
      <c r="AZ69" s="132">
        <f>'SO-02.1 - 1.NP'!F35</f>
        <v>0</v>
      </c>
      <c r="BA69" s="132">
        <f>'SO-02.1 - 1.NP'!F36</f>
        <v>0</v>
      </c>
      <c r="BB69" s="132">
        <f>'SO-02.1 - 1.NP'!F37</f>
        <v>0</v>
      </c>
      <c r="BC69" s="132">
        <f>'SO-02.1 - 1.NP'!F38</f>
        <v>0</v>
      </c>
      <c r="BD69" s="134">
        <f>'SO-02.1 - 1.NP'!F39</f>
        <v>0</v>
      </c>
      <c r="BE69" s="4"/>
      <c r="BT69" s="135" t="s">
        <v>81</v>
      </c>
      <c r="BV69" s="135" t="s">
        <v>74</v>
      </c>
      <c r="BW69" s="135" t="s">
        <v>125</v>
      </c>
      <c r="BX69" s="135" t="s">
        <v>123</v>
      </c>
      <c r="CL69" s="135" t="s">
        <v>19</v>
      </c>
    </row>
    <row r="70" s="4" customFormat="1" ht="16.5" customHeight="1">
      <c r="A70" s="4"/>
      <c r="B70" s="65"/>
      <c r="C70" s="127"/>
      <c r="D70" s="127"/>
      <c r="E70" s="128" t="s">
        <v>126</v>
      </c>
      <c r="F70" s="128"/>
      <c r="G70" s="128"/>
      <c r="H70" s="128"/>
      <c r="I70" s="128"/>
      <c r="J70" s="127"/>
      <c r="K70" s="128" t="s">
        <v>127</v>
      </c>
      <c r="L70" s="128"/>
      <c r="M70" s="128"/>
      <c r="N70" s="128"/>
      <c r="O70" s="128"/>
      <c r="P70" s="128"/>
      <c r="Q70" s="128"/>
      <c r="R70" s="128"/>
      <c r="S70" s="128"/>
      <c r="T70" s="128"/>
      <c r="U70" s="128"/>
      <c r="V70" s="128"/>
      <c r="W70" s="128"/>
      <c r="X70" s="128"/>
      <c r="Y70" s="128"/>
      <c r="Z70" s="128"/>
      <c r="AA70" s="128"/>
      <c r="AB70" s="128"/>
      <c r="AC70" s="128"/>
      <c r="AD70" s="128"/>
      <c r="AE70" s="128"/>
      <c r="AF70" s="128"/>
      <c r="AG70" s="136">
        <f>ROUND(SUM(AG71:AG77),2)</f>
        <v>0</v>
      </c>
      <c r="AH70" s="127"/>
      <c r="AI70" s="127"/>
      <c r="AJ70" s="127"/>
      <c r="AK70" s="127"/>
      <c r="AL70" s="127"/>
      <c r="AM70" s="127"/>
      <c r="AN70" s="129">
        <f>SUM(AG70,AT70)</f>
        <v>0</v>
      </c>
      <c r="AO70" s="127"/>
      <c r="AP70" s="127"/>
      <c r="AQ70" s="130" t="s">
        <v>85</v>
      </c>
      <c r="AR70" s="67"/>
      <c r="AS70" s="131">
        <f>ROUND(SUM(AS71:AS77),2)</f>
        <v>0</v>
      </c>
      <c r="AT70" s="132">
        <f>ROUND(SUM(AV70:AW70),2)</f>
        <v>0</v>
      </c>
      <c r="AU70" s="133">
        <f>ROUND(SUM(AU71:AU77),5)</f>
        <v>0</v>
      </c>
      <c r="AV70" s="132">
        <f>ROUND(AZ70*L29,2)</f>
        <v>0</v>
      </c>
      <c r="AW70" s="132">
        <f>ROUND(BA70*L30,2)</f>
        <v>0</v>
      </c>
      <c r="AX70" s="132">
        <f>ROUND(BB70*L29,2)</f>
        <v>0</v>
      </c>
      <c r="AY70" s="132">
        <f>ROUND(BC70*L30,2)</f>
        <v>0</v>
      </c>
      <c r="AZ70" s="132">
        <f>ROUND(SUM(AZ71:AZ77),2)</f>
        <v>0</v>
      </c>
      <c r="BA70" s="132">
        <f>ROUND(SUM(BA71:BA77),2)</f>
        <v>0</v>
      </c>
      <c r="BB70" s="132">
        <f>ROUND(SUM(BB71:BB77),2)</f>
        <v>0</v>
      </c>
      <c r="BC70" s="132">
        <f>ROUND(SUM(BC71:BC77),2)</f>
        <v>0</v>
      </c>
      <c r="BD70" s="134">
        <f>ROUND(SUM(BD71:BD77),2)</f>
        <v>0</v>
      </c>
      <c r="BE70" s="4"/>
      <c r="BS70" s="135" t="s">
        <v>71</v>
      </c>
      <c r="BT70" s="135" t="s">
        <v>81</v>
      </c>
      <c r="BU70" s="135" t="s">
        <v>73</v>
      </c>
      <c r="BV70" s="135" t="s">
        <v>74</v>
      </c>
      <c r="BW70" s="135" t="s">
        <v>128</v>
      </c>
      <c r="BX70" s="135" t="s">
        <v>123</v>
      </c>
      <c r="CL70" s="135" t="s">
        <v>19</v>
      </c>
    </row>
    <row r="71" s="4" customFormat="1" ht="23.25" customHeight="1">
      <c r="A71" s="126" t="s">
        <v>82</v>
      </c>
      <c r="B71" s="65"/>
      <c r="C71" s="127"/>
      <c r="D71" s="127"/>
      <c r="E71" s="127"/>
      <c r="F71" s="128" t="s">
        <v>129</v>
      </c>
      <c r="G71" s="128"/>
      <c r="H71" s="128"/>
      <c r="I71" s="128"/>
      <c r="J71" s="128"/>
      <c r="K71" s="127"/>
      <c r="L71" s="128" t="s">
        <v>91</v>
      </c>
      <c r="M71" s="128"/>
      <c r="N71" s="128"/>
      <c r="O71" s="128"/>
      <c r="P71" s="128"/>
      <c r="Q71" s="128"/>
      <c r="R71" s="128"/>
      <c r="S71" s="128"/>
      <c r="T71" s="128"/>
      <c r="U71" s="128"/>
      <c r="V71" s="128"/>
      <c r="W71" s="128"/>
      <c r="X71" s="128"/>
      <c r="Y71" s="128"/>
      <c r="Z71" s="128"/>
      <c r="AA71" s="128"/>
      <c r="AB71" s="128"/>
      <c r="AC71" s="128"/>
      <c r="AD71" s="128"/>
      <c r="AE71" s="128"/>
      <c r="AF71" s="128"/>
      <c r="AG71" s="129">
        <f>'SO-02.2.1 - Typový středo...'!J34</f>
        <v>0</v>
      </c>
      <c r="AH71" s="127"/>
      <c r="AI71" s="127"/>
      <c r="AJ71" s="127"/>
      <c r="AK71" s="127"/>
      <c r="AL71" s="127"/>
      <c r="AM71" s="127"/>
      <c r="AN71" s="129">
        <f>SUM(AG71,AT71)</f>
        <v>0</v>
      </c>
      <c r="AO71" s="127"/>
      <c r="AP71" s="127"/>
      <c r="AQ71" s="130" t="s">
        <v>85</v>
      </c>
      <c r="AR71" s="67"/>
      <c r="AS71" s="131">
        <v>0</v>
      </c>
      <c r="AT71" s="132">
        <f>ROUND(SUM(AV71:AW71),2)</f>
        <v>0</v>
      </c>
      <c r="AU71" s="133">
        <f>'SO-02.2.1 - Typový středo...'!P107</f>
        <v>0</v>
      </c>
      <c r="AV71" s="132">
        <f>'SO-02.2.1 - Typový středo...'!J37</f>
        <v>0</v>
      </c>
      <c r="AW71" s="132">
        <f>'SO-02.2.1 - Typový středo...'!J38</f>
        <v>0</v>
      </c>
      <c r="AX71" s="132">
        <f>'SO-02.2.1 - Typový středo...'!J39</f>
        <v>0</v>
      </c>
      <c r="AY71" s="132">
        <f>'SO-02.2.1 - Typový středo...'!J40</f>
        <v>0</v>
      </c>
      <c r="AZ71" s="132">
        <f>'SO-02.2.1 - Typový středo...'!F37</f>
        <v>0</v>
      </c>
      <c r="BA71" s="132">
        <f>'SO-02.2.1 - Typový středo...'!F38</f>
        <v>0</v>
      </c>
      <c r="BB71" s="132">
        <f>'SO-02.2.1 - Typový středo...'!F39</f>
        <v>0</v>
      </c>
      <c r="BC71" s="132">
        <f>'SO-02.2.1 - Typový středo...'!F40</f>
        <v>0</v>
      </c>
      <c r="BD71" s="134">
        <f>'SO-02.2.1 - Typový středo...'!F41</f>
        <v>0</v>
      </c>
      <c r="BE71" s="4"/>
      <c r="BT71" s="135" t="s">
        <v>92</v>
      </c>
      <c r="BV71" s="135" t="s">
        <v>74</v>
      </c>
      <c r="BW71" s="135" t="s">
        <v>130</v>
      </c>
      <c r="BX71" s="135" t="s">
        <v>128</v>
      </c>
      <c r="CL71" s="135" t="s">
        <v>19</v>
      </c>
    </row>
    <row r="72" s="4" customFormat="1" ht="23.25" customHeight="1">
      <c r="A72" s="126" t="s">
        <v>82</v>
      </c>
      <c r="B72" s="65"/>
      <c r="C72" s="127"/>
      <c r="D72" s="127"/>
      <c r="E72" s="127"/>
      <c r="F72" s="128" t="s">
        <v>131</v>
      </c>
      <c r="G72" s="128"/>
      <c r="H72" s="128"/>
      <c r="I72" s="128"/>
      <c r="J72" s="128"/>
      <c r="K72" s="127"/>
      <c r="L72" s="128" t="s">
        <v>95</v>
      </c>
      <c r="M72" s="128"/>
      <c r="N72" s="128"/>
      <c r="O72" s="128"/>
      <c r="P72" s="128"/>
      <c r="Q72" s="128"/>
      <c r="R72" s="128"/>
      <c r="S72" s="128"/>
      <c r="T72" s="128"/>
      <c r="U72" s="128"/>
      <c r="V72" s="128"/>
      <c r="W72" s="128"/>
      <c r="X72" s="128"/>
      <c r="Y72" s="128"/>
      <c r="Z72" s="128"/>
      <c r="AA72" s="128"/>
      <c r="AB72" s="128"/>
      <c r="AC72" s="128"/>
      <c r="AD72" s="128"/>
      <c r="AE72" s="128"/>
      <c r="AF72" s="128"/>
      <c r="AG72" s="129">
        <f>'SO-02.2.2 - Středový trak...'!J34</f>
        <v>0</v>
      </c>
      <c r="AH72" s="127"/>
      <c r="AI72" s="127"/>
      <c r="AJ72" s="127"/>
      <c r="AK72" s="127"/>
      <c r="AL72" s="127"/>
      <c r="AM72" s="127"/>
      <c r="AN72" s="129">
        <f>SUM(AG72,AT72)</f>
        <v>0</v>
      </c>
      <c r="AO72" s="127"/>
      <c r="AP72" s="127"/>
      <c r="AQ72" s="130" t="s">
        <v>85</v>
      </c>
      <c r="AR72" s="67"/>
      <c r="AS72" s="131">
        <v>0</v>
      </c>
      <c r="AT72" s="132">
        <f>ROUND(SUM(AV72:AW72),2)</f>
        <v>0</v>
      </c>
      <c r="AU72" s="133">
        <f>'SO-02.2.2 - Středový trak...'!P107</f>
        <v>0</v>
      </c>
      <c r="AV72" s="132">
        <f>'SO-02.2.2 - Středový trak...'!J37</f>
        <v>0</v>
      </c>
      <c r="AW72" s="132">
        <f>'SO-02.2.2 - Středový trak...'!J38</f>
        <v>0</v>
      </c>
      <c r="AX72" s="132">
        <f>'SO-02.2.2 - Středový trak...'!J39</f>
        <v>0</v>
      </c>
      <c r="AY72" s="132">
        <f>'SO-02.2.2 - Středový trak...'!J40</f>
        <v>0</v>
      </c>
      <c r="AZ72" s="132">
        <f>'SO-02.2.2 - Středový trak...'!F37</f>
        <v>0</v>
      </c>
      <c r="BA72" s="132">
        <f>'SO-02.2.2 - Středový trak...'!F38</f>
        <v>0</v>
      </c>
      <c r="BB72" s="132">
        <f>'SO-02.2.2 - Středový trak...'!F39</f>
        <v>0</v>
      </c>
      <c r="BC72" s="132">
        <f>'SO-02.2.2 - Středový trak...'!F40</f>
        <v>0</v>
      </c>
      <c r="BD72" s="134">
        <f>'SO-02.2.2 - Středový trak...'!F41</f>
        <v>0</v>
      </c>
      <c r="BE72" s="4"/>
      <c r="BT72" s="135" t="s">
        <v>92</v>
      </c>
      <c r="BV72" s="135" t="s">
        <v>74</v>
      </c>
      <c r="BW72" s="135" t="s">
        <v>132</v>
      </c>
      <c r="BX72" s="135" t="s">
        <v>128</v>
      </c>
      <c r="CL72" s="135" t="s">
        <v>19</v>
      </c>
    </row>
    <row r="73" s="4" customFormat="1" ht="23.25" customHeight="1">
      <c r="A73" s="126" t="s">
        <v>82</v>
      </c>
      <c r="B73" s="65"/>
      <c r="C73" s="127"/>
      <c r="D73" s="127"/>
      <c r="E73" s="127"/>
      <c r="F73" s="128" t="s">
        <v>133</v>
      </c>
      <c r="G73" s="128"/>
      <c r="H73" s="128"/>
      <c r="I73" s="128"/>
      <c r="J73" s="128"/>
      <c r="K73" s="127"/>
      <c r="L73" s="128" t="s">
        <v>134</v>
      </c>
      <c r="M73" s="128"/>
      <c r="N73" s="128"/>
      <c r="O73" s="128"/>
      <c r="P73" s="128"/>
      <c r="Q73" s="128"/>
      <c r="R73" s="128"/>
      <c r="S73" s="128"/>
      <c r="T73" s="128"/>
      <c r="U73" s="128"/>
      <c r="V73" s="128"/>
      <c r="W73" s="128"/>
      <c r="X73" s="128"/>
      <c r="Y73" s="128"/>
      <c r="Z73" s="128"/>
      <c r="AA73" s="128"/>
      <c r="AB73" s="128"/>
      <c r="AC73" s="128"/>
      <c r="AD73" s="128"/>
      <c r="AE73" s="128"/>
      <c r="AF73" s="128"/>
      <c r="AG73" s="129">
        <f>'SO-02.2.3 - Středový trak...'!J34</f>
        <v>0</v>
      </c>
      <c r="AH73" s="127"/>
      <c r="AI73" s="127"/>
      <c r="AJ73" s="127"/>
      <c r="AK73" s="127"/>
      <c r="AL73" s="127"/>
      <c r="AM73" s="127"/>
      <c r="AN73" s="129">
        <f>SUM(AG73,AT73)</f>
        <v>0</v>
      </c>
      <c r="AO73" s="127"/>
      <c r="AP73" s="127"/>
      <c r="AQ73" s="130" t="s">
        <v>85</v>
      </c>
      <c r="AR73" s="67"/>
      <c r="AS73" s="131">
        <v>0</v>
      </c>
      <c r="AT73" s="132">
        <f>ROUND(SUM(AV73:AW73),2)</f>
        <v>0</v>
      </c>
      <c r="AU73" s="133">
        <f>'SO-02.2.3 - Středový trak...'!P93</f>
        <v>0</v>
      </c>
      <c r="AV73" s="132">
        <f>'SO-02.2.3 - Středový trak...'!J37</f>
        <v>0</v>
      </c>
      <c r="AW73" s="132">
        <f>'SO-02.2.3 - Středový trak...'!J38</f>
        <v>0</v>
      </c>
      <c r="AX73" s="132">
        <f>'SO-02.2.3 - Středový trak...'!J39</f>
        <v>0</v>
      </c>
      <c r="AY73" s="132">
        <f>'SO-02.2.3 - Středový trak...'!J40</f>
        <v>0</v>
      </c>
      <c r="AZ73" s="132">
        <f>'SO-02.2.3 - Středový trak...'!F37</f>
        <v>0</v>
      </c>
      <c r="BA73" s="132">
        <f>'SO-02.2.3 - Středový trak...'!F38</f>
        <v>0</v>
      </c>
      <c r="BB73" s="132">
        <f>'SO-02.2.3 - Středový trak...'!F39</f>
        <v>0</v>
      </c>
      <c r="BC73" s="132">
        <f>'SO-02.2.3 - Středový trak...'!F40</f>
        <v>0</v>
      </c>
      <c r="BD73" s="134">
        <f>'SO-02.2.3 - Středový trak...'!F41</f>
        <v>0</v>
      </c>
      <c r="BE73" s="4"/>
      <c r="BT73" s="135" t="s">
        <v>92</v>
      </c>
      <c r="BV73" s="135" t="s">
        <v>74</v>
      </c>
      <c r="BW73" s="135" t="s">
        <v>135</v>
      </c>
      <c r="BX73" s="135" t="s">
        <v>128</v>
      </c>
      <c r="CL73" s="135" t="s">
        <v>19</v>
      </c>
    </row>
    <row r="74" s="4" customFormat="1" ht="23.25" customHeight="1">
      <c r="A74" s="126" t="s">
        <v>82</v>
      </c>
      <c r="B74" s="65"/>
      <c r="C74" s="127"/>
      <c r="D74" s="127"/>
      <c r="E74" s="127"/>
      <c r="F74" s="128" t="s">
        <v>136</v>
      </c>
      <c r="G74" s="128"/>
      <c r="H74" s="128"/>
      <c r="I74" s="128"/>
      <c r="J74" s="128"/>
      <c r="K74" s="127"/>
      <c r="L74" s="128" t="s">
        <v>137</v>
      </c>
      <c r="M74" s="128"/>
      <c r="N74" s="128"/>
      <c r="O74" s="128"/>
      <c r="P74" s="128"/>
      <c r="Q74" s="128"/>
      <c r="R74" s="128"/>
      <c r="S74" s="128"/>
      <c r="T74" s="128"/>
      <c r="U74" s="128"/>
      <c r="V74" s="128"/>
      <c r="W74" s="128"/>
      <c r="X74" s="128"/>
      <c r="Y74" s="128"/>
      <c r="Z74" s="128"/>
      <c r="AA74" s="128"/>
      <c r="AB74" s="128"/>
      <c r="AC74" s="128"/>
      <c r="AD74" s="128"/>
      <c r="AE74" s="128"/>
      <c r="AF74" s="128"/>
      <c r="AG74" s="129">
        <f>'SO-02.2.4 - Středový trak...'!J34</f>
        <v>0</v>
      </c>
      <c r="AH74" s="127"/>
      <c r="AI74" s="127"/>
      <c r="AJ74" s="127"/>
      <c r="AK74" s="127"/>
      <c r="AL74" s="127"/>
      <c r="AM74" s="127"/>
      <c r="AN74" s="129">
        <f>SUM(AG74,AT74)</f>
        <v>0</v>
      </c>
      <c r="AO74" s="127"/>
      <c r="AP74" s="127"/>
      <c r="AQ74" s="130" t="s">
        <v>85</v>
      </c>
      <c r="AR74" s="67"/>
      <c r="AS74" s="131">
        <v>0</v>
      </c>
      <c r="AT74" s="132">
        <f>ROUND(SUM(AV74:AW74),2)</f>
        <v>0</v>
      </c>
      <c r="AU74" s="133">
        <f>'SO-02.2.4 - Středový trak...'!P108</f>
        <v>0</v>
      </c>
      <c r="AV74" s="132">
        <f>'SO-02.2.4 - Středový trak...'!J37</f>
        <v>0</v>
      </c>
      <c r="AW74" s="132">
        <f>'SO-02.2.4 - Středový trak...'!J38</f>
        <v>0</v>
      </c>
      <c r="AX74" s="132">
        <f>'SO-02.2.4 - Středový trak...'!J39</f>
        <v>0</v>
      </c>
      <c r="AY74" s="132">
        <f>'SO-02.2.4 - Středový trak...'!J40</f>
        <v>0</v>
      </c>
      <c r="AZ74" s="132">
        <f>'SO-02.2.4 - Středový trak...'!F37</f>
        <v>0</v>
      </c>
      <c r="BA74" s="132">
        <f>'SO-02.2.4 - Středový trak...'!F38</f>
        <v>0</v>
      </c>
      <c r="BB74" s="132">
        <f>'SO-02.2.4 - Středový trak...'!F39</f>
        <v>0</v>
      </c>
      <c r="BC74" s="132">
        <f>'SO-02.2.4 - Středový trak...'!F40</f>
        <v>0</v>
      </c>
      <c r="BD74" s="134">
        <f>'SO-02.2.4 - Středový trak...'!F41</f>
        <v>0</v>
      </c>
      <c r="BE74" s="4"/>
      <c r="BT74" s="135" t="s">
        <v>92</v>
      </c>
      <c r="BV74" s="135" t="s">
        <v>74</v>
      </c>
      <c r="BW74" s="135" t="s">
        <v>138</v>
      </c>
      <c r="BX74" s="135" t="s">
        <v>128</v>
      </c>
      <c r="CL74" s="135" t="s">
        <v>19</v>
      </c>
    </row>
    <row r="75" s="4" customFormat="1" ht="23.25" customHeight="1">
      <c r="A75" s="126" t="s">
        <v>82</v>
      </c>
      <c r="B75" s="65"/>
      <c r="C75" s="127"/>
      <c r="D75" s="127"/>
      <c r="E75" s="127"/>
      <c r="F75" s="128" t="s">
        <v>139</v>
      </c>
      <c r="G75" s="128"/>
      <c r="H75" s="128"/>
      <c r="I75" s="128"/>
      <c r="J75" s="128"/>
      <c r="K75" s="127"/>
      <c r="L75" s="128" t="s">
        <v>140</v>
      </c>
      <c r="M75" s="128"/>
      <c r="N75" s="128"/>
      <c r="O75" s="128"/>
      <c r="P75" s="128"/>
      <c r="Q75" s="128"/>
      <c r="R75" s="128"/>
      <c r="S75" s="128"/>
      <c r="T75" s="128"/>
      <c r="U75" s="128"/>
      <c r="V75" s="128"/>
      <c r="W75" s="128"/>
      <c r="X75" s="128"/>
      <c r="Y75" s="128"/>
      <c r="Z75" s="128"/>
      <c r="AA75" s="128"/>
      <c r="AB75" s="128"/>
      <c r="AC75" s="128"/>
      <c r="AD75" s="128"/>
      <c r="AE75" s="128"/>
      <c r="AF75" s="128"/>
      <c r="AG75" s="129">
        <f>'SO-02.2.5 - Středový trak...'!J34</f>
        <v>0</v>
      </c>
      <c r="AH75" s="127"/>
      <c r="AI75" s="127"/>
      <c r="AJ75" s="127"/>
      <c r="AK75" s="127"/>
      <c r="AL75" s="127"/>
      <c r="AM75" s="127"/>
      <c r="AN75" s="129">
        <f>SUM(AG75,AT75)</f>
        <v>0</v>
      </c>
      <c r="AO75" s="127"/>
      <c r="AP75" s="127"/>
      <c r="AQ75" s="130" t="s">
        <v>85</v>
      </c>
      <c r="AR75" s="67"/>
      <c r="AS75" s="131">
        <v>0</v>
      </c>
      <c r="AT75" s="132">
        <f>ROUND(SUM(AV75:AW75),2)</f>
        <v>0</v>
      </c>
      <c r="AU75" s="133">
        <f>'SO-02.2.5 - Středový trak...'!P107</f>
        <v>0</v>
      </c>
      <c r="AV75" s="132">
        <f>'SO-02.2.5 - Středový trak...'!J37</f>
        <v>0</v>
      </c>
      <c r="AW75" s="132">
        <f>'SO-02.2.5 - Středový trak...'!J38</f>
        <v>0</v>
      </c>
      <c r="AX75" s="132">
        <f>'SO-02.2.5 - Středový trak...'!J39</f>
        <v>0</v>
      </c>
      <c r="AY75" s="132">
        <f>'SO-02.2.5 - Středový trak...'!J40</f>
        <v>0</v>
      </c>
      <c r="AZ75" s="132">
        <f>'SO-02.2.5 - Středový trak...'!F37</f>
        <v>0</v>
      </c>
      <c r="BA75" s="132">
        <f>'SO-02.2.5 - Středový trak...'!F38</f>
        <v>0</v>
      </c>
      <c r="BB75" s="132">
        <f>'SO-02.2.5 - Středový trak...'!F39</f>
        <v>0</v>
      </c>
      <c r="BC75" s="132">
        <f>'SO-02.2.5 - Středový trak...'!F40</f>
        <v>0</v>
      </c>
      <c r="BD75" s="134">
        <f>'SO-02.2.5 - Středový trak...'!F41</f>
        <v>0</v>
      </c>
      <c r="BE75" s="4"/>
      <c r="BT75" s="135" t="s">
        <v>92</v>
      </c>
      <c r="BV75" s="135" t="s">
        <v>74</v>
      </c>
      <c r="BW75" s="135" t="s">
        <v>141</v>
      </c>
      <c r="BX75" s="135" t="s">
        <v>128</v>
      </c>
      <c r="CL75" s="135" t="s">
        <v>19</v>
      </c>
    </row>
    <row r="76" s="4" customFormat="1" ht="23.25" customHeight="1">
      <c r="A76" s="126" t="s">
        <v>82</v>
      </c>
      <c r="B76" s="65"/>
      <c r="C76" s="127"/>
      <c r="D76" s="127"/>
      <c r="E76" s="127"/>
      <c r="F76" s="128" t="s">
        <v>142</v>
      </c>
      <c r="G76" s="128"/>
      <c r="H76" s="128"/>
      <c r="I76" s="128"/>
      <c r="J76" s="128"/>
      <c r="K76" s="127"/>
      <c r="L76" s="128" t="s">
        <v>101</v>
      </c>
      <c r="M76" s="128"/>
      <c r="N76" s="128"/>
      <c r="O76" s="128"/>
      <c r="P76" s="128"/>
      <c r="Q76" s="128"/>
      <c r="R76" s="128"/>
      <c r="S76" s="128"/>
      <c r="T76" s="128"/>
      <c r="U76" s="128"/>
      <c r="V76" s="128"/>
      <c r="W76" s="128"/>
      <c r="X76" s="128"/>
      <c r="Y76" s="128"/>
      <c r="Z76" s="128"/>
      <c r="AA76" s="128"/>
      <c r="AB76" s="128"/>
      <c r="AC76" s="128"/>
      <c r="AD76" s="128"/>
      <c r="AE76" s="128"/>
      <c r="AF76" s="128"/>
      <c r="AG76" s="129">
        <f>'SO-02.2.6 - Středový trak...'!J34</f>
        <v>0</v>
      </c>
      <c r="AH76" s="127"/>
      <c r="AI76" s="127"/>
      <c r="AJ76" s="127"/>
      <c r="AK76" s="127"/>
      <c r="AL76" s="127"/>
      <c r="AM76" s="127"/>
      <c r="AN76" s="129">
        <f>SUM(AG76,AT76)</f>
        <v>0</v>
      </c>
      <c r="AO76" s="127"/>
      <c r="AP76" s="127"/>
      <c r="AQ76" s="130" t="s">
        <v>85</v>
      </c>
      <c r="AR76" s="67"/>
      <c r="AS76" s="131">
        <v>0</v>
      </c>
      <c r="AT76" s="132">
        <f>ROUND(SUM(AV76:AW76),2)</f>
        <v>0</v>
      </c>
      <c r="AU76" s="133">
        <f>'SO-02.2.6 - Středový trak...'!P106</f>
        <v>0</v>
      </c>
      <c r="AV76" s="132">
        <f>'SO-02.2.6 - Středový trak...'!J37</f>
        <v>0</v>
      </c>
      <c r="AW76" s="132">
        <f>'SO-02.2.6 - Středový trak...'!J38</f>
        <v>0</v>
      </c>
      <c r="AX76" s="132">
        <f>'SO-02.2.6 - Středový trak...'!J39</f>
        <v>0</v>
      </c>
      <c r="AY76" s="132">
        <f>'SO-02.2.6 - Středový trak...'!J40</f>
        <v>0</v>
      </c>
      <c r="AZ76" s="132">
        <f>'SO-02.2.6 - Středový trak...'!F37</f>
        <v>0</v>
      </c>
      <c r="BA76" s="132">
        <f>'SO-02.2.6 - Středový trak...'!F38</f>
        <v>0</v>
      </c>
      <c r="BB76" s="132">
        <f>'SO-02.2.6 - Středový trak...'!F39</f>
        <v>0</v>
      </c>
      <c r="BC76" s="132">
        <f>'SO-02.2.6 - Středový trak...'!F40</f>
        <v>0</v>
      </c>
      <c r="BD76" s="134">
        <f>'SO-02.2.6 - Středový trak...'!F41</f>
        <v>0</v>
      </c>
      <c r="BE76" s="4"/>
      <c r="BT76" s="135" t="s">
        <v>92</v>
      </c>
      <c r="BV76" s="135" t="s">
        <v>74</v>
      </c>
      <c r="BW76" s="135" t="s">
        <v>143</v>
      </c>
      <c r="BX76" s="135" t="s">
        <v>128</v>
      </c>
      <c r="CL76" s="135" t="s">
        <v>19</v>
      </c>
    </row>
    <row r="77" s="4" customFormat="1" ht="23.25" customHeight="1">
      <c r="A77" s="126" t="s">
        <v>82</v>
      </c>
      <c r="B77" s="65"/>
      <c r="C77" s="127"/>
      <c r="D77" s="127"/>
      <c r="E77" s="127"/>
      <c r="F77" s="128" t="s">
        <v>144</v>
      </c>
      <c r="G77" s="128"/>
      <c r="H77" s="128"/>
      <c r="I77" s="128"/>
      <c r="J77" s="128"/>
      <c r="K77" s="127"/>
      <c r="L77" s="128" t="s">
        <v>145</v>
      </c>
      <c r="M77" s="128"/>
      <c r="N77" s="128"/>
      <c r="O77" s="128"/>
      <c r="P77" s="128"/>
      <c r="Q77" s="128"/>
      <c r="R77" s="128"/>
      <c r="S77" s="128"/>
      <c r="T77" s="128"/>
      <c r="U77" s="128"/>
      <c r="V77" s="128"/>
      <c r="W77" s="128"/>
      <c r="X77" s="128"/>
      <c r="Y77" s="128"/>
      <c r="Z77" s="128"/>
      <c r="AA77" s="128"/>
      <c r="AB77" s="128"/>
      <c r="AC77" s="128"/>
      <c r="AD77" s="128"/>
      <c r="AE77" s="128"/>
      <c r="AF77" s="128"/>
      <c r="AG77" s="129">
        <f>'SO-02.2.7 - Vybavení kuch...'!J34</f>
        <v>0</v>
      </c>
      <c r="AH77" s="127"/>
      <c r="AI77" s="127"/>
      <c r="AJ77" s="127"/>
      <c r="AK77" s="127"/>
      <c r="AL77" s="127"/>
      <c r="AM77" s="127"/>
      <c r="AN77" s="129">
        <f>SUM(AG77,AT77)</f>
        <v>0</v>
      </c>
      <c r="AO77" s="127"/>
      <c r="AP77" s="127"/>
      <c r="AQ77" s="130" t="s">
        <v>85</v>
      </c>
      <c r="AR77" s="67"/>
      <c r="AS77" s="131">
        <v>0</v>
      </c>
      <c r="AT77" s="132">
        <f>ROUND(SUM(AV77:AW77),2)</f>
        <v>0</v>
      </c>
      <c r="AU77" s="133">
        <f>'SO-02.2.7 - Vybavení kuch...'!P93</f>
        <v>0</v>
      </c>
      <c r="AV77" s="132">
        <f>'SO-02.2.7 - Vybavení kuch...'!J37</f>
        <v>0</v>
      </c>
      <c r="AW77" s="132">
        <f>'SO-02.2.7 - Vybavení kuch...'!J38</f>
        <v>0</v>
      </c>
      <c r="AX77" s="132">
        <f>'SO-02.2.7 - Vybavení kuch...'!J39</f>
        <v>0</v>
      </c>
      <c r="AY77" s="132">
        <f>'SO-02.2.7 - Vybavení kuch...'!J40</f>
        <v>0</v>
      </c>
      <c r="AZ77" s="132">
        <f>'SO-02.2.7 - Vybavení kuch...'!F37</f>
        <v>0</v>
      </c>
      <c r="BA77" s="132">
        <f>'SO-02.2.7 - Vybavení kuch...'!F38</f>
        <v>0</v>
      </c>
      <c r="BB77" s="132">
        <f>'SO-02.2.7 - Vybavení kuch...'!F39</f>
        <v>0</v>
      </c>
      <c r="BC77" s="132">
        <f>'SO-02.2.7 - Vybavení kuch...'!F40</f>
        <v>0</v>
      </c>
      <c r="BD77" s="134">
        <f>'SO-02.2.7 - Vybavení kuch...'!F41</f>
        <v>0</v>
      </c>
      <c r="BE77" s="4"/>
      <c r="BT77" s="135" t="s">
        <v>92</v>
      </c>
      <c r="BV77" s="135" t="s">
        <v>74</v>
      </c>
      <c r="BW77" s="135" t="s">
        <v>146</v>
      </c>
      <c r="BX77" s="135" t="s">
        <v>128</v>
      </c>
      <c r="CL77" s="135" t="s">
        <v>19</v>
      </c>
    </row>
    <row r="78" s="4" customFormat="1" ht="16.5" customHeight="1">
      <c r="A78" s="4"/>
      <c r="B78" s="65"/>
      <c r="C78" s="127"/>
      <c r="D78" s="127"/>
      <c r="E78" s="128" t="s">
        <v>147</v>
      </c>
      <c r="F78" s="128"/>
      <c r="G78" s="128"/>
      <c r="H78" s="128"/>
      <c r="I78" s="128"/>
      <c r="J78" s="127"/>
      <c r="K78" s="128" t="s">
        <v>148</v>
      </c>
      <c r="L78" s="128"/>
      <c r="M78" s="128"/>
      <c r="N78" s="128"/>
      <c r="O78" s="128"/>
      <c r="P78" s="128"/>
      <c r="Q78" s="128"/>
      <c r="R78" s="128"/>
      <c r="S78" s="128"/>
      <c r="T78" s="128"/>
      <c r="U78" s="128"/>
      <c r="V78" s="128"/>
      <c r="W78" s="128"/>
      <c r="X78" s="128"/>
      <c r="Y78" s="128"/>
      <c r="Z78" s="128"/>
      <c r="AA78" s="128"/>
      <c r="AB78" s="128"/>
      <c r="AC78" s="128"/>
      <c r="AD78" s="128"/>
      <c r="AE78" s="128"/>
      <c r="AF78" s="128"/>
      <c r="AG78" s="136">
        <f>ROUND(SUM(AG79:AG85),2)</f>
        <v>0</v>
      </c>
      <c r="AH78" s="127"/>
      <c r="AI78" s="127"/>
      <c r="AJ78" s="127"/>
      <c r="AK78" s="127"/>
      <c r="AL78" s="127"/>
      <c r="AM78" s="127"/>
      <c r="AN78" s="129">
        <f>SUM(AG78,AT78)</f>
        <v>0</v>
      </c>
      <c r="AO78" s="127"/>
      <c r="AP78" s="127"/>
      <c r="AQ78" s="130" t="s">
        <v>85</v>
      </c>
      <c r="AR78" s="67"/>
      <c r="AS78" s="131">
        <f>ROUND(SUM(AS79:AS85),2)</f>
        <v>0</v>
      </c>
      <c r="AT78" s="132">
        <f>ROUND(SUM(AV78:AW78),2)</f>
        <v>0</v>
      </c>
      <c r="AU78" s="133">
        <f>ROUND(SUM(AU79:AU85),5)</f>
        <v>0</v>
      </c>
      <c r="AV78" s="132">
        <f>ROUND(AZ78*L29,2)</f>
        <v>0</v>
      </c>
      <c r="AW78" s="132">
        <f>ROUND(BA78*L30,2)</f>
        <v>0</v>
      </c>
      <c r="AX78" s="132">
        <f>ROUND(BB78*L29,2)</f>
        <v>0</v>
      </c>
      <c r="AY78" s="132">
        <f>ROUND(BC78*L30,2)</f>
        <v>0</v>
      </c>
      <c r="AZ78" s="132">
        <f>ROUND(SUM(AZ79:AZ85),2)</f>
        <v>0</v>
      </c>
      <c r="BA78" s="132">
        <f>ROUND(SUM(BA79:BA85),2)</f>
        <v>0</v>
      </c>
      <c r="BB78" s="132">
        <f>ROUND(SUM(BB79:BB85),2)</f>
        <v>0</v>
      </c>
      <c r="BC78" s="132">
        <f>ROUND(SUM(BC79:BC85),2)</f>
        <v>0</v>
      </c>
      <c r="BD78" s="134">
        <f>ROUND(SUM(BD79:BD85),2)</f>
        <v>0</v>
      </c>
      <c r="BE78" s="4"/>
      <c r="BS78" s="135" t="s">
        <v>71</v>
      </c>
      <c r="BT78" s="135" t="s">
        <v>81</v>
      </c>
      <c r="BU78" s="135" t="s">
        <v>73</v>
      </c>
      <c r="BV78" s="135" t="s">
        <v>74</v>
      </c>
      <c r="BW78" s="135" t="s">
        <v>149</v>
      </c>
      <c r="BX78" s="135" t="s">
        <v>123</v>
      </c>
      <c r="CL78" s="135" t="s">
        <v>19</v>
      </c>
    </row>
    <row r="79" s="4" customFormat="1" ht="23.25" customHeight="1">
      <c r="A79" s="126" t="s">
        <v>82</v>
      </c>
      <c r="B79" s="65"/>
      <c r="C79" s="127"/>
      <c r="D79" s="127"/>
      <c r="E79" s="127"/>
      <c r="F79" s="128" t="s">
        <v>150</v>
      </c>
      <c r="G79" s="128"/>
      <c r="H79" s="128"/>
      <c r="I79" s="128"/>
      <c r="J79" s="128"/>
      <c r="K79" s="127"/>
      <c r="L79" s="128" t="s">
        <v>151</v>
      </c>
      <c r="M79" s="128"/>
      <c r="N79" s="128"/>
      <c r="O79" s="128"/>
      <c r="P79" s="128"/>
      <c r="Q79" s="128"/>
      <c r="R79" s="128"/>
      <c r="S79" s="128"/>
      <c r="T79" s="128"/>
      <c r="U79" s="128"/>
      <c r="V79" s="128"/>
      <c r="W79" s="128"/>
      <c r="X79" s="128"/>
      <c r="Y79" s="128"/>
      <c r="Z79" s="128"/>
      <c r="AA79" s="128"/>
      <c r="AB79" s="128"/>
      <c r="AC79" s="128"/>
      <c r="AD79" s="128"/>
      <c r="AE79" s="128"/>
      <c r="AF79" s="128"/>
      <c r="AG79" s="129">
        <f>'SO-02.3.1 - Typický modul A'!J34</f>
        <v>0</v>
      </c>
      <c r="AH79" s="127"/>
      <c r="AI79" s="127"/>
      <c r="AJ79" s="127"/>
      <c r="AK79" s="127"/>
      <c r="AL79" s="127"/>
      <c r="AM79" s="127"/>
      <c r="AN79" s="129">
        <f>SUM(AG79,AT79)</f>
        <v>0</v>
      </c>
      <c r="AO79" s="127"/>
      <c r="AP79" s="127"/>
      <c r="AQ79" s="130" t="s">
        <v>85</v>
      </c>
      <c r="AR79" s="67"/>
      <c r="AS79" s="131">
        <v>0</v>
      </c>
      <c r="AT79" s="132">
        <f>ROUND(SUM(AV79:AW79),2)</f>
        <v>0</v>
      </c>
      <c r="AU79" s="133">
        <f>'SO-02.3.1 - Typický modul A'!P107</f>
        <v>0</v>
      </c>
      <c r="AV79" s="132">
        <f>'SO-02.3.1 - Typický modul A'!J37</f>
        <v>0</v>
      </c>
      <c r="AW79" s="132">
        <f>'SO-02.3.1 - Typický modul A'!J38</f>
        <v>0</v>
      </c>
      <c r="AX79" s="132">
        <f>'SO-02.3.1 - Typický modul A'!J39</f>
        <v>0</v>
      </c>
      <c r="AY79" s="132">
        <f>'SO-02.3.1 - Typický modul A'!J40</f>
        <v>0</v>
      </c>
      <c r="AZ79" s="132">
        <f>'SO-02.3.1 - Typický modul A'!F37</f>
        <v>0</v>
      </c>
      <c r="BA79" s="132">
        <f>'SO-02.3.1 - Typický modul A'!F38</f>
        <v>0</v>
      </c>
      <c r="BB79" s="132">
        <f>'SO-02.3.1 - Typický modul A'!F39</f>
        <v>0</v>
      </c>
      <c r="BC79" s="132">
        <f>'SO-02.3.1 - Typický modul A'!F40</f>
        <v>0</v>
      </c>
      <c r="BD79" s="134">
        <f>'SO-02.3.1 - Typický modul A'!F41</f>
        <v>0</v>
      </c>
      <c r="BE79" s="4"/>
      <c r="BT79" s="135" t="s">
        <v>92</v>
      </c>
      <c r="BV79" s="135" t="s">
        <v>74</v>
      </c>
      <c r="BW79" s="135" t="s">
        <v>152</v>
      </c>
      <c r="BX79" s="135" t="s">
        <v>149</v>
      </c>
      <c r="CL79" s="135" t="s">
        <v>19</v>
      </c>
    </row>
    <row r="80" s="4" customFormat="1" ht="23.25" customHeight="1">
      <c r="A80" s="126" t="s">
        <v>82</v>
      </c>
      <c r="B80" s="65"/>
      <c r="C80" s="127"/>
      <c r="D80" s="127"/>
      <c r="E80" s="127"/>
      <c r="F80" s="128" t="s">
        <v>153</v>
      </c>
      <c r="G80" s="128"/>
      <c r="H80" s="128"/>
      <c r="I80" s="128"/>
      <c r="J80" s="128"/>
      <c r="K80" s="127"/>
      <c r="L80" s="128" t="s">
        <v>154</v>
      </c>
      <c r="M80" s="128"/>
      <c r="N80" s="128"/>
      <c r="O80" s="128"/>
      <c r="P80" s="128"/>
      <c r="Q80" s="128"/>
      <c r="R80" s="128"/>
      <c r="S80" s="128"/>
      <c r="T80" s="128"/>
      <c r="U80" s="128"/>
      <c r="V80" s="128"/>
      <c r="W80" s="128"/>
      <c r="X80" s="128"/>
      <c r="Y80" s="128"/>
      <c r="Z80" s="128"/>
      <c r="AA80" s="128"/>
      <c r="AB80" s="128"/>
      <c r="AC80" s="128"/>
      <c r="AD80" s="128"/>
      <c r="AE80" s="128"/>
      <c r="AF80" s="128"/>
      <c r="AG80" s="129">
        <f>'SO-02.3.2 - Typický modul B'!J34</f>
        <v>0</v>
      </c>
      <c r="AH80" s="127"/>
      <c r="AI80" s="127"/>
      <c r="AJ80" s="127"/>
      <c r="AK80" s="127"/>
      <c r="AL80" s="127"/>
      <c r="AM80" s="127"/>
      <c r="AN80" s="129">
        <f>SUM(AG80,AT80)</f>
        <v>0</v>
      </c>
      <c r="AO80" s="127"/>
      <c r="AP80" s="127"/>
      <c r="AQ80" s="130" t="s">
        <v>85</v>
      </c>
      <c r="AR80" s="67"/>
      <c r="AS80" s="131">
        <v>0</v>
      </c>
      <c r="AT80" s="132">
        <f>ROUND(SUM(AV80:AW80),2)</f>
        <v>0</v>
      </c>
      <c r="AU80" s="133">
        <f>'SO-02.3.2 - Typický modul B'!P107</f>
        <v>0</v>
      </c>
      <c r="AV80" s="132">
        <f>'SO-02.3.2 - Typický modul B'!J37</f>
        <v>0</v>
      </c>
      <c r="AW80" s="132">
        <f>'SO-02.3.2 - Typický modul B'!J38</f>
        <v>0</v>
      </c>
      <c r="AX80" s="132">
        <f>'SO-02.3.2 - Typický modul B'!J39</f>
        <v>0</v>
      </c>
      <c r="AY80" s="132">
        <f>'SO-02.3.2 - Typický modul B'!J40</f>
        <v>0</v>
      </c>
      <c r="AZ80" s="132">
        <f>'SO-02.3.2 - Typický modul B'!F37</f>
        <v>0</v>
      </c>
      <c r="BA80" s="132">
        <f>'SO-02.3.2 - Typický modul B'!F38</f>
        <v>0</v>
      </c>
      <c r="BB80" s="132">
        <f>'SO-02.3.2 - Typický modul B'!F39</f>
        <v>0</v>
      </c>
      <c r="BC80" s="132">
        <f>'SO-02.3.2 - Typický modul B'!F40</f>
        <v>0</v>
      </c>
      <c r="BD80" s="134">
        <f>'SO-02.3.2 - Typický modul B'!F41</f>
        <v>0</v>
      </c>
      <c r="BE80" s="4"/>
      <c r="BT80" s="135" t="s">
        <v>92</v>
      </c>
      <c r="BV80" s="135" t="s">
        <v>74</v>
      </c>
      <c r="BW80" s="135" t="s">
        <v>155</v>
      </c>
      <c r="BX80" s="135" t="s">
        <v>149</v>
      </c>
      <c r="CL80" s="135" t="s">
        <v>19</v>
      </c>
    </row>
    <row r="81" s="4" customFormat="1" ht="23.25" customHeight="1">
      <c r="A81" s="126" t="s">
        <v>82</v>
      </c>
      <c r="B81" s="65"/>
      <c r="C81" s="127"/>
      <c r="D81" s="127"/>
      <c r="E81" s="127"/>
      <c r="F81" s="128" t="s">
        <v>156</v>
      </c>
      <c r="G81" s="128"/>
      <c r="H81" s="128"/>
      <c r="I81" s="128"/>
      <c r="J81" s="128"/>
      <c r="K81" s="127"/>
      <c r="L81" s="128" t="s">
        <v>157</v>
      </c>
      <c r="M81" s="128"/>
      <c r="N81" s="128"/>
      <c r="O81" s="128"/>
      <c r="P81" s="128"/>
      <c r="Q81" s="128"/>
      <c r="R81" s="128"/>
      <c r="S81" s="128"/>
      <c r="T81" s="128"/>
      <c r="U81" s="128"/>
      <c r="V81" s="128"/>
      <c r="W81" s="128"/>
      <c r="X81" s="128"/>
      <c r="Y81" s="128"/>
      <c r="Z81" s="128"/>
      <c r="AA81" s="128"/>
      <c r="AB81" s="128"/>
      <c r="AC81" s="128"/>
      <c r="AD81" s="128"/>
      <c r="AE81" s="128"/>
      <c r="AF81" s="128"/>
      <c r="AG81" s="129">
        <f>'SO-02.3.3 - Typický modul C'!J34</f>
        <v>0</v>
      </c>
      <c r="AH81" s="127"/>
      <c r="AI81" s="127"/>
      <c r="AJ81" s="127"/>
      <c r="AK81" s="127"/>
      <c r="AL81" s="127"/>
      <c r="AM81" s="127"/>
      <c r="AN81" s="129">
        <f>SUM(AG81,AT81)</f>
        <v>0</v>
      </c>
      <c r="AO81" s="127"/>
      <c r="AP81" s="127"/>
      <c r="AQ81" s="130" t="s">
        <v>85</v>
      </c>
      <c r="AR81" s="67"/>
      <c r="AS81" s="131">
        <v>0</v>
      </c>
      <c r="AT81" s="132">
        <f>ROUND(SUM(AV81:AW81),2)</f>
        <v>0</v>
      </c>
      <c r="AU81" s="133">
        <f>'SO-02.3.3 - Typický modul C'!P107</f>
        <v>0</v>
      </c>
      <c r="AV81" s="132">
        <f>'SO-02.3.3 - Typický modul C'!J37</f>
        <v>0</v>
      </c>
      <c r="AW81" s="132">
        <f>'SO-02.3.3 - Typický modul C'!J38</f>
        <v>0</v>
      </c>
      <c r="AX81" s="132">
        <f>'SO-02.3.3 - Typický modul C'!J39</f>
        <v>0</v>
      </c>
      <c r="AY81" s="132">
        <f>'SO-02.3.3 - Typický modul C'!J40</f>
        <v>0</v>
      </c>
      <c r="AZ81" s="132">
        <f>'SO-02.3.3 - Typický modul C'!F37</f>
        <v>0</v>
      </c>
      <c r="BA81" s="132">
        <f>'SO-02.3.3 - Typický modul C'!F38</f>
        <v>0</v>
      </c>
      <c r="BB81" s="132">
        <f>'SO-02.3.3 - Typický modul C'!F39</f>
        <v>0</v>
      </c>
      <c r="BC81" s="132">
        <f>'SO-02.3.3 - Typický modul C'!F40</f>
        <v>0</v>
      </c>
      <c r="BD81" s="134">
        <f>'SO-02.3.3 - Typický modul C'!F41</f>
        <v>0</v>
      </c>
      <c r="BE81" s="4"/>
      <c r="BT81" s="135" t="s">
        <v>92</v>
      </c>
      <c r="BV81" s="135" t="s">
        <v>74</v>
      </c>
      <c r="BW81" s="135" t="s">
        <v>158</v>
      </c>
      <c r="BX81" s="135" t="s">
        <v>149</v>
      </c>
      <c r="CL81" s="135" t="s">
        <v>19</v>
      </c>
    </row>
    <row r="82" s="4" customFormat="1" ht="23.25" customHeight="1">
      <c r="A82" s="126" t="s">
        <v>82</v>
      </c>
      <c r="B82" s="65"/>
      <c r="C82" s="127"/>
      <c r="D82" s="127"/>
      <c r="E82" s="127"/>
      <c r="F82" s="128" t="s">
        <v>159</v>
      </c>
      <c r="G82" s="128"/>
      <c r="H82" s="128"/>
      <c r="I82" s="128"/>
      <c r="J82" s="128"/>
      <c r="K82" s="127"/>
      <c r="L82" s="128" t="s">
        <v>160</v>
      </c>
      <c r="M82" s="128"/>
      <c r="N82" s="128"/>
      <c r="O82" s="128"/>
      <c r="P82" s="128"/>
      <c r="Q82" s="128"/>
      <c r="R82" s="128"/>
      <c r="S82" s="128"/>
      <c r="T82" s="128"/>
      <c r="U82" s="128"/>
      <c r="V82" s="128"/>
      <c r="W82" s="128"/>
      <c r="X82" s="128"/>
      <c r="Y82" s="128"/>
      <c r="Z82" s="128"/>
      <c r="AA82" s="128"/>
      <c r="AB82" s="128"/>
      <c r="AC82" s="128"/>
      <c r="AD82" s="128"/>
      <c r="AE82" s="128"/>
      <c r="AF82" s="128"/>
      <c r="AG82" s="129">
        <f>'SO-02.3.4 - Typický modul D'!J34</f>
        <v>0</v>
      </c>
      <c r="AH82" s="127"/>
      <c r="AI82" s="127"/>
      <c r="AJ82" s="127"/>
      <c r="AK82" s="127"/>
      <c r="AL82" s="127"/>
      <c r="AM82" s="127"/>
      <c r="AN82" s="129">
        <f>SUM(AG82,AT82)</f>
        <v>0</v>
      </c>
      <c r="AO82" s="127"/>
      <c r="AP82" s="127"/>
      <c r="AQ82" s="130" t="s">
        <v>85</v>
      </c>
      <c r="AR82" s="67"/>
      <c r="AS82" s="131">
        <v>0</v>
      </c>
      <c r="AT82" s="132">
        <f>ROUND(SUM(AV82:AW82),2)</f>
        <v>0</v>
      </c>
      <c r="AU82" s="133">
        <f>'SO-02.3.4 - Typický modul D'!P107</f>
        <v>0</v>
      </c>
      <c r="AV82" s="132">
        <f>'SO-02.3.4 - Typický modul D'!J37</f>
        <v>0</v>
      </c>
      <c r="AW82" s="132">
        <f>'SO-02.3.4 - Typický modul D'!J38</f>
        <v>0</v>
      </c>
      <c r="AX82" s="132">
        <f>'SO-02.3.4 - Typický modul D'!J39</f>
        <v>0</v>
      </c>
      <c r="AY82" s="132">
        <f>'SO-02.3.4 - Typický modul D'!J40</f>
        <v>0</v>
      </c>
      <c r="AZ82" s="132">
        <f>'SO-02.3.4 - Typický modul D'!F37</f>
        <v>0</v>
      </c>
      <c r="BA82" s="132">
        <f>'SO-02.3.4 - Typický modul D'!F38</f>
        <v>0</v>
      </c>
      <c r="BB82" s="132">
        <f>'SO-02.3.4 - Typický modul D'!F39</f>
        <v>0</v>
      </c>
      <c r="BC82" s="132">
        <f>'SO-02.3.4 - Typický modul D'!F40</f>
        <v>0</v>
      </c>
      <c r="BD82" s="134">
        <f>'SO-02.3.4 - Typický modul D'!F41</f>
        <v>0</v>
      </c>
      <c r="BE82" s="4"/>
      <c r="BT82" s="135" t="s">
        <v>92</v>
      </c>
      <c r="BV82" s="135" t="s">
        <v>74</v>
      </c>
      <c r="BW82" s="135" t="s">
        <v>161</v>
      </c>
      <c r="BX82" s="135" t="s">
        <v>149</v>
      </c>
      <c r="CL82" s="135" t="s">
        <v>19</v>
      </c>
    </row>
    <row r="83" s="4" customFormat="1" ht="23.25" customHeight="1">
      <c r="A83" s="126" t="s">
        <v>82</v>
      </c>
      <c r="B83" s="65"/>
      <c r="C83" s="127"/>
      <c r="D83" s="127"/>
      <c r="E83" s="127"/>
      <c r="F83" s="128" t="s">
        <v>162</v>
      </c>
      <c r="G83" s="128"/>
      <c r="H83" s="128"/>
      <c r="I83" s="128"/>
      <c r="J83" s="128"/>
      <c r="K83" s="127"/>
      <c r="L83" s="128" t="s">
        <v>163</v>
      </c>
      <c r="M83" s="128"/>
      <c r="N83" s="128"/>
      <c r="O83" s="128"/>
      <c r="P83" s="128"/>
      <c r="Q83" s="128"/>
      <c r="R83" s="128"/>
      <c r="S83" s="128"/>
      <c r="T83" s="128"/>
      <c r="U83" s="128"/>
      <c r="V83" s="128"/>
      <c r="W83" s="128"/>
      <c r="X83" s="128"/>
      <c r="Y83" s="128"/>
      <c r="Z83" s="128"/>
      <c r="AA83" s="128"/>
      <c r="AB83" s="128"/>
      <c r="AC83" s="128"/>
      <c r="AD83" s="128"/>
      <c r="AE83" s="128"/>
      <c r="AF83" s="128"/>
      <c r="AG83" s="129">
        <f>'SO-02.3.5 - Typický modul E'!J34</f>
        <v>0</v>
      </c>
      <c r="AH83" s="127"/>
      <c r="AI83" s="127"/>
      <c r="AJ83" s="127"/>
      <c r="AK83" s="127"/>
      <c r="AL83" s="127"/>
      <c r="AM83" s="127"/>
      <c r="AN83" s="129">
        <f>SUM(AG83,AT83)</f>
        <v>0</v>
      </c>
      <c r="AO83" s="127"/>
      <c r="AP83" s="127"/>
      <c r="AQ83" s="130" t="s">
        <v>85</v>
      </c>
      <c r="AR83" s="67"/>
      <c r="AS83" s="131">
        <v>0</v>
      </c>
      <c r="AT83" s="132">
        <f>ROUND(SUM(AV83:AW83),2)</f>
        <v>0</v>
      </c>
      <c r="AU83" s="133">
        <f>'SO-02.3.5 - Typický modul E'!P107</f>
        <v>0</v>
      </c>
      <c r="AV83" s="132">
        <f>'SO-02.3.5 - Typický modul E'!J37</f>
        <v>0</v>
      </c>
      <c r="AW83" s="132">
        <f>'SO-02.3.5 - Typický modul E'!J38</f>
        <v>0</v>
      </c>
      <c r="AX83" s="132">
        <f>'SO-02.3.5 - Typický modul E'!J39</f>
        <v>0</v>
      </c>
      <c r="AY83" s="132">
        <f>'SO-02.3.5 - Typický modul E'!J40</f>
        <v>0</v>
      </c>
      <c r="AZ83" s="132">
        <f>'SO-02.3.5 - Typický modul E'!F37</f>
        <v>0</v>
      </c>
      <c r="BA83" s="132">
        <f>'SO-02.3.5 - Typický modul E'!F38</f>
        <v>0</v>
      </c>
      <c r="BB83" s="132">
        <f>'SO-02.3.5 - Typický modul E'!F39</f>
        <v>0</v>
      </c>
      <c r="BC83" s="132">
        <f>'SO-02.3.5 - Typický modul E'!F40</f>
        <v>0</v>
      </c>
      <c r="BD83" s="134">
        <f>'SO-02.3.5 - Typický modul E'!F41</f>
        <v>0</v>
      </c>
      <c r="BE83" s="4"/>
      <c r="BT83" s="135" t="s">
        <v>92</v>
      </c>
      <c r="BV83" s="135" t="s">
        <v>74</v>
      </c>
      <c r="BW83" s="135" t="s">
        <v>164</v>
      </c>
      <c r="BX83" s="135" t="s">
        <v>149</v>
      </c>
      <c r="CL83" s="135" t="s">
        <v>19</v>
      </c>
    </row>
    <row r="84" s="4" customFormat="1" ht="23.25" customHeight="1">
      <c r="A84" s="126" t="s">
        <v>82</v>
      </c>
      <c r="B84" s="65"/>
      <c r="C84" s="127"/>
      <c r="D84" s="127"/>
      <c r="E84" s="127"/>
      <c r="F84" s="128" t="s">
        <v>165</v>
      </c>
      <c r="G84" s="128"/>
      <c r="H84" s="128"/>
      <c r="I84" s="128"/>
      <c r="J84" s="128"/>
      <c r="K84" s="127"/>
      <c r="L84" s="128" t="s">
        <v>166</v>
      </c>
      <c r="M84" s="128"/>
      <c r="N84" s="128"/>
      <c r="O84" s="128"/>
      <c r="P84" s="128"/>
      <c r="Q84" s="128"/>
      <c r="R84" s="128"/>
      <c r="S84" s="128"/>
      <c r="T84" s="128"/>
      <c r="U84" s="128"/>
      <c r="V84" s="128"/>
      <c r="W84" s="128"/>
      <c r="X84" s="128"/>
      <c r="Y84" s="128"/>
      <c r="Z84" s="128"/>
      <c r="AA84" s="128"/>
      <c r="AB84" s="128"/>
      <c r="AC84" s="128"/>
      <c r="AD84" s="128"/>
      <c r="AE84" s="128"/>
      <c r="AF84" s="128"/>
      <c r="AG84" s="129">
        <f>'SO-02.3.6 - Typický modul F'!J34</f>
        <v>0</v>
      </c>
      <c r="AH84" s="127"/>
      <c r="AI84" s="127"/>
      <c r="AJ84" s="127"/>
      <c r="AK84" s="127"/>
      <c r="AL84" s="127"/>
      <c r="AM84" s="127"/>
      <c r="AN84" s="129">
        <f>SUM(AG84,AT84)</f>
        <v>0</v>
      </c>
      <c r="AO84" s="127"/>
      <c r="AP84" s="127"/>
      <c r="AQ84" s="130" t="s">
        <v>85</v>
      </c>
      <c r="AR84" s="67"/>
      <c r="AS84" s="131">
        <v>0</v>
      </c>
      <c r="AT84" s="132">
        <f>ROUND(SUM(AV84:AW84),2)</f>
        <v>0</v>
      </c>
      <c r="AU84" s="133">
        <f>'SO-02.3.6 - Typický modul F'!P107</f>
        <v>0</v>
      </c>
      <c r="AV84" s="132">
        <f>'SO-02.3.6 - Typický modul F'!J37</f>
        <v>0</v>
      </c>
      <c r="AW84" s="132">
        <f>'SO-02.3.6 - Typický modul F'!J38</f>
        <v>0</v>
      </c>
      <c r="AX84" s="132">
        <f>'SO-02.3.6 - Typický modul F'!J39</f>
        <v>0</v>
      </c>
      <c r="AY84" s="132">
        <f>'SO-02.3.6 - Typický modul F'!J40</f>
        <v>0</v>
      </c>
      <c r="AZ84" s="132">
        <f>'SO-02.3.6 - Typický modul F'!F37</f>
        <v>0</v>
      </c>
      <c r="BA84" s="132">
        <f>'SO-02.3.6 - Typický modul F'!F38</f>
        <v>0</v>
      </c>
      <c r="BB84" s="132">
        <f>'SO-02.3.6 - Typický modul F'!F39</f>
        <v>0</v>
      </c>
      <c r="BC84" s="132">
        <f>'SO-02.3.6 - Typický modul F'!F40</f>
        <v>0</v>
      </c>
      <c r="BD84" s="134">
        <f>'SO-02.3.6 - Typický modul F'!F41</f>
        <v>0</v>
      </c>
      <c r="BE84" s="4"/>
      <c r="BT84" s="135" t="s">
        <v>92</v>
      </c>
      <c r="BV84" s="135" t="s">
        <v>74</v>
      </c>
      <c r="BW84" s="135" t="s">
        <v>167</v>
      </c>
      <c r="BX84" s="135" t="s">
        <v>149</v>
      </c>
      <c r="CL84" s="135" t="s">
        <v>19</v>
      </c>
    </row>
    <row r="85" s="4" customFormat="1" ht="23.25" customHeight="1">
      <c r="A85" s="126" t="s">
        <v>82</v>
      </c>
      <c r="B85" s="65"/>
      <c r="C85" s="127"/>
      <c r="D85" s="127"/>
      <c r="E85" s="127"/>
      <c r="F85" s="128" t="s">
        <v>168</v>
      </c>
      <c r="G85" s="128"/>
      <c r="H85" s="128"/>
      <c r="I85" s="128"/>
      <c r="J85" s="128"/>
      <c r="K85" s="127"/>
      <c r="L85" s="128" t="s">
        <v>169</v>
      </c>
      <c r="M85" s="128"/>
      <c r="N85" s="128"/>
      <c r="O85" s="128"/>
      <c r="P85" s="128"/>
      <c r="Q85" s="128"/>
      <c r="R85" s="128"/>
      <c r="S85" s="128"/>
      <c r="T85" s="128"/>
      <c r="U85" s="128"/>
      <c r="V85" s="128"/>
      <c r="W85" s="128"/>
      <c r="X85" s="128"/>
      <c r="Y85" s="128"/>
      <c r="Z85" s="128"/>
      <c r="AA85" s="128"/>
      <c r="AB85" s="128"/>
      <c r="AC85" s="128"/>
      <c r="AD85" s="128"/>
      <c r="AE85" s="128"/>
      <c r="AF85" s="128"/>
      <c r="AG85" s="129">
        <f>'SO-02.3.7 - Pokoje 2. - 1...'!J34</f>
        <v>0</v>
      </c>
      <c r="AH85" s="127"/>
      <c r="AI85" s="127"/>
      <c r="AJ85" s="127"/>
      <c r="AK85" s="127"/>
      <c r="AL85" s="127"/>
      <c r="AM85" s="127"/>
      <c r="AN85" s="129">
        <f>SUM(AG85,AT85)</f>
        <v>0</v>
      </c>
      <c r="AO85" s="127"/>
      <c r="AP85" s="127"/>
      <c r="AQ85" s="130" t="s">
        <v>85</v>
      </c>
      <c r="AR85" s="67"/>
      <c r="AS85" s="131">
        <v>0</v>
      </c>
      <c r="AT85" s="132">
        <f>ROUND(SUM(AV85:AW85),2)</f>
        <v>0</v>
      </c>
      <c r="AU85" s="133">
        <f>'SO-02.3.7 - Pokoje 2. - 1...'!P93</f>
        <v>0</v>
      </c>
      <c r="AV85" s="132">
        <f>'SO-02.3.7 - Pokoje 2. - 1...'!J37</f>
        <v>0</v>
      </c>
      <c r="AW85" s="132">
        <f>'SO-02.3.7 - Pokoje 2. - 1...'!J38</f>
        <v>0</v>
      </c>
      <c r="AX85" s="132">
        <f>'SO-02.3.7 - Pokoje 2. - 1...'!J39</f>
        <v>0</v>
      </c>
      <c r="AY85" s="132">
        <f>'SO-02.3.7 - Pokoje 2. - 1...'!J40</f>
        <v>0</v>
      </c>
      <c r="AZ85" s="132">
        <f>'SO-02.3.7 - Pokoje 2. - 1...'!F37</f>
        <v>0</v>
      </c>
      <c r="BA85" s="132">
        <f>'SO-02.3.7 - Pokoje 2. - 1...'!F38</f>
        <v>0</v>
      </c>
      <c r="BB85" s="132">
        <f>'SO-02.3.7 - Pokoje 2. - 1...'!F39</f>
        <v>0</v>
      </c>
      <c r="BC85" s="132">
        <f>'SO-02.3.7 - Pokoje 2. - 1...'!F40</f>
        <v>0</v>
      </c>
      <c r="BD85" s="134">
        <f>'SO-02.3.7 - Pokoje 2. - 1...'!F41</f>
        <v>0</v>
      </c>
      <c r="BE85" s="4"/>
      <c r="BT85" s="135" t="s">
        <v>92</v>
      </c>
      <c r="BV85" s="135" t="s">
        <v>74</v>
      </c>
      <c r="BW85" s="135" t="s">
        <v>170</v>
      </c>
      <c r="BX85" s="135" t="s">
        <v>149</v>
      </c>
      <c r="CL85" s="135" t="s">
        <v>19</v>
      </c>
    </row>
    <row r="86" s="4" customFormat="1" ht="16.5" customHeight="1">
      <c r="A86" s="126" t="s">
        <v>82</v>
      </c>
      <c r="B86" s="65"/>
      <c r="C86" s="127"/>
      <c r="D86" s="127"/>
      <c r="E86" s="128" t="s">
        <v>171</v>
      </c>
      <c r="F86" s="128"/>
      <c r="G86" s="128"/>
      <c r="H86" s="128"/>
      <c r="I86" s="128"/>
      <c r="J86" s="127"/>
      <c r="K86" s="128" t="s">
        <v>116</v>
      </c>
      <c r="L86" s="128"/>
      <c r="M86" s="128"/>
      <c r="N86" s="128"/>
      <c r="O86" s="128"/>
      <c r="P86" s="128"/>
      <c r="Q86" s="128"/>
      <c r="R86" s="128"/>
      <c r="S86" s="128"/>
      <c r="T86" s="128"/>
      <c r="U86" s="128"/>
      <c r="V86" s="128"/>
      <c r="W86" s="128"/>
      <c r="X86" s="128"/>
      <c r="Y86" s="128"/>
      <c r="Z86" s="128"/>
      <c r="AA86" s="128"/>
      <c r="AB86" s="128"/>
      <c r="AC86" s="128"/>
      <c r="AD86" s="128"/>
      <c r="AE86" s="128"/>
      <c r="AF86" s="128"/>
      <c r="AG86" s="129">
        <f>'SO-02.4 - Střecha'!J32</f>
        <v>0</v>
      </c>
      <c r="AH86" s="127"/>
      <c r="AI86" s="127"/>
      <c r="AJ86" s="127"/>
      <c r="AK86" s="127"/>
      <c r="AL86" s="127"/>
      <c r="AM86" s="127"/>
      <c r="AN86" s="129">
        <f>SUM(AG86,AT86)</f>
        <v>0</v>
      </c>
      <c r="AO86" s="127"/>
      <c r="AP86" s="127"/>
      <c r="AQ86" s="130" t="s">
        <v>85</v>
      </c>
      <c r="AR86" s="67"/>
      <c r="AS86" s="131">
        <v>0</v>
      </c>
      <c r="AT86" s="132">
        <f>ROUND(SUM(AV86:AW86),2)</f>
        <v>0</v>
      </c>
      <c r="AU86" s="133">
        <f>'SO-02.4 - Střecha'!P90</f>
        <v>0</v>
      </c>
      <c r="AV86" s="132">
        <f>'SO-02.4 - Střecha'!J35</f>
        <v>0</v>
      </c>
      <c r="AW86" s="132">
        <f>'SO-02.4 - Střecha'!J36</f>
        <v>0</v>
      </c>
      <c r="AX86" s="132">
        <f>'SO-02.4 - Střecha'!J37</f>
        <v>0</v>
      </c>
      <c r="AY86" s="132">
        <f>'SO-02.4 - Střecha'!J38</f>
        <v>0</v>
      </c>
      <c r="AZ86" s="132">
        <f>'SO-02.4 - Střecha'!F35</f>
        <v>0</v>
      </c>
      <c r="BA86" s="132">
        <f>'SO-02.4 - Střecha'!F36</f>
        <v>0</v>
      </c>
      <c r="BB86" s="132">
        <f>'SO-02.4 - Střecha'!F37</f>
        <v>0</v>
      </c>
      <c r="BC86" s="132">
        <f>'SO-02.4 - Střecha'!F38</f>
        <v>0</v>
      </c>
      <c r="BD86" s="134">
        <f>'SO-02.4 - Střecha'!F39</f>
        <v>0</v>
      </c>
      <c r="BE86" s="4"/>
      <c r="BT86" s="135" t="s">
        <v>81</v>
      </c>
      <c r="BV86" s="135" t="s">
        <v>74</v>
      </c>
      <c r="BW86" s="135" t="s">
        <v>172</v>
      </c>
      <c r="BX86" s="135" t="s">
        <v>123</v>
      </c>
      <c r="CL86" s="135" t="s">
        <v>19</v>
      </c>
    </row>
    <row r="87" s="7" customFormat="1" ht="16.5" customHeight="1">
      <c r="A87" s="126" t="s">
        <v>82</v>
      </c>
      <c r="B87" s="113"/>
      <c r="C87" s="114"/>
      <c r="D87" s="115" t="s">
        <v>173</v>
      </c>
      <c r="E87" s="115"/>
      <c r="F87" s="115"/>
      <c r="G87" s="115"/>
      <c r="H87" s="115"/>
      <c r="I87" s="116"/>
      <c r="J87" s="115" t="s">
        <v>174</v>
      </c>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8">
        <f>'SO-03 - ZTI'!J30</f>
        <v>0</v>
      </c>
      <c r="AH87" s="116"/>
      <c r="AI87" s="116"/>
      <c r="AJ87" s="116"/>
      <c r="AK87" s="116"/>
      <c r="AL87" s="116"/>
      <c r="AM87" s="116"/>
      <c r="AN87" s="118">
        <f>SUM(AG87,AT87)</f>
        <v>0</v>
      </c>
      <c r="AO87" s="116"/>
      <c r="AP87" s="116"/>
      <c r="AQ87" s="119" t="s">
        <v>78</v>
      </c>
      <c r="AR87" s="120"/>
      <c r="AS87" s="121">
        <v>0</v>
      </c>
      <c r="AT87" s="122">
        <f>ROUND(SUM(AV87:AW87),2)</f>
        <v>0</v>
      </c>
      <c r="AU87" s="123">
        <f>'SO-03 - ZTI'!P86</f>
        <v>0</v>
      </c>
      <c r="AV87" s="122">
        <f>'SO-03 - ZTI'!J33</f>
        <v>0</v>
      </c>
      <c r="AW87" s="122">
        <f>'SO-03 - ZTI'!J34</f>
        <v>0</v>
      </c>
      <c r="AX87" s="122">
        <f>'SO-03 - ZTI'!J35</f>
        <v>0</v>
      </c>
      <c r="AY87" s="122">
        <f>'SO-03 - ZTI'!J36</f>
        <v>0</v>
      </c>
      <c r="AZ87" s="122">
        <f>'SO-03 - ZTI'!F33</f>
        <v>0</v>
      </c>
      <c r="BA87" s="122">
        <f>'SO-03 - ZTI'!F34</f>
        <v>0</v>
      </c>
      <c r="BB87" s="122">
        <f>'SO-03 - ZTI'!F35</f>
        <v>0</v>
      </c>
      <c r="BC87" s="122">
        <f>'SO-03 - ZTI'!F36</f>
        <v>0</v>
      </c>
      <c r="BD87" s="124">
        <f>'SO-03 - ZTI'!F37</f>
        <v>0</v>
      </c>
      <c r="BE87" s="7"/>
      <c r="BT87" s="125" t="s">
        <v>79</v>
      </c>
      <c r="BV87" s="125" t="s">
        <v>74</v>
      </c>
      <c r="BW87" s="125" t="s">
        <v>175</v>
      </c>
      <c r="BX87" s="125" t="s">
        <v>5</v>
      </c>
      <c r="CL87" s="125" t="s">
        <v>21</v>
      </c>
      <c r="CM87" s="125" t="s">
        <v>81</v>
      </c>
    </row>
    <row r="88" s="7" customFormat="1" ht="16.5" customHeight="1">
      <c r="A88" s="126" t="s">
        <v>82</v>
      </c>
      <c r="B88" s="113"/>
      <c r="C88" s="114"/>
      <c r="D88" s="115" t="s">
        <v>176</v>
      </c>
      <c r="E88" s="115"/>
      <c r="F88" s="115"/>
      <c r="G88" s="115"/>
      <c r="H88" s="115"/>
      <c r="I88" s="116"/>
      <c r="J88" s="115" t="s">
        <v>177</v>
      </c>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8">
        <f>'SO-04 - ÚT'!J30</f>
        <v>0</v>
      </c>
      <c r="AH88" s="116"/>
      <c r="AI88" s="116"/>
      <c r="AJ88" s="116"/>
      <c r="AK88" s="116"/>
      <c r="AL88" s="116"/>
      <c r="AM88" s="116"/>
      <c r="AN88" s="118">
        <f>SUM(AG88,AT88)</f>
        <v>0</v>
      </c>
      <c r="AO88" s="116"/>
      <c r="AP88" s="116"/>
      <c r="AQ88" s="119" t="s">
        <v>78</v>
      </c>
      <c r="AR88" s="120"/>
      <c r="AS88" s="121">
        <v>0</v>
      </c>
      <c r="AT88" s="122">
        <f>ROUND(SUM(AV88:AW88),2)</f>
        <v>0</v>
      </c>
      <c r="AU88" s="123">
        <f>'SO-04 - ÚT'!P87</f>
        <v>0</v>
      </c>
      <c r="AV88" s="122">
        <f>'SO-04 - ÚT'!J33</f>
        <v>0</v>
      </c>
      <c r="AW88" s="122">
        <f>'SO-04 - ÚT'!J34</f>
        <v>0</v>
      </c>
      <c r="AX88" s="122">
        <f>'SO-04 - ÚT'!J35</f>
        <v>0</v>
      </c>
      <c r="AY88" s="122">
        <f>'SO-04 - ÚT'!J36</f>
        <v>0</v>
      </c>
      <c r="AZ88" s="122">
        <f>'SO-04 - ÚT'!F33</f>
        <v>0</v>
      </c>
      <c r="BA88" s="122">
        <f>'SO-04 - ÚT'!F34</f>
        <v>0</v>
      </c>
      <c r="BB88" s="122">
        <f>'SO-04 - ÚT'!F35</f>
        <v>0</v>
      </c>
      <c r="BC88" s="122">
        <f>'SO-04 - ÚT'!F36</f>
        <v>0</v>
      </c>
      <c r="BD88" s="124">
        <f>'SO-04 - ÚT'!F37</f>
        <v>0</v>
      </c>
      <c r="BE88" s="7"/>
      <c r="BT88" s="125" t="s">
        <v>79</v>
      </c>
      <c r="BV88" s="125" t="s">
        <v>74</v>
      </c>
      <c r="BW88" s="125" t="s">
        <v>178</v>
      </c>
      <c r="BX88" s="125" t="s">
        <v>5</v>
      </c>
      <c r="CL88" s="125" t="s">
        <v>21</v>
      </c>
      <c r="CM88" s="125" t="s">
        <v>81</v>
      </c>
    </row>
    <row r="89" s="7" customFormat="1" ht="16.5" customHeight="1">
      <c r="A89" s="7"/>
      <c r="B89" s="113"/>
      <c r="C89" s="114"/>
      <c r="D89" s="115" t="s">
        <v>179</v>
      </c>
      <c r="E89" s="115"/>
      <c r="F89" s="115"/>
      <c r="G89" s="115"/>
      <c r="H89" s="115"/>
      <c r="I89" s="116"/>
      <c r="J89" s="115" t="s">
        <v>180</v>
      </c>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7">
        <f>ROUND(SUM(AG90:AG99),2)</f>
        <v>0</v>
      </c>
      <c r="AH89" s="116"/>
      <c r="AI89" s="116"/>
      <c r="AJ89" s="116"/>
      <c r="AK89" s="116"/>
      <c r="AL89" s="116"/>
      <c r="AM89" s="116"/>
      <c r="AN89" s="118">
        <f>SUM(AG89,AT89)</f>
        <v>0</v>
      </c>
      <c r="AO89" s="116"/>
      <c r="AP89" s="116"/>
      <c r="AQ89" s="119" t="s">
        <v>78</v>
      </c>
      <c r="AR89" s="120"/>
      <c r="AS89" s="121">
        <f>ROUND(SUM(AS90:AS99),2)</f>
        <v>0</v>
      </c>
      <c r="AT89" s="122">
        <f>ROUND(SUM(AV89:AW89),2)</f>
        <v>0</v>
      </c>
      <c r="AU89" s="123">
        <f>ROUND(SUM(AU90:AU99),5)</f>
        <v>0</v>
      </c>
      <c r="AV89" s="122">
        <f>ROUND(AZ89*L29,2)</f>
        <v>0</v>
      </c>
      <c r="AW89" s="122">
        <f>ROUND(BA89*L30,2)</f>
        <v>0</v>
      </c>
      <c r="AX89" s="122">
        <f>ROUND(BB89*L29,2)</f>
        <v>0</v>
      </c>
      <c r="AY89" s="122">
        <f>ROUND(BC89*L30,2)</f>
        <v>0</v>
      </c>
      <c r="AZ89" s="122">
        <f>ROUND(SUM(AZ90:AZ99),2)</f>
        <v>0</v>
      </c>
      <c r="BA89" s="122">
        <f>ROUND(SUM(BA90:BA99),2)</f>
        <v>0</v>
      </c>
      <c r="BB89" s="122">
        <f>ROUND(SUM(BB90:BB99),2)</f>
        <v>0</v>
      </c>
      <c r="BC89" s="122">
        <f>ROUND(SUM(BC90:BC99),2)</f>
        <v>0</v>
      </c>
      <c r="BD89" s="124">
        <f>ROUND(SUM(BD90:BD99),2)</f>
        <v>0</v>
      </c>
      <c r="BE89" s="7"/>
      <c r="BS89" s="125" t="s">
        <v>71</v>
      </c>
      <c r="BT89" s="125" t="s">
        <v>79</v>
      </c>
      <c r="BU89" s="125" t="s">
        <v>73</v>
      </c>
      <c r="BV89" s="125" t="s">
        <v>74</v>
      </c>
      <c r="BW89" s="125" t="s">
        <v>181</v>
      </c>
      <c r="BX89" s="125" t="s">
        <v>5</v>
      </c>
      <c r="CL89" s="125" t="s">
        <v>19</v>
      </c>
      <c r="CM89" s="125" t="s">
        <v>81</v>
      </c>
    </row>
    <row r="90" s="4" customFormat="1" ht="16.5" customHeight="1">
      <c r="A90" s="126" t="s">
        <v>82</v>
      </c>
      <c r="B90" s="65"/>
      <c r="C90" s="127"/>
      <c r="D90" s="127"/>
      <c r="E90" s="128" t="s">
        <v>182</v>
      </c>
      <c r="F90" s="128"/>
      <c r="G90" s="128"/>
      <c r="H90" s="128"/>
      <c r="I90" s="128"/>
      <c r="J90" s="127"/>
      <c r="K90" s="128" t="s">
        <v>183</v>
      </c>
      <c r="L90" s="128"/>
      <c r="M90" s="128"/>
      <c r="N90" s="128"/>
      <c r="O90" s="128"/>
      <c r="P90" s="128"/>
      <c r="Q90" s="128"/>
      <c r="R90" s="128"/>
      <c r="S90" s="128"/>
      <c r="T90" s="128"/>
      <c r="U90" s="128"/>
      <c r="V90" s="128"/>
      <c r="W90" s="128"/>
      <c r="X90" s="128"/>
      <c r="Y90" s="128"/>
      <c r="Z90" s="128"/>
      <c r="AA90" s="128"/>
      <c r="AB90" s="128"/>
      <c r="AC90" s="128"/>
      <c r="AD90" s="128"/>
      <c r="AE90" s="128"/>
      <c r="AF90" s="128"/>
      <c r="AG90" s="129">
        <f>'SO-05.1 - ELEKTROINSTALACE'!J32</f>
        <v>0</v>
      </c>
      <c r="AH90" s="127"/>
      <c r="AI90" s="127"/>
      <c r="AJ90" s="127"/>
      <c r="AK90" s="127"/>
      <c r="AL90" s="127"/>
      <c r="AM90" s="127"/>
      <c r="AN90" s="129">
        <f>SUM(AG90,AT90)</f>
        <v>0</v>
      </c>
      <c r="AO90" s="127"/>
      <c r="AP90" s="127"/>
      <c r="AQ90" s="130" t="s">
        <v>85</v>
      </c>
      <c r="AR90" s="67"/>
      <c r="AS90" s="131">
        <v>0</v>
      </c>
      <c r="AT90" s="132">
        <f>ROUND(SUM(AV90:AW90),2)</f>
        <v>0</v>
      </c>
      <c r="AU90" s="133">
        <f>'SO-05.1 - ELEKTROINSTALACE'!P100</f>
        <v>0</v>
      </c>
      <c r="AV90" s="132">
        <f>'SO-05.1 - ELEKTROINSTALACE'!J35</f>
        <v>0</v>
      </c>
      <c r="AW90" s="132">
        <f>'SO-05.1 - ELEKTROINSTALACE'!J36</f>
        <v>0</v>
      </c>
      <c r="AX90" s="132">
        <f>'SO-05.1 - ELEKTROINSTALACE'!J37</f>
        <v>0</v>
      </c>
      <c r="AY90" s="132">
        <f>'SO-05.1 - ELEKTROINSTALACE'!J38</f>
        <v>0</v>
      </c>
      <c r="AZ90" s="132">
        <f>'SO-05.1 - ELEKTROINSTALACE'!F35</f>
        <v>0</v>
      </c>
      <c r="BA90" s="132">
        <f>'SO-05.1 - ELEKTROINSTALACE'!F36</f>
        <v>0</v>
      </c>
      <c r="BB90" s="132">
        <f>'SO-05.1 - ELEKTROINSTALACE'!F37</f>
        <v>0</v>
      </c>
      <c r="BC90" s="132">
        <f>'SO-05.1 - ELEKTROINSTALACE'!F38</f>
        <v>0</v>
      </c>
      <c r="BD90" s="134">
        <f>'SO-05.1 - ELEKTROINSTALACE'!F39</f>
        <v>0</v>
      </c>
      <c r="BE90" s="4"/>
      <c r="BT90" s="135" t="s">
        <v>81</v>
      </c>
      <c r="BV90" s="135" t="s">
        <v>74</v>
      </c>
      <c r="BW90" s="135" t="s">
        <v>184</v>
      </c>
      <c r="BX90" s="135" t="s">
        <v>181</v>
      </c>
      <c r="CL90" s="135" t="s">
        <v>21</v>
      </c>
    </row>
    <row r="91" s="4" customFormat="1" ht="16.5" customHeight="1">
      <c r="A91" s="126" t="s">
        <v>82</v>
      </c>
      <c r="B91" s="65"/>
      <c r="C91" s="127"/>
      <c r="D91" s="127"/>
      <c r="E91" s="128" t="s">
        <v>185</v>
      </c>
      <c r="F91" s="128"/>
      <c r="G91" s="128"/>
      <c r="H91" s="128"/>
      <c r="I91" s="128"/>
      <c r="J91" s="127"/>
      <c r="K91" s="128" t="s">
        <v>186</v>
      </c>
      <c r="L91" s="128"/>
      <c r="M91" s="128"/>
      <c r="N91" s="128"/>
      <c r="O91" s="128"/>
      <c r="P91" s="128"/>
      <c r="Q91" s="128"/>
      <c r="R91" s="128"/>
      <c r="S91" s="128"/>
      <c r="T91" s="128"/>
      <c r="U91" s="128"/>
      <c r="V91" s="128"/>
      <c r="W91" s="128"/>
      <c r="X91" s="128"/>
      <c r="Y91" s="128"/>
      <c r="Z91" s="128"/>
      <c r="AA91" s="128"/>
      <c r="AB91" s="128"/>
      <c r="AC91" s="128"/>
      <c r="AD91" s="128"/>
      <c r="AE91" s="128"/>
      <c r="AF91" s="128"/>
      <c r="AG91" s="129">
        <f>'SO-05.10 - Rozvaděč RP'!J32</f>
        <v>0</v>
      </c>
      <c r="AH91" s="127"/>
      <c r="AI91" s="127"/>
      <c r="AJ91" s="127"/>
      <c r="AK91" s="127"/>
      <c r="AL91" s="127"/>
      <c r="AM91" s="127"/>
      <c r="AN91" s="129">
        <f>SUM(AG91,AT91)</f>
        <v>0</v>
      </c>
      <c r="AO91" s="127"/>
      <c r="AP91" s="127"/>
      <c r="AQ91" s="130" t="s">
        <v>85</v>
      </c>
      <c r="AR91" s="67"/>
      <c r="AS91" s="131">
        <v>0</v>
      </c>
      <c r="AT91" s="132">
        <f>ROUND(SUM(AV91:AW91),2)</f>
        <v>0</v>
      </c>
      <c r="AU91" s="133">
        <f>'SO-05.10 - Rozvaděč RP'!P88</f>
        <v>0</v>
      </c>
      <c r="AV91" s="132">
        <f>'SO-05.10 - Rozvaděč RP'!J35</f>
        <v>0</v>
      </c>
      <c r="AW91" s="132">
        <f>'SO-05.10 - Rozvaděč RP'!J36</f>
        <v>0</v>
      </c>
      <c r="AX91" s="132">
        <f>'SO-05.10 - Rozvaděč RP'!J37</f>
        <v>0</v>
      </c>
      <c r="AY91" s="132">
        <f>'SO-05.10 - Rozvaděč RP'!J38</f>
        <v>0</v>
      </c>
      <c r="AZ91" s="132">
        <f>'SO-05.10 - Rozvaděč RP'!F35</f>
        <v>0</v>
      </c>
      <c r="BA91" s="132">
        <f>'SO-05.10 - Rozvaděč RP'!F36</f>
        <v>0</v>
      </c>
      <c r="BB91" s="132">
        <f>'SO-05.10 - Rozvaděč RP'!F37</f>
        <v>0</v>
      </c>
      <c r="BC91" s="132">
        <f>'SO-05.10 - Rozvaděč RP'!F38</f>
        <v>0</v>
      </c>
      <c r="BD91" s="134">
        <f>'SO-05.10 - Rozvaděč RP'!F39</f>
        <v>0</v>
      </c>
      <c r="BE91" s="4"/>
      <c r="BT91" s="135" t="s">
        <v>81</v>
      </c>
      <c r="BV91" s="135" t="s">
        <v>74</v>
      </c>
      <c r="BW91" s="135" t="s">
        <v>187</v>
      </c>
      <c r="BX91" s="135" t="s">
        <v>181</v>
      </c>
      <c r="CL91" s="135" t="s">
        <v>21</v>
      </c>
    </row>
    <row r="92" s="4" customFormat="1" ht="16.5" customHeight="1">
      <c r="A92" s="126" t="s">
        <v>82</v>
      </c>
      <c r="B92" s="65"/>
      <c r="C92" s="127"/>
      <c r="D92" s="127"/>
      <c r="E92" s="128" t="s">
        <v>188</v>
      </c>
      <c r="F92" s="128"/>
      <c r="G92" s="128"/>
      <c r="H92" s="128"/>
      <c r="I92" s="128"/>
      <c r="J92" s="127"/>
      <c r="K92" s="128" t="s">
        <v>189</v>
      </c>
      <c r="L92" s="128"/>
      <c r="M92" s="128"/>
      <c r="N92" s="128"/>
      <c r="O92" s="128"/>
      <c r="P92" s="128"/>
      <c r="Q92" s="128"/>
      <c r="R92" s="128"/>
      <c r="S92" s="128"/>
      <c r="T92" s="128"/>
      <c r="U92" s="128"/>
      <c r="V92" s="128"/>
      <c r="W92" s="128"/>
      <c r="X92" s="128"/>
      <c r="Y92" s="128"/>
      <c r="Z92" s="128"/>
      <c r="AA92" s="128"/>
      <c r="AB92" s="128"/>
      <c r="AC92" s="128"/>
      <c r="AD92" s="128"/>
      <c r="AE92" s="128"/>
      <c r="AF92" s="128"/>
      <c r="AG92" s="129">
        <f>'SO-05.2 - Nouzové osvětlení'!J32</f>
        <v>0</v>
      </c>
      <c r="AH92" s="127"/>
      <c r="AI92" s="127"/>
      <c r="AJ92" s="127"/>
      <c r="AK92" s="127"/>
      <c r="AL92" s="127"/>
      <c r="AM92" s="127"/>
      <c r="AN92" s="129">
        <f>SUM(AG92,AT92)</f>
        <v>0</v>
      </c>
      <c r="AO92" s="127"/>
      <c r="AP92" s="127"/>
      <c r="AQ92" s="130" t="s">
        <v>85</v>
      </c>
      <c r="AR92" s="67"/>
      <c r="AS92" s="131">
        <v>0</v>
      </c>
      <c r="AT92" s="132">
        <f>ROUND(SUM(AV92:AW92),2)</f>
        <v>0</v>
      </c>
      <c r="AU92" s="133">
        <f>'SO-05.2 - Nouzové osvětlení'!P87</f>
        <v>0</v>
      </c>
      <c r="AV92" s="132">
        <f>'SO-05.2 - Nouzové osvětlení'!J35</f>
        <v>0</v>
      </c>
      <c r="AW92" s="132">
        <f>'SO-05.2 - Nouzové osvětlení'!J36</f>
        <v>0</v>
      </c>
      <c r="AX92" s="132">
        <f>'SO-05.2 - Nouzové osvětlení'!J37</f>
        <v>0</v>
      </c>
      <c r="AY92" s="132">
        <f>'SO-05.2 - Nouzové osvětlení'!J38</f>
        <v>0</v>
      </c>
      <c r="AZ92" s="132">
        <f>'SO-05.2 - Nouzové osvětlení'!F35</f>
        <v>0</v>
      </c>
      <c r="BA92" s="132">
        <f>'SO-05.2 - Nouzové osvětlení'!F36</f>
        <v>0</v>
      </c>
      <c r="BB92" s="132">
        <f>'SO-05.2 - Nouzové osvětlení'!F37</f>
        <v>0</v>
      </c>
      <c r="BC92" s="132">
        <f>'SO-05.2 - Nouzové osvětlení'!F38</f>
        <v>0</v>
      </c>
      <c r="BD92" s="134">
        <f>'SO-05.2 - Nouzové osvětlení'!F39</f>
        <v>0</v>
      </c>
      <c r="BE92" s="4"/>
      <c r="BT92" s="135" t="s">
        <v>81</v>
      </c>
      <c r="BV92" s="135" t="s">
        <v>74</v>
      </c>
      <c r="BW92" s="135" t="s">
        <v>190</v>
      </c>
      <c r="BX92" s="135" t="s">
        <v>181</v>
      </c>
      <c r="CL92" s="135" t="s">
        <v>19</v>
      </c>
    </row>
    <row r="93" s="4" customFormat="1" ht="16.5" customHeight="1">
      <c r="A93" s="126" t="s">
        <v>82</v>
      </c>
      <c r="B93" s="65"/>
      <c r="C93" s="127"/>
      <c r="D93" s="127"/>
      <c r="E93" s="128" t="s">
        <v>191</v>
      </c>
      <c r="F93" s="128"/>
      <c r="G93" s="128"/>
      <c r="H93" s="128"/>
      <c r="I93" s="128"/>
      <c r="J93" s="127"/>
      <c r="K93" s="128" t="s">
        <v>192</v>
      </c>
      <c r="L93" s="128"/>
      <c r="M93" s="128"/>
      <c r="N93" s="128"/>
      <c r="O93" s="128"/>
      <c r="P93" s="128"/>
      <c r="Q93" s="128"/>
      <c r="R93" s="128"/>
      <c r="S93" s="128"/>
      <c r="T93" s="128"/>
      <c r="U93" s="128"/>
      <c r="V93" s="128"/>
      <c r="W93" s="128"/>
      <c r="X93" s="128"/>
      <c r="Y93" s="128"/>
      <c r="Z93" s="128"/>
      <c r="AA93" s="128"/>
      <c r="AB93" s="128"/>
      <c r="AC93" s="128"/>
      <c r="AD93" s="128"/>
      <c r="AE93" s="128"/>
      <c r="AF93" s="128"/>
      <c r="AG93" s="129">
        <f>'SO-05.3 - Řídící systém o...'!J32</f>
        <v>0</v>
      </c>
      <c r="AH93" s="127"/>
      <c r="AI93" s="127"/>
      <c r="AJ93" s="127"/>
      <c r="AK93" s="127"/>
      <c r="AL93" s="127"/>
      <c r="AM93" s="127"/>
      <c r="AN93" s="129">
        <f>SUM(AG93,AT93)</f>
        <v>0</v>
      </c>
      <c r="AO93" s="127"/>
      <c r="AP93" s="127"/>
      <c r="AQ93" s="130" t="s">
        <v>85</v>
      </c>
      <c r="AR93" s="67"/>
      <c r="AS93" s="131">
        <v>0</v>
      </c>
      <c r="AT93" s="132">
        <f>ROUND(SUM(AV93:AW93),2)</f>
        <v>0</v>
      </c>
      <c r="AU93" s="133">
        <f>'SO-05.3 - Řídící systém o...'!P90</f>
        <v>0</v>
      </c>
      <c r="AV93" s="132">
        <f>'SO-05.3 - Řídící systém o...'!J35</f>
        <v>0</v>
      </c>
      <c r="AW93" s="132">
        <f>'SO-05.3 - Řídící systém o...'!J36</f>
        <v>0</v>
      </c>
      <c r="AX93" s="132">
        <f>'SO-05.3 - Řídící systém o...'!J37</f>
        <v>0</v>
      </c>
      <c r="AY93" s="132">
        <f>'SO-05.3 - Řídící systém o...'!J38</f>
        <v>0</v>
      </c>
      <c r="AZ93" s="132">
        <f>'SO-05.3 - Řídící systém o...'!F35</f>
        <v>0</v>
      </c>
      <c r="BA93" s="132">
        <f>'SO-05.3 - Řídící systém o...'!F36</f>
        <v>0</v>
      </c>
      <c r="BB93" s="132">
        <f>'SO-05.3 - Řídící systém o...'!F37</f>
        <v>0</v>
      </c>
      <c r="BC93" s="132">
        <f>'SO-05.3 - Řídící systém o...'!F38</f>
        <v>0</v>
      </c>
      <c r="BD93" s="134">
        <f>'SO-05.3 - Řídící systém o...'!F39</f>
        <v>0</v>
      </c>
      <c r="BE93" s="4"/>
      <c r="BT93" s="135" t="s">
        <v>81</v>
      </c>
      <c r="BV93" s="135" t="s">
        <v>74</v>
      </c>
      <c r="BW93" s="135" t="s">
        <v>193</v>
      </c>
      <c r="BX93" s="135" t="s">
        <v>181</v>
      </c>
      <c r="CL93" s="135" t="s">
        <v>21</v>
      </c>
    </row>
    <row r="94" s="4" customFormat="1" ht="16.5" customHeight="1">
      <c r="A94" s="126" t="s">
        <v>82</v>
      </c>
      <c r="B94" s="65"/>
      <c r="C94" s="127"/>
      <c r="D94" s="127"/>
      <c r="E94" s="128" t="s">
        <v>194</v>
      </c>
      <c r="F94" s="128"/>
      <c r="G94" s="128"/>
      <c r="H94" s="128"/>
      <c r="I94" s="128"/>
      <c r="J94" s="127"/>
      <c r="K94" s="128" t="s">
        <v>195</v>
      </c>
      <c r="L94" s="128"/>
      <c r="M94" s="128"/>
      <c r="N94" s="128"/>
      <c r="O94" s="128"/>
      <c r="P94" s="128"/>
      <c r="Q94" s="128"/>
      <c r="R94" s="128"/>
      <c r="S94" s="128"/>
      <c r="T94" s="128"/>
      <c r="U94" s="128"/>
      <c r="V94" s="128"/>
      <c r="W94" s="128"/>
      <c r="X94" s="128"/>
      <c r="Y94" s="128"/>
      <c r="Z94" s="128"/>
      <c r="AA94" s="128"/>
      <c r="AB94" s="128"/>
      <c r="AC94" s="128"/>
      <c r="AD94" s="128"/>
      <c r="AE94" s="128"/>
      <c r="AF94" s="128"/>
      <c r="AG94" s="129">
        <f>'SO-05.4 - ROZVADĚČ RH'!J32</f>
        <v>0</v>
      </c>
      <c r="AH94" s="127"/>
      <c r="AI94" s="127"/>
      <c r="AJ94" s="127"/>
      <c r="AK94" s="127"/>
      <c r="AL94" s="127"/>
      <c r="AM94" s="127"/>
      <c r="AN94" s="129">
        <f>SUM(AG94,AT94)</f>
        <v>0</v>
      </c>
      <c r="AO94" s="127"/>
      <c r="AP94" s="127"/>
      <c r="AQ94" s="130" t="s">
        <v>85</v>
      </c>
      <c r="AR94" s="67"/>
      <c r="AS94" s="131">
        <v>0</v>
      </c>
      <c r="AT94" s="132">
        <f>ROUND(SUM(AV94:AW94),2)</f>
        <v>0</v>
      </c>
      <c r="AU94" s="133">
        <f>'SO-05.4 - ROZVADĚČ RH'!P88</f>
        <v>0</v>
      </c>
      <c r="AV94" s="132">
        <f>'SO-05.4 - ROZVADĚČ RH'!J35</f>
        <v>0</v>
      </c>
      <c r="AW94" s="132">
        <f>'SO-05.4 - ROZVADĚČ RH'!J36</f>
        <v>0</v>
      </c>
      <c r="AX94" s="132">
        <f>'SO-05.4 - ROZVADĚČ RH'!J37</f>
        <v>0</v>
      </c>
      <c r="AY94" s="132">
        <f>'SO-05.4 - ROZVADĚČ RH'!J38</f>
        <v>0</v>
      </c>
      <c r="AZ94" s="132">
        <f>'SO-05.4 - ROZVADĚČ RH'!F35</f>
        <v>0</v>
      </c>
      <c r="BA94" s="132">
        <f>'SO-05.4 - ROZVADĚČ RH'!F36</f>
        <v>0</v>
      </c>
      <c r="BB94" s="132">
        <f>'SO-05.4 - ROZVADĚČ RH'!F37</f>
        <v>0</v>
      </c>
      <c r="BC94" s="132">
        <f>'SO-05.4 - ROZVADĚČ RH'!F38</f>
        <v>0</v>
      </c>
      <c r="BD94" s="134">
        <f>'SO-05.4 - ROZVADĚČ RH'!F39</f>
        <v>0</v>
      </c>
      <c r="BE94" s="4"/>
      <c r="BT94" s="135" t="s">
        <v>81</v>
      </c>
      <c r="BV94" s="135" t="s">
        <v>74</v>
      </c>
      <c r="BW94" s="135" t="s">
        <v>196</v>
      </c>
      <c r="BX94" s="135" t="s">
        <v>181</v>
      </c>
      <c r="CL94" s="135" t="s">
        <v>21</v>
      </c>
    </row>
    <row r="95" s="4" customFormat="1" ht="16.5" customHeight="1">
      <c r="A95" s="126" t="s">
        <v>82</v>
      </c>
      <c r="B95" s="65"/>
      <c r="C95" s="127"/>
      <c r="D95" s="127"/>
      <c r="E95" s="128" t="s">
        <v>197</v>
      </c>
      <c r="F95" s="128"/>
      <c r="G95" s="128"/>
      <c r="H95" s="128"/>
      <c r="I95" s="128"/>
      <c r="J95" s="127"/>
      <c r="K95" s="128" t="s">
        <v>198</v>
      </c>
      <c r="L95" s="128"/>
      <c r="M95" s="128"/>
      <c r="N95" s="128"/>
      <c r="O95" s="128"/>
      <c r="P95" s="128"/>
      <c r="Q95" s="128"/>
      <c r="R95" s="128"/>
      <c r="S95" s="128"/>
      <c r="T95" s="128"/>
      <c r="U95" s="128"/>
      <c r="V95" s="128"/>
      <c r="W95" s="128"/>
      <c r="X95" s="128"/>
      <c r="Y95" s="128"/>
      <c r="Z95" s="128"/>
      <c r="AA95" s="128"/>
      <c r="AB95" s="128"/>
      <c r="AC95" s="128"/>
      <c r="AD95" s="128"/>
      <c r="AE95" s="128"/>
      <c r="AF95" s="128"/>
      <c r="AG95" s="129">
        <f>'SO-05.5 - Rozvaděč RS1-DALI'!J32</f>
        <v>0</v>
      </c>
      <c r="AH95" s="127"/>
      <c r="AI95" s="127"/>
      <c r="AJ95" s="127"/>
      <c r="AK95" s="127"/>
      <c r="AL95" s="127"/>
      <c r="AM95" s="127"/>
      <c r="AN95" s="129">
        <f>SUM(AG95,AT95)</f>
        <v>0</v>
      </c>
      <c r="AO95" s="127"/>
      <c r="AP95" s="127"/>
      <c r="AQ95" s="130" t="s">
        <v>85</v>
      </c>
      <c r="AR95" s="67"/>
      <c r="AS95" s="131">
        <v>0</v>
      </c>
      <c r="AT95" s="132">
        <f>ROUND(SUM(AV95:AW95),2)</f>
        <v>0</v>
      </c>
      <c r="AU95" s="133">
        <f>'SO-05.5 - Rozvaděč RS1-DALI'!P88</f>
        <v>0</v>
      </c>
      <c r="AV95" s="132">
        <f>'SO-05.5 - Rozvaděč RS1-DALI'!J35</f>
        <v>0</v>
      </c>
      <c r="AW95" s="132">
        <f>'SO-05.5 - Rozvaděč RS1-DALI'!J36</f>
        <v>0</v>
      </c>
      <c r="AX95" s="132">
        <f>'SO-05.5 - Rozvaděč RS1-DALI'!J37</f>
        <v>0</v>
      </c>
      <c r="AY95" s="132">
        <f>'SO-05.5 - Rozvaděč RS1-DALI'!J38</f>
        <v>0</v>
      </c>
      <c r="AZ95" s="132">
        <f>'SO-05.5 - Rozvaděč RS1-DALI'!F35</f>
        <v>0</v>
      </c>
      <c r="BA95" s="132">
        <f>'SO-05.5 - Rozvaděč RS1-DALI'!F36</f>
        <v>0</v>
      </c>
      <c r="BB95" s="132">
        <f>'SO-05.5 - Rozvaděč RS1-DALI'!F37</f>
        <v>0</v>
      </c>
      <c r="BC95" s="132">
        <f>'SO-05.5 - Rozvaděč RS1-DALI'!F38</f>
        <v>0</v>
      </c>
      <c r="BD95" s="134">
        <f>'SO-05.5 - Rozvaděč RS1-DALI'!F39</f>
        <v>0</v>
      </c>
      <c r="BE95" s="4"/>
      <c r="BT95" s="135" t="s">
        <v>81</v>
      </c>
      <c r="BV95" s="135" t="s">
        <v>74</v>
      </c>
      <c r="BW95" s="135" t="s">
        <v>199</v>
      </c>
      <c r="BX95" s="135" t="s">
        <v>181</v>
      </c>
      <c r="CL95" s="135" t="s">
        <v>21</v>
      </c>
    </row>
    <row r="96" s="4" customFormat="1" ht="16.5" customHeight="1">
      <c r="A96" s="126" t="s">
        <v>82</v>
      </c>
      <c r="B96" s="65"/>
      <c r="C96" s="127"/>
      <c r="D96" s="127"/>
      <c r="E96" s="128" t="s">
        <v>200</v>
      </c>
      <c r="F96" s="128"/>
      <c r="G96" s="128"/>
      <c r="H96" s="128"/>
      <c r="I96" s="128"/>
      <c r="J96" s="127"/>
      <c r="K96" s="128" t="s">
        <v>201</v>
      </c>
      <c r="L96" s="128"/>
      <c r="M96" s="128"/>
      <c r="N96" s="128"/>
      <c r="O96" s="128"/>
      <c r="P96" s="128"/>
      <c r="Q96" s="128"/>
      <c r="R96" s="128"/>
      <c r="S96" s="128"/>
      <c r="T96" s="128"/>
      <c r="U96" s="128"/>
      <c r="V96" s="128"/>
      <c r="W96" s="128"/>
      <c r="X96" s="128"/>
      <c r="Y96" s="128"/>
      <c r="Z96" s="128"/>
      <c r="AA96" s="128"/>
      <c r="AB96" s="128"/>
      <c r="AC96" s="128"/>
      <c r="AD96" s="128"/>
      <c r="AE96" s="128"/>
      <c r="AF96" s="128"/>
      <c r="AG96" s="129">
        <f>'SO-05.6 - Rozvaděč RS2-12'!J32</f>
        <v>0</v>
      </c>
      <c r="AH96" s="127"/>
      <c r="AI96" s="127"/>
      <c r="AJ96" s="127"/>
      <c r="AK96" s="127"/>
      <c r="AL96" s="127"/>
      <c r="AM96" s="127"/>
      <c r="AN96" s="129">
        <f>SUM(AG96,AT96)</f>
        <v>0</v>
      </c>
      <c r="AO96" s="127"/>
      <c r="AP96" s="127"/>
      <c r="AQ96" s="130" t="s">
        <v>85</v>
      </c>
      <c r="AR96" s="67"/>
      <c r="AS96" s="131">
        <v>0</v>
      </c>
      <c r="AT96" s="132">
        <f>ROUND(SUM(AV96:AW96),2)</f>
        <v>0</v>
      </c>
      <c r="AU96" s="133">
        <f>'SO-05.6 - Rozvaděč RS2-12'!P89</f>
        <v>0</v>
      </c>
      <c r="AV96" s="132">
        <f>'SO-05.6 - Rozvaděč RS2-12'!J35</f>
        <v>0</v>
      </c>
      <c r="AW96" s="132">
        <f>'SO-05.6 - Rozvaděč RS2-12'!J36</f>
        <v>0</v>
      </c>
      <c r="AX96" s="132">
        <f>'SO-05.6 - Rozvaděč RS2-12'!J37</f>
        <v>0</v>
      </c>
      <c r="AY96" s="132">
        <f>'SO-05.6 - Rozvaděč RS2-12'!J38</f>
        <v>0</v>
      </c>
      <c r="AZ96" s="132">
        <f>'SO-05.6 - Rozvaděč RS2-12'!F35</f>
        <v>0</v>
      </c>
      <c r="BA96" s="132">
        <f>'SO-05.6 - Rozvaděč RS2-12'!F36</f>
        <v>0</v>
      </c>
      <c r="BB96" s="132">
        <f>'SO-05.6 - Rozvaděč RS2-12'!F37</f>
        <v>0</v>
      </c>
      <c r="BC96" s="132">
        <f>'SO-05.6 - Rozvaděč RS2-12'!F38</f>
        <v>0</v>
      </c>
      <c r="BD96" s="134">
        <f>'SO-05.6 - Rozvaděč RS2-12'!F39</f>
        <v>0</v>
      </c>
      <c r="BE96" s="4"/>
      <c r="BT96" s="135" t="s">
        <v>81</v>
      </c>
      <c r="BV96" s="135" t="s">
        <v>74</v>
      </c>
      <c r="BW96" s="135" t="s">
        <v>202</v>
      </c>
      <c r="BX96" s="135" t="s">
        <v>181</v>
      </c>
      <c r="CL96" s="135" t="s">
        <v>21</v>
      </c>
    </row>
    <row r="97" s="4" customFormat="1" ht="16.5" customHeight="1">
      <c r="A97" s="126" t="s">
        <v>82</v>
      </c>
      <c r="B97" s="65"/>
      <c r="C97" s="127"/>
      <c r="D97" s="127"/>
      <c r="E97" s="128" t="s">
        <v>203</v>
      </c>
      <c r="F97" s="128"/>
      <c r="G97" s="128"/>
      <c r="H97" s="128"/>
      <c r="I97" s="128"/>
      <c r="J97" s="127"/>
      <c r="K97" s="128" t="s">
        <v>204</v>
      </c>
      <c r="L97" s="128"/>
      <c r="M97" s="128"/>
      <c r="N97" s="128"/>
      <c r="O97" s="128"/>
      <c r="P97" s="128"/>
      <c r="Q97" s="128"/>
      <c r="R97" s="128"/>
      <c r="S97" s="128"/>
      <c r="T97" s="128"/>
      <c r="U97" s="128"/>
      <c r="V97" s="128"/>
      <c r="W97" s="128"/>
      <c r="X97" s="128"/>
      <c r="Y97" s="128"/>
      <c r="Z97" s="128"/>
      <c r="AA97" s="128"/>
      <c r="AB97" s="128"/>
      <c r="AC97" s="128"/>
      <c r="AD97" s="128"/>
      <c r="AE97" s="128"/>
      <c r="AF97" s="128"/>
      <c r="AG97" s="129">
        <f>'SO-05.7 - Rozvaděč RS 13'!J32</f>
        <v>0</v>
      </c>
      <c r="AH97" s="127"/>
      <c r="AI97" s="127"/>
      <c r="AJ97" s="127"/>
      <c r="AK97" s="127"/>
      <c r="AL97" s="127"/>
      <c r="AM97" s="127"/>
      <c r="AN97" s="129">
        <f>SUM(AG97,AT97)</f>
        <v>0</v>
      </c>
      <c r="AO97" s="127"/>
      <c r="AP97" s="127"/>
      <c r="AQ97" s="130" t="s">
        <v>85</v>
      </c>
      <c r="AR97" s="67"/>
      <c r="AS97" s="131">
        <v>0</v>
      </c>
      <c r="AT97" s="132">
        <f>ROUND(SUM(AV97:AW97),2)</f>
        <v>0</v>
      </c>
      <c r="AU97" s="133">
        <f>'SO-05.7 - Rozvaděč RS 13'!P88</f>
        <v>0</v>
      </c>
      <c r="AV97" s="132">
        <f>'SO-05.7 - Rozvaděč RS 13'!J35</f>
        <v>0</v>
      </c>
      <c r="AW97" s="132">
        <f>'SO-05.7 - Rozvaděč RS 13'!J36</f>
        <v>0</v>
      </c>
      <c r="AX97" s="132">
        <f>'SO-05.7 - Rozvaděč RS 13'!J37</f>
        <v>0</v>
      </c>
      <c r="AY97" s="132">
        <f>'SO-05.7 - Rozvaděč RS 13'!J38</f>
        <v>0</v>
      </c>
      <c r="AZ97" s="132">
        <f>'SO-05.7 - Rozvaděč RS 13'!F35</f>
        <v>0</v>
      </c>
      <c r="BA97" s="132">
        <f>'SO-05.7 - Rozvaděč RS 13'!F36</f>
        <v>0</v>
      </c>
      <c r="BB97" s="132">
        <f>'SO-05.7 - Rozvaděč RS 13'!F37</f>
        <v>0</v>
      </c>
      <c r="BC97" s="132">
        <f>'SO-05.7 - Rozvaděč RS 13'!F38</f>
        <v>0</v>
      </c>
      <c r="BD97" s="134">
        <f>'SO-05.7 - Rozvaděč RS 13'!F39</f>
        <v>0</v>
      </c>
      <c r="BE97" s="4"/>
      <c r="BT97" s="135" t="s">
        <v>81</v>
      </c>
      <c r="BV97" s="135" t="s">
        <v>74</v>
      </c>
      <c r="BW97" s="135" t="s">
        <v>205</v>
      </c>
      <c r="BX97" s="135" t="s">
        <v>181</v>
      </c>
      <c r="CL97" s="135" t="s">
        <v>21</v>
      </c>
    </row>
    <row r="98" s="4" customFormat="1" ht="16.5" customHeight="1">
      <c r="A98" s="126" t="s">
        <v>82</v>
      </c>
      <c r="B98" s="65"/>
      <c r="C98" s="127"/>
      <c r="D98" s="127"/>
      <c r="E98" s="128" t="s">
        <v>206</v>
      </c>
      <c r="F98" s="128"/>
      <c r="G98" s="128"/>
      <c r="H98" s="128"/>
      <c r="I98" s="128"/>
      <c r="J98" s="127"/>
      <c r="K98" s="128" t="s">
        <v>207</v>
      </c>
      <c r="L98" s="128"/>
      <c r="M98" s="128"/>
      <c r="N98" s="128"/>
      <c r="O98" s="128"/>
      <c r="P98" s="128"/>
      <c r="Q98" s="128"/>
      <c r="R98" s="128"/>
      <c r="S98" s="128"/>
      <c r="T98" s="128"/>
      <c r="U98" s="128"/>
      <c r="V98" s="128"/>
      <c r="W98" s="128"/>
      <c r="X98" s="128"/>
      <c r="Y98" s="128"/>
      <c r="Z98" s="128"/>
      <c r="AA98" s="128"/>
      <c r="AB98" s="128"/>
      <c r="AC98" s="128"/>
      <c r="AD98" s="128"/>
      <c r="AE98" s="128"/>
      <c r="AF98" s="128"/>
      <c r="AG98" s="129">
        <f>'SO-05.8 - Rozvaděč R SERVER'!J32</f>
        <v>0</v>
      </c>
      <c r="AH98" s="127"/>
      <c r="AI98" s="127"/>
      <c r="AJ98" s="127"/>
      <c r="AK98" s="127"/>
      <c r="AL98" s="127"/>
      <c r="AM98" s="127"/>
      <c r="AN98" s="129">
        <f>SUM(AG98,AT98)</f>
        <v>0</v>
      </c>
      <c r="AO98" s="127"/>
      <c r="AP98" s="127"/>
      <c r="AQ98" s="130" t="s">
        <v>85</v>
      </c>
      <c r="AR98" s="67"/>
      <c r="AS98" s="131">
        <v>0</v>
      </c>
      <c r="AT98" s="132">
        <f>ROUND(SUM(AV98:AW98),2)</f>
        <v>0</v>
      </c>
      <c r="AU98" s="133">
        <f>'SO-05.8 - Rozvaděč R SERVER'!P88</f>
        <v>0</v>
      </c>
      <c r="AV98" s="132">
        <f>'SO-05.8 - Rozvaděč R SERVER'!J35</f>
        <v>0</v>
      </c>
      <c r="AW98" s="132">
        <f>'SO-05.8 - Rozvaděč R SERVER'!J36</f>
        <v>0</v>
      </c>
      <c r="AX98" s="132">
        <f>'SO-05.8 - Rozvaděč R SERVER'!J37</f>
        <v>0</v>
      </c>
      <c r="AY98" s="132">
        <f>'SO-05.8 - Rozvaděč R SERVER'!J38</f>
        <v>0</v>
      </c>
      <c r="AZ98" s="132">
        <f>'SO-05.8 - Rozvaděč R SERVER'!F35</f>
        <v>0</v>
      </c>
      <c r="BA98" s="132">
        <f>'SO-05.8 - Rozvaděč R SERVER'!F36</f>
        <v>0</v>
      </c>
      <c r="BB98" s="132">
        <f>'SO-05.8 - Rozvaděč R SERVER'!F37</f>
        <v>0</v>
      </c>
      <c r="BC98" s="132">
        <f>'SO-05.8 - Rozvaděč R SERVER'!F38</f>
        <v>0</v>
      </c>
      <c r="BD98" s="134">
        <f>'SO-05.8 - Rozvaděč R SERVER'!F39</f>
        <v>0</v>
      </c>
      <c r="BE98" s="4"/>
      <c r="BT98" s="135" t="s">
        <v>81</v>
      </c>
      <c r="BV98" s="135" t="s">
        <v>74</v>
      </c>
      <c r="BW98" s="135" t="s">
        <v>208</v>
      </c>
      <c r="BX98" s="135" t="s">
        <v>181</v>
      </c>
      <c r="CL98" s="135" t="s">
        <v>21</v>
      </c>
    </row>
    <row r="99" s="4" customFormat="1" ht="16.5" customHeight="1">
      <c r="A99" s="126" t="s">
        <v>82</v>
      </c>
      <c r="B99" s="65"/>
      <c r="C99" s="127"/>
      <c r="D99" s="127"/>
      <c r="E99" s="128" t="s">
        <v>209</v>
      </c>
      <c r="F99" s="128"/>
      <c r="G99" s="128"/>
      <c r="H99" s="128"/>
      <c r="I99" s="128"/>
      <c r="J99" s="127"/>
      <c r="K99" s="128" t="s">
        <v>210</v>
      </c>
      <c r="L99" s="128"/>
      <c r="M99" s="128"/>
      <c r="N99" s="128"/>
      <c r="O99" s="128"/>
      <c r="P99" s="128"/>
      <c r="Q99" s="128"/>
      <c r="R99" s="128"/>
      <c r="S99" s="128"/>
      <c r="T99" s="128"/>
      <c r="U99" s="128"/>
      <c r="V99" s="128"/>
      <c r="W99" s="128"/>
      <c r="X99" s="128"/>
      <c r="Y99" s="128"/>
      <c r="Z99" s="128"/>
      <c r="AA99" s="128"/>
      <c r="AB99" s="128"/>
      <c r="AC99" s="128"/>
      <c r="AD99" s="128"/>
      <c r="AE99" s="128"/>
      <c r="AF99" s="128"/>
      <c r="AG99" s="129">
        <f>'SO-05.9 - Rozvaděč R PRÁD...'!J32</f>
        <v>0</v>
      </c>
      <c r="AH99" s="127"/>
      <c r="AI99" s="127"/>
      <c r="AJ99" s="127"/>
      <c r="AK99" s="127"/>
      <c r="AL99" s="127"/>
      <c r="AM99" s="127"/>
      <c r="AN99" s="129">
        <f>SUM(AG99,AT99)</f>
        <v>0</v>
      </c>
      <c r="AO99" s="127"/>
      <c r="AP99" s="127"/>
      <c r="AQ99" s="130" t="s">
        <v>85</v>
      </c>
      <c r="AR99" s="67"/>
      <c r="AS99" s="131">
        <v>0</v>
      </c>
      <c r="AT99" s="132">
        <f>ROUND(SUM(AV99:AW99),2)</f>
        <v>0</v>
      </c>
      <c r="AU99" s="133">
        <f>'SO-05.9 - Rozvaděč R PRÁD...'!P88</f>
        <v>0</v>
      </c>
      <c r="AV99" s="132">
        <f>'SO-05.9 - Rozvaděč R PRÁD...'!J35</f>
        <v>0</v>
      </c>
      <c r="AW99" s="132">
        <f>'SO-05.9 - Rozvaděč R PRÁD...'!J36</f>
        <v>0</v>
      </c>
      <c r="AX99" s="132">
        <f>'SO-05.9 - Rozvaděč R PRÁD...'!J37</f>
        <v>0</v>
      </c>
      <c r="AY99" s="132">
        <f>'SO-05.9 - Rozvaděč R PRÁD...'!J38</f>
        <v>0</v>
      </c>
      <c r="AZ99" s="132">
        <f>'SO-05.9 - Rozvaděč R PRÁD...'!F35</f>
        <v>0</v>
      </c>
      <c r="BA99" s="132">
        <f>'SO-05.9 - Rozvaděč R PRÁD...'!F36</f>
        <v>0</v>
      </c>
      <c r="BB99" s="132">
        <f>'SO-05.9 - Rozvaděč R PRÁD...'!F37</f>
        <v>0</v>
      </c>
      <c r="BC99" s="132">
        <f>'SO-05.9 - Rozvaděč R PRÁD...'!F38</f>
        <v>0</v>
      </c>
      <c r="BD99" s="134">
        <f>'SO-05.9 - Rozvaděč R PRÁD...'!F39</f>
        <v>0</v>
      </c>
      <c r="BE99" s="4"/>
      <c r="BT99" s="135" t="s">
        <v>81</v>
      </c>
      <c r="BV99" s="135" t="s">
        <v>74</v>
      </c>
      <c r="BW99" s="135" t="s">
        <v>211</v>
      </c>
      <c r="BX99" s="135" t="s">
        <v>181</v>
      </c>
      <c r="CL99" s="135" t="s">
        <v>21</v>
      </c>
    </row>
    <row r="100" s="7" customFormat="1" ht="16.5" customHeight="1">
      <c r="A100" s="7"/>
      <c r="B100" s="113"/>
      <c r="C100" s="114"/>
      <c r="D100" s="115" t="s">
        <v>212</v>
      </c>
      <c r="E100" s="115"/>
      <c r="F100" s="115"/>
      <c r="G100" s="115"/>
      <c r="H100" s="115"/>
      <c r="I100" s="116"/>
      <c r="J100" s="115" t="s">
        <v>213</v>
      </c>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7">
        <f>ROUND(AG101+AG104+AG107+AG114,2)</f>
        <v>0</v>
      </c>
      <c r="AH100" s="116"/>
      <c r="AI100" s="116"/>
      <c r="AJ100" s="116"/>
      <c r="AK100" s="116"/>
      <c r="AL100" s="116"/>
      <c r="AM100" s="116"/>
      <c r="AN100" s="118">
        <f>SUM(AG100,AT100)</f>
        <v>0</v>
      </c>
      <c r="AO100" s="116"/>
      <c r="AP100" s="116"/>
      <c r="AQ100" s="119" t="s">
        <v>78</v>
      </c>
      <c r="AR100" s="120"/>
      <c r="AS100" s="121">
        <f>ROUND(AS101+AS104+AS107+AS114,2)</f>
        <v>0</v>
      </c>
      <c r="AT100" s="122">
        <f>ROUND(SUM(AV100:AW100),2)</f>
        <v>0</v>
      </c>
      <c r="AU100" s="123">
        <f>ROUND(AU101+AU104+AU107+AU114,5)</f>
        <v>0</v>
      </c>
      <c r="AV100" s="122">
        <f>ROUND(AZ100*L29,2)</f>
        <v>0</v>
      </c>
      <c r="AW100" s="122">
        <f>ROUND(BA100*L30,2)</f>
        <v>0</v>
      </c>
      <c r="AX100" s="122">
        <f>ROUND(BB100*L29,2)</f>
        <v>0</v>
      </c>
      <c r="AY100" s="122">
        <f>ROUND(BC100*L30,2)</f>
        <v>0</v>
      </c>
      <c r="AZ100" s="122">
        <f>ROUND(AZ101+AZ104+AZ107+AZ114,2)</f>
        <v>0</v>
      </c>
      <c r="BA100" s="122">
        <f>ROUND(BA101+BA104+BA107+BA114,2)</f>
        <v>0</v>
      </c>
      <c r="BB100" s="122">
        <f>ROUND(BB101+BB104+BB107+BB114,2)</f>
        <v>0</v>
      </c>
      <c r="BC100" s="122">
        <f>ROUND(BC101+BC104+BC107+BC114,2)</f>
        <v>0</v>
      </c>
      <c r="BD100" s="124">
        <f>ROUND(BD101+BD104+BD107+BD114,2)</f>
        <v>0</v>
      </c>
      <c r="BE100" s="7"/>
      <c r="BS100" s="125" t="s">
        <v>71</v>
      </c>
      <c r="BT100" s="125" t="s">
        <v>79</v>
      </c>
      <c r="BU100" s="125" t="s">
        <v>73</v>
      </c>
      <c r="BV100" s="125" t="s">
        <v>74</v>
      </c>
      <c r="BW100" s="125" t="s">
        <v>214</v>
      </c>
      <c r="BX100" s="125" t="s">
        <v>5</v>
      </c>
      <c r="CL100" s="125" t="s">
        <v>19</v>
      </c>
      <c r="CM100" s="125" t="s">
        <v>81</v>
      </c>
    </row>
    <row r="101" s="4" customFormat="1" ht="16.5" customHeight="1">
      <c r="A101" s="4"/>
      <c r="B101" s="65"/>
      <c r="C101" s="127"/>
      <c r="D101" s="127"/>
      <c r="E101" s="128" t="s">
        <v>215</v>
      </c>
      <c r="F101" s="128"/>
      <c r="G101" s="128"/>
      <c r="H101" s="128"/>
      <c r="I101" s="128"/>
      <c r="J101" s="127"/>
      <c r="K101" s="128" t="s">
        <v>216</v>
      </c>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36">
        <f>ROUND(SUM(AG102:AG103),2)</f>
        <v>0</v>
      </c>
      <c r="AH101" s="127"/>
      <c r="AI101" s="127"/>
      <c r="AJ101" s="127"/>
      <c r="AK101" s="127"/>
      <c r="AL101" s="127"/>
      <c r="AM101" s="127"/>
      <c r="AN101" s="129">
        <f>SUM(AG101,AT101)</f>
        <v>0</v>
      </c>
      <c r="AO101" s="127"/>
      <c r="AP101" s="127"/>
      <c r="AQ101" s="130" t="s">
        <v>85</v>
      </c>
      <c r="AR101" s="67"/>
      <c r="AS101" s="131">
        <f>ROUND(SUM(AS102:AS103),2)</f>
        <v>0</v>
      </c>
      <c r="AT101" s="132">
        <f>ROUND(SUM(AV101:AW101),2)</f>
        <v>0</v>
      </c>
      <c r="AU101" s="133">
        <f>ROUND(SUM(AU102:AU103),5)</f>
        <v>0</v>
      </c>
      <c r="AV101" s="132">
        <f>ROUND(AZ101*L29,2)</f>
        <v>0</v>
      </c>
      <c r="AW101" s="132">
        <f>ROUND(BA101*L30,2)</f>
        <v>0</v>
      </c>
      <c r="AX101" s="132">
        <f>ROUND(BB101*L29,2)</f>
        <v>0</v>
      </c>
      <c r="AY101" s="132">
        <f>ROUND(BC101*L30,2)</f>
        <v>0</v>
      </c>
      <c r="AZ101" s="132">
        <f>ROUND(SUM(AZ102:AZ103),2)</f>
        <v>0</v>
      </c>
      <c r="BA101" s="132">
        <f>ROUND(SUM(BA102:BA103),2)</f>
        <v>0</v>
      </c>
      <c r="BB101" s="132">
        <f>ROUND(SUM(BB102:BB103),2)</f>
        <v>0</v>
      </c>
      <c r="BC101" s="132">
        <f>ROUND(SUM(BC102:BC103),2)</f>
        <v>0</v>
      </c>
      <c r="BD101" s="134">
        <f>ROUND(SUM(BD102:BD103),2)</f>
        <v>0</v>
      </c>
      <c r="BE101" s="4"/>
      <c r="BS101" s="135" t="s">
        <v>71</v>
      </c>
      <c r="BT101" s="135" t="s">
        <v>81</v>
      </c>
      <c r="BU101" s="135" t="s">
        <v>73</v>
      </c>
      <c r="BV101" s="135" t="s">
        <v>74</v>
      </c>
      <c r="BW101" s="135" t="s">
        <v>217</v>
      </c>
      <c r="BX101" s="135" t="s">
        <v>214</v>
      </c>
      <c r="CL101" s="135" t="s">
        <v>19</v>
      </c>
    </row>
    <row r="102" s="4" customFormat="1" ht="23.25" customHeight="1">
      <c r="A102" s="126" t="s">
        <v>82</v>
      </c>
      <c r="B102" s="65"/>
      <c r="C102" s="127"/>
      <c r="D102" s="127"/>
      <c r="E102" s="127"/>
      <c r="F102" s="128" t="s">
        <v>218</v>
      </c>
      <c r="G102" s="128"/>
      <c r="H102" s="128"/>
      <c r="I102" s="128"/>
      <c r="J102" s="128"/>
      <c r="K102" s="127"/>
      <c r="L102" s="128" t="s">
        <v>219</v>
      </c>
      <c r="M102" s="128"/>
      <c r="N102" s="128"/>
      <c r="O102" s="128"/>
      <c r="P102" s="128"/>
      <c r="Q102" s="128"/>
      <c r="R102" s="128"/>
      <c r="S102" s="128"/>
      <c r="T102" s="128"/>
      <c r="U102" s="128"/>
      <c r="V102" s="128"/>
      <c r="W102" s="128"/>
      <c r="X102" s="128"/>
      <c r="Y102" s="128"/>
      <c r="Z102" s="128"/>
      <c r="AA102" s="128"/>
      <c r="AB102" s="128"/>
      <c r="AC102" s="128"/>
      <c r="AD102" s="128"/>
      <c r="AE102" s="128"/>
      <c r="AF102" s="128"/>
      <c r="AG102" s="129">
        <f>'SO-06.1.1 - Rozhlas'!J34</f>
        <v>0</v>
      </c>
      <c r="AH102" s="127"/>
      <c r="AI102" s="127"/>
      <c r="AJ102" s="127"/>
      <c r="AK102" s="127"/>
      <c r="AL102" s="127"/>
      <c r="AM102" s="127"/>
      <c r="AN102" s="129">
        <f>SUM(AG102,AT102)</f>
        <v>0</v>
      </c>
      <c r="AO102" s="127"/>
      <c r="AP102" s="127"/>
      <c r="AQ102" s="130" t="s">
        <v>85</v>
      </c>
      <c r="AR102" s="67"/>
      <c r="AS102" s="131">
        <v>0</v>
      </c>
      <c r="AT102" s="132">
        <f>ROUND(SUM(AV102:AW102),2)</f>
        <v>0</v>
      </c>
      <c r="AU102" s="133">
        <f>'SO-06.1.1 - Rozhlas'!P93</f>
        <v>0</v>
      </c>
      <c r="AV102" s="132">
        <f>'SO-06.1.1 - Rozhlas'!J37</f>
        <v>0</v>
      </c>
      <c r="AW102" s="132">
        <f>'SO-06.1.1 - Rozhlas'!J38</f>
        <v>0</v>
      </c>
      <c r="AX102" s="132">
        <f>'SO-06.1.1 - Rozhlas'!J39</f>
        <v>0</v>
      </c>
      <c r="AY102" s="132">
        <f>'SO-06.1.1 - Rozhlas'!J40</f>
        <v>0</v>
      </c>
      <c r="AZ102" s="132">
        <f>'SO-06.1.1 - Rozhlas'!F37</f>
        <v>0</v>
      </c>
      <c r="BA102" s="132">
        <f>'SO-06.1.1 - Rozhlas'!F38</f>
        <v>0</v>
      </c>
      <c r="BB102" s="132">
        <f>'SO-06.1.1 - Rozhlas'!F39</f>
        <v>0</v>
      </c>
      <c r="BC102" s="132">
        <f>'SO-06.1.1 - Rozhlas'!F40</f>
        <v>0</v>
      </c>
      <c r="BD102" s="134">
        <f>'SO-06.1.1 - Rozhlas'!F41</f>
        <v>0</v>
      </c>
      <c r="BE102" s="4"/>
      <c r="BT102" s="135" t="s">
        <v>92</v>
      </c>
      <c r="BV102" s="135" t="s">
        <v>74</v>
      </c>
      <c r="BW102" s="135" t="s">
        <v>220</v>
      </c>
      <c r="BX102" s="135" t="s">
        <v>217</v>
      </c>
      <c r="CL102" s="135" t="s">
        <v>21</v>
      </c>
    </row>
    <row r="103" s="4" customFormat="1" ht="23.25" customHeight="1">
      <c r="A103" s="126" t="s">
        <v>82</v>
      </c>
      <c r="B103" s="65"/>
      <c r="C103" s="127"/>
      <c r="D103" s="127"/>
      <c r="E103" s="127"/>
      <c r="F103" s="128" t="s">
        <v>221</v>
      </c>
      <c r="G103" s="128"/>
      <c r="H103" s="128"/>
      <c r="I103" s="128"/>
      <c r="J103" s="128"/>
      <c r="K103" s="127"/>
      <c r="L103" s="128" t="s">
        <v>222</v>
      </c>
      <c r="M103" s="128"/>
      <c r="N103" s="128"/>
      <c r="O103" s="128"/>
      <c r="P103" s="128"/>
      <c r="Q103" s="128"/>
      <c r="R103" s="128"/>
      <c r="S103" s="128"/>
      <c r="T103" s="128"/>
      <c r="U103" s="128"/>
      <c r="V103" s="128"/>
      <c r="W103" s="128"/>
      <c r="X103" s="128"/>
      <c r="Y103" s="128"/>
      <c r="Z103" s="128"/>
      <c r="AA103" s="128"/>
      <c r="AB103" s="128"/>
      <c r="AC103" s="128"/>
      <c r="AD103" s="128"/>
      <c r="AE103" s="128"/>
      <c r="AF103" s="128"/>
      <c r="AG103" s="129">
        <f>'SO-06.1.2 - Rozhlas kabeláž'!J34</f>
        <v>0</v>
      </c>
      <c r="AH103" s="127"/>
      <c r="AI103" s="127"/>
      <c r="AJ103" s="127"/>
      <c r="AK103" s="127"/>
      <c r="AL103" s="127"/>
      <c r="AM103" s="127"/>
      <c r="AN103" s="129">
        <f>SUM(AG103,AT103)</f>
        <v>0</v>
      </c>
      <c r="AO103" s="127"/>
      <c r="AP103" s="127"/>
      <c r="AQ103" s="130" t="s">
        <v>85</v>
      </c>
      <c r="AR103" s="67"/>
      <c r="AS103" s="131">
        <v>0</v>
      </c>
      <c r="AT103" s="132">
        <f>ROUND(SUM(AV103:AW103),2)</f>
        <v>0</v>
      </c>
      <c r="AU103" s="133">
        <f>'SO-06.1.2 - Rozhlas kabeláž'!P93</f>
        <v>0</v>
      </c>
      <c r="AV103" s="132">
        <f>'SO-06.1.2 - Rozhlas kabeláž'!J37</f>
        <v>0</v>
      </c>
      <c r="AW103" s="132">
        <f>'SO-06.1.2 - Rozhlas kabeláž'!J38</f>
        <v>0</v>
      </c>
      <c r="AX103" s="132">
        <f>'SO-06.1.2 - Rozhlas kabeláž'!J39</f>
        <v>0</v>
      </c>
      <c r="AY103" s="132">
        <f>'SO-06.1.2 - Rozhlas kabeláž'!J40</f>
        <v>0</v>
      </c>
      <c r="AZ103" s="132">
        <f>'SO-06.1.2 - Rozhlas kabeláž'!F37</f>
        <v>0</v>
      </c>
      <c r="BA103" s="132">
        <f>'SO-06.1.2 - Rozhlas kabeláž'!F38</f>
        <v>0</v>
      </c>
      <c r="BB103" s="132">
        <f>'SO-06.1.2 - Rozhlas kabeláž'!F39</f>
        <v>0</v>
      </c>
      <c r="BC103" s="132">
        <f>'SO-06.1.2 - Rozhlas kabeláž'!F40</f>
        <v>0</v>
      </c>
      <c r="BD103" s="134">
        <f>'SO-06.1.2 - Rozhlas kabeláž'!F41</f>
        <v>0</v>
      </c>
      <c r="BE103" s="4"/>
      <c r="BT103" s="135" t="s">
        <v>92</v>
      </c>
      <c r="BV103" s="135" t="s">
        <v>74</v>
      </c>
      <c r="BW103" s="135" t="s">
        <v>223</v>
      </c>
      <c r="BX103" s="135" t="s">
        <v>217</v>
      </c>
      <c r="CL103" s="135" t="s">
        <v>21</v>
      </c>
    </row>
    <row r="104" s="4" customFormat="1" ht="16.5" customHeight="1">
      <c r="A104" s="4"/>
      <c r="B104" s="65"/>
      <c r="C104" s="127"/>
      <c r="D104" s="127"/>
      <c r="E104" s="128" t="s">
        <v>224</v>
      </c>
      <c r="F104" s="128"/>
      <c r="G104" s="128"/>
      <c r="H104" s="128"/>
      <c r="I104" s="128"/>
      <c r="J104" s="127"/>
      <c r="K104" s="128" t="s">
        <v>225</v>
      </c>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36">
        <f>ROUND(SUM(AG105:AG106),2)</f>
        <v>0</v>
      </c>
      <c r="AH104" s="127"/>
      <c r="AI104" s="127"/>
      <c r="AJ104" s="127"/>
      <c r="AK104" s="127"/>
      <c r="AL104" s="127"/>
      <c r="AM104" s="127"/>
      <c r="AN104" s="129">
        <f>SUM(AG104,AT104)</f>
        <v>0</v>
      </c>
      <c r="AO104" s="127"/>
      <c r="AP104" s="127"/>
      <c r="AQ104" s="130" t="s">
        <v>85</v>
      </c>
      <c r="AR104" s="67"/>
      <c r="AS104" s="131">
        <f>ROUND(SUM(AS105:AS106),2)</f>
        <v>0</v>
      </c>
      <c r="AT104" s="132">
        <f>ROUND(SUM(AV104:AW104),2)</f>
        <v>0</v>
      </c>
      <c r="AU104" s="133">
        <f>ROUND(SUM(AU105:AU106),5)</f>
        <v>0</v>
      </c>
      <c r="AV104" s="132">
        <f>ROUND(AZ104*L29,2)</f>
        <v>0</v>
      </c>
      <c r="AW104" s="132">
        <f>ROUND(BA104*L30,2)</f>
        <v>0</v>
      </c>
      <c r="AX104" s="132">
        <f>ROUND(BB104*L29,2)</f>
        <v>0</v>
      </c>
      <c r="AY104" s="132">
        <f>ROUND(BC104*L30,2)</f>
        <v>0</v>
      </c>
      <c r="AZ104" s="132">
        <f>ROUND(SUM(AZ105:AZ106),2)</f>
        <v>0</v>
      </c>
      <c r="BA104" s="132">
        <f>ROUND(SUM(BA105:BA106),2)</f>
        <v>0</v>
      </c>
      <c r="BB104" s="132">
        <f>ROUND(SUM(BB105:BB106),2)</f>
        <v>0</v>
      </c>
      <c r="BC104" s="132">
        <f>ROUND(SUM(BC105:BC106),2)</f>
        <v>0</v>
      </c>
      <c r="BD104" s="134">
        <f>ROUND(SUM(BD105:BD106),2)</f>
        <v>0</v>
      </c>
      <c r="BE104" s="4"/>
      <c r="BS104" s="135" t="s">
        <v>71</v>
      </c>
      <c r="BT104" s="135" t="s">
        <v>81</v>
      </c>
      <c r="BU104" s="135" t="s">
        <v>73</v>
      </c>
      <c r="BV104" s="135" t="s">
        <v>74</v>
      </c>
      <c r="BW104" s="135" t="s">
        <v>226</v>
      </c>
      <c r="BX104" s="135" t="s">
        <v>214</v>
      </c>
      <c r="CL104" s="135" t="s">
        <v>19</v>
      </c>
    </row>
    <row r="105" s="4" customFormat="1" ht="23.25" customHeight="1">
      <c r="A105" s="126" t="s">
        <v>82</v>
      </c>
      <c r="B105" s="65"/>
      <c r="C105" s="127"/>
      <c r="D105" s="127"/>
      <c r="E105" s="127"/>
      <c r="F105" s="128" t="s">
        <v>227</v>
      </c>
      <c r="G105" s="128"/>
      <c r="H105" s="128"/>
      <c r="I105" s="128"/>
      <c r="J105" s="128"/>
      <c r="K105" s="127"/>
      <c r="L105" s="128" t="s">
        <v>219</v>
      </c>
      <c r="M105" s="128"/>
      <c r="N105" s="128"/>
      <c r="O105" s="128"/>
      <c r="P105" s="128"/>
      <c r="Q105" s="128"/>
      <c r="R105" s="128"/>
      <c r="S105" s="128"/>
      <c r="T105" s="128"/>
      <c r="U105" s="128"/>
      <c r="V105" s="128"/>
      <c r="W105" s="128"/>
      <c r="X105" s="128"/>
      <c r="Y105" s="128"/>
      <c r="Z105" s="128"/>
      <c r="AA105" s="128"/>
      <c r="AB105" s="128"/>
      <c r="AC105" s="128"/>
      <c r="AD105" s="128"/>
      <c r="AE105" s="128"/>
      <c r="AF105" s="128"/>
      <c r="AG105" s="129">
        <f>'SO-06.2.1 - Rozhlas'!J34</f>
        <v>0</v>
      </c>
      <c r="AH105" s="127"/>
      <c r="AI105" s="127"/>
      <c r="AJ105" s="127"/>
      <c r="AK105" s="127"/>
      <c r="AL105" s="127"/>
      <c r="AM105" s="127"/>
      <c r="AN105" s="129">
        <f>SUM(AG105,AT105)</f>
        <v>0</v>
      </c>
      <c r="AO105" s="127"/>
      <c r="AP105" s="127"/>
      <c r="AQ105" s="130" t="s">
        <v>85</v>
      </c>
      <c r="AR105" s="67"/>
      <c r="AS105" s="131">
        <v>0</v>
      </c>
      <c r="AT105" s="132">
        <f>ROUND(SUM(AV105:AW105),2)</f>
        <v>0</v>
      </c>
      <c r="AU105" s="133">
        <f>'SO-06.2.1 - Rozhlas'!P94</f>
        <v>0</v>
      </c>
      <c r="AV105" s="132">
        <f>'SO-06.2.1 - Rozhlas'!J37</f>
        <v>0</v>
      </c>
      <c r="AW105" s="132">
        <f>'SO-06.2.1 - Rozhlas'!J38</f>
        <v>0</v>
      </c>
      <c r="AX105" s="132">
        <f>'SO-06.2.1 - Rozhlas'!J39</f>
        <v>0</v>
      </c>
      <c r="AY105" s="132">
        <f>'SO-06.2.1 - Rozhlas'!J40</f>
        <v>0</v>
      </c>
      <c r="AZ105" s="132">
        <f>'SO-06.2.1 - Rozhlas'!F37</f>
        <v>0</v>
      </c>
      <c r="BA105" s="132">
        <f>'SO-06.2.1 - Rozhlas'!F38</f>
        <v>0</v>
      </c>
      <c r="BB105" s="132">
        <f>'SO-06.2.1 - Rozhlas'!F39</f>
        <v>0</v>
      </c>
      <c r="BC105" s="132">
        <f>'SO-06.2.1 - Rozhlas'!F40</f>
        <v>0</v>
      </c>
      <c r="BD105" s="134">
        <f>'SO-06.2.1 - Rozhlas'!F41</f>
        <v>0</v>
      </c>
      <c r="BE105" s="4"/>
      <c r="BT105" s="135" t="s">
        <v>92</v>
      </c>
      <c r="BV105" s="135" t="s">
        <v>74</v>
      </c>
      <c r="BW105" s="135" t="s">
        <v>228</v>
      </c>
      <c r="BX105" s="135" t="s">
        <v>226</v>
      </c>
      <c r="CL105" s="135" t="s">
        <v>21</v>
      </c>
    </row>
    <row r="106" s="4" customFormat="1" ht="23.25" customHeight="1">
      <c r="A106" s="126" t="s">
        <v>82</v>
      </c>
      <c r="B106" s="65"/>
      <c r="C106" s="127"/>
      <c r="D106" s="127"/>
      <c r="E106" s="127"/>
      <c r="F106" s="128" t="s">
        <v>229</v>
      </c>
      <c r="G106" s="128"/>
      <c r="H106" s="128"/>
      <c r="I106" s="128"/>
      <c r="J106" s="128"/>
      <c r="K106" s="127"/>
      <c r="L106" s="128" t="s">
        <v>222</v>
      </c>
      <c r="M106" s="128"/>
      <c r="N106" s="128"/>
      <c r="O106" s="128"/>
      <c r="P106" s="128"/>
      <c r="Q106" s="128"/>
      <c r="R106" s="128"/>
      <c r="S106" s="128"/>
      <c r="T106" s="128"/>
      <c r="U106" s="128"/>
      <c r="V106" s="128"/>
      <c r="W106" s="128"/>
      <c r="X106" s="128"/>
      <c r="Y106" s="128"/>
      <c r="Z106" s="128"/>
      <c r="AA106" s="128"/>
      <c r="AB106" s="128"/>
      <c r="AC106" s="128"/>
      <c r="AD106" s="128"/>
      <c r="AE106" s="128"/>
      <c r="AF106" s="128"/>
      <c r="AG106" s="129">
        <f>'SO-06.2.2 - Rozhlas kabeláž'!J34</f>
        <v>0</v>
      </c>
      <c r="AH106" s="127"/>
      <c r="AI106" s="127"/>
      <c r="AJ106" s="127"/>
      <c r="AK106" s="127"/>
      <c r="AL106" s="127"/>
      <c r="AM106" s="127"/>
      <c r="AN106" s="129">
        <f>SUM(AG106,AT106)</f>
        <v>0</v>
      </c>
      <c r="AO106" s="127"/>
      <c r="AP106" s="127"/>
      <c r="AQ106" s="130" t="s">
        <v>85</v>
      </c>
      <c r="AR106" s="67"/>
      <c r="AS106" s="131">
        <v>0</v>
      </c>
      <c r="AT106" s="132">
        <f>ROUND(SUM(AV106:AW106),2)</f>
        <v>0</v>
      </c>
      <c r="AU106" s="133">
        <f>'SO-06.2.2 - Rozhlas kabeláž'!P93</f>
        <v>0</v>
      </c>
      <c r="AV106" s="132">
        <f>'SO-06.2.2 - Rozhlas kabeláž'!J37</f>
        <v>0</v>
      </c>
      <c r="AW106" s="132">
        <f>'SO-06.2.2 - Rozhlas kabeláž'!J38</f>
        <v>0</v>
      </c>
      <c r="AX106" s="132">
        <f>'SO-06.2.2 - Rozhlas kabeláž'!J39</f>
        <v>0</v>
      </c>
      <c r="AY106" s="132">
        <f>'SO-06.2.2 - Rozhlas kabeláž'!J40</f>
        <v>0</v>
      </c>
      <c r="AZ106" s="132">
        <f>'SO-06.2.2 - Rozhlas kabeláž'!F37</f>
        <v>0</v>
      </c>
      <c r="BA106" s="132">
        <f>'SO-06.2.2 - Rozhlas kabeláž'!F38</f>
        <v>0</v>
      </c>
      <c r="BB106" s="132">
        <f>'SO-06.2.2 - Rozhlas kabeláž'!F39</f>
        <v>0</v>
      </c>
      <c r="BC106" s="132">
        <f>'SO-06.2.2 - Rozhlas kabeláž'!F40</f>
        <v>0</v>
      </c>
      <c r="BD106" s="134">
        <f>'SO-06.2.2 - Rozhlas kabeláž'!F41</f>
        <v>0</v>
      </c>
      <c r="BE106" s="4"/>
      <c r="BT106" s="135" t="s">
        <v>92</v>
      </c>
      <c r="BV106" s="135" t="s">
        <v>74</v>
      </c>
      <c r="BW106" s="135" t="s">
        <v>230</v>
      </c>
      <c r="BX106" s="135" t="s">
        <v>226</v>
      </c>
      <c r="CL106" s="135" t="s">
        <v>21</v>
      </c>
    </row>
    <row r="107" s="4" customFormat="1" ht="16.5" customHeight="1">
      <c r="A107" s="4"/>
      <c r="B107" s="65"/>
      <c r="C107" s="127"/>
      <c r="D107" s="127"/>
      <c r="E107" s="128" t="s">
        <v>231</v>
      </c>
      <c r="F107" s="128"/>
      <c r="G107" s="128"/>
      <c r="H107" s="128"/>
      <c r="I107" s="128"/>
      <c r="J107" s="127"/>
      <c r="K107" s="128" t="s">
        <v>232</v>
      </c>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36">
        <f>ROUND(SUM(AG108:AG113),2)</f>
        <v>0</v>
      </c>
      <c r="AH107" s="127"/>
      <c r="AI107" s="127"/>
      <c r="AJ107" s="127"/>
      <c r="AK107" s="127"/>
      <c r="AL107" s="127"/>
      <c r="AM107" s="127"/>
      <c r="AN107" s="129">
        <f>SUM(AG107,AT107)</f>
        <v>0</v>
      </c>
      <c r="AO107" s="127"/>
      <c r="AP107" s="127"/>
      <c r="AQ107" s="130" t="s">
        <v>85</v>
      </c>
      <c r="AR107" s="67"/>
      <c r="AS107" s="131">
        <f>ROUND(SUM(AS108:AS113),2)</f>
        <v>0</v>
      </c>
      <c r="AT107" s="132">
        <f>ROUND(SUM(AV107:AW107),2)</f>
        <v>0</v>
      </c>
      <c r="AU107" s="133">
        <f>ROUND(SUM(AU108:AU113),5)</f>
        <v>0</v>
      </c>
      <c r="AV107" s="132">
        <f>ROUND(AZ107*L29,2)</f>
        <v>0</v>
      </c>
      <c r="AW107" s="132">
        <f>ROUND(BA107*L30,2)</f>
        <v>0</v>
      </c>
      <c r="AX107" s="132">
        <f>ROUND(BB107*L29,2)</f>
        <v>0</v>
      </c>
      <c r="AY107" s="132">
        <f>ROUND(BC107*L30,2)</f>
        <v>0</v>
      </c>
      <c r="AZ107" s="132">
        <f>ROUND(SUM(AZ108:AZ113),2)</f>
        <v>0</v>
      </c>
      <c r="BA107" s="132">
        <f>ROUND(SUM(BA108:BA113),2)</f>
        <v>0</v>
      </c>
      <c r="BB107" s="132">
        <f>ROUND(SUM(BB108:BB113),2)</f>
        <v>0</v>
      </c>
      <c r="BC107" s="132">
        <f>ROUND(SUM(BC108:BC113),2)</f>
        <v>0</v>
      </c>
      <c r="BD107" s="134">
        <f>ROUND(SUM(BD108:BD113),2)</f>
        <v>0</v>
      </c>
      <c r="BE107" s="4"/>
      <c r="BS107" s="135" t="s">
        <v>71</v>
      </c>
      <c r="BT107" s="135" t="s">
        <v>81</v>
      </c>
      <c r="BU107" s="135" t="s">
        <v>73</v>
      </c>
      <c r="BV107" s="135" t="s">
        <v>74</v>
      </c>
      <c r="BW107" s="135" t="s">
        <v>233</v>
      </c>
      <c r="BX107" s="135" t="s">
        <v>214</v>
      </c>
      <c r="CL107" s="135" t="s">
        <v>19</v>
      </c>
    </row>
    <row r="108" s="4" customFormat="1" ht="23.25" customHeight="1">
      <c r="A108" s="126" t="s">
        <v>82</v>
      </c>
      <c r="B108" s="65"/>
      <c r="C108" s="127"/>
      <c r="D108" s="127"/>
      <c r="E108" s="127"/>
      <c r="F108" s="128" t="s">
        <v>234</v>
      </c>
      <c r="G108" s="128"/>
      <c r="H108" s="128"/>
      <c r="I108" s="128"/>
      <c r="J108" s="128"/>
      <c r="K108" s="127"/>
      <c r="L108" s="128" t="s">
        <v>235</v>
      </c>
      <c r="M108" s="128"/>
      <c r="N108" s="128"/>
      <c r="O108" s="128"/>
      <c r="P108" s="128"/>
      <c r="Q108" s="128"/>
      <c r="R108" s="128"/>
      <c r="S108" s="128"/>
      <c r="T108" s="128"/>
      <c r="U108" s="128"/>
      <c r="V108" s="128"/>
      <c r="W108" s="128"/>
      <c r="X108" s="128"/>
      <c r="Y108" s="128"/>
      <c r="Z108" s="128"/>
      <c r="AA108" s="128"/>
      <c r="AB108" s="128"/>
      <c r="AC108" s="128"/>
      <c r="AD108" s="128"/>
      <c r="AE108" s="128"/>
      <c r="AF108" s="128"/>
      <c r="AG108" s="129">
        <f>'SO-06.3.1 - Kabelové tras...'!J34</f>
        <v>0</v>
      </c>
      <c r="AH108" s="127"/>
      <c r="AI108" s="127"/>
      <c r="AJ108" s="127"/>
      <c r="AK108" s="127"/>
      <c r="AL108" s="127"/>
      <c r="AM108" s="127"/>
      <c r="AN108" s="129">
        <f>SUM(AG108,AT108)</f>
        <v>0</v>
      </c>
      <c r="AO108" s="127"/>
      <c r="AP108" s="127"/>
      <c r="AQ108" s="130" t="s">
        <v>85</v>
      </c>
      <c r="AR108" s="67"/>
      <c r="AS108" s="131">
        <v>0</v>
      </c>
      <c r="AT108" s="132">
        <f>ROUND(SUM(AV108:AW108),2)</f>
        <v>0</v>
      </c>
      <c r="AU108" s="133">
        <f>'SO-06.3.1 - Kabelové tras...'!P94</f>
        <v>0</v>
      </c>
      <c r="AV108" s="132">
        <f>'SO-06.3.1 - Kabelové tras...'!J37</f>
        <v>0</v>
      </c>
      <c r="AW108" s="132">
        <f>'SO-06.3.1 - Kabelové tras...'!J38</f>
        <v>0</v>
      </c>
      <c r="AX108" s="132">
        <f>'SO-06.3.1 - Kabelové tras...'!J39</f>
        <v>0</v>
      </c>
      <c r="AY108" s="132">
        <f>'SO-06.3.1 - Kabelové tras...'!J40</f>
        <v>0</v>
      </c>
      <c r="AZ108" s="132">
        <f>'SO-06.3.1 - Kabelové tras...'!F37</f>
        <v>0</v>
      </c>
      <c r="BA108" s="132">
        <f>'SO-06.3.1 - Kabelové tras...'!F38</f>
        <v>0</v>
      </c>
      <c r="BB108" s="132">
        <f>'SO-06.3.1 - Kabelové tras...'!F39</f>
        <v>0</v>
      </c>
      <c r="BC108" s="132">
        <f>'SO-06.3.1 - Kabelové tras...'!F40</f>
        <v>0</v>
      </c>
      <c r="BD108" s="134">
        <f>'SO-06.3.1 - Kabelové tras...'!F41</f>
        <v>0</v>
      </c>
      <c r="BE108" s="4"/>
      <c r="BT108" s="135" t="s">
        <v>92</v>
      </c>
      <c r="BV108" s="135" t="s">
        <v>74</v>
      </c>
      <c r="BW108" s="135" t="s">
        <v>236</v>
      </c>
      <c r="BX108" s="135" t="s">
        <v>233</v>
      </c>
      <c r="CL108" s="135" t="s">
        <v>21</v>
      </c>
    </row>
    <row r="109" s="4" customFormat="1" ht="23.25" customHeight="1">
      <c r="A109" s="126" t="s">
        <v>82</v>
      </c>
      <c r="B109" s="65"/>
      <c r="C109" s="127"/>
      <c r="D109" s="127"/>
      <c r="E109" s="127"/>
      <c r="F109" s="128" t="s">
        <v>237</v>
      </c>
      <c r="G109" s="128"/>
      <c r="H109" s="128"/>
      <c r="I109" s="128"/>
      <c r="J109" s="128"/>
      <c r="K109" s="127"/>
      <c r="L109" s="128" t="s">
        <v>238</v>
      </c>
      <c r="M109" s="128"/>
      <c r="N109" s="128"/>
      <c r="O109" s="128"/>
      <c r="P109" s="128"/>
      <c r="Q109" s="128"/>
      <c r="R109" s="128"/>
      <c r="S109" s="128"/>
      <c r="T109" s="128"/>
      <c r="U109" s="128"/>
      <c r="V109" s="128"/>
      <c r="W109" s="128"/>
      <c r="X109" s="128"/>
      <c r="Y109" s="128"/>
      <c r="Z109" s="128"/>
      <c r="AA109" s="128"/>
      <c r="AB109" s="128"/>
      <c r="AC109" s="128"/>
      <c r="AD109" s="128"/>
      <c r="AE109" s="128"/>
      <c r="AF109" s="128"/>
      <c r="AG109" s="129">
        <f>'SO-06.3.2 - SK'!J34</f>
        <v>0</v>
      </c>
      <c r="AH109" s="127"/>
      <c r="AI109" s="127"/>
      <c r="AJ109" s="127"/>
      <c r="AK109" s="127"/>
      <c r="AL109" s="127"/>
      <c r="AM109" s="127"/>
      <c r="AN109" s="129">
        <f>SUM(AG109,AT109)</f>
        <v>0</v>
      </c>
      <c r="AO109" s="127"/>
      <c r="AP109" s="127"/>
      <c r="AQ109" s="130" t="s">
        <v>85</v>
      </c>
      <c r="AR109" s="67"/>
      <c r="AS109" s="131">
        <v>0</v>
      </c>
      <c r="AT109" s="132">
        <f>ROUND(SUM(AV109:AW109),2)</f>
        <v>0</v>
      </c>
      <c r="AU109" s="133">
        <f>'SO-06.3.2 - SK'!P93</f>
        <v>0</v>
      </c>
      <c r="AV109" s="132">
        <f>'SO-06.3.2 - SK'!J37</f>
        <v>0</v>
      </c>
      <c r="AW109" s="132">
        <f>'SO-06.3.2 - SK'!J38</f>
        <v>0</v>
      </c>
      <c r="AX109" s="132">
        <f>'SO-06.3.2 - SK'!J39</f>
        <v>0</v>
      </c>
      <c r="AY109" s="132">
        <f>'SO-06.3.2 - SK'!J40</f>
        <v>0</v>
      </c>
      <c r="AZ109" s="132">
        <f>'SO-06.3.2 - SK'!F37</f>
        <v>0</v>
      </c>
      <c r="BA109" s="132">
        <f>'SO-06.3.2 - SK'!F38</f>
        <v>0</v>
      </c>
      <c r="BB109" s="132">
        <f>'SO-06.3.2 - SK'!F39</f>
        <v>0</v>
      </c>
      <c r="BC109" s="132">
        <f>'SO-06.3.2 - SK'!F40</f>
        <v>0</v>
      </c>
      <c r="BD109" s="134">
        <f>'SO-06.3.2 - SK'!F41</f>
        <v>0</v>
      </c>
      <c r="BE109" s="4"/>
      <c r="BT109" s="135" t="s">
        <v>92</v>
      </c>
      <c r="BV109" s="135" t="s">
        <v>74</v>
      </c>
      <c r="BW109" s="135" t="s">
        <v>239</v>
      </c>
      <c r="BX109" s="135" t="s">
        <v>233</v>
      </c>
      <c r="CL109" s="135" t="s">
        <v>21</v>
      </c>
    </row>
    <row r="110" s="4" customFormat="1" ht="23.25" customHeight="1">
      <c r="A110" s="126" t="s">
        <v>82</v>
      </c>
      <c r="B110" s="65"/>
      <c r="C110" s="127"/>
      <c r="D110" s="127"/>
      <c r="E110" s="127"/>
      <c r="F110" s="128" t="s">
        <v>240</v>
      </c>
      <c r="G110" s="128"/>
      <c r="H110" s="128"/>
      <c r="I110" s="128"/>
      <c r="J110" s="128"/>
      <c r="K110" s="127"/>
      <c r="L110" s="128" t="s">
        <v>241</v>
      </c>
      <c r="M110" s="128"/>
      <c r="N110" s="128"/>
      <c r="O110" s="128"/>
      <c r="P110" s="128"/>
      <c r="Q110" s="128"/>
      <c r="R110" s="128"/>
      <c r="S110" s="128"/>
      <c r="T110" s="128"/>
      <c r="U110" s="128"/>
      <c r="V110" s="128"/>
      <c r="W110" s="128"/>
      <c r="X110" s="128"/>
      <c r="Y110" s="128"/>
      <c r="Z110" s="128"/>
      <c r="AA110" s="128"/>
      <c r="AB110" s="128"/>
      <c r="AC110" s="128"/>
      <c r="AD110" s="128"/>
      <c r="AE110" s="128"/>
      <c r="AF110" s="128"/>
      <c r="AG110" s="129">
        <f>'SO-06.3.3 - SK kabeláž'!J34</f>
        <v>0</v>
      </c>
      <c r="AH110" s="127"/>
      <c r="AI110" s="127"/>
      <c r="AJ110" s="127"/>
      <c r="AK110" s="127"/>
      <c r="AL110" s="127"/>
      <c r="AM110" s="127"/>
      <c r="AN110" s="129">
        <f>SUM(AG110,AT110)</f>
        <v>0</v>
      </c>
      <c r="AO110" s="127"/>
      <c r="AP110" s="127"/>
      <c r="AQ110" s="130" t="s">
        <v>85</v>
      </c>
      <c r="AR110" s="67"/>
      <c r="AS110" s="131">
        <v>0</v>
      </c>
      <c r="AT110" s="132">
        <f>ROUND(SUM(AV110:AW110),2)</f>
        <v>0</v>
      </c>
      <c r="AU110" s="133">
        <f>'SO-06.3.3 - SK kabeláž'!P93</f>
        <v>0</v>
      </c>
      <c r="AV110" s="132">
        <f>'SO-06.3.3 - SK kabeláž'!J37</f>
        <v>0</v>
      </c>
      <c r="AW110" s="132">
        <f>'SO-06.3.3 - SK kabeláž'!J38</f>
        <v>0</v>
      </c>
      <c r="AX110" s="132">
        <f>'SO-06.3.3 - SK kabeláž'!J39</f>
        <v>0</v>
      </c>
      <c r="AY110" s="132">
        <f>'SO-06.3.3 - SK kabeláž'!J40</f>
        <v>0</v>
      </c>
      <c r="AZ110" s="132">
        <f>'SO-06.3.3 - SK kabeláž'!F37</f>
        <v>0</v>
      </c>
      <c r="BA110" s="132">
        <f>'SO-06.3.3 - SK kabeláž'!F38</f>
        <v>0</v>
      </c>
      <c r="BB110" s="132">
        <f>'SO-06.3.3 - SK kabeláž'!F39</f>
        <v>0</v>
      </c>
      <c r="BC110" s="132">
        <f>'SO-06.3.3 - SK kabeláž'!F40</f>
        <v>0</v>
      </c>
      <c r="BD110" s="134">
        <f>'SO-06.3.3 - SK kabeláž'!F41</f>
        <v>0</v>
      </c>
      <c r="BE110" s="4"/>
      <c r="BT110" s="135" t="s">
        <v>92</v>
      </c>
      <c r="BV110" s="135" t="s">
        <v>74</v>
      </c>
      <c r="BW110" s="135" t="s">
        <v>242</v>
      </c>
      <c r="BX110" s="135" t="s">
        <v>233</v>
      </c>
      <c r="CL110" s="135" t="s">
        <v>21</v>
      </c>
    </row>
    <row r="111" s="4" customFormat="1" ht="23.25" customHeight="1">
      <c r="A111" s="126" t="s">
        <v>82</v>
      </c>
      <c r="B111" s="65"/>
      <c r="C111" s="127"/>
      <c r="D111" s="127"/>
      <c r="E111" s="127"/>
      <c r="F111" s="128" t="s">
        <v>243</v>
      </c>
      <c r="G111" s="128"/>
      <c r="H111" s="128"/>
      <c r="I111" s="128"/>
      <c r="J111" s="128"/>
      <c r="K111" s="127"/>
      <c r="L111" s="128" t="s">
        <v>244</v>
      </c>
      <c r="M111" s="128"/>
      <c r="N111" s="128"/>
      <c r="O111" s="128"/>
      <c r="P111" s="128"/>
      <c r="Q111" s="128"/>
      <c r="R111" s="128"/>
      <c r="S111" s="128"/>
      <c r="T111" s="128"/>
      <c r="U111" s="128"/>
      <c r="V111" s="128"/>
      <c r="W111" s="128"/>
      <c r="X111" s="128"/>
      <c r="Y111" s="128"/>
      <c r="Z111" s="128"/>
      <c r="AA111" s="128"/>
      <c r="AB111" s="128"/>
      <c r="AC111" s="128"/>
      <c r="AD111" s="128"/>
      <c r="AE111" s="128"/>
      <c r="AF111" s="128"/>
      <c r="AG111" s="129">
        <f>'SO-06.3.4 - Přeložky stáv...'!J34</f>
        <v>0</v>
      </c>
      <c r="AH111" s="127"/>
      <c r="AI111" s="127"/>
      <c r="AJ111" s="127"/>
      <c r="AK111" s="127"/>
      <c r="AL111" s="127"/>
      <c r="AM111" s="127"/>
      <c r="AN111" s="129">
        <f>SUM(AG111,AT111)</f>
        <v>0</v>
      </c>
      <c r="AO111" s="127"/>
      <c r="AP111" s="127"/>
      <c r="AQ111" s="130" t="s">
        <v>85</v>
      </c>
      <c r="AR111" s="67"/>
      <c r="AS111" s="131">
        <v>0</v>
      </c>
      <c r="AT111" s="132">
        <f>ROUND(SUM(AV111:AW111),2)</f>
        <v>0</v>
      </c>
      <c r="AU111" s="133">
        <f>'SO-06.3.4 - Přeložky stáv...'!P95</f>
        <v>0</v>
      </c>
      <c r="AV111" s="132">
        <f>'SO-06.3.4 - Přeložky stáv...'!J37</f>
        <v>0</v>
      </c>
      <c r="AW111" s="132">
        <f>'SO-06.3.4 - Přeložky stáv...'!J38</f>
        <v>0</v>
      </c>
      <c r="AX111" s="132">
        <f>'SO-06.3.4 - Přeložky stáv...'!J39</f>
        <v>0</v>
      </c>
      <c r="AY111" s="132">
        <f>'SO-06.3.4 - Přeložky stáv...'!J40</f>
        <v>0</v>
      </c>
      <c r="AZ111" s="132">
        <f>'SO-06.3.4 - Přeložky stáv...'!F37</f>
        <v>0</v>
      </c>
      <c r="BA111" s="132">
        <f>'SO-06.3.4 - Přeložky stáv...'!F38</f>
        <v>0</v>
      </c>
      <c r="BB111" s="132">
        <f>'SO-06.3.4 - Přeložky stáv...'!F39</f>
        <v>0</v>
      </c>
      <c r="BC111" s="132">
        <f>'SO-06.3.4 - Přeložky stáv...'!F40</f>
        <v>0</v>
      </c>
      <c r="BD111" s="134">
        <f>'SO-06.3.4 - Přeložky stáv...'!F41</f>
        <v>0</v>
      </c>
      <c r="BE111" s="4"/>
      <c r="BT111" s="135" t="s">
        <v>92</v>
      </c>
      <c r="BV111" s="135" t="s">
        <v>74</v>
      </c>
      <c r="BW111" s="135" t="s">
        <v>245</v>
      </c>
      <c r="BX111" s="135" t="s">
        <v>233</v>
      </c>
      <c r="CL111" s="135" t="s">
        <v>21</v>
      </c>
    </row>
    <row r="112" s="4" customFormat="1" ht="23.25" customHeight="1">
      <c r="A112" s="126" t="s">
        <v>82</v>
      </c>
      <c r="B112" s="65"/>
      <c r="C112" s="127"/>
      <c r="D112" s="127"/>
      <c r="E112" s="127"/>
      <c r="F112" s="128" t="s">
        <v>246</v>
      </c>
      <c r="G112" s="128"/>
      <c r="H112" s="128"/>
      <c r="I112" s="128"/>
      <c r="J112" s="128"/>
      <c r="K112" s="127"/>
      <c r="L112" s="128" t="s">
        <v>247</v>
      </c>
      <c r="M112" s="128"/>
      <c r="N112" s="128"/>
      <c r="O112" s="128"/>
      <c r="P112" s="128"/>
      <c r="Q112" s="128"/>
      <c r="R112" s="128"/>
      <c r="S112" s="128"/>
      <c r="T112" s="128"/>
      <c r="U112" s="128"/>
      <c r="V112" s="128"/>
      <c r="W112" s="128"/>
      <c r="X112" s="128"/>
      <c r="Y112" s="128"/>
      <c r="Z112" s="128"/>
      <c r="AA112" s="128"/>
      <c r="AB112" s="128"/>
      <c r="AC112" s="128"/>
      <c r="AD112" s="128"/>
      <c r="AE112" s="128"/>
      <c r="AF112" s="128"/>
      <c r="AG112" s="129">
        <f>'SO-06.3.5 - Rozvaděč'!J34</f>
        <v>0</v>
      </c>
      <c r="AH112" s="127"/>
      <c r="AI112" s="127"/>
      <c r="AJ112" s="127"/>
      <c r="AK112" s="127"/>
      <c r="AL112" s="127"/>
      <c r="AM112" s="127"/>
      <c r="AN112" s="129">
        <f>SUM(AG112,AT112)</f>
        <v>0</v>
      </c>
      <c r="AO112" s="127"/>
      <c r="AP112" s="127"/>
      <c r="AQ112" s="130" t="s">
        <v>85</v>
      </c>
      <c r="AR112" s="67"/>
      <c r="AS112" s="131">
        <v>0</v>
      </c>
      <c r="AT112" s="132">
        <f>ROUND(SUM(AV112:AW112),2)</f>
        <v>0</v>
      </c>
      <c r="AU112" s="133">
        <f>'SO-06.3.5 - Rozvaděč'!P93</f>
        <v>0</v>
      </c>
      <c r="AV112" s="132">
        <f>'SO-06.3.5 - Rozvaděč'!J37</f>
        <v>0</v>
      </c>
      <c r="AW112" s="132">
        <f>'SO-06.3.5 - Rozvaděč'!J38</f>
        <v>0</v>
      </c>
      <c r="AX112" s="132">
        <f>'SO-06.3.5 - Rozvaděč'!J39</f>
        <v>0</v>
      </c>
      <c r="AY112" s="132">
        <f>'SO-06.3.5 - Rozvaděč'!J40</f>
        <v>0</v>
      </c>
      <c r="AZ112" s="132">
        <f>'SO-06.3.5 - Rozvaděč'!F37</f>
        <v>0</v>
      </c>
      <c r="BA112" s="132">
        <f>'SO-06.3.5 - Rozvaděč'!F38</f>
        <v>0</v>
      </c>
      <c r="BB112" s="132">
        <f>'SO-06.3.5 - Rozvaděč'!F39</f>
        <v>0</v>
      </c>
      <c r="BC112" s="132">
        <f>'SO-06.3.5 - Rozvaděč'!F40</f>
        <v>0</v>
      </c>
      <c r="BD112" s="134">
        <f>'SO-06.3.5 - Rozvaděč'!F41</f>
        <v>0</v>
      </c>
      <c r="BE112" s="4"/>
      <c r="BT112" s="135" t="s">
        <v>92</v>
      </c>
      <c r="BV112" s="135" t="s">
        <v>74</v>
      </c>
      <c r="BW112" s="135" t="s">
        <v>248</v>
      </c>
      <c r="BX112" s="135" t="s">
        <v>233</v>
      </c>
      <c r="CL112" s="135" t="s">
        <v>21</v>
      </c>
    </row>
    <row r="113" s="4" customFormat="1" ht="23.25" customHeight="1">
      <c r="A113" s="126" t="s">
        <v>82</v>
      </c>
      <c r="B113" s="65"/>
      <c r="C113" s="127"/>
      <c r="D113" s="127"/>
      <c r="E113" s="127"/>
      <c r="F113" s="128" t="s">
        <v>249</v>
      </c>
      <c r="G113" s="128"/>
      <c r="H113" s="128"/>
      <c r="I113" s="128"/>
      <c r="J113" s="128"/>
      <c r="K113" s="127"/>
      <c r="L113" s="128" t="s">
        <v>250</v>
      </c>
      <c r="M113" s="128"/>
      <c r="N113" s="128"/>
      <c r="O113" s="128"/>
      <c r="P113" s="128"/>
      <c r="Q113" s="128"/>
      <c r="R113" s="128"/>
      <c r="S113" s="128"/>
      <c r="T113" s="128"/>
      <c r="U113" s="128"/>
      <c r="V113" s="128"/>
      <c r="W113" s="128"/>
      <c r="X113" s="128"/>
      <c r="Y113" s="128"/>
      <c r="Z113" s="128"/>
      <c r="AA113" s="128"/>
      <c r="AB113" s="128"/>
      <c r="AC113" s="128"/>
      <c r="AD113" s="128"/>
      <c r="AE113" s="128"/>
      <c r="AF113" s="128"/>
      <c r="AG113" s="129">
        <f>'SO-06.3.6 - Aktivní prvky'!J34</f>
        <v>0</v>
      </c>
      <c r="AH113" s="127"/>
      <c r="AI113" s="127"/>
      <c r="AJ113" s="127"/>
      <c r="AK113" s="127"/>
      <c r="AL113" s="127"/>
      <c r="AM113" s="127"/>
      <c r="AN113" s="129">
        <f>SUM(AG113,AT113)</f>
        <v>0</v>
      </c>
      <c r="AO113" s="127"/>
      <c r="AP113" s="127"/>
      <c r="AQ113" s="130" t="s">
        <v>85</v>
      </c>
      <c r="AR113" s="67"/>
      <c r="AS113" s="131">
        <v>0</v>
      </c>
      <c r="AT113" s="132">
        <f>ROUND(SUM(AV113:AW113),2)</f>
        <v>0</v>
      </c>
      <c r="AU113" s="133">
        <f>'SO-06.3.6 - Aktivní prvky'!P93</f>
        <v>0</v>
      </c>
      <c r="AV113" s="132">
        <f>'SO-06.3.6 - Aktivní prvky'!J37</f>
        <v>0</v>
      </c>
      <c r="AW113" s="132">
        <f>'SO-06.3.6 - Aktivní prvky'!J38</f>
        <v>0</v>
      </c>
      <c r="AX113" s="132">
        <f>'SO-06.3.6 - Aktivní prvky'!J39</f>
        <v>0</v>
      </c>
      <c r="AY113" s="132">
        <f>'SO-06.3.6 - Aktivní prvky'!J40</f>
        <v>0</v>
      </c>
      <c r="AZ113" s="132">
        <f>'SO-06.3.6 - Aktivní prvky'!F37</f>
        <v>0</v>
      </c>
      <c r="BA113" s="132">
        <f>'SO-06.3.6 - Aktivní prvky'!F38</f>
        <v>0</v>
      </c>
      <c r="BB113" s="132">
        <f>'SO-06.3.6 - Aktivní prvky'!F39</f>
        <v>0</v>
      </c>
      <c r="BC113" s="132">
        <f>'SO-06.3.6 - Aktivní prvky'!F40</f>
        <v>0</v>
      </c>
      <c r="BD113" s="134">
        <f>'SO-06.3.6 - Aktivní prvky'!F41</f>
        <v>0</v>
      </c>
      <c r="BE113" s="4"/>
      <c r="BT113" s="135" t="s">
        <v>92</v>
      </c>
      <c r="BV113" s="135" t="s">
        <v>74</v>
      </c>
      <c r="BW113" s="135" t="s">
        <v>251</v>
      </c>
      <c r="BX113" s="135" t="s">
        <v>233</v>
      </c>
      <c r="CL113" s="135" t="s">
        <v>21</v>
      </c>
    </row>
    <row r="114" s="4" customFormat="1" ht="16.5" customHeight="1">
      <c r="A114" s="126" t="s">
        <v>82</v>
      </c>
      <c r="B114" s="65"/>
      <c r="C114" s="127"/>
      <c r="D114" s="127"/>
      <c r="E114" s="128" t="s">
        <v>252</v>
      </c>
      <c r="F114" s="128"/>
      <c r="G114" s="128"/>
      <c r="H114" s="128"/>
      <c r="I114" s="128"/>
      <c r="J114" s="127"/>
      <c r="K114" s="128" t="s">
        <v>253</v>
      </c>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9">
        <f>'SO-06.4 - VON'!J32</f>
        <v>0</v>
      </c>
      <c r="AH114" s="127"/>
      <c r="AI114" s="127"/>
      <c r="AJ114" s="127"/>
      <c r="AK114" s="127"/>
      <c r="AL114" s="127"/>
      <c r="AM114" s="127"/>
      <c r="AN114" s="129">
        <f>SUM(AG114,AT114)</f>
        <v>0</v>
      </c>
      <c r="AO114" s="127"/>
      <c r="AP114" s="127"/>
      <c r="AQ114" s="130" t="s">
        <v>85</v>
      </c>
      <c r="AR114" s="67"/>
      <c r="AS114" s="131">
        <v>0</v>
      </c>
      <c r="AT114" s="132">
        <f>ROUND(SUM(AV114:AW114),2)</f>
        <v>0</v>
      </c>
      <c r="AU114" s="133">
        <f>'SO-06.4 - VON'!P90</f>
        <v>0</v>
      </c>
      <c r="AV114" s="132">
        <f>'SO-06.4 - VON'!J35</f>
        <v>0</v>
      </c>
      <c r="AW114" s="132">
        <f>'SO-06.4 - VON'!J36</f>
        <v>0</v>
      </c>
      <c r="AX114" s="132">
        <f>'SO-06.4 - VON'!J37</f>
        <v>0</v>
      </c>
      <c r="AY114" s="132">
        <f>'SO-06.4 - VON'!J38</f>
        <v>0</v>
      </c>
      <c r="AZ114" s="132">
        <f>'SO-06.4 - VON'!F35</f>
        <v>0</v>
      </c>
      <c r="BA114" s="132">
        <f>'SO-06.4 - VON'!F36</f>
        <v>0</v>
      </c>
      <c r="BB114" s="132">
        <f>'SO-06.4 - VON'!F37</f>
        <v>0</v>
      </c>
      <c r="BC114" s="132">
        <f>'SO-06.4 - VON'!F38</f>
        <v>0</v>
      </c>
      <c r="BD114" s="134">
        <f>'SO-06.4 - VON'!F39</f>
        <v>0</v>
      </c>
      <c r="BE114" s="4"/>
      <c r="BT114" s="135" t="s">
        <v>81</v>
      </c>
      <c r="BV114" s="135" t="s">
        <v>74</v>
      </c>
      <c r="BW114" s="135" t="s">
        <v>254</v>
      </c>
      <c r="BX114" s="135" t="s">
        <v>214</v>
      </c>
      <c r="CL114" s="135" t="s">
        <v>21</v>
      </c>
    </row>
    <row r="115" s="7" customFormat="1" ht="16.5" customHeight="1">
      <c r="A115" s="126" t="s">
        <v>82</v>
      </c>
      <c r="B115" s="113"/>
      <c r="C115" s="114"/>
      <c r="D115" s="115" t="s">
        <v>255</v>
      </c>
      <c r="E115" s="115"/>
      <c r="F115" s="115"/>
      <c r="G115" s="115"/>
      <c r="H115" s="115"/>
      <c r="I115" s="116"/>
      <c r="J115" s="115" t="s">
        <v>256</v>
      </c>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8">
        <f>'SO-07 - VZT'!J30</f>
        <v>0</v>
      </c>
      <c r="AH115" s="116"/>
      <c r="AI115" s="116"/>
      <c r="AJ115" s="116"/>
      <c r="AK115" s="116"/>
      <c r="AL115" s="116"/>
      <c r="AM115" s="116"/>
      <c r="AN115" s="118">
        <f>SUM(AG115,AT115)</f>
        <v>0</v>
      </c>
      <c r="AO115" s="116"/>
      <c r="AP115" s="116"/>
      <c r="AQ115" s="119" t="s">
        <v>78</v>
      </c>
      <c r="AR115" s="120"/>
      <c r="AS115" s="121">
        <v>0</v>
      </c>
      <c r="AT115" s="122">
        <f>ROUND(SUM(AV115:AW115),2)</f>
        <v>0</v>
      </c>
      <c r="AU115" s="123">
        <f>'SO-07 - VZT'!P96</f>
        <v>0</v>
      </c>
      <c r="AV115" s="122">
        <f>'SO-07 - VZT'!J33</f>
        <v>0</v>
      </c>
      <c r="AW115" s="122">
        <f>'SO-07 - VZT'!J34</f>
        <v>0</v>
      </c>
      <c r="AX115" s="122">
        <f>'SO-07 - VZT'!J35</f>
        <v>0</v>
      </c>
      <c r="AY115" s="122">
        <f>'SO-07 - VZT'!J36</f>
        <v>0</v>
      </c>
      <c r="AZ115" s="122">
        <f>'SO-07 - VZT'!F33</f>
        <v>0</v>
      </c>
      <c r="BA115" s="122">
        <f>'SO-07 - VZT'!F34</f>
        <v>0</v>
      </c>
      <c r="BB115" s="122">
        <f>'SO-07 - VZT'!F35</f>
        <v>0</v>
      </c>
      <c r="BC115" s="122">
        <f>'SO-07 - VZT'!F36</f>
        <v>0</v>
      </c>
      <c r="BD115" s="124">
        <f>'SO-07 - VZT'!F37</f>
        <v>0</v>
      </c>
      <c r="BE115" s="7"/>
      <c r="BT115" s="125" t="s">
        <v>79</v>
      </c>
      <c r="BV115" s="125" t="s">
        <v>74</v>
      </c>
      <c r="BW115" s="125" t="s">
        <v>257</v>
      </c>
      <c r="BX115" s="125" t="s">
        <v>5</v>
      </c>
      <c r="CL115" s="125" t="s">
        <v>21</v>
      </c>
      <c r="CM115" s="125" t="s">
        <v>81</v>
      </c>
    </row>
    <row r="116" s="7" customFormat="1" ht="16.5" customHeight="1">
      <c r="A116" s="126" t="s">
        <v>82</v>
      </c>
      <c r="B116" s="113"/>
      <c r="C116" s="114"/>
      <c r="D116" s="115" t="s">
        <v>258</v>
      </c>
      <c r="E116" s="115"/>
      <c r="F116" s="115"/>
      <c r="G116" s="115"/>
      <c r="H116" s="115"/>
      <c r="I116" s="116"/>
      <c r="J116" s="115" t="s">
        <v>259</v>
      </c>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8">
        <f>'SO-08 - Požárně bezpečnos...'!J30</f>
        <v>0</v>
      </c>
      <c r="AH116" s="116"/>
      <c r="AI116" s="116"/>
      <c r="AJ116" s="116"/>
      <c r="AK116" s="116"/>
      <c r="AL116" s="116"/>
      <c r="AM116" s="116"/>
      <c r="AN116" s="118">
        <f>SUM(AG116,AT116)</f>
        <v>0</v>
      </c>
      <c r="AO116" s="116"/>
      <c r="AP116" s="116"/>
      <c r="AQ116" s="119" t="s">
        <v>78</v>
      </c>
      <c r="AR116" s="120"/>
      <c r="AS116" s="121">
        <v>0</v>
      </c>
      <c r="AT116" s="122">
        <f>ROUND(SUM(AV116:AW116),2)</f>
        <v>0</v>
      </c>
      <c r="AU116" s="123">
        <f>'SO-08 - Požárně bezpečnos...'!P82</f>
        <v>0</v>
      </c>
      <c r="AV116" s="122">
        <f>'SO-08 - Požárně bezpečnos...'!J33</f>
        <v>0</v>
      </c>
      <c r="AW116" s="122">
        <f>'SO-08 - Požárně bezpečnos...'!J34</f>
        <v>0</v>
      </c>
      <c r="AX116" s="122">
        <f>'SO-08 - Požárně bezpečnos...'!J35</f>
        <v>0</v>
      </c>
      <c r="AY116" s="122">
        <f>'SO-08 - Požárně bezpečnos...'!J36</f>
        <v>0</v>
      </c>
      <c r="AZ116" s="122">
        <f>'SO-08 - Požárně bezpečnos...'!F33</f>
        <v>0</v>
      </c>
      <c r="BA116" s="122">
        <f>'SO-08 - Požárně bezpečnos...'!F34</f>
        <v>0</v>
      </c>
      <c r="BB116" s="122">
        <f>'SO-08 - Požárně bezpečnos...'!F35</f>
        <v>0</v>
      </c>
      <c r="BC116" s="122">
        <f>'SO-08 - Požárně bezpečnos...'!F36</f>
        <v>0</v>
      </c>
      <c r="BD116" s="124">
        <f>'SO-08 - Požárně bezpečnos...'!F37</f>
        <v>0</v>
      </c>
      <c r="BE116" s="7"/>
      <c r="BT116" s="125" t="s">
        <v>79</v>
      </c>
      <c r="BV116" s="125" t="s">
        <v>74</v>
      </c>
      <c r="BW116" s="125" t="s">
        <v>260</v>
      </c>
      <c r="BX116" s="125" t="s">
        <v>5</v>
      </c>
      <c r="CL116" s="125" t="s">
        <v>19</v>
      </c>
      <c r="CM116" s="125" t="s">
        <v>81</v>
      </c>
    </row>
    <row r="117" s="7" customFormat="1" ht="16.5" customHeight="1">
      <c r="A117" s="126" t="s">
        <v>82</v>
      </c>
      <c r="B117" s="113"/>
      <c r="C117" s="114"/>
      <c r="D117" s="115" t="s">
        <v>261</v>
      </c>
      <c r="E117" s="115"/>
      <c r="F117" s="115"/>
      <c r="G117" s="115"/>
      <c r="H117" s="115"/>
      <c r="I117" s="116"/>
      <c r="J117" s="115" t="s">
        <v>262</v>
      </c>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8">
        <f>'VRN - Vedlejší rozpočtové...'!J30</f>
        <v>0</v>
      </c>
      <c r="AH117" s="116"/>
      <c r="AI117" s="116"/>
      <c r="AJ117" s="116"/>
      <c r="AK117" s="116"/>
      <c r="AL117" s="116"/>
      <c r="AM117" s="116"/>
      <c r="AN117" s="118">
        <f>SUM(AG117,AT117)</f>
        <v>0</v>
      </c>
      <c r="AO117" s="116"/>
      <c r="AP117" s="116"/>
      <c r="AQ117" s="119" t="s">
        <v>78</v>
      </c>
      <c r="AR117" s="120"/>
      <c r="AS117" s="137">
        <v>0</v>
      </c>
      <c r="AT117" s="138">
        <f>ROUND(SUM(AV117:AW117),2)</f>
        <v>0</v>
      </c>
      <c r="AU117" s="139">
        <f>'VRN - Vedlejší rozpočtové...'!P85</f>
        <v>0</v>
      </c>
      <c r="AV117" s="138">
        <f>'VRN - Vedlejší rozpočtové...'!J33</f>
        <v>0</v>
      </c>
      <c r="AW117" s="138">
        <f>'VRN - Vedlejší rozpočtové...'!J34</f>
        <v>0</v>
      </c>
      <c r="AX117" s="138">
        <f>'VRN - Vedlejší rozpočtové...'!J35</f>
        <v>0</v>
      </c>
      <c r="AY117" s="138">
        <f>'VRN - Vedlejší rozpočtové...'!J36</f>
        <v>0</v>
      </c>
      <c r="AZ117" s="138">
        <f>'VRN - Vedlejší rozpočtové...'!F33</f>
        <v>0</v>
      </c>
      <c r="BA117" s="138">
        <f>'VRN - Vedlejší rozpočtové...'!F34</f>
        <v>0</v>
      </c>
      <c r="BB117" s="138">
        <f>'VRN - Vedlejší rozpočtové...'!F35</f>
        <v>0</v>
      </c>
      <c r="BC117" s="138">
        <f>'VRN - Vedlejší rozpočtové...'!F36</f>
        <v>0</v>
      </c>
      <c r="BD117" s="140">
        <f>'VRN - Vedlejší rozpočtové...'!F37</f>
        <v>0</v>
      </c>
      <c r="BE117" s="7"/>
      <c r="BT117" s="125" t="s">
        <v>79</v>
      </c>
      <c r="BV117" s="125" t="s">
        <v>74</v>
      </c>
      <c r="BW117" s="125" t="s">
        <v>263</v>
      </c>
      <c r="BX117" s="125" t="s">
        <v>5</v>
      </c>
      <c r="CL117" s="125" t="s">
        <v>19</v>
      </c>
      <c r="CM117" s="125" t="s">
        <v>81</v>
      </c>
    </row>
    <row r="118" s="2" customFormat="1" ht="30" customHeight="1">
      <c r="A118" s="40"/>
      <c r="B118" s="41"/>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6"/>
      <c r="AS118" s="40"/>
      <c r="AT118" s="40"/>
      <c r="AU118" s="40"/>
      <c r="AV118" s="40"/>
      <c r="AW118" s="40"/>
      <c r="AX118" s="40"/>
      <c r="AY118" s="40"/>
      <c r="AZ118" s="40"/>
      <c r="BA118" s="40"/>
      <c r="BB118" s="40"/>
      <c r="BC118" s="40"/>
      <c r="BD118" s="40"/>
      <c r="BE118" s="40"/>
    </row>
    <row r="119" s="2" customFormat="1" ht="6.96" customHeight="1">
      <c r="A119" s="40"/>
      <c r="B119" s="61"/>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46"/>
      <c r="AS119" s="40"/>
      <c r="AT119" s="40"/>
      <c r="AU119" s="40"/>
      <c r="AV119" s="40"/>
      <c r="AW119" s="40"/>
      <c r="AX119" s="40"/>
      <c r="AY119" s="40"/>
      <c r="AZ119" s="40"/>
      <c r="BA119" s="40"/>
      <c r="BB119" s="40"/>
      <c r="BC119" s="40"/>
      <c r="BD119" s="40"/>
      <c r="BE119" s="40"/>
    </row>
  </sheetData>
  <sheetProtection sheet="1" formatColumns="0" formatRows="0" objects="1" scenarios="1" spinCount="100000" saltValue="ICC9eKXnw24Ib6hOduzdhScB2ezUlhdpwqhBLwlI+MJ5n0pfP61OThtj19d0kiKjQlS8UcSWqqbRCZw8ORFAnw==" hashValue="TYmmbDY2KSUF2777UYzs4FK5zuKX3nksJQ1GolacvDu2avRqEloqxCgm3h09t2oXhagkxtDuL6TE09zD5GsQkg==" algorithmName="SHA-512" password="CC4B"/>
  <mergeCells count="290">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G68:AM68"/>
    <mergeCell ref="AN68:AP68"/>
    <mergeCell ref="AG69:AM69"/>
    <mergeCell ref="AN69:AP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76:AP76"/>
    <mergeCell ref="AG76:AM76"/>
    <mergeCell ref="AG77:AM77"/>
    <mergeCell ref="AN77:AP77"/>
    <mergeCell ref="AN78:AP78"/>
    <mergeCell ref="AG78:AM78"/>
    <mergeCell ref="AG79:AM79"/>
    <mergeCell ref="AN79:AP79"/>
    <mergeCell ref="AG80:AM80"/>
    <mergeCell ref="AN80:AP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G91:AM91"/>
    <mergeCell ref="AN91:AP91"/>
    <mergeCell ref="AG92:AM92"/>
    <mergeCell ref="AN92:AP92"/>
    <mergeCell ref="AG93:AM93"/>
    <mergeCell ref="AN93:AP93"/>
    <mergeCell ref="AG94:AM94"/>
    <mergeCell ref="AN94:AP94"/>
    <mergeCell ref="AG95:AM95"/>
    <mergeCell ref="AN95:AP95"/>
    <mergeCell ref="AN96:AP96"/>
    <mergeCell ref="AG96:AM96"/>
    <mergeCell ref="AN97:AP97"/>
    <mergeCell ref="AG97:AM97"/>
    <mergeCell ref="AG98:AM98"/>
    <mergeCell ref="AN98:AP98"/>
    <mergeCell ref="AG99:AM99"/>
    <mergeCell ref="AN99:AP99"/>
    <mergeCell ref="AG100:AM100"/>
    <mergeCell ref="AN100:AP100"/>
    <mergeCell ref="L45:AO45"/>
    <mergeCell ref="AM47:AN47"/>
    <mergeCell ref="AS49:AT51"/>
    <mergeCell ref="AM49:AP49"/>
    <mergeCell ref="AM50:AP50"/>
    <mergeCell ref="AN52:AP52"/>
    <mergeCell ref="AG52:AM52"/>
    <mergeCell ref="I52:AF52"/>
    <mergeCell ref="C52:G52"/>
    <mergeCell ref="AG54:AM54"/>
    <mergeCell ref="AG55:AM55"/>
    <mergeCell ref="D55:H55"/>
    <mergeCell ref="AN55:AP55"/>
    <mergeCell ref="J55:AF55"/>
    <mergeCell ref="AN56:AP56"/>
    <mergeCell ref="AG56:AM56"/>
    <mergeCell ref="K56:AF56"/>
    <mergeCell ref="E56:I56"/>
    <mergeCell ref="K57:AF57"/>
    <mergeCell ref="AG57:AM57"/>
    <mergeCell ref="AN57:AP57"/>
    <mergeCell ref="E57:I57"/>
    <mergeCell ref="AN54:AP54"/>
    <mergeCell ref="AN101:AP101"/>
    <mergeCell ref="AG101:AM101"/>
    <mergeCell ref="AG102:AM102"/>
    <mergeCell ref="AN102:AP102"/>
    <mergeCell ref="AN103:AP103"/>
    <mergeCell ref="AG103:AM103"/>
    <mergeCell ref="AG104:AM104"/>
    <mergeCell ref="AN104:AP104"/>
    <mergeCell ref="AN105:AP105"/>
    <mergeCell ref="AG105:AM105"/>
    <mergeCell ref="AG106:AM106"/>
    <mergeCell ref="AN106:AP106"/>
    <mergeCell ref="AG107:AM107"/>
    <mergeCell ref="AN107:AP107"/>
    <mergeCell ref="AG108:AM108"/>
    <mergeCell ref="AN108:AP108"/>
    <mergeCell ref="AG109:AM109"/>
    <mergeCell ref="AN109:AP109"/>
    <mergeCell ref="AN110:AP110"/>
    <mergeCell ref="AG110:AM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G58:AM58"/>
    <mergeCell ref="F58:J58"/>
    <mergeCell ref="AN58:AP58"/>
    <mergeCell ref="L58:AF58"/>
    <mergeCell ref="F59:J59"/>
    <mergeCell ref="AG59:AM59"/>
    <mergeCell ref="AN59:AP59"/>
    <mergeCell ref="L59:AF59"/>
    <mergeCell ref="L60:AF60"/>
    <mergeCell ref="AN60:AP60"/>
    <mergeCell ref="AG60:AM60"/>
    <mergeCell ref="F60:J60"/>
    <mergeCell ref="F61:J61"/>
    <mergeCell ref="L61:AF61"/>
    <mergeCell ref="E62:I62"/>
    <mergeCell ref="K62:AF62"/>
    <mergeCell ref="F63:J63"/>
    <mergeCell ref="L63:AF63"/>
    <mergeCell ref="F64:J64"/>
    <mergeCell ref="L64:AF64"/>
    <mergeCell ref="L65:AF65"/>
    <mergeCell ref="F65:J65"/>
    <mergeCell ref="E66:I66"/>
    <mergeCell ref="K66:AF66"/>
    <mergeCell ref="K67:AF67"/>
    <mergeCell ref="E67:I67"/>
    <mergeCell ref="D68:H68"/>
    <mergeCell ref="J68:AF68"/>
    <mergeCell ref="E69:I69"/>
    <mergeCell ref="K69:AF69"/>
    <mergeCell ref="E70:I70"/>
    <mergeCell ref="K70:AF70"/>
    <mergeCell ref="F71:J71"/>
    <mergeCell ref="L71:AF71"/>
    <mergeCell ref="L72:AF72"/>
    <mergeCell ref="F72:J72"/>
    <mergeCell ref="L73:AF73"/>
    <mergeCell ref="F73:J73"/>
    <mergeCell ref="L74:AF74"/>
    <mergeCell ref="F74:J74"/>
    <mergeCell ref="F75:J75"/>
    <mergeCell ref="L75:AF75"/>
    <mergeCell ref="L76:AF76"/>
    <mergeCell ref="F76:J76"/>
    <mergeCell ref="L77:AF77"/>
    <mergeCell ref="F77:J77"/>
    <mergeCell ref="E78:I78"/>
    <mergeCell ref="K78:AF78"/>
    <mergeCell ref="L79:AF79"/>
    <mergeCell ref="F79:J79"/>
    <mergeCell ref="L80:AF80"/>
    <mergeCell ref="F80:J80"/>
    <mergeCell ref="L81:AF81"/>
    <mergeCell ref="F81:J81"/>
    <mergeCell ref="F82:J82"/>
    <mergeCell ref="L82:AF82"/>
    <mergeCell ref="L83:AF83"/>
    <mergeCell ref="F83:J83"/>
    <mergeCell ref="L84:AF84"/>
    <mergeCell ref="F84:J84"/>
    <mergeCell ref="F85:J85"/>
    <mergeCell ref="L85:AF85"/>
    <mergeCell ref="K86:AF86"/>
    <mergeCell ref="E86:I86"/>
    <mergeCell ref="D87:H87"/>
    <mergeCell ref="J87:AF87"/>
    <mergeCell ref="D88:H88"/>
    <mergeCell ref="J88:AF88"/>
    <mergeCell ref="D89:H89"/>
    <mergeCell ref="J89:AF89"/>
    <mergeCell ref="E90:I90"/>
    <mergeCell ref="K90:AF90"/>
    <mergeCell ref="K91:AF91"/>
    <mergeCell ref="E91:I91"/>
    <mergeCell ref="E92:I92"/>
    <mergeCell ref="K92:AF92"/>
    <mergeCell ref="E93:I93"/>
    <mergeCell ref="K93:AF93"/>
    <mergeCell ref="E94:I94"/>
    <mergeCell ref="K94:AF94"/>
    <mergeCell ref="K95:AF95"/>
    <mergeCell ref="E95:I95"/>
    <mergeCell ref="E96:I96"/>
    <mergeCell ref="K96:AF96"/>
    <mergeCell ref="K97:AF97"/>
    <mergeCell ref="E97:I97"/>
    <mergeCell ref="K98:AF98"/>
    <mergeCell ref="E98:I98"/>
    <mergeCell ref="E99:I99"/>
    <mergeCell ref="K99:AF99"/>
    <mergeCell ref="D100:H100"/>
    <mergeCell ref="J100:AF100"/>
    <mergeCell ref="K101:AF101"/>
    <mergeCell ref="E101:I101"/>
    <mergeCell ref="F102:J102"/>
    <mergeCell ref="L102:AF102"/>
    <mergeCell ref="F103:J103"/>
    <mergeCell ref="L103:AF103"/>
    <mergeCell ref="K104:AF104"/>
    <mergeCell ref="E104:I104"/>
    <mergeCell ref="F105:J105"/>
    <mergeCell ref="L105:AF105"/>
    <mergeCell ref="L106:AF106"/>
    <mergeCell ref="F106:J106"/>
    <mergeCell ref="E107:I107"/>
    <mergeCell ref="K107:AF107"/>
    <mergeCell ref="L108:AF108"/>
    <mergeCell ref="F108:J108"/>
    <mergeCell ref="F109:J109"/>
    <mergeCell ref="L109:AF109"/>
    <mergeCell ref="F110:J110"/>
    <mergeCell ref="L110:AF110"/>
    <mergeCell ref="F111:J111"/>
    <mergeCell ref="L111:AF111"/>
    <mergeCell ref="F112:J112"/>
    <mergeCell ref="L112:AF112"/>
    <mergeCell ref="F113:J113"/>
    <mergeCell ref="L113:AF113"/>
    <mergeCell ref="E114:I114"/>
    <mergeCell ref="K114:AF114"/>
    <mergeCell ref="D115:H115"/>
    <mergeCell ref="J115:AF115"/>
    <mergeCell ref="D116:H116"/>
    <mergeCell ref="J116:AF116"/>
    <mergeCell ref="D117:H117"/>
    <mergeCell ref="J117:AF117"/>
  </mergeCells>
  <hyperlinks>
    <hyperlink ref="A56" location="'SO-01.1 - 1.NP'!C2" display="/"/>
    <hyperlink ref="A58" location="'SO-01.2.1 - Typový středo...'!C2" display="/"/>
    <hyperlink ref="A59" location="'SO-01.2.2 - Středový trak...'!C2" display="/"/>
    <hyperlink ref="A60" location="'SO-01.2.3 - Středový trak...'!C2" display="/"/>
    <hyperlink ref="A61" location="'SO-01.2.4 - Středový trak...'!C2" display="/"/>
    <hyperlink ref="A63" location="'SO-01.3.1 - Typová ubytov...'!C2" display="/"/>
    <hyperlink ref="A64" location="'SO-01.3.2 - Typová rohová...'!C2" display="/"/>
    <hyperlink ref="A65" location="'SO-01.3.3 - Ubytovací buň...'!C2" display="/"/>
    <hyperlink ref="A66" location="'SO-01.4 - Střecha'!C2" display="/"/>
    <hyperlink ref="A67" location="'SO-01.5 - Ochrana konstrukcí'!C2" display="/"/>
    <hyperlink ref="A69" location="'SO-02.1 - 1.NP'!C2" display="/"/>
    <hyperlink ref="A71" location="'SO-02.2.1 - Typový středo...'!C2" display="/"/>
    <hyperlink ref="A72" location="'SO-02.2.2 - Středový trak...'!C2" display="/"/>
    <hyperlink ref="A73" location="'SO-02.2.3 - Středový trak...'!C2" display="/"/>
    <hyperlink ref="A74" location="'SO-02.2.4 - Středový trak...'!C2" display="/"/>
    <hyperlink ref="A75" location="'SO-02.2.5 - Středový trak...'!C2" display="/"/>
    <hyperlink ref="A76" location="'SO-02.2.6 - Středový trak...'!C2" display="/"/>
    <hyperlink ref="A77" location="'SO-02.2.7 - Vybavení kuch...'!C2" display="/"/>
    <hyperlink ref="A79" location="'SO-02.3.1 - Typický modul A'!C2" display="/"/>
    <hyperlink ref="A80" location="'SO-02.3.2 - Typický modul B'!C2" display="/"/>
    <hyperlink ref="A81" location="'SO-02.3.3 - Typický modul C'!C2" display="/"/>
    <hyperlink ref="A82" location="'SO-02.3.4 - Typický modul D'!C2" display="/"/>
    <hyperlink ref="A83" location="'SO-02.3.5 - Typický modul E'!C2" display="/"/>
    <hyperlink ref="A84" location="'SO-02.3.6 - Typický modul F'!C2" display="/"/>
    <hyperlink ref="A85" location="'SO-02.3.7 - Pokoje 2. - 1...'!C2" display="/"/>
    <hyperlink ref="A86" location="'SO-02.4 - Střecha'!C2" display="/"/>
    <hyperlink ref="A87" location="'SO-03 - ZTI'!C2" display="/"/>
    <hyperlink ref="A88" location="'SO-04 - ÚT'!C2" display="/"/>
    <hyperlink ref="A90" location="'SO-05.1 - ELEKTROINSTALACE'!C2" display="/"/>
    <hyperlink ref="A91" location="'SO-05.10 - Rozvaděč RP'!C2" display="/"/>
    <hyperlink ref="A92" location="'SO-05.2 - Nouzové osvětlení'!C2" display="/"/>
    <hyperlink ref="A93" location="'SO-05.3 - Řídící systém o...'!C2" display="/"/>
    <hyperlink ref="A94" location="'SO-05.4 - ROZVADĚČ RH'!C2" display="/"/>
    <hyperlink ref="A95" location="'SO-05.5 - Rozvaděč RS1-DALI'!C2" display="/"/>
    <hyperlink ref="A96" location="'SO-05.6 - Rozvaděč RS2-12'!C2" display="/"/>
    <hyperlink ref="A97" location="'SO-05.7 - Rozvaděč RS 13'!C2" display="/"/>
    <hyperlink ref="A98" location="'SO-05.8 - Rozvaděč R SERVER'!C2" display="/"/>
    <hyperlink ref="A99" location="'SO-05.9 - Rozvaděč R PRÁD...'!C2" display="/"/>
    <hyperlink ref="A102" location="'SO-06.1.1 - Rozhlas'!C2" display="/"/>
    <hyperlink ref="A103" location="'SO-06.1.2 - Rozhlas kabeláž'!C2" display="/"/>
    <hyperlink ref="A105" location="'SO-06.2.1 - Rozhlas'!C2" display="/"/>
    <hyperlink ref="A106" location="'SO-06.2.2 - Rozhlas kabeláž'!C2" display="/"/>
    <hyperlink ref="A108" location="'SO-06.3.1 - Kabelové tras...'!C2" display="/"/>
    <hyperlink ref="A109" location="'SO-06.3.2 - SK'!C2" display="/"/>
    <hyperlink ref="A110" location="'SO-06.3.3 - SK kabeláž'!C2" display="/"/>
    <hyperlink ref="A111" location="'SO-06.3.4 - Přeložky stáv...'!C2" display="/"/>
    <hyperlink ref="A112" location="'SO-06.3.5 - Rozvaděč'!C2" display="/"/>
    <hyperlink ref="A113" location="'SO-06.3.6 - Aktivní prvky'!C2" display="/"/>
    <hyperlink ref="A114" location="'SO-06.4 - VON'!C2" display="/"/>
    <hyperlink ref="A115" location="'SO-07 - VZT'!C2" display="/"/>
    <hyperlink ref="A116" location="'SO-08 - Požárně bezpečnos...'!C2" display="/"/>
    <hyperlink ref="A117"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86</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1" customFormat="1" ht="12" customHeight="1">
      <c r="B8" s="22"/>
      <c r="D8" s="145" t="s">
        <v>265</v>
      </c>
      <c r="L8" s="22"/>
    </row>
    <row r="9" s="2" customFormat="1" ht="16.5" customHeight="1">
      <c r="A9" s="40"/>
      <c r="B9" s="46"/>
      <c r="C9" s="40"/>
      <c r="D9" s="40"/>
      <c r="E9" s="146" t="s">
        <v>266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268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20. 3. 2023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21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28</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27</v>
      </c>
      <c r="J25" s="135" t="s">
        <v>21</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29</v>
      </c>
      <c r="J26" s="135" t="s">
        <v>21</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71.25" customHeight="1">
      <c r="A29" s="150"/>
      <c r="B29" s="151"/>
      <c r="C29" s="150"/>
      <c r="D29" s="150"/>
      <c r="E29" s="152" t="s">
        <v>37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ROUND(J92,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ROUND((SUM(BE92:BE157)),  2)</f>
        <v>0</v>
      </c>
      <c r="G35" s="40"/>
      <c r="H35" s="40"/>
      <c r="I35" s="160">
        <v>0.20999999999999999</v>
      </c>
      <c r="J35" s="159">
        <f>ROUND(((SUM(BE92:BE157))*I35),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ROUND((SUM(BF92:BF157)),  2)</f>
        <v>0</v>
      </c>
      <c r="G36" s="40"/>
      <c r="H36" s="40"/>
      <c r="I36" s="160">
        <v>0.14999999999999999</v>
      </c>
      <c r="J36" s="159">
        <f>ROUND(((SUM(BF92:BF157))*I36),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ROUND((SUM(BG92:BG157)),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ROUND((SUM(BH92:BH157)),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ROUND((SUM(BI92:BI157)),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269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a modernizace VŠ kolejí Kounicova 50</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265</v>
      </c>
      <c r="D51" s="24"/>
      <c r="E51" s="24"/>
      <c r="F51" s="24"/>
      <c r="G51" s="24"/>
      <c r="H51" s="24"/>
      <c r="I51" s="24"/>
      <c r="J51" s="24"/>
      <c r="K51" s="24"/>
      <c r="L51" s="22"/>
    </row>
    <row r="52" s="2" customFormat="1" ht="16.5" customHeight="1">
      <c r="A52" s="40"/>
      <c r="B52" s="41"/>
      <c r="C52" s="42"/>
      <c r="D52" s="42"/>
      <c r="E52" s="172" t="s">
        <v>266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SO-01.1 - 1.NP</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50, Brno</v>
      </c>
      <c r="G56" s="42"/>
      <c r="H56" s="42"/>
      <c r="I56" s="34" t="s">
        <v>24</v>
      </c>
      <c r="J56" s="74" t="str">
        <f>IF(J14="","",J14)</f>
        <v>20. 3. 2023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Intar a.s.</v>
      </c>
      <c r="G58" s="42"/>
      <c r="H58" s="42"/>
      <c r="I58" s="34" t="s">
        <v>32</v>
      </c>
      <c r="J58" s="38" t="str">
        <f>E23</f>
        <v>Intar a.s.</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34</v>
      </c>
      <c r="J59" s="38" t="str">
        <f>E26</f>
        <v>Toman Martin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270</v>
      </c>
      <c r="D61" s="174"/>
      <c r="E61" s="174"/>
      <c r="F61" s="174"/>
      <c r="G61" s="174"/>
      <c r="H61" s="174"/>
      <c r="I61" s="174"/>
      <c r="J61" s="175" t="s">
        <v>271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J92</f>
        <v>0</v>
      </c>
      <c r="K63" s="42"/>
      <c r="L63" s="147"/>
      <c r="S63" s="40"/>
      <c r="T63" s="40"/>
      <c r="U63" s="40"/>
      <c r="V63" s="40"/>
      <c r="W63" s="40"/>
      <c r="X63" s="40"/>
      <c r="Y63" s="40"/>
      <c r="Z63" s="40"/>
      <c r="AA63" s="40"/>
      <c r="AB63" s="40"/>
      <c r="AC63" s="40"/>
      <c r="AD63" s="40"/>
      <c r="AE63" s="40"/>
      <c r="AU63" s="19" t="s">
        <v>272</v>
      </c>
    </row>
    <row r="64" s="9" customFormat="1" ht="24.96" customHeight="1">
      <c r="A64" s="9"/>
      <c r="B64" s="177"/>
      <c r="C64" s="178"/>
      <c r="D64" s="179" t="s">
        <v>273</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7"/>
      <c r="D65" s="184" t="s">
        <v>274</v>
      </c>
      <c r="E65" s="185"/>
      <c r="F65" s="185"/>
      <c r="G65" s="185"/>
      <c r="H65" s="185"/>
      <c r="I65" s="185"/>
      <c r="J65" s="186">
        <f>J94</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275</v>
      </c>
      <c r="E66" s="185"/>
      <c r="F66" s="185"/>
      <c r="G66" s="185"/>
      <c r="H66" s="185"/>
      <c r="I66" s="185"/>
      <c r="J66" s="186">
        <f>J124</f>
        <v>0</v>
      </c>
      <c r="K66" s="127"/>
      <c r="L66" s="187"/>
      <c r="S66" s="10"/>
      <c r="T66" s="10"/>
      <c r="U66" s="10"/>
      <c r="V66" s="10"/>
      <c r="W66" s="10"/>
      <c r="X66" s="10"/>
      <c r="Y66" s="10"/>
      <c r="Z66" s="10"/>
      <c r="AA66" s="10"/>
      <c r="AB66" s="10"/>
      <c r="AC66" s="10"/>
      <c r="AD66" s="10"/>
      <c r="AE66" s="10"/>
    </row>
    <row r="67" s="9" customFormat="1" ht="24.96" customHeight="1">
      <c r="A67" s="9"/>
      <c r="B67" s="177"/>
      <c r="C67" s="178"/>
      <c r="D67" s="179" t="s">
        <v>276</v>
      </c>
      <c r="E67" s="180"/>
      <c r="F67" s="180"/>
      <c r="G67" s="180"/>
      <c r="H67" s="180"/>
      <c r="I67" s="180"/>
      <c r="J67" s="181">
        <f>J135</f>
        <v>0</v>
      </c>
      <c r="K67" s="178"/>
      <c r="L67" s="182"/>
      <c r="S67" s="9"/>
      <c r="T67" s="9"/>
      <c r="U67" s="9"/>
      <c r="V67" s="9"/>
      <c r="W67" s="9"/>
      <c r="X67" s="9"/>
      <c r="Y67" s="9"/>
      <c r="Z67" s="9"/>
      <c r="AA67" s="9"/>
      <c r="AB67" s="9"/>
      <c r="AC67" s="9"/>
      <c r="AD67" s="9"/>
      <c r="AE67" s="9"/>
    </row>
    <row r="68" s="10" customFormat="1" ht="19.92" customHeight="1">
      <c r="A68" s="10"/>
      <c r="B68" s="183"/>
      <c r="C68" s="127"/>
      <c r="D68" s="184" t="s">
        <v>277</v>
      </c>
      <c r="E68" s="185"/>
      <c r="F68" s="185"/>
      <c r="G68" s="185"/>
      <c r="H68" s="185"/>
      <c r="I68" s="185"/>
      <c r="J68" s="186">
        <f>J136</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278</v>
      </c>
      <c r="E69" s="185"/>
      <c r="F69" s="185"/>
      <c r="G69" s="185"/>
      <c r="H69" s="185"/>
      <c r="I69" s="185"/>
      <c r="J69" s="186">
        <f>J144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279</v>
      </c>
      <c r="E70" s="185"/>
      <c r="F70" s="185"/>
      <c r="G70" s="185"/>
      <c r="H70" s="185"/>
      <c r="I70" s="185"/>
      <c r="J70" s="186">
        <f>J152</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280</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Rekonstrukce a modernizace VŠ kolejí Kounicova 50</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265</v>
      </c>
      <c r="D81" s="24"/>
      <c r="E81" s="24"/>
      <c r="F81" s="24"/>
      <c r="G81" s="24"/>
      <c r="H81" s="24"/>
      <c r="I81" s="24"/>
      <c r="J81" s="24"/>
      <c r="K81" s="24"/>
      <c r="L81" s="22"/>
    </row>
    <row r="82" s="2" customFormat="1" ht="16.5" customHeight="1">
      <c r="A82" s="40"/>
      <c r="B82" s="41"/>
      <c r="C82" s="42"/>
      <c r="D82" s="42"/>
      <c r="E82" s="172" t="s">
        <v>266</v>
      </c>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267</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E11</f>
        <v>SO-01.1 - 1.NP</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22</v>
      </c>
      <c r="D86" s="42"/>
      <c r="E86" s="42"/>
      <c r="F86" s="29" t="str">
        <f>F14</f>
        <v>Kounicova 50, Brno</v>
      </c>
      <c r="G86" s="42"/>
      <c r="H86" s="42"/>
      <c r="I86" s="34" t="s">
        <v>24</v>
      </c>
      <c r="J86" s="74" t="str">
        <f>IF(J14="","",J14)</f>
        <v>20. 3. 2023</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5.15" customHeight="1">
      <c r="A88" s="40"/>
      <c r="B88" s="41"/>
      <c r="C88" s="34" t="s">
        <v>26</v>
      </c>
      <c r="D88" s="42"/>
      <c r="E88" s="42"/>
      <c r="F88" s="29" t="str">
        <f>E17</f>
        <v>Intar a.s.</v>
      </c>
      <c r="G88" s="42"/>
      <c r="H88" s="42"/>
      <c r="I88" s="34" t="s">
        <v>32</v>
      </c>
      <c r="J88" s="38" t="str">
        <f>E23</f>
        <v>Intar a.s.</v>
      </c>
      <c r="K88" s="42"/>
      <c r="L88" s="147"/>
      <c r="S88" s="40"/>
      <c r="T88" s="40"/>
      <c r="U88" s="40"/>
      <c r="V88" s="40"/>
      <c r="W88" s="40"/>
      <c r="X88" s="40"/>
      <c r="Y88" s="40"/>
      <c r="Z88" s="40"/>
      <c r="AA88" s="40"/>
      <c r="AB88" s="40"/>
      <c r="AC88" s="40"/>
      <c r="AD88" s="40"/>
      <c r="AE88" s="40"/>
    </row>
    <row r="89" s="2" customFormat="1" ht="15.15" customHeight="1">
      <c r="A89" s="40"/>
      <c r="B89" s="41"/>
      <c r="C89" s="34" t="s">
        <v>30</v>
      </c>
      <c r="D89" s="42"/>
      <c r="E89" s="42"/>
      <c r="F89" s="29" t="str">
        <f>IF(E20="","",E20)</f>
        <v>Vyplň údaj</v>
      </c>
      <c r="G89" s="42"/>
      <c r="H89" s="42"/>
      <c r="I89" s="34" t="s">
        <v>34</v>
      </c>
      <c r="J89" s="38" t="str">
        <f>E26</f>
        <v>Toman Martin</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281</v>
      </c>
      <c r="D91" s="191" t="s">
        <v>57</v>
      </c>
      <c r="E91" s="191" t="s">
        <v>53</v>
      </c>
      <c r="F91" s="191" t="s">
        <v>54</v>
      </c>
      <c r="G91" s="191" t="s">
        <v>282</v>
      </c>
      <c r="H91" s="191" t="s">
        <v>283</v>
      </c>
      <c r="I91" s="191" t="s">
        <v>284</v>
      </c>
      <c r="J91" s="191" t="s">
        <v>271</v>
      </c>
      <c r="K91" s="192" t="s">
        <v>285</v>
      </c>
      <c r="L91" s="193"/>
      <c r="M91" s="94" t="s">
        <v>21</v>
      </c>
      <c r="N91" s="95" t="s">
        <v>42</v>
      </c>
      <c r="O91" s="95" t="s">
        <v>286</v>
      </c>
      <c r="P91" s="95" t="s">
        <v>287</v>
      </c>
      <c r="Q91" s="95" t="s">
        <v>288</v>
      </c>
      <c r="R91" s="95" t="s">
        <v>289</v>
      </c>
      <c r="S91" s="95" t="s">
        <v>290</v>
      </c>
      <c r="T91" s="96" t="s">
        <v>291</v>
      </c>
      <c r="U91" s="188"/>
      <c r="V91" s="188"/>
      <c r="W91" s="188"/>
      <c r="X91" s="188"/>
      <c r="Y91" s="188"/>
      <c r="Z91" s="188"/>
      <c r="AA91" s="188"/>
      <c r="AB91" s="188"/>
      <c r="AC91" s="188"/>
      <c r="AD91" s="188"/>
      <c r="AE91" s="188"/>
    </row>
    <row r="92" s="2" customFormat="1" ht="22.8" customHeight="1">
      <c r="A92" s="40"/>
      <c r="B92" s="41"/>
      <c r="C92" s="101" t="s">
        <v>292</v>
      </c>
      <c r="D92" s="42"/>
      <c r="E92" s="42"/>
      <c r="F92" s="42"/>
      <c r="G92" s="42"/>
      <c r="H92" s="42"/>
      <c r="I92" s="42"/>
      <c r="J92" s="194">
        <f>BK92</f>
        <v>0</v>
      </c>
      <c r="K92" s="42"/>
      <c r="L92" s="46"/>
      <c r="M92" s="97"/>
      <c r="N92" s="195"/>
      <c r="O92" s="98"/>
      <c r="P92" s="196">
        <f>P93+P135</f>
        <v>0</v>
      </c>
      <c r="Q92" s="98"/>
      <c r="R92" s="196">
        <f>R93+R135</f>
        <v>0</v>
      </c>
      <c r="S92" s="98"/>
      <c r="T92" s="197">
        <f>T93+T135</f>
        <v>15.519245199999999</v>
      </c>
      <c r="U92" s="40"/>
      <c r="V92" s="40"/>
      <c r="W92" s="40"/>
      <c r="X92" s="40"/>
      <c r="Y92" s="40"/>
      <c r="Z92" s="40"/>
      <c r="AA92" s="40"/>
      <c r="AB92" s="40"/>
      <c r="AC92" s="40"/>
      <c r="AD92" s="40"/>
      <c r="AE92" s="40"/>
      <c r="AT92" s="19" t="s">
        <v>71</v>
      </c>
      <c r="AU92" s="19" t="s">
        <v>272</v>
      </c>
      <c r="BK92" s="198">
        <f>BK93+BK135</f>
        <v>0</v>
      </c>
    </row>
    <row r="93" s="12" customFormat="1" ht="25.92" customHeight="1">
      <c r="A93" s="12"/>
      <c r="B93" s="199"/>
      <c r="C93" s="200"/>
      <c r="D93" s="201" t="s">
        <v>71</v>
      </c>
      <c r="E93" s="202" t="s">
        <v>293</v>
      </c>
      <c r="F93" s="202" t="s">
        <v>294</v>
      </c>
      <c r="G93" s="200"/>
      <c r="H93" s="200"/>
      <c r="I93" s="203"/>
      <c r="J93" s="204">
        <f>BK93</f>
        <v>0</v>
      </c>
      <c r="K93" s="200"/>
      <c r="L93" s="205"/>
      <c r="M93" s="206"/>
      <c r="N93" s="207"/>
      <c r="O93" s="207"/>
      <c r="P93" s="208">
        <f>P94+P124</f>
        <v>0</v>
      </c>
      <c r="Q93" s="207"/>
      <c r="R93" s="208">
        <f>R94+R124</f>
        <v>0</v>
      </c>
      <c r="S93" s="207"/>
      <c r="T93" s="209">
        <f>T94+T124</f>
        <v>14.360156999999999</v>
      </c>
      <c r="U93" s="12"/>
      <c r="V93" s="12"/>
      <c r="W93" s="12"/>
      <c r="X93" s="12"/>
      <c r="Y93" s="12"/>
      <c r="Z93" s="12"/>
      <c r="AA93" s="12"/>
      <c r="AB93" s="12"/>
      <c r="AC93" s="12"/>
      <c r="AD93" s="12"/>
      <c r="AE93" s="12"/>
      <c r="AR93" s="210" t="s">
        <v>79</v>
      </c>
      <c r="AT93" s="211" t="s">
        <v>71</v>
      </c>
      <c r="AU93" s="211" t="s">
        <v>72</v>
      </c>
      <c r="AY93" s="210" t="s">
        <v>295</v>
      </c>
      <c r="BK93" s="212">
        <f>BK94+BK124</f>
        <v>0</v>
      </c>
    </row>
    <row r="94" s="12" customFormat="1" ht="22.8" customHeight="1">
      <c r="A94" s="12"/>
      <c r="B94" s="199"/>
      <c r="C94" s="200"/>
      <c r="D94" s="201" t="s">
        <v>71</v>
      </c>
      <c r="E94" s="213" t="s">
        <v>296</v>
      </c>
      <c r="F94" s="213" t="s">
        <v>297</v>
      </c>
      <c r="G94" s="200"/>
      <c r="H94" s="200"/>
      <c r="I94" s="203"/>
      <c r="J94" s="214">
        <f>BK94</f>
        <v>0</v>
      </c>
      <c r="K94" s="200"/>
      <c r="L94" s="205"/>
      <c r="M94" s="206"/>
      <c r="N94" s="207"/>
      <c r="O94" s="207"/>
      <c r="P94" s="208">
        <f>SUM(P95:P123)</f>
        <v>0</v>
      </c>
      <c r="Q94" s="207"/>
      <c r="R94" s="208">
        <f>SUM(R95:R123)</f>
        <v>0</v>
      </c>
      <c r="S94" s="207"/>
      <c r="T94" s="209">
        <f>SUM(T95:T123)</f>
        <v>14.360156999999999</v>
      </c>
      <c r="U94" s="12"/>
      <c r="V94" s="12"/>
      <c r="W94" s="12"/>
      <c r="X94" s="12"/>
      <c r="Y94" s="12"/>
      <c r="Z94" s="12"/>
      <c r="AA94" s="12"/>
      <c r="AB94" s="12"/>
      <c r="AC94" s="12"/>
      <c r="AD94" s="12"/>
      <c r="AE94" s="12"/>
      <c r="AR94" s="210" t="s">
        <v>79</v>
      </c>
      <c r="AT94" s="211" t="s">
        <v>71</v>
      </c>
      <c r="AU94" s="211" t="s">
        <v>79</v>
      </c>
      <c r="AY94" s="210" t="s">
        <v>295</v>
      </c>
      <c r="BK94" s="212">
        <f>SUM(BK95:BK123)</f>
        <v>0</v>
      </c>
    </row>
    <row r="95" s="2" customFormat="1" ht="44.25" customHeight="1">
      <c r="A95" s="40"/>
      <c r="B95" s="41"/>
      <c r="C95" s="215" t="s">
        <v>79</v>
      </c>
      <c r="D95" s="215" t="s">
        <v>298</v>
      </c>
      <c r="E95" s="216" t="s">
        <v>299</v>
      </c>
      <c r="F95" s="217" t="s">
        <v>300</v>
      </c>
      <c r="G95" s="218" t="s">
        <v>301</v>
      </c>
      <c r="H95" s="219">
        <v>58.421999999999997</v>
      </c>
      <c r="I95" s="220"/>
      <c r="J95" s="221">
        <f>ROUND(I95*H95,2)</f>
        <v>0</v>
      </c>
      <c r="K95" s="217" t="s">
        <v>302</v>
      </c>
      <c r="L95" s="46"/>
      <c r="M95" s="222" t="s">
        <v>21</v>
      </c>
      <c r="N95" s="223" t="s">
        <v>43</v>
      </c>
      <c r="O95" s="86"/>
      <c r="P95" s="224">
        <f>O95*H95</f>
        <v>0</v>
      </c>
      <c r="Q95" s="224">
        <v>0</v>
      </c>
      <c r="R95" s="224">
        <f>Q95*H95</f>
        <v>0</v>
      </c>
      <c r="S95" s="224">
        <v>0.13100000000000001</v>
      </c>
      <c r="T95" s="225">
        <f>S95*H95</f>
        <v>7.6532819999999999</v>
      </c>
      <c r="U95" s="40"/>
      <c r="V95" s="40"/>
      <c r="W95" s="40"/>
      <c r="X95" s="40"/>
      <c r="Y95" s="40"/>
      <c r="Z95" s="40"/>
      <c r="AA95" s="40"/>
      <c r="AB95" s="40"/>
      <c r="AC95" s="40"/>
      <c r="AD95" s="40"/>
      <c r="AE95" s="40"/>
      <c r="AR95" s="226" t="s">
        <v>303</v>
      </c>
      <c r="AT95" s="226" t="s">
        <v>298</v>
      </c>
      <c r="AU95" s="226" t="s">
        <v>81</v>
      </c>
      <c r="AY95" s="19" t="s">
        <v>295</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303</v>
      </c>
      <c r="BM95" s="226" t="s">
        <v>304</v>
      </c>
    </row>
    <row r="96" s="2" customFormat="1">
      <c r="A96" s="40"/>
      <c r="B96" s="41"/>
      <c r="C96" s="42"/>
      <c r="D96" s="228" t="s">
        <v>305</v>
      </c>
      <c r="E96" s="42"/>
      <c r="F96" s="229" t="s">
        <v>306</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305</v>
      </c>
      <c r="AU96" s="19" t="s">
        <v>81</v>
      </c>
    </row>
    <row r="97" s="13" customFormat="1">
      <c r="A97" s="13"/>
      <c r="B97" s="233"/>
      <c r="C97" s="234"/>
      <c r="D97" s="235" t="s">
        <v>307</v>
      </c>
      <c r="E97" s="236" t="s">
        <v>21</v>
      </c>
      <c r="F97" s="237" t="s">
        <v>308</v>
      </c>
      <c r="G97" s="234"/>
      <c r="H97" s="236" t="s">
        <v>21</v>
      </c>
      <c r="I97" s="238"/>
      <c r="J97" s="234"/>
      <c r="K97" s="234"/>
      <c r="L97" s="239"/>
      <c r="M97" s="240"/>
      <c r="N97" s="241"/>
      <c r="O97" s="241"/>
      <c r="P97" s="241"/>
      <c r="Q97" s="241"/>
      <c r="R97" s="241"/>
      <c r="S97" s="241"/>
      <c r="T97" s="242"/>
      <c r="U97" s="13"/>
      <c r="V97" s="13"/>
      <c r="W97" s="13"/>
      <c r="X97" s="13"/>
      <c r="Y97" s="13"/>
      <c r="Z97" s="13"/>
      <c r="AA97" s="13"/>
      <c r="AB97" s="13"/>
      <c r="AC97" s="13"/>
      <c r="AD97" s="13"/>
      <c r="AE97" s="13"/>
      <c r="AT97" s="243" t="s">
        <v>307</v>
      </c>
      <c r="AU97" s="243" t="s">
        <v>81</v>
      </c>
      <c r="AV97" s="13" t="s">
        <v>79</v>
      </c>
      <c r="AW97" s="13" t="s">
        <v>33</v>
      </c>
      <c r="AX97" s="13" t="s">
        <v>72</v>
      </c>
      <c r="AY97" s="243" t="s">
        <v>295</v>
      </c>
    </row>
    <row r="98" s="14" customFormat="1">
      <c r="A98" s="14"/>
      <c r="B98" s="244"/>
      <c r="C98" s="245"/>
      <c r="D98" s="235" t="s">
        <v>307</v>
      </c>
      <c r="E98" s="246" t="s">
        <v>21</v>
      </c>
      <c r="F98" s="247" t="s">
        <v>309</v>
      </c>
      <c r="G98" s="245"/>
      <c r="H98" s="248">
        <v>53.546999999999997</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307</v>
      </c>
      <c r="AU98" s="254" t="s">
        <v>81</v>
      </c>
      <c r="AV98" s="14" t="s">
        <v>81</v>
      </c>
      <c r="AW98" s="14" t="s">
        <v>33</v>
      </c>
      <c r="AX98" s="14" t="s">
        <v>72</v>
      </c>
      <c r="AY98" s="254" t="s">
        <v>295</v>
      </c>
    </row>
    <row r="99" s="13" customFormat="1">
      <c r="A99" s="13"/>
      <c r="B99" s="233"/>
      <c r="C99" s="234"/>
      <c r="D99" s="235" t="s">
        <v>307</v>
      </c>
      <c r="E99" s="236" t="s">
        <v>21</v>
      </c>
      <c r="F99" s="237" t="s">
        <v>310</v>
      </c>
      <c r="G99" s="234"/>
      <c r="H99" s="236" t="s">
        <v>21</v>
      </c>
      <c r="I99" s="238"/>
      <c r="J99" s="234"/>
      <c r="K99" s="234"/>
      <c r="L99" s="239"/>
      <c r="M99" s="240"/>
      <c r="N99" s="241"/>
      <c r="O99" s="241"/>
      <c r="P99" s="241"/>
      <c r="Q99" s="241"/>
      <c r="R99" s="241"/>
      <c r="S99" s="241"/>
      <c r="T99" s="242"/>
      <c r="U99" s="13"/>
      <c r="V99" s="13"/>
      <c r="W99" s="13"/>
      <c r="X99" s="13"/>
      <c r="Y99" s="13"/>
      <c r="Z99" s="13"/>
      <c r="AA99" s="13"/>
      <c r="AB99" s="13"/>
      <c r="AC99" s="13"/>
      <c r="AD99" s="13"/>
      <c r="AE99" s="13"/>
      <c r="AT99" s="243" t="s">
        <v>307</v>
      </c>
      <c r="AU99" s="243" t="s">
        <v>81</v>
      </c>
      <c r="AV99" s="13" t="s">
        <v>79</v>
      </c>
      <c r="AW99" s="13" t="s">
        <v>33</v>
      </c>
      <c r="AX99" s="13" t="s">
        <v>72</v>
      </c>
      <c r="AY99" s="243" t="s">
        <v>295</v>
      </c>
    </row>
    <row r="100" s="14" customFormat="1">
      <c r="A100" s="14"/>
      <c r="B100" s="244"/>
      <c r="C100" s="245"/>
      <c r="D100" s="235" t="s">
        <v>307</v>
      </c>
      <c r="E100" s="246" t="s">
        <v>21</v>
      </c>
      <c r="F100" s="247" t="s">
        <v>311</v>
      </c>
      <c r="G100" s="245"/>
      <c r="H100" s="248">
        <v>4.875</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307</v>
      </c>
      <c r="AU100" s="254" t="s">
        <v>81</v>
      </c>
      <c r="AV100" s="14" t="s">
        <v>81</v>
      </c>
      <c r="AW100" s="14" t="s">
        <v>33</v>
      </c>
      <c r="AX100" s="14" t="s">
        <v>72</v>
      </c>
      <c r="AY100" s="254" t="s">
        <v>295</v>
      </c>
    </row>
    <row r="101" s="15" customFormat="1">
      <c r="A101" s="15"/>
      <c r="B101" s="255"/>
      <c r="C101" s="256"/>
      <c r="D101" s="235" t="s">
        <v>307</v>
      </c>
      <c r="E101" s="257" t="s">
        <v>21</v>
      </c>
      <c r="F101" s="258" t="s">
        <v>312</v>
      </c>
      <c r="G101" s="256"/>
      <c r="H101" s="259">
        <v>58.421999999999997</v>
      </c>
      <c r="I101" s="260"/>
      <c r="J101" s="256"/>
      <c r="K101" s="256"/>
      <c r="L101" s="261"/>
      <c r="M101" s="262"/>
      <c r="N101" s="263"/>
      <c r="O101" s="263"/>
      <c r="P101" s="263"/>
      <c r="Q101" s="263"/>
      <c r="R101" s="263"/>
      <c r="S101" s="263"/>
      <c r="T101" s="264"/>
      <c r="U101" s="15"/>
      <c r="V101" s="15"/>
      <c r="W101" s="15"/>
      <c r="X101" s="15"/>
      <c r="Y101" s="15"/>
      <c r="Z101" s="15"/>
      <c r="AA101" s="15"/>
      <c r="AB101" s="15"/>
      <c r="AC101" s="15"/>
      <c r="AD101" s="15"/>
      <c r="AE101" s="15"/>
      <c r="AT101" s="265" t="s">
        <v>307</v>
      </c>
      <c r="AU101" s="265" t="s">
        <v>81</v>
      </c>
      <c r="AV101" s="15" t="s">
        <v>303</v>
      </c>
      <c r="AW101" s="15" t="s">
        <v>33</v>
      </c>
      <c r="AX101" s="15" t="s">
        <v>79</v>
      </c>
      <c r="AY101" s="265" t="s">
        <v>295</v>
      </c>
    </row>
    <row r="102" s="2" customFormat="1" ht="24.15" customHeight="1">
      <c r="A102" s="40"/>
      <c r="B102" s="41"/>
      <c r="C102" s="215" t="s">
        <v>81</v>
      </c>
      <c r="D102" s="215" t="s">
        <v>298</v>
      </c>
      <c r="E102" s="216" t="s">
        <v>313</v>
      </c>
      <c r="F102" s="217" t="s">
        <v>314</v>
      </c>
      <c r="G102" s="218" t="s">
        <v>315</v>
      </c>
      <c r="H102" s="219">
        <v>2.7599999999999998</v>
      </c>
      <c r="I102" s="220"/>
      <c r="J102" s="221">
        <f>ROUND(I102*H102,2)</f>
        <v>0</v>
      </c>
      <c r="K102" s="217" t="s">
        <v>302</v>
      </c>
      <c r="L102" s="46"/>
      <c r="M102" s="222" t="s">
        <v>21</v>
      </c>
      <c r="N102" s="223" t="s">
        <v>43</v>
      </c>
      <c r="O102" s="86"/>
      <c r="P102" s="224">
        <f>O102*H102</f>
        <v>0</v>
      </c>
      <c r="Q102" s="224">
        <v>0</v>
      </c>
      <c r="R102" s="224">
        <f>Q102*H102</f>
        <v>0</v>
      </c>
      <c r="S102" s="224">
        <v>2.3999999999999999</v>
      </c>
      <c r="T102" s="225">
        <f>S102*H102</f>
        <v>6.6239999999999997</v>
      </c>
      <c r="U102" s="40"/>
      <c r="V102" s="40"/>
      <c r="W102" s="40"/>
      <c r="X102" s="40"/>
      <c r="Y102" s="40"/>
      <c r="Z102" s="40"/>
      <c r="AA102" s="40"/>
      <c r="AB102" s="40"/>
      <c r="AC102" s="40"/>
      <c r="AD102" s="40"/>
      <c r="AE102" s="40"/>
      <c r="AR102" s="226" t="s">
        <v>303</v>
      </c>
      <c r="AT102" s="226" t="s">
        <v>298</v>
      </c>
      <c r="AU102" s="226" t="s">
        <v>81</v>
      </c>
      <c r="AY102" s="19" t="s">
        <v>295</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303</v>
      </c>
      <c r="BM102" s="226" t="s">
        <v>316</v>
      </c>
    </row>
    <row r="103" s="2" customFormat="1">
      <c r="A103" s="40"/>
      <c r="B103" s="41"/>
      <c r="C103" s="42"/>
      <c r="D103" s="228" t="s">
        <v>305</v>
      </c>
      <c r="E103" s="42"/>
      <c r="F103" s="229" t="s">
        <v>317</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305</v>
      </c>
      <c r="AU103" s="19" t="s">
        <v>81</v>
      </c>
    </row>
    <row r="104" s="13" customFormat="1">
      <c r="A104" s="13"/>
      <c r="B104" s="233"/>
      <c r="C104" s="234"/>
      <c r="D104" s="235" t="s">
        <v>307</v>
      </c>
      <c r="E104" s="236" t="s">
        <v>21</v>
      </c>
      <c r="F104" s="237" t="s">
        <v>318</v>
      </c>
      <c r="G104" s="234"/>
      <c r="H104" s="236" t="s">
        <v>21</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307</v>
      </c>
      <c r="AU104" s="243" t="s">
        <v>81</v>
      </c>
      <c r="AV104" s="13" t="s">
        <v>79</v>
      </c>
      <c r="AW104" s="13" t="s">
        <v>33</v>
      </c>
      <c r="AX104" s="13" t="s">
        <v>72</v>
      </c>
      <c r="AY104" s="243" t="s">
        <v>295</v>
      </c>
    </row>
    <row r="105" s="14" customFormat="1">
      <c r="A105" s="14"/>
      <c r="B105" s="244"/>
      <c r="C105" s="245"/>
      <c r="D105" s="235" t="s">
        <v>307</v>
      </c>
      <c r="E105" s="246" t="s">
        <v>21</v>
      </c>
      <c r="F105" s="247" t="s">
        <v>319</v>
      </c>
      <c r="G105" s="245"/>
      <c r="H105" s="248">
        <v>2.3999999999999999</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307</v>
      </c>
      <c r="AU105" s="254" t="s">
        <v>81</v>
      </c>
      <c r="AV105" s="14" t="s">
        <v>81</v>
      </c>
      <c r="AW105" s="14" t="s">
        <v>33</v>
      </c>
      <c r="AX105" s="14" t="s">
        <v>72</v>
      </c>
      <c r="AY105" s="254" t="s">
        <v>295</v>
      </c>
    </row>
    <row r="106" s="14" customFormat="1">
      <c r="A106" s="14"/>
      <c r="B106" s="244"/>
      <c r="C106" s="245"/>
      <c r="D106" s="235" t="s">
        <v>307</v>
      </c>
      <c r="E106" s="246" t="s">
        <v>21</v>
      </c>
      <c r="F106" s="247" t="s">
        <v>320</v>
      </c>
      <c r="G106" s="245"/>
      <c r="H106" s="248">
        <v>0.35999999999999999</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307</v>
      </c>
      <c r="AU106" s="254" t="s">
        <v>81</v>
      </c>
      <c r="AV106" s="14" t="s">
        <v>81</v>
      </c>
      <c r="AW106" s="14" t="s">
        <v>33</v>
      </c>
      <c r="AX106" s="14" t="s">
        <v>72</v>
      </c>
      <c r="AY106" s="254" t="s">
        <v>295</v>
      </c>
    </row>
    <row r="107" s="15" customFormat="1">
      <c r="A107" s="15"/>
      <c r="B107" s="255"/>
      <c r="C107" s="256"/>
      <c r="D107" s="235" t="s">
        <v>307</v>
      </c>
      <c r="E107" s="257" t="s">
        <v>21</v>
      </c>
      <c r="F107" s="258" t="s">
        <v>312</v>
      </c>
      <c r="G107" s="256"/>
      <c r="H107" s="259">
        <v>2.7599999999999998</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307</v>
      </c>
      <c r="AU107" s="265" t="s">
        <v>81</v>
      </c>
      <c r="AV107" s="15" t="s">
        <v>303</v>
      </c>
      <c r="AW107" s="15" t="s">
        <v>33</v>
      </c>
      <c r="AX107" s="15" t="s">
        <v>79</v>
      </c>
      <c r="AY107" s="265" t="s">
        <v>295</v>
      </c>
    </row>
    <row r="108" s="2" customFormat="1" ht="49.05" customHeight="1">
      <c r="A108" s="40"/>
      <c r="B108" s="41"/>
      <c r="C108" s="215" t="s">
        <v>92</v>
      </c>
      <c r="D108" s="215" t="s">
        <v>298</v>
      </c>
      <c r="E108" s="216" t="s">
        <v>321</v>
      </c>
      <c r="F108" s="217" t="s">
        <v>322</v>
      </c>
      <c r="G108" s="218" t="s">
        <v>301</v>
      </c>
      <c r="H108" s="219">
        <v>4.875</v>
      </c>
      <c r="I108" s="220"/>
      <c r="J108" s="221">
        <f>ROUND(I108*H108,2)</f>
        <v>0</v>
      </c>
      <c r="K108" s="217" t="s">
        <v>302</v>
      </c>
      <c r="L108" s="46"/>
      <c r="M108" s="222" t="s">
        <v>21</v>
      </c>
      <c r="N108" s="223" t="s">
        <v>43</v>
      </c>
      <c r="O108" s="86"/>
      <c r="P108" s="224">
        <f>O108*H108</f>
        <v>0</v>
      </c>
      <c r="Q108" s="224">
        <v>0</v>
      </c>
      <c r="R108" s="224">
        <f>Q108*H108</f>
        <v>0</v>
      </c>
      <c r="S108" s="224">
        <v>0.017000000000000001</v>
      </c>
      <c r="T108" s="225">
        <f>S108*H108</f>
        <v>0.082875000000000004</v>
      </c>
      <c r="U108" s="40"/>
      <c r="V108" s="40"/>
      <c r="W108" s="40"/>
      <c r="X108" s="40"/>
      <c r="Y108" s="40"/>
      <c r="Z108" s="40"/>
      <c r="AA108" s="40"/>
      <c r="AB108" s="40"/>
      <c r="AC108" s="40"/>
      <c r="AD108" s="40"/>
      <c r="AE108" s="40"/>
      <c r="AR108" s="226" t="s">
        <v>303</v>
      </c>
      <c r="AT108" s="226" t="s">
        <v>298</v>
      </c>
      <c r="AU108" s="226" t="s">
        <v>81</v>
      </c>
      <c r="AY108" s="19" t="s">
        <v>295</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303</v>
      </c>
      <c r="BM108" s="226" t="s">
        <v>323</v>
      </c>
    </row>
    <row r="109" s="2" customFormat="1">
      <c r="A109" s="40"/>
      <c r="B109" s="41"/>
      <c r="C109" s="42"/>
      <c r="D109" s="228" t="s">
        <v>305</v>
      </c>
      <c r="E109" s="42"/>
      <c r="F109" s="229" t="s">
        <v>324</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305</v>
      </c>
      <c r="AU109" s="19" t="s">
        <v>81</v>
      </c>
    </row>
    <row r="110" s="13" customFormat="1">
      <c r="A110" s="13"/>
      <c r="B110" s="233"/>
      <c r="C110" s="234"/>
      <c r="D110" s="235" t="s">
        <v>307</v>
      </c>
      <c r="E110" s="236" t="s">
        <v>21</v>
      </c>
      <c r="F110" s="237" t="s">
        <v>325</v>
      </c>
      <c r="G110" s="234"/>
      <c r="H110" s="236" t="s">
        <v>21</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307</v>
      </c>
      <c r="AU110" s="243" t="s">
        <v>81</v>
      </c>
      <c r="AV110" s="13" t="s">
        <v>79</v>
      </c>
      <c r="AW110" s="13" t="s">
        <v>33</v>
      </c>
      <c r="AX110" s="13" t="s">
        <v>72</v>
      </c>
      <c r="AY110" s="243" t="s">
        <v>295</v>
      </c>
    </row>
    <row r="111" s="14" customFormat="1">
      <c r="A111" s="14"/>
      <c r="B111" s="244"/>
      <c r="C111" s="245"/>
      <c r="D111" s="235" t="s">
        <v>307</v>
      </c>
      <c r="E111" s="246" t="s">
        <v>21</v>
      </c>
      <c r="F111" s="247" t="s">
        <v>311</v>
      </c>
      <c r="G111" s="245"/>
      <c r="H111" s="248">
        <v>4.875</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307</v>
      </c>
      <c r="AU111" s="254" t="s">
        <v>81</v>
      </c>
      <c r="AV111" s="14" t="s">
        <v>81</v>
      </c>
      <c r="AW111" s="14" t="s">
        <v>33</v>
      </c>
      <c r="AX111" s="14" t="s">
        <v>72</v>
      </c>
      <c r="AY111" s="254" t="s">
        <v>295</v>
      </c>
    </row>
    <row r="112" s="15" customFormat="1">
      <c r="A112" s="15"/>
      <c r="B112" s="255"/>
      <c r="C112" s="256"/>
      <c r="D112" s="235" t="s">
        <v>307</v>
      </c>
      <c r="E112" s="257" t="s">
        <v>21</v>
      </c>
      <c r="F112" s="258" t="s">
        <v>312</v>
      </c>
      <c r="G112" s="256"/>
      <c r="H112" s="259">
        <v>4.875</v>
      </c>
      <c r="I112" s="260"/>
      <c r="J112" s="256"/>
      <c r="K112" s="256"/>
      <c r="L112" s="261"/>
      <c r="M112" s="262"/>
      <c r="N112" s="263"/>
      <c r="O112" s="263"/>
      <c r="P112" s="263"/>
      <c r="Q112" s="263"/>
      <c r="R112" s="263"/>
      <c r="S112" s="263"/>
      <c r="T112" s="264"/>
      <c r="U112" s="15"/>
      <c r="V112" s="15"/>
      <c r="W112" s="15"/>
      <c r="X112" s="15"/>
      <c r="Y112" s="15"/>
      <c r="Z112" s="15"/>
      <c r="AA112" s="15"/>
      <c r="AB112" s="15"/>
      <c r="AC112" s="15"/>
      <c r="AD112" s="15"/>
      <c r="AE112" s="15"/>
      <c r="AT112" s="265" t="s">
        <v>307</v>
      </c>
      <c r="AU112" s="265" t="s">
        <v>81</v>
      </c>
      <c r="AV112" s="15" t="s">
        <v>303</v>
      </c>
      <c r="AW112" s="15" t="s">
        <v>33</v>
      </c>
      <c r="AX112" s="15" t="s">
        <v>79</v>
      </c>
      <c r="AY112" s="265" t="s">
        <v>295</v>
      </c>
    </row>
    <row r="113" s="2" customFormat="1" ht="37.8" customHeight="1">
      <c r="A113" s="40"/>
      <c r="B113" s="41"/>
      <c r="C113" s="215" t="s">
        <v>303</v>
      </c>
      <c r="D113" s="215" t="s">
        <v>298</v>
      </c>
      <c r="E113" s="216" t="s">
        <v>326</v>
      </c>
      <c r="F113" s="217" t="s">
        <v>327</v>
      </c>
      <c r="G113" s="218" t="s">
        <v>328</v>
      </c>
      <c r="H113" s="219">
        <v>24</v>
      </c>
      <c r="I113" s="220"/>
      <c r="J113" s="221">
        <f>ROUND(I113*H113,2)</f>
        <v>0</v>
      </c>
      <c r="K113" s="217" t="s">
        <v>302</v>
      </c>
      <c r="L113" s="46"/>
      <c r="M113" s="222" t="s">
        <v>21</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303</v>
      </c>
      <c r="AT113" s="226" t="s">
        <v>298</v>
      </c>
      <c r="AU113" s="226" t="s">
        <v>81</v>
      </c>
      <c r="AY113" s="19" t="s">
        <v>295</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303</v>
      </c>
      <c r="BM113" s="226" t="s">
        <v>329</v>
      </c>
    </row>
    <row r="114" s="2" customFormat="1">
      <c r="A114" s="40"/>
      <c r="B114" s="41"/>
      <c r="C114" s="42"/>
      <c r="D114" s="228" t="s">
        <v>305</v>
      </c>
      <c r="E114" s="42"/>
      <c r="F114" s="229" t="s">
        <v>330</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305</v>
      </c>
      <c r="AU114" s="19" t="s">
        <v>81</v>
      </c>
    </row>
    <row r="115" s="13" customFormat="1">
      <c r="A115" s="13"/>
      <c r="B115" s="233"/>
      <c r="C115" s="234"/>
      <c r="D115" s="235" t="s">
        <v>307</v>
      </c>
      <c r="E115" s="236" t="s">
        <v>21</v>
      </c>
      <c r="F115" s="237" t="s">
        <v>318</v>
      </c>
      <c r="G115" s="234"/>
      <c r="H115" s="236" t="s">
        <v>21</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307</v>
      </c>
      <c r="AU115" s="243" t="s">
        <v>81</v>
      </c>
      <c r="AV115" s="13" t="s">
        <v>79</v>
      </c>
      <c r="AW115" s="13" t="s">
        <v>33</v>
      </c>
      <c r="AX115" s="13" t="s">
        <v>72</v>
      </c>
      <c r="AY115" s="243" t="s">
        <v>295</v>
      </c>
    </row>
    <row r="116" s="14" customFormat="1">
      <c r="A116" s="14"/>
      <c r="B116" s="244"/>
      <c r="C116" s="245"/>
      <c r="D116" s="235" t="s">
        <v>307</v>
      </c>
      <c r="E116" s="246" t="s">
        <v>21</v>
      </c>
      <c r="F116" s="247" t="s">
        <v>331</v>
      </c>
      <c r="G116" s="245"/>
      <c r="H116" s="248">
        <v>24</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307</v>
      </c>
      <c r="AU116" s="254" t="s">
        <v>81</v>
      </c>
      <c r="AV116" s="14" t="s">
        <v>81</v>
      </c>
      <c r="AW116" s="14" t="s">
        <v>33</v>
      </c>
      <c r="AX116" s="14" t="s">
        <v>72</v>
      </c>
      <c r="AY116" s="254" t="s">
        <v>295</v>
      </c>
    </row>
    <row r="117" s="15" customFormat="1">
      <c r="A117" s="15"/>
      <c r="B117" s="255"/>
      <c r="C117" s="256"/>
      <c r="D117" s="235" t="s">
        <v>307</v>
      </c>
      <c r="E117" s="257" t="s">
        <v>21</v>
      </c>
      <c r="F117" s="258" t="s">
        <v>312</v>
      </c>
      <c r="G117" s="256"/>
      <c r="H117" s="259">
        <v>24</v>
      </c>
      <c r="I117" s="260"/>
      <c r="J117" s="256"/>
      <c r="K117" s="256"/>
      <c r="L117" s="261"/>
      <c r="M117" s="262"/>
      <c r="N117" s="263"/>
      <c r="O117" s="263"/>
      <c r="P117" s="263"/>
      <c r="Q117" s="263"/>
      <c r="R117" s="263"/>
      <c r="S117" s="263"/>
      <c r="T117" s="264"/>
      <c r="U117" s="15"/>
      <c r="V117" s="15"/>
      <c r="W117" s="15"/>
      <c r="X117" s="15"/>
      <c r="Y117" s="15"/>
      <c r="Z117" s="15"/>
      <c r="AA117" s="15"/>
      <c r="AB117" s="15"/>
      <c r="AC117" s="15"/>
      <c r="AD117" s="15"/>
      <c r="AE117" s="15"/>
      <c r="AT117" s="265" t="s">
        <v>307</v>
      </c>
      <c r="AU117" s="265" t="s">
        <v>81</v>
      </c>
      <c r="AV117" s="15" t="s">
        <v>303</v>
      </c>
      <c r="AW117" s="15" t="s">
        <v>33</v>
      </c>
      <c r="AX117" s="15" t="s">
        <v>79</v>
      </c>
      <c r="AY117" s="265" t="s">
        <v>295</v>
      </c>
    </row>
    <row r="118" s="2" customFormat="1" ht="49.05" customHeight="1">
      <c r="A118" s="40"/>
      <c r="B118" s="41"/>
      <c r="C118" s="215" t="s">
        <v>332</v>
      </c>
      <c r="D118" s="215" t="s">
        <v>298</v>
      </c>
      <c r="E118" s="216" t="s">
        <v>333</v>
      </c>
      <c r="F118" s="217" t="s">
        <v>334</v>
      </c>
      <c r="G118" s="218" t="s">
        <v>328</v>
      </c>
      <c r="H118" s="219">
        <v>720</v>
      </c>
      <c r="I118" s="220"/>
      <c r="J118" s="221">
        <f>ROUND(I118*H118,2)</f>
        <v>0</v>
      </c>
      <c r="K118" s="217" t="s">
        <v>302</v>
      </c>
      <c r="L118" s="46"/>
      <c r="M118" s="222" t="s">
        <v>21</v>
      </c>
      <c r="N118" s="223"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303</v>
      </c>
      <c r="AT118" s="226" t="s">
        <v>298</v>
      </c>
      <c r="AU118" s="226" t="s">
        <v>81</v>
      </c>
      <c r="AY118" s="19" t="s">
        <v>295</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303</v>
      </c>
      <c r="BM118" s="226" t="s">
        <v>335</v>
      </c>
    </row>
    <row r="119" s="2" customFormat="1">
      <c r="A119" s="40"/>
      <c r="B119" s="41"/>
      <c r="C119" s="42"/>
      <c r="D119" s="228" t="s">
        <v>305</v>
      </c>
      <c r="E119" s="42"/>
      <c r="F119" s="229" t="s">
        <v>336</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305</v>
      </c>
      <c r="AU119" s="19" t="s">
        <v>81</v>
      </c>
    </row>
    <row r="120" s="14" customFormat="1">
      <c r="A120" s="14"/>
      <c r="B120" s="244"/>
      <c r="C120" s="245"/>
      <c r="D120" s="235" t="s">
        <v>307</v>
      </c>
      <c r="E120" s="246" t="s">
        <v>21</v>
      </c>
      <c r="F120" s="247" t="s">
        <v>337</v>
      </c>
      <c r="G120" s="245"/>
      <c r="H120" s="248">
        <v>720</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307</v>
      </c>
      <c r="AU120" s="254" t="s">
        <v>81</v>
      </c>
      <c r="AV120" s="14" t="s">
        <v>81</v>
      </c>
      <c r="AW120" s="14" t="s">
        <v>33</v>
      </c>
      <c r="AX120" s="14" t="s">
        <v>72</v>
      </c>
      <c r="AY120" s="254" t="s">
        <v>295</v>
      </c>
    </row>
    <row r="121" s="15" customFormat="1">
      <c r="A121" s="15"/>
      <c r="B121" s="255"/>
      <c r="C121" s="256"/>
      <c r="D121" s="235" t="s">
        <v>307</v>
      </c>
      <c r="E121" s="257" t="s">
        <v>21</v>
      </c>
      <c r="F121" s="258" t="s">
        <v>312</v>
      </c>
      <c r="G121" s="256"/>
      <c r="H121" s="259">
        <v>720</v>
      </c>
      <c r="I121" s="260"/>
      <c r="J121" s="256"/>
      <c r="K121" s="256"/>
      <c r="L121" s="261"/>
      <c r="M121" s="262"/>
      <c r="N121" s="263"/>
      <c r="O121" s="263"/>
      <c r="P121" s="263"/>
      <c r="Q121" s="263"/>
      <c r="R121" s="263"/>
      <c r="S121" s="263"/>
      <c r="T121" s="264"/>
      <c r="U121" s="15"/>
      <c r="V121" s="15"/>
      <c r="W121" s="15"/>
      <c r="X121" s="15"/>
      <c r="Y121" s="15"/>
      <c r="Z121" s="15"/>
      <c r="AA121" s="15"/>
      <c r="AB121" s="15"/>
      <c r="AC121" s="15"/>
      <c r="AD121" s="15"/>
      <c r="AE121" s="15"/>
      <c r="AT121" s="265" t="s">
        <v>307</v>
      </c>
      <c r="AU121" s="265" t="s">
        <v>81</v>
      </c>
      <c r="AV121" s="15" t="s">
        <v>303</v>
      </c>
      <c r="AW121" s="15" t="s">
        <v>33</v>
      </c>
      <c r="AX121" s="15" t="s">
        <v>79</v>
      </c>
      <c r="AY121" s="265" t="s">
        <v>295</v>
      </c>
    </row>
    <row r="122" s="2" customFormat="1" ht="37.8" customHeight="1">
      <c r="A122" s="40"/>
      <c r="B122" s="41"/>
      <c r="C122" s="215" t="s">
        <v>338</v>
      </c>
      <c r="D122" s="215" t="s">
        <v>298</v>
      </c>
      <c r="E122" s="216" t="s">
        <v>339</v>
      </c>
      <c r="F122" s="217" t="s">
        <v>340</v>
      </c>
      <c r="G122" s="218" t="s">
        <v>328</v>
      </c>
      <c r="H122" s="219">
        <v>24</v>
      </c>
      <c r="I122" s="220"/>
      <c r="J122" s="221">
        <f>ROUND(I122*H122,2)</f>
        <v>0</v>
      </c>
      <c r="K122" s="217" t="s">
        <v>302</v>
      </c>
      <c r="L122" s="46"/>
      <c r="M122" s="222" t="s">
        <v>21</v>
      </c>
      <c r="N122" s="223"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303</v>
      </c>
      <c r="AT122" s="226" t="s">
        <v>298</v>
      </c>
      <c r="AU122" s="226" t="s">
        <v>81</v>
      </c>
      <c r="AY122" s="19" t="s">
        <v>295</v>
      </c>
      <c r="BE122" s="227">
        <f>IF(N122="základní",J122,0)</f>
        <v>0</v>
      </c>
      <c r="BF122" s="227">
        <f>IF(N122="snížená",J122,0)</f>
        <v>0</v>
      </c>
      <c r="BG122" s="227">
        <f>IF(N122="zákl. přenesená",J122,0)</f>
        <v>0</v>
      </c>
      <c r="BH122" s="227">
        <f>IF(N122="sníž. přenesená",J122,0)</f>
        <v>0</v>
      </c>
      <c r="BI122" s="227">
        <f>IF(N122="nulová",J122,0)</f>
        <v>0</v>
      </c>
      <c r="BJ122" s="19" t="s">
        <v>79</v>
      </c>
      <c r="BK122" s="227">
        <f>ROUND(I122*H122,2)</f>
        <v>0</v>
      </c>
      <c r="BL122" s="19" t="s">
        <v>303</v>
      </c>
      <c r="BM122" s="226" t="s">
        <v>341</v>
      </c>
    </row>
    <row r="123" s="2" customFormat="1">
      <c r="A123" s="40"/>
      <c r="B123" s="41"/>
      <c r="C123" s="42"/>
      <c r="D123" s="228" t="s">
        <v>305</v>
      </c>
      <c r="E123" s="42"/>
      <c r="F123" s="229" t="s">
        <v>342</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305</v>
      </c>
      <c r="AU123" s="19" t="s">
        <v>81</v>
      </c>
    </row>
    <row r="124" s="12" customFormat="1" ht="22.8" customHeight="1">
      <c r="A124" s="12"/>
      <c r="B124" s="199"/>
      <c r="C124" s="200"/>
      <c r="D124" s="201" t="s">
        <v>71</v>
      </c>
      <c r="E124" s="213" t="s">
        <v>343</v>
      </c>
      <c r="F124" s="213" t="s">
        <v>344</v>
      </c>
      <c r="G124" s="200"/>
      <c r="H124" s="200"/>
      <c r="I124" s="203"/>
      <c r="J124" s="214">
        <f>BK124</f>
        <v>0</v>
      </c>
      <c r="K124" s="200"/>
      <c r="L124" s="205"/>
      <c r="M124" s="206"/>
      <c r="N124" s="207"/>
      <c r="O124" s="207"/>
      <c r="P124" s="208">
        <f>SUM(P125:P134)</f>
        <v>0</v>
      </c>
      <c r="Q124" s="207"/>
      <c r="R124" s="208">
        <f>SUM(R125:R134)</f>
        <v>0</v>
      </c>
      <c r="S124" s="207"/>
      <c r="T124" s="209">
        <f>SUM(T125:T134)</f>
        <v>0</v>
      </c>
      <c r="U124" s="12"/>
      <c r="V124" s="12"/>
      <c r="W124" s="12"/>
      <c r="X124" s="12"/>
      <c r="Y124" s="12"/>
      <c r="Z124" s="12"/>
      <c r="AA124" s="12"/>
      <c r="AB124" s="12"/>
      <c r="AC124" s="12"/>
      <c r="AD124" s="12"/>
      <c r="AE124" s="12"/>
      <c r="AR124" s="210" t="s">
        <v>79</v>
      </c>
      <c r="AT124" s="211" t="s">
        <v>71</v>
      </c>
      <c r="AU124" s="211" t="s">
        <v>79</v>
      </c>
      <c r="AY124" s="210" t="s">
        <v>295</v>
      </c>
      <c r="BK124" s="212">
        <f>SUM(BK125:BK134)</f>
        <v>0</v>
      </c>
    </row>
    <row r="125" s="2" customFormat="1" ht="44.25" customHeight="1">
      <c r="A125" s="40"/>
      <c r="B125" s="41"/>
      <c r="C125" s="215" t="s">
        <v>345</v>
      </c>
      <c r="D125" s="215" t="s">
        <v>298</v>
      </c>
      <c r="E125" s="216" t="s">
        <v>346</v>
      </c>
      <c r="F125" s="217" t="s">
        <v>347</v>
      </c>
      <c r="G125" s="218" t="s">
        <v>348</v>
      </c>
      <c r="H125" s="219">
        <v>15.519</v>
      </c>
      <c r="I125" s="220"/>
      <c r="J125" s="221">
        <f>ROUND(I125*H125,2)</f>
        <v>0</v>
      </c>
      <c r="K125" s="217" t="s">
        <v>302</v>
      </c>
      <c r="L125" s="46"/>
      <c r="M125" s="222" t="s">
        <v>21</v>
      </c>
      <c r="N125" s="223"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303</v>
      </c>
      <c r="AT125" s="226" t="s">
        <v>298</v>
      </c>
      <c r="AU125" s="226" t="s">
        <v>81</v>
      </c>
      <c r="AY125" s="19" t="s">
        <v>295</v>
      </c>
      <c r="BE125" s="227">
        <f>IF(N125="základní",J125,0)</f>
        <v>0</v>
      </c>
      <c r="BF125" s="227">
        <f>IF(N125="snížená",J125,0)</f>
        <v>0</v>
      </c>
      <c r="BG125" s="227">
        <f>IF(N125="zákl. přenesená",J125,0)</f>
        <v>0</v>
      </c>
      <c r="BH125" s="227">
        <f>IF(N125="sníž. přenesená",J125,0)</f>
        <v>0</v>
      </c>
      <c r="BI125" s="227">
        <f>IF(N125="nulová",J125,0)</f>
        <v>0</v>
      </c>
      <c r="BJ125" s="19" t="s">
        <v>79</v>
      </c>
      <c r="BK125" s="227">
        <f>ROUND(I125*H125,2)</f>
        <v>0</v>
      </c>
      <c r="BL125" s="19" t="s">
        <v>303</v>
      </c>
      <c r="BM125" s="226" t="s">
        <v>349</v>
      </c>
    </row>
    <row r="126" s="2" customFormat="1">
      <c r="A126" s="40"/>
      <c r="B126" s="41"/>
      <c r="C126" s="42"/>
      <c r="D126" s="228" t="s">
        <v>305</v>
      </c>
      <c r="E126" s="42"/>
      <c r="F126" s="229" t="s">
        <v>350</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305</v>
      </c>
      <c r="AU126" s="19" t="s">
        <v>81</v>
      </c>
    </row>
    <row r="127" s="2" customFormat="1" ht="33" customHeight="1">
      <c r="A127" s="40"/>
      <c r="B127" s="41"/>
      <c r="C127" s="215" t="s">
        <v>351</v>
      </c>
      <c r="D127" s="215" t="s">
        <v>298</v>
      </c>
      <c r="E127" s="216" t="s">
        <v>352</v>
      </c>
      <c r="F127" s="217" t="s">
        <v>353</v>
      </c>
      <c r="G127" s="218" t="s">
        <v>348</v>
      </c>
      <c r="H127" s="219">
        <v>15.519</v>
      </c>
      <c r="I127" s="220"/>
      <c r="J127" s="221">
        <f>ROUND(I127*H127,2)</f>
        <v>0</v>
      </c>
      <c r="K127" s="217" t="s">
        <v>302</v>
      </c>
      <c r="L127" s="46"/>
      <c r="M127" s="222" t="s">
        <v>21</v>
      </c>
      <c r="N127" s="223"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303</v>
      </c>
      <c r="AT127" s="226" t="s">
        <v>298</v>
      </c>
      <c r="AU127" s="226" t="s">
        <v>81</v>
      </c>
      <c r="AY127" s="19" t="s">
        <v>295</v>
      </c>
      <c r="BE127" s="227">
        <f>IF(N127="základní",J127,0)</f>
        <v>0</v>
      </c>
      <c r="BF127" s="227">
        <f>IF(N127="snížená",J127,0)</f>
        <v>0</v>
      </c>
      <c r="BG127" s="227">
        <f>IF(N127="zákl. přenesená",J127,0)</f>
        <v>0</v>
      </c>
      <c r="BH127" s="227">
        <f>IF(N127="sníž. přenesená",J127,0)</f>
        <v>0</v>
      </c>
      <c r="BI127" s="227">
        <f>IF(N127="nulová",J127,0)</f>
        <v>0</v>
      </c>
      <c r="BJ127" s="19" t="s">
        <v>79</v>
      </c>
      <c r="BK127" s="227">
        <f>ROUND(I127*H127,2)</f>
        <v>0</v>
      </c>
      <c r="BL127" s="19" t="s">
        <v>303</v>
      </c>
      <c r="BM127" s="226" t="s">
        <v>354</v>
      </c>
    </row>
    <row r="128" s="2" customFormat="1">
      <c r="A128" s="40"/>
      <c r="B128" s="41"/>
      <c r="C128" s="42"/>
      <c r="D128" s="228" t="s">
        <v>305</v>
      </c>
      <c r="E128" s="42"/>
      <c r="F128" s="229" t="s">
        <v>355</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305</v>
      </c>
      <c r="AU128" s="19" t="s">
        <v>81</v>
      </c>
    </row>
    <row r="129" s="2" customFormat="1" ht="44.25" customHeight="1">
      <c r="A129" s="40"/>
      <c r="B129" s="41"/>
      <c r="C129" s="215" t="s">
        <v>296</v>
      </c>
      <c r="D129" s="215" t="s">
        <v>298</v>
      </c>
      <c r="E129" s="216" t="s">
        <v>356</v>
      </c>
      <c r="F129" s="217" t="s">
        <v>357</v>
      </c>
      <c r="G129" s="218" t="s">
        <v>348</v>
      </c>
      <c r="H129" s="219">
        <v>310.38</v>
      </c>
      <c r="I129" s="220"/>
      <c r="J129" s="221">
        <f>ROUND(I129*H129,2)</f>
        <v>0</v>
      </c>
      <c r="K129" s="217" t="s">
        <v>302</v>
      </c>
      <c r="L129" s="46"/>
      <c r="M129" s="222" t="s">
        <v>21</v>
      </c>
      <c r="N129" s="223"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303</v>
      </c>
      <c r="AT129" s="226" t="s">
        <v>298</v>
      </c>
      <c r="AU129" s="226" t="s">
        <v>81</v>
      </c>
      <c r="AY129" s="19" t="s">
        <v>295</v>
      </c>
      <c r="BE129" s="227">
        <f>IF(N129="základní",J129,0)</f>
        <v>0</v>
      </c>
      <c r="BF129" s="227">
        <f>IF(N129="snížená",J129,0)</f>
        <v>0</v>
      </c>
      <c r="BG129" s="227">
        <f>IF(N129="zákl. přenesená",J129,0)</f>
        <v>0</v>
      </c>
      <c r="BH129" s="227">
        <f>IF(N129="sníž. přenesená",J129,0)</f>
        <v>0</v>
      </c>
      <c r="BI129" s="227">
        <f>IF(N129="nulová",J129,0)</f>
        <v>0</v>
      </c>
      <c r="BJ129" s="19" t="s">
        <v>79</v>
      </c>
      <c r="BK129" s="227">
        <f>ROUND(I129*H129,2)</f>
        <v>0</v>
      </c>
      <c r="BL129" s="19" t="s">
        <v>303</v>
      </c>
      <c r="BM129" s="226" t="s">
        <v>358</v>
      </c>
    </row>
    <row r="130" s="2" customFormat="1">
      <c r="A130" s="40"/>
      <c r="B130" s="41"/>
      <c r="C130" s="42"/>
      <c r="D130" s="228" t="s">
        <v>305</v>
      </c>
      <c r="E130" s="42"/>
      <c r="F130" s="229" t="s">
        <v>359</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305</v>
      </c>
      <c r="AU130" s="19" t="s">
        <v>81</v>
      </c>
    </row>
    <row r="131" s="14" customFormat="1">
      <c r="A131" s="14"/>
      <c r="B131" s="244"/>
      <c r="C131" s="245"/>
      <c r="D131" s="235" t="s">
        <v>307</v>
      </c>
      <c r="E131" s="246" t="s">
        <v>21</v>
      </c>
      <c r="F131" s="247" t="s">
        <v>360</v>
      </c>
      <c r="G131" s="245"/>
      <c r="H131" s="248">
        <v>310.38</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307</v>
      </c>
      <c r="AU131" s="254" t="s">
        <v>81</v>
      </c>
      <c r="AV131" s="14" t="s">
        <v>81</v>
      </c>
      <c r="AW131" s="14" t="s">
        <v>33</v>
      </c>
      <c r="AX131" s="14" t="s">
        <v>72</v>
      </c>
      <c r="AY131" s="254" t="s">
        <v>295</v>
      </c>
    </row>
    <row r="132" s="15" customFormat="1">
      <c r="A132" s="15"/>
      <c r="B132" s="255"/>
      <c r="C132" s="256"/>
      <c r="D132" s="235" t="s">
        <v>307</v>
      </c>
      <c r="E132" s="257" t="s">
        <v>21</v>
      </c>
      <c r="F132" s="258" t="s">
        <v>312</v>
      </c>
      <c r="G132" s="256"/>
      <c r="H132" s="259">
        <v>310.38</v>
      </c>
      <c r="I132" s="260"/>
      <c r="J132" s="256"/>
      <c r="K132" s="256"/>
      <c r="L132" s="261"/>
      <c r="M132" s="262"/>
      <c r="N132" s="263"/>
      <c r="O132" s="263"/>
      <c r="P132" s="263"/>
      <c r="Q132" s="263"/>
      <c r="R132" s="263"/>
      <c r="S132" s="263"/>
      <c r="T132" s="264"/>
      <c r="U132" s="15"/>
      <c r="V132" s="15"/>
      <c r="W132" s="15"/>
      <c r="X132" s="15"/>
      <c r="Y132" s="15"/>
      <c r="Z132" s="15"/>
      <c r="AA132" s="15"/>
      <c r="AB132" s="15"/>
      <c r="AC132" s="15"/>
      <c r="AD132" s="15"/>
      <c r="AE132" s="15"/>
      <c r="AT132" s="265" t="s">
        <v>307</v>
      </c>
      <c r="AU132" s="265" t="s">
        <v>81</v>
      </c>
      <c r="AV132" s="15" t="s">
        <v>303</v>
      </c>
      <c r="AW132" s="15" t="s">
        <v>33</v>
      </c>
      <c r="AX132" s="15" t="s">
        <v>79</v>
      </c>
      <c r="AY132" s="265" t="s">
        <v>295</v>
      </c>
    </row>
    <row r="133" s="2" customFormat="1" ht="49.05" customHeight="1">
      <c r="A133" s="40"/>
      <c r="B133" s="41"/>
      <c r="C133" s="215" t="s">
        <v>361</v>
      </c>
      <c r="D133" s="215" t="s">
        <v>298</v>
      </c>
      <c r="E133" s="216" t="s">
        <v>362</v>
      </c>
      <c r="F133" s="217" t="s">
        <v>363</v>
      </c>
      <c r="G133" s="218" t="s">
        <v>348</v>
      </c>
      <c r="H133" s="219">
        <v>15.519</v>
      </c>
      <c r="I133" s="220"/>
      <c r="J133" s="221">
        <f>ROUND(I133*H133,2)</f>
        <v>0</v>
      </c>
      <c r="K133" s="217" t="s">
        <v>302</v>
      </c>
      <c r="L133" s="46"/>
      <c r="M133" s="222" t="s">
        <v>21</v>
      </c>
      <c r="N133" s="223" t="s">
        <v>43</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303</v>
      </c>
      <c r="AT133" s="226" t="s">
        <v>298</v>
      </c>
      <c r="AU133" s="226" t="s">
        <v>81</v>
      </c>
      <c r="AY133" s="19" t="s">
        <v>295</v>
      </c>
      <c r="BE133" s="227">
        <f>IF(N133="základní",J133,0)</f>
        <v>0</v>
      </c>
      <c r="BF133" s="227">
        <f>IF(N133="snížená",J133,0)</f>
        <v>0</v>
      </c>
      <c r="BG133" s="227">
        <f>IF(N133="zákl. přenesená",J133,0)</f>
        <v>0</v>
      </c>
      <c r="BH133" s="227">
        <f>IF(N133="sníž. přenesená",J133,0)</f>
        <v>0</v>
      </c>
      <c r="BI133" s="227">
        <f>IF(N133="nulová",J133,0)</f>
        <v>0</v>
      </c>
      <c r="BJ133" s="19" t="s">
        <v>79</v>
      </c>
      <c r="BK133" s="227">
        <f>ROUND(I133*H133,2)</f>
        <v>0</v>
      </c>
      <c r="BL133" s="19" t="s">
        <v>303</v>
      </c>
      <c r="BM133" s="226" t="s">
        <v>364</v>
      </c>
    </row>
    <row r="134" s="2" customFormat="1">
      <c r="A134" s="40"/>
      <c r="B134" s="41"/>
      <c r="C134" s="42"/>
      <c r="D134" s="228" t="s">
        <v>305</v>
      </c>
      <c r="E134" s="42"/>
      <c r="F134" s="229" t="s">
        <v>365</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305</v>
      </c>
      <c r="AU134" s="19" t="s">
        <v>81</v>
      </c>
    </row>
    <row r="135" s="12" customFormat="1" ht="25.92" customHeight="1">
      <c r="A135" s="12"/>
      <c r="B135" s="199"/>
      <c r="C135" s="200"/>
      <c r="D135" s="201" t="s">
        <v>71</v>
      </c>
      <c r="E135" s="202" t="s">
        <v>366</v>
      </c>
      <c r="F135" s="202" t="s">
        <v>367</v>
      </c>
      <c r="G135" s="200"/>
      <c r="H135" s="200"/>
      <c r="I135" s="203"/>
      <c r="J135" s="204">
        <f>BK135</f>
        <v>0</v>
      </c>
      <c r="K135" s="200"/>
      <c r="L135" s="205"/>
      <c r="M135" s="206"/>
      <c r="N135" s="207"/>
      <c r="O135" s="207"/>
      <c r="P135" s="208">
        <f>P136+P144+P152</f>
        <v>0</v>
      </c>
      <c r="Q135" s="207"/>
      <c r="R135" s="208">
        <f>R136+R144+R152</f>
        <v>0</v>
      </c>
      <c r="S135" s="207"/>
      <c r="T135" s="209">
        <f>T136+T144+T152</f>
        <v>1.1590882</v>
      </c>
      <c r="U135" s="12"/>
      <c r="V135" s="12"/>
      <c r="W135" s="12"/>
      <c r="X135" s="12"/>
      <c r="Y135" s="12"/>
      <c r="Z135" s="12"/>
      <c r="AA135" s="12"/>
      <c r="AB135" s="12"/>
      <c r="AC135" s="12"/>
      <c r="AD135" s="12"/>
      <c r="AE135" s="12"/>
      <c r="AR135" s="210" t="s">
        <v>81</v>
      </c>
      <c r="AT135" s="211" t="s">
        <v>71</v>
      </c>
      <c r="AU135" s="211" t="s">
        <v>72</v>
      </c>
      <c r="AY135" s="210" t="s">
        <v>295</v>
      </c>
      <c r="BK135" s="212">
        <f>BK136+BK144+BK152</f>
        <v>0</v>
      </c>
    </row>
    <row r="136" s="12" customFormat="1" ht="22.8" customHeight="1">
      <c r="A136" s="12"/>
      <c r="B136" s="199"/>
      <c r="C136" s="200"/>
      <c r="D136" s="201" t="s">
        <v>71</v>
      </c>
      <c r="E136" s="213" t="s">
        <v>368</v>
      </c>
      <c r="F136" s="213" t="s">
        <v>369</v>
      </c>
      <c r="G136" s="200"/>
      <c r="H136" s="200"/>
      <c r="I136" s="203"/>
      <c r="J136" s="214">
        <f>BK136</f>
        <v>0</v>
      </c>
      <c r="K136" s="200"/>
      <c r="L136" s="205"/>
      <c r="M136" s="206"/>
      <c r="N136" s="207"/>
      <c r="O136" s="207"/>
      <c r="P136" s="208">
        <f>SUM(P137:P143)</f>
        <v>0</v>
      </c>
      <c r="Q136" s="207"/>
      <c r="R136" s="208">
        <f>SUM(R137:R143)</f>
        <v>0</v>
      </c>
      <c r="S136" s="207"/>
      <c r="T136" s="209">
        <f>SUM(T137:T143)</f>
        <v>0.61840000000000006</v>
      </c>
      <c r="U136" s="12"/>
      <c r="V136" s="12"/>
      <c r="W136" s="12"/>
      <c r="X136" s="12"/>
      <c r="Y136" s="12"/>
      <c r="Z136" s="12"/>
      <c r="AA136" s="12"/>
      <c r="AB136" s="12"/>
      <c r="AC136" s="12"/>
      <c r="AD136" s="12"/>
      <c r="AE136" s="12"/>
      <c r="AR136" s="210" t="s">
        <v>81</v>
      </c>
      <c r="AT136" s="211" t="s">
        <v>71</v>
      </c>
      <c r="AU136" s="211" t="s">
        <v>79</v>
      </c>
      <c r="AY136" s="210" t="s">
        <v>295</v>
      </c>
      <c r="BK136" s="212">
        <f>SUM(BK137:BK143)</f>
        <v>0</v>
      </c>
    </row>
    <row r="137" s="2" customFormat="1" ht="33" customHeight="1">
      <c r="A137" s="40"/>
      <c r="B137" s="41"/>
      <c r="C137" s="215" t="s">
        <v>370</v>
      </c>
      <c r="D137" s="215" t="s">
        <v>298</v>
      </c>
      <c r="E137" s="216" t="s">
        <v>371</v>
      </c>
      <c r="F137" s="217" t="s">
        <v>372</v>
      </c>
      <c r="G137" s="218" t="s">
        <v>301</v>
      </c>
      <c r="H137" s="219">
        <v>15.460000000000001</v>
      </c>
      <c r="I137" s="220"/>
      <c r="J137" s="221">
        <f>ROUND(I137*H137,2)</f>
        <v>0</v>
      </c>
      <c r="K137" s="217" t="s">
        <v>302</v>
      </c>
      <c r="L137" s="46"/>
      <c r="M137" s="222" t="s">
        <v>21</v>
      </c>
      <c r="N137" s="223" t="s">
        <v>43</v>
      </c>
      <c r="O137" s="86"/>
      <c r="P137" s="224">
        <f>O137*H137</f>
        <v>0</v>
      </c>
      <c r="Q137" s="224">
        <v>0</v>
      </c>
      <c r="R137" s="224">
        <f>Q137*H137</f>
        <v>0</v>
      </c>
      <c r="S137" s="224">
        <v>0.040000000000000001</v>
      </c>
      <c r="T137" s="225">
        <f>S137*H137</f>
        <v>0.61840000000000006</v>
      </c>
      <c r="U137" s="40"/>
      <c r="V137" s="40"/>
      <c r="W137" s="40"/>
      <c r="X137" s="40"/>
      <c r="Y137" s="40"/>
      <c r="Z137" s="40"/>
      <c r="AA137" s="40"/>
      <c r="AB137" s="40"/>
      <c r="AC137" s="40"/>
      <c r="AD137" s="40"/>
      <c r="AE137" s="40"/>
      <c r="AR137" s="226" t="s">
        <v>373</v>
      </c>
      <c r="AT137" s="226" t="s">
        <v>298</v>
      </c>
      <c r="AU137" s="226" t="s">
        <v>81</v>
      </c>
      <c r="AY137" s="19" t="s">
        <v>295</v>
      </c>
      <c r="BE137" s="227">
        <f>IF(N137="základní",J137,0)</f>
        <v>0</v>
      </c>
      <c r="BF137" s="227">
        <f>IF(N137="snížená",J137,0)</f>
        <v>0</v>
      </c>
      <c r="BG137" s="227">
        <f>IF(N137="zákl. přenesená",J137,0)</f>
        <v>0</v>
      </c>
      <c r="BH137" s="227">
        <f>IF(N137="sníž. přenesená",J137,0)</f>
        <v>0</v>
      </c>
      <c r="BI137" s="227">
        <f>IF(N137="nulová",J137,0)</f>
        <v>0</v>
      </c>
      <c r="BJ137" s="19" t="s">
        <v>79</v>
      </c>
      <c r="BK137" s="227">
        <f>ROUND(I137*H137,2)</f>
        <v>0</v>
      </c>
      <c r="BL137" s="19" t="s">
        <v>373</v>
      </c>
      <c r="BM137" s="226" t="s">
        <v>374</v>
      </c>
    </row>
    <row r="138" s="2" customFormat="1">
      <c r="A138" s="40"/>
      <c r="B138" s="41"/>
      <c r="C138" s="42"/>
      <c r="D138" s="228" t="s">
        <v>305</v>
      </c>
      <c r="E138" s="42"/>
      <c r="F138" s="229" t="s">
        <v>375</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305</v>
      </c>
      <c r="AU138" s="19" t="s">
        <v>81</v>
      </c>
    </row>
    <row r="139" s="13" customFormat="1">
      <c r="A139" s="13"/>
      <c r="B139" s="233"/>
      <c r="C139" s="234"/>
      <c r="D139" s="235" t="s">
        <v>307</v>
      </c>
      <c r="E139" s="236" t="s">
        <v>21</v>
      </c>
      <c r="F139" s="237" t="s">
        <v>376</v>
      </c>
      <c r="G139" s="234"/>
      <c r="H139" s="236" t="s">
        <v>21</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307</v>
      </c>
      <c r="AU139" s="243" t="s">
        <v>81</v>
      </c>
      <c r="AV139" s="13" t="s">
        <v>79</v>
      </c>
      <c r="AW139" s="13" t="s">
        <v>33</v>
      </c>
      <c r="AX139" s="13" t="s">
        <v>72</v>
      </c>
      <c r="AY139" s="243" t="s">
        <v>295</v>
      </c>
    </row>
    <row r="140" s="14" customFormat="1">
      <c r="A140" s="14"/>
      <c r="B140" s="244"/>
      <c r="C140" s="245"/>
      <c r="D140" s="235" t="s">
        <v>307</v>
      </c>
      <c r="E140" s="246" t="s">
        <v>21</v>
      </c>
      <c r="F140" s="247" t="s">
        <v>377</v>
      </c>
      <c r="G140" s="245"/>
      <c r="H140" s="248">
        <v>6</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307</v>
      </c>
      <c r="AU140" s="254" t="s">
        <v>81</v>
      </c>
      <c r="AV140" s="14" t="s">
        <v>81</v>
      </c>
      <c r="AW140" s="14" t="s">
        <v>33</v>
      </c>
      <c r="AX140" s="14" t="s">
        <v>72</v>
      </c>
      <c r="AY140" s="254" t="s">
        <v>295</v>
      </c>
    </row>
    <row r="141" s="14" customFormat="1">
      <c r="A141" s="14"/>
      <c r="B141" s="244"/>
      <c r="C141" s="245"/>
      <c r="D141" s="235" t="s">
        <v>307</v>
      </c>
      <c r="E141" s="246" t="s">
        <v>21</v>
      </c>
      <c r="F141" s="247" t="s">
        <v>378</v>
      </c>
      <c r="G141" s="245"/>
      <c r="H141" s="248">
        <v>1.3600000000000001</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307</v>
      </c>
      <c r="AU141" s="254" t="s">
        <v>81</v>
      </c>
      <c r="AV141" s="14" t="s">
        <v>81</v>
      </c>
      <c r="AW141" s="14" t="s">
        <v>33</v>
      </c>
      <c r="AX141" s="14" t="s">
        <v>72</v>
      </c>
      <c r="AY141" s="254" t="s">
        <v>295</v>
      </c>
    </row>
    <row r="142" s="14" customFormat="1">
      <c r="A142" s="14"/>
      <c r="B142" s="244"/>
      <c r="C142" s="245"/>
      <c r="D142" s="235" t="s">
        <v>307</v>
      </c>
      <c r="E142" s="246" t="s">
        <v>21</v>
      </c>
      <c r="F142" s="247" t="s">
        <v>379</v>
      </c>
      <c r="G142" s="245"/>
      <c r="H142" s="248">
        <v>8.0999999999999996</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307</v>
      </c>
      <c r="AU142" s="254" t="s">
        <v>81</v>
      </c>
      <c r="AV142" s="14" t="s">
        <v>81</v>
      </c>
      <c r="AW142" s="14" t="s">
        <v>33</v>
      </c>
      <c r="AX142" s="14" t="s">
        <v>72</v>
      </c>
      <c r="AY142" s="254" t="s">
        <v>295</v>
      </c>
    </row>
    <row r="143" s="15" customFormat="1">
      <c r="A143" s="15"/>
      <c r="B143" s="255"/>
      <c r="C143" s="256"/>
      <c r="D143" s="235" t="s">
        <v>307</v>
      </c>
      <c r="E143" s="257" t="s">
        <v>21</v>
      </c>
      <c r="F143" s="258" t="s">
        <v>312</v>
      </c>
      <c r="G143" s="256"/>
      <c r="H143" s="259">
        <v>15.460000000000001</v>
      </c>
      <c r="I143" s="260"/>
      <c r="J143" s="256"/>
      <c r="K143" s="256"/>
      <c r="L143" s="261"/>
      <c r="M143" s="262"/>
      <c r="N143" s="263"/>
      <c r="O143" s="263"/>
      <c r="P143" s="263"/>
      <c r="Q143" s="263"/>
      <c r="R143" s="263"/>
      <c r="S143" s="263"/>
      <c r="T143" s="264"/>
      <c r="U143" s="15"/>
      <c r="V143" s="15"/>
      <c r="W143" s="15"/>
      <c r="X143" s="15"/>
      <c r="Y143" s="15"/>
      <c r="Z143" s="15"/>
      <c r="AA143" s="15"/>
      <c r="AB143" s="15"/>
      <c r="AC143" s="15"/>
      <c r="AD143" s="15"/>
      <c r="AE143" s="15"/>
      <c r="AT143" s="265" t="s">
        <v>307</v>
      </c>
      <c r="AU143" s="265" t="s">
        <v>81</v>
      </c>
      <c r="AV143" s="15" t="s">
        <v>303</v>
      </c>
      <c r="AW143" s="15" t="s">
        <v>33</v>
      </c>
      <c r="AX143" s="15" t="s">
        <v>79</v>
      </c>
      <c r="AY143" s="265" t="s">
        <v>295</v>
      </c>
    </row>
    <row r="144" s="12" customFormat="1" ht="22.8" customHeight="1">
      <c r="A144" s="12"/>
      <c r="B144" s="199"/>
      <c r="C144" s="200"/>
      <c r="D144" s="201" t="s">
        <v>71</v>
      </c>
      <c r="E144" s="213" t="s">
        <v>380</v>
      </c>
      <c r="F144" s="213" t="s">
        <v>381</v>
      </c>
      <c r="G144" s="200"/>
      <c r="H144" s="200"/>
      <c r="I144" s="203"/>
      <c r="J144" s="214">
        <f>BK144</f>
        <v>0</v>
      </c>
      <c r="K144" s="200"/>
      <c r="L144" s="205"/>
      <c r="M144" s="206"/>
      <c r="N144" s="207"/>
      <c r="O144" s="207"/>
      <c r="P144" s="208">
        <f>SUM(P145:P151)</f>
        <v>0</v>
      </c>
      <c r="Q144" s="207"/>
      <c r="R144" s="208">
        <f>SUM(R145:R151)</f>
        <v>0</v>
      </c>
      <c r="S144" s="207"/>
      <c r="T144" s="209">
        <f>SUM(T145:T151)</f>
        <v>0.040786200000000002</v>
      </c>
      <c r="U144" s="12"/>
      <c r="V144" s="12"/>
      <c r="W144" s="12"/>
      <c r="X144" s="12"/>
      <c r="Y144" s="12"/>
      <c r="Z144" s="12"/>
      <c r="AA144" s="12"/>
      <c r="AB144" s="12"/>
      <c r="AC144" s="12"/>
      <c r="AD144" s="12"/>
      <c r="AE144" s="12"/>
      <c r="AR144" s="210" t="s">
        <v>81</v>
      </c>
      <c r="AT144" s="211" t="s">
        <v>71</v>
      </c>
      <c r="AU144" s="211" t="s">
        <v>79</v>
      </c>
      <c r="AY144" s="210" t="s">
        <v>295</v>
      </c>
      <c r="BK144" s="212">
        <f>SUM(BK145:BK151)</f>
        <v>0</v>
      </c>
    </row>
    <row r="145" s="2" customFormat="1" ht="24.15" customHeight="1">
      <c r="A145" s="40"/>
      <c r="B145" s="41"/>
      <c r="C145" s="215" t="s">
        <v>382</v>
      </c>
      <c r="D145" s="215" t="s">
        <v>298</v>
      </c>
      <c r="E145" s="216" t="s">
        <v>383</v>
      </c>
      <c r="F145" s="217" t="s">
        <v>384</v>
      </c>
      <c r="G145" s="218" t="s">
        <v>301</v>
      </c>
      <c r="H145" s="219">
        <v>19.422000000000001</v>
      </c>
      <c r="I145" s="220"/>
      <c r="J145" s="221">
        <f>ROUND(I145*H145,2)</f>
        <v>0</v>
      </c>
      <c r="K145" s="217" t="s">
        <v>302</v>
      </c>
      <c r="L145" s="46"/>
      <c r="M145" s="222" t="s">
        <v>21</v>
      </c>
      <c r="N145" s="223" t="s">
        <v>43</v>
      </c>
      <c r="O145" s="86"/>
      <c r="P145" s="224">
        <f>O145*H145</f>
        <v>0</v>
      </c>
      <c r="Q145" s="224">
        <v>0</v>
      </c>
      <c r="R145" s="224">
        <f>Q145*H145</f>
        <v>0</v>
      </c>
      <c r="S145" s="224">
        <v>0.0020999999999999999</v>
      </c>
      <c r="T145" s="225">
        <f>S145*H145</f>
        <v>0.040786200000000002</v>
      </c>
      <c r="U145" s="40"/>
      <c r="V145" s="40"/>
      <c r="W145" s="40"/>
      <c r="X145" s="40"/>
      <c r="Y145" s="40"/>
      <c r="Z145" s="40"/>
      <c r="AA145" s="40"/>
      <c r="AB145" s="40"/>
      <c r="AC145" s="40"/>
      <c r="AD145" s="40"/>
      <c r="AE145" s="40"/>
      <c r="AR145" s="226" t="s">
        <v>373</v>
      </c>
      <c r="AT145" s="226" t="s">
        <v>298</v>
      </c>
      <c r="AU145" s="226" t="s">
        <v>81</v>
      </c>
      <c r="AY145" s="19" t="s">
        <v>295</v>
      </c>
      <c r="BE145" s="227">
        <f>IF(N145="základní",J145,0)</f>
        <v>0</v>
      </c>
      <c r="BF145" s="227">
        <f>IF(N145="snížená",J145,0)</f>
        <v>0</v>
      </c>
      <c r="BG145" s="227">
        <f>IF(N145="zákl. přenesená",J145,0)</f>
        <v>0</v>
      </c>
      <c r="BH145" s="227">
        <f>IF(N145="sníž. přenesená",J145,0)</f>
        <v>0</v>
      </c>
      <c r="BI145" s="227">
        <f>IF(N145="nulová",J145,0)</f>
        <v>0</v>
      </c>
      <c r="BJ145" s="19" t="s">
        <v>79</v>
      </c>
      <c r="BK145" s="227">
        <f>ROUND(I145*H145,2)</f>
        <v>0</v>
      </c>
      <c r="BL145" s="19" t="s">
        <v>373</v>
      </c>
      <c r="BM145" s="226" t="s">
        <v>385</v>
      </c>
    </row>
    <row r="146" s="2" customFormat="1">
      <c r="A146" s="40"/>
      <c r="B146" s="41"/>
      <c r="C146" s="42"/>
      <c r="D146" s="228" t="s">
        <v>305</v>
      </c>
      <c r="E146" s="42"/>
      <c r="F146" s="229" t="s">
        <v>386</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305</v>
      </c>
      <c r="AU146" s="19" t="s">
        <v>81</v>
      </c>
    </row>
    <row r="147" s="13" customFormat="1">
      <c r="A147" s="13"/>
      <c r="B147" s="233"/>
      <c r="C147" s="234"/>
      <c r="D147" s="235" t="s">
        <v>307</v>
      </c>
      <c r="E147" s="236" t="s">
        <v>21</v>
      </c>
      <c r="F147" s="237" t="s">
        <v>387</v>
      </c>
      <c r="G147" s="234"/>
      <c r="H147" s="236" t="s">
        <v>21</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307</v>
      </c>
      <c r="AU147" s="243" t="s">
        <v>81</v>
      </c>
      <c r="AV147" s="13" t="s">
        <v>79</v>
      </c>
      <c r="AW147" s="13" t="s">
        <v>33</v>
      </c>
      <c r="AX147" s="13" t="s">
        <v>72</v>
      </c>
      <c r="AY147" s="243" t="s">
        <v>295</v>
      </c>
    </row>
    <row r="148" s="14" customFormat="1">
      <c r="A148" s="14"/>
      <c r="B148" s="244"/>
      <c r="C148" s="245"/>
      <c r="D148" s="235" t="s">
        <v>307</v>
      </c>
      <c r="E148" s="246" t="s">
        <v>21</v>
      </c>
      <c r="F148" s="247" t="s">
        <v>388</v>
      </c>
      <c r="G148" s="245"/>
      <c r="H148" s="248">
        <v>12.717000000000001</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307</v>
      </c>
      <c r="AU148" s="254" t="s">
        <v>81</v>
      </c>
      <c r="AV148" s="14" t="s">
        <v>81</v>
      </c>
      <c r="AW148" s="14" t="s">
        <v>33</v>
      </c>
      <c r="AX148" s="14" t="s">
        <v>72</v>
      </c>
      <c r="AY148" s="254" t="s">
        <v>295</v>
      </c>
    </row>
    <row r="149" s="14" customFormat="1">
      <c r="A149" s="14"/>
      <c r="B149" s="244"/>
      <c r="C149" s="245"/>
      <c r="D149" s="235" t="s">
        <v>307</v>
      </c>
      <c r="E149" s="246" t="s">
        <v>21</v>
      </c>
      <c r="F149" s="247" t="s">
        <v>389</v>
      </c>
      <c r="G149" s="245"/>
      <c r="H149" s="248">
        <v>5.6520000000000001</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307</v>
      </c>
      <c r="AU149" s="254" t="s">
        <v>81</v>
      </c>
      <c r="AV149" s="14" t="s">
        <v>81</v>
      </c>
      <c r="AW149" s="14" t="s">
        <v>33</v>
      </c>
      <c r="AX149" s="14" t="s">
        <v>72</v>
      </c>
      <c r="AY149" s="254" t="s">
        <v>295</v>
      </c>
    </row>
    <row r="150" s="14" customFormat="1">
      <c r="A150" s="14"/>
      <c r="B150" s="244"/>
      <c r="C150" s="245"/>
      <c r="D150" s="235" t="s">
        <v>307</v>
      </c>
      <c r="E150" s="246" t="s">
        <v>21</v>
      </c>
      <c r="F150" s="247" t="s">
        <v>390</v>
      </c>
      <c r="G150" s="245"/>
      <c r="H150" s="248">
        <v>1.0529999999999999</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307</v>
      </c>
      <c r="AU150" s="254" t="s">
        <v>81</v>
      </c>
      <c r="AV150" s="14" t="s">
        <v>81</v>
      </c>
      <c r="AW150" s="14" t="s">
        <v>33</v>
      </c>
      <c r="AX150" s="14" t="s">
        <v>72</v>
      </c>
      <c r="AY150" s="254" t="s">
        <v>295</v>
      </c>
    </row>
    <row r="151" s="15" customFormat="1">
      <c r="A151" s="15"/>
      <c r="B151" s="255"/>
      <c r="C151" s="256"/>
      <c r="D151" s="235" t="s">
        <v>307</v>
      </c>
      <c r="E151" s="257" t="s">
        <v>21</v>
      </c>
      <c r="F151" s="258" t="s">
        <v>312</v>
      </c>
      <c r="G151" s="256"/>
      <c r="H151" s="259">
        <v>19.422000000000001</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307</v>
      </c>
      <c r="AU151" s="265" t="s">
        <v>81</v>
      </c>
      <c r="AV151" s="15" t="s">
        <v>303</v>
      </c>
      <c r="AW151" s="15" t="s">
        <v>33</v>
      </c>
      <c r="AX151" s="15" t="s">
        <v>79</v>
      </c>
      <c r="AY151" s="265" t="s">
        <v>295</v>
      </c>
    </row>
    <row r="152" s="12" customFormat="1" ht="22.8" customHeight="1">
      <c r="A152" s="12"/>
      <c r="B152" s="199"/>
      <c r="C152" s="200"/>
      <c r="D152" s="201" t="s">
        <v>71</v>
      </c>
      <c r="E152" s="213" t="s">
        <v>391</v>
      </c>
      <c r="F152" s="213" t="s">
        <v>392</v>
      </c>
      <c r="G152" s="200"/>
      <c r="H152" s="200"/>
      <c r="I152" s="203"/>
      <c r="J152" s="214">
        <f>BK152</f>
        <v>0</v>
      </c>
      <c r="K152" s="200"/>
      <c r="L152" s="205"/>
      <c r="M152" s="206"/>
      <c r="N152" s="207"/>
      <c r="O152" s="207"/>
      <c r="P152" s="208">
        <f>SUM(P153:P157)</f>
        <v>0</v>
      </c>
      <c r="Q152" s="207"/>
      <c r="R152" s="208">
        <f>SUM(R153:R157)</f>
        <v>0</v>
      </c>
      <c r="S152" s="207"/>
      <c r="T152" s="209">
        <f>SUM(T153:T157)</f>
        <v>0.49990200000000001</v>
      </c>
      <c r="U152" s="12"/>
      <c r="V152" s="12"/>
      <c r="W152" s="12"/>
      <c r="X152" s="12"/>
      <c r="Y152" s="12"/>
      <c r="Z152" s="12"/>
      <c r="AA152" s="12"/>
      <c r="AB152" s="12"/>
      <c r="AC152" s="12"/>
      <c r="AD152" s="12"/>
      <c r="AE152" s="12"/>
      <c r="AR152" s="210" t="s">
        <v>81</v>
      </c>
      <c r="AT152" s="211" t="s">
        <v>71</v>
      </c>
      <c r="AU152" s="211" t="s">
        <v>79</v>
      </c>
      <c r="AY152" s="210" t="s">
        <v>295</v>
      </c>
      <c r="BK152" s="212">
        <f>SUM(BK153:BK157)</f>
        <v>0</v>
      </c>
    </row>
    <row r="153" s="2" customFormat="1" ht="21.75" customHeight="1">
      <c r="A153" s="40"/>
      <c r="B153" s="41"/>
      <c r="C153" s="215" t="s">
        <v>393</v>
      </c>
      <c r="D153" s="215" t="s">
        <v>298</v>
      </c>
      <c r="E153" s="216" t="s">
        <v>394</v>
      </c>
      <c r="F153" s="217" t="s">
        <v>395</v>
      </c>
      <c r="G153" s="218" t="s">
        <v>301</v>
      </c>
      <c r="H153" s="219">
        <v>20.280000000000001</v>
      </c>
      <c r="I153" s="220"/>
      <c r="J153" s="221">
        <f>ROUND(I153*H153,2)</f>
        <v>0</v>
      </c>
      <c r="K153" s="217" t="s">
        <v>302</v>
      </c>
      <c r="L153" s="46"/>
      <c r="M153" s="222" t="s">
        <v>21</v>
      </c>
      <c r="N153" s="223" t="s">
        <v>43</v>
      </c>
      <c r="O153" s="86"/>
      <c r="P153" s="224">
        <f>O153*H153</f>
        <v>0</v>
      </c>
      <c r="Q153" s="224">
        <v>0</v>
      </c>
      <c r="R153" s="224">
        <f>Q153*H153</f>
        <v>0</v>
      </c>
      <c r="S153" s="224">
        <v>0.024649999999999998</v>
      </c>
      <c r="T153" s="225">
        <f>S153*H153</f>
        <v>0.49990200000000001</v>
      </c>
      <c r="U153" s="40"/>
      <c r="V153" s="40"/>
      <c r="W153" s="40"/>
      <c r="X153" s="40"/>
      <c r="Y153" s="40"/>
      <c r="Z153" s="40"/>
      <c r="AA153" s="40"/>
      <c r="AB153" s="40"/>
      <c r="AC153" s="40"/>
      <c r="AD153" s="40"/>
      <c r="AE153" s="40"/>
      <c r="AR153" s="226" t="s">
        <v>373</v>
      </c>
      <c r="AT153" s="226" t="s">
        <v>298</v>
      </c>
      <c r="AU153" s="226" t="s">
        <v>81</v>
      </c>
      <c r="AY153" s="19" t="s">
        <v>295</v>
      </c>
      <c r="BE153" s="227">
        <f>IF(N153="základní",J153,0)</f>
        <v>0</v>
      </c>
      <c r="BF153" s="227">
        <f>IF(N153="snížená",J153,0)</f>
        <v>0</v>
      </c>
      <c r="BG153" s="227">
        <f>IF(N153="zákl. přenesená",J153,0)</f>
        <v>0</v>
      </c>
      <c r="BH153" s="227">
        <f>IF(N153="sníž. přenesená",J153,0)</f>
        <v>0</v>
      </c>
      <c r="BI153" s="227">
        <f>IF(N153="nulová",J153,0)</f>
        <v>0</v>
      </c>
      <c r="BJ153" s="19" t="s">
        <v>79</v>
      </c>
      <c r="BK153" s="227">
        <f>ROUND(I153*H153,2)</f>
        <v>0</v>
      </c>
      <c r="BL153" s="19" t="s">
        <v>373</v>
      </c>
      <c r="BM153" s="226" t="s">
        <v>396</v>
      </c>
    </row>
    <row r="154" s="2" customFormat="1">
      <c r="A154" s="40"/>
      <c r="B154" s="41"/>
      <c r="C154" s="42"/>
      <c r="D154" s="228" t="s">
        <v>305</v>
      </c>
      <c r="E154" s="42"/>
      <c r="F154" s="229" t="s">
        <v>397</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305</v>
      </c>
      <c r="AU154" s="19" t="s">
        <v>81</v>
      </c>
    </row>
    <row r="155" s="13" customFormat="1">
      <c r="A155" s="13"/>
      <c r="B155" s="233"/>
      <c r="C155" s="234"/>
      <c r="D155" s="235" t="s">
        <v>307</v>
      </c>
      <c r="E155" s="236" t="s">
        <v>21</v>
      </c>
      <c r="F155" s="237" t="s">
        <v>398</v>
      </c>
      <c r="G155" s="234"/>
      <c r="H155" s="236" t="s">
        <v>21</v>
      </c>
      <c r="I155" s="238"/>
      <c r="J155" s="234"/>
      <c r="K155" s="234"/>
      <c r="L155" s="239"/>
      <c r="M155" s="240"/>
      <c r="N155" s="241"/>
      <c r="O155" s="241"/>
      <c r="P155" s="241"/>
      <c r="Q155" s="241"/>
      <c r="R155" s="241"/>
      <c r="S155" s="241"/>
      <c r="T155" s="242"/>
      <c r="U155" s="13"/>
      <c r="V155" s="13"/>
      <c r="W155" s="13"/>
      <c r="X155" s="13"/>
      <c r="Y155" s="13"/>
      <c r="Z155" s="13"/>
      <c r="AA155" s="13"/>
      <c r="AB155" s="13"/>
      <c r="AC155" s="13"/>
      <c r="AD155" s="13"/>
      <c r="AE155" s="13"/>
      <c r="AT155" s="243" t="s">
        <v>307</v>
      </c>
      <c r="AU155" s="243" t="s">
        <v>81</v>
      </c>
      <c r="AV155" s="13" t="s">
        <v>79</v>
      </c>
      <c r="AW155" s="13" t="s">
        <v>33</v>
      </c>
      <c r="AX155" s="13" t="s">
        <v>72</v>
      </c>
      <c r="AY155" s="243" t="s">
        <v>295</v>
      </c>
    </row>
    <row r="156" s="14" customFormat="1">
      <c r="A156" s="14"/>
      <c r="B156" s="244"/>
      <c r="C156" s="245"/>
      <c r="D156" s="235" t="s">
        <v>307</v>
      </c>
      <c r="E156" s="246" t="s">
        <v>21</v>
      </c>
      <c r="F156" s="247" t="s">
        <v>399</v>
      </c>
      <c r="G156" s="245"/>
      <c r="H156" s="248">
        <v>20.280000000000001</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307</v>
      </c>
      <c r="AU156" s="254" t="s">
        <v>81</v>
      </c>
      <c r="AV156" s="14" t="s">
        <v>81</v>
      </c>
      <c r="AW156" s="14" t="s">
        <v>33</v>
      </c>
      <c r="AX156" s="14" t="s">
        <v>72</v>
      </c>
      <c r="AY156" s="254" t="s">
        <v>295</v>
      </c>
    </row>
    <row r="157" s="15" customFormat="1">
      <c r="A157" s="15"/>
      <c r="B157" s="255"/>
      <c r="C157" s="256"/>
      <c r="D157" s="235" t="s">
        <v>307</v>
      </c>
      <c r="E157" s="257" t="s">
        <v>21</v>
      </c>
      <c r="F157" s="258" t="s">
        <v>312</v>
      </c>
      <c r="G157" s="256"/>
      <c r="H157" s="259">
        <v>20.280000000000001</v>
      </c>
      <c r="I157" s="260"/>
      <c r="J157" s="256"/>
      <c r="K157" s="256"/>
      <c r="L157" s="261"/>
      <c r="M157" s="266"/>
      <c r="N157" s="267"/>
      <c r="O157" s="267"/>
      <c r="P157" s="267"/>
      <c r="Q157" s="267"/>
      <c r="R157" s="267"/>
      <c r="S157" s="267"/>
      <c r="T157" s="268"/>
      <c r="U157" s="15"/>
      <c r="V157" s="15"/>
      <c r="W157" s="15"/>
      <c r="X157" s="15"/>
      <c r="Y157" s="15"/>
      <c r="Z157" s="15"/>
      <c r="AA157" s="15"/>
      <c r="AB157" s="15"/>
      <c r="AC157" s="15"/>
      <c r="AD157" s="15"/>
      <c r="AE157" s="15"/>
      <c r="AT157" s="265" t="s">
        <v>307</v>
      </c>
      <c r="AU157" s="265" t="s">
        <v>81</v>
      </c>
      <c r="AV157" s="15" t="s">
        <v>303</v>
      </c>
      <c r="AW157" s="15" t="s">
        <v>33</v>
      </c>
      <c r="AX157" s="15" t="s">
        <v>79</v>
      </c>
      <c r="AY157" s="265" t="s">
        <v>295</v>
      </c>
    </row>
    <row r="158" s="2" customFormat="1" ht="6.96" customHeight="1">
      <c r="A158" s="40"/>
      <c r="B158" s="61"/>
      <c r="C158" s="62"/>
      <c r="D158" s="62"/>
      <c r="E158" s="62"/>
      <c r="F158" s="62"/>
      <c r="G158" s="62"/>
      <c r="H158" s="62"/>
      <c r="I158" s="62"/>
      <c r="J158" s="62"/>
      <c r="K158" s="62"/>
      <c r="L158" s="46"/>
      <c r="M158" s="40"/>
      <c r="O158" s="40"/>
      <c r="P158" s="40"/>
      <c r="Q158" s="40"/>
      <c r="R158" s="40"/>
      <c r="S158" s="40"/>
      <c r="T158" s="40"/>
      <c r="U158" s="40"/>
      <c r="V158" s="40"/>
      <c r="W158" s="40"/>
      <c r="X158" s="40"/>
      <c r="Y158" s="40"/>
      <c r="Z158" s="40"/>
      <c r="AA158" s="40"/>
      <c r="AB158" s="40"/>
      <c r="AC158" s="40"/>
      <c r="AD158" s="40"/>
      <c r="AE158" s="40"/>
    </row>
  </sheetData>
  <sheetProtection sheet="1" autoFilter="0" formatColumns="0" formatRows="0" objects="1" scenarios="1" spinCount="100000" saltValue="1QWhvVdxeY5T5lUGtAYKct7A0DzrSP6Ri7/IbpFbptrgSCByVosucnf6KwhQnsjDWAzaGzKZc627VavQj23qLA==" hashValue="zcQzlqNoC4GnJK/qQr+gahr9Q3ddN2BJ3wqnMZOg/d0/8zbnovzK8imEGNvhSc2mk9T0lJgrmzhFoVRajIIfqA==" algorithmName="SHA-512" password="CC4B"/>
  <autoFilter ref="C91:K157"/>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3_01/962031132"/>
    <hyperlink ref="F103" r:id="rId2" display="https://podminky.urs.cz/item/CS_URS_2023_01/963051113"/>
    <hyperlink ref="F109" r:id="rId3" display="https://podminky.urs.cz/item/CS_URS_2023_01/968062746"/>
    <hyperlink ref="F114" r:id="rId4" display="https://podminky.urs.cz/item/CS_URS_2023_01/975121111"/>
    <hyperlink ref="F119" r:id="rId5" display="https://podminky.urs.cz/item/CS_URS_2023_01/975121112"/>
    <hyperlink ref="F123" r:id="rId6" display="https://podminky.urs.cz/item/CS_URS_2023_01/975121113"/>
    <hyperlink ref="F126" r:id="rId7" display="https://podminky.urs.cz/item/CS_URS_2023_01/997013121"/>
    <hyperlink ref="F128" r:id="rId8" display="https://podminky.urs.cz/item/CS_URS_2023_01/997013501"/>
    <hyperlink ref="F130" r:id="rId9" display="https://podminky.urs.cz/item/CS_URS_2023_01/997013509"/>
    <hyperlink ref="F134" r:id="rId10" display="https://podminky.urs.cz/item/CS_URS_2023_01/997013871"/>
    <hyperlink ref="F138" r:id="rId11" display="https://podminky.urs.cz/item/CS_URS_2023_01/762841812"/>
    <hyperlink ref="F146" r:id="rId12" display="https://podminky.urs.cz/item/CS_URS_2023_01/763431801"/>
    <hyperlink ref="F154" r:id="rId13" display="https://podminky.urs.cz/item/CS_URS_2023_01/766411811"/>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266</v>
      </c>
      <c r="F9" s="1"/>
      <c r="G9" s="1"/>
      <c r="H9" s="1"/>
      <c r="L9" s="22"/>
    </row>
    <row r="10" s="1" customFormat="1" ht="12" customHeight="1">
      <c r="B10" s="22"/>
      <c r="D10" s="145" t="s">
        <v>267</v>
      </c>
      <c r="L10" s="22"/>
    </row>
    <row r="11" s="2" customFormat="1" ht="16.5" customHeight="1">
      <c r="A11" s="40"/>
      <c r="B11" s="46"/>
      <c r="C11" s="40"/>
      <c r="D11" s="40"/>
      <c r="E11" s="158" t="s">
        <v>400</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402</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ROUND((SUM(BE101:BE253)),  2)</f>
        <v>0</v>
      </c>
      <c r="G37" s="40"/>
      <c r="H37" s="40"/>
      <c r="I37" s="160">
        <v>0.20999999999999999</v>
      </c>
      <c r="J37" s="159">
        <f>ROUND(((SUM(BE101:BE253))*I37),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ROUND((SUM(BF101:BF253)),  2)</f>
        <v>0</v>
      </c>
      <c r="G38" s="40"/>
      <c r="H38" s="40"/>
      <c r="I38" s="160">
        <v>0.14999999999999999</v>
      </c>
      <c r="J38" s="159">
        <f>ROUND(((SUM(BF101:BF253))*I38),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ROUND((SUM(BG101:BG253)),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ROUND((SUM(BH101:BH253)),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ROUND((SUM(BI101:BI253)),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266</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400</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SO-01.2.1 - Typový středový trakt</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J101</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J102</f>
        <v>0</v>
      </c>
      <c r="K68" s="178"/>
      <c r="L68" s="182"/>
      <c r="S68" s="9"/>
      <c r="T68" s="9"/>
      <c r="U68" s="9"/>
      <c r="V68" s="9"/>
      <c r="W68" s="9"/>
      <c r="X68" s="9"/>
      <c r="Y68" s="9"/>
      <c r="Z68" s="9"/>
      <c r="AA68" s="9"/>
      <c r="AB68" s="9"/>
      <c r="AC68" s="9"/>
      <c r="AD68" s="9"/>
      <c r="AE68" s="9"/>
    </row>
    <row r="69" s="10" customFormat="1" ht="19.92" customHeight="1">
      <c r="A69" s="10"/>
      <c r="B69" s="183"/>
      <c r="C69" s="127"/>
      <c r="D69" s="184" t="s">
        <v>274</v>
      </c>
      <c r="E69" s="185"/>
      <c r="F69" s="185"/>
      <c r="G69" s="185"/>
      <c r="H69" s="185"/>
      <c r="I69" s="185"/>
      <c r="J69" s="186">
        <f>J103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275</v>
      </c>
      <c r="E70" s="185"/>
      <c r="F70" s="185"/>
      <c r="G70" s="185"/>
      <c r="H70" s="185"/>
      <c r="I70" s="185"/>
      <c r="J70" s="186">
        <f>J189</f>
        <v>0</v>
      </c>
      <c r="K70" s="127"/>
      <c r="L70" s="187"/>
      <c r="S70" s="10"/>
      <c r="T70" s="10"/>
      <c r="U70" s="10"/>
      <c r="V70" s="10"/>
      <c r="W70" s="10"/>
      <c r="X70" s="10"/>
      <c r="Y70" s="10"/>
      <c r="Z70" s="10"/>
      <c r="AA70" s="10"/>
      <c r="AB70" s="10"/>
      <c r="AC70" s="10"/>
      <c r="AD70" s="10"/>
      <c r="AE70" s="10"/>
    </row>
    <row r="71" s="9" customFormat="1" ht="24.96" customHeight="1">
      <c r="A71" s="9"/>
      <c r="B71" s="177"/>
      <c r="C71" s="178"/>
      <c r="D71" s="179" t="s">
        <v>276</v>
      </c>
      <c r="E71" s="180"/>
      <c r="F71" s="180"/>
      <c r="G71" s="180"/>
      <c r="H71" s="180"/>
      <c r="I71" s="180"/>
      <c r="J71" s="181">
        <f>J200</f>
        <v>0</v>
      </c>
      <c r="K71" s="178"/>
      <c r="L71" s="182"/>
      <c r="S71" s="9"/>
      <c r="T71" s="9"/>
      <c r="U71" s="9"/>
      <c r="V71" s="9"/>
      <c r="W71" s="9"/>
      <c r="X71" s="9"/>
      <c r="Y71" s="9"/>
      <c r="Z71" s="9"/>
      <c r="AA71" s="9"/>
      <c r="AB71" s="9"/>
      <c r="AC71" s="9"/>
      <c r="AD71" s="9"/>
      <c r="AE71" s="9"/>
    </row>
    <row r="72" s="10" customFormat="1" ht="19.92" customHeight="1">
      <c r="A72" s="10"/>
      <c r="B72" s="183"/>
      <c r="C72" s="127"/>
      <c r="D72" s="184" t="s">
        <v>403</v>
      </c>
      <c r="E72" s="185"/>
      <c r="F72" s="185"/>
      <c r="G72" s="185"/>
      <c r="H72" s="185"/>
      <c r="I72" s="185"/>
      <c r="J72" s="186">
        <f>J201</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404</v>
      </c>
      <c r="E73" s="185"/>
      <c r="F73" s="185"/>
      <c r="G73" s="185"/>
      <c r="H73" s="185"/>
      <c r="I73" s="185"/>
      <c r="J73" s="186">
        <f>J210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278</v>
      </c>
      <c r="E74" s="185"/>
      <c r="F74" s="185"/>
      <c r="G74" s="185"/>
      <c r="H74" s="185"/>
      <c r="I74" s="185"/>
      <c r="J74" s="186">
        <f>J220</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279</v>
      </c>
      <c r="E75" s="185"/>
      <c r="F75" s="185"/>
      <c r="G75" s="185"/>
      <c r="H75" s="185"/>
      <c r="I75" s="185"/>
      <c r="J75" s="186">
        <f>J226</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405</v>
      </c>
      <c r="E76" s="185"/>
      <c r="F76" s="185"/>
      <c r="G76" s="185"/>
      <c r="H76" s="185"/>
      <c r="I76" s="185"/>
      <c r="J76" s="186">
        <f>J228</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406</v>
      </c>
      <c r="E77" s="185"/>
      <c r="F77" s="185"/>
      <c r="G77" s="185"/>
      <c r="H77" s="185"/>
      <c r="I77" s="185"/>
      <c r="J77" s="186">
        <f>J237</f>
        <v>0</v>
      </c>
      <c r="K77" s="127"/>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280</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Rekonstrukce a modernizace VŠ kolejí Kounicova 50</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265</v>
      </c>
      <c r="D88" s="24"/>
      <c r="E88" s="24"/>
      <c r="F88" s="24"/>
      <c r="G88" s="24"/>
      <c r="H88" s="24"/>
      <c r="I88" s="24"/>
      <c r="J88" s="24"/>
      <c r="K88" s="24"/>
      <c r="L88" s="22"/>
    </row>
    <row r="89" s="1" customFormat="1" ht="16.5" customHeight="1">
      <c r="B89" s="23"/>
      <c r="C89" s="24"/>
      <c r="D89" s="24"/>
      <c r="E89" s="172" t="s">
        <v>266</v>
      </c>
      <c r="F89" s="24"/>
      <c r="G89" s="24"/>
      <c r="H89" s="24"/>
      <c r="I89" s="24"/>
      <c r="J89" s="24"/>
      <c r="K89" s="24"/>
      <c r="L89" s="22"/>
    </row>
    <row r="90" s="1" customFormat="1" ht="12" customHeight="1">
      <c r="B90" s="23"/>
      <c r="C90" s="34" t="s">
        <v>267</v>
      </c>
      <c r="D90" s="24"/>
      <c r="E90" s="24"/>
      <c r="F90" s="24"/>
      <c r="G90" s="24"/>
      <c r="H90" s="24"/>
      <c r="I90" s="24"/>
      <c r="J90" s="24"/>
      <c r="K90" s="24"/>
      <c r="L90" s="22"/>
    </row>
    <row r="91" s="2" customFormat="1" ht="16.5" customHeight="1">
      <c r="A91" s="40"/>
      <c r="B91" s="41"/>
      <c r="C91" s="42"/>
      <c r="D91" s="42"/>
      <c r="E91" s="269" t="s">
        <v>400</v>
      </c>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401</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E13</f>
        <v>SO-01.2.1 - Typový středový trakt</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22</v>
      </c>
      <c r="D95" s="42"/>
      <c r="E95" s="42"/>
      <c r="F95" s="29" t="str">
        <f>F16</f>
        <v>Kounicova 50, Brno</v>
      </c>
      <c r="G95" s="42"/>
      <c r="H95" s="42"/>
      <c r="I95" s="34" t="s">
        <v>24</v>
      </c>
      <c r="J95" s="74" t="str">
        <f>IF(J16="","",J16)</f>
        <v>20. 3. 2023</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5.15" customHeight="1">
      <c r="A97" s="40"/>
      <c r="B97" s="41"/>
      <c r="C97" s="34" t="s">
        <v>26</v>
      </c>
      <c r="D97" s="42"/>
      <c r="E97" s="42"/>
      <c r="F97" s="29" t="str">
        <f>E19</f>
        <v>Intar a.s.</v>
      </c>
      <c r="G97" s="42"/>
      <c r="H97" s="42"/>
      <c r="I97" s="34" t="s">
        <v>32</v>
      </c>
      <c r="J97" s="38" t="str">
        <f>E25</f>
        <v>Intar a.s.</v>
      </c>
      <c r="K97" s="42"/>
      <c r="L97" s="147"/>
      <c r="S97" s="40"/>
      <c r="T97" s="40"/>
      <c r="U97" s="40"/>
      <c r="V97" s="40"/>
      <c r="W97" s="40"/>
      <c r="X97" s="40"/>
      <c r="Y97" s="40"/>
      <c r="Z97" s="40"/>
      <c r="AA97" s="40"/>
      <c r="AB97" s="40"/>
      <c r="AC97" s="40"/>
      <c r="AD97" s="40"/>
      <c r="AE97" s="40"/>
    </row>
    <row r="98" s="2" customFormat="1" ht="15.15" customHeight="1">
      <c r="A98" s="40"/>
      <c r="B98" s="41"/>
      <c r="C98" s="34" t="s">
        <v>30</v>
      </c>
      <c r="D98" s="42"/>
      <c r="E98" s="42"/>
      <c r="F98" s="29" t="str">
        <f>IF(E22="","",E22)</f>
        <v>Vyplň údaj</v>
      </c>
      <c r="G98" s="42"/>
      <c r="H98" s="42"/>
      <c r="I98" s="34" t="s">
        <v>34</v>
      </c>
      <c r="J98" s="38" t="str">
        <f>E28</f>
        <v>Toman Martin</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281</v>
      </c>
      <c r="D100" s="191" t="s">
        <v>57</v>
      </c>
      <c r="E100" s="191" t="s">
        <v>53</v>
      </c>
      <c r="F100" s="191" t="s">
        <v>54</v>
      </c>
      <c r="G100" s="191" t="s">
        <v>282</v>
      </c>
      <c r="H100" s="191" t="s">
        <v>283</v>
      </c>
      <c r="I100" s="191" t="s">
        <v>284</v>
      </c>
      <c r="J100" s="191" t="s">
        <v>271</v>
      </c>
      <c r="K100" s="192" t="s">
        <v>285</v>
      </c>
      <c r="L100" s="193"/>
      <c r="M100" s="94" t="s">
        <v>21</v>
      </c>
      <c r="N100" s="95" t="s">
        <v>42</v>
      </c>
      <c r="O100" s="95" t="s">
        <v>286</v>
      </c>
      <c r="P100" s="95" t="s">
        <v>287</v>
      </c>
      <c r="Q100" s="95" t="s">
        <v>288</v>
      </c>
      <c r="R100" s="95" t="s">
        <v>289</v>
      </c>
      <c r="S100" s="95" t="s">
        <v>290</v>
      </c>
      <c r="T100" s="96" t="s">
        <v>291</v>
      </c>
      <c r="U100" s="188"/>
      <c r="V100" s="188"/>
      <c r="W100" s="188"/>
      <c r="X100" s="188"/>
      <c r="Y100" s="188"/>
      <c r="Z100" s="188"/>
      <c r="AA100" s="188"/>
      <c r="AB100" s="188"/>
      <c r="AC100" s="188"/>
      <c r="AD100" s="188"/>
      <c r="AE100" s="188"/>
    </row>
    <row r="101" s="2" customFormat="1" ht="22.8" customHeight="1">
      <c r="A101" s="40"/>
      <c r="B101" s="41"/>
      <c r="C101" s="101" t="s">
        <v>292</v>
      </c>
      <c r="D101" s="42"/>
      <c r="E101" s="42"/>
      <c r="F101" s="42"/>
      <c r="G101" s="42"/>
      <c r="H101" s="42"/>
      <c r="I101" s="42"/>
      <c r="J101" s="194">
        <f>BK101</f>
        <v>0</v>
      </c>
      <c r="K101" s="42"/>
      <c r="L101" s="46"/>
      <c r="M101" s="97"/>
      <c r="N101" s="195"/>
      <c r="O101" s="98"/>
      <c r="P101" s="196">
        <f>P102+P200</f>
        <v>0</v>
      </c>
      <c r="Q101" s="98"/>
      <c r="R101" s="196">
        <f>R102+R200</f>
        <v>0</v>
      </c>
      <c r="S101" s="98"/>
      <c r="T101" s="197">
        <f>T102+T200</f>
        <v>60.7771714</v>
      </c>
      <c r="U101" s="40"/>
      <c r="V101" s="40"/>
      <c r="W101" s="40"/>
      <c r="X101" s="40"/>
      <c r="Y101" s="40"/>
      <c r="Z101" s="40"/>
      <c r="AA101" s="40"/>
      <c r="AB101" s="40"/>
      <c r="AC101" s="40"/>
      <c r="AD101" s="40"/>
      <c r="AE101" s="40"/>
      <c r="AT101" s="19" t="s">
        <v>71</v>
      </c>
      <c r="AU101" s="19" t="s">
        <v>272</v>
      </c>
      <c r="BK101" s="198">
        <f>BK102+BK200</f>
        <v>0</v>
      </c>
    </row>
    <row r="102" s="12" customFormat="1" ht="25.92" customHeight="1">
      <c r="A102" s="12"/>
      <c r="B102" s="199"/>
      <c r="C102" s="200"/>
      <c r="D102" s="201" t="s">
        <v>71</v>
      </c>
      <c r="E102" s="202" t="s">
        <v>293</v>
      </c>
      <c r="F102" s="202" t="s">
        <v>294</v>
      </c>
      <c r="G102" s="200"/>
      <c r="H102" s="200"/>
      <c r="I102" s="203"/>
      <c r="J102" s="204">
        <f>BK102</f>
        <v>0</v>
      </c>
      <c r="K102" s="200"/>
      <c r="L102" s="205"/>
      <c r="M102" s="206"/>
      <c r="N102" s="207"/>
      <c r="O102" s="207"/>
      <c r="P102" s="208">
        <f>P103+P189</f>
        <v>0</v>
      </c>
      <c r="Q102" s="207"/>
      <c r="R102" s="208">
        <f>R103+R189</f>
        <v>0</v>
      </c>
      <c r="S102" s="207"/>
      <c r="T102" s="209">
        <f>T103+T189</f>
        <v>56.602052</v>
      </c>
      <c r="U102" s="12"/>
      <c r="V102" s="12"/>
      <c r="W102" s="12"/>
      <c r="X102" s="12"/>
      <c r="Y102" s="12"/>
      <c r="Z102" s="12"/>
      <c r="AA102" s="12"/>
      <c r="AB102" s="12"/>
      <c r="AC102" s="12"/>
      <c r="AD102" s="12"/>
      <c r="AE102" s="12"/>
      <c r="AR102" s="210" t="s">
        <v>79</v>
      </c>
      <c r="AT102" s="211" t="s">
        <v>71</v>
      </c>
      <c r="AU102" s="211" t="s">
        <v>72</v>
      </c>
      <c r="AY102" s="210" t="s">
        <v>295</v>
      </c>
      <c r="BK102" s="212">
        <f>BK103+BK189</f>
        <v>0</v>
      </c>
    </row>
    <row r="103" s="12" customFormat="1" ht="22.8" customHeight="1">
      <c r="A103" s="12"/>
      <c r="B103" s="199"/>
      <c r="C103" s="200"/>
      <c r="D103" s="201" t="s">
        <v>71</v>
      </c>
      <c r="E103" s="213" t="s">
        <v>296</v>
      </c>
      <c r="F103" s="213" t="s">
        <v>297</v>
      </c>
      <c r="G103" s="200"/>
      <c r="H103" s="200"/>
      <c r="I103" s="203"/>
      <c r="J103" s="214">
        <f>BK103</f>
        <v>0</v>
      </c>
      <c r="K103" s="200"/>
      <c r="L103" s="205"/>
      <c r="M103" s="206"/>
      <c r="N103" s="207"/>
      <c r="O103" s="207"/>
      <c r="P103" s="208">
        <f>SUM(P104:P188)</f>
        <v>0</v>
      </c>
      <c r="Q103" s="207"/>
      <c r="R103" s="208">
        <f>SUM(R104:R188)</f>
        <v>0</v>
      </c>
      <c r="S103" s="207"/>
      <c r="T103" s="209">
        <f>SUM(T104:T188)</f>
        <v>56.602052</v>
      </c>
      <c r="U103" s="12"/>
      <c r="V103" s="12"/>
      <c r="W103" s="12"/>
      <c r="X103" s="12"/>
      <c r="Y103" s="12"/>
      <c r="Z103" s="12"/>
      <c r="AA103" s="12"/>
      <c r="AB103" s="12"/>
      <c r="AC103" s="12"/>
      <c r="AD103" s="12"/>
      <c r="AE103" s="12"/>
      <c r="AR103" s="210" t="s">
        <v>79</v>
      </c>
      <c r="AT103" s="211" t="s">
        <v>71</v>
      </c>
      <c r="AU103" s="211" t="s">
        <v>79</v>
      </c>
      <c r="AY103" s="210" t="s">
        <v>295</v>
      </c>
      <c r="BK103" s="212">
        <f>SUM(BK104:BK188)</f>
        <v>0</v>
      </c>
    </row>
    <row r="104" s="2" customFormat="1" ht="44.25" customHeight="1">
      <c r="A104" s="40"/>
      <c r="B104" s="41"/>
      <c r="C104" s="215" t="s">
        <v>79</v>
      </c>
      <c r="D104" s="215" t="s">
        <v>298</v>
      </c>
      <c r="E104" s="216" t="s">
        <v>299</v>
      </c>
      <c r="F104" s="217" t="s">
        <v>300</v>
      </c>
      <c r="G104" s="218" t="s">
        <v>301</v>
      </c>
      <c r="H104" s="219">
        <v>123.438</v>
      </c>
      <c r="I104" s="220"/>
      <c r="J104" s="221">
        <f>ROUND(I104*H104,2)</f>
        <v>0</v>
      </c>
      <c r="K104" s="217" t="s">
        <v>302</v>
      </c>
      <c r="L104" s="46"/>
      <c r="M104" s="222" t="s">
        <v>21</v>
      </c>
      <c r="N104" s="223" t="s">
        <v>43</v>
      </c>
      <c r="O104" s="86"/>
      <c r="P104" s="224">
        <f>O104*H104</f>
        <v>0</v>
      </c>
      <c r="Q104" s="224">
        <v>0</v>
      </c>
      <c r="R104" s="224">
        <f>Q104*H104</f>
        <v>0</v>
      </c>
      <c r="S104" s="224">
        <v>0.13100000000000001</v>
      </c>
      <c r="T104" s="225">
        <f>S104*H104</f>
        <v>16.170377999999999</v>
      </c>
      <c r="U104" s="40"/>
      <c r="V104" s="40"/>
      <c r="W104" s="40"/>
      <c r="X104" s="40"/>
      <c r="Y104" s="40"/>
      <c r="Z104" s="40"/>
      <c r="AA104" s="40"/>
      <c r="AB104" s="40"/>
      <c r="AC104" s="40"/>
      <c r="AD104" s="40"/>
      <c r="AE104" s="40"/>
      <c r="AR104" s="226" t="s">
        <v>303</v>
      </c>
      <c r="AT104" s="226" t="s">
        <v>298</v>
      </c>
      <c r="AU104" s="226" t="s">
        <v>81</v>
      </c>
      <c r="AY104" s="19" t="s">
        <v>295</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303</v>
      </c>
      <c r="BM104" s="226" t="s">
        <v>407</v>
      </c>
    </row>
    <row r="105" s="2" customFormat="1">
      <c r="A105" s="40"/>
      <c r="B105" s="41"/>
      <c r="C105" s="42"/>
      <c r="D105" s="228" t="s">
        <v>305</v>
      </c>
      <c r="E105" s="42"/>
      <c r="F105" s="229" t="s">
        <v>306</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305</v>
      </c>
      <c r="AU105" s="19" t="s">
        <v>81</v>
      </c>
    </row>
    <row r="106" s="14" customFormat="1">
      <c r="A106" s="14"/>
      <c r="B106" s="244"/>
      <c r="C106" s="245"/>
      <c r="D106" s="235" t="s">
        <v>307</v>
      </c>
      <c r="E106" s="246" t="s">
        <v>21</v>
      </c>
      <c r="F106" s="247" t="s">
        <v>408</v>
      </c>
      <c r="G106" s="245"/>
      <c r="H106" s="248">
        <v>132.5</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307</v>
      </c>
      <c r="AU106" s="254" t="s">
        <v>81</v>
      </c>
      <c r="AV106" s="14" t="s">
        <v>81</v>
      </c>
      <c r="AW106" s="14" t="s">
        <v>33</v>
      </c>
      <c r="AX106" s="14" t="s">
        <v>72</v>
      </c>
      <c r="AY106" s="254" t="s">
        <v>295</v>
      </c>
    </row>
    <row r="107" s="14" customFormat="1">
      <c r="A107" s="14"/>
      <c r="B107" s="244"/>
      <c r="C107" s="245"/>
      <c r="D107" s="235" t="s">
        <v>307</v>
      </c>
      <c r="E107" s="246" t="s">
        <v>21</v>
      </c>
      <c r="F107" s="247" t="s">
        <v>409</v>
      </c>
      <c r="G107" s="245"/>
      <c r="H107" s="248">
        <v>-9.0619999999999994</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307</v>
      </c>
      <c r="AU107" s="254" t="s">
        <v>81</v>
      </c>
      <c r="AV107" s="14" t="s">
        <v>81</v>
      </c>
      <c r="AW107" s="14" t="s">
        <v>33</v>
      </c>
      <c r="AX107" s="14" t="s">
        <v>72</v>
      </c>
      <c r="AY107" s="254" t="s">
        <v>295</v>
      </c>
    </row>
    <row r="108" s="15" customFormat="1">
      <c r="A108" s="15"/>
      <c r="B108" s="255"/>
      <c r="C108" s="256"/>
      <c r="D108" s="235" t="s">
        <v>307</v>
      </c>
      <c r="E108" s="257" t="s">
        <v>21</v>
      </c>
      <c r="F108" s="258" t="s">
        <v>312</v>
      </c>
      <c r="G108" s="256"/>
      <c r="H108" s="259">
        <v>123.438</v>
      </c>
      <c r="I108" s="260"/>
      <c r="J108" s="256"/>
      <c r="K108" s="256"/>
      <c r="L108" s="261"/>
      <c r="M108" s="262"/>
      <c r="N108" s="263"/>
      <c r="O108" s="263"/>
      <c r="P108" s="263"/>
      <c r="Q108" s="263"/>
      <c r="R108" s="263"/>
      <c r="S108" s="263"/>
      <c r="T108" s="264"/>
      <c r="U108" s="15"/>
      <c r="V108" s="15"/>
      <c r="W108" s="15"/>
      <c r="X108" s="15"/>
      <c r="Y108" s="15"/>
      <c r="Z108" s="15"/>
      <c r="AA108" s="15"/>
      <c r="AB108" s="15"/>
      <c r="AC108" s="15"/>
      <c r="AD108" s="15"/>
      <c r="AE108" s="15"/>
      <c r="AT108" s="265" t="s">
        <v>307</v>
      </c>
      <c r="AU108" s="265" t="s">
        <v>81</v>
      </c>
      <c r="AV108" s="15" t="s">
        <v>303</v>
      </c>
      <c r="AW108" s="15" t="s">
        <v>33</v>
      </c>
      <c r="AX108" s="15" t="s">
        <v>79</v>
      </c>
      <c r="AY108" s="265" t="s">
        <v>295</v>
      </c>
    </row>
    <row r="109" s="2" customFormat="1" ht="44.25" customHeight="1">
      <c r="A109" s="40"/>
      <c r="B109" s="41"/>
      <c r="C109" s="215" t="s">
        <v>81</v>
      </c>
      <c r="D109" s="215" t="s">
        <v>298</v>
      </c>
      <c r="E109" s="216" t="s">
        <v>410</v>
      </c>
      <c r="F109" s="217" t="s">
        <v>411</v>
      </c>
      <c r="G109" s="218" t="s">
        <v>301</v>
      </c>
      <c r="H109" s="219">
        <v>7.0430000000000001</v>
      </c>
      <c r="I109" s="220"/>
      <c r="J109" s="221">
        <f>ROUND(I109*H109,2)</f>
        <v>0</v>
      </c>
      <c r="K109" s="217" t="s">
        <v>302</v>
      </c>
      <c r="L109" s="46"/>
      <c r="M109" s="222" t="s">
        <v>21</v>
      </c>
      <c r="N109" s="223" t="s">
        <v>43</v>
      </c>
      <c r="O109" s="86"/>
      <c r="P109" s="224">
        <f>O109*H109</f>
        <v>0</v>
      </c>
      <c r="Q109" s="224">
        <v>0</v>
      </c>
      <c r="R109" s="224">
        <f>Q109*H109</f>
        <v>0</v>
      </c>
      <c r="S109" s="224">
        <v>0.26100000000000001</v>
      </c>
      <c r="T109" s="225">
        <f>S109*H109</f>
        <v>1.8382230000000002</v>
      </c>
      <c r="U109" s="40"/>
      <c r="V109" s="40"/>
      <c r="W109" s="40"/>
      <c r="X109" s="40"/>
      <c r="Y109" s="40"/>
      <c r="Z109" s="40"/>
      <c r="AA109" s="40"/>
      <c r="AB109" s="40"/>
      <c r="AC109" s="40"/>
      <c r="AD109" s="40"/>
      <c r="AE109" s="40"/>
      <c r="AR109" s="226" t="s">
        <v>303</v>
      </c>
      <c r="AT109" s="226" t="s">
        <v>298</v>
      </c>
      <c r="AU109" s="226" t="s">
        <v>81</v>
      </c>
      <c r="AY109" s="19" t="s">
        <v>295</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303</v>
      </c>
      <c r="BM109" s="226" t="s">
        <v>412</v>
      </c>
    </row>
    <row r="110" s="2" customFormat="1">
      <c r="A110" s="40"/>
      <c r="B110" s="41"/>
      <c r="C110" s="42"/>
      <c r="D110" s="228" t="s">
        <v>305</v>
      </c>
      <c r="E110" s="42"/>
      <c r="F110" s="229" t="s">
        <v>413</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305</v>
      </c>
      <c r="AU110" s="19" t="s">
        <v>81</v>
      </c>
    </row>
    <row r="111" s="14" customFormat="1">
      <c r="A111" s="14"/>
      <c r="B111" s="244"/>
      <c r="C111" s="245"/>
      <c r="D111" s="235" t="s">
        <v>307</v>
      </c>
      <c r="E111" s="246" t="s">
        <v>21</v>
      </c>
      <c r="F111" s="247" t="s">
        <v>414</v>
      </c>
      <c r="G111" s="245"/>
      <c r="H111" s="248">
        <v>8.2249999999999996</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307</v>
      </c>
      <c r="AU111" s="254" t="s">
        <v>81</v>
      </c>
      <c r="AV111" s="14" t="s">
        <v>81</v>
      </c>
      <c r="AW111" s="14" t="s">
        <v>33</v>
      </c>
      <c r="AX111" s="14" t="s">
        <v>72</v>
      </c>
      <c r="AY111" s="254" t="s">
        <v>295</v>
      </c>
    </row>
    <row r="112" s="14" customFormat="1">
      <c r="A112" s="14"/>
      <c r="B112" s="244"/>
      <c r="C112" s="245"/>
      <c r="D112" s="235" t="s">
        <v>307</v>
      </c>
      <c r="E112" s="246" t="s">
        <v>21</v>
      </c>
      <c r="F112" s="247" t="s">
        <v>415</v>
      </c>
      <c r="G112" s="245"/>
      <c r="H112" s="248">
        <v>-1.1819999999999999</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307</v>
      </c>
      <c r="AU112" s="254" t="s">
        <v>81</v>
      </c>
      <c r="AV112" s="14" t="s">
        <v>81</v>
      </c>
      <c r="AW112" s="14" t="s">
        <v>33</v>
      </c>
      <c r="AX112" s="14" t="s">
        <v>72</v>
      </c>
      <c r="AY112" s="254" t="s">
        <v>295</v>
      </c>
    </row>
    <row r="113" s="15" customFormat="1">
      <c r="A113" s="15"/>
      <c r="B113" s="255"/>
      <c r="C113" s="256"/>
      <c r="D113" s="235" t="s">
        <v>307</v>
      </c>
      <c r="E113" s="257" t="s">
        <v>21</v>
      </c>
      <c r="F113" s="258" t="s">
        <v>312</v>
      </c>
      <c r="G113" s="256"/>
      <c r="H113" s="259">
        <v>7.0430000000000001</v>
      </c>
      <c r="I113" s="260"/>
      <c r="J113" s="256"/>
      <c r="K113" s="256"/>
      <c r="L113" s="261"/>
      <c r="M113" s="262"/>
      <c r="N113" s="263"/>
      <c r="O113" s="263"/>
      <c r="P113" s="263"/>
      <c r="Q113" s="263"/>
      <c r="R113" s="263"/>
      <c r="S113" s="263"/>
      <c r="T113" s="264"/>
      <c r="U113" s="15"/>
      <c r="V113" s="15"/>
      <c r="W113" s="15"/>
      <c r="X113" s="15"/>
      <c r="Y113" s="15"/>
      <c r="Z113" s="15"/>
      <c r="AA113" s="15"/>
      <c r="AB113" s="15"/>
      <c r="AC113" s="15"/>
      <c r="AD113" s="15"/>
      <c r="AE113" s="15"/>
      <c r="AT113" s="265" t="s">
        <v>307</v>
      </c>
      <c r="AU113" s="265" t="s">
        <v>81</v>
      </c>
      <c r="AV113" s="15" t="s">
        <v>303</v>
      </c>
      <c r="AW113" s="15" t="s">
        <v>33</v>
      </c>
      <c r="AX113" s="15" t="s">
        <v>79</v>
      </c>
      <c r="AY113" s="265" t="s">
        <v>295</v>
      </c>
    </row>
    <row r="114" s="2" customFormat="1" ht="24.15" customHeight="1">
      <c r="A114" s="40"/>
      <c r="B114" s="41"/>
      <c r="C114" s="215" t="s">
        <v>92</v>
      </c>
      <c r="D114" s="215" t="s">
        <v>298</v>
      </c>
      <c r="E114" s="216" t="s">
        <v>416</v>
      </c>
      <c r="F114" s="217" t="s">
        <v>417</v>
      </c>
      <c r="G114" s="218" t="s">
        <v>301</v>
      </c>
      <c r="H114" s="219">
        <v>29.033000000000001</v>
      </c>
      <c r="I114" s="220"/>
      <c r="J114" s="221">
        <f>ROUND(I114*H114,2)</f>
        <v>0</v>
      </c>
      <c r="K114" s="217" t="s">
        <v>302</v>
      </c>
      <c r="L114" s="46"/>
      <c r="M114" s="222" t="s">
        <v>21</v>
      </c>
      <c r="N114" s="223" t="s">
        <v>43</v>
      </c>
      <c r="O114" s="86"/>
      <c r="P114" s="224">
        <f>O114*H114</f>
        <v>0</v>
      </c>
      <c r="Q114" s="224">
        <v>0</v>
      </c>
      <c r="R114" s="224">
        <f>Q114*H114</f>
        <v>0</v>
      </c>
      <c r="S114" s="224">
        <v>0.055</v>
      </c>
      <c r="T114" s="225">
        <f>S114*H114</f>
        <v>1.5968150000000001</v>
      </c>
      <c r="U114" s="40"/>
      <c r="V114" s="40"/>
      <c r="W114" s="40"/>
      <c r="X114" s="40"/>
      <c r="Y114" s="40"/>
      <c r="Z114" s="40"/>
      <c r="AA114" s="40"/>
      <c r="AB114" s="40"/>
      <c r="AC114" s="40"/>
      <c r="AD114" s="40"/>
      <c r="AE114" s="40"/>
      <c r="AR114" s="226" t="s">
        <v>303</v>
      </c>
      <c r="AT114" s="226" t="s">
        <v>298</v>
      </c>
      <c r="AU114" s="226" t="s">
        <v>81</v>
      </c>
      <c r="AY114" s="19" t="s">
        <v>295</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303</v>
      </c>
      <c r="BM114" s="226" t="s">
        <v>418</v>
      </c>
    </row>
    <row r="115" s="2" customFormat="1">
      <c r="A115" s="40"/>
      <c r="B115" s="41"/>
      <c r="C115" s="42"/>
      <c r="D115" s="228" t="s">
        <v>305</v>
      </c>
      <c r="E115" s="42"/>
      <c r="F115" s="229" t="s">
        <v>419</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305</v>
      </c>
      <c r="AU115" s="19" t="s">
        <v>81</v>
      </c>
    </row>
    <row r="116" s="14" customFormat="1">
      <c r="A116" s="14"/>
      <c r="B116" s="244"/>
      <c r="C116" s="245"/>
      <c r="D116" s="235" t="s">
        <v>307</v>
      </c>
      <c r="E116" s="246" t="s">
        <v>21</v>
      </c>
      <c r="F116" s="247" t="s">
        <v>420</v>
      </c>
      <c r="G116" s="245"/>
      <c r="H116" s="248">
        <v>27.434999999999999</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307</v>
      </c>
      <c r="AU116" s="254" t="s">
        <v>81</v>
      </c>
      <c r="AV116" s="14" t="s">
        <v>81</v>
      </c>
      <c r="AW116" s="14" t="s">
        <v>33</v>
      </c>
      <c r="AX116" s="14" t="s">
        <v>72</v>
      </c>
      <c r="AY116" s="254" t="s">
        <v>295</v>
      </c>
    </row>
    <row r="117" s="14" customFormat="1">
      <c r="A117" s="14"/>
      <c r="B117" s="244"/>
      <c r="C117" s="245"/>
      <c r="D117" s="235" t="s">
        <v>307</v>
      </c>
      <c r="E117" s="246" t="s">
        <v>21</v>
      </c>
      <c r="F117" s="247" t="s">
        <v>421</v>
      </c>
      <c r="G117" s="245"/>
      <c r="H117" s="248">
        <v>4.75</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307</v>
      </c>
      <c r="AU117" s="254" t="s">
        <v>81</v>
      </c>
      <c r="AV117" s="14" t="s">
        <v>81</v>
      </c>
      <c r="AW117" s="14" t="s">
        <v>33</v>
      </c>
      <c r="AX117" s="14" t="s">
        <v>72</v>
      </c>
      <c r="AY117" s="254" t="s">
        <v>295</v>
      </c>
    </row>
    <row r="118" s="14" customFormat="1">
      <c r="A118" s="14"/>
      <c r="B118" s="244"/>
      <c r="C118" s="245"/>
      <c r="D118" s="235" t="s">
        <v>307</v>
      </c>
      <c r="E118" s="246" t="s">
        <v>21</v>
      </c>
      <c r="F118" s="247" t="s">
        <v>422</v>
      </c>
      <c r="G118" s="245"/>
      <c r="H118" s="248">
        <v>-3.1520000000000001</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307</v>
      </c>
      <c r="AU118" s="254" t="s">
        <v>81</v>
      </c>
      <c r="AV118" s="14" t="s">
        <v>81</v>
      </c>
      <c r="AW118" s="14" t="s">
        <v>33</v>
      </c>
      <c r="AX118" s="14" t="s">
        <v>72</v>
      </c>
      <c r="AY118" s="254" t="s">
        <v>295</v>
      </c>
    </row>
    <row r="119" s="15" customFormat="1">
      <c r="A119" s="15"/>
      <c r="B119" s="255"/>
      <c r="C119" s="256"/>
      <c r="D119" s="235" t="s">
        <v>307</v>
      </c>
      <c r="E119" s="257" t="s">
        <v>21</v>
      </c>
      <c r="F119" s="258" t="s">
        <v>312</v>
      </c>
      <c r="G119" s="256"/>
      <c r="H119" s="259">
        <v>29.033000000000001</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307</v>
      </c>
      <c r="AU119" s="265" t="s">
        <v>81</v>
      </c>
      <c r="AV119" s="15" t="s">
        <v>303</v>
      </c>
      <c r="AW119" s="15" t="s">
        <v>33</v>
      </c>
      <c r="AX119" s="15" t="s">
        <v>79</v>
      </c>
      <c r="AY119" s="265" t="s">
        <v>295</v>
      </c>
    </row>
    <row r="120" s="2" customFormat="1" ht="24.15" customHeight="1">
      <c r="A120" s="40"/>
      <c r="B120" s="41"/>
      <c r="C120" s="215" t="s">
        <v>303</v>
      </c>
      <c r="D120" s="215" t="s">
        <v>298</v>
      </c>
      <c r="E120" s="216" t="s">
        <v>313</v>
      </c>
      <c r="F120" s="217" t="s">
        <v>314</v>
      </c>
      <c r="G120" s="218" t="s">
        <v>315</v>
      </c>
      <c r="H120" s="219">
        <v>2.7599999999999998</v>
      </c>
      <c r="I120" s="220"/>
      <c r="J120" s="221">
        <f>ROUND(I120*H120,2)</f>
        <v>0</v>
      </c>
      <c r="K120" s="217" t="s">
        <v>302</v>
      </c>
      <c r="L120" s="46"/>
      <c r="M120" s="222" t="s">
        <v>21</v>
      </c>
      <c r="N120" s="223" t="s">
        <v>43</v>
      </c>
      <c r="O120" s="86"/>
      <c r="P120" s="224">
        <f>O120*H120</f>
        <v>0</v>
      </c>
      <c r="Q120" s="224">
        <v>0</v>
      </c>
      <c r="R120" s="224">
        <f>Q120*H120</f>
        <v>0</v>
      </c>
      <c r="S120" s="224">
        <v>2.3999999999999999</v>
      </c>
      <c r="T120" s="225">
        <f>S120*H120</f>
        <v>6.6239999999999997</v>
      </c>
      <c r="U120" s="40"/>
      <c r="V120" s="40"/>
      <c r="W120" s="40"/>
      <c r="X120" s="40"/>
      <c r="Y120" s="40"/>
      <c r="Z120" s="40"/>
      <c r="AA120" s="40"/>
      <c r="AB120" s="40"/>
      <c r="AC120" s="40"/>
      <c r="AD120" s="40"/>
      <c r="AE120" s="40"/>
      <c r="AR120" s="226" t="s">
        <v>303</v>
      </c>
      <c r="AT120" s="226" t="s">
        <v>298</v>
      </c>
      <c r="AU120" s="226" t="s">
        <v>81</v>
      </c>
      <c r="AY120" s="19" t="s">
        <v>295</v>
      </c>
      <c r="BE120" s="227">
        <f>IF(N120="základní",J120,0)</f>
        <v>0</v>
      </c>
      <c r="BF120" s="227">
        <f>IF(N120="snížená",J120,0)</f>
        <v>0</v>
      </c>
      <c r="BG120" s="227">
        <f>IF(N120="zákl. přenesená",J120,0)</f>
        <v>0</v>
      </c>
      <c r="BH120" s="227">
        <f>IF(N120="sníž. přenesená",J120,0)</f>
        <v>0</v>
      </c>
      <c r="BI120" s="227">
        <f>IF(N120="nulová",J120,0)</f>
        <v>0</v>
      </c>
      <c r="BJ120" s="19" t="s">
        <v>79</v>
      </c>
      <c r="BK120" s="227">
        <f>ROUND(I120*H120,2)</f>
        <v>0</v>
      </c>
      <c r="BL120" s="19" t="s">
        <v>303</v>
      </c>
      <c r="BM120" s="226" t="s">
        <v>423</v>
      </c>
    </row>
    <row r="121" s="2" customFormat="1">
      <c r="A121" s="40"/>
      <c r="B121" s="41"/>
      <c r="C121" s="42"/>
      <c r="D121" s="228" t="s">
        <v>305</v>
      </c>
      <c r="E121" s="42"/>
      <c r="F121" s="229" t="s">
        <v>317</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305</v>
      </c>
      <c r="AU121" s="19" t="s">
        <v>81</v>
      </c>
    </row>
    <row r="122" s="13" customFormat="1">
      <c r="A122" s="13"/>
      <c r="B122" s="233"/>
      <c r="C122" s="234"/>
      <c r="D122" s="235" t="s">
        <v>307</v>
      </c>
      <c r="E122" s="236" t="s">
        <v>21</v>
      </c>
      <c r="F122" s="237" t="s">
        <v>318</v>
      </c>
      <c r="G122" s="234"/>
      <c r="H122" s="236" t="s">
        <v>21</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307</v>
      </c>
      <c r="AU122" s="243" t="s">
        <v>81</v>
      </c>
      <c r="AV122" s="13" t="s">
        <v>79</v>
      </c>
      <c r="AW122" s="13" t="s">
        <v>33</v>
      </c>
      <c r="AX122" s="13" t="s">
        <v>72</v>
      </c>
      <c r="AY122" s="243" t="s">
        <v>295</v>
      </c>
    </row>
    <row r="123" s="14" customFormat="1">
      <c r="A123" s="14"/>
      <c r="B123" s="244"/>
      <c r="C123" s="245"/>
      <c r="D123" s="235" t="s">
        <v>307</v>
      </c>
      <c r="E123" s="246" t="s">
        <v>21</v>
      </c>
      <c r="F123" s="247" t="s">
        <v>319</v>
      </c>
      <c r="G123" s="245"/>
      <c r="H123" s="248">
        <v>2.3999999999999999</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307</v>
      </c>
      <c r="AU123" s="254" t="s">
        <v>81</v>
      </c>
      <c r="AV123" s="14" t="s">
        <v>81</v>
      </c>
      <c r="AW123" s="14" t="s">
        <v>33</v>
      </c>
      <c r="AX123" s="14" t="s">
        <v>72</v>
      </c>
      <c r="AY123" s="254" t="s">
        <v>295</v>
      </c>
    </row>
    <row r="124" s="14" customFormat="1">
      <c r="A124" s="14"/>
      <c r="B124" s="244"/>
      <c r="C124" s="245"/>
      <c r="D124" s="235" t="s">
        <v>307</v>
      </c>
      <c r="E124" s="246" t="s">
        <v>21</v>
      </c>
      <c r="F124" s="247" t="s">
        <v>320</v>
      </c>
      <c r="G124" s="245"/>
      <c r="H124" s="248">
        <v>0.35999999999999999</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307</v>
      </c>
      <c r="AU124" s="254" t="s">
        <v>81</v>
      </c>
      <c r="AV124" s="14" t="s">
        <v>81</v>
      </c>
      <c r="AW124" s="14" t="s">
        <v>33</v>
      </c>
      <c r="AX124" s="14" t="s">
        <v>72</v>
      </c>
      <c r="AY124" s="254" t="s">
        <v>295</v>
      </c>
    </row>
    <row r="125" s="15" customFormat="1">
      <c r="A125" s="15"/>
      <c r="B125" s="255"/>
      <c r="C125" s="256"/>
      <c r="D125" s="235" t="s">
        <v>307</v>
      </c>
      <c r="E125" s="257" t="s">
        <v>21</v>
      </c>
      <c r="F125" s="258" t="s">
        <v>312</v>
      </c>
      <c r="G125" s="256"/>
      <c r="H125" s="259">
        <v>2.7599999999999998</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307</v>
      </c>
      <c r="AU125" s="265" t="s">
        <v>81</v>
      </c>
      <c r="AV125" s="15" t="s">
        <v>303</v>
      </c>
      <c r="AW125" s="15" t="s">
        <v>33</v>
      </c>
      <c r="AX125" s="15" t="s">
        <v>79</v>
      </c>
      <c r="AY125" s="265" t="s">
        <v>295</v>
      </c>
    </row>
    <row r="126" s="2" customFormat="1" ht="24.15" customHeight="1">
      <c r="A126" s="40"/>
      <c r="B126" s="41"/>
      <c r="C126" s="215" t="s">
        <v>332</v>
      </c>
      <c r="D126" s="215" t="s">
        <v>298</v>
      </c>
      <c r="E126" s="216" t="s">
        <v>424</v>
      </c>
      <c r="F126" s="217" t="s">
        <v>425</v>
      </c>
      <c r="G126" s="218" t="s">
        <v>315</v>
      </c>
      <c r="H126" s="219">
        <v>7.9249999999999998</v>
      </c>
      <c r="I126" s="220"/>
      <c r="J126" s="221">
        <f>ROUND(I126*H126,2)</f>
        <v>0</v>
      </c>
      <c r="K126" s="217" t="s">
        <v>302</v>
      </c>
      <c r="L126" s="46"/>
      <c r="M126" s="222" t="s">
        <v>21</v>
      </c>
      <c r="N126" s="223" t="s">
        <v>43</v>
      </c>
      <c r="O126" s="86"/>
      <c r="P126" s="224">
        <f>O126*H126</f>
        <v>0</v>
      </c>
      <c r="Q126" s="224">
        <v>0</v>
      </c>
      <c r="R126" s="224">
        <f>Q126*H126</f>
        <v>0</v>
      </c>
      <c r="S126" s="224">
        <v>2.2000000000000002</v>
      </c>
      <c r="T126" s="225">
        <f>S126*H126</f>
        <v>17.435000000000002</v>
      </c>
      <c r="U126" s="40"/>
      <c r="V126" s="40"/>
      <c r="W126" s="40"/>
      <c r="X126" s="40"/>
      <c r="Y126" s="40"/>
      <c r="Z126" s="40"/>
      <c r="AA126" s="40"/>
      <c r="AB126" s="40"/>
      <c r="AC126" s="40"/>
      <c r="AD126" s="40"/>
      <c r="AE126" s="40"/>
      <c r="AR126" s="226" t="s">
        <v>303</v>
      </c>
      <c r="AT126" s="226" t="s">
        <v>298</v>
      </c>
      <c r="AU126" s="226" t="s">
        <v>81</v>
      </c>
      <c r="AY126" s="19" t="s">
        <v>295</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303</v>
      </c>
      <c r="BM126" s="226" t="s">
        <v>426</v>
      </c>
    </row>
    <row r="127" s="2" customFormat="1">
      <c r="A127" s="40"/>
      <c r="B127" s="41"/>
      <c r="C127" s="42"/>
      <c r="D127" s="228" t="s">
        <v>305</v>
      </c>
      <c r="E127" s="42"/>
      <c r="F127" s="229" t="s">
        <v>427</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305</v>
      </c>
      <c r="AU127" s="19" t="s">
        <v>81</v>
      </c>
    </row>
    <row r="128" s="14" customFormat="1">
      <c r="A128" s="14"/>
      <c r="B128" s="244"/>
      <c r="C128" s="245"/>
      <c r="D128" s="235" t="s">
        <v>307</v>
      </c>
      <c r="E128" s="246" t="s">
        <v>21</v>
      </c>
      <c r="F128" s="247" t="s">
        <v>428</v>
      </c>
      <c r="G128" s="245"/>
      <c r="H128" s="248">
        <v>0.45300000000000001</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307</v>
      </c>
      <c r="AU128" s="254" t="s">
        <v>81</v>
      </c>
      <c r="AV128" s="14" t="s">
        <v>81</v>
      </c>
      <c r="AW128" s="14" t="s">
        <v>33</v>
      </c>
      <c r="AX128" s="14" t="s">
        <v>72</v>
      </c>
      <c r="AY128" s="254" t="s">
        <v>295</v>
      </c>
    </row>
    <row r="129" s="14" customFormat="1">
      <c r="A129" s="14"/>
      <c r="B129" s="244"/>
      <c r="C129" s="245"/>
      <c r="D129" s="235" t="s">
        <v>307</v>
      </c>
      <c r="E129" s="246" t="s">
        <v>21</v>
      </c>
      <c r="F129" s="247" t="s">
        <v>429</v>
      </c>
      <c r="G129" s="245"/>
      <c r="H129" s="248">
        <v>0.154</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307</v>
      </c>
      <c r="AU129" s="254" t="s">
        <v>81</v>
      </c>
      <c r="AV129" s="14" t="s">
        <v>81</v>
      </c>
      <c r="AW129" s="14" t="s">
        <v>33</v>
      </c>
      <c r="AX129" s="14" t="s">
        <v>72</v>
      </c>
      <c r="AY129" s="254" t="s">
        <v>295</v>
      </c>
    </row>
    <row r="130" s="14" customFormat="1">
      <c r="A130" s="14"/>
      <c r="B130" s="244"/>
      <c r="C130" s="245"/>
      <c r="D130" s="235" t="s">
        <v>307</v>
      </c>
      <c r="E130" s="246" t="s">
        <v>21</v>
      </c>
      <c r="F130" s="247" t="s">
        <v>430</v>
      </c>
      <c r="G130" s="245"/>
      <c r="H130" s="248">
        <v>0.16600000000000001</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307</v>
      </c>
      <c r="AU130" s="254" t="s">
        <v>81</v>
      </c>
      <c r="AV130" s="14" t="s">
        <v>81</v>
      </c>
      <c r="AW130" s="14" t="s">
        <v>33</v>
      </c>
      <c r="AX130" s="14" t="s">
        <v>72</v>
      </c>
      <c r="AY130" s="254" t="s">
        <v>295</v>
      </c>
    </row>
    <row r="131" s="14" customFormat="1">
      <c r="A131" s="14"/>
      <c r="B131" s="244"/>
      <c r="C131" s="245"/>
      <c r="D131" s="235" t="s">
        <v>307</v>
      </c>
      <c r="E131" s="246" t="s">
        <v>21</v>
      </c>
      <c r="F131" s="247" t="s">
        <v>431</v>
      </c>
      <c r="G131" s="245"/>
      <c r="H131" s="248">
        <v>0.19300000000000001</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307</v>
      </c>
      <c r="AU131" s="254" t="s">
        <v>81</v>
      </c>
      <c r="AV131" s="14" t="s">
        <v>81</v>
      </c>
      <c r="AW131" s="14" t="s">
        <v>33</v>
      </c>
      <c r="AX131" s="14" t="s">
        <v>72</v>
      </c>
      <c r="AY131" s="254" t="s">
        <v>295</v>
      </c>
    </row>
    <row r="132" s="14" customFormat="1">
      <c r="A132" s="14"/>
      <c r="B132" s="244"/>
      <c r="C132" s="245"/>
      <c r="D132" s="235" t="s">
        <v>307</v>
      </c>
      <c r="E132" s="246" t="s">
        <v>21</v>
      </c>
      <c r="F132" s="247" t="s">
        <v>432</v>
      </c>
      <c r="G132" s="245"/>
      <c r="H132" s="248">
        <v>0.30199999999999999</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307</v>
      </c>
      <c r="AU132" s="254" t="s">
        <v>81</v>
      </c>
      <c r="AV132" s="14" t="s">
        <v>81</v>
      </c>
      <c r="AW132" s="14" t="s">
        <v>33</v>
      </c>
      <c r="AX132" s="14" t="s">
        <v>72</v>
      </c>
      <c r="AY132" s="254" t="s">
        <v>295</v>
      </c>
    </row>
    <row r="133" s="16" customFormat="1">
      <c r="A133" s="16"/>
      <c r="B133" s="270"/>
      <c r="C133" s="271"/>
      <c r="D133" s="235" t="s">
        <v>307</v>
      </c>
      <c r="E133" s="272" t="s">
        <v>21</v>
      </c>
      <c r="F133" s="273" t="s">
        <v>433</v>
      </c>
      <c r="G133" s="271"/>
      <c r="H133" s="274">
        <v>1.268</v>
      </c>
      <c r="I133" s="275"/>
      <c r="J133" s="271"/>
      <c r="K133" s="271"/>
      <c r="L133" s="276"/>
      <c r="M133" s="277"/>
      <c r="N133" s="278"/>
      <c r="O133" s="278"/>
      <c r="P133" s="278"/>
      <c r="Q133" s="278"/>
      <c r="R133" s="278"/>
      <c r="S133" s="278"/>
      <c r="T133" s="279"/>
      <c r="U133" s="16"/>
      <c r="V133" s="16"/>
      <c r="W133" s="16"/>
      <c r="X133" s="16"/>
      <c r="Y133" s="16"/>
      <c r="Z133" s="16"/>
      <c r="AA133" s="16"/>
      <c r="AB133" s="16"/>
      <c r="AC133" s="16"/>
      <c r="AD133" s="16"/>
      <c r="AE133" s="16"/>
      <c r="AT133" s="280" t="s">
        <v>307</v>
      </c>
      <c r="AU133" s="280" t="s">
        <v>81</v>
      </c>
      <c r="AV133" s="16" t="s">
        <v>92</v>
      </c>
      <c r="AW133" s="16" t="s">
        <v>33</v>
      </c>
      <c r="AX133" s="16" t="s">
        <v>72</v>
      </c>
      <c r="AY133" s="280" t="s">
        <v>295</v>
      </c>
    </row>
    <row r="134" s="14" customFormat="1">
      <c r="A134" s="14"/>
      <c r="B134" s="244"/>
      <c r="C134" s="245"/>
      <c r="D134" s="235" t="s">
        <v>307</v>
      </c>
      <c r="E134" s="246" t="s">
        <v>21</v>
      </c>
      <c r="F134" s="247" t="s">
        <v>434</v>
      </c>
      <c r="G134" s="245"/>
      <c r="H134" s="248">
        <v>2.6259999999999999</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307</v>
      </c>
      <c r="AU134" s="254" t="s">
        <v>81</v>
      </c>
      <c r="AV134" s="14" t="s">
        <v>81</v>
      </c>
      <c r="AW134" s="14" t="s">
        <v>33</v>
      </c>
      <c r="AX134" s="14" t="s">
        <v>72</v>
      </c>
      <c r="AY134" s="254" t="s">
        <v>295</v>
      </c>
    </row>
    <row r="135" s="14" customFormat="1">
      <c r="A135" s="14"/>
      <c r="B135" s="244"/>
      <c r="C135" s="245"/>
      <c r="D135" s="235" t="s">
        <v>307</v>
      </c>
      <c r="E135" s="246" t="s">
        <v>21</v>
      </c>
      <c r="F135" s="247" t="s">
        <v>435</v>
      </c>
      <c r="G135" s="245"/>
      <c r="H135" s="248">
        <v>0.86899999999999999</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307</v>
      </c>
      <c r="AU135" s="254" t="s">
        <v>81</v>
      </c>
      <c r="AV135" s="14" t="s">
        <v>81</v>
      </c>
      <c r="AW135" s="14" t="s">
        <v>33</v>
      </c>
      <c r="AX135" s="14" t="s">
        <v>72</v>
      </c>
      <c r="AY135" s="254" t="s">
        <v>295</v>
      </c>
    </row>
    <row r="136" s="14" customFormat="1">
      <c r="A136" s="14"/>
      <c r="B136" s="244"/>
      <c r="C136" s="245"/>
      <c r="D136" s="235" t="s">
        <v>307</v>
      </c>
      <c r="E136" s="246" t="s">
        <v>21</v>
      </c>
      <c r="F136" s="247" t="s">
        <v>436</v>
      </c>
      <c r="G136" s="245"/>
      <c r="H136" s="248">
        <v>0.29499999999999998</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307</v>
      </c>
      <c r="AU136" s="254" t="s">
        <v>81</v>
      </c>
      <c r="AV136" s="14" t="s">
        <v>81</v>
      </c>
      <c r="AW136" s="14" t="s">
        <v>33</v>
      </c>
      <c r="AX136" s="14" t="s">
        <v>72</v>
      </c>
      <c r="AY136" s="254" t="s">
        <v>295</v>
      </c>
    </row>
    <row r="137" s="14" customFormat="1">
      <c r="A137" s="14"/>
      <c r="B137" s="244"/>
      <c r="C137" s="245"/>
      <c r="D137" s="235" t="s">
        <v>307</v>
      </c>
      <c r="E137" s="246" t="s">
        <v>21</v>
      </c>
      <c r="F137" s="247" t="s">
        <v>437</v>
      </c>
      <c r="G137" s="245"/>
      <c r="H137" s="248">
        <v>0.191</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307</v>
      </c>
      <c r="AU137" s="254" t="s">
        <v>81</v>
      </c>
      <c r="AV137" s="14" t="s">
        <v>81</v>
      </c>
      <c r="AW137" s="14" t="s">
        <v>33</v>
      </c>
      <c r="AX137" s="14" t="s">
        <v>72</v>
      </c>
      <c r="AY137" s="254" t="s">
        <v>295</v>
      </c>
    </row>
    <row r="138" s="14" customFormat="1">
      <c r="A138" s="14"/>
      <c r="B138" s="244"/>
      <c r="C138" s="245"/>
      <c r="D138" s="235" t="s">
        <v>307</v>
      </c>
      <c r="E138" s="246" t="s">
        <v>21</v>
      </c>
      <c r="F138" s="247" t="s">
        <v>438</v>
      </c>
      <c r="G138" s="245"/>
      <c r="H138" s="248">
        <v>2.6760000000000002</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307</v>
      </c>
      <c r="AU138" s="254" t="s">
        <v>81</v>
      </c>
      <c r="AV138" s="14" t="s">
        <v>81</v>
      </c>
      <c r="AW138" s="14" t="s">
        <v>33</v>
      </c>
      <c r="AX138" s="14" t="s">
        <v>72</v>
      </c>
      <c r="AY138" s="254" t="s">
        <v>295</v>
      </c>
    </row>
    <row r="139" s="15" customFormat="1">
      <c r="A139" s="15"/>
      <c r="B139" s="255"/>
      <c r="C139" s="256"/>
      <c r="D139" s="235" t="s">
        <v>307</v>
      </c>
      <c r="E139" s="257" t="s">
        <v>21</v>
      </c>
      <c r="F139" s="258" t="s">
        <v>312</v>
      </c>
      <c r="G139" s="256"/>
      <c r="H139" s="259">
        <v>7.9249999999999998</v>
      </c>
      <c r="I139" s="260"/>
      <c r="J139" s="256"/>
      <c r="K139" s="256"/>
      <c r="L139" s="261"/>
      <c r="M139" s="262"/>
      <c r="N139" s="263"/>
      <c r="O139" s="263"/>
      <c r="P139" s="263"/>
      <c r="Q139" s="263"/>
      <c r="R139" s="263"/>
      <c r="S139" s="263"/>
      <c r="T139" s="264"/>
      <c r="U139" s="15"/>
      <c r="V139" s="15"/>
      <c r="W139" s="15"/>
      <c r="X139" s="15"/>
      <c r="Y139" s="15"/>
      <c r="Z139" s="15"/>
      <c r="AA139" s="15"/>
      <c r="AB139" s="15"/>
      <c r="AC139" s="15"/>
      <c r="AD139" s="15"/>
      <c r="AE139" s="15"/>
      <c r="AT139" s="265" t="s">
        <v>307</v>
      </c>
      <c r="AU139" s="265" t="s">
        <v>81</v>
      </c>
      <c r="AV139" s="15" t="s">
        <v>303</v>
      </c>
      <c r="AW139" s="15" t="s">
        <v>33</v>
      </c>
      <c r="AX139" s="15" t="s">
        <v>79</v>
      </c>
      <c r="AY139" s="265" t="s">
        <v>295</v>
      </c>
    </row>
    <row r="140" s="2" customFormat="1" ht="33" customHeight="1">
      <c r="A140" s="40"/>
      <c r="B140" s="41"/>
      <c r="C140" s="215" t="s">
        <v>338</v>
      </c>
      <c r="D140" s="215" t="s">
        <v>298</v>
      </c>
      <c r="E140" s="216" t="s">
        <v>439</v>
      </c>
      <c r="F140" s="217" t="s">
        <v>440</v>
      </c>
      <c r="G140" s="218" t="s">
        <v>315</v>
      </c>
      <c r="H140" s="219">
        <v>2.2040000000000002</v>
      </c>
      <c r="I140" s="220"/>
      <c r="J140" s="221">
        <f>ROUND(I140*H140,2)</f>
        <v>0</v>
      </c>
      <c r="K140" s="217" t="s">
        <v>302</v>
      </c>
      <c r="L140" s="46"/>
      <c r="M140" s="222" t="s">
        <v>21</v>
      </c>
      <c r="N140" s="223" t="s">
        <v>43</v>
      </c>
      <c r="O140" s="86"/>
      <c r="P140" s="224">
        <f>O140*H140</f>
        <v>0</v>
      </c>
      <c r="Q140" s="224">
        <v>0</v>
      </c>
      <c r="R140" s="224">
        <f>Q140*H140</f>
        <v>0</v>
      </c>
      <c r="S140" s="224">
        <v>1.3999999999999999</v>
      </c>
      <c r="T140" s="225">
        <f>S140*H140</f>
        <v>3.0855999999999999</v>
      </c>
      <c r="U140" s="40"/>
      <c r="V140" s="40"/>
      <c r="W140" s="40"/>
      <c r="X140" s="40"/>
      <c r="Y140" s="40"/>
      <c r="Z140" s="40"/>
      <c r="AA140" s="40"/>
      <c r="AB140" s="40"/>
      <c r="AC140" s="40"/>
      <c r="AD140" s="40"/>
      <c r="AE140" s="40"/>
      <c r="AR140" s="226" t="s">
        <v>303</v>
      </c>
      <c r="AT140" s="226" t="s">
        <v>298</v>
      </c>
      <c r="AU140" s="226" t="s">
        <v>81</v>
      </c>
      <c r="AY140" s="19" t="s">
        <v>295</v>
      </c>
      <c r="BE140" s="227">
        <f>IF(N140="základní",J140,0)</f>
        <v>0</v>
      </c>
      <c r="BF140" s="227">
        <f>IF(N140="snížená",J140,0)</f>
        <v>0</v>
      </c>
      <c r="BG140" s="227">
        <f>IF(N140="zákl. přenesená",J140,0)</f>
        <v>0</v>
      </c>
      <c r="BH140" s="227">
        <f>IF(N140="sníž. přenesená",J140,0)</f>
        <v>0</v>
      </c>
      <c r="BI140" s="227">
        <f>IF(N140="nulová",J140,0)</f>
        <v>0</v>
      </c>
      <c r="BJ140" s="19" t="s">
        <v>79</v>
      </c>
      <c r="BK140" s="227">
        <f>ROUND(I140*H140,2)</f>
        <v>0</v>
      </c>
      <c r="BL140" s="19" t="s">
        <v>303</v>
      </c>
      <c r="BM140" s="226" t="s">
        <v>441</v>
      </c>
    </row>
    <row r="141" s="2" customFormat="1">
      <c r="A141" s="40"/>
      <c r="B141" s="41"/>
      <c r="C141" s="42"/>
      <c r="D141" s="228" t="s">
        <v>305</v>
      </c>
      <c r="E141" s="42"/>
      <c r="F141" s="229" t="s">
        <v>442</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305</v>
      </c>
      <c r="AU141" s="19" t="s">
        <v>81</v>
      </c>
    </row>
    <row r="142" s="13" customFormat="1">
      <c r="A142" s="13"/>
      <c r="B142" s="233"/>
      <c r="C142" s="234"/>
      <c r="D142" s="235" t="s">
        <v>307</v>
      </c>
      <c r="E142" s="236" t="s">
        <v>21</v>
      </c>
      <c r="F142" s="237" t="s">
        <v>443</v>
      </c>
      <c r="G142" s="234"/>
      <c r="H142" s="236" t="s">
        <v>21</v>
      </c>
      <c r="I142" s="238"/>
      <c r="J142" s="234"/>
      <c r="K142" s="234"/>
      <c r="L142" s="239"/>
      <c r="M142" s="240"/>
      <c r="N142" s="241"/>
      <c r="O142" s="241"/>
      <c r="P142" s="241"/>
      <c r="Q142" s="241"/>
      <c r="R142" s="241"/>
      <c r="S142" s="241"/>
      <c r="T142" s="242"/>
      <c r="U142" s="13"/>
      <c r="V142" s="13"/>
      <c r="W142" s="13"/>
      <c r="X142" s="13"/>
      <c r="Y142" s="13"/>
      <c r="Z142" s="13"/>
      <c r="AA142" s="13"/>
      <c r="AB142" s="13"/>
      <c r="AC142" s="13"/>
      <c r="AD142" s="13"/>
      <c r="AE142" s="13"/>
      <c r="AT142" s="243" t="s">
        <v>307</v>
      </c>
      <c r="AU142" s="243" t="s">
        <v>81</v>
      </c>
      <c r="AV142" s="13" t="s">
        <v>79</v>
      </c>
      <c r="AW142" s="13" t="s">
        <v>33</v>
      </c>
      <c r="AX142" s="13" t="s">
        <v>72</v>
      </c>
      <c r="AY142" s="243" t="s">
        <v>295</v>
      </c>
    </row>
    <row r="143" s="14" customFormat="1">
      <c r="A143" s="14"/>
      <c r="B143" s="244"/>
      <c r="C143" s="245"/>
      <c r="D143" s="235" t="s">
        <v>307</v>
      </c>
      <c r="E143" s="246" t="s">
        <v>21</v>
      </c>
      <c r="F143" s="247" t="s">
        <v>444</v>
      </c>
      <c r="G143" s="245"/>
      <c r="H143" s="248">
        <v>0.41999999999999998</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307</v>
      </c>
      <c r="AU143" s="254" t="s">
        <v>81</v>
      </c>
      <c r="AV143" s="14" t="s">
        <v>81</v>
      </c>
      <c r="AW143" s="14" t="s">
        <v>33</v>
      </c>
      <c r="AX143" s="14" t="s">
        <v>72</v>
      </c>
      <c r="AY143" s="254" t="s">
        <v>295</v>
      </c>
    </row>
    <row r="144" s="14" customFormat="1">
      <c r="A144" s="14"/>
      <c r="B144" s="244"/>
      <c r="C144" s="245"/>
      <c r="D144" s="235" t="s">
        <v>307</v>
      </c>
      <c r="E144" s="246" t="s">
        <v>21</v>
      </c>
      <c r="F144" s="247" t="s">
        <v>445</v>
      </c>
      <c r="G144" s="245"/>
      <c r="H144" s="248">
        <v>0.13900000000000001</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307</v>
      </c>
      <c r="AU144" s="254" t="s">
        <v>81</v>
      </c>
      <c r="AV144" s="14" t="s">
        <v>81</v>
      </c>
      <c r="AW144" s="14" t="s">
        <v>33</v>
      </c>
      <c r="AX144" s="14" t="s">
        <v>72</v>
      </c>
      <c r="AY144" s="254" t="s">
        <v>295</v>
      </c>
    </row>
    <row r="145" s="14" customFormat="1">
      <c r="A145" s="14"/>
      <c r="B145" s="244"/>
      <c r="C145" s="245"/>
      <c r="D145" s="235" t="s">
        <v>307</v>
      </c>
      <c r="E145" s="246" t="s">
        <v>21</v>
      </c>
      <c r="F145" s="247" t="s">
        <v>446</v>
      </c>
      <c r="G145" s="245"/>
      <c r="H145" s="248">
        <v>0.047</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307</v>
      </c>
      <c r="AU145" s="254" t="s">
        <v>81</v>
      </c>
      <c r="AV145" s="14" t="s">
        <v>81</v>
      </c>
      <c r="AW145" s="14" t="s">
        <v>33</v>
      </c>
      <c r="AX145" s="14" t="s">
        <v>72</v>
      </c>
      <c r="AY145" s="254" t="s">
        <v>295</v>
      </c>
    </row>
    <row r="146" s="14" customFormat="1">
      <c r="A146" s="14"/>
      <c r="B146" s="244"/>
      <c r="C146" s="245"/>
      <c r="D146" s="235" t="s">
        <v>307</v>
      </c>
      <c r="E146" s="246" t="s">
        <v>21</v>
      </c>
      <c r="F146" s="247" t="s">
        <v>447</v>
      </c>
      <c r="G146" s="245"/>
      <c r="H146" s="248">
        <v>0.029999999999999999</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307</v>
      </c>
      <c r="AU146" s="254" t="s">
        <v>81</v>
      </c>
      <c r="AV146" s="14" t="s">
        <v>81</v>
      </c>
      <c r="AW146" s="14" t="s">
        <v>33</v>
      </c>
      <c r="AX146" s="14" t="s">
        <v>72</v>
      </c>
      <c r="AY146" s="254" t="s">
        <v>295</v>
      </c>
    </row>
    <row r="147" s="14" customFormat="1">
      <c r="A147" s="14"/>
      <c r="B147" s="244"/>
      <c r="C147" s="245"/>
      <c r="D147" s="235" t="s">
        <v>307</v>
      </c>
      <c r="E147" s="246" t="s">
        <v>21</v>
      </c>
      <c r="F147" s="247" t="s">
        <v>448</v>
      </c>
      <c r="G147" s="245"/>
      <c r="H147" s="248">
        <v>0.42799999999999999</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307</v>
      </c>
      <c r="AU147" s="254" t="s">
        <v>81</v>
      </c>
      <c r="AV147" s="14" t="s">
        <v>81</v>
      </c>
      <c r="AW147" s="14" t="s">
        <v>33</v>
      </c>
      <c r="AX147" s="14" t="s">
        <v>72</v>
      </c>
      <c r="AY147" s="254" t="s">
        <v>295</v>
      </c>
    </row>
    <row r="148" s="16" customFormat="1">
      <c r="A148" s="16"/>
      <c r="B148" s="270"/>
      <c r="C148" s="271"/>
      <c r="D148" s="235" t="s">
        <v>307</v>
      </c>
      <c r="E148" s="272" t="s">
        <v>21</v>
      </c>
      <c r="F148" s="273" t="s">
        <v>433</v>
      </c>
      <c r="G148" s="271"/>
      <c r="H148" s="274">
        <v>1.0640000000000001</v>
      </c>
      <c r="I148" s="275"/>
      <c r="J148" s="271"/>
      <c r="K148" s="271"/>
      <c r="L148" s="276"/>
      <c r="M148" s="277"/>
      <c r="N148" s="278"/>
      <c r="O148" s="278"/>
      <c r="P148" s="278"/>
      <c r="Q148" s="278"/>
      <c r="R148" s="278"/>
      <c r="S148" s="278"/>
      <c r="T148" s="279"/>
      <c r="U148" s="16"/>
      <c r="V148" s="16"/>
      <c r="W148" s="16"/>
      <c r="X148" s="16"/>
      <c r="Y148" s="16"/>
      <c r="Z148" s="16"/>
      <c r="AA148" s="16"/>
      <c r="AB148" s="16"/>
      <c r="AC148" s="16"/>
      <c r="AD148" s="16"/>
      <c r="AE148" s="16"/>
      <c r="AT148" s="280" t="s">
        <v>307</v>
      </c>
      <c r="AU148" s="280" t="s">
        <v>81</v>
      </c>
      <c r="AV148" s="16" t="s">
        <v>92</v>
      </c>
      <c r="AW148" s="16" t="s">
        <v>33</v>
      </c>
      <c r="AX148" s="16" t="s">
        <v>72</v>
      </c>
      <c r="AY148" s="280" t="s">
        <v>295</v>
      </c>
    </row>
    <row r="149" s="13" customFormat="1">
      <c r="A149" s="13"/>
      <c r="B149" s="233"/>
      <c r="C149" s="234"/>
      <c r="D149" s="235" t="s">
        <v>307</v>
      </c>
      <c r="E149" s="236" t="s">
        <v>21</v>
      </c>
      <c r="F149" s="237" t="s">
        <v>449</v>
      </c>
      <c r="G149" s="234"/>
      <c r="H149" s="236" t="s">
        <v>21</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307</v>
      </c>
      <c r="AU149" s="243" t="s">
        <v>81</v>
      </c>
      <c r="AV149" s="13" t="s">
        <v>79</v>
      </c>
      <c r="AW149" s="13" t="s">
        <v>33</v>
      </c>
      <c r="AX149" s="13" t="s">
        <v>72</v>
      </c>
      <c r="AY149" s="243" t="s">
        <v>295</v>
      </c>
    </row>
    <row r="150" s="14" customFormat="1">
      <c r="A150" s="14"/>
      <c r="B150" s="244"/>
      <c r="C150" s="245"/>
      <c r="D150" s="235" t="s">
        <v>307</v>
      </c>
      <c r="E150" s="246" t="s">
        <v>21</v>
      </c>
      <c r="F150" s="247" t="s">
        <v>450</v>
      </c>
      <c r="G150" s="245"/>
      <c r="H150" s="248">
        <v>1.1399999999999999</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307</v>
      </c>
      <c r="AU150" s="254" t="s">
        <v>81</v>
      </c>
      <c r="AV150" s="14" t="s">
        <v>81</v>
      </c>
      <c r="AW150" s="14" t="s">
        <v>33</v>
      </c>
      <c r="AX150" s="14" t="s">
        <v>72</v>
      </c>
      <c r="AY150" s="254" t="s">
        <v>295</v>
      </c>
    </row>
    <row r="151" s="16" customFormat="1">
      <c r="A151" s="16"/>
      <c r="B151" s="270"/>
      <c r="C151" s="271"/>
      <c r="D151" s="235" t="s">
        <v>307</v>
      </c>
      <c r="E151" s="272" t="s">
        <v>21</v>
      </c>
      <c r="F151" s="273" t="s">
        <v>433</v>
      </c>
      <c r="G151" s="271"/>
      <c r="H151" s="274">
        <v>1.1399999999999999</v>
      </c>
      <c r="I151" s="275"/>
      <c r="J151" s="271"/>
      <c r="K151" s="271"/>
      <c r="L151" s="276"/>
      <c r="M151" s="277"/>
      <c r="N151" s="278"/>
      <c r="O151" s="278"/>
      <c r="P151" s="278"/>
      <c r="Q151" s="278"/>
      <c r="R151" s="278"/>
      <c r="S151" s="278"/>
      <c r="T151" s="279"/>
      <c r="U151" s="16"/>
      <c r="V151" s="16"/>
      <c r="W151" s="16"/>
      <c r="X151" s="16"/>
      <c r="Y151" s="16"/>
      <c r="Z151" s="16"/>
      <c r="AA151" s="16"/>
      <c r="AB151" s="16"/>
      <c r="AC151" s="16"/>
      <c r="AD151" s="16"/>
      <c r="AE151" s="16"/>
      <c r="AT151" s="280" t="s">
        <v>307</v>
      </c>
      <c r="AU151" s="280" t="s">
        <v>81</v>
      </c>
      <c r="AV151" s="16" t="s">
        <v>92</v>
      </c>
      <c r="AW151" s="16" t="s">
        <v>33</v>
      </c>
      <c r="AX151" s="16" t="s">
        <v>72</v>
      </c>
      <c r="AY151" s="280" t="s">
        <v>295</v>
      </c>
    </row>
    <row r="152" s="15" customFormat="1">
      <c r="A152" s="15"/>
      <c r="B152" s="255"/>
      <c r="C152" s="256"/>
      <c r="D152" s="235" t="s">
        <v>307</v>
      </c>
      <c r="E152" s="257" t="s">
        <v>21</v>
      </c>
      <c r="F152" s="258" t="s">
        <v>312</v>
      </c>
      <c r="G152" s="256"/>
      <c r="H152" s="259">
        <v>2.2040000000000002</v>
      </c>
      <c r="I152" s="260"/>
      <c r="J152" s="256"/>
      <c r="K152" s="256"/>
      <c r="L152" s="261"/>
      <c r="M152" s="262"/>
      <c r="N152" s="263"/>
      <c r="O152" s="263"/>
      <c r="P152" s="263"/>
      <c r="Q152" s="263"/>
      <c r="R152" s="263"/>
      <c r="S152" s="263"/>
      <c r="T152" s="264"/>
      <c r="U152" s="15"/>
      <c r="V152" s="15"/>
      <c r="W152" s="15"/>
      <c r="X152" s="15"/>
      <c r="Y152" s="15"/>
      <c r="Z152" s="15"/>
      <c r="AA152" s="15"/>
      <c r="AB152" s="15"/>
      <c r="AC152" s="15"/>
      <c r="AD152" s="15"/>
      <c r="AE152" s="15"/>
      <c r="AT152" s="265" t="s">
        <v>307</v>
      </c>
      <c r="AU152" s="265" t="s">
        <v>81</v>
      </c>
      <c r="AV152" s="15" t="s">
        <v>303</v>
      </c>
      <c r="AW152" s="15" t="s">
        <v>33</v>
      </c>
      <c r="AX152" s="15" t="s">
        <v>79</v>
      </c>
      <c r="AY152" s="265" t="s">
        <v>295</v>
      </c>
    </row>
    <row r="153" s="2" customFormat="1" ht="37.8" customHeight="1">
      <c r="A153" s="40"/>
      <c r="B153" s="41"/>
      <c r="C153" s="215" t="s">
        <v>345</v>
      </c>
      <c r="D153" s="215" t="s">
        <v>298</v>
      </c>
      <c r="E153" s="216" t="s">
        <v>451</v>
      </c>
      <c r="F153" s="217" t="s">
        <v>452</v>
      </c>
      <c r="G153" s="218" t="s">
        <v>301</v>
      </c>
      <c r="H153" s="219">
        <v>14.972</v>
      </c>
      <c r="I153" s="220"/>
      <c r="J153" s="221">
        <f>ROUND(I153*H153,2)</f>
        <v>0</v>
      </c>
      <c r="K153" s="217" t="s">
        <v>302</v>
      </c>
      <c r="L153" s="46"/>
      <c r="M153" s="222" t="s">
        <v>21</v>
      </c>
      <c r="N153" s="223" t="s">
        <v>43</v>
      </c>
      <c r="O153" s="86"/>
      <c r="P153" s="224">
        <f>O153*H153</f>
        <v>0</v>
      </c>
      <c r="Q153" s="224">
        <v>0</v>
      </c>
      <c r="R153" s="224">
        <f>Q153*H153</f>
        <v>0</v>
      </c>
      <c r="S153" s="224">
        <v>0.087999999999999995</v>
      </c>
      <c r="T153" s="225">
        <f>S153*H153</f>
        <v>1.3175359999999998</v>
      </c>
      <c r="U153" s="40"/>
      <c r="V153" s="40"/>
      <c r="W153" s="40"/>
      <c r="X153" s="40"/>
      <c r="Y153" s="40"/>
      <c r="Z153" s="40"/>
      <c r="AA153" s="40"/>
      <c r="AB153" s="40"/>
      <c r="AC153" s="40"/>
      <c r="AD153" s="40"/>
      <c r="AE153" s="40"/>
      <c r="AR153" s="226" t="s">
        <v>303</v>
      </c>
      <c r="AT153" s="226" t="s">
        <v>298</v>
      </c>
      <c r="AU153" s="226" t="s">
        <v>81</v>
      </c>
      <c r="AY153" s="19" t="s">
        <v>295</v>
      </c>
      <c r="BE153" s="227">
        <f>IF(N153="základní",J153,0)</f>
        <v>0</v>
      </c>
      <c r="BF153" s="227">
        <f>IF(N153="snížená",J153,0)</f>
        <v>0</v>
      </c>
      <c r="BG153" s="227">
        <f>IF(N153="zákl. přenesená",J153,0)</f>
        <v>0</v>
      </c>
      <c r="BH153" s="227">
        <f>IF(N153="sníž. přenesená",J153,0)</f>
        <v>0</v>
      </c>
      <c r="BI153" s="227">
        <f>IF(N153="nulová",J153,0)</f>
        <v>0</v>
      </c>
      <c r="BJ153" s="19" t="s">
        <v>79</v>
      </c>
      <c r="BK153" s="227">
        <f>ROUND(I153*H153,2)</f>
        <v>0</v>
      </c>
      <c r="BL153" s="19" t="s">
        <v>303</v>
      </c>
      <c r="BM153" s="226" t="s">
        <v>453</v>
      </c>
    </row>
    <row r="154" s="2" customFormat="1">
      <c r="A154" s="40"/>
      <c r="B154" s="41"/>
      <c r="C154" s="42"/>
      <c r="D154" s="228" t="s">
        <v>305</v>
      </c>
      <c r="E154" s="42"/>
      <c r="F154" s="229" t="s">
        <v>454</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305</v>
      </c>
      <c r="AU154" s="19" t="s">
        <v>81</v>
      </c>
    </row>
    <row r="155" s="14" customFormat="1">
      <c r="A155" s="14"/>
      <c r="B155" s="244"/>
      <c r="C155" s="245"/>
      <c r="D155" s="235" t="s">
        <v>307</v>
      </c>
      <c r="E155" s="246" t="s">
        <v>21</v>
      </c>
      <c r="F155" s="247" t="s">
        <v>455</v>
      </c>
      <c r="G155" s="245"/>
      <c r="H155" s="248">
        <v>2.3639999999999999</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307</v>
      </c>
      <c r="AU155" s="254" t="s">
        <v>81</v>
      </c>
      <c r="AV155" s="14" t="s">
        <v>81</v>
      </c>
      <c r="AW155" s="14" t="s">
        <v>33</v>
      </c>
      <c r="AX155" s="14" t="s">
        <v>72</v>
      </c>
      <c r="AY155" s="254" t="s">
        <v>295</v>
      </c>
    </row>
    <row r="156" s="14" customFormat="1">
      <c r="A156" s="14"/>
      <c r="B156" s="244"/>
      <c r="C156" s="245"/>
      <c r="D156" s="235" t="s">
        <v>307</v>
      </c>
      <c r="E156" s="246" t="s">
        <v>21</v>
      </c>
      <c r="F156" s="247" t="s">
        <v>456</v>
      </c>
      <c r="G156" s="245"/>
      <c r="H156" s="248">
        <v>12.608000000000001</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307</v>
      </c>
      <c r="AU156" s="254" t="s">
        <v>81</v>
      </c>
      <c r="AV156" s="14" t="s">
        <v>81</v>
      </c>
      <c r="AW156" s="14" t="s">
        <v>33</v>
      </c>
      <c r="AX156" s="14" t="s">
        <v>72</v>
      </c>
      <c r="AY156" s="254" t="s">
        <v>295</v>
      </c>
    </row>
    <row r="157" s="15" customFormat="1">
      <c r="A157" s="15"/>
      <c r="B157" s="255"/>
      <c r="C157" s="256"/>
      <c r="D157" s="235" t="s">
        <v>307</v>
      </c>
      <c r="E157" s="257" t="s">
        <v>21</v>
      </c>
      <c r="F157" s="258" t="s">
        <v>312</v>
      </c>
      <c r="G157" s="256"/>
      <c r="H157" s="259">
        <v>14.972</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307</v>
      </c>
      <c r="AU157" s="265" t="s">
        <v>81</v>
      </c>
      <c r="AV157" s="15" t="s">
        <v>303</v>
      </c>
      <c r="AW157" s="15" t="s">
        <v>33</v>
      </c>
      <c r="AX157" s="15" t="s">
        <v>79</v>
      </c>
      <c r="AY157" s="265" t="s">
        <v>295</v>
      </c>
    </row>
    <row r="158" s="2" customFormat="1" ht="55.5" customHeight="1">
      <c r="A158" s="40"/>
      <c r="B158" s="41"/>
      <c r="C158" s="215" t="s">
        <v>351</v>
      </c>
      <c r="D158" s="215" t="s">
        <v>298</v>
      </c>
      <c r="E158" s="216" t="s">
        <v>457</v>
      </c>
      <c r="F158" s="217" t="s">
        <v>458</v>
      </c>
      <c r="G158" s="218" t="s">
        <v>459</v>
      </c>
      <c r="H158" s="219">
        <v>1</v>
      </c>
      <c r="I158" s="220"/>
      <c r="J158" s="221">
        <f>ROUND(I158*H158,2)</f>
        <v>0</v>
      </c>
      <c r="K158" s="217" t="s">
        <v>302</v>
      </c>
      <c r="L158" s="46"/>
      <c r="M158" s="222" t="s">
        <v>21</v>
      </c>
      <c r="N158" s="223" t="s">
        <v>43</v>
      </c>
      <c r="O158" s="86"/>
      <c r="P158" s="224">
        <f>O158*H158</f>
        <v>0</v>
      </c>
      <c r="Q158" s="224">
        <v>0</v>
      </c>
      <c r="R158" s="224">
        <f>Q158*H158</f>
        <v>0</v>
      </c>
      <c r="S158" s="224">
        <v>0.069000000000000006</v>
      </c>
      <c r="T158" s="225">
        <f>S158*H158</f>
        <v>0.069000000000000006</v>
      </c>
      <c r="U158" s="40"/>
      <c r="V158" s="40"/>
      <c r="W158" s="40"/>
      <c r="X158" s="40"/>
      <c r="Y158" s="40"/>
      <c r="Z158" s="40"/>
      <c r="AA158" s="40"/>
      <c r="AB158" s="40"/>
      <c r="AC158" s="40"/>
      <c r="AD158" s="40"/>
      <c r="AE158" s="40"/>
      <c r="AR158" s="226" t="s">
        <v>303</v>
      </c>
      <c r="AT158" s="226" t="s">
        <v>298</v>
      </c>
      <c r="AU158" s="226" t="s">
        <v>81</v>
      </c>
      <c r="AY158" s="19" t="s">
        <v>295</v>
      </c>
      <c r="BE158" s="227">
        <f>IF(N158="základní",J158,0)</f>
        <v>0</v>
      </c>
      <c r="BF158" s="227">
        <f>IF(N158="snížená",J158,0)</f>
        <v>0</v>
      </c>
      <c r="BG158" s="227">
        <f>IF(N158="zákl. přenesená",J158,0)</f>
        <v>0</v>
      </c>
      <c r="BH158" s="227">
        <f>IF(N158="sníž. přenesená",J158,0)</f>
        <v>0</v>
      </c>
      <c r="BI158" s="227">
        <f>IF(N158="nulová",J158,0)</f>
        <v>0</v>
      </c>
      <c r="BJ158" s="19" t="s">
        <v>79</v>
      </c>
      <c r="BK158" s="227">
        <f>ROUND(I158*H158,2)</f>
        <v>0</v>
      </c>
      <c r="BL158" s="19" t="s">
        <v>303</v>
      </c>
      <c r="BM158" s="226" t="s">
        <v>460</v>
      </c>
    </row>
    <row r="159" s="2" customFormat="1">
      <c r="A159" s="40"/>
      <c r="B159" s="41"/>
      <c r="C159" s="42"/>
      <c r="D159" s="228" t="s">
        <v>305</v>
      </c>
      <c r="E159" s="42"/>
      <c r="F159" s="229" t="s">
        <v>461</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305</v>
      </c>
      <c r="AU159" s="19" t="s">
        <v>81</v>
      </c>
    </row>
    <row r="160" s="13" customFormat="1">
      <c r="A160" s="13"/>
      <c r="B160" s="233"/>
      <c r="C160" s="234"/>
      <c r="D160" s="235" t="s">
        <v>307</v>
      </c>
      <c r="E160" s="236" t="s">
        <v>21</v>
      </c>
      <c r="F160" s="237" t="s">
        <v>462</v>
      </c>
      <c r="G160" s="234"/>
      <c r="H160" s="236" t="s">
        <v>21</v>
      </c>
      <c r="I160" s="238"/>
      <c r="J160" s="234"/>
      <c r="K160" s="234"/>
      <c r="L160" s="239"/>
      <c r="M160" s="240"/>
      <c r="N160" s="241"/>
      <c r="O160" s="241"/>
      <c r="P160" s="241"/>
      <c r="Q160" s="241"/>
      <c r="R160" s="241"/>
      <c r="S160" s="241"/>
      <c r="T160" s="242"/>
      <c r="U160" s="13"/>
      <c r="V160" s="13"/>
      <c r="W160" s="13"/>
      <c r="X160" s="13"/>
      <c r="Y160" s="13"/>
      <c r="Z160" s="13"/>
      <c r="AA160" s="13"/>
      <c r="AB160" s="13"/>
      <c r="AC160" s="13"/>
      <c r="AD160" s="13"/>
      <c r="AE160" s="13"/>
      <c r="AT160" s="243" t="s">
        <v>307</v>
      </c>
      <c r="AU160" s="243" t="s">
        <v>81</v>
      </c>
      <c r="AV160" s="13" t="s">
        <v>79</v>
      </c>
      <c r="AW160" s="13" t="s">
        <v>33</v>
      </c>
      <c r="AX160" s="13" t="s">
        <v>72</v>
      </c>
      <c r="AY160" s="243" t="s">
        <v>295</v>
      </c>
    </row>
    <row r="161" s="14" customFormat="1">
      <c r="A161" s="14"/>
      <c r="B161" s="244"/>
      <c r="C161" s="245"/>
      <c r="D161" s="235" t="s">
        <v>307</v>
      </c>
      <c r="E161" s="246" t="s">
        <v>21</v>
      </c>
      <c r="F161" s="247" t="s">
        <v>79</v>
      </c>
      <c r="G161" s="245"/>
      <c r="H161" s="248">
        <v>1</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307</v>
      </c>
      <c r="AU161" s="254" t="s">
        <v>81</v>
      </c>
      <c r="AV161" s="14" t="s">
        <v>81</v>
      </c>
      <c r="AW161" s="14" t="s">
        <v>33</v>
      </c>
      <c r="AX161" s="14" t="s">
        <v>72</v>
      </c>
      <c r="AY161" s="254" t="s">
        <v>295</v>
      </c>
    </row>
    <row r="162" s="15" customFormat="1">
      <c r="A162" s="15"/>
      <c r="B162" s="255"/>
      <c r="C162" s="256"/>
      <c r="D162" s="235" t="s">
        <v>307</v>
      </c>
      <c r="E162" s="257" t="s">
        <v>21</v>
      </c>
      <c r="F162" s="258" t="s">
        <v>312</v>
      </c>
      <c r="G162" s="256"/>
      <c r="H162" s="259">
        <v>1</v>
      </c>
      <c r="I162" s="260"/>
      <c r="J162" s="256"/>
      <c r="K162" s="256"/>
      <c r="L162" s="261"/>
      <c r="M162" s="262"/>
      <c r="N162" s="263"/>
      <c r="O162" s="263"/>
      <c r="P162" s="263"/>
      <c r="Q162" s="263"/>
      <c r="R162" s="263"/>
      <c r="S162" s="263"/>
      <c r="T162" s="264"/>
      <c r="U162" s="15"/>
      <c r="V162" s="15"/>
      <c r="W162" s="15"/>
      <c r="X162" s="15"/>
      <c r="Y162" s="15"/>
      <c r="Z162" s="15"/>
      <c r="AA162" s="15"/>
      <c r="AB162" s="15"/>
      <c r="AC162" s="15"/>
      <c r="AD162" s="15"/>
      <c r="AE162" s="15"/>
      <c r="AT162" s="265" t="s">
        <v>307</v>
      </c>
      <c r="AU162" s="265" t="s">
        <v>81</v>
      </c>
      <c r="AV162" s="15" t="s">
        <v>303</v>
      </c>
      <c r="AW162" s="15" t="s">
        <v>33</v>
      </c>
      <c r="AX162" s="15" t="s">
        <v>79</v>
      </c>
      <c r="AY162" s="265" t="s">
        <v>295</v>
      </c>
    </row>
    <row r="163" s="2" customFormat="1" ht="37.8" customHeight="1">
      <c r="A163" s="40"/>
      <c r="B163" s="41"/>
      <c r="C163" s="215" t="s">
        <v>296</v>
      </c>
      <c r="D163" s="215" t="s">
        <v>298</v>
      </c>
      <c r="E163" s="216" t="s">
        <v>326</v>
      </c>
      <c r="F163" s="217" t="s">
        <v>327</v>
      </c>
      <c r="G163" s="218" t="s">
        <v>328</v>
      </c>
      <c r="H163" s="219">
        <v>24</v>
      </c>
      <c r="I163" s="220"/>
      <c r="J163" s="221">
        <f>ROUND(I163*H163,2)</f>
        <v>0</v>
      </c>
      <c r="K163" s="217" t="s">
        <v>302</v>
      </c>
      <c r="L163" s="46"/>
      <c r="M163" s="222" t="s">
        <v>21</v>
      </c>
      <c r="N163" s="223" t="s">
        <v>43</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303</v>
      </c>
      <c r="AT163" s="226" t="s">
        <v>298</v>
      </c>
      <c r="AU163" s="226" t="s">
        <v>81</v>
      </c>
      <c r="AY163" s="19" t="s">
        <v>295</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303</v>
      </c>
      <c r="BM163" s="226" t="s">
        <v>463</v>
      </c>
    </row>
    <row r="164" s="2" customFormat="1">
      <c r="A164" s="40"/>
      <c r="B164" s="41"/>
      <c r="C164" s="42"/>
      <c r="D164" s="228" t="s">
        <v>305</v>
      </c>
      <c r="E164" s="42"/>
      <c r="F164" s="229" t="s">
        <v>330</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305</v>
      </c>
      <c r="AU164" s="19" t="s">
        <v>81</v>
      </c>
    </row>
    <row r="165" s="13" customFormat="1">
      <c r="A165" s="13"/>
      <c r="B165" s="233"/>
      <c r="C165" s="234"/>
      <c r="D165" s="235" t="s">
        <v>307</v>
      </c>
      <c r="E165" s="236" t="s">
        <v>21</v>
      </c>
      <c r="F165" s="237" t="s">
        <v>318</v>
      </c>
      <c r="G165" s="234"/>
      <c r="H165" s="236" t="s">
        <v>21</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307</v>
      </c>
      <c r="AU165" s="243" t="s">
        <v>81</v>
      </c>
      <c r="AV165" s="13" t="s">
        <v>79</v>
      </c>
      <c r="AW165" s="13" t="s">
        <v>33</v>
      </c>
      <c r="AX165" s="13" t="s">
        <v>72</v>
      </c>
      <c r="AY165" s="243" t="s">
        <v>295</v>
      </c>
    </row>
    <row r="166" s="14" customFormat="1">
      <c r="A166" s="14"/>
      <c r="B166" s="244"/>
      <c r="C166" s="245"/>
      <c r="D166" s="235" t="s">
        <v>307</v>
      </c>
      <c r="E166" s="246" t="s">
        <v>21</v>
      </c>
      <c r="F166" s="247" t="s">
        <v>331</v>
      </c>
      <c r="G166" s="245"/>
      <c r="H166" s="248">
        <v>24</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307</v>
      </c>
      <c r="AU166" s="254" t="s">
        <v>81</v>
      </c>
      <c r="AV166" s="14" t="s">
        <v>81</v>
      </c>
      <c r="AW166" s="14" t="s">
        <v>33</v>
      </c>
      <c r="AX166" s="14" t="s">
        <v>72</v>
      </c>
      <c r="AY166" s="254" t="s">
        <v>295</v>
      </c>
    </row>
    <row r="167" s="15" customFormat="1">
      <c r="A167" s="15"/>
      <c r="B167" s="255"/>
      <c r="C167" s="256"/>
      <c r="D167" s="235" t="s">
        <v>307</v>
      </c>
      <c r="E167" s="257" t="s">
        <v>21</v>
      </c>
      <c r="F167" s="258" t="s">
        <v>312</v>
      </c>
      <c r="G167" s="256"/>
      <c r="H167" s="259">
        <v>24</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307</v>
      </c>
      <c r="AU167" s="265" t="s">
        <v>81</v>
      </c>
      <c r="AV167" s="15" t="s">
        <v>303</v>
      </c>
      <c r="AW167" s="15" t="s">
        <v>33</v>
      </c>
      <c r="AX167" s="15" t="s">
        <v>79</v>
      </c>
      <c r="AY167" s="265" t="s">
        <v>295</v>
      </c>
    </row>
    <row r="168" s="2" customFormat="1" ht="49.05" customHeight="1">
      <c r="A168" s="40"/>
      <c r="B168" s="41"/>
      <c r="C168" s="215" t="s">
        <v>361</v>
      </c>
      <c r="D168" s="215" t="s">
        <v>298</v>
      </c>
      <c r="E168" s="216" t="s">
        <v>333</v>
      </c>
      <c r="F168" s="217" t="s">
        <v>334</v>
      </c>
      <c r="G168" s="218" t="s">
        <v>328</v>
      </c>
      <c r="H168" s="219">
        <v>720</v>
      </c>
      <c r="I168" s="220"/>
      <c r="J168" s="221">
        <f>ROUND(I168*H168,2)</f>
        <v>0</v>
      </c>
      <c r="K168" s="217" t="s">
        <v>302</v>
      </c>
      <c r="L168" s="46"/>
      <c r="M168" s="222" t="s">
        <v>21</v>
      </c>
      <c r="N168" s="223" t="s">
        <v>43</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303</v>
      </c>
      <c r="AT168" s="226" t="s">
        <v>298</v>
      </c>
      <c r="AU168" s="226" t="s">
        <v>81</v>
      </c>
      <c r="AY168" s="19" t="s">
        <v>295</v>
      </c>
      <c r="BE168" s="227">
        <f>IF(N168="základní",J168,0)</f>
        <v>0</v>
      </c>
      <c r="BF168" s="227">
        <f>IF(N168="snížená",J168,0)</f>
        <v>0</v>
      </c>
      <c r="BG168" s="227">
        <f>IF(N168="zákl. přenesená",J168,0)</f>
        <v>0</v>
      </c>
      <c r="BH168" s="227">
        <f>IF(N168="sníž. přenesená",J168,0)</f>
        <v>0</v>
      </c>
      <c r="BI168" s="227">
        <f>IF(N168="nulová",J168,0)</f>
        <v>0</v>
      </c>
      <c r="BJ168" s="19" t="s">
        <v>79</v>
      </c>
      <c r="BK168" s="227">
        <f>ROUND(I168*H168,2)</f>
        <v>0</v>
      </c>
      <c r="BL168" s="19" t="s">
        <v>303</v>
      </c>
      <c r="BM168" s="226" t="s">
        <v>464</v>
      </c>
    </row>
    <row r="169" s="2" customFormat="1">
      <c r="A169" s="40"/>
      <c r="B169" s="41"/>
      <c r="C169" s="42"/>
      <c r="D169" s="228" t="s">
        <v>305</v>
      </c>
      <c r="E169" s="42"/>
      <c r="F169" s="229" t="s">
        <v>336</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305</v>
      </c>
      <c r="AU169" s="19" t="s">
        <v>81</v>
      </c>
    </row>
    <row r="170" s="14" customFormat="1">
      <c r="A170" s="14"/>
      <c r="B170" s="244"/>
      <c r="C170" s="245"/>
      <c r="D170" s="235" t="s">
        <v>307</v>
      </c>
      <c r="E170" s="246" t="s">
        <v>21</v>
      </c>
      <c r="F170" s="247" t="s">
        <v>337</v>
      </c>
      <c r="G170" s="245"/>
      <c r="H170" s="248">
        <v>720</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307</v>
      </c>
      <c r="AU170" s="254" t="s">
        <v>81</v>
      </c>
      <c r="AV170" s="14" t="s">
        <v>81</v>
      </c>
      <c r="AW170" s="14" t="s">
        <v>33</v>
      </c>
      <c r="AX170" s="14" t="s">
        <v>72</v>
      </c>
      <c r="AY170" s="254" t="s">
        <v>295</v>
      </c>
    </row>
    <row r="171" s="15" customFormat="1">
      <c r="A171" s="15"/>
      <c r="B171" s="255"/>
      <c r="C171" s="256"/>
      <c r="D171" s="235" t="s">
        <v>307</v>
      </c>
      <c r="E171" s="257" t="s">
        <v>21</v>
      </c>
      <c r="F171" s="258" t="s">
        <v>312</v>
      </c>
      <c r="G171" s="256"/>
      <c r="H171" s="259">
        <v>720</v>
      </c>
      <c r="I171" s="260"/>
      <c r="J171" s="256"/>
      <c r="K171" s="256"/>
      <c r="L171" s="261"/>
      <c r="M171" s="262"/>
      <c r="N171" s="263"/>
      <c r="O171" s="263"/>
      <c r="P171" s="263"/>
      <c r="Q171" s="263"/>
      <c r="R171" s="263"/>
      <c r="S171" s="263"/>
      <c r="T171" s="264"/>
      <c r="U171" s="15"/>
      <c r="V171" s="15"/>
      <c r="W171" s="15"/>
      <c r="X171" s="15"/>
      <c r="Y171" s="15"/>
      <c r="Z171" s="15"/>
      <c r="AA171" s="15"/>
      <c r="AB171" s="15"/>
      <c r="AC171" s="15"/>
      <c r="AD171" s="15"/>
      <c r="AE171" s="15"/>
      <c r="AT171" s="265" t="s">
        <v>307</v>
      </c>
      <c r="AU171" s="265" t="s">
        <v>81</v>
      </c>
      <c r="AV171" s="15" t="s">
        <v>303</v>
      </c>
      <c r="AW171" s="15" t="s">
        <v>33</v>
      </c>
      <c r="AX171" s="15" t="s">
        <v>79</v>
      </c>
      <c r="AY171" s="265" t="s">
        <v>295</v>
      </c>
    </row>
    <row r="172" s="2" customFormat="1" ht="37.8" customHeight="1">
      <c r="A172" s="40"/>
      <c r="B172" s="41"/>
      <c r="C172" s="215" t="s">
        <v>370</v>
      </c>
      <c r="D172" s="215" t="s">
        <v>298</v>
      </c>
      <c r="E172" s="216" t="s">
        <v>339</v>
      </c>
      <c r="F172" s="217" t="s">
        <v>340</v>
      </c>
      <c r="G172" s="218" t="s">
        <v>328</v>
      </c>
      <c r="H172" s="219">
        <v>24</v>
      </c>
      <c r="I172" s="220"/>
      <c r="J172" s="221">
        <f>ROUND(I172*H172,2)</f>
        <v>0</v>
      </c>
      <c r="K172" s="217" t="s">
        <v>302</v>
      </c>
      <c r="L172" s="46"/>
      <c r="M172" s="222" t="s">
        <v>21</v>
      </c>
      <c r="N172" s="223" t="s">
        <v>43</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303</v>
      </c>
      <c r="AT172" s="226" t="s">
        <v>298</v>
      </c>
      <c r="AU172" s="226" t="s">
        <v>81</v>
      </c>
      <c r="AY172" s="19" t="s">
        <v>295</v>
      </c>
      <c r="BE172" s="227">
        <f>IF(N172="základní",J172,0)</f>
        <v>0</v>
      </c>
      <c r="BF172" s="227">
        <f>IF(N172="snížená",J172,0)</f>
        <v>0</v>
      </c>
      <c r="BG172" s="227">
        <f>IF(N172="zákl. přenesená",J172,0)</f>
        <v>0</v>
      </c>
      <c r="BH172" s="227">
        <f>IF(N172="sníž. přenesená",J172,0)</f>
        <v>0</v>
      </c>
      <c r="BI172" s="227">
        <f>IF(N172="nulová",J172,0)</f>
        <v>0</v>
      </c>
      <c r="BJ172" s="19" t="s">
        <v>79</v>
      </c>
      <c r="BK172" s="227">
        <f>ROUND(I172*H172,2)</f>
        <v>0</v>
      </c>
      <c r="BL172" s="19" t="s">
        <v>303</v>
      </c>
      <c r="BM172" s="226" t="s">
        <v>465</v>
      </c>
    </row>
    <row r="173" s="2" customFormat="1">
      <c r="A173" s="40"/>
      <c r="B173" s="41"/>
      <c r="C173" s="42"/>
      <c r="D173" s="228" t="s">
        <v>305</v>
      </c>
      <c r="E173" s="42"/>
      <c r="F173" s="229" t="s">
        <v>342</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305</v>
      </c>
      <c r="AU173" s="19" t="s">
        <v>81</v>
      </c>
    </row>
    <row r="174" s="2" customFormat="1" ht="33" customHeight="1">
      <c r="A174" s="40"/>
      <c r="B174" s="41"/>
      <c r="C174" s="215" t="s">
        <v>382</v>
      </c>
      <c r="D174" s="215" t="s">
        <v>298</v>
      </c>
      <c r="E174" s="216" t="s">
        <v>466</v>
      </c>
      <c r="F174" s="217" t="s">
        <v>467</v>
      </c>
      <c r="G174" s="218" t="s">
        <v>301</v>
      </c>
      <c r="H174" s="219">
        <v>169.31</v>
      </c>
      <c r="I174" s="220"/>
      <c r="J174" s="221">
        <f>ROUND(I174*H174,2)</f>
        <v>0</v>
      </c>
      <c r="K174" s="217" t="s">
        <v>302</v>
      </c>
      <c r="L174" s="46"/>
      <c r="M174" s="222" t="s">
        <v>21</v>
      </c>
      <c r="N174" s="223" t="s">
        <v>43</v>
      </c>
      <c r="O174" s="86"/>
      <c r="P174" s="224">
        <f>O174*H174</f>
        <v>0</v>
      </c>
      <c r="Q174" s="224">
        <v>0</v>
      </c>
      <c r="R174" s="224">
        <f>Q174*H174</f>
        <v>0</v>
      </c>
      <c r="S174" s="224">
        <v>0.050000000000000003</v>
      </c>
      <c r="T174" s="225">
        <f>S174*H174</f>
        <v>8.4655000000000005</v>
      </c>
      <c r="U174" s="40"/>
      <c r="V174" s="40"/>
      <c r="W174" s="40"/>
      <c r="X174" s="40"/>
      <c r="Y174" s="40"/>
      <c r="Z174" s="40"/>
      <c r="AA174" s="40"/>
      <c r="AB174" s="40"/>
      <c r="AC174" s="40"/>
      <c r="AD174" s="40"/>
      <c r="AE174" s="40"/>
      <c r="AR174" s="226" t="s">
        <v>303</v>
      </c>
      <c r="AT174" s="226" t="s">
        <v>298</v>
      </c>
      <c r="AU174" s="226" t="s">
        <v>81</v>
      </c>
      <c r="AY174" s="19" t="s">
        <v>295</v>
      </c>
      <c r="BE174" s="227">
        <f>IF(N174="základní",J174,0)</f>
        <v>0</v>
      </c>
      <c r="BF174" s="227">
        <f>IF(N174="snížená",J174,0)</f>
        <v>0</v>
      </c>
      <c r="BG174" s="227">
        <f>IF(N174="zákl. přenesená",J174,0)</f>
        <v>0</v>
      </c>
      <c r="BH174" s="227">
        <f>IF(N174="sníž. přenesená",J174,0)</f>
        <v>0</v>
      </c>
      <c r="BI174" s="227">
        <f>IF(N174="nulová",J174,0)</f>
        <v>0</v>
      </c>
      <c r="BJ174" s="19" t="s">
        <v>79</v>
      </c>
      <c r="BK174" s="227">
        <f>ROUND(I174*H174,2)</f>
        <v>0</v>
      </c>
      <c r="BL174" s="19" t="s">
        <v>303</v>
      </c>
      <c r="BM174" s="226" t="s">
        <v>468</v>
      </c>
    </row>
    <row r="175" s="2" customFormat="1">
      <c r="A175" s="40"/>
      <c r="B175" s="41"/>
      <c r="C175" s="42"/>
      <c r="D175" s="228" t="s">
        <v>305</v>
      </c>
      <c r="E175" s="42"/>
      <c r="F175" s="229" t="s">
        <v>469</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305</v>
      </c>
      <c r="AU175" s="19" t="s">
        <v>81</v>
      </c>
    </row>
    <row r="176" s="14" customFormat="1">
      <c r="A176" s="14"/>
      <c r="B176" s="244"/>
      <c r="C176" s="245"/>
      <c r="D176" s="235" t="s">
        <v>307</v>
      </c>
      <c r="E176" s="246" t="s">
        <v>21</v>
      </c>
      <c r="F176" s="247" t="s">
        <v>470</v>
      </c>
      <c r="G176" s="245"/>
      <c r="H176" s="248">
        <v>12.94</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307</v>
      </c>
      <c r="AU176" s="254" t="s">
        <v>81</v>
      </c>
      <c r="AV176" s="14" t="s">
        <v>81</v>
      </c>
      <c r="AW176" s="14" t="s">
        <v>33</v>
      </c>
      <c r="AX176" s="14" t="s">
        <v>72</v>
      </c>
      <c r="AY176" s="254" t="s">
        <v>295</v>
      </c>
    </row>
    <row r="177" s="14" customFormat="1">
      <c r="A177" s="14"/>
      <c r="B177" s="244"/>
      <c r="C177" s="245"/>
      <c r="D177" s="235" t="s">
        <v>307</v>
      </c>
      <c r="E177" s="246" t="s">
        <v>21</v>
      </c>
      <c r="F177" s="247" t="s">
        <v>471</v>
      </c>
      <c r="G177" s="245"/>
      <c r="H177" s="248">
        <v>4.3899999999999997</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307</v>
      </c>
      <c r="AU177" s="254" t="s">
        <v>81</v>
      </c>
      <c r="AV177" s="14" t="s">
        <v>81</v>
      </c>
      <c r="AW177" s="14" t="s">
        <v>33</v>
      </c>
      <c r="AX177" s="14" t="s">
        <v>72</v>
      </c>
      <c r="AY177" s="254" t="s">
        <v>295</v>
      </c>
    </row>
    <row r="178" s="14" customFormat="1">
      <c r="A178" s="14"/>
      <c r="B178" s="244"/>
      <c r="C178" s="245"/>
      <c r="D178" s="235" t="s">
        <v>307</v>
      </c>
      <c r="E178" s="246" t="s">
        <v>21</v>
      </c>
      <c r="F178" s="247" t="s">
        <v>472</v>
      </c>
      <c r="G178" s="245"/>
      <c r="H178" s="248">
        <v>4.7400000000000002</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307</v>
      </c>
      <c r="AU178" s="254" t="s">
        <v>81</v>
      </c>
      <c r="AV178" s="14" t="s">
        <v>81</v>
      </c>
      <c r="AW178" s="14" t="s">
        <v>33</v>
      </c>
      <c r="AX178" s="14" t="s">
        <v>72</v>
      </c>
      <c r="AY178" s="254" t="s">
        <v>295</v>
      </c>
    </row>
    <row r="179" s="14" customFormat="1">
      <c r="A179" s="14"/>
      <c r="B179" s="244"/>
      <c r="C179" s="245"/>
      <c r="D179" s="235" t="s">
        <v>307</v>
      </c>
      <c r="E179" s="246" t="s">
        <v>21</v>
      </c>
      <c r="F179" s="247" t="s">
        <v>473</v>
      </c>
      <c r="G179" s="245"/>
      <c r="H179" s="248">
        <v>5.5</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307</v>
      </c>
      <c r="AU179" s="254" t="s">
        <v>81</v>
      </c>
      <c r="AV179" s="14" t="s">
        <v>81</v>
      </c>
      <c r="AW179" s="14" t="s">
        <v>33</v>
      </c>
      <c r="AX179" s="14" t="s">
        <v>72</v>
      </c>
      <c r="AY179" s="254" t="s">
        <v>295</v>
      </c>
    </row>
    <row r="180" s="14" customFormat="1">
      <c r="A180" s="14"/>
      <c r="B180" s="244"/>
      <c r="C180" s="245"/>
      <c r="D180" s="235" t="s">
        <v>307</v>
      </c>
      <c r="E180" s="246" t="s">
        <v>21</v>
      </c>
      <c r="F180" s="247" t="s">
        <v>474</v>
      </c>
      <c r="G180" s="245"/>
      <c r="H180" s="248">
        <v>8.6199999999999992</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307</v>
      </c>
      <c r="AU180" s="254" t="s">
        <v>81</v>
      </c>
      <c r="AV180" s="14" t="s">
        <v>81</v>
      </c>
      <c r="AW180" s="14" t="s">
        <v>33</v>
      </c>
      <c r="AX180" s="14" t="s">
        <v>72</v>
      </c>
      <c r="AY180" s="254" t="s">
        <v>295</v>
      </c>
    </row>
    <row r="181" s="16" customFormat="1">
      <c r="A181" s="16"/>
      <c r="B181" s="270"/>
      <c r="C181" s="271"/>
      <c r="D181" s="235" t="s">
        <v>307</v>
      </c>
      <c r="E181" s="272" t="s">
        <v>21</v>
      </c>
      <c r="F181" s="273" t="s">
        <v>433</v>
      </c>
      <c r="G181" s="271"/>
      <c r="H181" s="274">
        <v>36.189999999999998</v>
      </c>
      <c r="I181" s="275"/>
      <c r="J181" s="271"/>
      <c r="K181" s="271"/>
      <c r="L181" s="276"/>
      <c r="M181" s="277"/>
      <c r="N181" s="278"/>
      <c r="O181" s="278"/>
      <c r="P181" s="278"/>
      <c r="Q181" s="278"/>
      <c r="R181" s="278"/>
      <c r="S181" s="278"/>
      <c r="T181" s="279"/>
      <c r="U181" s="16"/>
      <c r="V181" s="16"/>
      <c r="W181" s="16"/>
      <c r="X181" s="16"/>
      <c r="Y181" s="16"/>
      <c r="Z181" s="16"/>
      <c r="AA181" s="16"/>
      <c r="AB181" s="16"/>
      <c r="AC181" s="16"/>
      <c r="AD181" s="16"/>
      <c r="AE181" s="16"/>
      <c r="AT181" s="280" t="s">
        <v>307</v>
      </c>
      <c r="AU181" s="280" t="s">
        <v>81</v>
      </c>
      <c r="AV181" s="16" t="s">
        <v>92</v>
      </c>
      <c r="AW181" s="16" t="s">
        <v>33</v>
      </c>
      <c r="AX181" s="16" t="s">
        <v>72</v>
      </c>
      <c r="AY181" s="280" t="s">
        <v>295</v>
      </c>
    </row>
    <row r="182" s="14" customFormat="1">
      <c r="A182" s="14"/>
      <c r="B182" s="244"/>
      <c r="C182" s="245"/>
      <c r="D182" s="235" t="s">
        <v>307</v>
      </c>
      <c r="E182" s="246" t="s">
        <v>21</v>
      </c>
      <c r="F182" s="247" t="s">
        <v>475</v>
      </c>
      <c r="G182" s="245"/>
      <c r="H182" s="248">
        <v>52.520000000000003</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307</v>
      </c>
      <c r="AU182" s="254" t="s">
        <v>81</v>
      </c>
      <c r="AV182" s="14" t="s">
        <v>81</v>
      </c>
      <c r="AW182" s="14" t="s">
        <v>33</v>
      </c>
      <c r="AX182" s="14" t="s">
        <v>72</v>
      </c>
      <c r="AY182" s="254" t="s">
        <v>295</v>
      </c>
    </row>
    <row r="183" s="14" customFormat="1">
      <c r="A183" s="14"/>
      <c r="B183" s="244"/>
      <c r="C183" s="245"/>
      <c r="D183" s="235" t="s">
        <v>307</v>
      </c>
      <c r="E183" s="246" t="s">
        <v>21</v>
      </c>
      <c r="F183" s="247" t="s">
        <v>476</v>
      </c>
      <c r="G183" s="245"/>
      <c r="H183" s="248">
        <v>17.370000000000001</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307</v>
      </c>
      <c r="AU183" s="254" t="s">
        <v>81</v>
      </c>
      <c r="AV183" s="14" t="s">
        <v>81</v>
      </c>
      <c r="AW183" s="14" t="s">
        <v>33</v>
      </c>
      <c r="AX183" s="14" t="s">
        <v>72</v>
      </c>
      <c r="AY183" s="254" t="s">
        <v>295</v>
      </c>
    </row>
    <row r="184" s="14" customFormat="1">
      <c r="A184" s="14"/>
      <c r="B184" s="244"/>
      <c r="C184" s="245"/>
      <c r="D184" s="235" t="s">
        <v>307</v>
      </c>
      <c r="E184" s="246" t="s">
        <v>21</v>
      </c>
      <c r="F184" s="247" t="s">
        <v>477</v>
      </c>
      <c r="G184" s="245"/>
      <c r="H184" s="248">
        <v>5.9000000000000004</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307</v>
      </c>
      <c r="AU184" s="254" t="s">
        <v>81</v>
      </c>
      <c r="AV184" s="14" t="s">
        <v>81</v>
      </c>
      <c r="AW184" s="14" t="s">
        <v>33</v>
      </c>
      <c r="AX184" s="14" t="s">
        <v>72</v>
      </c>
      <c r="AY184" s="254" t="s">
        <v>295</v>
      </c>
    </row>
    <row r="185" s="14" customFormat="1">
      <c r="A185" s="14"/>
      <c r="B185" s="244"/>
      <c r="C185" s="245"/>
      <c r="D185" s="235" t="s">
        <v>307</v>
      </c>
      <c r="E185" s="246" t="s">
        <v>21</v>
      </c>
      <c r="F185" s="247" t="s">
        <v>478</v>
      </c>
      <c r="G185" s="245"/>
      <c r="H185" s="248">
        <v>3.8100000000000001</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307</v>
      </c>
      <c r="AU185" s="254" t="s">
        <v>81</v>
      </c>
      <c r="AV185" s="14" t="s">
        <v>81</v>
      </c>
      <c r="AW185" s="14" t="s">
        <v>33</v>
      </c>
      <c r="AX185" s="14" t="s">
        <v>72</v>
      </c>
      <c r="AY185" s="254" t="s">
        <v>295</v>
      </c>
    </row>
    <row r="186" s="14" customFormat="1">
      <c r="A186" s="14"/>
      <c r="B186" s="244"/>
      <c r="C186" s="245"/>
      <c r="D186" s="235" t="s">
        <v>307</v>
      </c>
      <c r="E186" s="246" t="s">
        <v>21</v>
      </c>
      <c r="F186" s="247" t="s">
        <v>479</v>
      </c>
      <c r="G186" s="245"/>
      <c r="H186" s="248">
        <v>53.520000000000003</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307</v>
      </c>
      <c r="AU186" s="254" t="s">
        <v>81</v>
      </c>
      <c r="AV186" s="14" t="s">
        <v>81</v>
      </c>
      <c r="AW186" s="14" t="s">
        <v>33</v>
      </c>
      <c r="AX186" s="14" t="s">
        <v>72</v>
      </c>
      <c r="AY186" s="254" t="s">
        <v>295</v>
      </c>
    </row>
    <row r="187" s="16" customFormat="1">
      <c r="A187" s="16"/>
      <c r="B187" s="270"/>
      <c r="C187" s="271"/>
      <c r="D187" s="235" t="s">
        <v>307</v>
      </c>
      <c r="E187" s="272" t="s">
        <v>21</v>
      </c>
      <c r="F187" s="273" t="s">
        <v>433</v>
      </c>
      <c r="G187" s="271"/>
      <c r="H187" s="274">
        <v>133.12000000000001</v>
      </c>
      <c r="I187" s="275"/>
      <c r="J187" s="271"/>
      <c r="K187" s="271"/>
      <c r="L187" s="276"/>
      <c r="M187" s="277"/>
      <c r="N187" s="278"/>
      <c r="O187" s="278"/>
      <c r="P187" s="278"/>
      <c r="Q187" s="278"/>
      <c r="R187" s="278"/>
      <c r="S187" s="278"/>
      <c r="T187" s="279"/>
      <c r="U187" s="16"/>
      <c r="V187" s="16"/>
      <c r="W187" s="16"/>
      <c r="X187" s="16"/>
      <c r="Y187" s="16"/>
      <c r="Z187" s="16"/>
      <c r="AA187" s="16"/>
      <c r="AB187" s="16"/>
      <c r="AC187" s="16"/>
      <c r="AD187" s="16"/>
      <c r="AE187" s="16"/>
      <c r="AT187" s="280" t="s">
        <v>307</v>
      </c>
      <c r="AU187" s="280" t="s">
        <v>81</v>
      </c>
      <c r="AV187" s="16" t="s">
        <v>92</v>
      </c>
      <c r="AW187" s="16" t="s">
        <v>33</v>
      </c>
      <c r="AX187" s="16" t="s">
        <v>72</v>
      </c>
      <c r="AY187" s="280" t="s">
        <v>295</v>
      </c>
    </row>
    <row r="188" s="15" customFormat="1">
      <c r="A188" s="15"/>
      <c r="B188" s="255"/>
      <c r="C188" s="256"/>
      <c r="D188" s="235" t="s">
        <v>307</v>
      </c>
      <c r="E188" s="257" t="s">
        <v>21</v>
      </c>
      <c r="F188" s="258" t="s">
        <v>312</v>
      </c>
      <c r="G188" s="256"/>
      <c r="H188" s="259">
        <v>169.31000000000003</v>
      </c>
      <c r="I188" s="260"/>
      <c r="J188" s="256"/>
      <c r="K188" s="256"/>
      <c r="L188" s="261"/>
      <c r="M188" s="262"/>
      <c r="N188" s="263"/>
      <c r="O188" s="263"/>
      <c r="P188" s="263"/>
      <c r="Q188" s="263"/>
      <c r="R188" s="263"/>
      <c r="S188" s="263"/>
      <c r="T188" s="264"/>
      <c r="U188" s="15"/>
      <c r="V188" s="15"/>
      <c r="W188" s="15"/>
      <c r="X188" s="15"/>
      <c r="Y188" s="15"/>
      <c r="Z188" s="15"/>
      <c r="AA188" s="15"/>
      <c r="AB188" s="15"/>
      <c r="AC188" s="15"/>
      <c r="AD188" s="15"/>
      <c r="AE188" s="15"/>
      <c r="AT188" s="265" t="s">
        <v>307</v>
      </c>
      <c r="AU188" s="265" t="s">
        <v>81</v>
      </c>
      <c r="AV188" s="15" t="s">
        <v>303</v>
      </c>
      <c r="AW188" s="15" t="s">
        <v>33</v>
      </c>
      <c r="AX188" s="15" t="s">
        <v>79</v>
      </c>
      <c r="AY188" s="265" t="s">
        <v>295</v>
      </c>
    </row>
    <row r="189" s="12" customFormat="1" ht="22.8" customHeight="1">
      <c r="A189" s="12"/>
      <c r="B189" s="199"/>
      <c r="C189" s="200"/>
      <c r="D189" s="201" t="s">
        <v>71</v>
      </c>
      <c r="E189" s="213" t="s">
        <v>343</v>
      </c>
      <c r="F189" s="213" t="s">
        <v>344</v>
      </c>
      <c r="G189" s="200"/>
      <c r="H189" s="200"/>
      <c r="I189" s="203"/>
      <c r="J189" s="214">
        <f>BK189</f>
        <v>0</v>
      </c>
      <c r="K189" s="200"/>
      <c r="L189" s="205"/>
      <c r="M189" s="206"/>
      <c r="N189" s="207"/>
      <c r="O189" s="207"/>
      <c r="P189" s="208">
        <f>SUM(P190:P199)</f>
        <v>0</v>
      </c>
      <c r="Q189" s="207"/>
      <c r="R189" s="208">
        <f>SUM(R190:R199)</f>
        <v>0</v>
      </c>
      <c r="S189" s="207"/>
      <c r="T189" s="209">
        <f>SUM(T190:T199)</f>
        <v>0</v>
      </c>
      <c r="U189" s="12"/>
      <c r="V189" s="12"/>
      <c r="W189" s="12"/>
      <c r="X189" s="12"/>
      <c r="Y189" s="12"/>
      <c r="Z189" s="12"/>
      <c r="AA189" s="12"/>
      <c r="AB189" s="12"/>
      <c r="AC189" s="12"/>
      <c r="AD189" s="12"/>
      <c r="AE189" s="12"/>
      <c r="AR189" s="210" t="s">
        <v>79</v>
      </c>
      <c r="AT189" s="211" t="s">
        <v>71</v>
      </c>
      <c r="AU189" s="211" t="s">
        <v>79</v>
      </c>
      <c r="AY189" s="210" t="s">
        <v>295</v>
      </c>
      <c r="BK189" s="212">
        <f>SUM(BK190:BK199)</f>
        <v>0</v>
      </c>
    </row>
    <row r="190" s="2" customFormat="1" ht="44.25" customHeight="1">
      <c r="A190" s="40"/>
      <c r="B190" s="41"/>
      <c r="C190" s="215" t="s">
        <v>393</v>
      </c>
      <c r="D190" s="215" t="s">
        <v>298</v>
      </c>
      <c r="E190" s="216" t="s">
        <v>346</v>
      </c>
      <c r="F190" s="217" t="s">
        <v>347</v>
      </c>
      <c r="G190" s="218" t="s">
        <v>348</v>
      </c>
      <c r="H190" s="219">
        <v>60.777000000000001</v>
      </c>
      <c r="I190" s="220"/>
      <c r="J190" s="221">
        <f>ROUND(I190*H190,2)</f>
        <v>0</v>
      </c>
      <c r="K190" s="217" t="s">
        <v>302</v>
      </c>
      <c r="L190" s="46"/>
      <c r="M190" s="222" t="s">
        <v>21</v>
      </c>
      <c r="N190" s="223" t="s">
        <v>43</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303</v>
      </c>
      <c r="AT190" s="226" t="s">
        <v>298</v>
      </c>
      <c r="AU190" s="226" t="s">
        <v>81</v>
      </c>
      <c r="AY190" s="19" t="s">
        <v>295</v>
      </c>
      <c r="BE190" s="227">
        <f>IF(N190="základní",J190,0)</f>
        <v>0</v>
      </c>
      <c r="BF190" s="227">
        <f>IF(N190="snížená",J190,0)</f>
        <v>0</v>
      </c>
      <c r="BG190" s="227">
        <f>IF(N190="zákl. přenesená",J190,0)</f>
        <v>0</v>
      </c>
      <c r="BH190" s="227">
        <f>IF(N190="sníž. přenesená",J190,0)</f>
        <v>0</v>
      </c>
      <c r="BI190" s="227">
        <f>IF(N190="nulová",J190,0)</f>
        <v>0</v>
      </c>
      <c r="BJ190" s="19" t="s">
        <v>79</v>
      </c>
      <c r="BK190" s="227">
        <f>ROUND(I190*H190,2)</f>
        <v>0</v>
      </c>
      <c r="BL190" s="19" t="s">
        <v>303</v>
      </c>
      <c r="BM190" s="226" t="s">
        <v>480</v>
      </c>
    </row>
    <row r="191" s="2" customFormat="1">
      <c r="A191" s="40"/>
      <c r="B191" s="41"/>
      <c r="C191" s="42"/>
      <c r="D191" s="228" t="s">
        <v>305</v>
      </c>
      <c r="E191" s="42"/>
      <c r="F191" s="229" t="s">
        <v>350</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305</v>
      </c>
      <c r="AU191" s="19" t="s">
        <v>81</v>
      </c>
    </row>
    <row r="192" s="2" customFormat="1" ht="33" customHeight="1">
      <c r="A192" s="40"/>
      <c r="B192" s="41"/>
      <c r="C192" s="215" t="s">
        <v>481</v>
      </c>
      <c r="D192" s="215" t="s">
        <v>298</v>
      </c>
      <c r="E192" s="216" t="s">
        <v>352</v>
      </c>
      <c r="F192" s="217" t="s">
        <v>353</v>
      </c>
      <c r="G192" s="218" t="s">
        <v>348</v>
      </c>
      <c r="H192" s="219">
        <v>60.777000000000001</v>
      </c>
      <c r="I192" s="220"/>
      <c r="J192" s="221">
        <f>ROUND(I192*H192,2)</f>
        <v>0</v>
      </c>
      <c r="K192" s="217" t="s">
        <v>302</v>
      </c>
      <c r="L192" s="46"/>
      <c r="M192" s="222" t="s">
        <v>21</v>
      </c>
      <c r="N192" s="223" t="s">
        <v>43</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303</v>
      </c>
      <c r="AT192" s="226" t="s">
        <v>298</v>
      </c>
      <c r="AU192" s="226" t="s">
        <v>81</v>
      </c>
      <c r="AY192" s="19" t="s">
        <v>295</v>
      </c>
      <c r="BE192" s="227">
        <f>IF(N192="základní",J192,0)</f>
        <v>0</v>
      </c>
      <c r="BF192" s="227">
        <f>IF(N192="snížená",J192,0)</f>
        <v>0</v>
      </c>
      <c r="BG192" s="227">
        <f>IF(N192="zákl. přenesená",J192,0)</f>
        <v>0</v>
      </c>
      <c r="BH192" s="227">
        <f>IF(N192="sníž. přenesená",J192,0)</f>
        <v>0</v>
      </c>
      <c r="BI192" s="227">
        <f>IF(N192="nulová",J192,0)</f>
        <v>0</v>
      </c>
      <c r="BJ192" s="19" t="s">
        <v>79</v>
      </c>
      <c r="BK192" s="227">
        <f>ROUND(I192*H192,2)</f>
        <v>0</v>
      </c>
      <c r="BL192" s="19" t="s">
        <v>303</v>
      </c>
      <c r="BM192" s="226" t="s">
        <v>482</v>
      </c>
    </row>
    <row r="193" s="2" customFormat="1">
      <c r="A193" s="40"/>
      <c r="B193" s="41"/>
      <c r="C193" s="42"/>
      <c r="D193" s="228" t="s">
        <v>305</v>
      </c>
      <c r="E193" s="42"/>
      <c r="F193" s="229" t="s">
        <v>355</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305</v>
      </c>
      <c r="AU193" s="19" t="s">
        <v>81</v>
      </c>
    </row>
    <row r="194" s="2" customFormat="1" ht="44.25" customHeight="1">
      <c r="A194" s="40"/>
      <c r="B194" s="41"/>
      <c r="C194" s="215" t="s">
        <v>8</v>
      </c>
      <c r="D194" s="215" t="s">
        <v>298</v>
      </c>
      <c r="E194" s="216" t="s">
        <v>356</v>
      </c>
      <c r="F194" s="217" t="s">
        <v>357</v>
      </c>
      <c r="G194" s="218" t="s">
        <v>348</v>
      </c>
      <c r="H194" s="219">
        <v>1215.54</v>
      </c>
      <c r="I194" s="220"/>
      <c r="J194" s="221">
        <f>ROUND(I194*H194,2)</f>
        <v>0</v>
      </c>
      <c r="K194" s="217" t="s">
        <v>302</v>
      </c>
      <c r="L194" s="46"/>
      <c r="M194" s="222" t="s">
        <v>21</v>
      </c>
      <c r="N194" s="223" t="s">
        <v>43</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303</v>
      </c>
      <c r="AT194" s="226" t="s">
        <v>298</v>
      </c>
      <c r="AU194" s="226" t="s">
        <v>81</v>
      </c>
      <c r="AY194" s="19" t="s">
        <v>295</v>
      </c>
      <c r="BE194" s="227">
        <f>IF(N194="základní",J194,0)</f>
        <v>0</v>
      </c>
      <c r="BF194" s="227">
        <f>IF(N194="snížená",J194,0)</f>
        <v>0</v>
      </c>
      <c r="BG194" s="227">
        <f>IF(N194="zákl. přenesená",J194,0)</f>
        <v>0</v>
      </c>
      <c r="BH194" s="227">
        <f>IF(N194="sníž. přenesená",J194,0)</f>
        <v>0</v>
      </c>
      <c r="BI194" s="227">
        <f>IF(N194="nulová",J194,0)</f>
        <v>0</v>
      </c>
      <c r="BJ194" s="19" t="s">
        <v>79</v>
      </c>
      <c r="BK194" s="227">
        <f>ROUND(I194*H194,2)</f>
        <v>0</v>
      </c>
      <c r="BL194" s="19" t="s">
        <v>303</v>
      </c>
      <c r="BM194" s="226" t="s">
        <v>483</v>
      </c>
    </row>
    <row r="195" s="2" customFormat="1">
      <c r="A195" s="40"/>
      <c r="B195" s="41"/>
      <c r="C195" s="42"/>
      <c r="D195" s="228" t="s">
        <v>305</v>
      </c>
      <c r="E195" s="42"/>
      <c r="F195" s="229" t="s">
        <v>359</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305</v>
      </c>
      <c r="AU195" s="19" t="s">
        <v>81</v>
      </c>
    </row>
    <row r="196" s="14" customFormat="1">
      <c r="A196" s="14"/>
      <c r="B196" s="244"/>
      <c r="C196" s="245"/>
      <c r="D196" s="235" t="s">
        <v>307</v>
      </c>
      <c r="E196" s="246" t="s">
        <v>21</v>
      </c>
      <c r="F196" s="247" t="s">
        <v>484</v>
      </c>
      <c r="G196" s="245"/>
      <c r="H196" s="248">
        <v>1215.54</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307</v>
      </c>
      <c r="AU196" s="254" t="s">
        <v>81</v>
      </c>
      <c r="AV196" s="14" t="s">
        <v>81</v>
      </c>
      <c r="AW196" s="14" t="s">
        <v>33</v>
      </c>
      <c r="AX196" s="14" t="s">
        <v>72</v>
      </c>
      <c r="AY196" s="254" t="s">
        <v>295</v>
      </c>
    </row>
    <row r="197" s="15" customFormat="1">
      <c r="A197" s="15"/>
      <c r="B197" s="255"/>
      <c r="C197" s="256"/>
      <c r="D197" s="235" t="s">
        <v>307</v>
      </c>
      <c r="E197" s="257" t="s">
        <v>21</v>
      </c>
      <c r="F197" s="258" t="s">
        <v>312</v>
      </c>
      <c r="G197" s="256"/>
      <c r="H197" s="259">
        <v>1215.54</v>
      </c>
      <c r="I197" s="260"/>
      <c r="J197" s="256"/>
      <c r="K197" s="256"/>
      <c r="L197" s="261"/>
      <c r="M197" s="262"/>
      <c r="N197" s="263"/>
      <c r="O197" s="263"/>
      <c r="P197" s="263"/>
      <c r="Q197" s="263"/>
      <c r="R197" s="263"/>
      <c r="S197" s="263"/>
      <c r="T197" s="264"/>
      <c r="U197" s="15"/>
      <c r="V197" s="15"/>
      <c r="W197" s="15"/>
      <c r="X197" s="15"/>
      <c r="Y197" s="15"/>
      <c r="Z197" s="15"/>
      <c r="AA197" s="15"/>
      <c r="AB197" s="15"/>
      <c r="AC197" s="15"/>
      <c r="AD197" s="15"/>
      <c r="AE197" s="15"/>
      <c r="AT197" s="265" t="s">
        <v>307</v>
      </c>
      <c r="AU197" s="265" t="s">
        <v>81</v>
      </c>
      <c r="AV197" s="15" t="s">
        <v>303</v>
      </c>
      <c r="AW197" s="15" t="s">
        <v>33</v>
      </c>
      <c r="AX197" s="15" t="s">
        <v>79</v>
      </c>
      <c r="AY197" s="265" t="s">
        <v>295</v>
      </c>
    </row>
    <row r="198" s="2" customFormat="1" ht="49.05" customHeight="1">
      <c r="A198" s="40"/>
      <c r="B198" s="41"/>
      <c r="C198" s="215" t="s">
        <v>373</v>
      </c>
      <c r="D198" s="215" t="s">
        <v>298</v>
      </c>
      <c r="E198" s="216" t="s">
        <v>362</v>
      </c>
      <c r="F198" s="217" t="s">
        <v>363</v>
      </c>
      <c r="G198" s="218" t="s">
        <v>348</v>
      </c>
      <c r="H198" s="219">
        <v>60.777000000000001</v>
      </c>
      <c r="I198" s="220"/>
      <c r="J198" s="221">
        <f>ROUND(I198*H198,2)</f>
        <v>0</v>
      </c>
      <c r="K198" s="217" t="s">
        <v>302</v>
      </c>
      <c r="L198" s="46"/>
      <c r="M198" s="222" t="s">
        <v>21</v>
      </c>
      <c r="N198" s="223" t="s">
        <v>43</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303</v>
      </c>
      <c r="AT198" s="226" t="s">
        <v>298</v>
      </c>
      <c r="AU198" s="226" t="s">
        <v>81</v>
      </c>
      <c r="AY198" s="19" t="s">
        <v>295</v>
      </c>
      <c r="BE198" s="227">
        <f>IF(N198="základní",J198,0)</f>
        <v>0</v>
      </c>
      <c r="BF198" s="227">
        <f>IF(N198="snížená",J198,0)</f>
        <v>0</v>
      </c>
      <c r="BG198" s="227">
        <f>IF(N198="zákl. přenesená",J198,0)</f>
        <v>0</v>
      </c>
      <c r="BH198" s="227">
        <f>IF(N198="sníž. přenesená",J198,0)</f>
        <v>0</v>
      </c>
      <c r="BI198" s="227">
        <f>IF(N198="nulová",J198,0)</f>
        <v>0</v>
      </c>
      <c r="BJ198" s="19" t="s">
        <v>79</v>
      </c>
      <c r="BK198" s="227">
        <f>ROUND(I198*H198,2)</f>
        <v>0</v>
      </c>
      <c r="BL198" s="19" t="s">
        <v>303</v>
      </c>
      <c r="BM198" s="226" t="s">
        <v>485</v>
      </c>
    </row>
    <row r="199" s="2" customFormat="1">
      <c r="A199" s="40"/>
      <c r="B199" s="41"/>
      <c r="C199" s="42"/>
      <c r="D199" s="228" t="s">
        <v>305</v>
      </c>
      <c r="E199" s="42"/>
      <c r="F199" s="229" t="s">
        <v>365</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305</v>
      </c>
      <c r="AU199" s="19" t="s">
        <v>81</v>
      </c>
    </row>
    <row r="200" s="12" customFormat="1" ht="25.92" customHeight="1">
      <c r="A200" s="12"/>
      <c r="B200" s="199"/>
      <c r="C200" s="200"/>
      <c r="D200" s="201" t="s">
        <v>71</v>
      </c>
      <c r="E200" s="202" t="s">
        <v>366</v>
      </c>
      <c r="F200" s="202" t="s">
        <v>367</v>
      </c>
      <c r="G200" s="200"/>
      <c r="H200" s="200"/>
      <c r="I200" s="203"/>
      <c r="J200" s="204">
        <f>BK200</f>
        <v>0</v>
      </c>
      <c r="K200" s="200"/>
      <c r="L200" s="205"/>
      <c r="M200" s="206"/>
      <c r="N200" s="207"/>
      <c r="O200" s="207"/>
      <c r="P200" s="208">
        <f>P201+P210+P220+P226+P228+P237</f>
        <v>0</v>
      </c>
      <c r="Q200" s="207"/>
      <c r="R200" s="208">
        <f>R201+R210+R220+R226+R228+R237</f>
        <v>0</v>
      </c>
      <c r="S200" s="207"/>
      <c r="T200" s="209">
        <f>T201+T210+T220+T226+T228+T237</f>
        <v>4.1751193999999998</v>
      </c>
      <c r="U200" s="12"/>
      <c r="V200" s="12"/>
      <c r="W200" s="12"/>
      <c r="X200" s="12"/>
      <c r="Y200" s="12"/>
      <c r="Z200" s="12"/>
      <c r="AA200" s="12"/>
      <c r="AB200" s="12"/>
      <c r="AC200" s="12"/>
      <c r="AD200" s="12"/>
      <c r="AE200" s="12"/>
      <c r="AR200" s="210" t="s">
        <v>81</v>
      </c>
      <c r="AT200" s="211" t="s">
        <v>71</v>
      </c>
      <c r="AU200" s="211" t="s">
        <v>72</v>
      </c>
      <c r="AY200" s="210" t="s">
        <v>295</v>
      </c>
      <c r="BK200" s="212">
        <f>BK201+BK210+BK220+BK226+BK228+BK237</f>
        <v>0</v>
      </c>
    </row>
    <row r="201" s="12" customFormat="1" ht="22.8" customHeight="1">
      <c r="A201" s="12"/>
      <c r="B201" s="199"/>
      <c r="C201" s="200"/>
      <c r="D201" s="201" t="s">
        <v>71</v>
      </c>
      <c r="E201" s="213" t="s">
        <v>486</v>
      </c>
      <c r="F201" s="213" t="s">
        <v>487</v>
      </c>
      <c r="G201" s="200"/>
      <c r="H201" s="200"/>
      <c r="I201" s="203"/>
      <c r="J201" s="214">
        <f>BK201</f>
        <v>0</v>
      </c>
      <c r="K201" s="200"/>
      <c r="L201" s="205"/>
      <c r="M201" s="206"/>
      <c r="N201" s="207"/>
      <c r="O201" s="207"/>
      <c r="P201" s="208">
        <f>SUM(P202:P209)</f>
        <v>0</v>
      </c>
      <c r="Q201" s="207"/>
      <c r="R201" s="208">
        <f>SUM(R202:R209)</f>
        <v>0</v>
      </c>
      <c r="S201" s="207"/>
      <c r="T201" s="209">
        <f>SUM(T202:T209)</f>
        <v>0.28952</v>
      </c>
      <c r="U201" s="12"/>
      <c r="V201" s="12"/>
      <c r="W201" s="12"/>
      <c r="X201" s="12"/>
      <c r="Y201" s="12"/>
      <c r="Z201" s="12"/>
      <c r="AA201" s="12"/>
      <c r="AB201" s="12"/>
      <c r="AC201" s="12"/>
      <c r="AD201" s="12"/>
      <c r="AE201" s="12"/>
      <c r="AR201" s="210" t="s">
        <v>81</v>
      </c>
      <c r="AT201" s="211" t="s">
        <v>71</v>
      </c>
      <c r="AU201" s="211" t="s">
        <v>79</v>
      </c>
      <c r="AY201" s="210" t="s">
        <v>295</v>
      </c>
      <c r="BK201" s="212">
        <f>SUM(BK202:BK209)</f>
        <v>0</v>
      </c>
    </row>
    <row r="202" s="2" customFormat="1" ht="24.15" customHeight="1">
      <c r="A202" s="40"/>
      <c r="B202" s="41"/>
      <c r="C202" s="215" t="s">
        <v>488</v>
      </c>
      <c r="D202" s="215" t="s">
        <v>298</v>
      </c>
      <c r="E202" s="216" t="s">
        <v>489</v>
      </c>
      <c r="F202" s="217" t="s">
        <v>490</v>
      </c>
      <c r="G202" s="218" t="s">
        <v>301</v>
      </c>
      <c r="H202" s="219">
        <v>72.379999999999995</v>
      </c>
      <c r="I202" s="220"/>
      <c r="J202" s="221">
        <f>ROUND(I202*H202,2)</f>
        <v>0</v>
      </c>
      <c r="K202" s="217" t="s">
        <v>302</v>
      </c>
      <c r="L202" s="46"/>
      <c r="M202" s="222" t="s">
        <v>21</v>
      </c>
      <c r="N202" s="223" t="s">
        <v>43</v>
      </c>
      <c r="O202" s="86"/>
      <c r="P202" s="224">
        <f>O202*H202</f>
        <v>0</v>
      </c>
      <c r="Q202" s="224">
        <v>0</v>
      </c>
      <c r="R202" s="224">
        <f>Q202*H202</f>
        <v>0</v>
      </c>
      <c r="S202" s="224">
        <v>0.0040000000000000001</v>
      </c>
      <c r="T202" s="225">
        <f>S202*H202</f>
        <v>0.28952</v>
      </c>
      <c r="U202" s="40"/>
      <c r="V202" s="40"/>
      <c r="W202" s="40"/>
      <c r="X202" s="40"/>
      <c r="Y202" s="40"/>
      <c r="Z202" s="40"/>
      <c r="AA202" s="40"/>
      <c r="AB202" s="40"/>
      <c r="AC202" s="40"/>
      <c r="AD202" s="40"/>
      <c r="AE202" s="40"/>
      <c r="AR202" s="226" t="s">
        <v>373</v>
      </c>
      <c r="AT202" s="226" t="s">
        <v>298</v>
      </c>
      <c r="AU202" s="226" t="s">
        <v>81</v>
      </c>
      <c r="AY202" s="19" t="s">
        <v>295</v>
      </c>
      <c r="BE202" s="227">
        <f>IF(N202="základní",J202,0)</f>
        <v>0</v>
      </c>
      <c r="BF202" s="227">
        <f>IF(N202="snížená",J202,0)</f>
        <v>0</v>
      </c>
      <c r="BG202" s="227">
        <f>IF(N202="zákl. přenesená",J202,0)</f>
        <v>0</v>
      </c>
      <c r="BH202" s="227">
        <f>IF(N202="sníž. přenesená",J202,0)</f>
        <v>0</v>
      </c>
      <c r="BI202" s="227">
        <f>IF(N202="nulová",J202,0)</f>
        <v>0</v>
      </c>
      <c r="BJ202" s="19" t="s">
        <v>79</v>
      </c>
      <c r="BK202" s="227">
        <f>ROUND(I202*H202,2)</f>
        <v>0</v>
      </c>
      <c r="BL202" s="19" t="s">
        <v>373</v>
      </c>
      <c r="BM202" s="226" t="s">
        <v>491</v>
      </c>
    </row>
    <row r="203" s="2" customFormat="1">
      <c r="A203" s="40"/>
      <c r="B203" s="41"/>
      <c r="C203" s="42"/>
      <c r="D203" s="228" t="s">
        <v>305</v>
      </c>
      <c r="E203" s="42"/>
      <c r="F203" s="229" t="s">
        <v>492</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305</v>
      </c>
      <c r="AU203" s="19" t="s">
        <v>81</v>
      </c>
    </row>
    <row r="204" s="14" customFormat="1">
      <c r="A204" s="14"/>
      <c r="B204" s="244"/>
      <c r="C204" s="245"/>
      <c r="D204" s="235" t="s">
        <v>307</v>
      </c>
      <c r="E204" s="246" t="s">
        <v>21</v>
      </c>
      <c r="F204" s="247" t="s">
        <v>493</v>
      </c>
      <c r="G204" s="245"/>
      <c r="H204" s="248">
        <v>25.879999999999999</v>
      </c>
      <c r="I204" s="249"/>
      <c r="J204" s="245"/>
      <c r="K204" s="245"/>
      <c r="L204" s="250"/>
      <c r="M204" s="251"/>
      <c r="N204" s="252"/>
      <c r="O204" s="252"/>
      <c r="P204" s="252"/>
      <c r="Q204" s="252"/>
      <c r="R204" s="252"/>
      <c r="S204" s="252"/>
      <c r="T204" s="253"/>
      <c r="U204" s="14"/>
      <c r="V204" s="14"/>
      <c r="W204" s="14"/>
      <c r="X204" s="14"/>
      <c r="Y204" s="14"/>
      <c r="Z204" s="14"/>
      <c r="AA204" s="14"/>
      <c r="AB204" s="14"/>
      <c r="AC204" s="14"/>
      <c r="AD204" s="14"/>
      <c r="AE204" s="14"/>
      <c r="AT204" s="254" t="s">
        <v>307</v>
      </c>
      <c r="AU204" s="254" t="s">
        <v>81</v>
      </c>
      <c r="AV204" s="14" t="s">
        <v>81</v>
      </c>
      <c r="AW204" s="14" t="s">
        <v>33</v>
      </c>
      <c r="AX204" s="14" t="s">
        <v>72</v>
      </c>
      <c r="AY204" s="254" t="s">
        <v>295</v>
      </c>
    </row>
    <row r="205" s="14" customFormat="1">
      <c r="A205" s="14"/>
      <c r="B205" s="244"/>
      <c r="C205" s="245"/>
      <c r="D205" s="235" t="s">
        <v>307</v>
      </c>
      <c r="E205" s="246" t="s">
        <v>21</v>
      </c>
      <c r="F205" s="247" t="s">
        <v>494</v>
      </c>
      <c r="G205" s="245"/>
      <c r="H205" s="248">
        <v>8.7799999999999994</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307</v>
      </c>
      <c r="AU205" s="254" t="s">
        <v>81</v>
      </c>
      <c r="AV205" s="14" t="s">
        <v>81</v>
      </c>
      <c r="AW205" s="14" t="s">
        <v>33</v>
      </c>
      <c r="AX205" s="14" t="s">
        <v>72</v>
      </c>
      <c r="AY205" s="254" t="s">
        <v>295</v>
      </c>
    </row>
    <row r="206" s="14" customFormat="1">
      <c r="A206" s="14"/>
      <c r="B206" s="244"/>
      <c r="C206" s="245"/>
      <c r="D206" s="235" t="s">
        <v>307</v>
      </c>
      <c r="E206" s="246" t="s">
        <v>21</v>
      </c>
      <c r="F206" s="247" t="s">
        <v>495</v>
      </c>
      <c r="G206" s="245"/>
      <c r="H206" s="248">
        <v>9.4800000000000004</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307</v>
      </c>
      <c r="AU206" s="254" t="s">
        <v>81</v>
      </c>
      <c r="AV206" s="14" t="s">
        <v>81</v>
      </c>
      <c r="AW206" s="14" t="s">
        <v>33</v>
      </c>
      <c r="AX206" s="14" t="s">
        <v>72</v>
      </c>
      <c r="AY206" s="254" t="s">
        <v>295</v>
      </c>
    </row>
    <row r="207" s="14" customFormat="1">
      <c r="A207" s="14"/>
      <c r="B207" s="244"/>
      <c r="C207" s="245"/>
      <c r="D207" s="235" t="s">
        <v>307</v>
      </c>
      <c r="E207" s="246" t="s">
        <v>21</v>
      </c>
      <c r="F207" s="247" t="s">
        <v>496</v>
      </c>
      <c r="G207" s="245"/>
      <c r="H207" s="248">
        <v>11</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307</v>
      </c>
      <c r="AU207" s="254" t="s">
        <v>81</v>
      </c>
      <c r="AV207" s="14" t="s">
        <v>81</v>
      </c>
      <c r="AW207" s="14" t="s">
        <v>33</v>
      </c>
      <c r="AX207" s="14" t="s">
        <v>72</v>
      </c>
      <c r="AY207" s="254" t="s">
        <v>295</v>
      </c>
    </row>
    <row r="208" s="14" customFormat="1">
      <c r="A208" s="14"/>
      <c r="B208" s="244"/>
      <c r="C208" s="245"/>
      <c r="D208" s="235" t="s">
        <v>307</v>
      </c>
      <c r="E208" s="246" t="s">
        <v>21</v>
      </c>
      <c r="F208" s="247" t="s">
        <v>497</v>
      </c>
      <c r="G208" s="245"/>
      <c r="H208" s="248">
        <v>17.239999999999998</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307</v>
      </c>
      <c r="AU208" s="254" t="s">
        <v>81</v>
      </c>
      <c r="AV208" s="14" t="s">
        <v>81</v>
      </c>
      <c r="AW208" s="14" t="s">
        <v>33</v>
      </c>
      <c r="AX208" s="14" t="s">
        <v>72</v>
      </c>
      <c r="AY208" s="254" t="s">
        <v>295</v>
      </c>
    </row>
    <row r="209" s="15" customFormat="1">
      <c r="A209" s="15"/>
      <c r="B209" s="255"/>
      <c r="C209" s="256"/>
      <c r="D209" s="235" t="s">
        <v>307</v>
      </c>
      <c r="E209" s="257" t="s">
        <v>21</v>
      </c>
      <c r="F209" s="258" t="s">
        <v>312</v>
      </c>
      <c r="G209" s="256"/>
      <c r="H209" s="259">
        <v>72.379999999999995</v>
      </c>
      <c r="I209" s="260"/>
      <c r="J209" s="256"/>
      <c r="K209" s="256"/>
      <c r="L209" s="261"/>
      <c r="M209" s="262"/>
      <c r="N209" s="263"/>
      <c r="O209" s="263"/>
      <c r="P209" s="263"/>
      <c r="Q209" s="263"/>
      <c r="R209" s="263"/>
      <c r="S209" s="263"/>
      <c r="T209" s="264"/>
      <c r="U209" s="15"/>
      <c r="V209" s="15"/>
      <c r="W209" s="15"/>
      <c r="X209" s="15"/>
      <c r="Y209" s="15"/>
      <c r="Z209" s="15"/>
      <c r="AA209" s="15"/>
      <c r="AB209" s="15"/>
      <c r="AC209" s="15"/>
      <c r="AD209" s="15"/>
      <c r="AE209" s="15"/>
      <c r="AT209" s="265" t="s">
        <v>307</v>
      </c>
      <c r="AU209" s="265" t="s">
        <v>81</v>
      </c>
      <c r="AV209" s="15" t="s">
        <v>303</v>
      </c>
      <c r="AW209" s="15" t="s">
        <v>33</v>
      </c>
      <c r="AX209" s="15" t="s">
        <v>79</v>
      </c>
      <c r="AY209" s="265" t="s">
        <v>295</v>
      </c>
    </row>
    <row r="210" s="12" customFormat="1" ht="22.8" customHeight="1">
      <c r="A210" s="12"/>
      <c r="B210" s="199"/>
      <c r="C210" s="200"/>
      <c r="D210" s="201" t="s">
        <v>71</v>
      </c>
      <c r="E210" s="213" t="s">
        <v>498</v>
      </c>
      <c r="F210" s="213" t="s">
        <v>499</v>
      </c>
      <c r="G210" s="200"/>
      <c r="H210" s="200"/>
      <c r="I210" s="203"/>
      <c r="J210" s="214">
        <f>BK210</f>
        <v>0</v>
      </c>
      <c r="K210" s="200"/>
      <c r="L210" s="205"/>
      <c r="M210" s="206"/>
      <c r="N210" s="207"/>
      <c r="O210" s="207"/>
      <c r="P210" s="208">
        <f>SUM(P211:P219)</f>
        <v>0</v>
      </c>
      <c r="Q210" s="207"/>
      <c r="R210" s="208">
        <f>SUM(R211:R219)</f>
        <v>0</v>
      </c>
      <c r="S210" s="207"/>
      <c r="T210" s="209">
        <f>SUM(T211:T219)</f>
        <v>0.14975000000000002</v>
      </c>
      <c r="U210" s="12"/>
      <c r="V210" s="12"/>
      <c r="W210" s="12"/>
      <c r="X210" s="12"/>
      <c r="Y210" s="12"/>
      <c r="Z210" s="12"/>
      <c r="AA210" s="12"/>
      <c r="AB210" s="12"/>
      <c r="AC210" s="12"/>
      <c r="AD210" s="12"/>
      <c r="AE210" s="12"/>
      <c r="AR210" s="210" t="s">
        <v>81</v>
      </c>
      <c r="AT210" s="211" t="s">
        <v>71</v>
      </c>
      <c r="AU210" s="211" t="s">
        <v>79</v>
      </c>
      <c r="AY210" s="210" t="s">
        <v>295</v>
      </c>
      <c r="BK210" s="212">
        <f>SUM(BK211:BK219)</f>
        <v>0</v>
      </c>
    </row>
    <row r="211" s="2" customFormat="1" ht="24.15" customHeight="1">
      <c r="A211" s="40"/>
      <c r="B211" s="41"/>
      <c r="C211" s="215" t="s">
        <v>500</v>
      </c>
      <c r="D211" s="215" t="s">
        <v>298</v>
      </c>
      <c r="E211" s="216" t="s">
        <v>501</v>
      </c>
      <c r="F211" s="217" t="s">
        <v>502</v>
      </c>
      <c r="G211" s="218" t="s">
        <v>503</v>
      </c>
      <c r="H211" s="219">
        <v>1</v>
      </c>
      <c r="I211" s="220"/>
      <c r="J211" s="221">
        <f>ROUND(I211*H211,2)</f>
        <v>0</v>
      </c>
      <c r="K211" s="217" t="s">
        <v>302</v>
      </c>
      <c r="L211" s="46"/>
      <c r="M211" s="222" t="s">
        <v>21</v>
      </c>
      <c r="N211" s="223" t="s">
        <v>43</v>
      </c>
      <c r="O211" s="86"/>
      <c r="P211" s="224">
        <f>O211*H211</f>
        <v>0</v>
      </c>
      <c r="Q211" s="224">
        <v>0</v>
      </c>
      <c r="R211" s="224">
        <f>Q211*H211</f>
        <v>0</v>
      </c>
      <c r="S211" s="224">
        <v>0.01933</v>
      </c>
      <c r="T211" s="225">
        <f>S211*H211</f>
        <v>0.01933</v>
      </c>
      <c r="U211" s="40"/>
      <c r="V211" s="40"/>
      <c r="W211" s="40"/>
      <c r="X211" s="40"/>
      <c r="Y211" s="40"/>
      <c r="Z211" s="40"/>
      <c r="AA211" s="40"/>
      <c r="AB211" s="40"/>
      <c r="AC211" s="40"/>
      <c r="AD211" s="40"/>
      <c r="AE211" s="40"/>
      <c r="AR211" s="226" t="s">
        <v>373</v>
      </c>
      <c r="AT211" s="226" t="s">
        <v>298</v>
      </c>
      <c r="AU211" s="226" t="s">
        <v>81</v>
      </c>
      <c r="AY211" s="19" t="s">
        <v>295</v>
      </c>
      <c r="BE211" s="227">
        <f>IF(N211="základní",J211,0)</f>
        <v>0</v>
      </c>
      <c r="BF211" s="227">
        <f>IF(N211="snížená",J211,0)</f>
        <v>0</v>
      </c>
      <c r="BG211" s="227">
        <f>IF(N211="zákl. přenesená",J211,0)</f>
        <v>0</v>
      </c>
      <c r="BH211" s="227">
        <f>IF(N211="sníž. přenesená",J211,0)</f>
        <v>0</v>
      </c>
      <c r="BI211" s="227">
        <f>IF(N211="nulová",J211,0)</f>
        <v>0</v>
      </c>
      <c r="BJ211" s="19" t="s">
        <v>79</v>
      </c>
      <c r="BK211" s="227">
        <f>ROUND(I211*H211,2)</f>
        <v>0</v>
      </c>
      <c r="BL211" s="19" t="s">
        <v>373</v>
      </c>
      <c r="BM211" s="226" t="s">
        <v>504</v>
      </c>
    </row>
    <row r="212" s="2" customFormat="1">
      <c r="A212" s="40"/>
      <c r="B212" s="41"/>
      <c r="C212" s="42"/>
      <c r="D212" s="228" t="s">
        <v>305</v>
      </c>
      <c r="E212" s="42"/>
      <c r="F212" s="229" t="s">
        <v>505</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305</v>
      </c>
      <c r="AU212" s="19" t="s">
        <v>81</v>
      </c>
    </row>
    <row r="213" s="2" customFormat="1" ht="21.75" customHeight="1">
      <c r="A213" s="40"/>
      <c r="B213" s="41"/>
      <c r="C213" s="215" t="s">
        <v>506</v>
      </c>
      <c r="D213" s="215" t="s">
        <v>298</v>
      </c>
      <c r="E213" s="216" t="s">
        <v>507</v>
      </c>
      <c r="F213" s="217" t="s">
        <v>508</v>
      </c>
      <c r="G213" s="218" t="s">
        <v>503</v>
      </c>
      <c r="H213" s="219">
        <v>1</v>
      </c>
      <c r="I213" s="220"/>
      <c r="J213" s="221">
        <f>ROUND(I213*H213,2)</f>
        <v>0</v>
      </c>
      <c r="K213" s="217" t="s">
        <v>302</v>
      </c>
      <c r="L213" s="46"/>
      <c r="M213" s="222" t="s">
        <v>21</v>
      </c>
      <c r="N213" s="223" t="s">
        <v>43</v>
      </c>
      <c r="O213" s="86"/>
      <c r="P213" s="224">
        <f>O213*H213</f>
        <v>0</v>
      </c>
      <c r="Q213" s="224">
        <v>0</v>
      </c>
      <c r="R213" s="224">
        <f>Q213*H213</f>
        <v>0</v>
      </c>
      <c r="S213" s="224">
        <v>0.019460000000000002</v>
      </c>
      <c r="T213" s="225">
        <f>S213*H213</f>
        <v>0.019460000000000002</v>
      </c>
      <c r="U213" s="40"/>
      <c r="V213" s="40"/>
      <c r="W213" s="40"/>
      <c r="X213" s="40"/>
      <c r="Y213" s="40"/>
      <c r="Z213" s="40"/>
      <c r="AA213" s="40"/>
      <c r="AB213" s="40"/>
      <c r="AC213" s="40"/>
      <c r="AD213" s="40"/>
      <c r="AE213" s="40"/>
      <c r="AR213" s="226" t="s">
        <v>373</v>
      </c>
      <c r="AT213" s="226" t="s">
        <v>298</v>
      </c>
      <c r="AU213" s="226" t="s">
        <v>81</v>
      </c>
      <c r="AY213" s="19" t="s">
        <v>295</v>
      </c>
      <c r="BE213" s="227">
        <f>IF(N213="základní",J213,0)</f>
        <v>0</v>
      </c>
      <c r="BF213" s="227">
        <f>IF(N213="snížená",J213,0)</f>
        <v>0</v>
      </c>
      <c r="BG213" s="227">
        <f>IF(N213="zákl. přenesená",J213,0)</f>
        <v>0</v>
      </c>
      <c r="BH213" s="227">
        <f>IF(N213="sníž. přenesená",J213,0)</f>
        <v>0</v>
      </c>
      <c r="BI213" s="227">
        <f>IF(N213="nulová",J213,0)</f>
        <v>0</v>
      </c>
      <c r="BJ213" s="19" t="s">
        <v>79</v>
      </c>
      <c r="BK213" s="227">
        <f>ROUND(I213*H213,2)</f>
        <v>0</v>
      </c>
      <c r="BL213" s="19" t="s">
        <v>373</v>
      </c>
      <c r="BM213" s="226" t="s">
        <v>509</v>
      </c>
    </row>
    <row r="214" s="2" customFormat="1">
      <c r="A214" s="40"/>
      <c r="B214" s="41"/>
      <c r="C214" s="42"/>
      <c r="D214" s="228" t="s">
        <v>305</v>
      </c>
      <c r="E214" s="42"/>
      <c r="F214" s="229" t="s">
        <v>510</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305</v>
      </c>
      <c r="AU214" s="19" t="s">
        <v>81</v>
      </c>
    </row>
    <row r="215" s="2" customFormat="1" ht="24.15" customHeight="1">
      <c r="A215" s="40"/>
      <c r="B215" s="41"/>
      <c r="C215" s="215" t="s">
        <v>511</v>
      </c>
      <c r="D215" s="215" t="s">
        <v>298</v>
      </c>
      <c r="E215" s="216" t="s">
        <v>512</v>
      </c>
      <c r="F215" s="217" t="s">
        <v>513</v>
      </c>
      <c r="G215" s="218" t="s">
        <v>503</v>
      </c>
      <c r="H215" s="219">
        <v>2</v>
      </c>
      <c r="I215" s="220"/>
      <c r="J215" s="221">
        <f>ROUND(I215*H215,2)</f>
        <v>0</v>
      </c>
      <c r="K215" s="217" t="s">
        <v>302</v>
      </c>
      <c r="L215" s="46"/>
      <c r="M215" s="222" t="s">
        <v>21</v>
      </c>
      <c r="N215" s="223" t="s">
        <v>43</v>
      </c>
      <c r="O215" s="86"/>
      <c r="P215" s="224">
        <f>O215*H215</f>
        <v>0</v>
      </c>
      <c r="Q215" s="224">
        <v>0</v>
      </c>
      <c r="R215" s="224">
        <f>Q215*H215</f>
        <v>0</v>
      </c>
      <c r="S215" s="224">
        <v>0.034700000000000002</v>
      </c>
      <c r="T215" s="225">
        <f>S215*H215</f>
        <v>0.069400000000000003</v>
      </c>
      <c r="U215" s="40"/>
      <c r="V215" s="40"/>
      <c r="W215" s="40"/>
      <c r="X215" s="40"/>
      <c r="Y215" s="40"/>
      <c r="Z215" s="40"/>
      <c r="AA215" s="40"/>
      <c r="AB215" s="40"/>
      <c r="AC215" s="40"/>
      <c r="AD215" s="40"/>
      <c r="AE215" s="40"/>
      <c r="AR215" s="226" t="s">
        <v>373</v>
      </c>
      <c r="AT215" s="226" t="s">
        <v>298</v>
      </c>
      <c r="AU215" s="226" t="s">
        <v>81</v>
      </c>
      <c r="AY215" s="19" t="s">
        <v>295</v>
      </c>
      <c r="BE215" s="227">
        <f>IF(N215="základní",J215,0)</f>
        <v>0</v>
      </c>
      <c r="BF215" s="227">
        <f>IF(N215="snížená",J215,0)</f>
        <v>0</v>
      </c>
      <c r="BG215" s="227">
        <f>IF(N215="zákl. přenesená",J215,0)</f>
        <v>0</v>
      </c>
      <c r="BH215" s="227">
        <f>IF(N215="sníž. přenesená",J215,0)</f>
        <v>0</v>
      </c>
      <c r="BI215" s="227">
        <f>IF(N215="nulová",J215,0)</f>
        <v>0</v>
      </c>
      <c r="BJ215" s="19" t="s">
        <v>79</v>
      </c>
      <c r="BK215" s="227">
        <f>ROUND(I215*H215,2)</f>
        <v>0</v>
      </c>
      <c r="BL215" s="19" t="s">
        <v>373</v>
      </c>
      <c r="BM215" s="226" t="s">
        <v>514</v>
      </c>
    </row>
    <row r="216" s="2" customFormat="1">
      <c r="A216" s="40"/>
      <c r="B216" s="41"/>
      <c r="C216" s="42"/>
      <c r="D216" s="228" t="s">
        <v>305</v>
      </c>
      <c r="E216" s="42"/>
      <c r="F216" s="229" t="s">
        <v>515</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305</v>
      </c>
      <c r="AU216" s="19" t="s">
        <v>81</v>
      </c>
    </row>
    <row r="217" s="2" customFormat="1" ht="16.5" customHeight="1">
      <c r="A217" s="40"/>
      <c r="B217" s="41"/>
      <c r="C217" s="215" t="s">
        <v>7</v>
      </c>
      <c r="D217" s="215" t="s">
        <v>298</v>
      </c>
      <c r="E217" s="216" t="s">
        <v>516</v>
      </c>
      <c r="F217" s="217" t="s">
        <v>517</v>
      </c>
      <c r="G217" s="218" t="s">
        <v>503</v>
      </c>
      <c r="H217" s="219">
        <v>1</v>
      </c>
      <c r="I217" s="220"/>
      <c r="J217" s="221">
        <f>ROUND(I217*H217,2)</f>
        <v>0</v>
      </c>
      <c r="K217" s="217" t="s">
        <v>302</v>
      </c>
      <c r="L217" s="46"/>
      <c r="M217" s="222" t="s">
        <v>21</v>
      </c>
      <c r="N217" s="223" t="s">
        <v>43</v>
      </c>
      <c r="O217" s="86"/>
      <c r="P217" s="224">
        <f>O217*H217</f>
        <v>0</v>
      </c>
      <c r="Q217" s="224">
        <v>0</v>
      </c>
      <c r="R217" s="224">
        <f>Q217*H217</f>
        <v>0</v>
      </c>
      <c r="S217" s="224">
        <v>0.00156</v>
      </c>
      <c r="T217" s="225">
        <f>S217*H217</f>
        <v>0.00156</v>
      </c>
      <c r="U217" s="40"/>
      <c r="V217" s="40"/>
      <c r="W217" s="40"/>
      <c r="X217" s="40"/>
      <c r="Y217" s="40"/>
      <c r="Z217" s="40"/>
      <c r="AA217" s="40"/>
      <c r="AB217" s="40"/>
      <c r="AC217" s="40"/>
      <c r="AD217" s="40"/>
      <c r="AE217" s="40"/>
      <c r="AR217" s="226" t="s">
        <v>373</v>
      </c>
      <c r="AT217" s="226" t="s">
        <v>298</v>
      </c>
      <c r="AU217" s="226" t="s">
        <v>81</v>
      </c>
      <c r="AY217" s="19" t="s">
        <v>295</v>
      </c>
      <c r="BE217" s="227">
        <f>IF(N217="základní",J217,0)</f>
        <v>0</v>
      </c>
      <c r="BF217" s="227">
        <f>IF(N217="snížená",J217,0)</f>
        <v>0</v>
      </c>
      <c r="BG217" s="227">
        <f>IF(N217="zákl. přenesená",J217,0)</f>
        <v>0</v>
      </c>
      <c r="BH217" s="227">
        <f>IF(N217="sníž. přenesená",J217,0)</f>
        <v>0</v>
      </c>
      <c r="BI217" s="227">
        <f>IF(N217="nulová",J217,0)</f>
        <v>0</v>
      </c>
      <c r="BJ217" s="19" t="s">
        <v>79</v>
      </c>
      <c r="BK217" s="227">
        <f>ROUND(I217*H217,2)</f>
        <v>0</v>
      </c>
      <c r="BL217" s="19" t="s">
        <v>373</v>
      </c>
      <c r="BM217" s="226" t="s">
        <v>518</v>
      </c>
    </row>
    <row r="218" s="2" customFormat="1">
      <c r="A218" s="40"/>
      <c r="B218" s="41"/>
      <c r="C218" s="42"/>
      <c r="D218" s="228" t="s">
        <v>305</v>
      </c>
      <c r="E218" s="42"/>
      <c r="F218" s="229" t="s">
        <v>519</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305</v>
      </c>
      <c r="AU218" s="19" t="s">
        <v>81</v>
      </c>
    </row>
    <row r="219" s="2" customFormat="1" ht="16.5" customHeight="1">
      <c r="A219" s="40"/>
      <c r="B219" s="41"/>
      <c r="C219" s="215" t="s">
        <v>520</v>
      </c>
      <c r="D219" s="215" t="s">
        <v>298</v>
      </c>
      <c r="E219" s="216" t="s">
        <v>521</v>
      </c>
      <c r="F219" s="217" t="s">
        <v>522</v>
      </c>
      <c r="G219" s="218" t="s">
        <v>459</v>
      </c>
      <c r="H219" s="219">
        <v>5</v>
      </c>
      <c r="I219" s="220"/>
      <c r="J219" s="221">
        <f>ROUND(I219*H219,2)</f>
        <v>0</v>
      </c>
      <c r="K219" s="217" t="s">
        <v>523</v>
      </c>
      <c r="L219" s="46"/>
      <c r="M219" s="222" t="s">
        <v>21</v>
      </c>
      <c r="N219" s="223" t="s">
        <v>43</v>
      </c>
      <c r="O219" s="86"/>
      <c r="P219" s="224">
        <f>O219*H219</f>
        <v>0</v>
      </c>
      <c r="Q219" s="224">
        <v>0</v>
      </c>
      <c r="R219" s="224">
        <f>Q219*H219</f>
        <v>0</v>
      </c>
      <c r="S219" s="224">
        <v>0.0080000000000000002</v>
      </c>
      <c r="T219" s="225">
        <f>S219*H219</f>
        <v>0.040000000000000001</v>
      </c>
      <c r="U219" s="40"/>
      <c r="V219" s="40"/>
      <c r="W219" s="40"/>
      <c r="X219" s="40"/>
      <c r="Y219" s="40"/>
      <c r="Z219" s="40"/>
      <c r="AA219" s="40"/>
      <c r="AB219" s="40"/>
      <c r="AC219" s="40"/>
      <c r="AD219" s="40"/>
      <c r="AE219" s="40"/>
      <c r="AR219" s="226" t="s">
        <v>303</v>
      </c>
      <c r="AT219" s="226" t="s">
        <v>298</v>
      </c>
      <c r="AU219" s="226" t="s">
        <v>81</v>
      </c>
      <c r="AY219" s="19" t="s">
        <v>295</v>
      </c>
      <c r="BE219" s="227">
        <f>IF(N219="základní",J219,0)</f>
        <v>0</v>
      </c>
      <c r="BF219" s="227">
        <f>IF(N219="snížená",J219,0)</f>
        <v>0</v>
      </c>
      <c r="BG219" s="227">
        <f>IF(N219="zákl. přenesená",J219,0)</f>
        <v>0</v>
      </c>
      <c r="BH219" s="227">
        <f>IF(N219="sníž. přenesená",J219,0)</f>
        <v>0</v>
      </c>
      <c r="BI219" s="227">
        <f>IF(N219="nulová",J219,0)</f>
        <v>0</v>
      </c>
      <c r="BJ219" s="19" t="s">
        <v>79</v>
      </c>
      <c r="BK219" s="227">
        <f>ROUND(I219*H219,2)</f>
        <v>0</v>
      </c>
      <c r="BL219" s="19" t="s">
        <v>303</v>
      </c>
      <c r="BM219" s="226" t="s">
        <v>524</v>
      </c>
    </row>
    <row r="220" s="12" customFormat="1" ht="22.8" customHeight="1">
      <c r="A220" s="12"/>
      <c r="B220" s="199"/>
      <c r="C220" s="200"/>
      <c r="D220" s="201" t="s">
        <v>71</v>
      </c>
      <c r="E220" s="213" t="s">
        <v>380</v>
      </c>
      <c r="F220" s="213" t="s">
        <v>381</v>
      </c>
      <c r="G220" s="200"/>
      <c r="H220" s="200"/>
      <c r="I220" s="203"/>
      <c r="J220" s="214">
        <f>BK220</f>
        <v>0</v>
      </c>
      <c r="K220" s="200"/>
      <c r="L220" s="205"/>
      <c r="M220" s="206"/>
      <c r="N220" s="207"/>
      <c r="O220" s="207"/>
      <c r="P220" s="208">
        <f>SUM(P221:P225)</f>
        <v>0</v>
      </c>
      <c r="Q220" s="207"/>
      <c r="R220" s="208">
        <f>SUM(R221:R225)</f>
        <v>0</v>
      </c>
      <c r="S220" s="207"/>
      <c r="T220" s="209">
        <f>SUM(T221:T225)</f>
        <v>0.089599999999999999</v>
      </c>
      <c r="U220" s="12"/>
      <c r="V220" s="12"/>
      <c r="W220" s="12"/>
      <c r="X220" s="12"/>
      <c r="Y220" s="12"/>
      <c r="Z220" s="12"/>
      <c r="AA220" s="12"/>
      <c r="AB220" s="12"/>
      <c r="AC220" s="12"/>
      <c r="AD220" s="12"/>
      <c r="AE220" s="12"/>
      <c r="AR220" s="210" t="s">
        <v>81</v>
      </c>
      <c r="AT220" s="211" t="s">
        <v>71</v>
      </c>
      <c r="AU220" s="211" t="s">
        <v>79</v>
      </c>
      <c r="AY220" s="210" t="s">
        <v>295</v>
      </c>
      <c r="BK220" s="212">
        <f>SUM(BK221:BK225)</f>
        <v>0</v>
      </c>
    </row>
    <row r="221" s="2" customFormat="1" ht="37.8" customHeight="1">
      <c r="A221" s="40"/>
      <c r="B221" s="41"/>
      <c r="C221" s="215" t="s">
        <v>525</v>
      </c>
      <c r="D221" s="215" t="s">
        <v>298</v>
      </c>
      <c r="E221" s="216" t="s">
        <v>526</v>
      </c>
      <c r="F221" s="217" t="s">
        <v>527</v>
      </c>
      <c r="G221" s="218" t="s">
        <v>301</v>
      </c>
      <c r="H221" s="219">
        <v>8</v>
      </c>
      <c r="I221" s="220"/>
      <c r="J221" s="221">
        <f>ROUND(I221*H221,2)</f>
        <v>0</v>
      </c>
      <c r="K221" s="217" t="s">
        <v>302</v>
      </c>
      <c r="L221" s="46"/>
      <c r="M221" s="222" t="s">
        <v>21</v>
      </c>
      <c r="N221" s="223" t="s">
        <v>43</v>
      </c>
      <c r="O221" s="86"/>
      <c r="P221" s="224">
        <f>O221*H221</f>
        <v>0</v>
      </c>
      <c r="Q221" s="224">
        <v>0</v>
      </c>
      <c r="R221" s="224">
        <f>Q221*H221</f>
        <v>0</v>
      </c>
      <c r="S221" s="224">
        <v>0.0112</v>
      </c>
      <c r="T221" s="225">
        <f>S221*H221</f>
        <v>0.089599999999999999</v>
      </c>
      <c r="U221" s="40"/>
      <c r="V221" s="40"/>
      <c r="W221" s="40"/>
      <c r="X221" s="40"/>
      <c r="Y221" s="40"/>
      <c r="Z221" s="40"/>
      <c r="AA221" s="40"/>
      <c r="AB221" s="40"/>
      <c r="AC221" s="40"/>
      <c r="AD221" s="40"/>
      <c r="AE221" s="40"/>
      <c r="AR221" s="226" t="s">
        <v>373</v>
      </c>
      <c r="AT221" s="226" t="s">
        <v>298</v>
      </c>
      <c r="AU221" s="226" t="s">
        <v>81</v>
      </c>
      <c r="AY221" s="19" t="s">
        <v>295</v>
      </c>
      <c r="BE221" s="227">
        <f>IF(N221="základní",J221,0)</f>
        <v>0</v>
      </c>
      <c r="BF221" s="227">
        <f>IF(N221="snížená",J221,0)</f>
        <v>0</v>
      </c>
      <c r="BG221" s="227">
        <f>IF(N221="zákl. přenesená",J221,0)</f>
        <v>0</v>
      </c>
      <c r="BH221" s="227">
        <f>IF(N221="sníž. přenesená",J221,0)</f>
        <v>0</v>
      </c>
      <c r="BI221" s="227">
        <f>IF(N221="nulová",J221,0)</f>
        <v>0</v>
      </c>
      <c r="BJ221" s="19" t="s">
        <v>79</v>
      </c>
      <c r="BK221" s="227">
        <f>ROUND(I221*H221,2)</f>
        <v>0</v>
      </c>
      <c r="BL221" s="19" t="s">
        <v>373</v>
      </c>
      <c r="BM221" s="226" t="s">
        <v>528</v>
      </c>
    </row>
    <row r="222" s="2" customFormat="1">
      <c r="A222" s="40"/>
      <c r="B222" s="41"/>
      <c r="C222" s="42"/>
      <c r="D222" s="228" t="s">
        <v>305</v>
      </c>
      <c r="E222" s="42"/>
      <c r="F222" s="229" t="s">
        <v>529</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305</v>
      </c>
      <c r="AU222" s="19" t="s">
        <v>81</v>
      </c>
    </row>
    <row r="223" s="13" customFormat="1">
      <c r="A223" s="13"/>
      <c r="B223" s="233"/>
      <c r="C223" s="234"/>
      <c r="D223" s="235" t="s">
        <v>307</v>
      </c>
      <c r="E223" s="236" t="s">
        <v>21</v>
      </c>
      <c r="F223" s="237" t="s">
        <v>530</v>
      </c>
      <c r="G223" s="234"/>
      <c r="H223" s="236" t="s">
        <v>21</v>
      </c>
      <c r="I223" s="238"/>
      <c r="J223" s="234"/>
      <c r="K223" s="234"/>
      <c r="L223" s="239"/>
      <c r="M223" s="240"/>
      <c r="N223" s="241"/>
      <c r="O223" s="241"/>
      <c r="P223" s="241"/>
      <c r="Q223" s="241"/>
      <c r="R223" s="241"/>
      <c r="S223" s="241"/>
      <c r="T223" s="242"/>
      <c r="U223" s="13"/>
      <c r="V223" s="13"/>
      <c r="W223" s="13"/>
      <c r="X223" s="13"/>
      <c r="Y223" s="13"/>
      <c r="Z223" s="13"/>
      <c r="AA223" s="13"/>
      <c r="AB223" s="13"/>
      <c r="AC223" s="13"/>
      <c r="AD223" s="13"/>
      <c r="AE223" s="13"/>
      <c r="AT223" s="243" t="s">
        <v>307</v>
      </c>
      <c r="AU223" s="243" t="s">
        <v>81</v>
      </c>
      <c r="AV223" s="13" t="s">
        <v>79</v>
      </c>
      <c r="AW223" s="13" t="s">
        <v>33</v>
      </c>
      <c r="AX223" s="13" t="s">
        <v>72</v>
      </c>
      <c r="AY223" s="243" t="s">
        <v>295</v>
      </c>
    </row>
    <row r="224" s="14" customFormat="1">
      <c r="A224" s="14"/>
      <c r="B224" s="244"/>
      <c r="C224" s="245"/>
      <c r="D224" s="235" t="s">
        <v>307</v>
      </c>
      <c r="E224" s="246" t="s">
        <v>21</v>
      </c>
      <c r="F224" s="247" t="s">
        <v>531</v>
      </c>
      <c r="G224" s="245"/>
      <c r="H224" s="248">
        <v>8</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307</v>
      </c>
      <c r="AU224" s="254" t="s">
        <v>81</v>
      </c>
      <c r="AV224" s="14" t="s">
        <v>81</v>
      </c>
      <c r="AW224" s="14" t="s">
        <v>33</v>
      </c>
      <c r="AX224" s="14" t="s">
        <v>72</v>
      </c>
      <c r="AY224" s="254" t="s">
        <v>295</v>
      </c>
    </row>
    <row r="225" s="15" customFormat="1">
      <c r="A225" s="15"/>
      <c r="B225" s="255"/>
      <c r="C225" s="256"/>
      <c r="D225" s="235" t="s">
        <v>307</v>
      </c>
      <c r="E225" s="257" t="s">
        <v>21</v>
      </c>
      <c r="F225" s="258" t="s">
        <v>312</v>
      </c>
      <c r="G225" s="256"/>
      <c r="H225" s="259">
        <v>8</v>
      </c>
      <c r="I225" s="260"/>
      <c r="J225" s="256"/>
      <c r="K225" s="256"/>
      <c r="L225" s="261"/>
      <c r="M225" s="262"/>
      <c r="N225" s="263"/>
      <c r="O225" s="263"/>
      <c r="P225" s="263"/>
      <c r="Q225" s="263"/>
      <c r="R225" s="263"/>
      <c r="S225" s="263"/>
      <c r="T225" s="264"/>
      <c r="U225" s="15"/>
      <c r="V225" s="15"/>
      <c r="W225" s="15"/>
      <c r="X225" s="15"/>
      <c r="Y225" s="15"/>
      <c r="Z225" s="15"/>
      <c r="AA225" s="15"/>
      <c r="AB225" s="15"/>
      <c r="AC225" s="15"/>
      <c r="AD225" s="15"/>
      <c r="AE225" s="15"/>
      <c r="AT225" s="265" t="s">
        <v>307</v>
      </c>
      <c r="AU225" s="265" t="s">
        <v>81</v>
      </c>
      <c r="AV225" s="15" t="s">
        <v>303</v>
      </c>
      <c r="AW225" s="15" t="s">
        <v>33</v>
      </c>
      <c r="AX225" s="15" t="s">
        <v>79</v>
      </c>
      <c r="AY225" s="265" t="s">
        <v>295</v>
      </c>
    </row>
    <row r="226" s="12" customFormat="1" ht="22.8" customHeight="1">
      <c r="A226" s="12"/>
      <c r="B226" s="199"/>
      <c r="C226" s="200"/>
      <c r="D226" s="201" t="s">
        <v>71</v>
      </c>
      <c r="E226" s="213" t="s">
        <v>391</v>
      </c>
      <c r="F226" s="213" t="s">
        <v>392</v>
      </c>
      <c r="G226" s="200"/>
      <c r="H226" s="200"/>
      <c r="I226" s="203"/>
      <c r="J226" s="214">
        <f>BK226</f>
        <v>0</v>
      </c>
      <c r="K226" s="200"/>
      <c r="L226" s="205"/>
      <c r="M226" s="206"/>
      <c r="N226" s="207"/>
      <c r="O226" s="207"/>
      <c r="P226" s="208">
        <f>P227</f>
        <v>0</v>
      </c>
      <c r="Q226" s="207"/>
      <c r="R226" s="208">
        <f>R227</f>
        <v>0</v>
      </c>
      <c r="S226" s="207"/>
      <c r="T226" s="209">
        <f>T227</f>
        <v>2</v>
      </c>
      <c r="U226" s="12"/>
      <c r="V226" s="12"/>
      <c r="W226" s="12"/>
      <c r="X226" s="12"/>
      <c r="Y226" s="12"/>
      <c r="Z226" s="12"/>
      <c r="AA226" s="12"/>
      <c r="AB226" s="12"/>
      <c r="AC226" s="12"/>
      <c r="AD226" s="12"/>
      <c r="AE226" s="12"/>
      <c r="AR226" s="210" t="s">
        <v>81</v>
      </c>
      <c r="AT226" s="211" t="s">
        <v>71</v>
      </c>
      <c r="AU226" s="211" t="s">
        <v>79</v>
      </c>
      <c r="AY226" s="210" t="s">
        <v>295</v>
      </c>
      <c r="BK226" s="212">
        <f>BK227</f>
        <v>0</v>
      </c>
    </row>
    <row r="227" s="2" customFormat="1" ht="24.15" customHeight="1">
      <c r="A227" s="40"/>
      <c r="B227" s="41"/>
      <c r="C227" s="215" t="s">
        <v>532</v>
      </c>
      <c r="D227" s="215" t="s">
        <v>298</v>
      </c>
      <c r="E227" s="216" t="s">
        <v>533</v>
      </c>
      <c r="F227" s="217" t="s">
        <v>534</v>
      </c>
      <c r="G227" s="218" t="s">
        <v>459</v>
      </c>
      <c r="H227" s="219">
        <v>1</v>
      </c>
      <c r="I227" s="220"/>
      <c r="J227" s="221">
        <f>ROUND(I227*H227,2)</f>
        <v>0</v>
      </c>
      <c r="K227" s="217" t="s">
        <v>523</v>
      </c>
      <c r="L227" s="46"/>
      <c r="M227" s="222" t="s">
        <v>21</v>
      </c>
      <c r="N227" s="223" t="s">
        <v>43</v>
      </c>
      <c r="O227" s="86"/>
      <c r="P227" s="224">
        <f>O227*H227</f>
        <v>0</v>
      </c>
      <c r="Q227" s="224">
        <v>0</v>
      </c>
      <c r="R227" s="224">
        <f>Q227*H227</f>
        <v>0</v>
      </c>
      <c r="S227" s="224">
        <v>2</v>
      </c>
      <c r="T227" s="225">
        <f>S227*H227</f>
        <v>2</v>
      </c>
      <c r="U227" s="40"/>
      <c r="V227" s="40"/>
      <c r="W227" s="40"/>
      <c r="X227" s="40"/>
      <c r="Y227" s="40"/>
      <c r="Z227" s="40"/>
      <c r="AA227" s="40"/>
      <c r="AB227" s="40"/>
      <c r="AC227" s="40"/>
      <c r="AD227" s="40"/>
      <c r="AE227" s="40"/>
      <c r="AR227" s="226" t="s">
        <v>373</v>
      </c>
      <c r="AT227" s="226" t="s">
        <v>298</v>
      </c>
      <c r="AU227" s="226" t="s">
        <v>81</v>
      </c>
      <c r="AY227" s="19" t="s">
        <v>295</v>
      </c>
      <c r="BE227" s="227">
        <f>IF(N227="základní",J227,0)</f>
        <v>0</v>
      </c>
      <c r="BF227" s="227">
        <f>IF(N227="snížená",J227,0)</f>
        <v>0</v>
      </c>
      <c r="BG227" s="227">
        <f>IF(N227="zákl. přenesená",J227,0)</f>
        <v>0</v>
      </c>
      <c r="BH227" s="227">
        <f>IF(N227="sníž. přenesená",J227,0)</f>
        <v>0</v>
      </c>
      <c r="BI227" s="227">
        <f>IF(N227="nulová",J227,0)</f>
        <v>0</v>
      </c>
      <c r="BJ227" s="19" t="s">
        <v>79</v>
      </c>
      <c r="BK227" s="227">
        <f>ROUND(I227*H227,2)</f>
        <v>0</v>
      </c>
      <c r="BL227" s="19" t="s">
        <v>373</v>
      </c>
      <c r="BM227" s="226" t="s">
        <v>535</v>
      </c>
    </row>
    <row r="228" s="12" customFormat="1" ht="22.8" customHeight="1">
      <c r="A228" s="12"/>
      <c r="B228" s="199"/>
      <c r="C228" s="200"/>
      <c r="D228" s="201" t="s">
        <v>71</v>
      </c>
      <c r="E228" s="213" t="s">
        <v>536</v>
      </c>
      <c r="F228" s="213" t="s">
        <v>537</v>
      </c>
      <c r="G228" s="200"/>
      <c r="H228" s="200"/>
      <c r="I228" s="203"/>
      <c r="J228" s="214">
        <f>BK228</f>
        <v>0</v>
      </c>
      <c r="K228" s="200"/>
      <c r="L228" s="205"/>
      <c r="M228" s="206"/>
      <c r="N228" s="207"/>
      <c r="O228" s="207"/>
      <c r="P228" s="208">
        <f>SUM(P229:P236)</f>
        <v>0</v>
      </c>
      <c r="Q228" s="207"/>
      <c r="R228" s="208">
        <f>SUM(R229:R236)</f>
        <v>0</v>
      </c>
      <c r="S228" s="207"/>
      <c r="T228" s="209">
        <f>SUM(T229:T236)</f>
        <v>1.277507</v>
      </c>
      <c r="U228" s="12"/>
      <c r="V228" s="12"/>
      <c r="W228" s="12"/>
      <c r="X228" s="12"/>
      <c r="Y228" s="12"/>
      <c r="Z228" s="12"/>
      <c r="AA228" s="12"/>
      <c r="AB228" s="12"/>
      <c r="AC228" s="12"/>
      <c r="AD228" s="12"/>
      <c r="AE228" s="12"/>
      <c r="AR228" s="210" t="s">
        <v>81</v>
      </c>
      <c r="AT228" s="211" t="s">
        <v>71</v>
      </c>
      <c r="AU228" s="211" t="s">
        <v>79</v>
      </c>
      <c r="AY228" s="210" t="s">
        <v>295</v>
      </c>
      <c r="BK228" s="212">
        <f>SUM(BK229:BK236)</f>
        <v>0</v>
      </c>
    </row>
    <row r="229" s="2" customFormat="1" ht="16.5" customHeight="1">
      <c r="A229" s="40"/>
      <c r="B229" s="41"/>
      <c r="C229" s="215" t="s">
        <v>538</v>
      </c>
      <c r="D229" s="215" t="s">
        <v>298</v>
      </c>
      <c r="E229" s="216" t="s">
        <v>539</v>
      </c>
      <c r="F229" s="217" t="s">
        <v>540</v>
      </c>
      <c r="G229" s="218" t="s">
        <v>301</v>
      </c>
      <c r="H229" s="219">
        <v>36.189999999999998</v>
      </c>
      <c r="I229" s="220"/>
      <c r="J229" s="221">
        <f>ROUND(I229*H229,2)</f>
        <v>0</v>
      </c>
      <c r="K229" s="217" t="s">
        <v>302</v>
      </c>
      <c r="L229" s="46"/>
      <c r="M229" s="222" t="s">
        <v>21</v>
      </c>
      <c r="N229" s="223" t="s">
        <v>43</v>
      </c>
      <c r="O229" s="86"/>
      <c r="P229" s="224">
        <f>O229*H229</f>
        <v>0</v>
      </c>
      <c r="Q229" s="224">
        <v>0</v>
      </c>
      <c r="R229" s="224">
        <f>Q229*H229</f>
        <v>0</v>
      </c>
      <c r="S229" s="224">
        <v>0.035299999999999998</v>
      </c>
      <c r="T229" s="225">
        <f>S229*H229</f>
        <v>1.277507</v>
      </c>
      <c r="U229" s="40"/>
      <c r="V229" s="40"/>
      <c r="W229" s="40"/>
      <c r="X229" s="40"/>
      <c r="Y229" s="40"/>
      <c r="Z229" s="40"/>
      <c r="AA229" s="40"/>
      <c r="AB229" s="40"/>
      <c r="AC229" s="40"/>
      <c r="AD229" s="40"/>
      <c r="AE229" s="40"/>
      <c r="AR229" s="226" t="s">
        <v>373</v>
      </c>
      <c r="AT229" s="226" t="s">
        <v>298</v>
      </c>
      <c r="AU229" s="226" t="s">
        <v>81</v>
      </c>
      <c r="AY229" s="19" t="s">
        <v>295</v>
      </c>
      <c r="BE229" s="227">
        <f>IF(N229="základní",J229,0)</f>
        <v>0</v>
      </c>
      <c r="BF229" s="227">
        <f>IF(N229="snížená",J229,0)</f>
        <v>0</v>
      </c>
      <c r="BG229" s="227">
        <f>IF(N229="zákl. přenesená",J229,0)</f>
        <v>0</v>
      </c>
      <c r="BH229" s="227">
        <f>IF(N229="sníž. přenesená",J229,0)</f>
        <v>0</v>
      </c>
      <c r="BI229" s="227">
        <f>IF(N229="nulová",J229,0)</f>
        <v>0</v>
      </c>
      <c r="BJ229" s="19" t="s">
        <v>79</v>
      </c>
      <c r="BK229" s="227">
        <f>ROUND(I229*H229,2)</f>
        <v>0</v>
      </c>
      <c r="BL229" s="19" t="s">
        <v>373</v>
      </c>
      <c r="BM229" s="226" t="s">
        <v>541</v>
      </c>
    </row>
    <row r="230" s="2" customFormat="1">
      <c r="A230" s="40"/>
      <c r="B230" s="41"/>
      <c r="C230" s="42"/>
      <c r="D230" s="228" t="s">
        <v>305</v>
      </c>
      <c r="E230" s="42"/>
      <c r="F230" s="229" t="s">
        <v>542</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305</v>
      </c>
      <c r="AU230" s="19" t="s">
        <v>81</v>
      </c>
    </row>
    <row r="231" s="14" customFormat="1">
      <c r="A231" s="14"/>
      <c r="B231" s="244"/>
      <c r="C231" s="245"/>
      <c r="D231" s="235" t="s">
        <v>307</v>
      </c>
      <c r="E231" s="246" t="s">
        <v>21</v>
      </c>
      <c r="F231" s="247" t="s">
        <v>470</v>
      </c>
      <c r="G231" s="245"/>
      <c r="H231" s="248">
        <v>12.94</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307</v>
      </c>
      <c r="AU231" s="254" t="s">
        <v>81</v>
      </c>
      <c r="AV231" s="14" t="s">
        <v>81</v>
      </c>
      <c r="AW231" s="14" t="s">
        <v>33</v>
      </c>
      <c r="AX231" s="14" t="s">
        <v>72</v>
      </c>
      <c r="AY231" s="254" t="s">
        <v>295</v>
      </c>
    </row>
    <row r="232" s="14" customFormat="1">
      <c r="A232" s="14"/>
      <c r="B232" s="244"/>
      <c r="C232" s="245"/>
      <c r="D232" s="235" t="s">
        <v>307</v>
      </c>
      <c r="E232" s="246" t="s">
        <v>21</v>
      </c>
      <c r="F232" s="247" t="s">
        <v>471</v>
      </c>
      <c r="G232" s="245"/>
      <c r="H232" s="248">
        <v>4.3899999999999997</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307</v>
      </c>
      <c r="AU232" s="254" t="s">
        <v>81</v>
      </c>
      <c r="AV232" s="14" t="s">
        <v>81</v>
      </c>
      <c r="AW232" s="14" t="s">
        <v>33</v>
      </c>
      <c r="AX232" s="14" t="s">
        <v>72</v>
      </c>
      <c r="AY232" s="254" t="s">
        <v>295</v>
      </c>
    </row>
    <row r="233" s="14" customFormat="1">
      <c r="A233" s="14"/>
      <c r="B233" s="244"/>
      <c r="C233" s="245"/>
      <c r="D233" s="235" t="s">
        <v>307</v>
      </c>
      <c r="E233" s="246" t="s">
        <v>21</v>
      </c>
      <c r="F233" s="247" t="s">
        <v>472</v>
      </c>
      <c r="G233" s="245"/>
      <c r="H233" s="248">
        <v>4.7400000000000002</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307</v>
      </c>
      <c r="AU233" s="254" t="s">
        <v>81</v>
      </c>
      <c r="AV233" s="14" t="s">
        <v>81</v>
      </c>
      <c r="AW233" s="14" t="s">
        <v>33</v>
      </c>
      <c r="AX233" s="14" t="s">
        <v>72</v>
      </c>
      <c r="AY233" s="254" t="s">
        <v>295</v>
      </c>
    </row>
    <row r="234" s="14" customFormat="1">
      <c r="A234" s="14"/>
      <c r="B234" s="244"/>
      <c r="C234" s="245"/>
      <c r="D234" s="235" t="s">
        <v>307</v>
      </c>
      <c r="E234" s="246" t="s">
        <v>21</v>
      </c>
      <c r="F234" s="247" t="s">
        <v>473</v>
      </c>
      <c r="G234" s="245"/>
      <c r="H234" s="248">
        <v>5.5</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307</v>
      </c>
      <c r="AU234" s="254" t="s">
        <v>81</v>
      </c>
      <c r="AV234" s="14" t="s">
        <v>81</v>
      </c>
      <c r="AW234" s="14" t="s">
        <v>33</v>
      </c>
      <c r="AX234" s="14" t="s">
        <v>72</v>
      </c>
      <c r="AY234" s="254" t="s">
        <v>295</v>
      </c>
    </row>
    <row r="235" s="14" customFormat="1">
      <c r="A235" s="14"/>
      <c r="B235" s="244"/>
      <c r="C235" s="245"/>
      <c r="D235" s="235" t="s">
        <v>307</v>
      </c>
      <c r="E235" s="246" t="s">
        <v>21</v>
      </c>
      <c r="F235" s="247" t="s">
        <v>474</v>
      </c>
      <c r="G235" s="245"/>
      <c r="H235" s="248">
        <v>8.6199999999999992</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307</v>
      </c>
      <c r="AU235" s="254" t="s">
        <v>81</v>
      </c>
      <c r="AV235" s="14" t="s">
        <v>81</v>
      </c>
      <c r="AW235" s="14" t="s">
        <v>33</v>
      </c>
      <c r="AX235" s="14" t="s">
        <v>72</v>
      </c>
      <c r="AY235" s="254" t="s">
        <v>295</v>
      </c>
    </row>
    <row r="236" s="15" customFormat="1">
      <c r="A236" s="15"/>
      <c r="B236" s="255"/>
      <c r="C236" s="256"/>
      <c r="D236" s="235" t="s">
        <v>307</v>
      </c>
      <c r="E236" s="257" t="s">
        <v>21</v>
      </c>
      <c r="F236" s="258" t="s">
        <v>312</v>
      </c>
      <c r="G236" s="256"/>
      <c r="H236" s="259">
        <v>36.189999999999998</v>
      </c>
      <c r="I236" s="260"/>
      <c r="J236" s="256"/>
      <c r="K236" s="256"/>
      <c r="L236" s="261"/>
      <c r="M236" s="262"/>
      <c r="N236" s="263"/>
      <c r="O236" s="263"/>
      <c r="P236" s="263"/>
      <c r="Q236" s="263"/>
      <c r="R236" s="263"/>
      <c r="S236" s="263"/>
      <c r="T236" s="264"/>
      <c r="U236" s="15"/>
      <c r="V236" s="15"/>
      <c r="W236" s="15"/>
      <c r="X236" s="15"/>
      <c r="Y236" s="15"/>
      <c r="Z236" s="15"/>
      <c r="AA236" s="15"/>
      <c r="AB236" s="15"/>
      <c r="AC236" s="15"/>
      <c r="AD236" s="15"/>
      <c r="AE236" s="15"/>
      <c r="AT236" s="265" t="s">
        <v>307</v>
      </c>
      <c r="AU236" s="265" t="s">
        <v>81</v>
      </c>
      <c r="AV236" s="15" t="s">
        <v>303</v>
      </c>
      <c r="AW236" s="15" t="s">
        <v>33</v>
      </c>
      <c r="AX236" s="15" t="s">
        <v>79</v>
      </c>
      <c r="AY236" s="265" t="s">
        <v>295</v>
      </c>
    </row>
    <row r="237" s="12" customFormat="1" ht="22.8" customHeight="1">
      <c r="A237" s="12"/>
      <c r="B237" s="199"/>
      <c r="C237" s="200"/>
      <c r="D237" s="201" t="s">
        <v>71</v>
      </c>
      <c r="E237" s="213" t="s">
        <v>543</v>
      </c>
      <c r="F237" s="213" t="s">
        <v>544</v>
      </c>
      <c r="G237" s="200"/>
      <c r="H237" s="200"/>
      <c r="I237" s="203"/>
      <c r="J237" s="214">
        <f>BK237</f>
        <v>0</v>
      </c>
      <c r="K237" s="200"/>
      <c r="L237" s="205"/>
      <c r="M237" s="206"/>
      <c r="N237" s="207"/>
      <c r="O237" s="207"/>
      <c r="P237" s="208">
        <f>SUM(P238:P253)</f>
        <v>0</v>
      </c>
      <c r="Q237" s="207"/>
      <c r="R237" s="208">
        <f>SUM(R238:R253)</f>
        <v>0</v>
      </c>
      <c r="S237" s="207"/>
      <c r="T237" s="209">
        <f>SUM(T238:T253)</f>
        <v>0.36874240000000003</v>
      </c>
      <c r="U237" s="12"/>
      <c r="V237" s="12"/>
      <c r="W237" s="12"/>
      <c r="X237" s="12"/>
      <c r="Y237" s="12"/>
      <c r="Z237" s="12"/>
      <c r="AA237" s="12"/>
      <c r="AB237" s="12"/>
      <c r="AC237" s="12"/>
      <c r="AD237" s="12"/>
      <c r="AE237" s="12"/>
      <c r="AR237" s="210" t="s">
        <v>81</v>
      </c>
      <c r="AT237" s="211" t="s">
        <v>71</v>
      </c>
      <c r="AU237" s="211" t="s">
        <v>79</v>
      </c>
      <c r="AY237" s="210" t="s">
        <v>295</v>
      </c>
      <c r="BK237" s="212">
        <f>SUM(BK238:BK253)</f>
        <v>0</v>
      </c>
    </row>
    <row r="238" s="2" customFormat="1" ht="24.15" customHeight="1">
      <c r="A238" s="40"/>
      <c r="B238" s="41"/>
      <c r="C238" s="215" t="s">
        <v>545</v>
      </c>
      <c r="D238" s="215" t="s">
        <v>298</v>
      </c>
      <c r="E238" s="216" t="s">
        <v>546</v>
      </c>
      <c r="F238" s="217" t="s">
        <v>547</v>
      </c>
      <c r="G238" s="218" t="s">
        <v>301</v>
      </c>
      <c r="H238" s="219">
        <v>133.12000000000001</v>
      </c>
      <c r="I238" s="220"/>
      <c r="J238" s="221">
        <f>ROUND(I238*H238,2)</f>
        <v>0</v>
      </c>
      <c r="K238" s="217" t="s">
        <v>302</v>
      </c>
      <c r="L238" s="46"/>
      <c r="M238" s="222" t="s">
        <v>21</v>
      </c>
      <c r="N238" s="223" t="s">
        <v>43</v>
      </c>
      <c r="O238" s="86"/>
      <c r="P238" s="224">
        <f>O238*H238</f>
        <v>0</v>
      </c>
      <c r="Q238" s="224">
        <v>0</v>
      </c>
      <c r="R238" s="224">
        <f>Q238*H238</f>
        <v>0</v>
      </c>
      <c r="S238" s="224">
        <v>0.0025000000000000001</v>
      </c>
      <c r="T238" s="225">
        <f>S238*H238</f>
        <v>0.33280000000000004</v>
      </c>
      <c r="U238" s="40"/>
      <c r="V238" s="40"/>
      <c r="W238" s="40"/>
      <c r="X238" s="40"/>
      <c r="Y238" s="40"/>
      <c r="Z238" s="40"/>
      <c r="AA238" s="40"/>
      <c r="AB238" s="40"/>
      <c r="AC238" s="40"/>
      <c r="AD238" s="40"/>
      <c r="AE238" s="40"/>
      <c r="AR238" s="226" t="s">
        <v>373</v>
      </c>
      <c r="AT238" s="226" t="s">
        <v>298</v>
      </c>
      <c r="AU238" s="226" t="s">
        <v>81</v>
      </c>
      <c r="AY238" s="19" t="s">
        <v>295</v>
      </c>
      <c r="BE238" s="227">
        <f>IF(N238="základní",J238,0)</f>
        <v>0</v>
      </c>
      <c r="BF238" s="227">
        <f>IF(N238="snížená",J238,0)</f>
        <v>0</v>
      </c>
      <c r="BG238" s="227">
        <f>IF(N238="zákl. přenesená",J238,0)</f>
        <v>0</v>
      </c>
      <c r="BH238" s="227">
        <f>IF(N238="sníž. přenesená",J238,0)</f>
        <v>0</v>
      </c>
      <c r="BI238" s="227">
        <f>IF(N238="nulová",J238,0)</f>
        <v>0</v>
      </c>
      <c r="BJ238" s="19" t="s">
        <v>79</v>
      </c>
      <c r="BK238" s="227">
        <f>ROUND(I238*H238,2)</f>
        <v>0</v>
      </c>
      <c r="BL238" s="19" t="s">
        <v>373</v>
      </c>
      <c r="BM238" s="226" t="s">
        <v>548</v>
      </c>
    </row>
    <row r="239" s="2" customFormat="1">
      <c r="A239" s="40"/>
      <c r="B239" s="41"/>
      <c r="C239" s="42"/>
      <c r="D239" s="228" t="s">
        <v>305</v>
      </c>
      <c r="E239" s="42"/>
      <c r="F239" s="229" t="s">
        <v>549</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305</v>
      </c>
      <c r="AU239" s="19" t="s">
        <v>81</v>
      </c>
    </row>
    <row r="240" s="14" customFormat="1">
      <c r="A240" s="14"/>
      <c r="B240" s="244"/>
      <c r="C240" s="245"/>
      <c r="D240" s="235" t="s">
        <v>307</v>
      </c>
      <c r="E240" s="246" t="s">
        <v>21</v>
      </c>
      <c r="F240" s="247" t="s">
        <v>475</v>
      </c>
      <c r="G240" s="245"/>
      <c r="H240" s="248">
        <v>52.520000000000003</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307</v>
      </c>
      <c r="AU240" s="254" t="s">
        <v>81</v>
      </c>
      <c r="AV240" s="14" t="s">
        <v>81</v>
      </c>
      <c r="AW240" s="14" t="s">
        <v>33</v>
      </c>
      <c r="AX240" s="14" t="s">
        <v>72</v>
      </c>
      <c r="AY240" s="254" t="s">
        <v>295</v>
      </c>
    </row>
    <row r="241" s="14" customFormat="1">
      <c r="A241" s="14"/>
      <c r="B241" s="244"/>
      <c r="C241" s="245"/>
      <c r="D241" s="235" t="s">
        <v>307</v>
      </c>
      <c r="E241" s="246" t="s">
        <v>21</v>
      </c>
      <c r="F241" s="247" t="s">
        <v>476</v>
      </c>
      <c r="G241" s="245"/>
      <c r="H241" s="248">
        <v>17.370000000000001</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307</v>
      </c>
      <c r="AU241" s="254" t="s">
        <v>81</v>
      </c>
      <c r="AV241" s="14" t="s">
        <v>81</v>
      </c>
      <c r="AW241" s="14" t="s">
        <v>33</v>
      </c>
      <c r="AX241" s="14" t="s">
        <v>72</v>
      </c>
      <c r="AY241" s="254" t="s">
        <v>295</v>
      </c>
    </row>
    <row r="242" s="14" customFormat="1">
      <c r="A242" s="14"/>
      <c r="B242" s="244"/>
      <c r="C242" s="245"/>
      <c r="D242" s="235" t="s">
        <v>307</v>
      </c>
      <c r="E242" s="246" t="s">
        <v>21</v>
      </c>
      <c r="F242" s="247" t="s">
        <v>477</v>
      </c>
      <c r="G242" s="245"/>
      <c r="H242" s="248">
        <v>5.9000000000000004</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307</v>
      </c>
      <c r="AU242" s="254" t="s">
        <v>81</v>
      </c>
      <c r="AV242" s="14" t="s">
        <v>81</v>
      </c>
      <c r="AW242" s="14" t="s">
        <v>33</v>
      </c>
      <c r="AX242" s="14" t="s">
        <v>72</v>
      </c>
      <c r="AY242" s="254" t="s">
        <v>295</v>
      </c>
    </row>
    <row r="243" s="14" customFormat="1">
      <c r="A243" s="14"/>
      <c r="B243" s="244"/>
      <c r="C243" s="245"/>
      <c r="D243" s="235" t="s">
        <v>307</v>
      </c>
      <c r="E243" s="246" t="s">
        <v>21</v>
      </c>
      <c r="F243" s="247" t="s">
        <v>478</v>
      </c>
      <c r="G243" s="245"/>
      <c r="H243" s="248">
        <v>3.8100000000000001</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307</v>
      </c>
      <c r="AU243" s="254" t="s">
        <v>81</v>
      </c>
      <c r="AV243" s="14" t="s">
        <v>81</v>
      </c>
      <c r="AW243" s="14" t="s">
        <v>33</v>
      </c>
      <c r="AX243" s="14" t="s">
        <v>72</v>
      </c>
      <c r="AY243" s="254" t="s">
        <v>295</v>
      </c>
    </row>
    <row r="244" s="14" customFormat="1">
      <c r="A244" s="14"/>
      <c r="B244" s="244"/>
      <c r="C244" s="245"/>
      <c r="D244" s="235" t="s">
        <v>307</v>
      </c>
      <c r="E244" s="246" t="s">
        <v>21</v>
      </c>
      <c r="F244" s="247" t="s">
        <v>479</v>
      </c>
      <c r="G244" s="245"/>
      <c r="H244" s="248">
        <v>53.520000000000003</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307</v>
      </c>
      <c r="AU244" s="254" t="s">
        <v>81</v>
      </c>
      <c r="AV244" s="14" t="s">
        <v>81</v>
      </c>
      <c r="AW244" s="14" t="s">
        <v>33</v>
      </c>
      <c r="AX244" s="14" t="s">
        <v>72</v>
      </c>
      <c r="AY244" s="254" t="s">
        <v>295</v>
      </c>
    </row>
    <row r="245" s="15" customFormat="1">
      <c r="A245" s="15"/>
      <c r="B245" s="255"/>
      <c r="C245" s="256"/>
      <c r="D245" s="235" t="s">
        <v>307</v>
      </c>
      <c r="E245" s="257" t="s">
        <v>21</v>
      </c>
      <c r="F245" s="258" t="s">
        <v>312</v>
      </c>
      <c r="G245" s="256"/>
      <c r="H245" s="259">
        <v>133.12000000000001</v>
      </c>
      <c r="I245" s="260"/>
      <c r="J245" s="256"/>
      <c r="K245" s="256"/>
      <c r="L245" s="261"/>
      <c r="M245" s="262"/>
      <c r="N245" s="263"/>
      <c r="O245" s="263"/>
      <c r="P245" s="263"/>
      <c r="Q245" s="263"/>
      <c r="R245" s="263"/>
      <c r="S245" s="263"/>
      <c r="T245" s="264"/>
      <c r="U245" s="15"/>
      <c r="V245" s="15"/>
      <c r="W245" s="15"/>
      <c r="X245" s="15"/>
      <c r="Y245" s="15"/>
      <c r="Z245" s="15"/>
      <c r="AA245" s="15"/>
      <c r="AB245" s="15"/>
      <c r="AC245" s="15"/>
      <c r="AD245" s="15"/>
      <c r="AE245" s="15"/>
      <c r="AT245" s="265" t="s">
        <v>307</v>
      </c>
      <c r="AU245" s="265" t="s">
        <v>81</v>
      </c>
      <c r="AV245" s="15" t="s">
        <v>303</v>
      </c>
      <c r="AW245" s="15" t="s">
        <v>33</v>
      </c>
      <c r="AX245" s="15" t="s">
        <v>79</v>
      </c>
      <c r="AY245" s="265" t="s">
        <v>295</v>
      </c>
    </row>
    <row r="246" s="2" customFormat="1" ht="21.75" customHeight="1">
      <c r="A246" s="40"/>
      <c r="B246" s="41"/>
      <c r="C246" s="215" t="s">
        <v>550</v>
      </c>
      <c r="D246" s="215" t="s">
        <v>298</v>
      </c>
      <c r="E246" s="216" t="s">
        <v>551</v>
      </c>
      <c r="F246" s="217" t="s">
        <v>552</v>
      </c>
      <c r="G246" s="218" t="s">
        <v>328</v>
      </c>
      <c r="H246" s="219">
        <v>119.80800000000001</v>
      </c>
      <c r="I246" s="220"/>
      <c r="J246" s="221">
        <f>ROUND(I246*H246,2)</f>
        <v>0</v>
      </c>
      <c r="K246" s="217" t="s">
        <v>302</v>
      </c>
      <c r="L246" s="46"/>
      <c r="M246" s="222" t="s">
        <v>21</v>
      </c>
      <c r="N246" s="223" t="s">
        <v>43</v>
      </c>
      <c r="O246" s="86"/>
      <c r="P246" s="224">
        <f>O246*H246</f>
        <v>0</v>
      </c>
      <c r="Q246" s="224">
        <v>0</v>
      </c>
      <c r="R246" s="224">
        <f>Q246*H246</f>
        <v>0</v>
      </c>
      <c r="S246" s="224">
        <v>0.00029999999999999997</v>
      </c>
      <c r="T246" s="225">
        <f>S246*H246</f>
        <v>0.035942399999999999</v>
      </c>
      <c r="U246" s="40"/>
      <c r="V246" s="40"/>
      <c r="W246" s="40"/>
      <c r="X246" s="40"/>
      <c r="Y246" s="40"/>
      <c r="Z246" s="40"/>
      <c r="AA246" s="40"/>
      <c r="AB246" s="40"/>
      <c r="AC246" s="40"/>
      <c r="AD246" s="40"/>
      <c r="AE246" s="40"/>
      <c r="AR246" s="226" t="s">
        <v>373</v>
      </c>
      <c r="AT246" s="226" t="s">
        <v>298</v>
      </c>
      <c r="AU246" s="226" t="s">
        <v>81</v>
      </c>
      <c r="AY246" s="19" t="s">
        <v>295</v>
      </c>
      <c r="BE246" s="227">
        <f>IF(N246="základní",J246,0)</f>
        <v>0</v>
      </c>
      <c r="BF246" s="227">
        <f>IF(N246="snížená",J246,0)</f>
        <v>0</v>
      </c>
      <c r="BG246" s="227">
        <f>IF(N246="zákl. přenesená",J246,0)</f>
        <v>0</v>
      </c>
      <c r="BH246" s="227">
        <f>IF(N246="sníž. přenesená",J246,0)</f>
        <v>0</v>
      </c>
      <c r="BI246" s="227">
        <f>IF(N246="nulová",J246,0)</f>
        <v>0</v>
      </c>
      <c r="BJ246" s="19" t="s">
        <v>79</v>
      </c>
      <c r="BK246" s="227">
        <f>ROUND(I246*H246,2)</f>
        <v>0</v>
      </c>
      <c r="BL246" s="19" t="s">
        <v>373</v>
      </c>
      <c r="BM246" s="226" t="s">
        <v>553</v>
      </c>
    </row>
    <row r="247" s="2" customFormat="1">
      <c r="A247" s="40"/>
      <c r="B247" s="41"/>
      <c r="C247" s="42"/>
      <c r="D247" s="228" t="s">
        <v>305</v>
      </c>
      <c r="E247" s="42"/>
      <c r="F247" s="229" t="s">
        <v>554</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305</v>
      </c>
      <c r="AU247" s="19" t="s">
        <v>81</v>
      </c>
    </row>
    <row r="248" s="14" customFormat="1">
      <c r="A248" s="14"/>
      <c r="B248" s="244"/>
      <c r="C248" s="245"/>
      <c r="D248" s="235" t="s">
        <v>307</v>
      </c>
      <c r="E248" s="246" t="s">
        <v>21</v>
      </c>
      <c r="F248" s="247" t="s">
        <v>555</v>
      </c>
      <c r="G248" s="245"/>
      <c r="H248" s="248">
        <v>47.268000000000001</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307</v>
      </c>
      <c r="AU248" s="254" t="s">
        <v>81</v>
      </c>
      <c r="AV248" s="14" t="s">
        <v>81</v>
      </c>
      <c r="AW248" s="14" t="s">
        <v>33</v>
      </c>
      <c r="AX248" s="14" t="s">
        <v>72</v>
      </c>
      <c r="AY248" s="254" t="s">
        <v>295</v>
      </c>
    </row>
    <row r="249" s="14" customFormat="1">
      <c r="A249" s="14"/>
      <c r="B249" s="244"/>
      <c r="C249" s="245"/>
      <c r="D249" s="235" t="s">
        <v>307</v>
      </c>
      <c r="E249" s="246" t="s">
        <v>21</v>
      </c>
      <c r="F249" s="247" t="s">
        <v>556</v>
      </c>
      <c r="G249" s="245"/>
      <c r="H249" s="248">
        <v>15.632999999999999</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307</v>
      </c>
      <c r="AU249" s="254" t="s">
        <v>81</v>
      </c>
      <c r="AV249" s="14" t="s">
        <v>81</v>
      </c>
      <c r="AW249" s="14" t="s">
        <v>33</v>
      </c>
      <c r="AX249" s="14" t="s">
        <v>72</v>
      </c>
      <c r="AY249" s="254" t="s">
        <v>295</v>
      </c>
    </row>
    <row r="250" s="14" customFormat="1">
      <c r="A250" s="14"/>
      <c r="B250" s="244"/>
      <c r="C250" s="245"/>
      <c r="D250" s="235" t="s">
        <v>307</v>
      </c>
      <c r="E250" s="246" t="s">
        <v>21</v>
      </c>
      <c r="F250" s="247" t="s">
        <v>557</v>
      </c>
      <c r="G250" s="245"/>
      <c r="H250" s="248">
        <v>5.3099999999999996</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307</v>
      </c>
      <c r="AU250" s="254" t="s">
        <v>81</v>
      </c>
      <c r="AV250" s="14" t="s">
        <v>81</v>
      </c>
      <c r="AW250" s="14" t="s">
        <v>33</v>
      </c>
      <c r="AX250" s="14" t="s">
        <v>72</v>
      </c>
      <c r="AY250" s="254" t="s">
        <v>295</v>
      </c>
    </row>
    <row r="251" s="14" customFormat="1">
      <c r="A251" s="14"/>
      <c r="B251" s="244"/>
      <c r="C251" s="245"/>
      <c r="D251" s="235" t="s">
        <v>307</v>
      </c>
      <c r="E251" s="246" t="s">
        <v>21</v>
      </c>
      <c r="F251" s="247" t="s">
        <v>558</v>
      </c>
      <c r="G251" s="245"/>
      <c r="H251" s="248">
        <v>3.4289999999999998</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307</v>
      </c>
      <c r="AU251" s="254" t="s">
        <v>81</v>
      </c>
      <c r="AV251" s="14" t="s">
        <v>81</v>
      </c>
      <c r="AW251" s="14" t="s">
        <v>33</v>
      </c>
      <c r="AX251" s="14" t="s">
        <v>72</v>
      </c>
      <c r="AY251" s="254" t="s">
        <v>295</v>
      </c>
    </row>
    <row r="252" s="14" customFormat="1">
      <c r="A252" s="14"/>
      <c r="B252" s="244"/>
      <c r="C252" s="245"/>
      <c r="D252" s="235" t="s">
        <v>307</v>
      </c>
      <c r="E252" s="246" t="s">
        <v>21</v>
      </c>
      <c r="F252" s="247" t="s">
        <v>559</v>
      </c>
      <c r="G252" s="245"/>
      <c r="H252" s="248">
        <v>48.167999999999999</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307</v>
      </c>
      <c r="AU252" s="254" t="s">
        <v>81</v>
      </c>
      <c r="AV252" s="14" t="s">
        <v>81</v>
      </c>
      <c r="AW252" s="14" t="s">
        <v>33</v>
      </c>
      <c r="AX252" s="14" t="s">
        <v>72</v>
      </c>
      <c r="AY252" s="254" t="s">
        <v>295</v>
      </c>
    </row>
    <row r="253" s="15" customFormat="1">
      <c r="A253" s="15"/>
      <c r="B253" s="255"/>
      <c r="C253" s="256"/>
      <c r="D253" s="235" t="s">
        <v>307</v>
      </c>
      <c r="E253" s="257" t="s">
        <v>21</v>
      </c>
      <c r="F253" s="258" t="s">
        <v>312</v>
      </c>
      <c r="G253" s="256"/>
      <c r="H253" s="259">
        <v>119.80800000000001</v>
      </c>
      <c r="I253" s="260"/>
      <c r="J253" s="256"/>
      <c r="K253" s="256"/>
      <c r="L253" s="261"/>
      <c r="M253" s="266"/>
      <c r="N253" s="267"/>
      <c r="O253" s="267"/>
      <c r="P253" s="267"/>
      <c r="Q253" s="267"/>
      <c r="R253" s="267"/>
      <c r="S253" s="267"/>
      <c r="T253" s="268"/>
      <c r="U253" s="15"/>
      <c r="V253" s="15"/>
      <c r="W253" s="15"/>
      <c r="X253" s="15"/>
      <c r="Y253" s="15"/>
      <c r="Z253" s="15"/>
      <c r="AA253" s="15"/>
      <c r="AB253" s="15"/>
      <c r="AC253" s="15"/>
      <c r="AD253" s="15"/>
      <c r="AE253" s="15"/>
      <c r="AT253" s="265" t="s">
        <v>307</v>
      </c>
      <c r="AU253" s="265" t="s">
        <v>81</v>
      </c>
      <c r="AV253" s="15" t="s">
        <v>303</v>
      </c>
      <c r="AW253" s="15" t="s">
        <v>33</v>
      </c>
      <c r="AX253" s="15" t="s">
        <v>79</v>
      </c>
      <c r="AY253" s="265" t="s">
        <v>295</v>
      </c>
    </row>
    <row r="254" s="2" customFormat="1" ht="6.96" customHeight="1">
      <c r="A254" s="40"/>
      <c r="B254" s="61"/>
      <c r="C254" s="62"/>
      <c r="D254" s="62"/>
      <c r="E254" s="62"/>
      <c r="F254" s="62"/>
      <c r="G254" s="62"/>
      <c r="H254" s="62"/>
      <c r="I254" s="62"/>
      <c r="J254" s="62"/>
      <c r="K254" s="62"/>
      <c r="L254" s="46"/>
      <c r="M254" s="40"/>
      <c r="O254" s="40"/>
      <c r="P254" s="40"/>
      <c r="Q254" s="40"/>
      <c r="R254" s="40"/>
      <c r="S254" s="40"/>
      <c r="T254" s="40"/>
      <c r="U254" s="40"/>
      <c r="V254" s="40"/>
      <c r="W254" s="40"/>
      <c r="X254" s="40"/>
      <c r="Y254" s="40"/>
      <c r="Z254" s="40"/>
      <c r="AA254" s="40"/>
      <c r="AB254" s="40"/>
      <c r="AC254" s="40"/>
      <c r="AD254" s="40"/>
      <c r="AE254" s="40"/>
    </row>
  </sheetData>
  <sheetProtection sheet="1" autoFilter="0" formatColumns="0" formatRows="0" objects="1" scenarios="1" spinCount="100000" saltValue="h0zL97YfrkFuDaaCzMozfZqu8cPRkpRmmy48CS1F7mfFYuuMwTiImyUUKTiOdnzNFLLC0yMEvtvmoeBTKsBacQ==" hashValue="qUQ4P5hmYwHdYkWq7ZjFga7ulvE1WIPH5/HTz9MSxDDBDFvbvAkwW6J+LSbVPWdARMC9Y9FuqzE1MLyycmzs4Q==" algorithmName="SHA-512" password="CC4B"/>
  <autoFilter ref="C100:K253"/>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05" r:id="rId1" display="https://podminky.urs.cz/item/CS_URS_2023_01/962031132"/>
    <hyperlink ref="F110" r:id="rId2" display="https://podminky.urs.cz/item/CS_URS_2023_01/962031133"/>
    <hyperlink ref="F115" r:id="rId3" display="https://podminky.urs.cz/item/CS_URS_2023_01/962081131"/>
    <hyperlink ref="F121" r:id="rId4" display="https://podminky.urs.cz/item/CS_URS_2023_01/963051113"/>
    <hyperlink ref="F127" r:id="rId5" display="https://podminky.urs.cz/item/CS_URS_2023_01/965042141"/>
    <hyperlink ref="F141" r:id="rId6" display="https://podminky.urs.cz/item/CS_URS_2023_01/965082923"/>
    <hyperlink ref="F154" r:id="rId7" display="https://podminky.urs.cz/item/CS_URS_2023_01/968062455"/>
    <hyperlink ref="F159" r:id="rId8" display="https://podminky.urs.cz/item/CS_URS_2023_01/971033431"/>
    <hyperlink ref="F164" r:id="rId9" display="https://podminky.urs.cz/item/CS_URS_2023_01/975121111"/>
    <hyperlink ref="F169" r:id="rId10" display="https://podminky.urs.cz/item/CS_URS_2023_01/975121112"/>
    <hyperlink ref="F173" r:id="rId11" display="https://podminky.urs.cz/item/CS_URS_2023_01/975121113"/>
    <hyperlink ref="F175" r:id="rId12" display="https://podminky.urs.cz/item/CS_URS_2023_01/978011191"/>
    <hyperlink ref="F191" r:id="rId13" display="https://podminky.urs.cz/item/CS_URS_2023_01/997013121"/>
    <hyperlink ref="F193" r:id="rId14" display="https://podminky.urs.cz/item/CS_URS_2023_01/997013501"/>
    <hyperlink ref="F195" r:id="rId15" display="https://podminky.urs.cz/item/CS_URS_2023_01/997013509"/>
    <hyperlink ref="F199" r:id="rId16" display="https://podminky.urs.cz/item/CS_URS_2023_01/997013871"/>
    <hyperlink ref="F203" r:id="rId17" display="https://podminky.urs.cz/item/CS_URS_2023_01/711131811"/>
    <hyperlink ref="F212" r:id="rId18" display="https://podminky.urs.cz/item/CS_URS_2023_01/725110811"/>
    <hyperlink ref="F214" r:id="rId19" display="https://podminky.urs.cz/item/CS_URS_2023_01/725210821"/>
    <hyperlink ref="F216" r:id="rId20" display="https://podminky.urs.cz/item/CS_URS_2023_01/725330820"/>
    <hyperlink ref="F218" r:id="rId21" display="https://podminky.urs.cz/item/CS_URS_2023_01/725820801"/>
    <hyperlink ref="F222" r:id="rId22" display="https://podminky.urs.cz/item/CS_URS_2023_01/763132811"/>
    <hyperlink ref="F230" r:id="rId23" display="https://podminky.urs.cz/item/CS_URS_2023_01/771573810"/>
    <hyperlink ref="F239" r:id="rId24" display="https://podminky.urs.cz/item/CS_URS_2023_01/776201811"/>
    <hyperlink ref="F247" r:id="rId25" display="https://podminky.urs.cz/item/CS_URS_2023_01/776410811"/>
  </hyperlinks>
  <pageMargins left="0.39375" right="0.39375" top="0.39375" bottom="0.39375" header="0" footer="0"/>
  <pageSetup paperSize="9" orientation="portrait" blackAndWhite="1" fitToHeight="100"/>
  <headerFooter>
    <oddFooter>&amp;CStrana &amp;P z &amp;N</oddFooter>
  </headerFooter>
  <drawing r:id="rId2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266</v>
      </c>
      <c r="F9" s="1"/>
      <c r="G9" s="1"/>
      <c r="H9" s="1"/>
      <c r="L9" s="22"/>
    </row>
    <row r="10" s="1" customFormat="1" ht="12" customHeight="1">
      <c r="B10" s="22"/>
      <c r="D10" s="145" t="s">
        <v>267</v>
      </c>
      <c r="L10" s="22"/>
    </row>
    <row r="11" s="2" customFormat="1" ht="16.5" customHeight="1">
      <c r="A11" s="40"/>
      <c r="B11" s="46"/>
      <c r="C11" s="40"/>
      <c r="D11" s="40"/>
      <c r="E11" s="158" t="s">
        <v>400</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560</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ROUND((SUM(BE101:BE258)),  2)</f>
        <v>0</v>
      </c>
      <c r="G37" s="40"/>
      <c r="H37" s="40"/>
      <c r="I37" s="160">
        <v>0.20999999999999999</v>
      </c>
      <c r="J37" s="159">
        <f>ROUND(((SUM(BE101:BE258))*I37),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ROUND((SUM(BF101:BF258)),  2)</f>
        <v>0</v>
      </c>
      <c r="G38" s="40"/>
      <c r="H38" s="40"/>
      <c r="I38" s="160">
        <v>0.14999999999999999</v>
      </c>
      <c r="J38" s="159">
        <f>ROUND(((SUM(BF101:BF258))*I38),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ROUND((SUM(BG101:BG258)),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ROUND((SUM(BH101:BH258)),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ROUND((SUM(BI101:BI258)),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266</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400</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SO-01.2.2 - Středový trakt 2.NP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J101</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J102</f>
        <v>0</v>
      </c>
      <c r="K68" s="178"/>
      <c r="L68" s="182"/>
      <c r="S68" s="9"/>
      <c r="T68" s="9"/>
      <c r="U68" s="9"/>
      <c r="V68" s="9"/>
      <c r="W68" s="9"/>
      <c r="X68" s="9"/>
      <c r="Y68" s="9"/>
      <c r="Z68" s="9"/>
      <c r="AA68" s="9"/>
      <c r="AB68" s="9"/>
      <c r="AC68" s="9"/>
      <c r="AD68" s="9"/>
      <c r="AE68" s="9"/>
    </row>
    <row r="69" s="10" customFormat="1" ht="19.92" customHeight="1">
      <c r="A69" s="10"/>
      <c r="B69" s="183"/>
      <c r="C69" s="127"/>
      <c r="D69" s="184" t="s">
        <v>274</v>
      </c>
      <c r="E69" s="185"/>
      <c r="F69" s="185"/>
      <c r="G69" s="185"/>
      <c r="H69" s="185"/>
      <c r="I69" s="185"/>
      <c r="J69" s="186">
        <f>J103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275</v>
      </c>
      <c r="E70" s="185"/>
      <c r="F70" s="185"/>
      <c r="G70" s="185"/>
      <c r="H70" s="185"/>
      <c r="I70" s="185"/>
      <c r="J70" s="186">
        <f>J194</f>
        <v>0</v>
      </c>
      <c r="K70" s="127"/>
      <c r="L70" s="187"/>
      <c r="S70" s="10"/>
      <c r="T70" s="10"/>
      <c r="U70" s="10"/>
      <c r="V70" s="10"/>
      <c r="W70" s="10"/>
      <c r="X70" s="10"/>
      <c r="Y70" s="10"/>
      <c r="Z70" s="10"/>
      <c r="AA70" s="10"/>
      <c r="AB70" s="10"/>
      <c r="AC70" s="10"/>
      <c r="AD70" s="10"/>
      <c r="AE70" s="10"/>
    </row>
    <row r="71" s="9" customFormat="1" ht="24.96" customHeight="1">
      <c r="A71" s="9"/>
      <c r="B71" s="177"/>
      <c r="C71" s="178"/>
      <c r="D71" s="179" t="s">
        <v>276</v>
      </c>
      <c r="E71" s="180"/>
      <c r="F71" s="180"/>
      <c r="G71" s="180"/>
      <c r="H71" s="180"/>
      <c r="I71" s="180"/>
      <c r="J71" s="181">
        <f>J205</f>
        <v>0</v>
      </c>
      <c r="K71" s="178"/>
      <c r="L71" s="182"/>
      <c r="S71" s="9"/>
      <c r="T71" s="9"/>
      <c r="U71" s="9"/>
      <c r="V71" s="9"/>
      <c r="W71" s="9"/>
      <c r="X71" s="9"/>
      <c r="Y71" s="9"/>
      <c r="Z71" s="9"/>
      <c r="AA71" s="9"/>
      <c r="AB71" s="9"/>
      <c r="AC71" s="9"/>
      <c r="AD71" s="9"/>
      <c r="AE71" s="9"/>
    </row>
    <row r="72" s="10" customFormat="1" ht="19.92" customHeight="1">
      <c r="A72" s="10"/>
      <c r="B72" s="183"/>
      <c r="C72" s="127"/>
      <c r="D72" s="184" t="s">
        <v>403</v>
      </c>
      <c r="E72" s="185"/>
      <c r="F72" s="185"/>
      <c r="G72" s="185"/>
      <c r="H72" s="185"/>
      <c r="I72" s="185"/>
      <c r="J72" s="186">
        <f>J206</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404</v>
      </c>
      <c r="E73" s="185"/>
      <c r="F73" s="185"/>
      <c r="G73" s="185"/>
      <c r="H73" s="185"/>
      <c r="I73" s="185"/>
      <c r="J73" s="186">
        <f>J215</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278</v>
      </c>
      <c r="E74" s="185"/>
      <c r="F74" s="185"/>
      <c r="G74" s="185"/>
      <c r="H74" s="185"/>
      <c r="I74" s="185"/>
      <c r="J74" s="186">
        <f>J225</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279</v>
      </c>
      <c r="E75" s="185"/>
      <c r="F75" s="185"/>
      <c r="G75" s="185"/>
      <c r="H75" s="185"/>
      <c r="I75" s="185"/>
      <c r="J75" s="186">
        <f>J231</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405</v>
      </c>
      <c r="E76" s="185"/>
      <c r="F76" s="185"/>
      <c r="G76" s="185"/>
      <c r="H76" s="185"/>
      <c r="I76" s="185"/>
      <c r="J76" s="186">
        <f>J233</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406</v>
      </c>
      <c r="E77" s="185"/>
      <c r="F77" s="185"/>
      <c r="G77" s="185"/>
      <c r="H77" s="185"/>
      <c r="I77" s="185"/>
      <c r="J77" s="186">
        <f>J242</f>
        <v>0</v>
      </c>
      <c r="K77" s="127"/>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280</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Rekonstrukce a modernizace VŠ kolejí Kounicova 50</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265</v>
      </c>
      <c r="D88" s="24"/>
      <c r="E88" s="24"/>
      <c r="F88" s="24"/>
      <c r="G88" s="24"/>
      <c r="H88" s="24"/>
      <c r="I88" s="24"/>
      <c r="J88" s="24"/>
      <c r="K88" s="24"/>
      <c r="L88" s="22"/>
    </row>
    <row r="89" s="1" customFormat="1" ht="16.5" customHeight="1">
      <c r="B89" s="23"/>
      <c r="C89" s="24"/>
      <c r="D89" s="24"/>
      <c r="E89" s="172" t="s">
        <v>266</v>
      </c>
      <c r="F89" s="24"/>
      <c r="G89" s="24"/>
      <c r="H89" s="24"/>
      <c r="I89" s="24"/>
      <c r="J89" s="24"/>
      <c r="K89" s="24"/>
      <c r="L89" s="22"/>
    </row>
    <row r="90" s="1" customFormat="1" ht="12" customHeight="1">
      <c r="B90" s="23"/>
      <c r="C90" s="34" t="s">
        <v>267</v>
      </c>
      <c r="D90" s="24"/>
      <c r="E90" s="24"/>
      <c r="F90" s="24"/>
      <c r="G90" s="24"/>
      <c r="H90" s="24"/>
      <c r="I90" s="24"/>
      <c r="J90" s="24"/>
      <c r="K90" s="24"/>
      <c r="L90" s="22"/>
    </row>
    <row r="91" s="2" customFormat="1" ht="16.5" customHeight="1">
      <c r="A91" s="40"/>
      <c r="B91" s="41"/>
      <c r="C91" s="42"/>
      <c r="D91" s="42"/>
      <c r="E91" s="269" t="s">
        <v>400</v>
      </c>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401</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E13</f>
        <v>SO-01.2.2 - Středový trakt 2.NP</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22</v>
      </c>
      <c r="D95" s="42"/>
      <c r="E95" s="42"/>
      <c r="F95" s="29" t="str">
        <f>F16</f>
        <v>Kounicova 50, Brno</v>
      </c>
      <c r="G95" s="42"/>
      <c r="H95" s="42"/>
      <c r="I95" s="34" t="s">
        <v>24</v>
      </c>
      <c r="J95" s="74" t="str">
        <f>IF(J16="","",J16)</f>
        <v>20. 3. 2023</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5.15" customHeight="1">
      <c r="A97" s="40"/>
      <c r="B97" s="41"/>
      <c r="C97" s="34" t="s">
        <v>26</v>
      </c>
      <c r="D97" s="42"/>
      <c r="E97" s="42"/>
      <c r="F97" s="29" t="str">
        <f>E19</f>
        <v>Intar a.s.</v>
      </c>
      <c r="G97" s="42"/>
      <c r="H97" s="42"/>
      <c r="I97" s="34" t="s">
        <v>32</v>
      </c>
      <c r="J97" s="38" t="str">
        <f>E25</f>
        <v>Intar a.s.</v>
      </c>
      <c r="K97" s="42"/>
      <c r="L97" s="147"/>
      <c r="S97" s="40"/>
      <c r="T97" s="40"/>
      <c r="U97" s="40"/>
      <c r="V97" s="40"/>
      <c r="W97" s="40"/>
      <c r="X97" s="40"/>
      <c r="Y97" s="40"/>
      <c r="Z97" s="40"/>
      <c r="AA97" s="40"/>
      <c r="AB97" s="40"/>
      <c r="AC97" s="40"/>
      <c r="AD97" s="40"/>
      <c r="AE97" s="40"/>
    </row>
    <row r="98" s="2" customFormat="1" ht="15.15" customHeight="1">
      <c r="A98" s="40"/>
      <c r="B98" s="41"/>
      <c r="C98" s="34" t="s">
        <v>30</v>
      </c>
      <c r="D98" s="42"/>
      <c r="E98" s="42"/>
      <c r="F98" s="29" t="str">
        <f>IF(E22="","",E22)</f>
        <v>Vyplň údaj</v>
      </c>
      <c r="G98" s="42"/>
      <c r="H98" s="42"/>
      <c r="I98" s="34" t="s">
        <v>34</v>
      </c>
      <c r="J98" s="38" t="str">
        <f>E28</f>
        <v>Toman Martin</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281</v>
      </c>
      <c r="D100" s="191" t="s">
        <v>57</v>
      </c>
      <c r="E100" s="191" t="s">
        <v>53</v>
      </c>
      <c r="F100" s="191" t="s">
        <v>54</v>
      </c>
      <c r="G100" s="191" t="s">
        <v>282</v>
      </c>
      <c r="H100" s="191" t="s">
        <v>283</v>
      </c>
      <c r="I100" s="191" t="s">
        <v>284</v>
      </c>
      <c r="J100" s="191" t="s">
        <v>271</v>
      </c>
      <c r="K100" s="192" t="s">
        <v>285</v>
      </c>
      <c r="L100" s="193"/>
      <c r="M100" s="94" t="s">
        <v>21</v>
      </c>
      <c r="N100" s="95" t="s">
        <v>42</v>
      </c>
      <c r="O100" s="95" t="s">
        <v>286</v>
      </c>
      <c r="P100" s="95" t="s">
        <v>287</v>
      </c>
      <c r="Q100" s="95" t="s">
        <v>288</v>
      </c>
      <c r="R100" s="95" t="s">
        <v>289</v>
      </c>
      <c r="S100" s="95" t="s">
        <v>290</v>
      </c>
      <c r="T100" s="96" t="s">
        <v>291</v>
      </c>
      <c r="U100" s="188"/>
      <c r="V100" s="188"/>
      <c r="W100" s="188"/>
      <c r="X100" s="188"/>
      <c r="Y100" s="188"/>
      <c r="Z100" s="188"/>
      <c r="AA100" s="188"/>
      <c r="AB100" s="188"/>
      <c r="AC100" s="188"/>
      <c r="AD100" s="188"/>
      <c r="AE100" s="188"/>
    </row>
    <row r="101" s="2" customFormat="1" ht="22.8" customHeight="1">
      <c r="A101" s="40"/>
      <c r="B101" s="41"/>
      <c r="C101" s="101" t="s">
        <v>292</v>
      </c>
      <c r="D101" s="42"/>
      <c r="E101" s="42"/>
      <c r="F101" s="42"/>
      <c r="G101" s="42"/>
      <c r="H101" s="42"/>
      <c r="I101" s="42"/>
      <c r="J101" s="194">
        <f>BK101</f>
        <v>0</v>
      </c>
      <c r="K101" s="42"/>
      <c r="L101" s="46"/>
      <c r="M101" s="97"/>
      <c r="N101" s="195"/>
      <c r="O101" s="98"/>
      <c r="P101" s="196">
        <f>P102+P205</f>
        <v>0</v>
      </c>
      <c r="Q101" s="98"/>
      <c r="R101" s="196">
        <f>R102+R205</f>
        <v>0</v>
      </c>
      <c r="S101" s="98"/>
      <c r="T101" s="197">
        <f>T102+T205</f>
        <v>64.763599400000004</v>
      </c>
      <c r="U101" s="40"/>
      <c r="V101" s="40"/>
      <c r="W101" s="40"/>
      <c r="X101" s="40"/>
      <c r="Y101" s="40"/>
      <c r="Z101" s="40"/>
      <c r="AA101" s="40"/>
      <c r="AB101" s="40"/>
      <c r="AC101" s="40"/>
      <c r="AD101" s="40"/>
      <c r="AE101" s="40"/>
      <c r="AT101" s="19" t="s">
        <v>71</v>
      </c>
      <c r="AU101" s="19" t="s">
        <v>272</v>
      </c>
      <c r="BK101" s="198">
        <f>BK102+BK205</f>
        <v>0</v>
      </c>
    </row>
    <row r="102" s="12" customFormat="1" ht="25.92" customHeight="1">
      <c r="A102" s="12"/>
      <c r="B102" s="199"/>
      <c r="C102" s="200"/>
      <c r="D102" s="201" t="s">
        <v>71</v>
      </c>
      <c r="E102" s="202" t="s">
        <v>293</v>
      </c>
      <c r="F102" s="202" t="s">
        <v>294</v>
      </c>
      <c r="G102" s="200"/>
      <c r="H102" s="200"/>
      <c r="I102" s="203"/>
      <c r="J102" s="204">
        <f>BK102</f>
        <v>0</v>
      </c>
      <c r="K102" s="200"/>
      <c r="L102" s="205"/>
      <c r="M102" s="206"/>
      <c r="N102" s="207"/>
      <c r="O102" s="207"/>
      <c r="P102" s="208">
        <f>P103+P194</f>
        <v>0</v>
      </c>
      <c r="Q102" s="207"/>
      <c r="R102" s="208">
        <f>R103+R194</f>
        <v>0</v>
      </c>
      <c r="S102" s="207"/>
      <c r="T102" s="209">
        <f>T103+T194</f>
        <v>60.588480000000004</v>
      </c>
      <c r="U102" s="12"/>
      <c r="V102" s="12"/>
      <c r="W102" s="12"/>
      <c r="X102" s="12"/>
      <c r="Y102" s="12"/>
      <c r="Z102" s="12"/>
      <c r="AA102" s="12"/>
      <c r="AB102" s="12"/>
      <c r="AC102" s="12"/>
      <c r="AD102" s="12"/>
      <c r="AE102" s="12"/>
      <c r="AR102" s="210" t="s">
        <v>79</v>
      </c>
      <c r="AT102" s="211" t="s">
        <v>71</v>
      </c>
      <c r="AU102" s="211" t="s">
        <v>72</v>
      </c>
      <c r="AY102" s="210" t="s">
        <v>295</v>
      </c>
      <c r="BK102" s="212">
        <f>BK103+BK194</f>
        <v>0</v>
      </c>
    </row>
    <row r="103" s="12" customFormat="1" ht="22.8" customHeight="1">
      <c r="A103" s="12"/>
      <c r="B103" s="199"/>
      <c r="C103" s="200"/>
      <c r="D103" s="201" t="s">
        <v>71</v>
      </c>
      <c r="E103" s="213" t="s">
        <v>296</v>
      </c>
      <c r="F103" s="213" t="s">
        <v>297</v>
      </c>
      <c r="G103" s="200"/>
      <c r="H103" s="200"/>
      <c r="I103" s="203"/>
      <c r="J103" s="214">
        <f>BK103</f>
        <v>0</v>
      </c>
      <c r="K103" s="200"/>
      <c r="L103" s="205"/>
      <c r="M103" s="206"/>
      <c r="N103" s="207"/>
      <c r="O103" s="207"/>
      <c r="P103" s="208">
        <f>SUM(P104:P193)</f>
        <v>0</v>
      </c>
      <c r="Q103" s="207"/>
      <c r="R103" s="208">
        <f>SUM(R104:R193)</f>
        <v>0</v>
      </c>
      <c r="S103" s="207"/>
      <c r="T103" s="209">
        <f>SUM(T104:T193)</f>
        <v>60.588480000000004</v>
      </c>
      <c r="U103" s="12"/>
      <c r="V103" s="12"/>
      <c r="W103" s="12"/>
      <c r="X103" s="12"/>
      <c r="Y103" s="12"/>
      <c r="Z103" s="12"/>
      <c r="AA103" s="12"/>
      <c r="AB103" s="12"/>
      <c r="AC103" s="12"/>
      <c r="AD103" s="12"/>
      <c r="AE103" s="12"/>
      <c r="AR103" s="210" t="s">
        <v>79</v>
      </c>
      <c r="AT103" s="211" t="s">
        <v>71</v>
      </c>
      <c r="AU103" s="211" t="s">
        <v>79</v>
      </c>
      <c r="AY103" s="210" t="s">
        <v>295</v>
      </c>
      <c r="BK103" s="212">
        <f>SUM(BK104:BK193)</f>
        <v>0</v>
      </c>
    </row>
    <row r="104" s="2" customFormat="1" ht="44.25" customHeight="1">
      <c r="A104" s="40"/>
      <c r="B104" s="41"/>
      <c r="C104" s="215" t="s">
        <v>79</v>
      </c>
      <c r="D104" s="215" t="s">
        <v>298</v>
      </c>
      <c r="E104" s="216" t="s">
        <v>299</v>
      </c>
      <c r="F104" s="217" t="s">
        <v>300</v>
      </c>
      <c r="G104" s="218" t="s">
        <v>301</v>
      </c>
      <c r="H104" s="219">
        <v>149.63399999999999</v>
      </c>
      <c r="I104" s="220"/>
      <c r="J104" s="221">
        <f>ROUND(I104*H104,2)</f>
        <v>0</v>
      </c>
      <c r="K104" s="217" t="s">
        <v>302</v>
      </c>
      <c r="L104" s="46"/>
      <c r="M104" s="222" t="s">
        <v>21</v>
      </c>
      <c r="N104" s="223" t="s">
        <v>43</v>
      </c>
      <c r="O104" s="86"/>
      <c r="P104" s="224">
        <f>O104*H104</f>
        <v>0</v>
      </c>
      <c r="Q104" s="224">
        <v>0</v>
      </c>
      <c r="R104" s="224">
        <f>Q104*H104</f>
        <v>0</v>
      </c>
      <c r="S104" s="224">
        <v>0.13100000000000001</v>
      </c>
      <c r="T104" s="225">
        <f>S104*H104</f>
        <v>19.602053999999999</v>
      </c>
      <c r="U104" s="40"/>
      <c r="V104" s="40"/>
      <c r="W104" s="40"/>
      <c r="X104" s="40"/>
      <c r="Y104" s="40"/>
      <c r="Z104" s="40"/>
      <c r="AA104" s="40"/>
      <c r="AB104" s="40"/>
      <c r="AC104" s="40"/>
      <c r="AD104" s="40"/>
      <c r="AE104" s="40"/>
      <c r="AR104" s="226" t="s">
        <v>303</v>
      </c>
      <c r="AT104" s="226" t="s">
        <v>298</v>
      </c>
      <c r="AU104" s="226" t="s">
        <v>81</v>
      </c>
      <c r="AY104" s="19" t="s">
        <v>295</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303</v>
      </c>
      <c r="BM104" s="226" t="s">
        <v>561</v>
      </c>
    </row>
    <row r="105" s="2" customFormat="1">
      <c r="A105" s="40"/>
      <c r="B105" s="41"/>
      <c r="C105" s="42"/>
      <c r="D105" s="228" t="s">
        <v>305</v>
      </c>
      <c r="E105" s="42"/>
      <c r="F105" s="229" t="s">
        <v>306</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305</v>
      </c>
      <c r="AU105" s="19" t="s">
        <v>81</v>
      </c>
    </row>
    <row r="106" s="14" customFormat="1">
      <c r="A106" s="14"/>
      <c r="B106" s="244"/>
      <c r="C106" s="245"/>
      <c r="D106" s="235" t="s">
        <v>307</v>
      </c>
      <c r="E106" s="246" t="s">
        <v>21</v>
      </c>
      <c r="F106" s="247" t="s">
        <v>408</v>
      </c>
      <c r="G106" s="245"/>
      <c r="H106" s="248">
        <v>132.5</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307</v>
      </c>
      <c r="AU106" s="254" t="s">
        <v>81</v>
      </c>
      <c r="AV106" s="14" t="s">
        <v>81</v>
      </c>
      <c r="AW106" s="14" t="s">
        <v>33</v>
      </c>
      <c r="AX106" s="14" t="s">
        <v>72</v>
      </c>
      <c r="AY106" s="254" t="s">
        <v>295</v>
      </c>
    </row>
    <row r="107" s="14" customFormat="1">
      <c r="A107" s="14"/>
      <c r="B107" s="244"/>
      <c r="C107" s="245"/>
      <c r="D107" s="235" t="s">
        <v>307</v>
      </c>
      <c r="E107" s="246" t="s">
        <v>21</v>
      </c>
      <c r="F107" s="247" t="s">
        <v>409</v>
      </c>
      <c r="G107" s="245"/>
      <c r="H107" s="248">
        <v>-9.0619999999999994</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307</v>
      </c>
      <c r="AU107" s="254" t="s">
        <v>81</v>
      </c>
      <c r="AV107" s="14" t="s">
        <v>81</v>
      </c>
      <c r="AW107" s="14" t="s">
        <v>33</v>
      </c>
      <c r="AX107" s="14" t="s">
        <v>72</v>
      </c>
      <c r="AY107" s="254" t="s">
        <v>295</v>
      </c>
    </row>
    <row r="108" s="16" customFormat="1">
      <c r="A108" s="16"/>
      <c r="B108" s="270"/>
      <c r="C108" s="271"/>
      <c r="D108" s="235" t="s">
        <v>307</v>
      </c>
      <c r="E108" s="272" t="s">
        <v>21</v>
      </c>
      <c r="F108" s="273" t="s">
        <v>433</v>
      </c>
      <c r="G108" s="271"/>
      <c r="H108" s="274">
        <v>123.438</v>
      </c>
      <c r="I108" s="275"/>
      <c r="J108" s="271"/>
      <c r="K108" s="271"/>
      <c r="L108" s="276"/>
      <c r="M108" s="277"/>
      <c r="N108" s="278"/>
      <c r="O108" s="278"/>
      <c r="P108" s="278"/>
      <c r="Q108" s="278"/>
      <c r="R108" s="278"/>
      <c r="S108" s="278"/>
      <c r="T108" s="279"/>
      <c r="U108" s="16"/>
      <c r="V108" s="16"/>
      <c r="W108" s="16"/>
      <c r="X108" s="16"/>
      <c r="Y108" s="16"/>
      <c r="Z108" s="16"/>
      <c r="AA108" s="16"/>
      <c r="AB108" s="16"/>
      <c r="AC108" s="16"/>
      <c r="AD108" s="16"/>
      <c r="AE108" s="16"/>
      <c r="AT108" s="280" t="s">
        <v>307</v>
      </c>
      <c r="AU108" s="280" t="s">
        <v>81</v>
      </c>
      <c r="AV108" s="16" t="s">
        <v>92</v>
      </c>
      <c r="AW108" s="16" t="s">
        <v>33</v>
      </c>
      <c r="AX108" s="16" t="s">
        <v>72</v>
      </c>
      <c r="AY108" s="280" t="s">
        <v>295</v>
      </c>
    </row>
    <row r="109" s="13" customFormat="1">
      <c r="A109" s="13"/>
      <c r="B109" s="233"/>
      <c r="C109" s="234"/>
      <c r="D109" s="235" t="s">
        <v>307</v>
      </c>
      <c r="E109" s="236" t="s">
        <v>21</v>
      </c>
      <c r="F109" s="237" t="s">
        <v>562</v>
      </c>
      <c r="G109" s="234"/>
      <c r="H109" s="236" t="s">
        <v>21</v>
      </c>
      <c r="I109" s="238"/>
      <c r="J109" s="234"/>
      <c r="K109" s="234"/>
      <c r="L109" s="239"/>
      <c r="M109" s="240"/>
      <c r="N109" s="241"/>
      <c r="O109" s="241"/>
      <c r="P109" s="241"/>
      <c r="Q109" s="241"/>
      <c r="R109" s="241"/>
      <c r="S109" s="241"/>
      <c r="T109" s="242"/>
      <c r="U109" s="13"/>
      <c r="V109" s="13"/>
      <c r="W109" s="13"/>
      <c r="X109" s="13"/>
      <c r="Y109" s="13"/>
      <c r="Z109" s="13"/>
      <c r="AA109" s="13"/>
      <c r="AB109" s="13"/>
      <c r="AC109" s="13"/>
      <c r="AD109" s="13"/>
      <c r="AE109" s="13"/>
      <c r="AT109" s="243" t="s">
        <v>307</v>
      </c>
      <c r="AU109" s="243" t="s">
        <v>81</v>
      </c>
      <c r="AV109" s="13" t="s">
        <v>79</v>
      </c>
      <c r="AW109" s="13" t="s">
        <v>33</v>
      </c>
      <c r="AX109" s="13" t="s">
        <v>72</v>
      </c>
      <c r="AY109" s="243" t="s">
        <v>295</v>
      </c>
    </row>
    <row r="110" s="14" customFormat="1">
      <c r="A110" s="14"/>
      <c r="B110" s="244"/>
      <c r="C110" s="245"/>
      <c r="D110" s="235" t="s">
        <v>307</v>
      </c>
      <c r="E110" s="246" t="s">
        <v>21</v>
      </c>
      <c r="F110" s="247" t="s">
        <v>563</v>
      </c>
      <c r="G110" s="245"/>
      <c r="H110" s="248">
        <v>32.5</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307</v>
      </c>
      <c r="AU110" s="254" t="s">
        <v>81</v>
      </c>
      <c r="AV110" s="14" t="s">
        <v>81</v>
      </c>
      <c r="AW110" s="14" t="s">
        <v>33</v>
      </c>
      <c r="AX110" s="14" t="s">
        <v>72</v>
      </c>
      <c r="AY110" s="254" t="s">
        <v>295</v>
      </c>
    </row>
    <row r="111" s="14" customFormat="1">
      <c r="A111" s="14"/>
      <c r="B111" s="244"/>
      <c r="C111" s="245"/>
      <c r="D111" s="235" t="s">
        <v>307</v>
      </c>
      <c r="E111" s="246" t="s">
        <v>21</v>
      </c>
      <c r="F111" s="247" t="s">
        <v>564</v>
      </c>
      <c r="G111" s="245"/>
      <c r="H111" s="248">
        <v>-6.3040000000000003</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307</v>
      </c>
      <c r="AU111" s="254" t="s">
        <v>81</v>
      </c>
      <c r="AV111" s="14" t="s">
        <v>81</v>
      </c>
      <c r="AW111" s="14" t="s">
        <v>33</v>
      </c>
      <c r="AX111" s="14" t="s">
        <v>72</v>
      </c>
      <c r="AY111" s="254" t="s">
        <v>295</v>
      </c>
    </row>
    <row r="112" s="16" customFormat="1">
      <c r="A112" s="16"/>
      <c r="B112" s="270"/>
      <c r="C112" s="271"/>
      <c r="D112" s="235" t="s">
        <v>307</v>
      </c>
      <c r="E112" s="272" t="s">
        <v>21</v>
      </c>
      <c r="F112" s="273" t="s">
        <v>433</v>
      </c>
      <c r="G112" s="271"/>
      <c r="H112" s="274">
        <v>26.196000000000002</v>
      </c>
      <c r="I112" s="275"/>
      <c r="J112" s="271"/>
      <c r="K112" s="271"/>
      <c r="L112" s="276"/>
      <c r="M112" s="277"/>
      <c r="N112" s="278"/>
      <c r="O112" s="278"/>
      <c r="P112" s="278"/>
      <c r="Q112" s="278"/>
      <c r="R112" s="278"/>
      <c r="S112" s="278"/>
      <c r="T112" s="279"/>
      <c r="U112" s="16"/>
      <c r="V112" s="16"/>
      <c r="W112" s="16"/>
      <c r="X112" s="16"/>
      <c r="Y112" s="16"/>
      <c r="Z112" s="16"/>
      <c r="AA112" s="16"/>
      <c r="AB112" s="16"/>
      <c r="AC112" s="16"/>
      <c r="AD112" s="16"/>
      <c r="AE112" s="16"/>
      <c r="AT112" s="280" t="s">
        <v>307</v>
      </c>
      <c r="AU112" s="280" t="s">
        <v>81</v>
      </c>
      <c r="AV112" s="16" t="s">
        <v>92</v>
      </c>
      <c r="AW112" s="16" t="s">
        <v>33</v>
      </c>
      <c r="AX112" s="16" t="s">
        <v>72</v>
      </c>
      <c r="AY112" s="280" t="s">
        <v>295</v>
      </c>
    </row>
    <row r="113" s="15" customFormat="1">
      <c r="A113" s="15"/>
      <c r="B113" s="255"/>
      <c r="C113" s="256"/>
      <c r="D113" s="235" t="s">
        <v>307</v>
      </c>
      <c r="E113" s="257" t="s">
        <v>21</v>
      </c>
      <c r="F113" s="258" t="s">
        <v>312</v>
      </c>
      <c r="G113" s="256"/>
      <c r="H113" s="259">
        <v>149.63399999999999</v>
      </c>
      <c r="I113" s="260"/>
      <c r="J113" s="256"/>
      <c r="K113" s="256"/>
      <c r="L113" s="261"/>
      <c r="M113" s="262"/>
      <c r="N113" s="263"/>
      <c r="O113" s="263"/>
      <c r="P113" s="263"/>
      <c r="Q113" s="263"/>
      <c r="R113" s="263"/>
      <c r="S113" s="263"/>
      <c r="T113" s="264"/>
      <c r="U113" s="15"/>
      <c r="V113" s="15"/>
      <c r="W113" s="15"/>
      <c r="X113" s="15"/>
      <c r="Y113" s="15"/>
      <c r="Z113" s="15"/>
      <c r="AA113" s="15"/>
      <c r="AB113" s="15"/>
      <c r="AC113" s="15"/>
      <c r="AD113" s="15"/>
      <c r="AE113" s="15"/>
      <c r="AT113" s="265" t="s">
        <v>307</v>
      </c>
      <c r="AU113" s="265" t="s">
        <v>81</v>
      </c>
      <c r="AV113" s="15" t="s">
        <v>303</v>
      </c>
      <c r="AW113" s="15" t="s">
        <v>33</v>
      </c>
      <c r="AX113" s="15" t="s">
        <v>79</v>
      </c>
      <c r="AY113" s="265" t="s">
        <v>295</v>
      </c>
    </row>
    <row r="114" s="2" customFormat="1" ht="44.25" customHeight="1">
      <c r="A114" s="40"/>
      <c r="B114" s="41"/>
      <c r="C114" s="215" t="s">
        <v>81</v>
      </c>
      <c r="D114" s="215" t="s">
        <v>298</v>
      </c>
      <c r="E114" s="216" t="s">
        <v>410</v>
      </c>
      <c r="F114" s="217" t="s">
        <v>411</v>
      </c>
      <c r="G114" s="218" t="s">
        <v>301</v>
      </c>
      <c r="H114" s="219">
        <v>7.0430000000000001</v>
      </c>
      <c r="I114" s="220"/>
      <c r="J114" s="221">
        <f>ROUND(I114*H114,2)</f>
        <v>0</v>
      </c>
      <c r="K114" s="217" t="s">
        <v>302</v>
      </c>
      <c r="L114" s="46"/>
      <c r="M114" s="222" t="s">
        <v>21</v>
      </c>
      <c r="N114" s="223" t="s">
        <v>43</v>
      </c>
      <c r="O114" s="86"/>
      <c r="P114" s="224">
        <f>O114*H114</f>
        <v>0</v>
      </c>
      <c r="Q114" s="224">
        <v>0</v>
      </c>
      <c r="R114" s="224">
        <f>Q114*H114</f>
        <v>0</v>
      </c>
      <c r="S114" s="224">
        <v>0.26100000000000001</v>
      </c>
      <c r="T114" s="225">
        <f>S114*H114</f>
        <v>1.8382230000000002</v>
      </c>
      <c r="U114" s="40"/>
      <c r="V114" s="40"/>
      <c r="W114" s="40"/>
      <c r="X114" s="40"/>
      <c r="Y114" s="40"/>
      <c r="Z114" s="40"/>
      <c r="AA114" s="40"/>
      <c r="AB114" s="40"/>
      <c r="AC114" s="40"/>
      <c r="AD114" s="40"/>
      <c r="AE114" s="40"/>
      <c r="AR114" s="226" t="s">
        <v>303</v>
      </c>
      <c r="AT114" s="226" t="s">
        <v>298</v>
      </c>
      <c r="AU114" s="226" t="s">
        <v>81</v>
      </c>
      <c r="AY114" s="19" t="s">
        <v>295</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303</v>
      </c>
      <c r="BM114" s="226" t="s">
        <v>565</v>
      </c>
    </row>
    <row r="115" s="2" customFormat="1">
      <c r="A115" s="40"/>
      <c r="B115" s="41"/>
      <c r="C115" s="42"/>
      <c r="D115" s="228" t="s">
        <v>305</v>
      </c>
      <c r="E115" s="42"/>
      <c r="F115" s="229" t="s">
        <v>413</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305</v>
      </c>
      <c r="AU115" s="19" t="s">
        <v>81</v>
      </c>
    </row>
    <row r="116" s="14" customFormat="1">
      <c r="A116" s="14"/>
      <c r="B116" s="244"/>
      <c r="C116" s="245"/>
      <c r="D116" s="235" t="s">
        <v>307</v>
      </c>
      <c r="E116" s="246" t="s">
        <v>21</v>
      </c>
      <c r="F116" s="247" t="s">
        <v>414</v>
      </c>
      <c r="G116" s="245"/>
      <c r="H116" s="248">
        <v>8.2249999999999996</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307</v>
      </c>
      <c r="AU116" s="254" t="s">
        <v>81</v>
      </c>
      <c r="AV116" s="14" t="s">
        <v>81</v>
      </c>
      <c r="AW116" s="14" t="s">
        <v>33</v>
      </c>
      <c r="AX116" s="14" t="s">
        <v>72</v>
      </c>
      <c r="AY116" s="254" t="s">
        <v>295</v>
      </c>
    </row>
    <row r="117" s="14" customFormat="1">
      <c r="A117" s="14"/>
      <c r="B117" s="244"/>
      <c r="C117" s="245"/>
      <c r="D117" s="235" t="s">
        <v>307</v>
      </c>
      <c r="E117" s="246" t="s">
        <v>21</v>
      </c>
      <c r="F117" s="247" t="s">
        <v>415</v>
      </c>
      <c r="G117" s="245"/>
      <c r="H117" s="248">
        <v>-1.1819999999999999</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307</v>
      </c>
      <c r="AU117" s="254" t="s">
        <v>81</v>
      </c>
      <c r="AV117" s="14" t="s">
        <v>81</v>
      </c>
      <c r="AW117" s="14" t="s">
        <v>33</v>
      </c>
      <c r="AX117" s="14" t="s">
        <v>72</v>
      </c>
      <c r="AY117" s="254" t="s">
        <v>295</v>
      </c>
    </row>
    <row r="118" s="15" customFormat="1">
      <c r="A118" s="15"/>
      <c r="B118" s="255"/>
      <c r="C118" s="256"/>
      <c r="D118" s="235" t="s">
        <v>307</v>
      </c>
      <c r="E118" s="257" t="s">
        <v>21</v>
      </c>
      <c r="F118" s="258" t="s">
        <v>312</v>
      </c>
      <c r="G118" s="256"/>
      <c r="H118" s="259">
        <v>7.0430000000000001</v>
      </c>
      <c r="I118" s="260"/>
      <c r="J118" s="256"/>
      <c r="K118" s="256"/>
      <c r="L118" s="261"/>
      <c r="M118" s="262"/>
      <c r="N118" s="263"/>
      <c r="O118" s="263"/>
      <c r="P118" s="263"/>
      <c r="Q118" s="263"/>
      <c r="R118" s="263"/>
      <c r="S118" s="263"/>
      <c r="T118" s="264"/>
      <c r="U118" s="15"/>
      <c r="V118" s="15"/>
      <c r="W118" s="15"/>
      <c r="X118" s="15"/>
      <c r="Y118" s="15"/>
      <c r="Z118" s="15"/>
      <c r="AA118" s="15"/>
      <c r="AB118" s="15"/>
      <c r="AC118" s="15"/>
      <c r="AD118" s="15"/>
      <c r="AE118" s="15"/>
      <c r="AT118" s="265" t="s">
        <v>307</v>
      </c>
      <c r="AU118" s="265" t="s">
        <v>81</v>
      </c>
      <c r="AV118" s="15" t="s">
        <v>303</v>
      </c>
      <c r="AW118" s="15" t="s">
        <v>33</v>
      </c>
      <c r="AX118" s="15" t="s">
        <v>79</v>
      </c>
      <c r="AY118" s="265" t="s">
        <v>295</v>
      </c>
    </row>
    <row r="119" s="2" customFormat="1" ht="24.15" customHeight="1">
      <c r="A119" s="40"/>
      <c r="B119" s="41"/>
      <c r="C119" s="215" t="s">
        <v>92</v>
      </c>
      <c r="D119" s="215" t="s">
        <v>298</v>
      </c>
      <c r="E119" s="216" t="s">
        <v>416</v>
      </c>
      <c r="F119" s="217" t="s">
        <v>417</v>
      </c>
      <c r="G119" s="218" t="s">
        <v>301</v>
      </c>
      <c r="H119" s="219">
        <v>29.033000000000001</v>
      </c>
      <c r="I119" s="220"/>
      <c r="J119" s="221">
        <f>ROUND(I119*H119,2)</f>
        <v>0</v>
      </c>
      <c r="K119" s="217" t="s">
        <v>302</v>
      </c>
      <c r="L119" s="46"/>
      <c r="M119" s="222" t="s">
        <v>21</v>
      </c>
      <c r="N119" s="223" t="s">
        <v>43</v>
      </c>
      <c r="O119" s="86"/>
      <c r="P119" s="224">
        <f>O119*H119</f>
        <v>0</v>
      </c>
      <c r="Q119" s="224">
        <v>0</v>
      </c>
      <c r="R119" s="224">
        <f>Q119*H119</f>
        <v>0</v>
      </c>
      <c r="S119" s="224">
        <v>0.055</v>
      </c>
      <c r="T119" s="225">
        <f>S119*H119</f>
        <v>1.5968150000000001</v>
      </c>
      <c r="U119" s="40"/>
      <c r="V119" s="40"/>
      <c r="W119" s="40"/>
      <c r="X119" s="40"/>
      <c r="Y119" s="40"/>
      <c r="Z119" s="40"/>
      <c r="AA119" s="40"/>
      <c r="AB119" s="40"/>
      <c r="AC119" s="40"/>
      <c r="AD119" s="40"/>
      <c r="AE119" s="40"/>
      <c r="AR119" s="226" t="s">
        <v>303</v>
      </c>
      <c r="AT119" s="226" t="s">
        <v>298</v>
      </c>
      <c r="AU119" s="226" t="s">
        <v>81</v>
      </c>
      <c r="AY119" s="19" t="s">
        <v>295</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303</v>
      </c>
      <c r="BM119" s="226" t="s">
        <v>566</v>
      </c>
    </row>
    <row r="120" s="2" customFormat="1">
      <c r="A120" s="40"/>
      <c r="B120" s="41"/>
      <c r="C120" s="42"/>
      <c r="D120" s="228" t="s">
        <v>305</v>
      </c>
      <c r="E120" s="42"/>
      <c r="F120" s="229" t="s">
        <v>419</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305</v>
      </c>
      <c r="AU120" s="19" t="s">
        <v>81</v>
      </c>
    </row>
    <row r="121" s="14" customFormat="1">
      <c r="A121" s="14"/>
      <c r="B121" s="244"/>
      <c r="C121" s="245"/>
      <c r="D121" s="235" t="s">
        <v>307</v>
      </c>
      <c r="E121" s="246" t="s">
        <v>21</v>
      </c>
      <c r="F121" s="247" t="s">
        <v>420</v>
      </c>
      <c r="G121" s="245"/>
      <c r="H121" s="248">
        <v>27.434999999999999</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307</v>
      </c>
      <c r="AU121" s="254" t="s">
        <v>81</v>
      </c>
      <c r="AV121" s="14" t="s">
        <v>81</v>
      </c>
      <c r="AW121" s="14" t="s">
        <v>33</v>
      </c>
      <c r="AX121" s="14" t="s">
        <v>72</v>
      </c>
      <c r="AY121" s="254" t="s">
        <v>295</v>
      </c>
    </row>
    <row r="122" s="14" customFormat="1">
      <c r="A122" s="14"/>
      <c r="B122" s="244"/>
      <c r="C122" s="245"/>
      <c r="D122" s="235" t="s">
        <v>307</v>
      </c>
      <c r="E122" s="246" t="s">
        <v>21</v>
      </c>
      <c r="F122" s="247" t="s">
        <v>421</v>
      </c>
      <c r="G122" s="245"/>
      <c r="H122" s="248">
        <v>4.75</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307</v>
      </c>
      <c r="AU122" s="254" t="s">
        <v>81</v>
      </c>
      <c r="AV122" s="14" t="s">
        <v>81</v>
      </c>
      <c r="AW122" s="14" t="s">
        <v>33</v>
      </c>
      <c r="AX122" s="14" t="s">
        <v>72</v>
      </c>
      <c r="AY122" s="254" t="s">
        <v>295</v>
      </c>
    </row>
    <row r="123" s="14" customFormat="1">
      <c r="A123" s="14"/>
      <c r="B123" s="244"/>
      <c r="C123" s="245"/>
      <c r="D123" s="235" t="s">
        <v>307</v>
      </c>
      <c r="E123" s="246" t="s">
        <v>21</v>
      </c>
      <c r="F123" s="247" t="s">
        <v>422</v>
      </c>
      <c r="G123" s="245"/>
      <c r="H123" s="248">
        <v>-3.1520000000000001</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307</v>
      </c>
      <c r="AU123" s="254" t="s">
        <v>81</v>
      </c>
      <c r="AV123" s="14" t="s">
        <v>81</v>
      </c>
      <c r="AW123" s="14" t="s">
        <v>33</v>
      </c>
      <c r="AX123" s="14" t="s">
        <v>72</v>
      </c>
      <c r="AY123" s="254" t="s">
        <v>295</v>
      </c>
    </row>
    <row r="124" s="15" customFormat="1">
      <c r="A124" s="15"/>
      <c r="B124" s="255"/>
      <c r="C124" s="256"/>
      <c r="D124" s="235" t="s">
        <v>307</v>
      </c>
      <c r="E124" s="257" t="s">
        <v>21</v>
      </c>
      <c r="F124" s="258" t="s">
        <v>312</v>
      </c>
      <c r="G124" s="256"/>
      <c r="H124" s="259">
        <v>29.033000000000001</v>
      </c>
      <c r="I124" s="260"/>
      <c r="J124" s="256"/>
      <c r="K124" s="256"/>
      <c r="L124" s="261"/>
      <c r="M124" s="262"/>
      <c r="N124" s="263"/>
      <c r="O124" s="263"/>
      <c r="P124" s="263"/>
      <c r="Q124" s="263"/>
      <c r="R124" s="263"/>
      <c r="S124" s="263"/>
      <c r="T124" s="264"/>
      <c r="U124" s="15"/>
      <c r="V124" s="15"/>
      <c r="W124" s="15"/>
      <c r="X124" s="15"/>
      <c r="Y124" s="15"/>
      <c r="Z124" s="15"/>
      <c r="AA124" s="15"/>
      <c r="AB124" s="15"/>
      <c r="AC124" s="15"/>
      <c r="AD124" s="15"/>
      <c r="AE124" s="15"/>
      <c r="AT124" s="265" t="s">
        <v>307</v>
      </c>
      <c r="AU124" s="265" t="s">
        <v>81</v>
      </c>
      <c r="AV124" s="15" t="s">
        <v>303</v>
      </c>
      <c r="AW124" s="15" t="s">
        <v>33</v>
      </c>
      <c r="AX124" s="15" t="s">
        <v>79</v>
      </c>
      <c r="AY124" s="265" t="s">
        <v>295</v>
      </c>
    </row>
    <row r="125" s="2" customFormat="1" ht="24.15" customHeight="1">
      <c r="A125" s="40"/>
      <c r="B125" s="41"/>
      <c r="C125" s="215" t="s">
        <v>303</v>
      </c>
      <c r="D125" s="215" t="s">
        <v>298</v>
      </c>
      <c r="E125" s="216" t="s">
        <v>313</v>
      </c>
      <c r="F125" s="217" t="s">
        <v>314</v>
      </c>
      <c r="G125" s="218" t="s">
        <v>315</v>
      </c>
      <c r="H125" s="219">
        <v>2.7599999999999998</v>
      </c>
      <c r="I125" s="220"/>
      <c r="J125" s="221">
        <f>ROUND(I125*H125,2)</f>
        <v>0</v>
      </c>
      <c r="K125" s="217" t="s">
        <v>302</v>
      </c>
      <c r="L125" s="46"/>
      <c r="M125" s="222" t="s">
        <v>21</v>
      </c>
      <c r="N125" s="223" t="s">
        <v>43</v>
      </c>
      <c r="O125" s="86"/>
      <c r="P125" s="224">
        <f>O125*H125</f>
        <v>0</v>
      </c>
      <c r="Q125" s="224">
        <v>0</v>
      </c>
      <c r="R125" s="224">
        <f>Q125*H125</f>
        <v>0</v>
      </c>
      <c r="S125" s="224">
        <v>2.3999999999999999</v>
      </c>
      <c r="T125" s="225">
        <f>S125*H125</f>
        <v>6.6239999999999997</v>
      </c>
      <c r="U125" s="40"/>
      <c r="V125" s="40"/>
      <c r="W125" s="40"/>
      <c r="X125" s="40"/>
      <c r="Y125" s="40"/>
      <c r="Z125" s="40"/>
      <c r="AA125" s="40"/>
      <c r="AB125" s="40"/>
      <c r="AC125" s="40"/>
      <c r="AD125" s="40"/>
      <c r="AE125" s="40"/>
      <c r="AR125" s="226" t="s">
        <v>303</v>
      </c>
      <c r="AT125" s="226" t="s">
        <v>298</v>
      </c>
      <c r="AU125" s="226" t="s">
        <v>81</v>
      </c>
      <c r="AY125" s="19" t="s">
        <v>295</v>
      </c>
      <c r="BE125" s="227">
        <f>IF(N125="základní",J125,0)</f>
        <v>0</v>
      </c>
      <c r="BF125" s="227">
        <f>IF(N125="snížená",J125,0)</f>
        <v>0</v>
      </c>
      <c r="BG125" s="227">
        <f>IF(N125="zákl. přenesená",J125,0)</f>
        <v>0</v>
      </c>
      <c r="BH125" s="227">
        <f>IF(N125="sníž. přenesená",J125,0)</f>
        <v>0</v>
      </c>
      <c r="BI125" s="227">
        <f>IF(N125="nulová",J125,0)</f>
        <v>0</v>
      </c>
      <c r="BJ125" s="19" t="s">
        <v>79</v>
      </c>
      <c r="BK125" s="227">
        <f>ROUND(I125*H125,2)</f>
        <v>0</v>
      </c>
      <c r="BL125" s="19" t="s">
        <v>303</v>
      </c>
      <c r="BM125" s="226" t="s">
        <v>567</v>
      </c>
    </row>
    <row r="126" s="2" customFormat="1">
      <c r="A126" s="40"/>
      <c r="B126" s="41"/>
      <c r="C126" s="42"/>
      <c r="D126" s="228" t="s">
        <v>305</v>
      </c>
      <c r="E126" s="42"/>
      <c r="F126" s="229" t="s">
        <v>317</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305</v>
      </c>
      <c r="AU126" s="19" t="s">
        <v>81</v>
      </c>
    </row>
    <row r="127" s="13" customFormat="1">
      <c r="A127" s="13"/>
      <c r="B127" s="233"/>
      <c r="C127" s="234"/>
      <c r="D127" s="235" t="s">
        <v>307</v>
      </c>
      <c r="E127" s="236" t="s">
        <v>21</v>
      </c>
      <c r="F127" s="237" t="s">
        <v>318</v>
      </c>
      <c r="G127" s="234"/>
      <c r="H127" s="236" t="s">
        <v>21</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307</v>
      </c>
      <c r="AU127" s="243" t="s">
        <v>81</v>
      </c>
      <c r="AV127" s="13" t="s">
        <v>79</v>
      </c>
      <c r="AW127" s="13" t="s">
        <v>33</v>
      </c>
      <c r="AX127" s="13" t="s">
        <v>72</v>
      </c>
      <c r="AY127" s="243" t="s">
        <v>295</v>
      </c>
    </row>
    <row r="128" s="14" customFormat="1">
      <c r="A128" s="14"/>
      <c r="B128" s="244"/>
      <c r="C128" s="245"/>
      <c r="D128" s="235" t="s">
        <v>307</v>
      </c>
      <c r="E128" s="246" t="s">
        <v>21</v>
      </c>
      <c r="F128" s="247" t="s">
        <v>319</v>
      </c>
      <c r="G128" s="245"/>
      <c r="H128" s="248">
        <v>2.3999999999999999</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307</v>
      </c>
      <c r="AU128" s="254" t="s">
        <v>81</v>
      </c>
      <c r="AV128" s="14" t="s">
        <v>81</v>
      </c>
      <c r="AW128" s="14" t="s">
        <v>33</v>
      </c>
      <c r="AX128" s="14" t="s">
        <v>72</v>
      </c>
      <c r="AY128" s="254" t="s">
        <v>295</v>
      </c>
    </row>
    <row r="129" s="14" customFormat="1">
      <c r="A129" s="14"/>
      <c r="B129" s="244"/>
      <c r="C129" s="245"/>
      <c r="D129" s="235" t="s">
        <v>307</v>
      </c>
      <c r="E129" s="246" t="s">
        <v>21</v>
      </c>
      <c r="F129" s="247" t="s">
        <v>320</v>
      </c>
      <c r="G129" s="245"/>
      <c r="H129" s="248">
        <v>0.35999999999999999</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307</v>
      </c>
      <c r="AU129" s="254" t="s">
        <v>81</v>
      </c>
      <c r="AV129" s="14" t="s">
        <v>81</v>
      </c>
      <c r="AW129" s="14" t="s">
        <v>33</v>
      </c>
      <c r="AX129" s="14" t="s">
        <v>72</v>
      </c>
      <c r="AY129" s="254" t="s">
        <v>295</v>
      </c>
    </row>
    <row r="130" s="15" customFormat="1">
      <c r="A130" s="15"/>
      <c r="B130" s="255"/>
      <c r="C130" s="256"/>
      <c r="D130" s="235" t="s">
        <v>307</v>
      </c>
      <c r="E130" s="257" t="s">
        <v>21</v>
      </c>
      <c r="F130" s="258" t="s">
        <v>312</v>
      </c>
      <c r="G130" s="256"/>
      <c r="H130" s="259">
        <v>2.7599999999999998</v>
      </c>
      <c r="I130" s="260"/>
      <c r="J130" s="256"/>
      <c r="K130" s="256"/>
      <c r="L130" s="261"/>
      <c r="M130" s="262"/>
      <c r="N130" s="263"/>
      <c r="O130" s="263"/>
      <c r="P130" s="263"/>
      <c r="Q130" s="263"/>
      <c r="R130" s="263"/>
      <c r="S130" s="263"/>
      <c r="T130" s="264"/>
      <c r="U130" s="15"/>
      <c r="V130" s="15"/>
      <c r="W130" s="15"/>
      <c r="X130" s="15"/>
      <c r="Y130" s="15"/>
      <c r="Z130" s="15"/>
      <c r="AA130" s="15"/>
      <c r="AB130" s="15"/>
      <c r="AC130" s="15"/>
      <c r="AD130" s="15"/>
      <c r="AE130" s="15"/>
      <c r="AT130" s="265" t="s">
        <v>307</v>
      </c>
      <c r="AU130" s="265" t="s">
        <v>81</v>
      </c>
      <c r="AV130" s="15" t="s">
        <v>303</v>
      </c>
      <c r="AW130" s="15" t="s">
        <v>33</v>
      </c>
      <c r="AX130" s="15" t="s">
        <v>79</v>
      </c>
      <c r="AY130" s="265" t="s">
        <v>295</v>
      </c>
    </row>
    <row r="131" s="2" customFormat="1" ht="24.15" customHeight="1">
      <c r="A131" s="40"/>
      <c r="B131" s="41"/>
      <c r="C131" s="215" t="s">
        <v>332</v>
      </c>
      <c r="D131" s="215" t="s">
        <v>298</v>
      </c>
      <c r="E131" s="216" t="s">
        <v>424</v>
      </c>
      <c r="F131" s="217" t="s">
        <v>425</v>
      </c>
      <c r="G131" s="218" t="s">
        <v>315</v>
      </c>
      <c r="H131" s="219">
        <v>7.9249999999999998</v>
      </c>
      <c r="I131" s="220"/>
      <c r="J131" s="221">
        <f>ROUND(I131*H131,2)</f>
        <v>0</v>
      </c>
      <c r="K131" s="217" t="s">
        <v>302</v>
      </c>
      <c r="L131" s="46"/>
      <c r="M131" s="222" t="s">
        <v>21</v>
      </c>
      <c r="N131" s="223" t="s">
        <v>43</v>
      </c>
      <c r="O131" s="86"/>
      <c r="P131" s="224">
        <f>O131*H131</f>
        <v>0</v>
      </c>
      <c r="Q131" s="224">
        <v>0</v>
      </c>
      <c r="R131" s="224">
        <f>Q131*H131</f>
        <v>0</v>
      </c>
      <c r="S131" s="224">
        <v>2.2000000000000002</v>
      </c>
      <c r="T131" s="225">
        <f>S131*H131</f>
        <v>17.435000000000002</v>
      </c>
      <c r="U131" s="40"/>
      <c r="V131" s="40"/>
      <c r="W131" s="40"/>
      <c r="X131" s="40"/>
      <c r="Y131" s="40"/>
      <c r="Z131" s="40"/>
      <c r="AA131" s="40"/>
      <c r="AB131" s="40"/>
      <c r="AC131" s="40"/>
      <c r="AD131" s="40"/>
      <c r="AE131" s="40"/>
      <c r="AR131" s="226" t="s">
        <v>303</v>
      </c>
      <c r="AT131" s="226" t="s">
        <v>298</v>
      </c>
      <c r="AU131" s="226" t="s">
        <v>81</v>
      </c>
      <c r="AY131" s="19" t="s">
        <v>295</v>
      </c>
      <c r="BE131" s="227">
        <f>IF(N131="základní",J131,0)</f>
        <v>0</v>
      </c>
      <c r="BF131" s="227">
        <f>IF(N131="snížená",J131,0)</f>
        <v>0</v>
      </c>
      <c r="BG131" s="227">
        <f>IF(N131="zákl. přenesená",J131,0)</f>
        <v>0</v>
      </c>
      <c r="BH131" s="227">
        <f>IF(N131="sníž. přenesená",J131,0)</f>
        <v>0</v>
      </c>
      <c r="BI131" s="227">
        <f>IF(N131="nulová",J131,0)</f>
        <v>0</v>
      </c>
      <c r="BJ131" s="19" t="s">
        <v>79</v>
      </c>
      <c r="BK131" s="227">
        <f>ROUND(I131*H131,2)</f>
        <v>0</v>
      </c>
      <c r="BL131" s="19" t="s">
        <v>303</v>
      </c>
      <c r="BM131" s="226" t="s">
        <v>568</v>
      </c>
    </row>
    <row r="132" s="2" customFormat="1">
      <c r="A132" s="40"/>
      <c r="B132" s="41"/>
      <c r="C132" s="42"/>
      <c r="D132" s="228" t="s">
        <v>305</v>
      </c>
      <c r="E132" s="42"/>
      <c r="F132" s="229" t="s">
        <v>427</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305</v>
      </c>
      <c r="AU132" s="19" t="s">
        <v>81</v>
      </c>
    </row>
    <row r="133" s="14" customFormat="1">
      <c r="A133" s="14"/>
      <c r="B133" s="244"/>
      <c r="C133" s="245"/>
      <c r="D133" s="235" t="s">
        <v>307</v>
      </c>
      <c r="E133" s="246" t="s">
        <v>21</v>
      </c>
      <c r="F133" s="247" t="s">
        <v>428</v>
      </c>
      <c r="G133" s="245"/>
      <c r="H133" s="248">
        <v>0.45300000000000001</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307</v>
      </c>
      <c r="AU133" s="254" t="s">
        <v>81</v>
      </c>
      <c r="AV133" s="14" t="s">
        <v>81</v>
      </c>
      <c r="AW133" s="14" t="s">
        <v>33</v>
      </c>
      <c r="AX133" s="14" t="s">
        <v>72</v>
      </c>
      <c r="AY133" s="254" t="s">
        <v>295</v>
      </c>
    </row>
    <row r="134" s="14" customFormat="1">
      <c r="A134" s="14"/>
      <c r="B134" s="244"/>
      <c r="C134" s="245"/>
      <c r="D134" s="235" t="s">
        <v>307</v>
      </c>
      <c r="E134" s="246" t="s">
        <v>21</v>
      </c>
      <c r="F134" s="247" t="s">
        <v>429</v>
      </c>
      <c r="G134" s="245"/>
      <c r="H134" s="248">
        <v>0.154</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307</v>
      </c>
      <c r="AU134" s="254" t="s">
        <v>81</v>
      </c>
      <c r="AV134" s="14" t="s">
        <v>81</v>
      </c>
      <c r="AW134" s="14" t="s">
        <v>33</v>
      </c>
      <c r="AX134" s="14" t="s">
        <v>72</v>
      </c>
      <c r="AY134" s="254" t="s">
        <v>295</v>
      </c>
    </row>
    <row r="135" s="14" customFormat="1">
      <c r="A135" s="14"/>
      <c r="B135" s="244"/>
      <c r="C135" s="245"/>
      <c r="D135" s="235" t="s">
        <v>307</v>
      </c>
      <c r="E135" s="246" t="s">
        <v>21</v>
      </c>
      <c r="F135" s="247" t="s">
        <v>430</v>
      </c>
      <c r="G135" s="245"/>
      <c r="H135" s="248">
        <v>0.16600000000000001</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307</v>
      </c>
      <c r="AU135" s="254" t="s">
        <v>81</v>
      </c>
      <c r="AV135" s="14" t="s">
        <v>81</v>
      </c>
      <c r="AW135" s="14" t="s">
        <v>33</v>
      </c>
      <c r="AX135" s="14" t="s">
        <v>72</v>
      </c>
      <c r="AY135" s="254" t="s">
        <v>295</v>
      </c>
    </row>
    <row r="136" s="14" customFormat="1">
      <c r="A136" s="14"/>
      <c r="B136" s="244"/>
      <c r="C136" s="245"/>
      <c r="D136" s="235" t="s">
        <v>307</v>
      </c>
      <c r="E136" s="246" t="s">
        <v>21</v>
      </c>
      <c r="F136" s="247" t="s">
        <v>431</v>
      </c>
      <c r="G136" s="245"/>
      <c r="H136" s="248">
        <v>0.19300000000000001</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307</v>
      </c>
      <c r="AU136" s="254" t="s">
        <v>81</v>
      </c>
      <c r="AV136" s="14" t="s">
        <v>81</v>
      </c>
      <c r="AW136" s="14" t="s">
        <v>33</v>
      </c>
      <c r="AX136" s="14" t="s">
        <v>72</v>
      </c>
      <c r="AY136" s="254" t="s">
        <v>295</v>
      </c>
    </row>
    <row r="137" s="14" customFormat="1">
      <c r="A137" s="14"/>
      <c r="B137" s="244"/>
      <c r="C137" s="245"/>
      <c r="D137" s="235" t="s">
        <v>307</v>
      </c>
      <c r="E137" s="246" t="s">
        <v>21</v>
      </c>
      <c r="F137" s="247" t="s">
        <v>432</v>
      </c>
      <c r="G137" s="245"/>
      <c r="H137" s="248">
        <v>0.30199999999999999</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307</v>
      </c>
      <c r="AU137" s="254" t="s">
        <v>81</v>
      </c>
      <c r="AV137" s="14" t="s">
        <v>81</v>
      </c>
      <c r="AW137" s="14" t="s">
        <v>33</v>
      </c>
      <c r="AX137" s="14" t="s">
        <v>72</v>
      </c>
      <c r="AY137" s="254" t="s">
        <v>295</v>
      </c>
    </row>
    <row r="138" s="16" customFormat="1">
      <c r="A138" s="16"/>
      <c r="B138" s="270"/>
      <c r="C138" s="271"/>
      <c r="D138" s="235" t="s">
        <v>307</v>
      </c>
      <c r="E138" s="272" t="s">
        <v>21</v>
      </c>
      <c r="F138" s="273" t="s">
        <v>433</v>
      </c>
      <c r="G138" s="271"/>
      <c r="H138" s="274">
        <v>1.268</v>
      </c>
      <c r="I138" s="275"/>
      <c r="J138" s="271"/>
      <c r="K138" s="271"/>
      <c r="L138" s="276"/>
      <c r="M138" s="277"/>
      <c r="N138" s="278"/>
      <c r="O138" s="278"/>
      <c r="P138" s="278"/>
      <c r="Q138" s="278"/>
      <c r="R138" s="278"/>
      <c r="S138" s="278"/>
      <c r="T138" s="279"/>
      <c r="U138" s="16"/>
      <c r="V138" s="16"/>
      <c r="W138" s="16"/>
      <c r="X138" s="16"/>
      <c r="Y138" s="16"/>
      <c r="Z138" s="16"/>
      <c r="AA138" s="16"/>
      <c r="AB138" s="16"/>
      <c r="AC138" s="16"/>
      <c r="AD138" s="16"/>
      <c r="AE138" s="16"/>
      <c r="AT138" s="280" t="s">
        <v>307</v>
      </c>
      <c r="AU138" s="280" t="s">
        <v>81</v>
      </c>
      <c r="AV138" s="16" t="s">
        <v>92</v>
      </c>
      <c r="AW138" s="16" t="s">
        <v>33</v>
      </c>
      <c r="AX138" s="16" t="s">
        <v>72</v>
      </c>
      <c r="AY138" s="280" t="s">
        <v>295</v>
      </c>
    </row>
    <row r="139" s="14" customFormat="1">
      <c r="A139" s="14"/>
      <c r="B139" s="244"/>
      <c r="C139" s="245"/>
      <c r="D139" s="235" t="s">
        <v>307</v>
      </c>
      <c r="E139" s="246" t="s">
        <v>21</v>
      </c>
      <c r="F139" s="247" t="s">
        <v>434</v>
      </c>
      <c r="G139" s="245"/>
      <c r="H139" s="248">
        <v>2.6259999999999999</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307</v>
      </c>
      <c r="AU139" s="254" t="s">
        <v>81</v>
      </c>
      <c r="AV139" s="14" t="s">
        <v>81</v>
      </c>
      <c r="AW139" s="14" t="s">
        <v>33</v>
      </c>
      <c r="AX139" s="14" t="s">
        <v>72</v>
      </c>
      <c r="AY139" s="254" t="s">
        <v>295</v>
      </c>
    </row>
    <row r="140" s="14" customFormat="1">
      <c r="A140" s="14"/>
      <c r="B140" s="244"/>
      <c r="C140" s="245"/>
      <c r="D140" s="235" t="s">
        <v>307</v>
      </c>
      <c r="E140" s="246" t="s">
        <v>21</v>
      </c>
      <c r="F140" s="247" t="s">
        <v>435</v>
      </c>
      <c r="G140" s="245"/>
      <c r="H140" s="248">
        <v>0.86899999999999999</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307</v>
      </c>
      <c r="AU140" s="254" t="s">
        <v>81</v>
      </c>
      <c r="AV140" s="14" t="s">
        <v>81</v>
      </c>
      <c r="AW140" s="14" t="s">
        <v>33</v>
      </c>
      <c r="AX140" s="14" t="s">
        <v>72</v>
      </c>
      <c r="AY140" s="254" t="s">
        <v>295</v>
      </c>
    </row>
    <row r="141" s="14" customFormat="1">
      <c r="A141" s="14"/>
      <c r="B141" s="244"/>
      <c r="C141" s="245"/>
      <c r="D141" s="235" t="s">
        <v>307</v>
      </c>
      <c r="E141" s="246" t="s">
        <v>21</v>
      </c>
      <c r="F141" s="247" t="s">
        <v>436</v>
      </c>
      <c r="G141" s="245"/>
      <c r="H141" s="248">
        <v>0.29499999999999998</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307</v>
      </c>
      <c r="AU141" s="254" t="s">
        <v>81</v>
      </c>
      <c r="AV141" s="14" t="s">
        <v>81</v>
      </c>
      <c r="AW141" s="14" t="s">
        <v>33</v>
      </c>
      <c r="AX141" s="14" t="s">
        <v>72</v>
      </c>
      <c r="AY141" s="254" t="s">
        <v>295</v>
      </c>
    </row>
    <row r="142" s="14" customFormat="1">
      <c r="A142" s="14"/>
      <c r="B142" s="244"/>
      <c r="C142" s="245"/>
      <c r="D142" s="235" t="s">
        <v>307</v>
      </c>
      <c r="E142" s="246" t="s">
        <v>21</v>
      </c>
      <c r="F142" s="247" t="s">
        <v>437</v>
      </c>
      <c r="G142" s="245"/>
      <c r="H142" s="248">
        <v>0.191</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307</v>
      </c>
      <c r="AU142" s="254" t="s">
        <v>81</v>
      </c>
      <c r="AV142" s="14" t="s">
        <v>81</v>
      </c>
      <c r="AW142" s="14" t="s">
        <v>33</v>
      </c>
      <c r="AX142" s="14" t="s">
        <v>72</v>
      </c>
      <c r="AY142" s="254" t="s">
        <v>295</v>
      </c>
    </row>
    <row r="143" s="14" customFormat="1">
      <c r="A143" s="14"/>
      <c r="B143" s="244"/>
      <c r="C143" s="245"/>
      <c r="D143" s="235" t="s">
        <v>307</v>
      </c>
      <c r="E143" s="246" t="s">
        <v>21</v>
      </c>
      <c r="F143" s="247" t="s">
        <v>438</v>
      </c>
      <c r="G143" s="245"/>
      <c r="H143" s="248">
        <v>2.6760000000000002</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307</v>
      </c>
      <c r="AU143" s="254" t="s">
        <v>81</v>
      </c>
      <c r="AV143" s="14" t="s">
        <v>81</v>
      </c>
      <c r="AW143" s="14" t="s">
        <v>33</v>
      </c>
      <c r="AX143" s="14" t="s">
        <v>72</v>
      </c>
      <c r="AY143" s="254" t="s">
        <v>295</v>
      </c>
    </row>
    <row r="144" s="15" customFormat="1">
      <c r="A144" s="15"/>
      <c r="B144" s="255"/>
      <c r="C144" s="256"/>
      <c r="D144" s="235" t="s">
        <v>307</v>
      </c>
      <c r="E144" s="257" t="s">
        <v>21</v>
      </c>
      <c r="F144" s="258" t="s">
        <v>312</v>
      </c>
      <c r="G144" s="256"/>
      <c r="H144" s="259">
        <v>7.9249999999999998</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307</v>
      </c>
      <c r="AU144" s="265" t="s">
        <v>81</v>
      </c>
      <c r="AV144" s="15" t="s">
        <v>303</v>
      </c>
      <c r="AW144" s="15" t="s">
        <v>33</v>
      </c>
      <c r="AX144" s="15" t="s">
        <v>79</v>
      </c>
      <c r="AY144" s="265" t="s">
        <v>295</v>
      </c>
    </row>
    <row r="145" s="2" customFormat="1" ht="33" customHeight="1">
      <c r="A145" s="40"/>
      <c r="B145" s="41"/>
      <c r="C145" s="215" t="s">
        <v>338</v>
      </c>
      <c r="D145" s="215" t="s">
        <v>298</v>
      </c>
      <c r="E145" s="216" t="s">
        <v>439</v>
      </c>
      <c r="F145" s="217" t="s">
        <v>440</v>
      </c>
      <c r="G145" s="218" t="s">
        <v>315</v>
      </c>
      <c r="H145" s="219">
        <v>2.2040000000000002</v>
      </c>
      <c r="I145" s="220"/>
      <c r="J145" s="221">
        <f>ROUND(I145*H145,2)</f>
        <v>0</v>
      </c>
      <c r="K145" s="217" t="s">
        <v>302</v>
      </c>
      <c r="L145" s="46"/>
      <c r="M145" s="222" t="s">
        <v>21</v>
      </c>
      <c r="N145" s="223" t="s">
        <v>43</v>
      </c>
      <c r="O145" s="86"/>
      <c r="P145" s="224">
        <f>O145*H145</f>
        <v>0</v>
      </c>
      <c r="Q145" s="224">
        <v>0</v>
      </c>
      <c r="R145" s="224">
        <f>Q145*H145</f>
        <v>0</v>
      </c>
      <c r="S145" s="224">
        <v>1.3999999999999999</v>
      </c>
      <c r="T145" s="225">
        <f>S145*H145</f>
        <v>3.0855999999999999</v>
      </c>
      <c r="U145" s="40"/>
      <c r="V145" s="40"/>
      <c r="W145" s="40"/>
      <c r="X145" s="40"/>
      <c r="Y145" s="40"/>
      <c r="Z145" s="40"/>
      <c r="AA145" s="40"/>
      <c r="AB145" s="40"/>
      <c r="AC145" s="40"/>
      <c r="AD145" s="40"/>
      <c r="AE145" s="40"/>
      <c r="AR145" s="226" t="s">
        <v>303</v>
      </c>
      <c r="AT145" s="226" t="s">
        <v>298</v>
      </c>
      <c r="AU145" s="226" t="s">
        <v>81</v>
      </c>
      <c r="AY145" s="19" t="s">
        <v>295</v>
      </c>
      <c r="BE145" s="227">
        <f>IF(N145="základní",J145,0)</f>
        <v>0</v>
      </c>
      <c r="BF145" s="227">
        <f>IF(N145="snížená",J145,0)</f>
        <v>0</v>
      </c>
      <c r="BG145" s="227">
        <f>IF(N145="zákl. přenesená",J145,0)</f>
        <v>0</v>
      </c>
      <c r="BH145" s="227">
        <f>IF(N145="sníž. přenesená",J145,0)</f>
        <v>0</v>
      </c>
      <c r="BI145" s="227">
        <f>IF(N145="nulová",J145,0)</f>
        <v>0</v>
      </c>
      <c r="BJ145" s="19" t="s">
        <v>79</v>
      </c>
      <c r="BK145" s="227">
        <f>ROUND(I145*H145,2)</f>
        <v>0</v>
      </c>
      <c r="BL145" s="19" t="s">
        <v>303</v>
      </c>
      <c r="BM145" s="226" t="s">
        <v>569</v>
      </c>
    </row>
    <row r="146" s="2" customFormat="1">
      <c r="A146" s="40"/>
      <c r="B146" s="41"/>
      <c r="C146" s="42"/>
      <c r="D146" s="228" t="s">
        <v>305</v>
      </c>
      <c r="E146" s="42"/>
      <c r="F146" s="229" t="s">
        <v>442</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305</v>
      </c>
      <c r="AU146" s="19" t="s">
        <v>81</v>
      </c>
    </row>
    <row r="147" s="13" customFormat="1">
      <c r="A147" s="13"/>
      <c r="B147" s="233"/>
      <c r="C147" s="234"/>
      <c r="D147" s="235" t="s">
        <v>307</v>
      </c>
      <c r="E147" s="236" t="s">
        <v>21</v>
      </c>
      <c r="F147" s="237" t="s">
        <v>443</v>
      </c>
      <c r="G147" s="234"/>
      <c r="H147" s="236" t="s">
        <v>21</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307</v>
      </c>
      <c r="AU147" s="243" t="s">
        <v>81</v>
      </c>
      <c r="AV147" s="13" t="s">
        <v>79</v>
      </c>
      <c r="AW147" s="13" t="s">
        <v>33</v>
      </c>
      <c r="AX147" s="13" t="s">
        <v>72</v>
      </c>
      <c r="AY147" s="243" t="s">
        <v>295</v>
      </c>
    </row>
    <row r="148" s="14" customFormat="1">
      <c r="A148" s="14"/>
      <c r="B148" s="244"/>
      <c r="C148" s="245"/>
      <c r="D148" s="235" t="s">
        <v>307</v>
      </c>
      <c r="E148" s="246" t="s">
        <v>21</v>
      </c>
      <c r="F148" s="247" t="s">
        <v>444</v>
      </c>
      <c r="G148" s="245"/>
      <c r="H148" s="248">
        <v>0.41999999999999998</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307</v>
      </c>
      <c r="AU148" s="254" t="s">
        <v>81</v>
      </c>
      <c r="AV148" s="14" t="s">
        <v>81</v>
      </c>
      <c r="AW148" s="14" t="s">
        <v>33</v>
      </c>
      <c r="AX148" s="14" t="s">
        <v>72</v>
      </c>
      <c r="AY148" s="254" t="s">
        <v>295</v>
      </c>
    </row>
    <row r="149" s="14" customFormat="1">
      <c r="A149" s="14"/>
      <c r="B149" s="244"/>
      <c r="C149" s="245"/>
      <c r="D149" s="235" t="s">
        <v>307</v>
      </c>
      <c r="E149" s="246" t="s">
        <v>21</v>
      </c>
      <c r="F149" s="247" t="s">
        <v>445</v>
      </c>
      <c r="G149" s="245"/>
      <c r="H149" s="248">
        <v>0.13900000000000001</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307</v>
      </c>
      <c r="AU149" s="254" t="s">
        <v>81</v>
      </c>
      <c r="AV149" s="14" t="s">
        <v>81</v>
      </c>
      <c r="AW149" s="14" t="s">
        <v>33</v>
      </c>
      <c r="AX149" s="14" t="s">
        <v>72</v>
      </c>
      <c r="AY149" s="254" t="s">
        <v>295</v>
      </c>
    </row>
    <row r="150" s="14" customFormat="1">
      <c r="A150" s="14"/>
      <c r="B150" s="244"/>
      <c r="C150" s="245"/>
      <c r="D150" s="235" t="s">
        <v>307</v>
      </c>
      <c r="E150" s="246" t="s">
        <v>21</v>
      </c>
      <c r="F150" s="247" t="s">
        <v>446</v>
      </c>
      <c r="G150" s="245"/>
      <c r="H150" s="248">
        <v>0.047</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307</v>
      </c>
      <c r="AU150" s="254" t="s">
        <v>81</v>
      </c>
      <c r="AV150" s="14" t="s">
        <v>81</v>
      </c>
      <c r="AW150" s="14" t="s">
        <v>33</v>
      </c>
      <c r="AX150" s="14" t="s">
        <v>72</v>
      </c>
      <c r="AY150" s="254" t="s">
        <v>295</v>
      </c>
    </row>
    <row r="151" s="14" customFormat="1">
      <c r="A151" s="14"/>
      <c r="B151" s="244"/>
      <c r="C151" s="245"/>
      <c r="D151" s="235" t="s">
        <v>307</v>
      </c>
      <c r="E151" s="246" t="s">
        <v>21</v>
      </c>
      <c r="F151" s="247" t="s">
        <v>447</v>
      </c>
      <c r="G151" s="245"/>
      <c r="H151" s="248">
        <v>0.029999999999999999</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307</v>
      </c>
      <c r="AU151" s="254" t="s">
        <v>81</v>
      </c>
      <c r="AV151" s="14" t="s">
        <v>81</v>
      </c>
      <c r="AW151" s="14" t="s">
        <v>33</v>
      </c>
      <c r="AX151" s="14" t="s">
        <v>72</v>
      </c>
      <c r="AY151" s="254" t="s">
        <v>295</v>
      </c>
    </row>
    <row r="152" s="14" customFormat="1">
      <c r="A152" s="14"/>
      <c r="B152" s="244"/>
      <c r="C152" s="245"/>
      <c r="D152" s="235" t="s">
        <v>307</v>
      </c>
      <c r="E152" s="246" t="s">
        <v>21</v>
      </c>
      <c r="F152" s="247" t="s">
        <v>448</v>
      </c>
      <c r="G152" s="245"/>
      <c r="H152" s="248">
        <v>0.42799999999999999</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307</v>
      </c>
      <c r="AU152" s="254" t="s">
        <v>81</v>
      </c>
      <c r="AV152" s="14" t="s">
        <v>81</v>
      </c>
      <c r="AW152" s="14" t="s">
        <v>33</v>
      </c>
      <c r="AX152" s="14" t="s">
        <v>72</v>
      </c>
      <c r="AY152" s="254" t="s">
        <v>295</v>
      </c>
    </row>
    <row r="153" s="16" customFormat="1">
      <c r="A153" s="16"/>
      <c r="B153" s="270"/>
      <c r="C153" s="271"/>
      <c r="D153" s="235" t="s">
        <v>307</v>
      </c>
      <c r="E153" s="272" t="s">
        <v>21</v>
      </c>
      <c r="F153" s="273" t="s">
        <v>433</v>
      </c>
      <c r="G153" s="271"/>
      <c r="H153" s="274">
        <v>1.0640000000000001</v>
      </c>
      <c r="I153" s="275"/>
      <c r="J153" s="271"/>
      <c r="K153" s="271"/>
      <c r="L153" s="276"/>
      <c r="M153" s="277"/>
      <c r="N153" s="278"/>
      <c r="O153" s="278"/>
      <c r="P153" s="278"/>
      <c r="Q153" s="278"/>
      <c r="R153" s="278"/>
      <c r="S153" s="278"/>
      <c r="T153" s="279"/>
      <c r="U153" s="16"/>
      <c r="V153" s="16"/>
      <c r="W153" s="16"/>
      <c r="X153" s="16"/>
      <c r="Y153" s="16"/>
      <c r="Z153" s="16"/>
      <c r="AA153" s="16"/>
      <c r="AB153" s="16"/>
      <c r="AC153" s="16"/>
      <c r="AD153" s="16"/>
      <c r="AE153" s="16"/>
      <c r="AT153" s="280" t="s">
        <v>307</v>
      </c>
      <c r="AU153" s="280" t="s">
        <v>81</v>
      </c>
      <c r="AV153" s="16" t="s">
        <v>92</v>
      </c>
      <c r="AW153" s="16" t="s">
        <v>33</v>
      </c>
      <c r="AX153" s="16" t="s">
        <v>72</v>
      </c>
      <c r="AY153" s="280" t="s">
        <v>295</v>
      </c>
    </row>
    <row r="154" s="13" customFormat="1">
      <c r="A154" s="13"/>
      <c r="B154" s="233"/>
      <c r="C154" s="234"/>
      <c r="D154" s="235" t="s">
        <v>307</v>
      </c>
      <c r="E154" s="236" t="s">
        <v>21</v>
      </c>
      <c r="F154" s="237" t="s">
        <v>449</v>
      </c>
      <c r="G154" s="234"/>
      <c r="H154" s="236" t="s">
        <v>21</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307</v>
      </c>
      <c r="AU154" s="243" t="s">
        <v>81</v>
      </c>
      <c r="AV154" s="13" t="s">
        <v>79</v>
      </c>
      <c r="AW154" s="13" t="s">
        <v>33</v>
      </c>
      <c r="AX154" s="13" t="s">
        <v>72</v>
      </c>
      <c r="AY154" s="243" t="s">
        <v>295</v>
      </c>
    </row>
    <row r="155" s="14" customFormat="1">
      <c r="A155" s="14"/>
      <c r="B155" s="244"/>
      <c r="C155" s="245"/>
      <c r="D155" s="235" t="s">
        <v>307</v>
      </c>
      <c r="E155" s="246" t="s">
        <v>21</v>
      </c>
      <c r="F155" s="247" t="s">
        <v>450</v>
      </c>
      <c r="G155" s="245"/>
      <c r="H155" s="248">
        <v>1.1399999999999999</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307</v>
      </c>
      <c r="AU155" s="254" t="s">
        <v>81</v>
      </c>
      <c r="AV155" s="14" t="s">
        <v>81</v>
      </c>
      <c r="AW155" s="14" t="s">
        <v>33</v>
      </c>
      <c r="AX155" s="14" t="s">
        <v>72</v>
      </c>
      <c r="AY155" s="254" t="s">
        <v>295</v>
      </c>
    </row>
    <row r="156" s="16" customFormat="1">
      <c r="A156" s="16"/>
      <c r="B156" s="270"/>
      <c r="C156" s="271"/>
      <c r="D156" s="235" t="s">
        <v>307</v>
      </c>
      <c r="E156" s="272" t="s">
        <v>21</v>
      </c>
      <c r="F156" s="273" t="s">
        <v>433</v>
      </c>
      <c r="G156" s="271"/>
      <c r="H156" s="274">
        <v>1.1399999999999999</v>
      </c>
      <c r="I156" s="275"/>
      <c r="J156" s="271"/>
      <c r="K156" s="271"/>
      <c r="L156" s="276"/>
      <c r="M156" s="277"/>
      <c r="N156" s="278"/>
      <c r="O156" s="278"/>
      <c r="P156" s="278"/>
      <c r="Q156" s="278"/>
      <c r="R156" s="278"/>
      <c r="S156" s="278"/>
      <c r="T156" s="279"/>
      <c r="U156" s="16"/>
      <c r="V156" s="16"/>
      <c r="W156" s="16"/>
      <c r="X156" s="16"/>
      <c r="Y156" s="16"/>
      <c r="Z156" s="16"/>
      <c r="AA156" s="16"/>
      <c r="AB156" s="16"/>
      <c r="AC156" s="16"/>
      <c r="AD156" s="16"/>
      <c r="AE156" s="16"/>
      <c r="AT156" s="280" t="s">
        <v>307</v>
      </c>
      <c r="AU156" s="280" t="s">
        <v>81</v>
      </c>
      <c r="AV156" s="16" t="s">
        <v>92</v>
      </c>
      <c r="AW156" s="16" t="s">
        <v>33</v>
      </c>
      <c r="AX156" s="16" t="s">
        <v>72</v>
      </c>
      <c r="AY156" s="280" t="s">
        <v>295</v>
      </c>
    </row>
    <row r="157" s="15" customFormat="1">
      <c r="A157" s="15"/>
      <c r="B157" s="255"/>
      <c r="C157" s="256"/>
      <c r="D157" s="235" t="s">
        <v>307</v>
      </c>
      <c r="E157" s="257" t="s">
        <v>21</v>
      </c>
      <c r="F157" s="258" t="s">
        <v>312</v>
      </c>
      <c r="G157" s="256"/>
      <c r="H157" s="259">
        <v>2.2040000000000002</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307</v>
      </c>
      <c r="AU157" s="265" t="s">
        <v>81</v>
      </c>
      <c r="AV157" s="15" t="s">
        <v>303</v>
      </c>
      <c r="AW157" s="15" t="s">
        <v>33</v>
      </c>
      <c r="AX157" s="15" t="s">
        <v>79</v>
      </c>
      <c r="AY157" s="265" t="s">
        <v>295</v>
      </c>
    </row>
    <row r="158" s="2" customFormat="1" ht="37.8" customHeight="1">
      <c r="A158" s="40"/>
      <c r="B158" s="41"/>
      <c r="C158" s="215" t="s">
        <v>345</v>
      </c>
      <c r="D158" s="215" t="s">
        <v>298</v>
      </c>
      <c r="E158" s="216" t="s">
        <v>451</v>
      </c>
      <c r="F158" s="217" t="s">
        <v>452</v>
      </c>
      <c r="G158" s="218" t="s">
        <v>301</v>
      </c>
      <c r="H158" s="219">
        <v>21.276</v>
      </c>
      <c r="I158" s="220"/>
      <c r="J158" s="221">
        <f>ROUND(I158*H158,2)</f>
        <v>0</v>
      </c>
      <c r="K158" s="217" t="s">
        <v>302</v>
      </c>
      <c r="L158" s="46"/>
      <c r="M158" s="222" t="s">
        <v>21</v>
      </c>
      <c r="N158" s="223" t="s">
        <v>43</v>
      </c>
      <c r="O158" s="86"/>
      <c r="P158" s="224">
        <f>O158*H158</f>
        <v>0</v>
      </c>
      <c r="Q158" s="224">
        <v>0</v>
      </c>
      <c r="R158" s="224">
        <f>Q158*H158</f>
        <v>0</v>
      </c>
      <c r="S158" s="224">
        <v>0.087999999999999995</v>
      </c>
      <c r="T158" s="225">
        <f>S158*H158</f>
        <v>1.872288</v>
      </c>
      <c r="U158" s="40"/>
      <c r="V158" s="40"/>
      <c r="W158" s="40"/>
      <c r="X158" s="40"/>
      <c r="Y158" s="40"/>
      <c r="Z158" s="40"/>
      <c r="AA158" s="40"/>
      <c r="AB158" s="40"/>
      <c r="AC158" s="40"/>
      <c r="AD158" s="40"/>
      <c r="AE158" s="40"/>
      <c r="AR158" s="226" t="s">
        <v>303</v>
      </c>
      <c r="AT158" s="226" t="s">
        <v>298</v>
      </c>
      <c r="AU158" s="226" t="s">
        <v>81</v>
      </c>
      <c r="AY158" s="19" t="s">
        <v>295</v>
      </c>
      <c r="BE158" s="227">
        <f>IF(N158="základní",J158,0)</f>
        <v>0</v>
      </c>
      <c r="BF158" s="227">
        <f>IF(N158="snížená",J158,0)</f>
        <v>0</v>
      </c>
      <c r="BG158" s="227">
        <f>IF(N158="zákl. přenesená",J158,0)</f>
        <v>0</v>
      </c>
      <c r="BH158" s="227">
        <f>IF(N158="sníž. přenesená",J158,0)</f>
        <v>0</v>
      </c>
      <c r="BI158" s="227">
        <f>IF(N158="nulová",J158,0)</f>
        <v>0</v>
      </c>
      <c r="BJ158" s="19" t="s">
        <v>79</v>
      </c>
      <c r="BK158" s="227">
        <f>ROUND(I158*H158,2)</f>
        <v>0</v>
      </c>
      <c r="BL158" s="19" t="s">
        <v>303</v>
      </c>
      <c r="BM158" s="226" t="s">
        <v>570</v>
      </c>
    </row>
    <row r="159" s="2" customFormat="1">
      <c r="A159" s="40"/>
      <c r="B159" s="41"/>
      <c r="C159" s="42"/>
      <c r="D159" s="228" t="s">
        <v>305</v>
      </c>
      <c r="E159" s="42"/>
      <c r="F159" s="229" t="s">
        <v>454</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305</v>
      </c>
      <c r="AU159" s="19" t="s">
        <v>81</v>
      </c>
    </row>
    <row r="160" s="14" customFormat="1">
      <c r="A160" s="14"/>
      <c r="B160" s="244"/>
      <c r="C160" s="245"/>
      <c r="D160" s="235" t="s">
        <v>307</v>
      </c>
      <c r="E160" s="246" t="s">
        <v>21</v>
      </c>
      <c r="F160" s="247" t="s">
        <v>455</v>
      </c>
      <c r="G160" s="245"/>
      <c r="H160" s="248">
        <v>2.3639999999999999</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307</v>
      </c>
      <c r="AU160" s="254" t="s">
        <v>81</v>
      </c>
      <c r="AV160" s="14" t="s">
        <v>81</v>
      </c>
      <c r="AW160" s="14" t="s">
        <v>33</v>
      </c>
      <c r="AX160" s="14" t="s">
        <v>72</v>
      </c>
      <c r="AY160" s="254" t="s">
        <v>295</v>
      </c>
    </row>
    <row r="161" s="14" customFormat="1">
      <c r="A161" s="14"/>
      <c r="B161" s="244"/>
      <c r="C161" s="245"/>
      <c r="D161" s="235" t="s">
        <v>307</v>
      </c>
      <c r="E161" s="246" t="s">
        <v>21</v>
      </c>
      <c r="F161" s="247" t="s">
        <v>571</v>
      </c>
      <c r="G161" s="245"/>
      <c r="H161" s="248">
        <v>18.911999999999999</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307</v>
      </c>
      <c r="AU161" s="254" t="s">
        <v>81</v>
      </c>
      <c r="AV161" s="14" t="s">
        <v>81</v>
      </c>
      <c r="AW161" s="14" t="s">
        <v>33</v>
      </c>
      <c r="AX161" s="14" t="s">
        <v>72</v>
      </c>
      <c r="AY161" s="254" t="s">
        <v>295</v>
      </c>
    </row>
    <row r="162" s="15" customFormat="1">
      <c r="A162" s="15"/>
      <c r="B162" s="255"/>
      <c r="C162" s="256"/>
      <c r="D162" s="235" t="s">
        <v>307</v>
      </c>
      <c r="E162" s="257" t="s">
        <v>21</v>
      </c>
      <c r="F162" s="258" t="s">
        <v>312</v>
      </c>
      <c r="G162" s="256"/>
      <c r="H162" s="259">
        <v>21.276</v>
      </c>
      <c r="I162" s="260"/>
      <c r="J162" s="256"/>
      <c r="K162" s="256"/>
      <c r="L162" s="261"/>
      <c r="M162" s="262"/>
      <c r="N162" s="263"/>
      <c r="O162" s="263"/>
      <c r="P162" s="263"/>
      <c r="Q162" s="263"/>
      <c r="R162" s="263"/>
      <c r="S162" s="263"/>
      <c r="T162" s="264"/>
      <c r="U162" s="15"/>
      <c r="V162" s="15"/>
      <c r="W162" s="15"/>
      <c r="X162" s="15"/>
      <c r="Y162" s="15"/>
      <c r="Z162" s="15"/>
      <c r="AA162" s="15"/>
      <c r="AB162" s="15"/>
      <c r="AC162" s="15"/>
      <c r="AD162" s="15"/>
      <c r="AE162" s="15"/>
      <c r="AT162" s="265" t="s">
        <v>307</v>
      </c>
      <c r="AU162" s="265" t="s">
        <v>81</v>
      </c>
      <c r="AV162" s="15" t="s">
        <v>303</v>
      </c>
      <c r="AW162" s="15" t="s">
        <v>33</v>
      </c>
      <c r="AX162" s="15" t="s">
        <v>79</v>
      </c>
      <c r="AY162" s="265" t="s">
        <v>295</v>
      </c>
    </row>
    <row r="163" s="2" customFormat="1" ht="55.5" customHeight="1">
      <c r="A163" s="40"/>
      <c r="B163" s="41"/>
      <c r="C163" s="215" t="s">
        <v>351</v>
      </c>
      <c r="D163" s="215" t="s">
        <v>298</v>
      </c>
      <c r="E163" s="216" t="s">
        <v>457</v>
      </c>
      <c r="F163" s="217" t="s">
        <v>458</v>
      </c>
      <c r="G163" s="218" t="s">
        <v>459</v>
      </c>
      <c r="H163" s="219">
        <v>1</v>
      </c>
      <c r="I163" s="220"/>
      <c r="J163" s="221">
        <f>ROUND(I163*H163,2)</f>
        <v>0</v>
      </c>
      <c r="K163" s="217" t="s">
        <v>302</v>
      </c>
      <c r="L163" s="46"/>
      <c r="M163" s="222" t="s">
        <v>21</v>
      </c>
      <c r="N163" s="223" t="s">
        <v>43</v>
      </c>
      <c r="O163" s="86"/>
      <c r="P163" s="224">
        <f>O163*H163</f>
        <v>0</v>
      </c>
      <c r="Q163" s="224">
        <v>0</v>
      </c>
      <c r="R163" s="224">
        <f>Q163*H163</f>
        <v>0</v>
      </c>
      <c r="S163" s="224">
        <v>0.069000000000000006</v>
      </c>
      <c r="T163" s="225">
        <f>S163*H163</f>
        <v>0.069000000000000006</v>
      </c>
      <c r="U163" s="40"/>
      <c r="V163" s="40"/>
      <c r="W163" s="40"/>
      <c r="X163" s="40"/>
      <c r="Y163" s="40"/>
      <c r="Z163" s="40"/>
      <c r="AA163" s="40"/>
      <c r="AB163" s="40"/>
      <c r="AC163" s="40"/>
      <c r="AD163" s="40"/>
      <c r="AE163" s="40"/>
      <c r="AR163" s="226" t="s">
        <v>303</v>
      </c>
      <c r="AT163" s="226" t="s">
        <v>298</v>
      </c>
      <c r="AU163" s="226" t="s">
        <v>81</v>
      </c>
      <c r="AY163" s="19" t="s">
        <v>295</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303</v>
      </c>
      <c r="BM163" s="226" t="s">
        <v>572</v>
      </c>
    </row>
    <row r="164" s="2" customFormat="1">
      <c r="A164" s="40"/>
      <c r="B164" s="41"/>
      <c r="C164" s="42"/>
      <c r="D164" s="228" t="s">
        <v>305</v>
      </c>
      <c r="E164" s="42"/>
      <c r="F164" s="229" t="s">
        <v>461</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305</v>
      </c>
      <c r="AU164" s="19" t="s">
        <v>81</v>
      </c>
    </row>
    <row r="165" s="13" customFormat="1">
      <c r="A165" s="13"/>
      <c r="B165" s="233"/>
      <c r="C165" s="234"/>
      <c r="D165" s="235" t="s">
        <v>307</v>
      </c>
      <c r="E165" s="236" t="s">
        <v>21</v>
      </c>
      <c r="F165" s="237" t="s">
        <v>462</v>
      </c>
      <c r="G165" s="234"/>
      <c r="H165" s="236" t="s">
        <v>21</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307</v>
      </c>
      <c r="AU165" s="243" t="s">
        <v>81</v>
      </c>
      <c r="AV165" s="13" t="s">
        <v>79</v>
      </c>
      <c r="AW165" s="13" t="s">
        <v>33</v>
      </c>
      <c r="AX165" s="13" t="s">
        <v>72</v>
      </c>
      <c r="AY165" s="243" t="s">
        <v>295</v>
      </c>
    </row>
    <row r="166" s="14" customFormat="1">
      <c r="A166" s="14"/>
      <c r="B166" s="244"/>
      <c r="C166" s="245"/>
      <c r="D166" s="235" t="s">
        <v>307</v>
      </c>
      <c r="E166" s="246" t="s">
        <v>21</v>
      </c>
      <c r="F166" s="247" t="s">
        <v>79</v>
      </c>
      <c r="G166" s="245"/>
      <c r="H166" s="248">
        <v>1</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307</v>
      </c>
      <c r="AU166" s="254" t="s">
        <v>81</v>
      </c>
      <c r="AV166" s="14" t="s">
        <v>81</v>
      </c>
      <c r="AW166" s="14" t="s">
        <v>33</v>
      </c>
      <c r="AX166" s="14" t="s">
        <v>72</v>
      </c>
      <c r="AY166" s="254" t="s">
        <v>295</v>
      </c>
    </row>
    <row r="167" s="15" customFormat="1">
      <c r="A167" s="15"/>
      <c r="B167" s="255"/>
      <c r="C167" s="256"/>
      <c r="D167" s="235" t="s">
        <v>307</v>
      </c>
      <c r="E167" s="257" t="s">
        <v>21</v>
      </c>
      <c r="F167" s="258" t="s">
        <v>312</v>
      </c>
      <c r="G167" s="256"/>
      <c r="H167" s="259">
        <v>1</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307</v>
      </c>
      <c r="AU167" s="265" t="s">
        <v>81</v>
      </c>
      <c r="AV167" s="15" t="s">
        <v>303</v>
      </c>
      <c r="AW167" s="15" t="s">
        <v>33</v>
      </c>
      <c r="AX167" s="15" t="s">
        <v>79</v>
      </c>
      <c r="AY167" s="265" t="s">
        <v>295</v>
      </c>
    </row>
    <row r="168" s="2" customFormat="1" ht="37.8" customHeight="1">
      <c r="A168" s="40"/>
      <c r="B168" s="41"/>
      <c r="C168" s="215" t="s">
        <v>296</v>
      </c>
      <c r="D168" s="215" t="s">
        <v>298</v>
      </c>
      <c r="E168" s="216" t="s">
        <v>326</v>
      </c>
      <c r="F168" s="217" t="s">
        <v>327</v>
      </c>
      <c r="G168" s="218" t="s">
        <v>328</v>
      </c>
      <c r="H168" s="219">
        <v>24</v>
      </c>
      <c r="I168" s="220"/>
      <c r="J168" s="221">
        <f>ROUND(I168*H168,2)</f>
        <v>0</v>
      </c>
      <c r="K168" s="217" t="s">
        <v>302</v>
      </c>
      <c r="L168" s="46"/>
      <c r="M168" s="222" t="s">
        <v>21</v>
      </c>
      <c r="N168" s="223" t="s">
        <v>43</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303</v>
      </c>
      <c r="AT168" s="226" t="s">
        <v>298</v>
      </c>
      <c r="AU168" s="226" t="s">
        <v>81</v>
      </c>
      <c r="AY168" s="19" t="s">
        <v>295</v>
      </c>
      <c r="BE168" s="227">
        <f>IF(N168="základní",J168,0)</f>
        <v>0</v>
      </c>
      <c r="BF168" s="227">
        <f>IF(N168="snížená",J168,0)</f>
        <v>0</v>
      </c>
      <c r="BG168" s="227">
        <f>IF(N168="zákl. přenesená",J168,0)</f>
        <v>0</v>
      </c>
      <c r="BH168" s="227">
        <f>IF(N168="sníž. přenesená",J168,0)</f>
        <v>0</v>
      </c>
      <c r="BI168" s="227">
        <f>IF(N168="nulová",J168,0)</f>
        <v>0</v>
      </c>
      <c r="BJ168" s="19" t="s">
        <v>79</v>
      </c>
      <c r="BK168" s="227">
        <f>ROUND(I168*H168,2)</f>
        <v>0</v>
      </c>
      <c r="BL168" s="19" t="s">
        <v>303</v>
      </c>
      <c r="BM168" s="226" t="s">
        <v>573</v>
      </c>
    </row>
    <row r="169" s="2" customFormat="1">
      <c r="A169" s="40"/>
      <c r="B169" s="41"/>
      <c r="C169" s="42"/>
      <c r="D169" s="228" t="s">
        <v>305</v>
      </c>
      <c r="E169" s="42"/>
      <c r="F169" s="229" t="s">
        <v>330</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305</v>
      </c>
      <c r="AU169" s="19" t="s">
        <v>81</v>
      </c>
    </row>
    <row r="170" s="13" customFormat="1">
      <c r="A170" s="13"/>
      <c r="B170" s="233"/>
      <c r="C170" s="234"/>
      <c r="D170" s="235" t="s">
        <v>307</v>
      </c>
      <c r="E170" s="236" t="s">
        <v>21</v>
      </c>
      <c r="F170" s="237" t="s">
        <v>318</v>
      </c>
      <c r="G170" s="234"/>
      <c r="H170" s="236" t="s">
        <v>21</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307</v>
      </c>
      <c r="AU170" s="243" t="s">
        <v>81</v>
      </c>
      <c r="AV170" s="13" t="s">
        <v>79</v>
      </c>
      <c r="AW170" s="13" t="s">
        <v>33</v>
      </c>
      <c r="AX170" s="13" t="s">
        <v>72</v>
      </c>
      <c r="AY170" s="243" t="s">
        <v>295</v>
      </c>
    </row>
    <row r="171" s="14" customFormat="1">
      <c r="A171" s="14"/>
      <c r="B171" s="244"/>
      <c r="C171" s="245"/>
      <c r="D171" s="235" t="s">
        <v>307</v>
      </c>
      <c r="E171" s="246" t="s">
        <v>21</v>
      </c>
      <c r="F171" s="247" t="s">
        <v>331</v>
      </c>
      <c r="G171" s="245"/>
      <c r="H171" s="248">
        <v>24</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307</v>
      </c>
      <c r="AU171" s="254" t="s">
        <v>81</v>
      </c>
      <c r="AV171" s="14" t="s">
        <v>81</v>
      </c>
      <c r="AW171" s="14" t="s">
        <v>33</v>
      </c>
      <c r="AX171" s="14" t="s">
        <v>72</v>
      </c>
      <c r="AY171" s="254" t="s">
        <v>295</v>
      </c>
    </row>
    <row r="172" s="15" customFormat="1">
      <c r="A172" s="15"/>
      <c r="B172" s="255"/>
      <c r="C172" s="256"/>
      <c r="D172" s="235" t="s">
        <v>307</v>
      </c>
      <c r="E172" s="257" t="s">
        <v>21</v>
      </c>
      <c r="F172" s="258" t="s">
        <v>312</v>
      </c>
      <c r="G172" s="256"/>
      <c r="H172" s="259">
        <v>24</v>
      </c>
      <c r="I172" s="260"/>
      <c r="J172" s="256"/>
      <c r="K172" s="256"/>
      <c r="L172" s="261"/>
      <c r="M172" s="262"/>
      <c r="N172" s="263"/>
      <c r="O172" s="263"/>
      <c r="P172" s="263"/>
      <c r="Q172" s="263"/>
      <c r="R172" s="263"/>
      <c r="S172" s="263"/>
      <c r="T172" s="264"/>
      <c r="U172" s="15"/>
      <c r="V172" s="15"/>
      <c r="W172" s="15"/>
      <c r="X172" s="15"/>
      <c r="Y172" s="15"/>
      <c r="Z172" s="15"/>
      <c r="AA172" s="15"/>
      <c r="AB172" s="15"/>
      <c r="AC172" s="15"/>
      <c r="AD172" s="15"/>
      <c r="AE172" s="15"/>
      <c r="AT172" s="265" t="s">
        <v>307</v>
      </c>
      <c r="AU172" s="265" t="s">
        <v>81</v>
      </c>
      <c r="AV172" s="15" t="s">
        <v>303</v>
      </c>
      <c r="AW172" s="15" t="s">
        <v>33</v>
      </c>
      <c r="AX172" s="15" t="s">
        <v>79</v>
      </c>
      <c r="AY172" s="265" t="s">
        <v>295</v>
      </c>
    </row>
    <row r="173" s="2" customFormat="1" ht="49.05" customHeight="1">
      <c r="A173" s="40"/>
      <c r="B173" s="41"/>
      <c r="C173" s="215" t="s">
        <v>361</v>
      </c>
      <c r="D173" s="215" t="s">
        <v>298</v>
      </c>
      <c r="E173" s="216" t="s">
        <v>333</v>
      </c>
      <c r="F173" s="217" t="s">
        <v>334</v>
      </c>
      <c r="G173" s="218" t="s">
        <v>328</v>
      </c>
      <c r="H173" s="219">
        <v>720</v>
      </c>
      <c r="I173" s="220"/>
      <c r="J173" s="221">
        <f>ROUND(I173*H173,2)</f>
        <v>0</v>
      </c>
      <c r="K173" s="217" t="s">
        <v>302</v>
      </c>
      <c r="L173" s="46"/>
      <c r="M173" s="222" t="s">
        <v>21</v>
      </c>
      <c r="N173" s="223" t="s">
        <v>43</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303</v>
      </c>
      <c r="AT173" s="226" t="s">
        <v>298</v>
      </c>
      <c r="AU173" s="226" t="s">
        <v>81</v>
      </c>
      <c r="AY173" s="19" t="s">
        <v>295</v>
      </c>
      <c r="BE173" s="227">
        <f>IF(N173="základní",J173,0)</f>
        <v>0</v>
      </c>
      <c r="BF173" s="227">
        <f>IF(N173="snížená",J173,0)</f>
        <v>0</v>
      </c>
      <c r="BG173" s="227">
        <f>IF(N173="zákl. přenesená",J173,0)</f>
        <v>0</v>
      </c>
      <c r="BH173" s="227">
        <f>IF(N173="sníž. přenesená",J173,0)</f>
        <v>0</v>
      </c>
      <c r="BI173" s="227">
        <f>IF(N173="nulová",J173,0)</f>
        <v>0</v>
      </c>
      <c r="BJ173" s="19" t="s">
        <v>79</v>
      </c>
      <c r="BK173" s="227">
        <f>ROUND(I173*H173,2)</f>
        <v>0</v>
      </c>
      <c r="BL173" s="19" t="s">
        <v>303</v>
      </c>
      <c r="BM173" s="226" t="s">
        <v>574</v>
      </c>
    </row>
    <row r="174" s="2" customFormat="1">
      <c r="A174" s="40"/>
      <c r="B174" s="41"/>
      <c r="C174" s="42"/>
      <c r="D174" s="228" t="s">
        <v>305</v>
      </c>
      <c r="E174" s="42"/>
      <c r="F174" s="229" t="s">
        <v>336</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305</v>
      </c>
      <c r="AU174" s="19" t="s">
        <v>81</v>
      </c>
    </row>
    <row r="175" s="14" customFormat="1">
      <c r="A175" s="14"/>
      <c r="B175" s="244"/>
      <c r="C175" s="245"/>
      <c r="D175" s="235" t="s">
        <v>307</v>
      </c>
      <c r="E175" s="246" t="s">
        <v>21</v>
      </c>
      <c r="F175" s="247" t="s">
        <v>337</v>
      </c>
      <c r="G175" s="245"/>
      <c r="H175" s="248">
        <v>720</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307</v>
      </c>
      <c r="AU175" s="254" t="s">
        <v>81</v>
      </c>
      <c r="AV175" s="14" t="s">
        <v>81</v>
      </c>
      <c r="AW175" s="14" t="s">
        <v>33</v>
      </c>
      <c r="AX175" s="14" t="s">
        <v>72</v>
      </c>
      <c r="AY175" s="254" t="s">
        <v>295</v>
      </c>
    </row>
    <row r="176" s="15" customFormat="1">
      <c r="A176" s="15"/>
      <c r="B176" s="255"/>
      <c r="C176" s="256"/>
      <c r="D176" s="235" t="s">
        <v>307</v>
      </c>
      <c r="E176" s="257" t="s">
        <v>21</v>
      </c>
      <c r="F176" s="258" t="s">
        <v>312</v>
      </c>
      <c r="G176" s="256"/>
      <c r="H176" s="259">
        <v>720</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307</v>
      </c>
      <c r="AU176" s="265" t="s">
        <v>81</v>
      </c>
      <c r="AV176" s="15" t="s">
        <v>303</v>
      </c>
      <c r="AW176" s="15" t="s">
        <v>33</v>
      </c>
      <c r="AX176" s="15" t="s">
        <v>79</v>
      </c>
      <c r="AY176" s="265" t="s">
        <v>295</v>
      </c>
    </row>
    <row r="177" s="2" customFormat="1" ht="37.8" customHeight="1">
      <c r="A177" s="40"/>
      <c r="B177" s="41"/>
      <c r="C177" s="215" t="s">
        <v>370</v>
      </c>
      <c r="D177" s="215" t="s">
        <v>298</v>
      </c>
      <c r="E177" s="216" t="s">
        <v>339</v>
      </c>
      <c r="F177" s="217" t="s">
        <v>340</v>
      </c>
      <c r="G177" s="218" t="s">
        <v>328</v>
      </c>
      <c r="H177" s="219">
        <v>24</v>
      </c>
      <c r="I177" s="220"/>
      <c r="J177" s="221">
        <f>ROUND(I177*H177,2)</f>
        <v>0</v>
      </c>
      <c r="K177" s="217" t="s">
        <v>302</v>
      </c>
      <c r="L177" s="46"/>
      <c r="M177" s="222" t="s">
        <v>21</v>
      </c>
      <c r="N177" s="223" t="s">
        <v>43</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303</v>
      </c>
      <c r="AT177" s="226" t="s">
        <v>298</v>
      </c>
      <c r="AU177" s="226" t="s">
        <v>81</v>
      </c>
      <c r="AY177" s="19" t="s">
        <v>295</v>
      </c>
      <c r="BE177" s="227">
        <f>IF(N177="základní",J177,0)</f>
        <v>0</v>
      </c>
      <c r="BF177" s="227">
        <f>IF(N177="snížená",J177,0)</f>
        <v>0</v>
      </c>
      <c r="BG177" s="227">
        <f>IF(N177="zákl. přenesená",J177,0)</f>
        <v>0</v>
      </c>
      <c r="BH177" s="227">
        <f>IF(N177="sníž. přenesená",J177,0)</f>
        <v>0</v>
      </c>
      <c r="BI177" s="227">
        <f>IF(N177="nulová",J177,0)</f>
        <v>0</v>
      </c>
      <c r="BJ177" s="19" t="s">
        <v>79</v>
      </c>
      <c r="BK177" s="227">
        <f>ROUND(I177*H177,2)</f>
        <v>0</v>
      </c>
      <c r="BL177" s="19" t="s">
        <v>303</v>
      </c>
      <c r="BM177" s="226" t="s">
        <v>575</v>
      </c>
    </row>
    <row r="178" s="2" customFormat="1">
      <c r="A178" s="40"/>
      <c r="B178" s="41"/>
      <c r="C178" s="42"/>
      <c r="D178" s="228" t="s">
        <v>305</v>
      </c>
      <c r="E178" s="42"/>
      <c r="F178" s="229" t="s">
        <v>342</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305</v>
      </c>
      <c r="AU178" s="19" t="s">
        <v>81</v>
      </c>
    </row>
    <row r="179" s="2" customFormat="1" ht="33" customHeight="1">
      <c r="A179" s="40"/>
      <c r="B179" s="41"/>
      <c r="C179" s="215" t="s">
        <v>382</v>
      </c>
      <c r="D179" s="215" t="s">
        <v>298</v>
      </c>
      <c r="E179" s="216" t="s">
        <v>466</v>
      </c>
      <c r="F179" s="217" t="s">
        <v>467</v>
      </c>
      <c r="G179" s="218" t="s">
        <v>301</v>
      </c>
      <c r="H179" s="219">
        <v>169.31</v>
      </c>
      <c r="I179" s="220"/>
      <c r="J179" s="221">
        <f>ROUND(I179*H179,2)</f>
        <v>0</v>
      </c>
      <c r="K179" s="217" t="s">
        <v>302</v>
      </c>
      <c r="L179" s="46"/>
      <c r="M179" s="222" t="s">
        <v>21</v>
      </c>
      <c r="N179" s="223" t="s">
        <v>43</v>
      </c>
      <c r="O179" s="86"/>
      <c r="P179" s="224">
        <f>O179*H179</f>
        <v>0</v>
      </c>
      <c r="Q179" s="224">
        <v>0</v>
      </c>
      <c r="R179" s="224">
        <f>Q179*H179</f>
        <v>0</v>
      </c>
      <c r="S179" s="224">
        <v>0.050000000000000003</v>
      </c>
      <c r="T179" s="225">
        <f>S179*H179</f>
        <v>8.4655000000000005</v>
      </c>
      <c r="U179" s="40"/>
      <c r="V179" s="40"/>
      <c r="W179" s="40"/>
      <c r="X179" s="40"/>
      <c r="Y179" s="40"/>
      <c r="Z179" s="40"/>
      <c r="AA179" s="40"/>
      <c r="AB179" s="40"/>
      <c r="AC179" s="40"/>
      <c r="AD179" s="40"/>
      <c r="AE179" s="40"/>
      <c r="AR179" s="226" t="s">
        <v>303</v>
      </c>
      <c r="AT179" s="226" t="s">
        <v>298</v>
      </c>
      <c r="AU179" s="226" t="s">
        <v>81</v>
      </c>
      <c r="AY179" s="19" t="s">
        <v>295</v>
      </c>
      <c r="BE179" s="227">
        <f>IF(N179="základní",J179,0)</f>
        <v>0</v>
      </c>
      <c r="BF179" s="227">
        <f>IF(N179="snížená",J179,0)</f>
        <v>0</v>
      </c>
      <c r="BG179" s="227">
        <f>IF(N179="zákl. přenesená",J179,0)</f>
        <v>0</v>
      </c>
      <c r="BH179" s="227">
        <f>IF(N179="sníž. přenesená",J179,0)</f>
        <v>0</v>
      </c>
      <c r="BI179" s="227">
        <f>IF(N179="nulová",J179,0)</f>
        <v>0</v>
      </c>
      <c r="BJ179" s="19" t="s">
        <v>79</v>
      </c>
      <c r="BK179" s="227">
        <f>ROUND(I179*H179,2)</f>
        <v>0</v>
      </c>
      <c r="BL179" s="19" t="s">
        <v>303</v>
      </c>
      <c r="BM179" s="226" t="s">
        <v>576</v>
      </c>
    </row>
    <row r="180" s="2" customFormat="1">
      <c r="A180" s="40"/>
      <c r="B180" s="41"/>
      <c r="C180" s="42"/>
      <c r="D180" s="228" t="s">
        <v>305</v>
      </c>
      <c r="E180" s="42"/>
      <c r="F180" s="229" t="s">
        <v>469</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305</v>
      </c>
      <c r="AU180" s="19" t="s">
        <v>81</v>
      </c>
    </row>
    <row r="181" s="14" customFormat="1">
      <c r="A181" s="14"/>
      <c r="B181" s="244"/>
      <c r="C181" s="245"/>
      <c r="D181" s="235" t="s">
        <v>307</v>
      </c>
      <c r="E181" s="246" t="s">
        <v>21</v>
      </c>
      <c r="F181" s="247" t="s">
        <v>470</v>
      </c>
      <c r="G181" s="245"/>
      <c r="H181" s="248">
        <v>12.94</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307</v>
      </c>
      <c r="AU181" s="254" t="s">
        <v>81</v>
      </c>
      <c r="AV181" s="14" t="s">
        <v>81</v>
      </c>
      <c r="AW181" s="14" t="s">
        <v>33</v>
      </c>
      <c r="AX181" s="14" t="s">
        <v>72</v>
      </c>
      <c r="AY181" s="254" t="s">
        <v>295</v>
      </c>
    </row>
    <row r="182" s="14" customFormat="1">
      <c r="A182" s="14"/>
      <c r="B182" s="244"/>
      <c r="C182" s="245"/>
      <c r="D182" s="235" t="s">
        <v>307</v>
      </c>
      <c r="E182" s="246" t="s">
        <v>21</v>
      </c>
      <c r="F182" s="247" t="s">
        <v>471</v>
      </c>
      <c r="G182" s="245"/>
      <c r="H182" s="248">
        <v>4.3899999999999997</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307</v>
      </c>
      <c r="AU182" s="254" t="s">
        <v>81</v>
      </c>
      <c r="AV182" s="14" t="s">
        <v>81</v>
      </c>
      <c r="AW182" s="14" t="s">
        <v>33</v>
      </c>
      <c r="AX182" s="14" t="s">
        <v>72</v>
      </c>
      <c r="AY182" s="254" t="s">
        <v>295</v>
      </c>
    </row>
    <row r="183" s="14" customFormat="1">
      <c r="A183" s="14"/>
      <c r="B183" s="244"/>
      <c r="C183" s="245"/>
      <c r="D183" s="235" t="s">
        <v>307</v>
      </c>
      <c r="E183" s="246" t="s">
        <v>21</v>
      </c>
      <c r="F183" s="247" t="s">
        <v>472</v>
      </c>
      <c r="G183" s="245"/>
      <c r="H183" s="248">
        <v>4.7400000000000002</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307</v>
      </c>
      <c r="AU183" s="254" t="s">
        <v>81</v>
      </c>
      <c r="AV183" s="14" t="s">
        <v>81</v>
      </c>
      <c r="AW183" s="14" t="s">
        <v>33</v>
      </c>
      <c r="AX183" s="14" t="s">
        <v>72</v>
      </c>
      <c r="AY183" s="254" t="s">
        <v>295</v>
      </c>
    </row>
    <row r="184" s="14" customFormat="1">
      <c r="A184" s="14"/>
      <c r="B184" s="244"/>
      <c r="C184" s="245"/>
      <c r="D184" s="235" t="s">
        <v>307</v>
      </c>
      <c r="E184" s="246" t="s">
        <v>21</v>
      </c>
      <c r="F184" s="247" t="s">
        <v>473</v>
      </c>
      <c r="G184" s="245"/>
      <c r="H184" s="248">
        <v>5.5</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307</v>
      </c>
      <c r="AU184" s="254" t="s">
        <v>81</v>
      </c>
      <c r="AV184" s="14" t="s">
        <v>81</v>
      </c>
      <c r="AW184" s="14" t="s">
        <v>33</v>
      </c>
      <c r="AX184" s="14" t="s">
        <v>72</v>
      </c>
      <c r="AY184" s="254" t="s">
        <v>295</v>
      </c>
    </row>
    <row r="185" s="14" customFormat="1">
      <c r="A185" s="14"/>
      <c r="B185" s="244"/>
      <c r="C185" s="245"/>
      <c r="D185" s="235" t="s">
        <v>307</v>
      </c>
      <c r="E185" s="246" t="s">
        <v>21</v>
      </c>
      <c r="F185" s="247" t="s">
        <v>474</v>
      </c>
      <c r="G185" s="245"/>
      <c r="H185" s="248">
        <v>8.6199999999999992</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307</v>
      </c>
      <c r="AU185" s="254" t="s">
        <v>81</v>
      </c>
      <c r="AV185" s="14" t="s">
        <v>81</v>
      </c>
      <c r="AW185" s="14" t="s">
        <v>33</v>
      </c>
      <c r="AX185" s="14" t="s">
        <v>72</v>
      </c>
      <c r="AY185" s="254" t="s">
        <v>295</v>
      </c>
    </row>
    <row r="186" s="16" customFormat="1">
      <c r="A186" s="16"/>
      <c r="B186" s="270"/>
      <c r="C186" s="271"/>
      <c r="D186" s="235" t="s">
        <v>307</v>
      </c>
      <c r="E186" s="272" t="s">
        <v>21</v>
      </c>
      <c r="F186" s="273" t="s">
        <v>433</v>
      </c>
      <c r="G186" s="271"/>
      <c r="H186" s="274">
        <v>36.189999999999998</v>
      </c>
      <c r="I186" s="275"/>
      <c r="J186" s="271"/>
      <c r="K186" s="271"/>
      <c r="L186" s="276"/>
      <c r="M186" s="277"/>
      <c r="N186" s="278"/>
      <c r="O186" s="278"/>
      <c r="P186" s="278"/>
      <c r="Q186" s="278"/>
      <c r="R186" s="278"/>
      <c r="S186" s="278"/>
      <c r="T186" s="279"/>
      <c r="U186" s="16"/>
      <c r="V186" s="16"/>
      <c r="W186" s="16"/>
      <c r="X186" s="16"/>
      <c r="Y186" s="16"/>
      <c r="Z186" s="16"/>
      <c r="AA186" s="16"/>
      <c r="AB186" s="16"/>
      <c r="AC186" s="16"/>
      <c r="AD186" s="16"/>
      <c r="AE186" s="16"/>
      <c r="AT186" s="280" t="s">
        <v>307</v>
      </c>
      <c r="AU186" s="280" t="s">
        <v>81</v>
      </c>
      <c r="AV186" s="16" t="s">
        <v>92</v>
      </c>
      <c r="AW186" s="16" t="s">
        <v>33</v>
      </c>
      <c r="AX186" s="16" t="s">
        <v>72</v>
      </c>
      <c r="AY186" s="280" t="s">
        <v>295</v>
      </c>
    </row>
    <row r="187" s="14" customFormat="1">
      <c r="A187" s="14"/>
      <c r="B187" s="244"/>
      <c r="C187" s="245"/>
      <c r="D187" s="235" t="s">
        <v>307</v>
      </c>
      <c r="E187" s="246" t="s">
        <v>21</v>
      </c>
      <c r="F187" s="247" t="s">
        <v>475</v>
      </c>
      <c r="G187" s="245"/>
      <c r="H187" s="248">
        <v>52.520000000000003</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307</v>
      </c>
      <c r="AU187" s="254" t="s">
        <v>81</v>
      </c>
      <c r="AV187" s="14" t="s">
        <v>81</v>
      </c>
      <c r="AW187" s="14" t="s">
        <v>33</v>
      </c>
      <c r="AX187" s="14" t="s">
        <v>72</v>
      </c>
      <c r="AY187" s="254" t="s">
        <v>295</v>
      </c>
    </row>
    <row r="188" s="14" customFormat="1">
      <c r="A188" s="14"/>
      <c r="B188" s="244"/>
      <c r="C188" s="245"/>
      <c r="D188" s="235" t="s">
        <v>307</v>
      </c>
      <c r="E188" s="246" t="s">
        <v>21</v>
      </c>
      <c r="F188" s="247" t="s">
        <v>476</v>
      </c>
      <c r="G188" s="245"/>
      <c r="H188" s="248">
        <v>17.370000000000001</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307</v>
      </c>
      <c r="AU188" s="254" t="s">
        <v>81</v>
      </c>
      <c r="AV188" s="14" t="s">
        <v>81</v>
      </c>
      <c r="AW188" s="14" t="s">
        <v>33</v>
      </c>
      <c r="AX188" s="14" t="s">
        <v>72</v>
      </c>
      <c r="AY188" s="254" t="s">
        <v>295</v>
      </c>
    </row>
    <row r="189" s="14" customFormat="1">
      <c r="A189" s="14"/>
      <c r="B189" s="244"/>
      <c r="C189" s="245"/>
      <c r="D189" s="235" t="s">
        <v>307</v>
      </c>
      <c r="E189" s="246" t="s">
        <v>21</v>
      </c>
      <c r="F189" s="247" t="s">
        <v>477</v>
      </c>
      <c r="G189" s="245"/>
      <c r="H189" s="248">
        <v>5.9000000000000004</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307</v>
      </c>
      <c r="AU189" s="254" t="s">
        <v>81</v>
      </c>
      <c r="AV189" s="14" t="s">
        <v>81</v>
      </c>
      <c r="AW189" s="14" t="s">
        <v>33</v>
      </c>
      <c r="AX189" s="14" t="s">
        <v>72</v>
      </c>
      <c r="AY189" s="254" t="s">
        <v>295</v>
      </c>
    </row>
    <row r="190" s="14" customFormat="1">
      <c r="A190" s="14"/>
      <c r="B190" s="244"/>
      <c r="C190" s="245"/>
      <c r="D190" s="235" t="s">
        <v>307</v>
      </c>
      <c r="E190" s="246" t="s">
        <v>21</v>
      </c>
      <c r="F190" s="247" t="s">
        <v>478</v>
      </c>
      <c r="G190" s="245"/>
      <c r="H190" s="248">
        <v>3.8100000000000001</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307</v>
      </c>
      <c r="AU190" s="254" t="s">
        <v>81</v>
      </c>
      <c r="AV190" s="14" t="s">
        <v>81</v>
      </c>
      <c r="AW190" s="14" t="s">
        <v>33</v>
      </c>
      <c r="AX190" s="14" t="s">
        <v>72</v>
      </c>
      <c r="AY190" s="254" t="s">
        <v>295</v>
      </c>
    </row>
    <row r="191" s="14" customFormat="1">
      <c r="A191" s="14"/>
      <c r="B191" s="244"/>
      <c r="C191" s="245"/>
      <c r="D191" s="235" t="s">
        <v>307</v>
      </c>
      <c r="E191" s="246" t="s">
        <v>21</v>
      </c>
      <c r="F191" s="247" t="s">
        <v>479</v>
      </c>
      <c r="G191" s="245"/>
      <c r="H191" s="248">
        <v>53.520000000000003</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307</v>
      </c>
      <c r="AU191" s="254" t="s">
        <v>81</v>
      </c>
      <c r="AV191" s="14" t="s">
        <v>81</v>
      </c>
      <c r="AW191" s="14" t="s">
        <v>33</v>
      </c>
      <c r="AX191" s="14" t="s">
        <v>72</v>
      </c>
      <c r="AY191" s="254" t="s">
        <v>295</v>
      </c>
    </row>
    <row r="192" s="16" customFormat="1">
      <c r="A192" s="16"/>
      <c r="B192" s="270"/>
      <c r="C192" s="271"/>
      <c r="D192" s="235" t="s">
        <v>307</v>
      </c>
      <c r="E192" s="272" t="s">
        <v>21</v>
      </c>
      <c r="F192" s="273" t="s">
        <v>433</v>
      </c>
      <c r="G192" s="271"/>
      <c r="H192" s="274">
        <v>133.12000000000001</v>
      </c>
      <c r="I192" s="275"/>
      <c r="J192" s="271"/>
      <c r="K192" s="271"/>
      <c r="L192" s="276"/>
      <c r="M192" s="277"/>
      <c r="N192" s="278"/>
      <c r="O192" s="278"/>
      <c r="P192" s="278"/>
      <c r="Q192" s="278"/>
      <c r="R192" s="278"/>
      <c r="S192" s="278"/>
      <c r="T192" s="279"/>
      <c r="U192" s="16"/>
      <c r="V192" s="16"/>
      <c r="W192" s="16"/>
      <c r="X192" s="16"/>
      <c r="Y192" s="16"/>
      <c r="Z192" s="16"/>
      <c r="AA192" s="16"/>
      <c r="AB192" s="16"/>
      <c r="AC192" s="16"/>
      <c r="AD192" s="16"/>
      <c r="AE192" s="16"/>
      <c r="AT192" s="280" t="s">
        <v>307</v>
      </c>
      <c r="AU192" s="280" t="s">
        <v>81</v>
      </c>
      <c r="AV192" s="16" t="s">
        <v>92</v>
      </c>
      <c r="AW192" s="16" t="s">
        <v>33</v>
      </c>
      <c r="AX192" s="16" t="s">
        <v>72</v>
      </c>
      <c r="AY192" s="280" t="s">
        <v>295</v>
      </c>
    </row>
    <row r="193" s="15" customFormat="1">
      <c r="A193" s="15"/>
      <c r="B193" s="255"/>
      <c r="C193" s="256"/>
      <c r="D193" s="235" t="s">
        <v>307</v>
      </c>
      <c r="E193" s="257" t="s">
        <v>21</v>
      </c>
      <c r="F193" s="258" t="s">
        <v>312</v>
      </c>
      <c r="G193" s="256"/>
      <c r="H193" s="259">
        <v>169.31</v>
      </c>
      <c r="I193" s="260"/>
      <c r="J193" s="256"/>
      <c r="K193" s="256"/>
      <c r="L193" s="261"/>
      <c r="M193" s="262"/>
      <c r="N193" s="263"/>
      <c r="O193" s="263"/>
      <c r="P193" s="263"/>
      <c r="Q193" s="263"/>
      <c r="R193" s="263"/>
      <c r="S193" s="263"/>
      <c r="T193" s="264"/>
      <c r="U193" s="15"/>
      <c r="V193" s="15"/>
      <c r="W193" s="15"/>
      <c r="X193" s="15"/>
      <c r="Y193" s="15"/>
      <c r="Z193" s="15"/>
      <c r="AA193" s="15"/>
      <c r="AB193" s="15"/>
      <c r="AC193" s="15"/>
      <c r="AD193" s="15"/>
      <c r="AE193" s="15"/>
      <c r="AT193" s="265" t="s">
        <v>307</v>
      </c>
      <c r="AU193" s="265" t="s">
        <v>81</v>
      </c>
      <c r="AV193" s="15" t="s">
        <v>303</v>
      </c>
      <c r="AW193" s="15" t="s">
        <v>33</v>
      </c>
      <c r="AX193" s="15" t="s">
        <v>79</v>
      </c>
      <c r="AY193" s="265" t="s">
        <v>295</v>
      </c>
    </row>
    <row r="194" s="12" customFormat="1" ht="22.8" customHeight="1">
      <c r="A194" s="12"/>
      <c r="B194" s="199"/>
      <c r="C194" s="200"/>
      <c r="D194" s="201" t="s">
        <v>71</v>
      </c>
      <c r="E194" s="213" t="s">
        <v>343</v>
      </c>
      <c r="F194" s="213" t="s">
        <v>344</v>
      </c>
      <c r="G194" s="200"/>
      <c r="H194" s="200"/>
      <c r="I194" s="203"/>
      <c r="J194" s="214">
        <f>BK194</f>
        <v>0</v>
      </c>
      <c r="K194" s="200"/>
      <c r="L194" s="205"/>
      <c r="M194" s="206"/>
      <c r="N194" s="207"/>
      <c r="O194" s="207"/>
      <c r="P194" s="208">
        <f>SUM(P195:P204)</f>
        <v>0</v>
      </c>
      <c r="Q194" s="207"/>
      <c r="R194" s="208">
        <f>SUM(R195:R204)</f>
        <v>0</v>
      </c>
      <c r="S194" s="207"/>
      <c r="T194" s="209">
        <f>SUM(T195:T204)</f>
        <v>0</v>
      </c>
      <c r="U194" s="12"/>
      <c r="V194" s="12"/>
      <c r="W194" s="12"/>
      <c r="X194" s="12"/>
      <c r="Y194" s="12"/>
      <c r="Z194" s="12"/>
      <c r="AA194" s="12"/>
      <c r="AB194" s="12"/>
      <c r="AC194" s="12"/>
      <c r="AD194" s="12"/>
      <c r="AE194" s="12"/>
      <c r="AR194" s="210" t="s">
        <v>79</v>
      </c>
      <c r="AT194" s="211" t="s">
        <v>71</v>
      </c>
      <c r="AU194" s="211" t="s">
        <v>79</v>
      </c>
      <c r="AY194" s="210" t="s">
        <v>295</v>
      </c>
      <c r="BK194" s="212">
        <f>SUM(BK195:BK204)</f>
        <v>0</v>
      </c>
    </row>
    <row r="195" s="2" customFormat="1" ht="44.25" customHeight="1">
      <c r="A195" s="40"/>
      <c r="B195" s="41"/>
      <c r="C195" s="215" t="s">
        <v>393</v>
      </c>
      <c r="D195" s="215" t="s">
        <v>298</v>
      </c>
      <c r="E195" s="216" t="s">
        <v>346</v>
      </c>
      <c r="F195" s="217" t="s">
        <v>347</v>
      </c>
      <c r="G195" s="218" t="s">
        <v>348</v>
      </c>
      <c r="H195" s="219">
        <v>64.763999999999996</v>
      </c>
      <c r="I195" s="220"/>
      <c r="J195" s="221">
        <f>ROUND(I195*H195,2)</f>
        <v>0</v>
      </c>
      <c r="K195" s="217" t="s">
        <v>302</v>
      </c>
      <c r="L195" s="46"/>
      <c r="M195" s="222" t="s">
        <v>21</v>
      </c>
      <c r="N195" s="223" t="s">
        <v>43</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303</v>
      </c>
      <c r="AT195" s="226" t="s">
        <v>298</v>
      </c>
      <c r="AU195" s="226" t="s">
        <v>81</v>
      </c>
      <c r="AY195" s="19" t="s">
        <v>295</v>
      </c>
      <c r="BE195" s="227">
        <f>IF(N195="základní",J195,0)</f>
        <v>0</v>
      </c>
      <c r="BF195" s="227">
        <f>IF(N195="snížená",J195,0)</f>
        <v>0</v>
      </c>
      <c r="BG195" s="227">
        <f>IF(N195="zákl. přenesená",J195,0)</f>
        <v>0</v>
      </c>
      <c r="BH195" s="227">
        <f>IF(N195="sníž. přenesená",J195,0)</f>
        <v>0</v>
      </c>
      <c r="BI195" s="227">
        <f>IF(N195="nulová",J195,0)</f>
        <v>0</v>
      </c>
      <c r="BJ195" s="19" t="s">
        <v>79</v>
      </c>
      <c r="BK195" s="227">
        <f>ROUND(I195*H195,2)</f>
        <v>0</v>
      </c>
      <c r="BL195" s="19" t="s">
        <v>303</v>
      </c>
      <c r="BM195" s="226" t="s">
        <v>577</v>
      </c>
    </row>
    <row r="196" s="2" customFormat="1">
      <c r="A196" s="40"/>
      <c r="B196" s="41"/>
      <c r="C196" s="42"/>
      <c r="D196" s="228" t="s">
        <v>305</v>
      </c>
      <c r="E196" s="42"/>
      <c r="F196" s="229" t="s">
        <v>350</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305</v>
      </c>
      <c r="AU196" s="19" t="s">
        <v>81</v>
      </c>
    </row>
    <row r="197" s="2" customFormat="1" ht="33" customHeight="1">
      <c r="A197" s="40"/>
      <c r="B197" s="41"/>
      <c r="C197" s="215" t="s">
        <v>481</v>
      </c>
      <c r="D197" s="215" t="s">
        <v>298</v>
      </c>
      <c r="E197" s="216" t="s">
        <v>352</v>
      </c>
      <c r="F197" s="217" t="s">
        <v>353</v>
      </c>
      <c r="G197" s="218" t="s">
        <v>348</v>
      </c>
      <c r="H197" s="219">
        <v>64.763999999999996</v>
      </c>
      <c r="I197" s="220"/>
      <c r="J197" s="221">
        <f>ROUND(I197*H197,2)</f>
        <v>0</v>
      </c>
      <c r="K197" s="217" t="s">
        <v>302</v>
      </c>
      <c r="L197" s="46"/>
      <c r="M197" s="222" t="s">
        <v>21</v>
      </c>
      <c r="N197" s="223" t="s">
        <v>43</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303</v>
      </c>
      <c r="AT197" s="226" t="s">
        <v>298</v>
      </c>
      <c r="AU197" s="226" t="s">
        <v>81</v>
      </c>
      <c r="AY197" s="19" t="s">
        <v>295</v>
      </c>
      <c r="BE197" s="227">
        <f>IF(N197="základní",J197,0)</f>
        <v>0</v>
      </c>
      <c r="BF197" s="227">
        <f>IF(N197="snížená",J197,0)</f>
        <v>0</v>
      </c>
      <c r="BG197" s="227">
        <f>IF(N197="zákl. přenesená",J197,0)</f>
        <v>0</v>
      </c>
      <c r="BH197" s="227">
        <f>IF(N197="sníž. přenesená",J197,0)</f>
        <v>0</v>
      </c>
      <c r="BI197" s="227">
        <f>IF(N197="nulová",J197,0)</f>
        <v>0</v>
      </c>
      <c r="BJ197" s="19" t="s">
        <v>79</v>
      </c>
      <c r="BK197" s="227">
        <f>ROUND(I197*H197,2)</f>
        <v>0</v>
      </c>
      <c r="BL197" s="19" t="s">
        <v>303</v>
      </c>
      <c r="BM197" s="226" t="s">
        <v>578</v>
      </c>
    </row>
    <row r="198" s="2" customFormat="1">
      <c r="A198" s="40"/>
      <c r="B198" s="41"/>
      <c r="C198" s="42"/>
      <c r="D198" s="228" t="s">
        <v>305</v>
      </c>
      <c r="E198" s="42"/>
      <c r="F198" s="229" t="s">
        <v>355</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305</v>
      </c>
      <c r="AU198" s="19" t="s">
        <v>81</v>
      </c>
    </row>
    <row r="199" s="2" customFormat="1" ht="44.25" customHeight="1">
      <c r="A199" s="40"/>
      <c r="B199" s="41"/>
      <c r="C199" s="215" t="s">
        <v>8</v>
      </c>
      <c r="D199" s="215" t="s">
        <v>298</v>
      </c>
      <c r="E199" s="216" t="s">
        <v>356</v>
      </c>
      <c r="F199" s="217" t="s">
        <v>357</v>
      </c>
      <c r="G199" s="218" t="s">
        <v>348</v>
      </c>
      <c r="H199" s="219">
        <v>1295.28</v>
      </c>
      <c r="I199" s="220"/>
      <c r="J199" s="221">
        <f>ROUND(I199*H199,2)</f>
        <v>0</v>
      </c>
      <c r="K199" s="217" t="s">
        <v>302</v>
      </c>
      <c r="L199" s="46"/>
      <c r="M199" s="222" t="s">
        <v>21</v>
      </c>
      <c r="N199" s="223" t="s">
        <v>43</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303</v>
      </c>
      <c r="AT199" s="226" t="s">
        <v>298</v>
      </c>
      <c r="AU199" s="226" t="s">
        <v>81</v>
      </c>
      <c r="AY199" s="19" t="s">
        <v>295</v>
      </c>
      <c r="BE199" s="227">
        <f>IF(N199="základní",J199,0)</f>
        <v>0</v>
      </c>
      <c r="BF199" s="227">
        <f>IF(N199="snížená",J199,0)</f>
        <v>0</v>
      </c>
      <c r="BG199" s="227">
        <f>IF(N199="zákl. přenesená",J199,0)</f>
        <v>0</v>
      </c>
      <c r="BH199" s="227">
        <f>IF(N199="sníž. přenesená",J199,0)</f>
        <v>0</v>
      </c>
      <c r="BI199" s="227">
        <f>IF(N199="nulová",J199,0)</f>
        <v>0</v>
      </c>
      <c r="BJ199" s="19" t="s">
        <v>79</v>
      </c>
      <c r="BK199" s="227">
        <f>ROUND(I199*H199,2)</f>
        <v>0</v>
      </c>
      <c r="BL199" s="19" t="s">
        <v>303</v>
      </c>
      <c r="BM199" s="226" t="s">
        <v>579</v>
      </c>
    </row>
    <row r="200" s="2" customFormat="1">
      <c r="A200" s="40"/>
      <c r="B200" s="41"/>
      <c r="C200" s="42"/>
      <c r="D200" s="228" t="s">
        <v>305</v>
      </c>
      <c r="E200" s="42"/>
      <c r="F200" s="229" t="s">
        <v>359</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305</v>
      </c>
      <c r="AU200" s="19" t="s">
        <v>81</v>
      </c>
    </row>
    <row r="201" s="14" customFormat="1">
      <c r="A201" s="14"/>
      <c r="B201" s="244"/>
      <c r="C201" s="245"/>
      <c r="D201" s="235" t="s">
        <v>307</v>
      </c>
      <c r="E201" s="246" t="s">
        <v>21</v>
      </c>
      <c r="F201" s="247" t="s">
        <v>580</v>
      </c>
      <c r="G201" s="245"/>
      <c r="H201" s="248">
        <v>1295.28</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307</v>
      </c>
      <c r="AU201" s="254" t="s">
        <v>81</v>
      </c>
      <c r="AV201" s="14" t="s">
        <v>81</v>
      </c>
      <c r="AW201" s="14" t="s">
        <v>33</v>
      </c>
      <c r="AX201" s="14" t="s">
        <v>72</v>
      </c>
      <c r="AY201" s="254" t="s">
        <v>295</v>
      </c>
    </row>
    <row r="202" s="15" customFormat="1">
      <c r="A202" s="15"/>
      <c r="B202" s="255"/>
      <c r="C202" s="256"/>
      <c r="D202" s="235" t="s">
        <v>307</v>
      </c>
      <c r="E202" s="257" t="s">
        <v>21</v>
      </c>
      <c r="F202" s="258" t="s">
        <v>312</v>
      </c>
      <c r="G202" s="256"/>
      <c r="H202" s="259">
        <v>1295.28</v>
      </c>
      <c r="I202" s="260"/>
      <c r="J202" s="256"/>
      <c r="K202" s="256"/>
      <c r="L202" s="261"/>
      <c r="M202" s="262"/>
      <c r="N202" s="263"/>
      <c r="O202" s="263"/>
      <c r="P202" s="263"/>
      <c r="Q202" s="263"/>
      <c r="R202" s="263"/>
      <c r="S202" s="263"/>
      <c r="T202" s="264"/>
      <c r="U202" s="15"/>
      <c r="V202" s="15"/>
      <c r="W202" s="15"/>
      <c r="X202" s="15"/>
      <c r="Y202" s="15"/>
      <c r="Z202" s="15"/>
      <c r="AA202" s="15"/>
      <c r="AB202" s="15"/>
      <c r="AC202" s="15"/>
      <c r="AD202" s="15"/>
      <c r="AE202" s="15"/>
      <c r="AT202" s="265" t="s">
        <v>307</v>
      </c>
      <c r="AU202" s="265" t="s">
        <v>81</v>
      </c>
      <c r="AV202" s="15" t="s">
        <v>303</v>
      </c>
      <c r="AW202" s="15" t="s">
        <v>33</v>
      </c>
      <c r="AX202" s="15" t="s">
        <v>79</v>
      </c>
      <c r="AY202" s="265" t="s">
        <v>295</v>
      </c>
    </row>
    <row r="203" s="2" customFormat="1" ht="49.05" customHeight="1">
      <c r="A203" s="40"/>
      <c r="B203" s="41"/>
      <c r="C203" s="215" t="s">
        <v>373</v>
      </c>
      <c r="D203" s="215" t="s">
        <v>298</v>
      </c>
      <c r="E203" s="216" t="s">
        <v>362</v>
      </c>
      <c r="F203" s="217" t="s">
        <v>363</v>
      </c>
      <c r="G203" s="218" t="s">
        <v>348</v>
      </c>
      <c r="H203" s="219">
        <v>64.763999999999996</v>
      </c>
      <c r="I203" s="220"/>
      <c r="J203" s="221">
        <f>ROUND(I203*H203,2)</f>
        <v>0</v>
      </c>
      <c r="K203" s="217" t="s">
        <v>302</v>
      </c>
      <c r="L203" s="46"/>
      <c r="M203" s="222" t="s">
        <v>21</v>
      </c>
      <c r="N203" s="223" t="s">
        <v>43</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303</v>
      </c>
      <c r="AT203" s="226" t="s">
        <v>298</v>
      </c>
      <c r="AU203" s="226" t="s">
        <v>81</v>
      </c>
      <c r="AY203" s="19" t="s">
        <v>295</v>
      </c>
      <c r="BE203" s="227">
        <f>IF(N203="základní",J203,0)</f>
        <v>0</v>
      </c>
      <c r="BF203" s="227">
        <f>IF(N203="snížená",J203,0)</f>
        <v>0</v>
      </c>
      <c r="BG203" s="227">
        <f>IF(N203="zákl. přenesená",J203,0)</f>
        <v>0</v>
      </c>
      <c r="BH203" s="227">
        <f>IF(N203="sníž. přenesená",J203,0)</f>
        <v>0</v>
      </c>
      <c r="BI203" s="227">
        <f>IF(N203="nulová",J203,0)</f>
        <v>0</v>
      </c>
      <c r="BJ203" s="19" t="s">
        <v>79</v>
      </c>
      <c r="BK203" s="227">
        <f>ROUND(I203*H203,2)</f>
        <v>0</v>
      </c>
      <c r="BL203" s="19" t="s">
        <v>303</v>
      </c>
      <c r="BM203" s="226" t="s">
        <v>581</v>
      </c>
    </row>
    <row r="204" s="2" customFormat="1">
      <c r="A204" s="40"/>
      <c r="B204" s="41"/>
      <c r="C204" s="42"/>
      <c r="D204" s="228" t="s">
        <v>305</v>
      </c>
      <c r="E204" s="42"/>
      <c r="F204" s="229" t="s">
        <v>365</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305</v>
      </c>
      <c r="AU204" s="19" t="s">
        <v>81</v>
      </c>
    </row>
    <row r="205" s="12" customFormat="1" ht="25.92" customHeight="1">
      <c r="A205" s="12"/>
      <c r="B205" s="199"/>
      <c r="C205" s="200"/>
      <c r="D205" s="201" t="s">
        <v>71</v>
      </c>
      <c r="E205" s="202" t="s">
        <v>366</v>
      </c>
      <c r="F205" s="202" t="s">
        <v>367</v>
      </c>
      <c r="G205" s="200"/>
      <c r="H205" s="200"/>
      <c r="I205" s="203"/>
      <c r="J205" s="204">
        <f>BK205</f>
        <v>0</v>
      </c>
      <c r="K205" s="200"/>
      <c r="L205" s="205"/>
      <c r="M205" s="206"/>
      <c r="N205" s="207"/>
      <c r="O205" s="207"/>
      <c r="P205" s="208">
        <f>P206+P215+P225+P231+P233+P242</f>
        <v>0</v>
      </c>
      <c r="Q205" s="207"/>
      <c r="R205" s="208">
        <f>R206+R215+R225+R231+R233+R242</f>
        <v>0</v>
      </c>
      <c r="S205" s="207"/>
      <c r="T205" s="209">
        <f>T206+T215+T225+T231+T233+T242</f>
        <v>4.1751193999999998</v>
      </c>
      <c r="U205" s="12"/>
      <c r="V205" s="12"/>
      <c r="W205" s="12"/>
      <c r="X205" s="12"/>
      <c r="Y205" s="12"/>
      <c r="Z205" s="12"/>
      <c r="AA205" s="12"/>
      <c r="AB205" s="12"/>
      <c r="AC205" s="12"/>
      <c r="AD205" s="12"/>
      <c r="AE205" s="12"/>
      <c r="AR205" s="210" t="s">
        <v>81</v>
      </c>
      <c r="AT205" s="211" t="s">
        <v>71</v>
      </c>
      <c r="AU205" s="211" t="s">
        <v>72</v>
      </c>
      <c r="AY205" s="210" t="s">
        <v>295</v>
      </c>
      <c r="BK205" s="212">
        <f>BK206+BK215+BK225+BK231+BK233+BK242</f>
        <v>0</v>
      </c>
    </row>
    <row r="206" s="12" customFormat="1" ht="22.8" customHeight="1">
      <c r="A206" s="12"/>
      <c r="B206" s="199"/>
      <c r="C206" s="200"/>
      <c r="D206" s="201" t="s">
        <v>71</v>
      </c>
      <c r="E206" s="213" t="s">
        <v>486</v>
      </c>
      <c r="F206" s="213" t="s">
        <v>487</v>
      </c>
      <c r="G206" s="200"/>
      <c r="H206" s="200"/>
      <c r="I206" s="203"/>
      <c r="J206" s="214">
        <f>BK206</f>
        <v>0</v>
      </c>
      <c r="K206" s="200"/>
      <c r="L206" s="205"/>
      <c r="M206" s="206"/>
      <c r="N206" s="207"/>
      <c r="O206" s="207"/>
      <c r="P206" s="208">
        <f>SUM(P207:P214)</f>
        <v>0</v>
      </c>
      <c r="Q206" s="207"/>
      <c r="R206" s="208">
        <f>SUM(R207:R214)</f>
        <v>0</v>
      </c>
      <c r="S206" s="207"/>
      <c r="T206" s="209">
        <f>SUM(T207:T214)</f>
        <v>0.28952</v>
      </c>
      <c r="U206" s="12"/>
      <c r="V206" s="12"/>
      <c r="W206" s="12"/>
      <c r="X206" s="12"/>
      <c r="Y206" s="12"/>
      <c r="Z206" s="12"/>
      <c r="AA206" s="12"/>
      <c r="AB206" s="12"/>
      <c r="AC206" s="12"/>
      <c r="AD206" s="12"/>
      <c r="AE206" s="12"/>
      <c r="AR206" s="210" t="s">
        <v>81</v>
      </c>
      <c r="AT206" s="211" t="s">
        <v>71</v>
      </c>
      <c r="AU206" s="211" t="s">
        <v>79</v>
      </c>
      <c r="AY206" s="210" t="s">
        <v>295</v>
      </c>
      <c r="BK206" s="212">
        <f>SUM(BK207:BK214)</f>
        <v>0</v>
      </c>
    </row>
    <row r="207" s="2" customFormat="1" ht="24.15" customHeight="1">
      <c r="A207" s="40"/>
      <c r="B207" s="41"/>
      <c r="C207" s="215" t="s">
        <v>488</v>
      </c>
      <c r="D207" s="215" t="s">
        <v>298</v>
      </c>
      <c r="E207" s="216" t="s">
        <v>489</v>
      </c>
      <c r="F207" s="217" t="s">
        <v>490</v>
      </c>
      <c r="G207" s="218" t="s">
        <v>301</v>
      </c>
      <c r="H207" s="219">
        <v>72.379999999999995</v>
      </c>
      <c r="I207" s="220"/>
      <c r="J207" s="221">
        <f>ROUND(I207*H207,2)</f>
        <v>0</v>
      </c>
      <c r="K207" s="217" t="s">
        <v>302</v>
      </c>
      <c r="L207" s="46"/>
      <c r="M207" s="222" t="s">
        <v>21</v>
      </c>
      <c r="N207" s="223" t="s">
        <v>43</v>
      </c>
      <c r="O207" s="86"/>
      <c r="P207" s="224">
        <f>O207*H207</f>
        <v>0</v>
      </c>
      <c r="Q207" s="224">
        <v>0</v>
      </c>
      <c r="R207" s="224">
        <f>Q207*H207</f>
        <v>0</v>
      </c>
      <c r="S207" s="224">
        <v>0.0040000000000000001</v>
      </c>
      <c r="T207" s="225">
        <f>S207*H207</f>
        <v>0.28952</v>
      </c>
      <c r="U207" s="40"/>
      <c r="V207" s="40"/>
      <c r="W207" s="40"/>
      <c r="X207" s="40"/>
      <c r="Y207" s="40"/>
      <c r="Z207" s="40"/>
      <c r="AA207" s="40"/>
      <c r="AB207" s="40"/>
      <c r="AC207" s="40"/>
      <c r="AD207" s="40"/>
      <c r="AE207" s="40"/>
      <c r="AR207" s="226" t="s">
        <v>373</v>
      </c>
      <c r="AT207" s="226" t="s">
        <v>298</v>
      </c>
      <c r="AU207" s="226" t="s">
        <v>81</v>
      </c>
      <c r="AY207" s="19" t="s">
        <v>295</v>
      </c>
      <c r="BE207" s="227">
        <f>IF(N207="základní",J207,0)</f>
        <v>0</v>
      </c>
      <c r="BF207" s="227">
        <f>IF(N207="snížená",J207,0)</f>
        <v>0</v>
      </c>
      <c r="BG207" s="227">
        <f>IF(N207="zákl. přenesená",J207,0)</f>
        <v>0</v>
      </c>
      <c r="BH207" s="227">
        <f>IF(N207="sníž. přenesená",J207,0)</f>
        <v>0</v>
      </c>
      <c r="BI207" s="227">
        <f>IF(N207="nulová",J207,0)</f>
        <v>0</v>
      </c>
      <c r="BJ207" s="19" t="s">
        <v>79</v>
      </c>
      <c r="BK207" s="227">
        <f>ROUND(I207*H207,2)</f>
        <v>0</v>
      </c>
      <c r="BL207" s="19" t="s">
        <v>373</v>
      </c>
      <c r="BM207" s="226" t="s">
        <v>582</v>
      </c>
    </row>
    <row r="208" s="2" customFormat="1">
      <c r="A208" s="40"/>
      <c r="B208" s="41"/>
      <c r="C208" s="42"/>
      <c r="D208" s="228" t="s">
        <v>305</v>
      </c>
      <c r="E208" s="42"/>
      <c r="F208" s="229" t="s">
        <v>492</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305</v>
      </c>
      <c r="AU208" s="19" t="s">
        <v>81</v>
      </c>
    </row>
    <row r="209" s="14" customFormat="1">
      <c r="A209" s="14"/>
      <c r="B209" s="244"/>
      <c r="C209" s="245"/>
      <c r="D209" s="235" t="s">
        <v>307</v>
      </c>
      <c r="E209" s="246" t="s">
        <v>21</v>
      </c>
      <c r="F209" s="247" t="s">
        <v>493</v>
      </c>
      <c r="G209" s="245"/>
      <c r="H209" s="248">
        <v>25.879999999999999</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307</v>
      </c>
      <c r="AU209" s="254" t="s">
        <v>81</v>
      </c>
      <c r="AV209" s="14" t="s">
        <v>81</v>
      </c>
      <c r="AW209" s="14" t="s">
        <v>33</v>
      </c>
      <c r="AX209" s="14" t="s">
        <v>72</v>
      </c>
      <c r="AY209" s="254" t="s">
        <v>295</v>
      </c>
    </row>
    <row r="210" s="14" customFormat="1">
      <c r="A210" s="14"/>
      <c r="B210" s="244"/>
      <c r="C210" s="245"/>
      <c r="D210" s="235" t="s">
        <v>307</v>
      </c>
      <c r="E210" s="246" t="s">
        <v>21</v>
      </c>
      <c r="F210" s="247" t="s">
        <v>494</v>
      </c>
      <c r="G210" s="245"/>
      <c r="H210" s="248">
        <v>8.7799999999999994</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307</v>
      </c>
      <c r="AU210" s="254" t="s">
        <v>81</v>
      </c>
      <c r="AV210" s="14" t="s">
        <v>81</v>
      </c>
      <c r="AW210" s="14" t="s">
        <v>33</v>
      </c>
      <c r="AX210" s="14" t="s">
        <v>72</v>
      </c>
      <c r="AY210" s="254" t="s">
        <v>295</v>
      </c>
    </row>
    <row r="211" s="14" customFormat="1">
      <c r="A211" s="14"/>
      <c r="B211" s="244"/>
      <c r="C211" s="245"/>
      <c r="D211" s="235" t="s">
        <v>307</v>
      </c>
      <c r="E211" s="246" t="s">
        <v>21</v>
      </c>
      <c r="F211" s="247" t="s">
        <v>495</v>
      </c>
      <c r="G211" s="245"/>
      <c r="H211" s="248">
        <v>9.4800000000000004</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307</v>
      </c>
      <c r="AU211" s="254" t="s">
        <v>81</v>
      </c>
      <c r="AV211" s="14" t="s">
        <v>81</v>
      </c>
      <c r="AW211" s="14" t="s">
        <v>33</v>
      </c>
      <c r="AX211" s="14" t="s">
        <v>72</v>
      </c>
      <c r="AY211" s="254" t="s">
        <v>295</v>
      </c>
    </row>
    <row r="212" s="14" customFormat="1">
      <c r="A212" s="14"/>
      <c r="B212" s="244"/>
      <c r="C212" s="245"/>
      <c r="D212" s="235" t="s">
        <v>307</v>
      </c>
      <c r="E212" s="246" t="s">
        <v>21</v>
      </c>
      <c r="F212" s="247" t="s">
        <v>496</v>
      </c>
      <c r="G212" s="245"/>
      <c r="H212" s="248">
        <v>11</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307</v>
      </c>
      <c r="AU212" s="254" t="s">
        <v>81</v>
      </c>
      <c r="AV212" s="14" t="s">
        <v>81</v>
      </c>
      <c r="AW212" s="14" t="s">
        <v>33</v>
      </c>
      <c r="AX212" s="14" t="s">
        <v>72</v>
      </c>
      <c r="AY212" s="254" t="s">
        <v>295</v>
      </c>
    </row>
    <row r="213" s="14" customFormat="1">
      <c r="A213" s="14"/>
      <c r="B213" s="244"/>
      <c r="C213" s="245"/>
      <c r="D213" s="235" t="s">
        <v>307</v>
      </c>
      <c r="E213" s="246" t="s">
        <v>21</v>
      </c>
      <c r="F213" s="247" t="s">
        <v>497</v>
      </c>
      <c r="G213" s="245"/>
      <c r="H213" s="248">
        <v>17.239999999999998</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307</v>
      </c>
      <c r="AU213" s="254" t="s">
        <v>81</v>
      </c>
      <c r="AV213" s="14" t="s">
        <v>81</v>
      </c>
      <c r="AW213" s="14" t="s">
        <v>33</v>
      </c>
      <c r="AX213" s="14" t="s">
        <v>72</v>
      </c>
      <c r="AY213" s="254" t="s">
        <v>295</v>
      </c>
    </row>
    <row r="214" s="15" customFormat="1">
      <c r="A214" s="15"/>
      <c r="B214" s="255"/>
      <c r="C214" s="256"/>
      <c r="D214" s="235" t="s">
        <v>307</v>
      </c>
      <c r="E214" s="257" t="s">
        <v>21</v>
      </c>
      <c r="F214" s="258" t="s">
        <v>312</v>
      </c>
      <c r="G214" s="256"/>
      <c r="H214" s="259">
        <v>72.379999999999995</v>
      </c>
      <c r="I214" s="260"/>
      <c r="J214" s="256"/>
      <c r="K214" s="256"/>
      <c r="L214" s="261"/>
      <c r="M214" s="262"/>
      <c r="N214" s="263"/>
      <c r="O214" s="263"/>
      <c r="P214" s="263"/>
      <c r="Q214" s="263"/>
      <c r="R214" s="263"/>
      <c r="S214" s="263"/>
      <c r="T214" s="264"/>
      <c r="U214" s="15"/>
      <c r="V214" s="15"/>
      <c r="W214" s="15"/>
      <c r="X214" s="15"/>
      <c r="Y214" s="15"/>
      <c r="Z214" s="15"/>
      <c r="AA214" s="15"/>
      <c r="AB214" s="15"/>
      <c r="AC214" s="15"/>
      <c r="AD214" s="15"/>
      <c r="AE214" s="15"/>
      <c r="AT214" s="265" t="s">
        <v>307</v>
      </c>
      <c r="AU214" s="265" t="s">
        <v>81</v>
      </c>
      <c r="AV214" s="15" t="s">
        <v>303</v>
      </c>
      <c r="AW214" s="15" t="s">
        <v>33</v>
      </c>
      <c r="AX214" s="15" t="s">
        <v>79</v>
      </c>
      <c r="AY214" s="265" t="s">
        <v>295</v>
      </c>
    </row>
    <row r="215" s="12" customFormat="1" ht="22.8" customHeight="1">
      <c r="A215" s="12"/>
      <c r="B215" s="199"/>
      <c r="C215" s="200"/>
      <c r="D215" s="201" t="s">
        <v>71</v>
      </c>
      <c r="E215" s="213" t="s">
        <v>498</v>
      </c>
      <c r="F215" s="213" t="s">
        <v>499</v>
      </c>
      <c r="G215" s="200"/>
      <c r="H215" s="200"/>
      <c r="I215" s="203"/>
      <c r="J215" s="214">
        <f>BK215</f>
        <v>0</v>
      </c>
      <c r="K215" s="200"/>
      <c r="L215" s="205"/>
      <c r="M215" s="206"/>
      <c r="N215" s="207"/>
      <c r="O215" s="207"/>
      <c r="P215" s="208">
        <f>SUM(P216:P224)</f>
        <v>0</v>
      </c>
      <c r="Q215" s="207"/>
      <c r="R215" s="208">
        <f>SUM(R216:R224)</f>
        <v>0</v>
      </c>
      <c r="S215" s="207"/>
      <c r="T215" s="209">
        <f>SUM(T216:T224)</f>
        <v>0.14974999999999999</v>
      </c>
      <c r="U215" s="12"/>
      <c r="V215" s="12"/>
      <c r="W215" s="12"/>
      <c r="X215" s="12"/>
      <c r="Y215" s="12"/>
      <c r="Z215" s="12"/>
      <c r="AA215" s="12"/>
      <c r="AB215" s="12"/>
      <c r="AC215" s="12"/>
      <c r="AD215" s="12"/>
      <c r="AE215" s="12"/>
      <c r="AR215" s="210" t="s">
        <v>81</v>
      </c>
      <c r="AT215" s="211" t="s">
        <v>71</v>
      </c>
      <c r="AU215" s="211" t="s">
        <v>79</v>
      </c>
      <c r="AY215" s="210" t="s">
        <v>295</v>
      </c>
      <c r="BK215" s="212">
        <f>SUM(BK216:BK224)</f>
        <v>0</v>
      </c>
    </row>
    <row r="216" s="2" customFormat="1" ht="24.15" customHeight="1">
      <c r="A216" s="40"/>
      <c r="B216" s="41"/>
      <c r="C216" s="215" t="s">
        <v>500</v>
      </c>
      <c r="D216" s="215" t="s">
        <v>298</v>
      </c>
      <c r="E216" s="216" t="s">
        <v>501</v>
      </c>
      <c r="F216" s="217" t="s">
        <v>502</v>
      </c>
      <c r="G216" s="218" t="s">
        <v>503</v>
      </c>
      <c r="H216" s="219">
        <v>1</v>
      </c>
      <c r="I216" s="220"/>
      <c r="J216" s="221">
        <f>ROUND(I216*H216,2)</f>
        <v>0</v>
      </c>
      <c r="K216" s="217" t="s">
        <v>302</v>
      </c>
      <c r="L216" s="46"/>
      <c r="M216" s="222" t="s">
        <v>21</v>
      </c>
      <c r="N216" s="223" t="s">
        <v>43</v>
      </c>
      <c r="O216" s="86"/>
      <c r="P216" s="224">
        <f>O216*H216</f>
        <v>0</v>
      </c>
      <c r="Q216" s="224">
        <v>0</v>
      </c>
      <c r="R216" s="224">
        <f>Q216*H216</f>
        <v>0</v>
      </c>
      <c r="S216" s="224">
        <v>0.01933</v>
      </c>
      <c r="T216" s="225">
        <f>S216*H216</f>
        <v>0.01933</v>
      </c>
      <c r="U216" s="40"/>
      <c r="V216" s="40"/>
      <c r="W216" s="40"/>
      <c r="X216" s="40"/>
      <c r="Y216" s="40"/>
      <c r="Z216" s="40"/>
      <c r="AA216" s="40"/>
      <c r="AB216" s="40"/>
      <c r="AC216" s="40"/>
      <c r="AD216" s="40"/>
      <c r="AE216" s="40"/>
      <c r="AR216" s="226" t="s">
        <v>373</v>
      </c>
      <c r="AT216" s="226" t="s">
        <v>298</v>
      </c>
      <c r="AU216" s="226" t="s">
        <v>81</v>
      </c>
      <c r="AY216" s="19" t="s">
        <v>295</v>
      </c>
      <c r="BE216" s="227">
        <f>IF(N216="základní",J216,0)</f>
        <v>0</v>
      </c>
      <c r="BF216" s="227">
        <f>IF(N216="snížená",J216,0)</f>
        <v>0</v>
      </c>
      <c r="BG216" s="227">
        <f>IF(N216="zákl. přenesená",J216,0)</f>
        <v>0</v>
      </c>
      <c r="BH216" s="227">
        <f>IF(N216="sníž. přenesená",J216,0)</f>
        <v>0</v>
      </c>
      <c r="BI216" s="227">
        <f>IF(N216="nulová",J216,0)</f>
        <v>0</v>
      </c>
      <c r="BJ216" s="19" t="s">
        <v>79</v>
      </c>
      <c r="BK216" s="227">
        <f>ROUND(I216*H216,2)</f>
        <v>0</v>
      </c>
      <c r="BL216" s="19" t="s">
        <v>373</v>
      </c>
      <c r="BM216" s="226" t="s">
        <v>583</v>
      </c>
    </row>
    <row r="217" s="2" customFormat="1">
      <c r="A217" s="40"/>
      <c r="B217" s="41"/>
      <c r="C217" s="42"/>
      <c r="D217" s="228" t="s">
        <v>305</v>
      </c>
      <c r="E217" s="42"/>
      <c r="F217" s="229" t="s">
        <v>505</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305</v>
      </c>
      <c r="AU217" s="19" t="s">
        <v>81</v>
      </c>
    </row>
    <row r="218" s="2" customFormat="1" ht="21.75" customHeight="1">
      <c r="A218" s="40"/>
      <c r="B218" s="41"/>
      <c r="C218" s="215" t="s">
        <v>506</v>
      </c>
      <c r="D218" s="215" t="s">
        <v>298</v>
      </c>
      <c r="E218" s="216" t="s">
        <v>507</v>
      </c>
      <c r="F218" s="217" t="s">
        <v>508</v>
      </c>
      <c r="G218" s="218" t="s">
        <v>503</v>
      </c>
      <c r="H218" s="219">
        <v>1</v>
      </c>
      <c r="I218" s="220"/>
      <c r="J218" s="221">
        <f>ROUND(I218*H218,2)</f>
        <v>0</v>
      </c>
      <c r="K218" s="217" t="s">
        <v>302</v>
      </c>
      <c r="L218" s="46"/>
      <c r="M218" s="222" t="s">
        <v>21</v>
      </c>
      <c r="N218" s="223" t="s">
        <v>43</v>
      </c>
      <c r="O218" s="86"/>
      <c r="P218" s="224">
        <f>O218*H218</f>
        <v>0</v>
      </c>
      <c r="Q218" s="224">
        <v>0</v>
      </c>
      <c r="R218" s="224">
        <f>Q218*H218</f>
        <v>0</v>
      </c>
      <c r="S218" s="224">
        <v>0.019460000000000002</v>
      </c>
      <c r="T218" s="225">
        <f>S218*H218</f>
        <v>0.019460000000000002</v>
      </c>
      <c r="U218" s="40"/>
      <c r="V218" s="40"/>
      <c r="W218" s="40"/>
      <c r="X218" s="40"/>
      <c r="Y218" s="40"/>
      <c r="Z218" s="40"/>
      <c r="AA218" s="40"/>
      <c r="AB218" s="40"/>
      <c r="AC218" s="40"/>
      <c r="AD218" s="40"/>
      <c r="AE218" s="40"/>
      <c r="AR218" s="226" t="s">
        <v>373</v>
      </c>
      <c r="AT218" s="226" t="s">
        <v>298</v>
      </c>
      <c r="AU218" s="226" t="s">
        <v>81</v>
      </c>
      <c r="AY218" s="19" t="s">
        <v>295</v>
      </c>
      <c r="BE218" s="227">
        <f>IF(N218="základní",J218,0)</f>
        <v>0</v>
      </c>
      <c r="BF218" s="227">
        <f>IF(N218="snížená",J218,0)</f>
        <v>0</v>
      </c>
      <c r="BG218" s="227">
        <f>IF(N218="zákl. přenesená",J218,0)</f>
        <v>0</v>
      </c>
      <c r="BH218" s="227">
        <f>IF(N218="sníž. přenesená",J218,0)</f>
        <v>0</v>
      </c>
      <c r="BI218" s="227">
        <f>IF(N218="nulová",J218,0)</f>
        <v>0</v>
      </c>
      <c r="BJ218" s="19" t="s">
        <v>79</v>
      </c>
      <c r="BK218" s="227">
        <f>ROUND(I218*H218,2)</f>
        <v>0</v>
      </c>
      <c r="BL218" s="19" t="s">
        <v>373</v>
      </c>
      <c r="BM218" s="226" t="s">
        <v>584</v>
      </c>
    </row>
    <row r="219" s="2" customFormat="1">
      <c r="A219" s="40"/>
      <c r="B219" s="41"/>
      <c r="C219" s="42"/>
      <c r="D219" s="228" t="s">
        <v>305</v>
      </c>
      <c r="E219" s="42"/>
      <c r="F219" s="229" t="s">
        <v>510</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305</v>
      </c>
      <c r="AU219" s="19" t="s">
        <v>81</v>
      </c>
    </row>
    <row r="220" s="2" customFormat="1" ht="24.15" customHeight="1">
      <c r="A220" s="40"/>
      <c r="B220" s="41"/>
      <c r="C220" s="215" t="s">
        <v>511</v>
      </c>
      <c r="D220" s="215" t="s">
        <v>298</v>
      </c>
      <c r="E220" s="216" t="s">
        <v>512</v>
      </c>
      <c r="F220" s="217" t="s">
        <v>513</v>
      </c>
      <c r="G220" s="218" t="s">
        <v>503</v>
      </c>
      <c r="H220" s="219">
        <v>2</v>
      </c>
      <c r="I220" s="220"/>
      <c r="J220" s="221">
        <f>ROUND(I220*H220,2)</f>
        <v>0</v>
      </c>
      <c r="K220" s="217" t="s">
        <v>302</v>
      </c>
      <c r="L220" s="46"/>
      <c r="M220" s="222" t="s">
        <v>21</v>
      </c>
      <c r="N220" s="223" t="s">
        <v>43</v>
      </c>
      <c r="O220" s="86"/>
      <c r="P220" s="224">
        <f>O220*H220</f>
        <v>0</v>
      </c>
      <c r="Q220" s="224">
        <v>0</v>
      </c>
      <c r="R220" s="224">
        <f>Q220*H220</f>
        <v>0</v>
      </c>
      <c r="S220" s="224">
        <v>0.034700000000000002</v>
      </c>
      <c r="T220" s="225">
        <f>S220*H220</f>
        <v>0.069400000000000003</v>
      </c>
      <c r="U220" s="40"/>
      <c r="V220" s="40"/>
      <c r="W220" s="40"/>
      <c r="X220" s="40"/>
      <c r="Y220" s="40"/>
      <c r="Z220" s="40"/>
      <c r="AA220" s="40"/>
      <c r="AB220" s="40"/>
      <c r="AC220" s="40"/>
      <c r="AD220" s="40"/>
      <c r="AE220" s="40"/>
      <c r="AR220" s="226" t="s">
        <v>373</v>
      </c>
      <c r="AT220" s="226" t="s">
        <v>298</v>
      </c>
      <c r="AU220" s="226" t="s">
        <v>81</v>
      </c>
      <c r="AY220" s="19" t="s">
        <v>295</v>
      </c>
      <c r="BE220" s="227">
        <f>IF(N220="základní",J220,0)</f>
        <v>0</v>
      </c>
      <c r="BF220" s="227">
        <f>IF(N220="snížená",J220,0)</f>
        <v>0</v>
      </c>
      <c r="BG220" s="227">
        <f>IF(N220="zákl. přenesená",J220,0)</f>
        <v>0</v>
      </c>
      <c r="BH220" s="227">
        <f>IF(N220="sníž. přenesená",J220,0)</f>
        <v>0</v>
      </c>
      <c r="BI220" s="227">
        <f>IF(N220="nulová",J220,0)</f>
        <v>0</v>
      </c>
      <c r="BJ220" s="19" t="s">
        <v>79</v>
      </c>
      <c r="BK220" s="227">
        <f>ROUND(I220*H220,2)</f>
        <v>0</v>
      </c>
      <c r="BL220" s="19" t="s">
        <v>373</v>
      </c>
      <c r="BM220" s="226" t="s">
        <v>585</v>
      </c>
    </row>
    <row r="221" s="2" customFormat="1">
      <c r="A221" s="40"/>
      <c r="B221" s="41"/>
      <c r="C221" s="42"/>
      <c r="D221" s="228" t="s">
        <v>305</v>
      </c>
      <c r="E221" s="42"/>
      <c r="F221" s="229" t="s">
        <v>515</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305</v>
      </c>
      <c r="AU221" s="19" t="s">
        <v>81</v>
      </c>
    </row>
    <row r="222" s="2" customFormat="1" ht="16.5" customHeight="1">
      <c r="A222" s="40"/>
      <c r="B222" s="41"/>
      <c r="C222" s="215" t="s">
        <v>7</v>
      </c>
      <c r="D222" s="215" t="s">
        <v>298</v>
      </c>
      <c r="E222" s="216" t="s">
        <v>516</v>
      </c>
      <c r="F222" s="217" t="s">
        <v>517</v>
      </c>
      <c r="G222" s="218" t="s">
        <v>503</v>
      </c>
      <c r="H222" s="219">
        <v>1</v>
      </c>
      <c r="I222" s="220"/>
      <c r="J222" s="221">
        <f>ROUND(I222*H222,2)</f>
        <v>0</v>
      </c>
      <c r="K222" s="217" t="s">
        <v>302</v>
      </c>
      <c r="L222" s="46"/>
      <c r="M222" s="222" t="s">
        <v>21</v>
      </c>
      <c r="N222" s="223" t="s">
        <v>43</v>
      </c>
      <c r="O222" s="86"/>
      <c r="P222" s="224">
        <f>O222*H222</f>
        <v>0</v>
      </c>
      <c r="Q222" s="224">
        <v>0</v>
      </c>
      <c r="R222" s="224">
        <f>Q222*H222</f>
        <v>0</v>
      </c>
      <c r="S222" s="224">
        <v>0.00156</v>
      </c>
      <c r="T222" s="225">
        <f>S222*H222</f>
        <v>0.00156</v>
      </c>
      <c r="U222" s="40"/>
      <c r="V222" s="40"/>
      <c r="W222" s="40"/>
      <c r="X222" s="40"/>
      <c r="Y222" s="40"/>
      <c r="Z222" s="40"/>
      <c r="AA222" s="40"/>
      <c r="AB222" s="40"/>
      <c r="AC222" s="40"/>
      <c r="AD222" s="40"/>
      <c r="AE222" s="40"/>
      <c r="AR222" s="226" t="s">
        <v>373</v>
      </c>
      <c r="AT222" s="226" t="s">
        <v>298</v>
      </c>
      <c r="AU222" s="226" t="s">
        <v>81</v>
      </c>
      <c r="AY222" s="19" t="s">
        <v>295</v>
      </c>
      <c r="BE222" s="227">
        <f>IF(N222="základní",J222,0)</f>
        <v>0</v>
      </c>
      <c r="BF222" s="227">
        <f>IF(N222="snížená",J222,0)</f>
        <v>0</v>
      </c>
      <c r="BG222" s="227">
        <f>IF(N222="zákl. přenesená",J222,0)</f>
        <v>0</v>
      </c>
      <c r="BH222" s="227">
        <f>IF(N222="sníž. přenesená",J222,0)</f>
        <v>0</v>
      </c>
      <c r="BI222" s="227">
        <f>IF(N222="nulová",J222,0)</f>
        <v>0</v>
      </c>
      <c r="BJ222" s="19" t="s">
        <v>79</v>
      </c>
      <c r="BK222" s="227">
        <f>ROUND(I222*H222,2)</f>
        <v>0</v>
      </c>
      <c r="BL222" s="19" t="s">
        <v>373</v>
      </c>
      <c r="BM222" s="226" t="s">
        <v>586</v>
      </c>
    </row>
    <row r="223" s="2" customFormat="1">
      <c r="A223" s="40"/>
      <c r="B223" s="41"/>
      <c r="C223" s="42"/>
      <c r="D223" s="228" t="s">
        <v>305</v>
      </c>
      <c r="E223" s="42"/>
      <c r="F223" s="229" t="s">
        <v>519</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305</v>
      </c>
      <c r="AU223" s="19" t="s">
        <v>81</v>
      </c>
    </row>
    <row r="224" s="2" customFormat="1" ht="16.5" customHeight="1">
      <c r="A224" s="40"/>
      <c r="B224" s="41"/>
      <c r="C224" s="215" t="s">
        <v>520</v>
      </c>
      <c r="D224" s="215" t="s">
        <v>298</v>
      </c>
      <c r="E224" s="216" t="s">
        <v>521</v>
      </c>
      <c r="F224" s="217" t="s">
        <v>522</v>
      </c>
      <c r="G224" s="218" t="s">
        <v>459</v>
      </c>
      <c r="H224" s="219">
        <v>5</v>
      </c>
      <c r="I224" s="220"/>
      <c r="J224" s="221">
        <f>ROUND(I224*H224,2)</f>
        <v>0</v>
      </c>
      <c r="K224" s="217" t="s">
        <v>523</v>
      </c>
      <c r="L224" s="46"/>
      <c r="M224" s="222" t="s">
        <v>21</v>
      </c>
      <c r="N224" s="223" t="s">
        <v>43</v>
      </c>
      <c r="O224" s="86"/>
      <c r="P224" s="224">
        <f>O224*H224</f>
        <v>0</v>
      </c>
      <c r="Q224" s="224">
        <v>0</v>
      </c>
      <c r="R224" s="224">
        <f>Q224*H224</f>
        <v>0</v>
      </c>
      <c r="S224" s="224">
        <v>0.0080000000000000002</v>
      </c>
      <c r="T224" s="225">
        <f>S224*H224</f>
        <v>0.040000000000000001</v>
      </c>
      <c r="U224" s="40"/>
      <c r="V224" s="40"/>
      <c r="W224" s="40"/>
      <c r="X224" s="40"/>
      <c r="Y224" s="40"/>
      <c r="Z224" s="40"/>
      <c r="AA224" s="40"/>
      <c r="AB224" s="40"/>
      <c r="AC224" s="40"/>
      <c r="AD224" s="40"/>
      <c r="AE224" s="40"/>
      <c r="AR224" s="226" t="s">
        <v>303</v>
      </c>
      <c r="AT224" s="226" t="s">
        <v>298</v>
      </c>
      <c r="AU224" s="226" t="s">
        <v>81</v>
      </c>
      <c r="AY224" s="19" t="s">
        <v>295</v>
      </c>
      <c r="BE224" s="227">
        <f>IF(N224="základní",J224,0)</f>
        <v>0</v>
      </c>
      <c r="BF224" s="227">
        <f>IF(N224="snížená",J224,0)</f>
        <v>0</v>
      </c>
      <c r="BG224" s="227">
        <f>IF(N224="zákl. přenesená",J224,0)</f>
        <v>0</v>
      </c>
      <c r="BH224" s="227">
        <f>IF(N224="sníž. přenesená",J224,0)</f>
        <v>0</v>
      </c>
      <c r="BI224" s="227">
        <f>IF(N224="nulová",J224,0)</f>
        <v>0</v>
      </c>
      <c r="BJ224" s="19" t="s">
        <v>79</v>
      </c>
      <c r="BK224" s="227">
        <f>ROUND(I224*H224,2)</f>
        <v>0</v>
      </c>
      <c r="BL224" s="19" t="s">
        <v>303</v>
      </c>
      <c r="BM224" s="226" t="s">
        <v>587</v>
      </c>
    </row>
    <row r="225" s="12" customFormat="1" ht="22.8" customHeight="1">
      <c r="A225" s="12"/>
      <c r="B225" s="199"/>
      <c r="C225" s="200"/>
      <c r="D225" s="201" t="s">
        <v>71</v>
      </c>
      <c r="E225" s="213" t="s">
        <v>380</v>
      </c>
      <c r="F225" s="213" t="s">
        <v>381</v>
      </c>
      <c r="G225" s="200"/>
      <c r="H225" s="200"/>
      <c r="I225" s="203"/>
      <c r="J225" s="214">
        <f>BK225</f>
        <v>0</v>
      </c>
      <c r="K225" s="200"/>
      <c r="L225" s="205"/>
      <c r="M225" s="206"/>
      <c r="N225" s="207"/>
      <c r="O225" s="207"/>
      <c r="P225" s="208">
        <f>SUM(P226:P230)</f>
        <v>0</v>
      </c>
      <c r="Q225" s="207"/>
      <c r="R225" s="208">
        <f>SUM(R226:R230)</f>
        <v>0</v>
      </c>
      <c r="S225" s="207"/>
      <c r="T225" s="209">
        <f>SUM(T226:T230)</f>
        <v>0.089599999999999999</v>
      </c>
      <c r="U225" s="12"/>
      <c r="V225" s="12"/>
      <c r="W225" s="12"/>
      <c r="X225" s="12"/>
      <c r="Y225" s="12"/>
      <c r="Z225" s="12"/>
      <c r="AA225" s="12"/>
      <c r="AB225" s="12"/>
      <c r="AC225" s="12"/>
      <c r="AD225" s="12"/>
      <c r="AE225" s="12"/>
      <c r="AR225" s="210" t="s">
        <v>81</v>
      </c>
      <c r="AT225" s="211" t="s">
        <v>71</v>
      </c>
      <c r="AU225" s="211" t="s">
        <v>79</v>
      </c>
      <c r="AY225" s="210" t="s">
        <v>295</v>
      </c>
      <c r="BK225" s="212">
        <f>SUM(BK226:BK230)</f>
        <v>0</v>
      </c>
    </row>
    <row r="226" s="2" customFormat="1" ht="37.8" customHeight="1">
      <c r="A226" s="40"/>
      <c r="B226" s="41"/>
      <c r="C226" s="215" t="s">
        <v>525</v>
      </c>
      <c r="D226" s="215" t="s">
        <v>298</v>
      </c>
      <c r="E226" s="216" t="s">
        <v>526</v>
      </c>
      <c r="F226" s="217" t="s">
        <v>527</v>
      </c>
      <c r="G226" s="218" t="s">
        <v>301</v>
      </c>
      <c r="H226" s="219">
        <v>8</v>
      </c>
      <c r="I226" s="220"/>
      <c r="J226" s="221">
        <f>ROUND(I226*H226,2)</f>
        <v>0</v>
      </c>
      <c r="K226" s="217" t="s">
        <v>302</v>
      </c>
      <c r="L226" s="46"/>
      <c r="M226" s="222" t="s">
        <v>21</v>
      </c>
      <c r="N226" s="223" t="s">
        <v>43</v>
      </c>
      <c r="O226" s="86"/>
      <c r="P226" s="224">
        <f>O226*H226</f>
        <v>0</v>
      </c>
      <c r="Q226" s="224">
        <v>0</v>
      </c>
      <c r="R226" s="224">
        <f>Q226*H226</f>
        <v>0</v>
      </c>
      <c r="S226" s="224">
        <v>0.0112</v>
      </c>
      <c r="T226" s="225">
        <f>S226*H226</f>
        <v>0.089599999999999999</v>
      </c>
      <c r="U226" s="40"/>
      <c r="V226" s="40"/>
      <c r="W226" s="40"/>
      <c r="X226" s="40"/>
      <c r="Y226" s="40"/>
      <c r="Z226" s="40"/>
      <c r="AA226" s="40"/>
      <c r="AB226" s="40"/>
      <c r="AC226" s="40"/>
      <c r="AD226" s="40"/>
      <c r="AE226" s="40"/>
      <c r="AR226" s="226" t="s">
        <v>373</v>
      </c>
      <c r="AT226" s="226" t="s">
        <v>298</v>
      </c>
      <c r="AU226" s="226" t="s">
        <v>81</v>
      </c>
      <c r="AY226" s="19" t="s">
        <v>295</v>
      </c>
      <c r="BE226" s="227">
        <f>IF(N226="základní",J226,0)</f>
        <v>0</v>
      </c>
      <c r="BF226" s="227">
        <f>IF(N226="snížená",J226,0)</f>
        <v>0</v>
      </c>
      <c r="BG226" s="227">
        <f>IF(N226="zákl. přenesená",J226,0)</f>
        <v>0</v>
      </c>
      <c r="BH226" s="227">
        <f>IF(N226="sníž. přenesená",J226,0)</f>
        <v>0</v>
      </c>
      <c r="BI226" s="227">
        <f>IF(N226="nulová",J226,0)</f>
        <v>0</v>
      </c>
      <c r="BJ226" s="19" t="s">
        <v>79</v>
      </c>
      <c r="BK226" s="227">
        <f>ROUND(I226*H226,2)</f>
        <v>0</v>
      </c>
      <c r="BL226" s="19" t="s">
        <v>373</v>
      </c>
      <c r="BM226" s="226" t="s">
        <v>588</v>
      </c>
    </row>
    <row r="227" s="2" customFormat="1">
      <c r="A227" s="40"/>
      <c r="B227" s="41"/>
      <c r="C227" s="42"/>
      <c r="D227" s="228" t="s">
        <v>305</v>
      </c>
      <c r="E227" s="42"/>
      <c r="F227" s="229" t="s">
        <v>529</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305</v>
      </c>
      <c r="AU227" s="19" t="s">
        <v>81</v>
      </c>
    </row>
    <row r="228" s="13" customFormat="1">
      <c r="A228" s="13"/>
      <c r="B228" s="233"/>
      <c r="C228" s="234"/>
      <c r="D228" s="235" t="s">
        <v>307</v>
      </c>
      <c r="E228" s="236" t="s">
        <v>21</v>
      </c>
      <c r="F228" s="237" t="s">
        <v>530</v>
      </c>
      <c r="G228" s="234"/>
      <c r="H228" s="236" t="s">
        <v>21</v>
      </c>
      <c r="I228" s="238"/>
      <c r="J228" s="234"/>
      <c r="K228" s="234"/>
      <c r="L228" s="239"/>
      <c r="M228" s="240"/>
      <c r="N228" s="241"/>
      <c r="O228" s="241"/>
      <c r="P228" s="241"/>
      <c r="Q228" s="241"/>
      <c r="R228" s="241"/>
      <c r="S228" s="241"/>
      <c r="T228" s="242"/>
      <c r="U228" s="13"/>
      <c r="V228" s="13"/>
      <c r="W228" s="13"/>
      <c r="X228" s="13"/>
      <c r="Y228" s="13"/>
      <c r="Z228" s="13"/>
      <c r="AA228" s="13"/>
      <c r="AB228" s="13"/>
      <c r="AC228" s="13"/>
      <c r="AD228" s="13"/>
      <c r="AE228" s="13"/>
      <c r="AT228" s="243" t="s">
        <v>307</v>
      </c>
      <c r="AU228" s="243" t="s">
        <v>81</v>
      </c>
      <c r="AV228" s="13" t="s">
        <v>79</v>
      </c>
      <c r="AW228" s="13" t="s">
        <v>33</v>
      </c>
      <c r="AX228" s="13" t="s">
        <v>72</v>
      </c>
      <c r="AY228" s="243" t="s">
        <v>295</v>
      </c>
    </row>
    <row r="229" s="14" customFormat="1">
      <c r="A229" s="14"/>
      <c r="B229" s="244"/>
      <c r="C229" s="245"/>
      <c r="D229" s="235" t="s">
        <v>307</v>
      </c>
      <c r="E229" s="246" t="s">
        <v>21</v>
      </c>
      <c r="F229" s="247" t="s">
        <v>531</v>
      </c>
      <c r="G229" s="245"/>
      <c r="H229" s="248">
        <v>8</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307</v>
      </c>
      <c r="AU229" s="254" t="s">
        <v>81</v>
      </c>
      <c r="AV229" s="14" t="s">
        <v>81</v>
      </c>
      <c r="AW229" s="14" t="s">
        <v>33</v>
      </c>
      <c r="AX229" s="14" t="s">
        <v>72</v>
      </c>
      <c r="AY229" s="254" t="s">
        <v>295</v>
      </c>
    </row>
    <row r="230" s="15" customFormat="1">
      <c r="A230" s="15"/>
      <c r="B230" s="255"/>
      <c r="C230" s="256"/>
      <c r="D230" s="235" t="s">
        <v>307</v>
      </c>
      <c r="E230" s="257" t="s">
        <v>21</v>
      </c>
      <c r="F230" s="258" t="s">
        <v>312</v>
      </c>
      <c r="G230" s="256"/>
      <c r="H230" s="259">
        <v>8</v>
      </c>
      <c r="I230" s="260"/>
      <c r="J230" s="256"/>
      <c r="K230" s="256"/>
      <c r="L230" s="261"/>
      <c r="M230" s="262"/>
      <c r="N230" s="263"/>
      <c r="O230" s="263"/>
      <c r="P230" s="263"/>
      <c r="Q230" s="263"/>
      <c r="R230" s="263"/>
      <c r="S230" s="263"/>
      <c r="T230" s="264"/>
      <c r="U230" s="15"/>
      <c r="V230" s="15"/>
      <c r="W230" s="15"/>
      <c r="X230" s="15"/>
      <c r="Y230" s="15"/>
      <c r="Z230" s="15"/>
      <c r="AA230" s="15"/>
      <c r="AB230" s="15"/>
      <c r="AC230" s="15"/>
      <c r="AD230" s="15"/>
      <c r="AE230" s="15"/>
      <c r="AT230" s="265" t="s">
        <v>307</v>
      </c>
      <c r="AU230" s="265" t="s">
        <v>81</v>
      </c>
      <c r="AV230" s="15" t="s">
        <v>303</v>
      </c>
      <c r="AW230" s="15" t="s">
        <v>33</v>
      </c>
      <c r="AX230" s="15" t="s">
        <v>79</v>
      </c>
      <c r="AY230" s="265" t="s">
        <v>295</v>
      </c>
    </row>
    <row r="231" s="12" customFormat="1" ht="22.8" customHeight="1">
      <c r="A231" s="12"/>
      <c r="B231" s="199"/>
      <c r="C231" s="200"/>
      <c r="D231" s="201" t="s">
        <v>71</v>
      </c>
      <c r="E231" s="213" t="s">
        <v>391</v>
      </c>
      <c r="F231" s="213" t="s">
        <v>392</v>
      </c>
      <c r="G231" s="200"/>
      <c r="H231" s="200"/>
      <c r="I231" s="203"/>
      <c r="J231" s="214">
        <f>BK231</f>
        <v>0</v>
      </c>
      <c r="K231" s="200"/>
      <c r="L231" s="205"/>
      <c r="M231" s="206"/>
      <c r="N231" s="207"/>
      <c r="O231" s="207"/>
      <c r="P231" s="208">
        <f>P232</f>
        <v>0</v>
      </c>
      <c r="Q231" s="207"/>
      <c r="R231" s="208">
        <f>R232</f>
        <v>0</v>
      </c>
      <c r="S231" s="207"/>
      <c r="T231" s="209">
        <f>T232</f>
        <v>2</v>
      </c>
      <c r="U231" s="12"/>
      <c r="V231" s="12"/>
      <c r="W231" s="12"/>
      <c r="X231" s="12"/>
      <c r="Y231" s="12"/>
      <c r="Z231" s="12"/>
      <c r="AA231" s="12"/>
      <c r="AB231" s="12"/>
      <c r="AC231" s="12"/>
      <c r="AD231" s="12"/>
      <c r="AE231" s="12"/>
      <c r="AR231" s="210" t="s">
        <v>81</v>
      </c>
      <c r="AT231" s="211" t="s">
        <v>71</v>
      </c>
      <c r="AU231" s="211" t="s">
        <v>79</v>
      </c>
      <c r="AY231" s="210" t="s">
        <v>295</v>
      </c>
      <c r="BK231" s="212">
        <f>BK232</f>
        <v>0</v>
      </c>
    </row>
    <row r="232" s="2" customFormat="1" ht="24.15" customHeight="1">
      <c r="A232" s="40"/>
      <c r="B232" s="41"/>
      <c r="C232" s="215" t="s">
        <v>532</v>
      </c>
      <c r="D232" s="215" t="s">
        <v>298</v>
      </c>
      <c r="E232" s="216" t="s">
        <v>533</v>
      </c>
      <c r="F232" s="217" t="s">
        <v>534</v>
      </c>
      <c r="G232" s="218" t="s">
        <v>459</v>
      </c>
      <c r="H232" s="219">
        <v>1</v>
      </c>
      <c r="I232" s="220"/>
      <c r="J232" s="221">
        <f>ROUND(I232*H232,2)</f>
        <v>0</v>
      </c>
      <c r="K232" s="217" t="s">
        <v>523</v>
      </c>
      <c r="L232" s="46"/>
      <c r="M232" s="222" t="s">
        <v>21</v>
      </c>
      <c r="N232" s="223" t="s">
        <v>43</v>
      </c>
      <c r="O232" s="86"/>
      <c r="P232" s="224">
        <f>O232*H232</f>
        <v>0</v>
      </c>
      <c r="Q232" s="224">
        <v>0</v>
      </c>
      <c r="R232" s="224">
        <f>Q232*H232</f>
        <v>0</v>
      </c>
      <c r="S232" s="224">
        <v>2</v>
      </c>
      <c r="T232" s="225">
        <f>S232*H232</f>
        <v>2</v>
      </c>
      <c r="U232" s="40"/>
      <c r="V232" s="40"/>
      <c r="W232" s="40"/>
      <c r="X232" s="40"/>
      <c r="Y232" s="40"/>
      <c r="Z232" s="40"/>
      <c r="AA232" s="40"/>
      <c r="AB232" s="40"/>
      <c r="AC232" s="40"/>
      <c r="AD232" s="40"/>
      <c r="AE232" s="40"/>
      <c r="AR232" s="226" t="s">
        <v>373</v>
      </c>
      <c r="AT232" s="226" t="s">
        <v>298</v>
      </c>
      <c r="AU232" s="226" t="s">
        <v>81</v>
      </c>
      <c r="AY232" s="19" t="s">
        <v>295</v>
      </c>
      <c r="BE232" s="227">
        <f>IF(N232="základní",J232,0)</f>
        <v>0</v>
      </c>
      <c r="BF232" s="227">
        <f>IF(N232="snížená",J232,0)</f>
        <v>0</v>
      </c>
      <c r="BG232" s="227">
        <f>IF(N232="zákl. přenesená",J232,0)</f>
        <v>0</v>
      </c>
      <c r="BH232" s="227">
        <f>IF(N232="sníž. přenesená",J232,0)</f>
        <v>0</v>
      </c>
      <c r="BI232" s="227">
        <f>IF(N232="nulová",J232,0)</f>
        <v>0</v>
      </c>
      <c r="BJ232" s="19" t="s">
        <v>79</v>
      </c>
      <c r="BK232" s="227">
        <f>ROUND(I232*H232,2)</f>
        <v>0</v>
      </c>
      <c r="BL232" s="19" t="s">
        <v>373</v>
      </c>
      <c r="BM232" s="226" t="s">
        <v>589</v>
      </c>
    </row>
    <row r="233" s="12" customFormat="1" ht="22.8" customHeight="1">
      <c r="A233" s="12"/>
      <c r="B233" s="199"/>
      <c r="C233" s="200"/>
      <c r="D233" s="201" t="s">
        <v>71</v>
      </c>
      <c r="E233" s="213" t="s">
        <v>536</v>
      </c>
      <c r="F233" s="213" t="s">
        <v>537</v>
      </c>
      <c r="G233" s="200"/>
      <c r="H233" s="200"/>
      <c r="I233" s="203"/>
      <c r="J233" s="214">
        <f>BK233</f>
        <v>0</v>
      </c>
      <c r="K233" s="200"/>
      <c r="L233" s="205"/>
      <c r="M233" s="206"/>
      <c r="N233" s="207"/>
      <c r="O233" s="207"/>
      <c r="P233" s="208">
        <f>SUM(P234:P241)</f>
        <v>0</v>
      </c>
      <c r="Q233" s="207"/>
      <c r="R233" s="208">
        <f>SUM(R234:R241)</f>
        <v>0</v>
      </c>
      <c r="S233" s="207"/>
      <c r="T233" s="209">
        <f>SUM(T234:T241)</f>
        <v>1.277507</v>
      </c>
      <c r="U233" s="12"/>
      <c r="V233" s="12"/>
      <c r="W233" s="12"/>
      <c r="X233" s="12"/>
      <c r="Y233" s="12"/>
      <c r="Z233" s="12"/>
      <c r="AA233" s="12"/>
      <c r="AB233" s="12"/>
      <c r="AC233" s="12"/>
      <c r="AD233" s="12"/>
      <c r="AE233" s="12"/>
      <c r="AR233" s="210" t="s">
        <v>81</v>
      </c>
      <c r="AT233" s="211" t="s">
        <v>71</v>
      </c>
      <c r="AU233" s="211" t="s">
        <v>79</v>
      </c>
      <c r="AY233" s="210" t="s">
        <v>295</v>
      </c>
      <c r="BK233" s="212">
        <f>SUM(BK234:BK241)</f>
        <v>0</v>
      </c>
    </row>
    <row r="234" s="2" customFormat="1" ht="16.5" customHeight="1">
      <c r="A234" s="40"/>
      <c r="B234" s="41"/>
      <c r="C234" s="215" t="s">
        <v>538</v>
      </c>
      <c r="D234" s="215" t="s">
        <v>298</v>
      </c>
      <c r="E234" s="216" t="s">
        <v>539</v>
      </c>
      <c r="F234" s="217" t="s">
        <v>540</v>
      </c>
      <c r="G234" s="218" t="s">
        <v>301</v>
      </c>
      <c r="H234" s="219">
        <v>36.189999999999998</v>
      </c>
      <c r="I234" s="220"/>
      <c r="J234" s="221">
        <f>ROUND(I234*H234,2)</f>
        <v>0</v>
      </c>
      <c r="K234" s="217" t="s">
        <v>302</v>
      </c>
      <c r="L234" s="46"/>
      <c r="M234" s="222" t="s">
        <v>21</v>
      </c>
      <c r="N234" s="223" t="s">
        <v>43</v>
      </c>
      <c r="O234" s="86"/>
      <c r="P234" s="224">
        <f>O234*H234</f>
        <v>0</v>
      </c>
      <c r="Q234" s="224">
        <v>0</v>
      </c>
      <c r="R234" s="224">
        <f>Q234*H234</f>
        <v>0</v>
      </c>
      <c r="S234" s="224">
        <v>0.035299999999999998</v>
      </c>
      <c r="T234" s="225">
        <f>S234*H234</f>
        <v>1.277507</v>
      </c>
      <c r="U234" s="40"/>
      <c r="V234" s="40"/>
      <c r="W234" s="40"/>
      <c r="X234" s="40"/>
      <c r="Y234" s="40"/>
      <c r="Z234" s="40"/>
      <c r="AA234" s="40"/>
      <c r="AB234" s="40"/>
      <c r="AC234" s="40"/>
      <c r="AD234" s="40"/>
      <c r="AE234" s="40"/>
      <c r="AR234" s="226" t="s">
        <v>373</v>
      </c>
      <c r="AT234" s="226" t="s">
        <v>298</v>
      </c>
      <c r="AU234" s="226" t="s">
        <v>81</v>
      </c>
      <c r="AY234" s="19" t="s">
        <v>295</v>
      </c>
      <c r="BE234" s="227">
        <f>IF(N234="základní",J234,0)</f>
        <v>0</v>
      </c>
      <c r="BF234" s="227">
        <f>IF(N234="snížená",J234,0)</f>
        <v>0</v>
      </c>
      <c r="BG234" s="227">
        <f>IF(N234="zákl. přenesená",J234,0)</f>
        <v>0</v>
      </c>
      <c r="BH234" s="227">
        <f>IF(N234="sníž. přenesená",J234,0)</f>
        <v>0</v>
      </c>
      <c r="BI234" s="227">
        <f>IF(N234="nulová",J234,0)</f>
        <v>0</v>
      </c>
      <c r="BJ234" s="19" t="s">
        <v>79</v>
      </c>
      <c r="BK234" s="227">
        <f>ROUND(I234*H234,2)</f>
        <v>0</v>
      </c>
      <c r="BL234" s="19" t="s">
        <v>373</v>
      </c>
      <c r="BM234" s="226" t="s">
        <v>590</v>
      </c>
    </row>
    <row r="235" s="2" customFormat="1">
      <c r="A235" s="40"/>
      <c r="B235" s="41"/>
      <c r="C235" s="42"/>
      <c r="D235" s="228" t="s">
        <v>305</v>
      </c>
      <c r="E235" s="42"/>
      <c r="F235" s="229" t="s">
        <v>542</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9" t="s">
        <v>305</v>
      </c>
      <c r="AU235" s="19" t="s">
        <v>81</v>
      </c>
    </row>
    <row r="236" s="14" customFormat="1">
      <c r="A236" s="14"/>
      <c r="B236" s="244"/>
      <c r="C236" s="245"/>
      <c r="D236" s="235" t="s">
        <v>307</v>
      </c>
      <c r="E236" s="246" t="s">
        <v>21</v>
      </c>
      <c r="F236" s="247" t="s">
        <v>470</v>
      </c>
      <c r="G236" s="245"/>
      <c r="H236" s="248">
        <v>12.94</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307</v>
      </c>
      <c r="AU236" s="254" t="s">
        <v>81</v>
      </c>
      <c r="AV236" s="14" t="s">
        <v>81</v>
      </c>
      <c r="AW236" s="14" t="s">
        <v>33</v>
      </c>
      <c r="AX236" s="14" t="s">
        <v>72</v>
      </c>
      <c r="AY236" s="254" t="s">
        <v>295</v>
      </c>
    </row>
    <row r="237" s="14" customFormat="1">
      <c r="A237" s="14"/>
      <c r="B237" s="244"/>
      <c r="C237" s="245"/>
      <c r="D237" s="235" t="s">
        <v>307</v>
      </c>
      <c r="E237" s="246" t="s">
        <v>21</v>
      </c>
      <c r="F237" s="247" t="s">
        <v>471</v>
      </c>
      <c r="G237" s="245"/>
      <c r="H237" s="248">
        <v>4.3899999999999997</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307</v>
      </c>
      <c r="AU237" s="254" t="s">
        <v>81</v>
      </c>
      <c r="AV237" s="14" t="s">
        <v>81</v>
      </c>
      <c r="AW237" s="14" t="s">
        <v>33</v>
      </c>
      <c r="AX237" s="14" t="s">
        <v>72</v>
      </c>
      <c r="AY237" s="254" t="s">
        <v>295</v>
      </c>
    </row>
    <row r="238" s="14" customFormat="1">
      <c r="A238" s="14"/>
      <c r="B238" s="244"/>
      <c r="C238" s="245"/>
      <c r="D238" s="235" t="s">
        <v>307</v>
      </c>
      <c r="E238" s="246" t="s">
        <v>21</v>
      </c>
      <c r="F238" s="247" t="s">
        <v>472</v>
      </c>
      <c r="G238" s="245"/>
      <c r="H238" s="248">
        <v>4.7400000000000002</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307</v>
      </c>
      <c r="AU238" s="254" t="s">
        <v>81</v>
      </c>
      <c r="AV238" s="14" t="s">
        <v>81</v>
      </c>
      <c r="AW238" s="14" t="s">
        <v>33</v>
      </c>
      <c r="AX238" s="14" t="s">
        <v>72</v>
      </c>
      <c r="AY238" s="254" t="s">
        <v>295</v>
      </c>
    </row>
    <row r="239" s="14" customFormat="1">
      <c r="A239" s="14"/>
      <c r="B239" s="244"/>
      <c r="C239" s="245"/>
      <c r="D239" s="235" t="s">
        <v>307</v>
      </c>
      <c r="E239" s="246" t="s">
        <v>21</v>
      </c>
      <c r="F239" s="247" t="s">
        <v>473</v>
      </c>
      <c r="G239" s="245"/>
      <c r="H239" s="248">
        <v>5.5</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307</v>
      </c>
      <c r="AU239" s="254" t="s">
        <v>81</v>
      </c>
      <c r="AV239" s="14" t="s">
        <v>81</v>
      </c>
      <c r="AW239" s="14" t="s">
        <v>33</v>
      </c>
      <c r="AX239" s="14" t="s">
        <v>72</v>
      </c>
      <c r="AY239" s="254" t="s">
        <v>295</v>
      </c>
    </row>
    <row r="240" s="14" customFormat="1">
      <c r="A240" s="14"/>
      <c r="B240" s="244"/>
      <c r="C240" s="245"/>
      <c r="D240" s="235" t="s">
        <v>307</v>
      </c>
      <c r="E240" s="246" t="s">
        <v>21</v>
      </c>
      <c r="F240" s="247" t="s">
        <v>474</v>
      </c>
      <c r="G240" s="245"/>
      <c r="H240" s="248">
        <v>8.6199999999999992</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307</v>
      </c>
      <c r="AU240" s="254" t="s">
        <v>81</v>
      </c>
      <c r="AV240" s="14" t="s">
        <v>81</v>
      </c>
      <c r="AW240" s="14" t="s">
        <v>33</v>
      </c>
      <c r="AX240" s="14" t="s">
        <v>72</v>
      </c>
      <c r="AY240" s="254" t="s">
        <v>295</v>
      </c>
    </row>
    <row r="241" s="15" customFormat="1">
      <c r="A241" s="15"/>
      <c r="B241" s="255"/>
      <c r="C241" s="256"/>
      <c r="D241" s="235" t="s">
        <v>307</v>
      </c>
      <c r="E241" s="257" t="s">
        <v>21</v>
      </c>
      <c r="F241" s="258" t="s">
        <v>312</v>
      </c>
      <c r="G241" s="256"/>
      <c r="H241" s="259">
        <v>36.189999999999998</v>
      </c>
      <c r="I241" s="260"/>
      <c r="J241" s="256"/>
      <c r="K241" s="256"/>
      <c r="L241" s="261"/>
      <c r="M241" s="262"/>
      <c r="N241" s="263"/>
      <c r="O241" s="263"/>
      <c r="P241" s="263"/>
      <c r="Q241" s="263"/>
      <c r="R241" s="263"/>
      <c r="S241" s="263"/>
      <c r="T241" s="264"/>
      <c r="U241" s="15"/>
      <c r="V241" s="15"/>
      <c r="W241" s="15"/>
      <c r="X241" s="15"/>
      <c r="Y241" s="15"/>
      <c r="Z241" s="15"/>
      <c r="AA241" s="15"/>
      <c r="AB241" s="15"/>
      <c r="AC241" s="15"/>
      <c r="AD241" s="15"/>
      <c r="AE241" s="15"/>
      <c r="AT241" s="265" t="s">
        <v>307</v>
      </c>
      <c r="AU241" s="265" t="s">
        <v>81</v>
      </c>
      <c r="AV241" s="15" t="s">
        <v>303</v>
      </c>
      <c r="AW241" s="15" t="s">
        <v>33</v>
      </c>
      <c r="AX241" s="15" t="s">
        <v>79</v>
      </c>
      <c r="AY241" s="265" t="s">
        <v>295</v>
      </c>
    </row>
    <row r="242" s="12" customFormat="1" ht="22.8" customHeight="1">
      <c r="A242" s="12"/>
      <c r="B242" s="199"/>
      <c r="C242" s="200"/>
      <c r="D242" s="201" t="s">
        <v>71</v>
      </c>
      <c r="E242" s="213" t="s">
        <v>543</v>
      </c>
      <c r="F242" s="213" t="s">
        <v>544</v>
      </c>
      <c r="G242" s="200"/>
      <c r="H242" s="200"/>
      <c r="I242" s="203"/>
      <c r="J242" s="214">
        <f>BK242</f>
        <v>0</v>
      </c>
      <c r="K242" s="200"/>
      <c r="L242" s="205"/>
      <c r="M242" s="206"/>
      <c r="N242" s="207"/>
      <c r="O242" s="207"/>
      <c r="P242" s="208">
        <f>SUM(P243:P258)</f>
        <v>0</v>
      </c>
      <c r="Q242" s="207"/>
      <c r="R242" s="208">
        <f>SUM(R243:R258)</f>
        <v>0</v>
      </c>
      <c r="S242" s="207"/>
      <c r="T242" s="209">
        <f>SUM(T243:T258)</f>
        <v>0.36874240000000003</v>
      </c>
      <c r="U242" s="12"/>
      <c r="V242" s="12"/>
      <c r="W242" s="12"/>
      <c r="X242" s="12"/>
      <c r="Y242" s="12"/>
      <c r="Z242" s="12"/>
      <c r="AA242" s="12"/>
      <c r="AB242" s="12"/>
      <c r="AC242" s="12"/>
      <c r="AD242" s="12"/>
      <c r="AE242" s="12"/>
      <c r="AR242" s="210" t="s">
        <v>81</v>
      </c>
      <c r="AT242" s="211" t="s">
        <v>71</v>
      </c>
      <c r="AU242" s="211" t="s">
        <v>79</v>
      </c>
      <c r="AY242" s="210" t="s">
        <v>295</v>
      </c>
      <c r="BK242" s="212">
        <f>SUM(BK243:BK258)</f>
        <v>0</v>
      </c>
    </row>
    <row r="243" s="2" customFormat="1" ht="24.15" customHeight="1">
      <c r="A243" s="40"/>
      <c r="B243" s="41"/>
      <c r="C243" s="215" t="s">
        <v>545</v>
      </c>
      <c r="D243" s="215" t="s">
        <v>298</v>
      </c>
      <c r="E243" s="216" t="s">
        <v>546</v>
      </c>
      <c r="F243" s="217" t="s">
        <v>547</v>
      </c>
      <c r="G243" s="218" t="s">
        <v>301</v>
      </c>
      <c r="H243" s="219">
        <v>133.12000000000001</v>
      </c>
      <c r="I243" s="220"/>
      <c r="J243" s="221">
        <f>ROUND(I243*H243,2)</f>
        <v>0</v>
      </c>
      <c r="K243" s="217" t="s">
        <v>302</v>
      </c>
      <c r="L243" s="46"/>
      <c r="M243" s="222" t="s">
        <v>21</v>
      </c>
      <c r="N243" s="223" t="s">
        <v>43</v>
      </c>
      <c r="O243" s="86"/>
      <c r="P243" s="224">
        <f>O243*H243</f>
        <v>0</v>
      </c>
      <c r="Q243" s="224">
        <v>0</v>
      </c>
      <c r="R243" s="224">
        <f>Q243*H243</f>
        <v>0</v>
      </c>
      <c r="S243" s="224">
        <v>0.0025000000000000001</v>
      </c>
      <c r="T243" s="225">
        <f>S243*H243</f>
        <v>0.33280000000000004</v>
      </c>
      <c r="U243" s="40"/>
      <c r="V243" s="40"/>
      <c r="W243" s="40"/>
      <c r="X243" s="40"/>
      <c r="Y243" s="40"/>
      <c r="Z243" s="40"/>
      <c r="AA243" s="40"/>
      <c r="AB243" s="40"/>
      <c r="AC243" s="40"/>
      <c r="AD243" s="40"/>
      <c r="AE243" s="40"/>
      <c r="AR243" s="226" t="s">
        <v>373</v>
      </c>
      <c r="AT243" s="226" t="s">
        <v>298</v>
      </c>
      <c r="AU243" s="226" t="s">
        <v>81</v>
      </c>
      <c r="AY243" s="19" t="s">
        <v>295</v>
      </c>
      <c r="BE243" s="227">
        <f>IF(N243="základní",J243,0)</f>
        <v>0</v>
      </c>
      <c r="BF243" s="227">
        <f>IF(N243="snížená",J243,0)</f>
        <v>0</v>
      </c>
      <c r="BG243" s="227">
        <f>IF(N243="zákl. přenesená",J243,0)</f>
        <v>0</v>
      </c>
      <c r="BH243" s="227">
        <f>IF(N243="sníž. přenesená",J243,0)</f>
        <v>0</v>
      </c>
      <c r="BI243" s="227">
        <f>IF(N243="nulová",J243,0)</f>
        <v>0</v>
      </c>
      <c r="BJ243" s="19" t="s">
        <v>79</v>
      </c>
      <c r="BK243" s="227">
        <f>ROUND(I243*H243,2)</f>
        <v>0</v>
      </c>
      <c r="BL243" s="19" t="s">
        <v>373</v>
      </c>
      <c r="BM243" s="226" t="s">
        <v>591</v>
      </c>
    </row>
    <row r="244" s="2" customFormat="1">
      <c r="A244" s="40"/>
      <c r="B244" s="41"/>
      <c r="C244" s="42"/>
      <c r="D244" s="228" t="s">
        <v>305</v>
      </c>
      <c r="E244" s="42"/>
      <c r="F244" s="229" t="s">
        <v>549</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305</v>
      </c>
      <c r="AU244" s="19" t="s">
        <v>81</v>
      </c>
    </row>
    <row r="245" s="14" customFormat="1">
      <c r="A245" s="14"/>
      <c r="B245" s="244"/>
      <c r="C245" s="245"/>
      <c r="D245" s="235" t="s">
        <v>307</v>
      </c>
      <c r="E245" s="246" t="s">
        <v>21</v>
      </c>
      <c r="F245" s="247" t="s">
        <v>475</v>
      </c>
      <c r="G245" s="245"/>
      <c r="H245" s="248">
        <v>52.520000000000003</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307</v>
      </c>
      <c r="AU245" s="254" t="s">
        <v>81</v>
      </c>
      <c r="AV245" s="14" t="s">
        <v>81</v>
      </c>
      <c r="AW245" s="14" t="s">
        <v>33</v>
      </c>
      <c r="AX245" s="14" t="s">
        <v>72</v>
      </c>
      <c r="AY245" s="254" t="s">
        <v>295</v>
      </c>
    </row>
    <row r="246" s="14" customFormat="1">
      <c r="A246" s="14"/>
      <c r="B246" s="244"/>
      <c r="C246" s="245"/>
      <c r="D246" s="235" t="s">
        <v>307</v>
      </c>
      <c r="E246" s="246" t="s">
        <v>21</v>
      </c>
      <c r="F246" s="247" t="s">
        <v>476</v>
      </c>
      <c r="G246" s="245"/>
      <c r="H246" s="248">
        <v>17.370000000000001</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307</v>
      </c>
      <c r="AU246" s="254" t="s">
        <v>81</v>
      </c>
      <c r="AV246" s="14" t="s">
        <v>81</v>
      </c>
      <c r="AW246" s="14" t="s">
        <v>33</v>
      </c>
      <c r="AX246" s="14" t="s">
        <v>72</v>
      </c>
      <c r="AY246" s="254" t="s">
        <v>295</v>
      </c>
    </row>
    <row r="247" s="14" customFormat="1">
      <c r="A247" s="14"/>
      <c r="B247" s="244"/>
      <c r="C247" s="245"/>
      <c r="D247" s="235" t="s">
        <v>307</v>
      </c>
      <c r="E247" s="246" t="s">
        <v>21</v>
      </c>
      <c r="F247" s="247" t="s">
        <v>477</v>
      </c>
      <c r="G247" s="245"/>
      <c r="H247" s="248">
        <v>5.9000000000000004</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307</v>
      </c>
      <c r="AU247" s="254" t="s">
        <v>81</v>
      </c>
      <c r="AV247" s="14" t="s">
        <v>81</v>
      </c>
      <c r="AW247" s="14" t="s">
        <v>33</v>
      </c>
      <c r="AX247" s="14" t="s">
        <v>72</v>
      </c>
      <c r="AY247" s="254" t="s">
        <v>295</v>
      </c>
    </row>
    <row r="248" s="14" customFormat="1">
      <c r="A248" s="14"/>
      <c r="B248" s="244"/>
      <c r="C248" s="245"/>
      <c r="D248" s="235" t="s">
        <v>307</v>
      </c>
      <c r="E248" s="246" t="s">
        <v>21</v>
      </c>
      <c r="F248" s="247" t="s">
        <v>478</v>
      </c>
      <c r="G248" s="245"/>
      <c r="H248" s="248">
        <v>3.8100000000000001</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307</v>
      </c>
      <c r="AU248" s="254" t="s">
        <v>81</v>
      </c>
      <c r="AV248" s="14" t="s">
        <v>81</v>
      </c>
      <c r="AW248" s="14" t="s">
        <v>33</v>
      </c>
      <c r="AX248" s="14" t="s">
        <v>72</v>
      </c>
      <c r="AY248" s="254" t="s">
        <v>295</v>
      </c>
    </row>
    <row r="249" s="14" customFormat="1">
      <c r="A249" s="14"/>
      <c r="B249" s="244"/>
      <c r="C249" s="245"/>
      <c r="D249" s="235" t="s">
        <v>307</v>
      </c>
      <c r="E249" s="246" t="s">
        <v>21</v>
      </c>
      <c r="F249" s="247" t="s">
        <v>479</v>
      </c>
      <c r="G249" s="245"/>
      <c r="H249" s="248">
        <v>53.520000000000003</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307</v>
      </c>
      <c r="AU249" s="254" t="s">
        <v>81</v>
      </c>
      <c r="AV249" s="14" t="s">
        <v>81</v>
      </c>
      <c r="AW249" s="14" t="s">
        <v>33</v>
      </c>
      <c r="AX249" s="14" t="s">
        <v>72</v>
      </c>
      <c r="AY249" s="254" t="s">
        <v>295</v>
      </c>
    </row>
    <row r="250" s="15" customFormat="1">
      <c r="A250" s="15"/>
      <c r="B250" s="255"/>
      <c r="C250" s="256"/>
      <c r="D250" s="235" t="s">
        <v>307</v>
      </c>
      <c r="E250" s="257" t="s">
        <v>21</v>
      </c>
      <c r="F250" s="258" t="s">
        <v>312</v>
      </c>
      <c r="G250" s="256"/>
      <c r="H250" s="259">
        <v>133.12000000000001</v>
      </c>
      <c r="I250" s="260"/>
      <c r="J250" s="256"/>
      <c r="K250" s="256"/>
      <c r="L250" s="261"/>
      <c r="M250" s="262"/>
      <c r="N250" s="263"/>
      <c r="O250" s="263"/>
      <c r="P250" s="263"/>
      <c r="Q250" s="263"/>
      <c r="R250" s="263"/>
      <c r="S250" s="263"/>
      <c r="T250" s="264"/>
      <c r="U250" s="15"/>
      <c r="V250" s="15"/>
      <c r="W250" s="15"/>
      <c r="X250" s="15"/>
      <c r="Y250" s="15"/>
      <c r="Z250" s="15"/>
      <c r="AA250" s="15"/>
      <c r="AB250" s="15"/>
      <c r="AC250" s="15"/>
      <c r="AD250" s="15"/>
      <c r="AE250" s="15"/>
      <c r="AT250" s="265" t="s">
        <v>307</v>
      </c>
      <c r="AU250" s="265" t="s">
        <v>81</v>
      </c>
      <c r="AV250" s="15" t="s">
        <v>303</v>
      </c>
      <c r="AW250" s="15" t="s">
        <v>33</v>
      </c>
      <c r="AX250" s="15" t="s">
        <v>79</v>
      </c>
      <c r="AY250" s="265" t="s">
        <v>295</v>
      </c>
    </row>
    <row r="251" s="2" customFormat="1" ht="21.75" customHeight="1">
      <c r="A251" s="40"/>
      <c r="B251" s="41"/>
      <c r="C251" s="215" t="s">
        <v>550</v>
      </c>
      <c r="D251" s="215" t="s">
        <v>298</v>
      </c>
      <c r="E251" s="216" t="s">
        <v>551</v>
      </c>
      <c r="F251" s="217" t="s">
        <v>552</v>
      </c>
      <c r="G251" s="218" t="s">
        <v>328</v>
      </c>
      <c r="H251" s="219">
        <v>119.80800000000001</v>
      </c>
      <c r="I251" s="220"/>
      <c r="J251" s="221">
        <f>ROUND(I251*H251,2)</f>
        <v>0</v>
      </c>
      <c r="K251" s="217" t="s">
        <v>302</v>
      </c>
      <c r="L251" s="46"/>
      <c r="M251" s="222" t="s">
        <v>21</v>
      </c>
      <c r="N251" s="223" t="s">
        <v>43</v>
      </c>
      <c r="O251" s="86"/>
      <c r="P251" s="224">
        <f>O251*H251</f>
        <v>0</v>
      </c>
      <c r="Q251" s="224">
        <v>0</v>
      </c>
      <c r="R251" s="224">
        <f>Q251*H251</f>
        <v>0</v>
      </c>
      <c r="S251" s="224">
        <v>0.00029999999999999997</v>
      </c>
      <c r="T251" s="225">
        <f>S251*H251</f>
        <v>0.035942399999999999</v>
      </c>
      <c r="U251" s="40"/>
      <c r="V251" s="40"/>
      <c r="W251" s="40"/>
      <c r="X251" s="40"/>
      <c r="Y251" s="40"/>
      <c r="Z251" s="40"/>
      <c r="AA251" s="40"/>
      <c r="AB251" s="40"/>
      <c r="AC251" s="40"/>
      <c r="AD251" s="40"/>
      <c r="AE251" s="40"/>
      <c r="AR251" s="226" t="s">
        <v>373</v>
      </c>
      <c r="AT251" s="226" t="s">
        <v>298</v>
      </c>
      <c r="AU251" s="226" t="s">
        <v>81</v>
      </c>
      <c r="AY251" s="19" t="s">
        <v>295</v>
      </c>
      <c r="BE251" s="227">
        <f>IF(N251="základní",J251,0)</f>
        <v>0</v>
      </c>
      <c r="BF251" s="227">
        <f>IF(N251="snížená",J251,0)</f>
        <v>0</v>
      </c>
      <c r="BG251" s="227">
        <f>IF(N251="zákl. přenesená",J251,0)</f>
        <v>0</v>
      </c>
      <c r="BH251" s="227">
        <f>IF(N251="sníž. přenesená",J251,0)</f>
        <v>0</v>
      </c>
      <c r="BI251" s="227">
        <f>IF(N251="nulová",J251,0)</f>
        <v>0</v>
      </c>
      <c r="BJ251" s="19" t="s">
        <v>79</v>
      </c>
      <c r="BK251" s="227">
        <f>ROUND(I251*H251,2)</f>
        <v>0</v>
      </c>
      <c r="BL251" s="19" t="s">
        <v>373</v>
      </c>
      <c r="BM251" s="226" t="s">
        <v>592</v>
      </c>
    </row>
    <row r="252" s="2" customFormat="1">
      <c r="A252" s="40"/>
      <c r="B252" s="41"/>
      <c r="C252" s="42"/>
      <c r="D252" s="228" t="s">
        <v>305</v>
      </c>
      <c r="E252" s="42"/>
      <c r="F252" s="229" t="s">
        <v>554</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305</v>
      </c>
      <c r="AU252" s="19" t="s">
        <v>81</v>
      </c>
    </row>
    <row r="253" s="14" customFormat="1">
      <c r="A253" s="14"/>
      <c r="B253" s="244"/>
      <c r="C253" s="245"/>
      <c r="D253" s="235" t="s">
        <v>307</v>
      </c>
      <c r="E253" s="246" t="s">
        <v>21</v>
      </c>
      <c r="F253" s="247" t="s">
        <v>555</v>
      </c>
      <c r="G253" s="245"/>
      <c r="H253" s="248">
        <v>47.268000000000001</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307</v>
      </c>
      <c r="AU253" s="254" t="s">
        <v>81</v>
      </c>
      <c r="AV253" s="14" t="s">
        <v>81</v>
      </c>
      <c r="AW253" s="14" t="s">
        <v>33</v>
      </c>
      <c r="AX253" s="14" t="s">
        <v>72</v>
      </c>
      <c r="AY253" s="254" t="s">
        <v>295</v>
      </c>
    </row>
    <row r="254" s="14" customFormat="1">
      <c r="A254" s="14"/>
      <c r="B254" s="244"/>
      <c r="C254" s="245"/>
      <c r="D254" s="235" t="s">
        <v>307</v>
      </c>
      <c r="E254" s="246" t="s">
        <v>21</v>
      </c>
      <c r="F254" s="247" t="s">
        <v>556</v>
      </c>
      <c r="G254" s="245"/>
      <c r="H254" s="248">
        <v>15.632999999999999</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307</v>
      </c>
      <c r="AU254" s="254" t="s">
        <v>81</v>
      </c>
      <c r="AV254" s="14" t="s">
        <v>81</v>
      </c>
      <c r="AW254" s="14" t="s">
        <v>33</v>
      </c>
      <c r="AX254" s="14" t="s">
        <v>72</v>
      </c>
      <c r="AY254" s="254" t="s">
        <v>295</v>
      </c>
    </row>
    <row r="255" s="14" customFormat="1">
      <c r="A255" s="14"/>
      <c r="B255" s="244"/>
      <c r="C255" s="245"/>
      <c r="D255" s="235" t="s">
        <v>307</v>
      </c>
      <c r="E255" s="246" t="s">
        <v>21</v>
      </c>
      <c r="F255" s="247" t="s">
        <v>557</v>
      </c>
      <c r="G255" s="245"/>
      <c r="H255" s="248">
        <v>5.3099999999999996</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307</v>
      </c>
      <c r="AU255" s="254" t="s">
        <v>81</v>
      </c>
      <c r="AV255" s="14" t="s">
        <v>81</v>
      </c>
      <c r="AW255" s="14" t="s">
        <v>33</v>
      </c>
      <c r="AX255" s="14" t="s">
        <v>72</v>
      </c>
      <c r="AY255" s="254" t="s">
        <v>295</v>
      </c>
    </row>
    <row r="256" s="14" customFormat="1">
      <c r="A256" s="14"/>
      <c r="B256" s="244"/>
      <c r="C256" s="245"/>
      <c r="D256" s="235" t="s">
        <v>307</v>
      </c>
      <c r="E256" s="246" t="s">
        <v>21</v>
      </c>
      <c r="F256" s="247" t="s">
        <v>558</v>
      </c>
      <c r="G256" s="245"/>
      <c r="H256" s="248">
        <v>3.4289999999999998</v>
      </c>
      <c r="I256" s="249"/>
      <c r="J256" s="245"/>
      <c r="K256" s="245"/>
      <c r="L256" s="250"/>
      <c r="M256" s="251"/>
      <c r="N256" s="252"/>
      <c r="O256" s="252"/>
      <c r="P256" s="252"/>
      <c r="Q256" s="252"/>
      <c r="R256" s="252"/>
      <c r="S256" s="252"/>
      <c r="T256" s="253"/>
      <c r="U256" s="14"/>
      <c r="V256" s="14"/>
      <c r="W256" s="14"/>
      <c r="X256" s="14"/>
      <c r="Y256" s="14"/>
      <c r="Z256" s="14"/>
      <c r="AA256" s="14"/>
      <c r="AB256" s="14"/>
      <c r="AC256" s="14"/>
      <c r="AD256" s="14"/>
      <c r="AE256" s="14"/>
      <c r="AT256" s="254" t="s">
        <v>307</v>
      </c>
      <c r="AU256" s="254" t="s">
        <v>81</v>
      </c>
      <c r="AV256" s="14" t="s">
        <v>81</v>
      </c>
      <c r="AW256" s="14" t="s">
        <v>33</v>
      </c>
      <c r="AX256" s="14" t="s">
        <v>72</v>
      </c>
      <c r="AY256" s="254" t="s">
        <v>295</v>
      </c>
    </row>
    <row r="257" s="14" customFormat="1">
      <c r="A257" s="14"/>
      <c r="B257" s="244"/>
      <c r="C257" s="245"/>
      <c r="D257" s="235" t="s">
        <v>307</v>
      </c>
      <c r="E257" s="246" t="s">
        <v>21</v>
      </c>
      <c r="F257" s="247" t="s">
        <v>559</v>
      </c>
      <c r="G257" s="245"/>
      <c r="H257" s="248">
        <v>48.167999999999999</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307</v>
      </c>
      <c r="AU257" s="254" t="s">
        <v>81</v>
      </c>
      <c r="AV257" s="14" t="s">
        <v>81</v>
      </c>
      <c r="AW257" s="14" t="s">
        <v>33</v>
      </c>
      <c r="AX257" s="14" t="s">
        <v>72</v>
      </c>
      <c r="AY257" s="254" t="s">
        <v>295</v>
      </c>
    </row>
    <row r="258" s="15" customFormat="1">
      <c r="A258" s="15"/>
      <c r="B258" s="255"/>
      <c r="C258" s="256"/>
      <c r="D258" s="235" t="s">
        <v>307</v>
      </c>
      <c r="E258" s="257" t="s">
        <v>21</v>
      </c>
      <c r="F258" s="258" t="s">
        <v>312</v>
      </c>
      <c r="G258" s="256"/>
      <c r="H258" s="259">
        <v>119.80800000000001</v>
      </c>
      <c r="I258" s="260"/>
      <c r="J258" s="256"/>
      <c r="K258" s="256"/>
      <c r="L258" s="261"/>
      <c r="M258" s="266"/>
      <c r="N258" s="267"/>
      <c r="O258" s="267"/>
      <c r="P258" s="267"/>
      <c r="Q258" s="267"/>
      <c r="R258" s="267"/>
      <c r="S258" s="267"/>
      <c r="T258" s="268"/>
      <c r="U258" s="15"/>
      <c r="V258" s="15"/>
      <c r="W258" s="15"/>
      <c r="X258" s="15"/>
      <c r="Y258" s="15"/>
      <c r="Z258" s="15"/>
      <c r="AA258" s="15"/>
      <c r="AB258" s="15"/>
      <c r="AC258" s="15"/>
      <c r="AD258" s="15"/>
      <c r="AE258" s="15"/>
      <c r="AT258" s="265" t="s">
        <v>307</v>
      </c>
      <c r="AU258" s="265" t="s">
        <v>81</v>
      </c>
      <c r="AV258" s="15" t="s">
        <v>303</v>
      </c>
      <c r="AW258" s="15" t="s">
        <v>33</v>
      </c>
      <c r="AX258" s="15" t="s">
        <v>79</v>
      </c>
      <c r="AY258" s="265" t="s">
        <v>295</v>
      </c>
    </row>
    <row r="259" s="2" customFormat="1" ht="6.96" customHeight="1">
      <c r="A259" s="40"/>
      <c r="B259" s="61"/>
      <c r="C259" s="62"/>
      <c r="D259" s="62"/>
      <c r="E259" s="62"/>
      <c r="F259" s="62"/>
      <c r="G259" s="62"/>
      <c r="H259" s="62"/>
      <c r="I259" s="62"/>
      <c r="J259" s="62"/>
      <c r="K259" s="62"/>
      <c r="L259" s="46"/>
      <c r="M259" s="40"/>
      <c r="O259" s="40"/>
      <c r="P259" s="40"/>
      <c r="Q259" s="40"/>
      <c r="R259" s="40"/>
      <c r="S259" s="40"/>
      <c r="T259" s="40"/>
      <c r="U259" s="40"/>
      <c r="V259" s="40"/>
      <c r="W259" s="40"/>
      <c r="X259" s="40"/>
      <c r="Y259" s="40"/>
      <c r="Z259" s="40"/>
      <c r="AA259" s="40"/>
      <c r="AB259" s="40"/>
      <c r="AC259" s="40"/>
      <c r="AD259" s="40"/>
      <c r="AE259" s="40"/>
    </row>
  </sheetData>
  <sheetProtection sheet="1" autoFilter="0" formatColumns="0" formatRows="0" objects="1" scenarios="1" spinCount="100000" saltValue="P5L6XVMw2CPXOy8ccqStCT9TPh8+JsP5kNAPxwgb5e9lxy/GI4GrtDEXBfSuFXoTG6MJ5jAxXCXOd+afIE95WA==" hashValue="0l0h6mxUprf3ndm/TGvgkC15Nrtol+ezzuQPbvKSJ3S0IO0y/yY1aMl17s4x8QgGG5JsVev2Hz8XqtHEGa0bQQ==" algorithmName="SHA-512" password="CC4B"/>
  <autoFilter ref="C100:K258"/>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05" r:id="rId1" display="https://podminky.urs.cz/item/CS_URS_2023_01/962031132"/>
    <hyperlink ref="F115" r:id="rId2" display="https://podminky.urs.cz/item/CS_URS_2023_01/962031133"/>
    <hyperlink ref="F120" r:id="rId3" display="https://podminky.urs.cz/item/CS_URS_2023_01/962081131"/>
    <hyperlink ref="F126" r:id="rId4" display="https://podminky.urs.cz/item/CS_URS_2023_01/963051113"/>
    <hyperlink ref="F132" r:id="rId5" display="https://podminky.urs.cz/item/CS_URS_2023_01/965042141"/>
    <hyperlink ref="F146" r:id="rId6" display="https://podminky.urs.cz/item/CS_URS_2023_01/965082923"/>
    <hyperlink ref="F159" r:id="rId7" display="https://podminky.urs.cz/item/CS_URS_2023_01/968062455"/>
    <hyperlink ref="F164" r:id="rId8" display="https://podminky.urs.cz/item/CS_URS_2023_01/971033431"/>
    <hyperlink ref="F169" r:id="rId9" display="https://podminky.urs.cz/item/CS_URS_2023_01/975121111"/>
    <hyperlink ref="F174" r:id="rId10" display="https://podminky.urs.cz/item/CS_URS_2023_01/975121112"/>
    <hyperlink ref="F178" r:id="rId11" display="https://podminky.urs.cz/item/CS_URS_2023_01/975121113"/>
    <hyperlink ref="F180" r:id="rId12" display="https://podminky.urs.cz/item/CS_URS_2023_01/978011191"/>
    <hyperlink ref="F196" r:id="rId13" display="https://podminky.urs.cz/item/CS_URS_2023_01/997013121"/>
    <hyperlink ref="F198" r:id="rId14" display="https://podminky.urs.cz/item/CS_URS_2023_01/997013501"/>
    <hyperlink ref="F200" r:id="rId15" display="https://podminky.urs.cz/item/CS_URS_2023_01/997013509"/>
    <hyperlink ref="F204" r:id="rId16" display="https://podminky.urs.cz/item/CS_URS_2023_01/997013871"/>
    <hyperlink ref="F208" r:id="rId17" display="https://podminky.urs.cz/item/CS_URS_2023_01/711131811"/>
    <hyperlink ref="F217" r:id="rId18" display="https://podminky.urs.cz/item/CS_URS_2023_01/725110811"/>
    <hyperlink ref="F219" r:id="rId19" display="https://podminky.urs.cz/item/CS_URS_2023_01/725210821"/>
    <hyperlink ref="F221" r:id="rId20" display="https://podminky.urs.cz/item/CS_URS_2023_01/725330820"/>
    <hyperlink ref="F223" r:id="rId21" display="https://podminky.urs.cz/item/CS_URS_2023_01/725820801"/>
    <hyperlink ref="F227" r:id="rId22" display="https://podminky.urs.cz/item/CS_URS_2023_01/763132811"/>
    <hyperlink ref="F235" r:id="rId23" display="https://podminky.urs.cz/item/CS_URS_2023_01/771573810"/>
    <hyperlink ref="F244" r:id="rId24" display="https://podminky.urs.cz/item/CS_URS_2023_01/776201811"/>
    <hyperlink ref="F252" r:id="rId25" display="https://podminky.urs.cz/item/CS_URS_2023_01/776410811"/>
  </hyperlinks>
  <pageMargins left="0.39375" right="0.39375" top="0.39375" bottom="0.39375" header="0" footer="0"/>
  <pageSetup paperSize="9" orientation="portrait" blackAndWhite="1" fitToHeight="100"/>
  <headerFooter>
    <oddFooter>&amp;CStrana &amp;P z &amp;N</oddFooter>
  </headerFooter>
  <drawing r:id="rId26"/>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266</v>
      </c>
      <c r="F9" s="1"/>
      <c r="G9" s="1"/>
      <c r="H9" s="1"/>
      <c r="L9" s="22"/>
    </row>
    <row r="10" s="1" customFormat="1" ht="12" customHeight="1">
      <c r="B10" s="22"/>
      <c r="D10" s="145" t="s">
        <v>267</v>
      </c>
      <c r="L10" s="22"/>
    </row>
    <row r="11" s="2" customFormat="1" ht="16.5" customHeight="1">
      <c r="A11" s="40"/>
      <c r="B11" s="46"/>
      <c r="C11" s="40"/>
      <c r="D11" s="40"/>
      <c r="E11" s="158" t="s">
        <v>400</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593</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ROUND((SUM(BE93:BE111)),  2)</f>
        <v>0</v>
      </c>
      <c r="G37" s="40"/>
      <c r="H37" s="40"/>
      <c r="I37" s="160">
        <v>0.20999999999999999</v>
      </c>
      <c r="J37" s="159">
        <f>ROUND(((SUM(BE93:BE111))*I37),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ROUND((SUM(BF93:BF111)),  2)</f>
        <v>0</v>
      </c>
      <c r="G38" s="40"/>
      <c r="H38" s="40"/>
      <c r="I38" s="160">
        <v>0.14999999999999999</v>
      </c>
      <c r="J38" s="159">
        <f>ROUND(((SUM(BF93:BF111))*I38),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ROUND((SUM(BG93:BG111)),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ROUND((SUM(BH93:BH111)),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ROUND((SUM(BI93:BI111)),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266</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400</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SO-01.2.3 - Středový trakt 3. - 12.NP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J94</f>
        <v>0</v>
      </c>
      <c r="K68" s="178"/>
      <c r="L68" s="182"/>
      <c r="S68" s="9"/>
      <c r="T68" s="9"/>
      <c r="U68" s="9"/>
      <c r="V68" s="9"/>
      <c r="W68" s="9"/>
      <c r="X68" s="9"/>
      <c r="Y68" s="9"/>
      <c r="Z68" s="9"/>
      <c r="AA68" s="9"/>
      <c r="AB68" s="9"/>
      <c r="AC68" s="9"/>
      <c r="AD68" s="9"/>
      <c r="AE68" s="9"/>
    </row>
    <row r="69" s="10" customFormat="1" ht="19.92" customHeight="1">
      <c r="A69" s="10"/>
      <c r="B69" s="183"/>
      <c r="C69" s="127"/>
      <c r="D69" s="184" t="s">
        <v>274</v>
      </c>
      <c r="E69" s="185"/>
      <c r="F69" s="185"/>
      <c r="G69" s="185"/>
      <c r="H69" s="185"/>
      <c r="I69" s="185"/>
      <c r="J69" s="186">
        <f>J95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280</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Rekonstrukce a modernizace VŠ kolejí Kounicova 50</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265</v>
      </c>
      <c r="D80" s="24"/>
      <c r="E80" s="24"/>
      <c r="F80" s="24"/>
      <c r="G80" s="24"/>
      <c r="H80" s="24"/>
      <c r="I80" s="24"/>
      <c r="J80" s="24"/>
      <c r="K80" s="24"/>
      <c r="L80" s="22"/>
    </row>
    <row r="81" s="1" customFormat="1" ht="16.5" customHeight="1">
      <c r="B81" s="23"/>
      <c r="C81" s="24"/>
      <c r="D81" s="24"/>
      <c r="E81" s="172" t="s">
        <v>266</v>
      </c>
      <c r="F81" s="24"/>
      <c r="G81" s="24"/>
      <c r="H81" s="24"/>
      <c r="I81" s="24"/>
      <c r="J81" s="24"/>
      <c r="K81" s="24"/>
      <c r="L81" s="22"/>
    </row>
    <row r="82" s="1" customFormat="1" ht="12" customHeight="1">
      <c r="B82" s="23"/>
      <c r="C82" s="34" t="s">
        <v>267</v>
      </c>
      <c r="D82" s="24"/>
      <c r="E82" s="24"/>
      <c r="F82" s="24"/>
      <c r="G82" s="24"/>
      <c r="H82" s="24"/>
      <c r="I82" s="24"/>
      <c r="J82" s="24"/>
      <c r="K82" s="24"/>
      <c r="L82" s="22"/>
    </row>
    <row r="83" s="2" customFormat="1" ht="16.5" customHeight="1">
      <c r="A83" s="40"/>
      <c r="B83" s="41"/>
      <c r="C83" s="42"/>
      <c r="D83" s="42"/>
      <c r="E83" s="269" t="s">
        <v>400</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401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SO-01.2.3 - Středový trakt 3. - 12.NP</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F16</f>
        <v>Kounicova 50, Brno</v>
      </c>
      <c r="G87" s="42"/>
      <c r="H87" s="42"/>
      <c r="I87" s="34" t="s">
        <v>24</v>
      </c>
      <c r="J87" s="74" t="str">
        <f>IF(J16="","",J16)</f>
        <v>20. 3. 2023</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26</v>
      </c>
      <c r="D89" s="42"/>
      <c r="E89" s="42"/>
      <c r="F89" s="29" t="str">
        <f>E19</f>
        <v>Intar a.s.</v>
      </c>
      <c r="G89" s="42"/>
      <c r="H89" s="42"/>
      <c r="I89" s="34" t="s">
        <v>32</v>
      </c>
      <c r="J89" s="38" t="str">
        <f>E25</f>
        <v>Intar a.s.</v>
      </c>
      <c r="K89" s="42"/>
      <c r="L89" s="147"/>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IF(E22="","",E22)</f>
        <v>Vyplň údaj</v>
      </c>
      <c r="G90" s="42"/>
      <c r="H90" s="42"/>
      <c r="I90" s="34" t="s">
        <v>34</v>
      </c>
      <c r="J90" s="38" t="str">
        <f>E28</f>
        <v>Toman Martin</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281</v>
      </c>
      <c r="D92" s="191" t="s">
        <v>57</v>
      </c>
      <c r="E92" s="191" t="s">
        <v>53</v>
      </c>
      <c r="F92" s="191" t="s">
        <v>54</v>
      </c>
      <c r="G92" s="191" t="s">
        <v>282</v>
      </c>
      <c r="H92" s="191" t="s">
        <v>283</v>
      </c>
      <c r="I92" s="191" t="s">
        <v>284</v>
      </c>
      <c r="J92" s="191" t="s">
        <v>271</v>
      </c>
      <c r="K92" s="192" t="s">
        <v>285</v>
      </c>
      <c r="L92" s="193"/>
      <c r="M92" s="94" t="s">
        <v>21</v>
      </c>
      <c r="N92" s="95" t="s">
        <v>42</v>
      </c>
      <c r="O92" s="95" t="s">
        <v>286</v>
      </c>
      <c r="P92" s="95" t="s">
        <v>287</v>
      </c>
      <c r="Q92" s="95" t="s">
        <v>288</v>
      </c>
      <c r="R92" s="95" t="s">
        <v>289</v>
      </c>
      <c r="S92" s="95" t="s">
        <v>290</v>
      </c>
      <c r="T92" s="96" t="s">
        <v>291</v>
      </c>
      <c r="U92" s="188"/>
      <c r="V92" s="188"/>
      <c r="W92" s="188"/>
      <c r="X92" s="188"/>
      <c r="Y92" s="188"/>
      <c r="Z92" s="188"/>
      <c r="AA92" s="188"/>
      <c r="AB92" s="188"/>
      <c r="AC92" s="188"/>
      <c r="AD92" s="188"/>
      <c r="AE92" s="188"/>
    </row>
    <row r="93" s="2" customFormat="1" ht="22.8" customHeight="1">
      <c r="A93" s="40"/>
      <c r="B93" s="41"/>
      <c r="C93" s="101" t="s">
        <v>292</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272</v>
      </c>
      <c r="BK93" s="198">
        <f>BK94</f>
        <v>0</v>
      </c>
    </row>
    <row r="94" s="12" customFormat="1" ht="25.92" customHeight="1">
      <c r="A94" s="12"/>
      <c r="B94" s="199"/>
      <c r="C94" s="200"/>
      <c r="D94" s="201" t="s">
        <v>71</v>
      </c>
      <c r="E94" s="202" t="s">
        <v>293</v>
      </c>
      <c r="F94" s="202" t="s">
        <v>294</v>
      </c>
      <c r="G94" s="200"/>
      <c r="H94" s="200"/>
      <c r="I94" s="203"/>
      <c r="J94" s="204">
        <f>BK94</f>
        <v>0</v>
      </c>
      <c r="K94" s="200"/>
      <c r="L94" s="205"/>
      <c r="M94" s="206"/>
      <c r="N94" s="207"/>
      <c r="O94" s="207"/>
      <c r="P94" s="208">
        <f>P95</f>
        <v>0</v>
      </c>
      <c r="Q94" s="207"/>
      <c r="R94" s="208">
        <f>R95</f>
        <v>0</v>
      </c>
      <c r="S94" s="207"/>
      <c r="T94" s="209">
        <f>T95</f>
        <v>0</v>
      </c>
      <c r="U94" s="12"/>
      <c r="V94" s="12"/>
      <c r="W94" s="12"/>
      <c r="X94" s="12"/>
      <c r="Y94" s="12"/>
      <c r="Z94" s="12"/>
      <c r="AA94" s="12"/>
      <c r="AB94" s="12"/>
      <c r="AC94" s="12"/>
      <c r="AD94" s="12"/>
      <c r="AE94" s="12"/>
      <c r="AR94" s="210" t="s">
        <v>79</v>
      </c>
      <c r="AT94" s="211" t="s">
        <v>71</v>
      </c>
      <c r="AU94" s="211" t="s">
        <v>72</v>
      </c>
      <c r="AY94" s="210" t="s">
        <v>295</v>
      </c>
      <c r="BK94" s="212">
        <f>BK95</f>
        <v>0</v>
      </c>
    </row>
    <row r="95" s="12" customFormat="1" ht="22.8" customHeight="1">
      <c r="A95" s="12"/>
      <c r="B95" s="199"/>
      <c r="C95" s="200"/>
      <c r="D95" s="201" t="s">
        <v>71</v>
      </c>
      <c r="E95" s="213" t="s">
        <v>296</v>
      </c>
      <c r="F95" s="213" t="s">
        <v>297</v>
      </c>
      <c r="G95" s="200"/>
      <c r="H95" s="200"/>
      <c r="I95" s="203"/>
      <c r="J95" s="214">
        <f>BK95</f>
        <v>0</v>
      </c>
      <c r="K95" s="200"/>
      <c r="L95" s="205"/>
      <c r="M95" s="206"/>
      <c r="N95" s="207"/>
      <c r="O95" s="207"/>
      <c r="P95" s="208">
        <f>SUM(P96:P111)</f>
        <v>0</v>
      </c>
      <c r="Q95" s="207"/>
      <c r="R95" s="208">
        <f>SUM(R96:R111)</f>
        <v>0</v>
      </c>
      <c r="S95" s="207"/>
      <c r="T95" s="209">
        <f>SUM(T96:T111)</f>
        <v>0</v>
      </c>
      <c r="U95" s="12"/>
      <c r="V95" s="12"/>
      <c r="W95" s="12"/>
      <c r="X95" s="12"/>
      <c r="Y95" s="12"/>
      <c r="Z95" s="12"/>
      <c r="AA95" s="12"/>
      <c r="AB95" s="12"/>
      <c r="AC95" s="12"/>
      <c r="AD95" s="12"/>
      <c r="AE95" s="12"/>
      <c r="AR95" s="210" t="s">
        <v>79</v>
      </c>
      <c r="AT95" s="211" t="s">
        <v>71</v>
      </c>
      <c r="AU95" s="211" t="s">
        <v>79</v>
      </c>
      <c r="AY95" s="210" t="s">
        <v>295</v>
      </c>
      <c r="BK95" s="212">
        <f>SUM(BK96:BK111)</f>
        <v>0</v>
      </c>
    </row>
    <row r="96" s="2" customFormat="1" ht="16.5" customHeight="1">
      <c r="A96" s="40"/>
      <c r="B96" s="41"/>
      <c r="C96" s="215" t="s">
        <v>79</v>
      </c>
      <c r="D96" s="215" t="s">
        <v>298</v>
      </c>
      <c r="E96" s="216" t="s">
        <v>594</v>
      </c>
      <c r="F96" s="217" t="s">
        <v>595</v>
      </c>
      <c r="G96" s="218" t="s">
        <v>503</v>
      </c>
      <c r="H96" s="219">
        <v>9</v>
      </c>
      <c r="I96" s="220"/>
      <c r="J96" s="221">
        <f>ROUND(I96*H96,2)</f>
        <v>0</v>
      </c>
      <c r="K96" s="217" t="s">
        <v>523</v>
      </c>
      <c r="L96" s="46"/>
      <c r="M96" s="222" t="s">
        <v>21</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303</v>
      </c>
      <c r="AT96" s="226" t="s">
        <v>298</v>
      </c>
      <c r="AU96" s="226" t="s">
        <v>81</v>
      </c>
      <c r="AY96" s="19" t="s">
        <v>295</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303</v>
      </c>
      <c r="BM96" s="226" t="s">
        <v>596</v>
      </c>
    </row>
    <row r="97" s="14" customFormat="1">
      <c r="A97" s="14"/>
      <c r="B97" s="244"/>
      <c r="C97" s="245"/>
      <c r="D97" s="235" t="s">
        <v>307</v>
      </c>
      <c r="E97" s="246" t="s">
        <v>21</v>
      </c>
      <c r="F97" s="247" t="s">
        <v>597</v>
      </c>
      <c r="G97" s="245"/>
      <c r="H97" s="248">
        <v>1</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307</v>
      </c>
      <c r="AU97" s="254" t="s">
        <v>81</v>
      </c>
      <c r="AV97" s="14" t="s">
        <v>81</v>
      </c>
      <c r="AW97" s="14" t="s">
        <v>33</v>
      </c>
      <c r="AX97" s="14" t="s">
        <v>72</v>
      </c>
      <c r="AY97" s="254" t="s">
        <v>295</v>
      </c>
    </row>
    <row r="98" s="14" customFormat="1">
      <c r="A98" s="14"/>
      <c r="B98" s="244"/>
      <c r="C98" s="245"/>
      <c r="D98" s="235" t="s">
        <v>307</v>
      </c>
      <c r="E98" s="246" t="s">
        <v>21</v>
      </c>
      <c r="F98" s="247" t="s">
        <v>598</v>
      </c>
      <c r="G98" s="245"/>
      <c r="H98" s="248">
        <v>1</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307</v>
      </c>
      <c r="AU98" s="254" t="s">
        <v>81</v>
      </c>
      <c r="AV98" s="14" t="s">
        <v>81</v>
      </c>
      <c r="AW98" s="14" t="s">
        <v>33</v>
      </c>
      <c r="AX98" s="14" t="s">
        <v>72</v>
      </c>
      <c r="AY98" s="254" t="s">
        <v>295</v>
      </c>
    </row>
    <row r="99" s="14" customFormat="1">
      <c r="A99" s="14"/>
      <c r="B99" s="244"/>
      <c r="C99" s="245"/>
      <c r="D99" s="235" t="s">
        <v>307</v>
      </c>
      <c r="E99" s="246" t="s">
        <v>21</v>
      </c>
      <c r="F99" s="247" t="s">
        <v>599</v>
      </c>
      <c r="G99" s="245"/>
      <c r="H99" s="248">
        <v>1</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307</v>
      </c>
      <c r="AU99" s="254" t="s">
        <v>81</v>
      </c>
      <c r="AV99" s="14" t="s">
        <v>81</v>
      </c>
      <c r="AW99" s="14" t="s">
        <v>33</v>
      </c>
      <c r="AX99" s="14" t="s">
        <v>72</v>
      </c>
      <c r="AY99" s="254" t="s">
        <v>295</v>
      </c>
    </row>
    <row r="100" s="14" customFormat="1">
      <c r="A100" s="14"/>
      <c r="B100" s="244"/>
      <c r="C100" s="245"/>
      <c r="D100" s="235" t="s">
        <v>307</v>
      </c>
      <c r="E100" s="246" t="s">
        <v>21</v>
      </c>
      <c r="F100" s="247" t="s">
        <v>600</v>
      </c>
      <c r="G100" s="245"/>
      <c r="H100" s="248">
        <v>1</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307</v>
      </c>
      <c r="AU100" s="254" t="s">
        <v>81</v>
      </c>
      <c r="AV100" s="14" t="s">
        <v>81</v>
      </c>
      <c r="AW100" s="14" t="s">
        <v>33</v>
      </c>
      <c r="AX100" s="14" t="s">
        <v>72</v>
      </c>
      <c r="AY100" s="254" t="s">
        <v>295</v>
      </c>
    </row>
    <row r="101" s="14" customFormat="1">
      <c r="A101" s="14"/>
      <c r="B101" s="244"/>
      <c r="C101" s="245"/>
      <c r="D101" s="235" t="s">
        <v>307</v>
      </c>
      <c r="E101" s="246" t="s">
        <v>21</v>
      </c>
      <c r="F101" s="247" t="s">
        <v>601</v>
      </c>
      <c r="G101" s="245"/>
      <c r="H101" s="248">
        <v>1</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307</v>
      </c>
      <c r="AU101" s="254" t="s">
        <v>81</v>
      </c>
      <c r="AV101" s="14" t="s">
        <v>81</v>
      </c>
      <c r="AW101" s="14" t="s">
        <v>33</v>
      </c>
      <c r="AX101" s="14" t="s">
        <v>72</v>
      </c>
      <c r="AY101" s="254" t="s">
        <v>295</v>
      </c>
    </row>
    <row r="102" s="14" customFormat="1">
      <c r="A102" s="14"/>
      <c r="B102" s="244"/>
      <c r="C102" s="245"/>
      <c r="D102" s="235" t="s">
        <v>307</v>
      </c>
      <c r="E102" s="246" t="s">
        <v>21</v>
      </c>
      <c r="F102" s="247" t="s">
        <v>602</v>
      </c>
      <c r="G102" s="245"/>
      <c r="H102" s="248">
        <v>1</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307</v>
      </c>
      <c r="AU102" s="254" t="s">
        <v>81</v>
      </c>
      <c r="AV102" s="14" t="s">
        <v>81</v>
      </c>
      <c r="AW102" s="14" t="s">
        <v>33</v>
      </c>
      <c r="AX102" s="14" t="s">
        <v>72</v>
      </c>
      <c r="AY102" s="254" t="s">
        <v>295</v>
      </c>
    </row>
    <row r="103" s="14" customFormat="1">
      <c r="A103" s="14"/>
      <c r="B103" s="244"/>
      <c r="C103" s="245"/>
      <c r="D103" s="235" t="s">
        <v>307</v>
      </c>
      <c r="E103" s="246" t="s">
        <v>21</v>
      </c>
      <c r="F103" s="247" t="s">
        <v>603</v>
      </c>
      <c r="G103" s="245"/>
      <c r="H103" s="248">
        <v>1</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307</v>
      </c>
      <c r="AU103" s="254" t="s">
        <v>81</v>
      </c>
      <c r="AV103" s="14" t="s">
        <v>81</v>
      </c>
      <c r="AW103" s="14" t="s">
        <v>33</v>
      </c>
      <c r="AX103" s="14" t="s">
        <v>72</v>
      </c>
      <c r="AY103" s="254" t="s">
        <v>295</v>
      </c>
    </row>
    <row r="104" s="14" customFormat="1">
      <c r="A104" s="14"/>
      <c r="B104" s="244"/>
      <c r="C104" s="245"/>
      <c r="D104" s="235" t="s">
        <v>307</v>
      </c>
      <c r="E104" s="246" t="s">
        <v>21</v>
      </c>
      <c r="F104" s="247" t="s">
        <v>604</v>
      </c>
      <c r="G104" s="245"/>
      <c r="H104" s="248">
        <v>1</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307</v>
      </c>
      <c r="AU104" s="254" t="s">
        <v>81</v>
      </c>
      <c r="AV104" s="14" t="s">
        <v>81</v>
      </c>
      <c r="AW104" s="14" t="s">
        <v>33</v>
      </c>
      <c r="AX104" s="14" t="s">
        <v>72</v>
      </c>
      <c r="AY104" s="254" t="s">
        <v>295</v>
      </c>
    </row>
    <row r="105" s="14" customFormat="1">
      <c r="A105" s="14"/>
      <c r="B105" s="244"/>
      <c r="C105" s="245"/>
      <c r="D105" s="235" t="s">
        <v>307</v>
      </c>
      <c r="E105" s="246" t="s">
        <v>21</v>
      </c>
      <c r="F105" s="247" t="s">
        <v>605</v>
      </c>
      <c r="G105" s="245"/>
      <c r="H105" s="248">
        <v>1</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307</v>
      </c>
      <c r="AU105" s="254" t="s">
        <v>81</v>
      </c>
      <c r="AV105" s="14" t="s">
        <v>81</v>
      </c>
      <c r="AW105" s="14" t="s">
        <v>33</v>
      </c>
      <c r="AX105" s="14" t="s">
        <v>72</v>
      </c>
      <c r="AY105" s="254" t="s">
        <v>295</v>
      </c>
    </row>
    <row r="106" s="14" customFormat="1">
      <c r="A106" s="14"/>
      <c r="B106" s="244"/>
      <c r="C106" s="245"/>
      <c r="D106" s="235" t="s">
        <v>307</v>
      </c>
      <c r="E106" s="246" t="s">
        <v>21</v>
      </c>
      <c r="F106" s="247" t="s">
        <v>606</v>
      </c>
      <c r="G106" s="245"/>
      <c r="H106" s="248">
        <v>1</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307</v>
      </c>
      <c r="AU106" s="254" t="s">
        <v>81</v>
      </c>
      <c r="AV106" s="14" t="s">
        <v>81</v>
      </c>
      <c r="AW106" s="14" t="s">
        <v>33</v>
      </c>
      <c r="AX106" s="14" t="s">
        <v>72</v>
      </c>
      <c r="AY106" s="254" t="s">
        <v>295</v>
      </c>
    </row>
    <row r="107" s="16" customFormat="1">
      <c r="A107" s="16"/>
      <c r="B107" s="270"/>
      <c r="C107" s="271"/>
      <c r="D107" s="235" t="s">
        <v>307</v>
      </c>
      <c r="E107" s="272" t="s">
        <v>21</v>
      </c>
      <c r="F107" s="273" t="s">
        <v>433</v>
      </c>
      <c r="G107" s="271"/>
      <c r="H107" s="274">
        <v>10</v>
      </c>
      <c r="I107" s="275"/>
      <c r="J107" s="271"/>
      <c r="K107" s="271"/>
      <c r="L107" s="276"/>
      <c r="M107" s="277"/>
      <c r="N107" s="278"/>
      <c r="O107" s="278"/>
      <c r="P107" s="278"/>
      <c r="Q107" s="278"/>
      <c r="R107" s="278"/>
      <c r="S107" s="278"/>
      <c r="T107" s="279"/>
      <c r="U107" s="16"/>
      <c r="V107" s="16"/>
      <c r="W107" s="16"/>
      <c r="X107" s="16"/>
      <c r="Y107" s="16"/>
      <c r="Z107" s="16"/>
      <c r="AA107" s="16"/>
      <c r="AB107" s="16"/>
      <c r="AC107" s="16"/>
      <c r="AD107" s="16"/>
      <c r="AE107" s="16"/>
      <c r="AT107" s="280" t="s">
        <v>307</v>
      </c>
      <c r="AU107" s="280" t="s">
        <v>81</v>
      </c>
      <c r="AV107" s="16" t="s">
        <v>92</v>
      </c>
      <c r="AW107" s="16" t="s">
        <v>33</v>
      </c>
      <c r="AX107" s="16" t="s">
        <v>72</v>
      </c>
      <c r="AY107" s="280" t="s">
        <v>295</v>
      </c>
    </row>
    <row r="108" s="13" customFormat="1">
      <c r="A108" s="13"/>
      <c r="B108" s="233"/>
      <c r="C108" s="234"/>
      <c r="D108" s="235" t="s">
        <v>307</v>
      </c>
      <c r="E108" s="236" t="s">
        <v>21</v>
      </c>
      <c r="F108" s="237" t="s">
        <v>607</v>
      </c>
      <c r="G108" s="234"/>
      <c r="H108" s="236" t="s">
        <v>21</v>
      </c>
      <c r="I108" s="238"/>
      <c r="J108" s="234"/>
      <c r="K108" s="234"/>
      <c r="L108" s="239"/>
      <c r="M108" s="240"/>
      <c r="N108" s="241"/>
      <c r="O108" s="241"/>
      <c r="P108" s="241"/>
      <c r="Q108" s="241"/>
      <c r="R108" s="241"/>
      <c r="S108" s="241"/>
      <c r="T108" s="242"/>
      <c r="U108" s="13"/>
      <c r="V108" s="13"/>
      <c r="W108" s="13"/>
      <c r="X108" s="13"/>
      <c r="Y108" s="13"/>
      <c r="Z108" s="13"/>
      <c r="AA108" s="13"/>
      <c r="AB108" s="13"/>
      <c r="AC108" s="13"/>
      <c r="AD108" s="13"/>
      <c r="AE108" s="13"/>
      <c r="AT108" s="243" t="s">
        <v>307</v>
      </c>
      <c r="AU108" s="243" t="s">
        <v>81</v>
      </c>
      <c r="AV108" s="13" t="s">
        <v>79</v>
      </c>
      <c r="AW108" s="13" t="s">
        <v>33</v>
      </c>
      <c r="AX108" s="13" t="s">
        <v>72</v>
      </c>
      <c r="AY108" s="243" t="s">
        <v>295</v>
      </c>
    </row>
    <row r="109" s="14" customFormat="1">
      <c r="A109" s="14"/>
      <c r="B109" s="244"/>
      <c r="C109" s="245"/>
      <c r="D109" s="235" t="s">
        <v>307</v>
      </c>
      <c r="E109" s="246" t="s">
        <v>21</v>
      </c>
      <c r="F109" s="247" t="s">
        <v>272</v>
      </c>
      <c r="G109" s="245"/>
      <c r="H109" s="248">
        <v>-1</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307</v>
      </c>
      <c r="AU109" s="254" t="s">
        <v>81</v>
      </c>
      <c r="AV109" s="14" t="s">
        <v>81</v>
      </c>
      <c r="AW109" s="14" t="s">
        <v>33</v>
      </c>
      <c r="AX109" s="14" t="s">
        <v>72</v>
      </c>
      <c r="AY109" s="254" t="s">
        <v>295</v>
      </c>
    </row>
    <row r="110" s="16" customFormat="1">
      <c r="A110" s="16"/>
      <c r="B110" s="270"/>
      <c r="C110" s="271"/>
      <c r="D110" s="235" t="s">
        <v>307</v>
      </c>
      <c r="E110" s="272" t="s">
        <v>21</v>
      </c>
      <c r="F110" s="273" t="s">
        <v>433</v>
      </c>
      <c r="G110" s="271"/>
      <c r="H110" s="274">
        <v>-1</v>
      </c>
      <c r="I110" s="275"/>
      <c r="J110" s="271"/>
      <c r="K110" s="271"/>
      <c r="L110" s="276"/>
      <c r="M110" s="277"/>
      <c r="N110" s="278"/>
      <c r="O110" s="278"/>
      <c r="P110" s="278"/>
      <c r="Q110" s="278"/>
      <c r="R110" s="278"/>
      <c r="S110" s="278"/>
      <c r="T110" s="279"/>
      <c r="U110" s="16"/>
      <c r="V110" s="16"/>
      <c r="W110" s="16"/>
      <c r="X110" s="16"/>
      <c r="Y110" s="16"/>
      <c r="Z110" s="16"/>
      <c r="AA110" s="16"/>
      <c r="AB110" s="16"/>
      <c r="AC110" s="16"/>
      <c r="AD110" s="16"/>
      <c r="AE110" s="16"/>
      <c r="AT110" s="280" t="s">
        <v>307</v>
      </c>
      <c r="AU110" s="280" t="s">
        <v>81</v>
      </c>
      <c r="AV110" s="16" t="s">
        <v>92</v>
      </c>
      <c r="AW110" s="16" t="s">
        <v>33</v>
      </c>
      <c r="AX110" s="16" t="s">
        <v>72</v>
      </c>
      <c r="AY110" s="280" t="s">
        <v>295</v>
      </c>
    </row>
    <row r="111" s="15" customFormat="1">
      <c r="A111" s="15"/>
      <c r="B111" s="255"/>
      <c r="C111" s="256"/>
      <c r="D111" s="235" t="s">
        <v>307</v>
      </c>
      <c r="E111" s="257" t="s">
        <v>21</v>
      </c>
      <c r="F111" s="258" t="s">
        <v>312</v>
      </c>
      <c r="G111" s="256"/>
      <c r="H111" s="259">
        <v>9</v>
      </c>
      <c r="I111" s="260"/>
      <c r="J111" s="256"/>
      <c r="K111" s="256"/>
      <c r="L111" s="261"/>
      <c r="M111" s="266"/>
      <c r="N111" s="267"/>
      <c r="O111" s="267"/>
      <c r="P111" s="267"/>
      <c r="Q111" s="267"/>
      <c r="R111" s="267"/>
      <c r="S111" s="267"/>
      <c r="T111" s="268"/>
      <c r="U111" s="15"/>
      <c r="V111" s="15"/>
      <c r="W111" s="15"/>
      <c r="X111" s="15"/>
      <c r="Y111" s="15"/>
      <c r="Z111" s="15"/>
      <c r="AA111" s="15"/>
      <c r="AB111" s="15"/>
      <c r="AC111" s="15"/>
      <c r="AD111" s="15"/>
      <c r="AE111" s="15"/>
      <c r="AT111" s="265" t="s">
        <v>307</v>
      </c>
      <c r="AU111" s="265" t="s">
        <v>81</v>
      </c>
      <c r="AV111" s="15" t="s">
        <v>303</v>
      </c>
      <c r="AW111" s="15" t="s">
        <v>33</v>
      </c>
      <c r="AX111" s="15" t="s">
        <v>79</v>
      </c>
      <c r="AY111" s="265" t="s">
        <v>295</v>
      </c>
    </row>
    <row r="112" s="2" customFormat="1" ht="6.96" customHeight="1">
      <c r="A112" s="40"/>
      <c r="B112" s="61"/>
      <c r="C112" s="62"/>
      <c r="D112" s="62"/>
      <c r="E112" s="62"/>
      <c r="F112" s="62"/>
      <c r="G112" s="62"/>
      <c r="H112" s="62"/>
      <c r="I112" s="62"/>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gL/+j9YZqIoRzTdUQsary/1NKHCHmtHAq9McfyNiQYN3VGgxlBE7GhN0eW7Vji3FhkQ5tr6PPF2O2nDFwaLKQ==" hashValue="FF8NtiTC4o/EadXcvv7B0LVRHlgic+ZisG1YcwhT8+vP0q/7L29i0e/Umb31aZODbxsqjMwPn9McPugspZmOrA==" algorithmName="SHA-512" password="CC4B"/>
  <autoFilter ref="C92:K111"/>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266</v>
      </c>
      <c r="F9" s="1"/>
      <c r="G9" s="1"/>
      <c r="H9" s="1"/>
      <c r="L9" s="22"/>
    </row>
    <row r="10" s="1" customFormat="1" ht="12" customHeight="1">
      <c r="B10" s="22"/>
      <c r="D10" s="145" t="s">
        <v>267</v>
      </c>
      <c r="L10" s="22"/>
    </row>
    <row r="11" s="2" customFormat="1" ht="16.5" customHeight="1">
      <c r="A11" s="40"/>
      <c r="B11" s="46"/>
      <c r="C11" s="40"/>
      <c r="D11" s="40"/>
      <c r="E11" s="158" t="s">
        <v>400</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608</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ROUND(J102,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ROUND((SUM(BE102:BE240)),  2)</f>
        <v>0</v>
      </c>
      <c r="G37" s="40"/>
      <c r="H37" s="40"/>
      <c r="I37" s="160">
        <v>0.20999999999999999</v>
      </c>
      <c r="J37" s="159">
        <f>ROUND(((SUM(BE102:BE240))*I37),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ROUND((SUM(BF102:BF240)),  2)</f>
        <v>0</v>
      </c>
      <c r="G38" s="40"/>
      <c r="H38" s="40"/>
      <c r="I38" s="160">
        <v>0.14999999999999999</v>
      </c>
      <c r="J38" s="159">
        <f>ROUND(((SUM(BF102:BF240))*I38),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ROUND((SUM(BG102:BG240)),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ROUND((SUM(BH102:BH240)),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ROUND((SUM(BI102:BI240)),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266</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400</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SO-01.2.4 - Středový trakt 13.NP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J102</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J103</f>
        <v>0</v>
      </c>
      <c r="K68" s="178"/>
      <c r="L68" s="182"/>
      <c r="S68" s="9"/>
      <c r="T68" s="9"/>
      <c r="U68" s="9"/>
      <c r="V68" s="9"/>
      <c r="W68" s="9"/>
      <c r="X68" s="9"/>
      <c r="Y68" s="9"/>
      <c r="Z68" s="9"/>
      <c r="AA68" s="9"/>
      <c r="AB68" s="9"/>
      <c r="AC68" s="9"/>
      <c r="AD68" s="9"/>
      <c r="AE68" s="9"/>
    </row>
    <row r="69" s="10" customFormat="1" ht="19.92" customHeight="1">
      <c r="A69" s="10"/>
      <c r="B69" s="183"/>
      <c r="C69" s="127"/>
      <c r="D69" s="184" t="s">
        <v>274</v>
      </c>
      <c r="E69" s="185"/>
      <c r="F69" s="185"/>
      <c r="G69" s="185"/>
      <c r="H69" s="185"/>
      <c r="I69" s="185"/>
      <c r="J69" s="186">
        <f>J104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275</v>
      </c>
      <c r="E70" s="185"/>
      <c r="F70" s="185"/>
      <c r="G70" s="185"/>
      <c r="H70" s="185"/>
      <c r="I70" s="185"/>
      <c r="J70" s="186">
        <f>J174</f>
        <v>0</v>
      </c>
      <c r="K70" s="127"/>
      <c r="L70" s="187"/>
      <c r="S70" s="10"/>
      <c r="T70" s="10"/>
      <c r="U70" s="10"/>
      <c r="V70" s="10"/>
      <c r="W70" s="10"/>
      <c r="X70" s="10"/>
      <c r="Y70" s="10"/>
      <c r="Z70" s="10"/>
      <c r="AA70" s="10"/>
      <c r="AB70" s="10"/>
      <c r="AC70" s="10"/>
      <c r="AD70" s="10"/>
      <c r="AE70" s="10"/>
    </row>
    <row r="71" s="9" customFormat="1" ht="24.96" customHeight="1">
      <c r="A71" s="9"/>
      <c r="B71" s="177"/>
      <c r="C71" s="178"/>
      <c r="D71" s="179" t="s">
        <v>276</v>
      </c>
      <c r="E71" s="180"/>
      <c r="F71" s="180"/>
      <c r="G71" s="180"/>
      <c r="H71" s="180"/>
      <c r="I71" s="180"/>
      <c r="J71" s="181">
        <f>J185</f>
        <v>0</v>
      </c>
      <c r="K71" s="178"/>
      <c r="L71" s="182"/>
      <c r="S71" s="9"/>
      <c r="T71" s="9"/>
      <c r="U71" s="9"/>
      <c r="V71" s="9"/>
      <c r="W71" s="9"/>
      <c r="X71" s="9"/>
      <c r="Y71" s="9"/>
      <c r="Z71" s="9"/>
      <c r="AA71" s="9"/>
      <c r="AB71" s="9"/>
      <c r="AC71" s="9"/>
      <c r="AD71" s="9"/>
      <c r="AE71" s="9"/>
    </row>
    <row r="72" s="10" customFormat="1" ht="19.92" customHeight="1">
      <c r="A72" s="10"/>
      <c r="B72" s="183"/>
      <c r="C72" s="127"/>
      <c r="D72" s="184" t="s">
        <v>403</v>
      </c>
      <c r="E72" s="185"/>
      <c r="F72" s="185"/>
      <c r="G72" s="185"/>
      <c r="H72" s="185"/>
      <c r="I72" s="185"/>
      <c r="J72" s="186">
        <f>J186</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404</v>
      </c>
      <c r="E73" s="185"/>
      <c r="F73" s="185"/>
      <c r="G73" s="185"/>
      <c r="H73" s="185"/>
      <c r="I73" s="185"/>
      <c r="J73" s="186">
        <f>J195</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609</v>
      </c>
      <c r="E74" s="185"/>
      <c r="F74" s="185"/>
      <c r="G74" s="185"/>
      <c r="H74" s="185"/>
      <c r="I74" s="185"/>
      <c r="J74" s="186">
        <f>J205</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278</v>
      </c>
      <c r="E75" s="185"/>
      <c r="F75" s="185"/>
      <c r="G75" s="185"/>
      <c r="H75" s="185"/>
      <c r="I75" s="185"/>
      <c r="J75" s="186">
        <f>J207</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279</v>
      </c>
      <c r="E76" s="185"/>
      <c r="F76" s="185"/>
      <c r="G76" s="185"/>
      <c r="H76" s="185"/>
      <c r="I76" s="185"/>
      <c r="J76" s="186">
        <f>J213</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405</v>
      </c>
      <c r="E77" s="185"/>
      <c r="F77" s="185"/>
      <c r="G77" s="185"/>
      <c r="H77" s="185"/>
      <c r="I77" s="185"/>
      <c r="J77" s="186">
        <f>J215</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406</v>
      </c>
      <c r="E78" s="185"/>
      <c r="F78" s="185"/>
      <c r="G78" s="185"/>
      <c r="H78" s="185"/>
      <c r="I78" s="185"/>
      <c r="J78" s="186">
        <f>J224</f>
        <v>0</v>
      </c>
      <c r="K78" s="127"/>
      <c r="L78" s="187"/>
      <c r="S78" s="10"/>
      <c r="T78" s="10"/>
      <c r="U78" s="10"/>
      <c r="V78" s="10"/>
      <c r="W78" s="10"/>
      <c r="X78" s="10"/>
      <c r="Y78" s="10"/>
      <c r="Z78" s="10"/>
      <c r="AA78" s="10"/>
      <c r="AB78" s="10"/>
      <c r="AC78" s="10"/>
      <c r="AD78" s="10"/>
      <c r="AE78" s="10"/>
    </row>
    <row r="79" s="2" customFormat="1" ht="21.84"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62"/>
      <c r="J80" s="62"/>
      <c r="K80" s="62"/>
      <c r="L80" s="147"/>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64"/>
      <c r="J84" s="64"/>
      <c r="K84" s="64"/>
      <c r="L84" s="147"/>
      <c r="S84" s="40"/>
      <c r="T84" s="40"/>
      <c r="U84" s="40"/>
      <c r="V84" s="40"/>
      <c r="W84" s="40"/>
      <c r="X84" s="40"/>
      <c r="Y84" s="40"/>
      <c r="Z84" s="40"/>
      <c r="AA84" s="40"/>
      <c r="AB84" s="40"/>
      <c r="AC84" s="40"/>
      <c r="AD84" s="40"/>
      <c r="AE84" s="40"/>
    </row>
    <row r="85" s="2" customFormat="1" ht="24.96" customHeight="1">
      <c r="A85" s="40"/>
      <c r="B85" s="41"/>
      <c r="C85" s="25" t="s">
        <v>280</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172" t="str">
        <f>E7</f>
        <v>Rekonstrukce a modernizace VŠ kolejí Kounicova 50</v>
      </c>
      <c r="F88" s="34"/>
      <c r="G88" s="34"/>
      <c r="H88" s="34"/>
      <c r="I88" s="42"/>
      <c r="J88" s="42"/>
      <c r="K88" s="42"/>
      <c r="L88" s="147"/>
      <c r="S88" s="40"/>
      <c r="T88" s="40"/>
      <c r="U88" s="40"/>
      <c r="V88" s="40"/>
      <c r="W88" s="40"/>
      <c r="X88" s="40"/>
      <c r="Y88" s="40"/>
      <c r="Z88" s="40"/>
      <c r="AA88" s="40"/>
      <c r="AB88" s="40"/>
      <c r="AC88" s="40"/>
      <c r="AD88" s="40"/>
      <c r="AE88" s="40"/>
    </row>
    <row r="89" s="1" customFormat="1" ht="12" customHeight="1">
      <c r="B89" s="23"/>
      <c r="C89" s="34" t="s">
        <v>265</v>
      </c>
      <c r="D89" s="24"/>
      <c r="E89" s="24"/>
      <c r="F89" s="24"/>
      <c r="G89" s="24"/>
      <c r="H89" s="24"/>
      <c r="I89" s="24"/>
      <c r="J89" s="24"/>
      <c r="K89" s="24"/>
      <c r="L89" s="22"/>
    </row>
    <row r="90" s="1" customFormat="1" ht="16.5" customHeight="1">
      <c r="B90" s="23"/>
      <c r="C90" s="24"/>
      <c r="D90" s="24"/>
      <c r="E90" s="172" t="s">
        <v>266</v>
      </c>
      <c r="F90" s="24"/>
      <c r="G90" s="24"/>
      <c r="H90" s="24"/>
      <c r="I90" s="24"/>
      <c r="J90" s="24"/>
      <c r="K90" s="24"/>
      <c r="L90" s="22"/>
    </row>
    <row r="91" s="1" customFormat="1" ht="12" customHeight="1">
      <c r="B91" s="23"/>
      <c r="C91" s="34" t="s">
        <v>267</v>
      </c>
      <c r="D91" s="24"/>
      <c r="E91" s="24"/>
      <c r="F91" s="24"/>
      <c r="G91" s="24"/>
      <c r="H91" s="24"/>
      <c r="I91" s="24"/>
      <c r="J91" s="24"/>
      <c r="K91" s="24"/>
      <c r="L91" s="22"/>
    </row>
    <row r="92" s="2" customFormat="1" ht="16.5" customHeight="1">
      <c r="A92" s="40"/>
      <c r="B92" s="41"/>
      <c r="C92" s="42"/>
      <c r="D92" s="42"/>
      <c r="E92" s="269" t="s">
        <v>400</v>
      </c>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401</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6.5" customHeight="1">
      <c r="A94" s="40"/>
      <c r="B94" s="41"/>
      <c r="C94" s="42"/>
      <c r="D94" s="42"/>
      <c r="E94" s="71" t="str">
        <f>E13</f>
        <v>SO-01.2.4 - Středový trakt 13.NP</v>
      </c>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22</v>
      </c>
      <c r="D96" s="42"/>
      <c r="E96" s="42"/>
      <c r="F96" s="29" t="str">
        <f>F16</f>
        <v>Kounicova 50, Brno</v>
      </c>
      <c r="G96" s="42"/>
      <c r="H96" s="42"/>
      <c r="I96" s="34" t="s">
        <v>24</v>
      </c>
      <c r="J96" s="74" t="str">
        <f>IF(J16="","",J16)</f>
        <v>20. 3. 2023</v>
      </c>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15.15" customHeight="1">
      <c r="A98" s="40"/>
      <c r="B98" s="41"/>
      <c r="C98" s="34" t="s">
        <v>26</v>
      </c>
      <c r="D98" s="42"/>
      <c r="E98" s="42"/>
      <c r="F98" s="29" t="str">
        <f>E19</f>
        <v>Intar a.s.</v>
      </c>
      <c r="G98" s="42"/>
      <c r="H98" s="42"/>
      <c r="I98" s="34" t="s">
        <v>32</v>
      </c>
      <c r="J98" s="38" t="str">
        <f>E25</f>
        <v>Intar a.s.</v>
      </c>
      <c r="K98" s="42"/>
      <c r="L98" s="147"/>
      <c r="S98" s="40"/>
      <c r="T98" s="40"/>
      <c r="U98" s="40"/>
      <c r="V98" s="40"/>
      <c r="W98" s="40"/>
      <c r="X98" s="40"/>
      <c r="Y98" s="40"/>
      <c r="Z98" s="40"/>
      <c r="AA98" s="40"/>
      <c r="AB98" s="40"/>
      <c r="AC98" s="40"/>
      <c r="AD98" s="40"/>
      <c r="AE98" s="40"/>
    </row>
    <row r="99" s="2" customFormat="1" ht="15.15" customHeight="1">
      <c r="A99" s="40"/>
      <c r="B99" s="41"/>
      <c r="C99" s="34" t="s">
        <v>30</v>
      </c>
      <c r="D99" s="42"/>
      <c r="E99" s="42"/>
      <c r="F99" s="29" t="str">
        <f>IF(E22="","",E22)</f>
        <v>Vyplň údaj</v>
      </c>
      <c r="G99" s="42"/>
      <c r="H99" s="42"/>
      <c r="I99" s="34" t="s">
        <v>34</v>
      </c>
      <c r="J99" s="38" t="str">
        <f>E28</f>
        <v>Toman Martin</v>
      </c>
      <c r="K99" s="42"/>
      <c r="L99" s="147"/>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11" customFormat="1" ht="29.28" customHeight="1">
      <c r="A101" s="188"/>
      <c r="B101" s="189"/>
      <c r="C101" s="190" t="s">
        <v>281</v>
      </c>
      <c r="D101" s="191" t="s">
        <v>57</v>
      </c>
      <c r="E101" s="191" t="s">
        <v>53</v>
      </c>
      <c r="F101" s="191" t="s">
        <v>54</v>
      </c>
      <c r="G101" s="191" t="s">
        <v>282</v>
      </c>
      <c r="H101" s="191" t="s">
        <v>283</v>
      </c>
      <c r="I101" s="191" t="s">
        <v>284</v>
      </c>
      <c r="J101" s="191" t="s">
        <v>271</v>
      </c>
      <c r="K101" s="192" t="s">
        <v>285</v>
      </c>
      <c r="L101" s="193"/>
      <c r="M101" s="94" t="s">
        <v>21</v>
      </c>
      <c r="N101" s="95" t="s">
        <v>42</v>
      </c>
      <c r="O101" s="95" t="s">
        <v>286</v>
      </c>
      <c r="P101" s="95" t="s">
        <v>287</v>
      </c>
      <c r="Q101" s="95" t="s">
        <v>288</v>
      </c>
      <c r="R101" s="95" t="s">
        <v>289</v>
      </c>
      <c r="S101" s="95" t="s">
        <v>290</v>
      </c>
      <c r="T101" s="96" t="s">
        <v>291</v>
      </c>
      <c r="U101" s="188"/>
      <c r="V101" s="188"/>
      <c r="W101" s="188"/>
      <c r="X101" s="188"/>
      <c r="Y101" s="188"/>
      <c r="Z101" s="188"/>
      <c r="AA101" s="188"/>
      <c r="AB101" s="188"/>
      <c r="AC101" s="188"/>
      <c r="AD101" s="188"/>
      <c r="AE101" s="188"/>
    </row>
    <row r="102" s="2" customFormat="1" ht="22.8" customHeight="1">
      <c r="A102" s="40"/>
      <c r="B102" s="41"/>
      <c r="C102" s="101" t="s">
        <v>292</v>
      </c>
      <c r="D102" s="42"/>
      <c r="E102" s="42"/>
      <c r="F102" s="42"/>
      <c r="G102" s="42"/>
      <c r="H102" s="42"/>
      <c r="I102" s="42"/>
      <c r="J102" s="194">
        <f>BK102</f>
        <v>0</v>
      </c>
      <c r="K102" s="42"/>
      <c r="L102" s="46"/>
      <c r="M102" s="97"/>
      <c r="N102" s="195"/>
      <c r="O102" s="98"/>
      <c r="P102" s="196">
        <f>P103+P185</f>
        <v>0</v>
      </c>
      <c r="Q102" s="98"/>
      <c r="R102" s="196">
        <f>R103+R185</f>
        <v>0</v>
      </c>
      <c r="S102" s="98"/>
      <c r="T102" s="197">
        <f>T103+T185</f>
        <v>56.049140199999997</v>
      </c>
      <c r="U102" s="40"/>
      <c r="V102" s="40"/>
      <c r="W102" s="40"/>
      <c r="X102" s="40"/>
      <c r="Y102" s="40"/>
      <c r="Z102" s="40"/>
      <c r="AA102" s="40"/>
      <c r="AB102" s="40"/>
      <c r="AC102" s="40"/>
      <c r="AD102" s="40"/>
      <c r="AE102" s="40"/>
      <c r="AT102" s="19" t="s">
        <v>71</v>
      </c>
      <c r="AU102" s="19" t="s">
        <v>272</v>
      </c>
      <c r="BK102" s="198">
        <f>BK103+BK185</f>
        <v>0</v>
      </c>
    </row>
    <row r="103" s="12" customFormat="1" ht="25.92" customHeight="1">
      <c r="A103" s="12"/>
      <c r="B103" s="199"/>
      <c r="C103" s="200"/>
      <c r="D103" s="201" t="s">
        <v>71</v>
      </c>
      <c r="E103" s="202" t="s">
        <v>293</v>
      </c>
      <c r="F103" s="202" t="s">
        <v>294</v>
      </c>
      <c r="G103" s="200"/>
      <c r="H103" s="200"/>
      <c r="I103" s="203"/>
      <c r="J103" s="204">
        <f>BK103</f>
        <v>0</v>
      </c>
      <c r="K103" s="200"/>
      <c r="L103" s="205"/>
      <c r="M103" s="206"/>
      <c r="N103" s="207"/>
      <c r="O103" s="207"/>
      <c r="P103" s="208">
        <f>P104+P174</f>
        <v>0</v>
      </c>
      <c r="Q103" s="207"/>
      <c r="R103" s="208">
        <f>R104+R174</f>
        <v>0</v>
      </c>
      <c r="S103" s="207"/>
      <c r="T103" s="209">
        <f>T104+T174</f>
        <v>50.872802</v>
      </c>
      <c r="U103" s="12"/>
      <c r="V103" s="12"/>
      <c r="W103" s="12"/>
      <c r="X103" s="12"/>
      <c r="Y103" s="12"/>
      <c r="Z103" s="12"/>
      <c r="AA103" s="12"/>
      <c r="AB103" s="12"/>
      <c r="AC103" s="12"/>
      <c r="AD103" s="12"/>
      <c r="AE103" s="12"/>
      <c r="AR103" s="210" t="s">
        <v>79</v>
      </c>
      <c r="AT103" s="211" t="s">
        <v>71</v>
      </c>
      <c r="AU103" s="211" t="s">
        <v>72</v>
      </c>
      <c r="AY103" s="210" t="s">
        <v>295</v>
      </c>
      <c r="BK103" s="212">
        <f>BK104+BK174</f>
        <v>0</v>
      </c>
    </row>
    <row r="104" s="12" customFormat="1" ht="22.8" customHeight="1">
      <c r="A104" s="12"/>
      <c r="B104" s="199"/>
      <c r="C104" s="200"/>
      <c r="D104" s="201" t="s">
        <v>71</v>
      </c>
      <c r="E104" s="213" t="s">
        <v>296</v>
      </c>
      <c r="F104" s="213" t="s">
        <v>297</v>
      </c>
      <c r="G104" s="200"/>
      <c r="H104" s="200"/>
      <c r="I104" s="203"/>
      <c r="J104" s="214">
        <f>BK104</f>
        <v>0</v>
      </c>
      <c r="K104" s="200"/>
      <c r="L104" s="205"/>
      <c r="M104" s="206"/>
      <c r="N104" s="207"/>
      <c r="O104" s="207"/>
      <c r="P104" s="208">
        <f>SUM(P105:P173)</f>
        <v>0</v>
      </c>
      <c r="Q104" s="207"/>
      <c r="R104" s="208">
        <f>SUM(R105:R173)</f>
        <v>0</v>
      </c>
      <c r="S104" s="207"/>
      <c r="T104" s="209">
        <f>SUM(T105:T173)</f>
        <v>50.872802</v>
      </c>
      <c r="U104" s="12"/>
      <c r="V104" s="12"/>
      <c r="W104" s="12"/>
      <c r="X104" s="12"/>
      <c r="Y104" s="12"/>
      <c r="Z104" s="12"/>
      <c r="AA104" s="12"/>
      <c r="AB104" s="12"/>
      <c r="AC104" s="12"/>
      <c r="AD104" s="12"/>
      <c r="AE104" s="12"/>
      <c r="AR104" s="210" t="s">
        <v>79</v>
      </c>
      <c r="AT104" s="211" t="s">
        <v>71</v>
      </c>
      <c r="AU104" s="211" t="s">
        <v>79</v>
      </c>
      <c r="AY104" s="210" t="s">
        <v>295</v>
      </c>
      <c r="BK104" s="212">
        <f>SUM(BK105:BK173)</f>
        <v>0</v>
      </c>
    </row>
    <row r="105" s="2" customFormat="1" ht="44.25" customHeight="1">
      <c r="A105" s="40"/>
      <c r="B105" s="41"/>
      <c r="C105" s="215" t="s">
        <v>79</v>
      </c>
      <c r="D105" s="215" t="s">
        <v>298</v>
      </c>
      <c r="E105" s="216" t="s">
        <v>299</v>
      </c>
      <c r="F105" s="217" t="s">
        <v>300</v>
      </c>
      <c r="G105" s="218" t="s">
        <v>301</v>
      </c>
      <c r="H105" s="219">
        <v>129.68799999999999</v>
      </c>
      <c r="I105" s="220"/>
      <c r="J105" s="221">
        <f>ROUND(I105*H105,2)</f>
        <v>0</v>
      </c>
      <c r="K105" s="217" t="s">
        <v>302</v>
      </c>
      <c r="L105" s="46"/>
      <c r="M105" s="222" t="s">
        <v>21</v>
      </c>
      <c r="N105" s="223" t="s">
        <v>43</v>
      </c>
      <c r="O105" s="86"/>
      <c r="P105" s="224">
        <f>O105*H105</f>
        <v>0</v>
      </c>
      <c r="Q105" s="224">
        <v>0</v>
      </c>
      <c r="R105" s="224">
        <f>Q105*H105</f>
        <v>0</v>
      </c>
      <c r="S105" s="224">
        <v>0.13100000000000001</v>
      </c>
      <c r="T105" s="225">
        <f>S105*H105</f>
        <v>16.989128000000001</v>
      </c>
      <c r="U105" s="40"/>
      <c r="V105" s="40"/>
      <c r="W105" s="40"/>
      <c r="X105" s="40"/>
      <c r="Y105" s="40"/>
      <c r="Z105" s="40"/>
      <c r="AA105" s="40"/>
      <c r="AB105" s="40"/>
      <c r="AC105" s="40"/>
      <c r="AD105" s="40"/>
      <c r="AE105" s="40"/>
      <c r="AR105" s="226" t="s">
        <v>303</v>
      </c>
      <c r="AT105" s="226" t="s">
        <v>298</v>
      </c>
      <c r="AU105" s="226" t="s">
        <v>81</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303</v>
      </c>
      <c r="BM105" s="226" t="s">
        <v>610</v>
      </c>
    </row>
    <row r="106" s="2" customFormat="1">
      <c r="A106" s="40"/>
      <c r="B106" s="41"/>
      <c r="C106" s="42"/>
      <c r="D106" s="228" t="s">
        <v>305</v>
      </c>
      <c r="E106" s="42"/>
      <c r="F106" s="229" t="s">
        <v>306</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305</v>
      </c>
      <c r="AU106" s="19" t="s">
        <v>81</v>
      </c>
    </row>
    <row r="107" s="14" customFormat="1">
      <c r="A107" s="14"/>
      <c r="B107" s="244"/>
      <c r="C107" s="245"/>
      <c r="D107" s="235" t="s">
        <v>307</v>
      </c>
      <c r="E107" s="246" t="s">
        <v>21</v>
      </c>
      <c r="F107" s="247" t="s">
        <v>611</v>
      </c>
      <c r="G107" s="245"/>
      <c r="H107" s="248">
        <v>138.75</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307</v>
      </c>
      <c r="AU107" s="254" t="s">
        <v>81</v>
      </c>
      <c r="AV107" s="14" t="s">
        <v>81</v>
      </c>
      <c r="AW107" s="14" t="s">
        <v>33</v>
      </c>
      <c r="AX107" s="14" t="s">
        <v>72</v>
      </c>
      <c r="AY107" s="254" t="s">
        <v>295</v>
      </c>
    </row>
    <row r="108" s="14" customFormat="1">
      <c r="A108" s="14"/>
      <c r="B108" s="244"/>
      <c r="C108" s="245"/>
      <c r="D108" s="235" t="s">
        <v>307</v>
      </c>
      <c r="E108" s="246" t="s">
        <v>21</v>
      </c>
      <c r="F108" s="247" t="s">
        <v>409</v>
      </c>
      <c r="G108" s="245"/>
      <c r="H108" s="248">
        <v>-9.0619999999999994</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307</v>
      </c>
      <c r="AU108" s="254" t="s">
        <v>81</v>
      </c>
      <c r="AV108" s="14" t="s">
        <v>81</v>
      </c>
      <c r="AW108" s="14" t="s">
        <v>33</v>
      </c>
      <c r="AX108" s="14" t="s">
        <v>72</v>
      </c>
      <c r="AY108" s="254" t="s">
        <v>295</v>
      </c>
    </row>
    <row r="109" s="15" customFormat="1">
      <c r="A109" s="15"/>
      <c r="B109" s="255"/>
      <c r="C109" s="256"/>
      <c r="D109" s="235" t="s">
        <v>307</v>
      </c>
      <c r="E109" s="257" t="s">
        <v>21</v>
      </c>
      <c r="F109" s="258" t="s">
        <v>312</v>
      </c>
      <c r="G109" s="256"/>
      <c r="H109" s="259">
        <v>129.68799999999999</v>
      </c>
      <c r="I109" s="260"/>
      <c r="J109" s="256"/>
      <c r="K109" s="256"/>
      <c r="L109" s="261"/>
      <c r="M109" s="262"/>
      <c r="N109" s="263"/>
      <c r="O109" s="263"/>
      <c r="P109" s="263"/>
      <c r="Q109" s="263"/>
      <c r="R109" s="263"/>
      <c r="S109" s="263"/>
      <c r="T109" s="264"/>
      <c r="U109" s="15"/>
      <c r="V109" s="15"/>
      <c r="W109" s="15"/>
      <c r="X109" s="15"/>
      <c r="Y109" s="15"/>
      <c r="Z109" s="15"/>
      <c r="AA109" s="15"/>
      <c r="AB109" s="15"/>
      <c r="AC109" s="15"/>
      <c r="AD109" s="15"/>
      <c r="AE109" s="15"/>
      <c r="AT109" s="265" t="s">
        <v>307</v>
      </c>
      <c r="AU109" s="265" t="s">
        <v>81</v>
      </c>
      <c r="AV109" s="15" t="s">
        <v>303</v>
      </c>
      <c r="AW109" s="15" t="s">
        <v>33</v>
      </c>
      <c r="AX109" s="15" t="s">
        <v>79</v>
      </c>
      <c r="AY109" s="265" t="s">
        <v>295</v>
      </c>
    </row>
    <row r="110" s="2" customFormat="1" ht="44.25" customHeight="1">
      <c r="A110" s="40"/>
      <c r="B110" s="41"/>
      <c r="C110" s="215" t="s">
        <v>81</v>
      </c>
      <c r="D110" s="215" t="s">
        <v>298</v>
      </c>
      <c r="E110" s="216" t="s">
        <v>410</v>
      </c>
      <c r="F110" s="217" t="s">
        <v>411</v>
      </c>
      <c r="G110" s="218" t="s">
        <v>301</v>
      </c>
      <c r="H110" s="219">
        <v>7.0430000000000001</v>
      </c>
      <c r="I110" s="220"/>
      <c r="J110" s="221">
        <f>ROUND(I110*H110,2)</f>
        <v>0</v>
      </c>
      <c r="K110" s="217" t="s">
        <v>302</v>
      </c>
      <c r="L110" s="46"/>
      <c r="M110" s="222" t="s">
        <v>21</v>
      </c>
      <c r="N110" s="223" t="s">
        <v>43</v>
      </c>
      <c r="O110" s="86"/>
      <c r="P110" s="224">
        <f>O110*H110</f>
        <v>0</v>
      </c>
      <c r="Q110" s="224">
        <v>0</v>
      </c>
      <c r="R110" s="224">
        <f>Q110*H110</f>
        <v>0</v>
      </c>
      <c r="S110" s="224">
        <v>0.26100000000000001</v>
      </c>
      <c r="T110" s="225">
        <f>S110*H110</f>
        <v>1.8382230000000002</v>
      </c>
      <c r="U110" s="40"/>
      <c r="V110" s="40"/>
      <c r="W110" s="40"/>
      <c r="X110" s="40"/>
      <c r="Y110" s="40"/>
      <c r="Z110" s="40"/>
      <c r="AA110" s="40"/>
      <c r="AB110" s="40"/>
      <c r="AC110" s="40"/>
      <c r="AD110" s="40"/>
      <c r="AE110" s="40"/>
      <c r="AR110" s="226" t="s">
        <v>303</v>
      </c>
      <c r="AT110" s="226" t="s">
        <v>298</v>
      </c>
      <c r="AU110" s="226" t="s">
        <v>81</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303</v>
      </c>
      <c r="BM110" s="226" t="s">
        <v>612</v>
      </c>
    </row>
    <row r="111" s="2" customFormat="1">
      <c r="A111" s="40"/>
      <c r="B111" s="41"/>
      <c r="C111" s="42"/>
      <c r="D111" s="228" t="s">
        <v>305</v>
      </c>
      <c r="E111" s="42"/>
      <c r="F111" s="229" t="s">
        <v>413</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305</v>
      </c>
      <c r="AU111" s="19" t="s">
        <v>81</v>
      </c>
    </row>
    <row r="112" s="14" customFormat="1">
      <c r="A112" s="14"/>
      <c r="B112" s="244"/>
      <c r="C112" s="245"/>
      <c r="D112" s="235" t="s">
        <v>307</v>
      </c>
      <c r="E112" s="246" t="s">
        <v>21</v>
      </c>
      <c r="F112" s="247" t="s">
        <v>414</v>
      </c>
      <c r="G112" s="245"/>
      <c r="H112" s="248">
        <v>8.2249999999999996</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307</v>
      </c>
      <c r="AU112" s="254" t="s">
        <v>81</v>
      </c>
      <c r="AV112" s="14" t="s">
        <v>81</v>
      </c>
      <c r="AW112" s="14" t="s">
        <v>33</v>
      </c>
      <c r="AX112" s="14" t="s">
        <v>72</v>
      </c>
      <c r="AY112" s="254" t="s">
        <v>295</v>
      </c>
    </row>
    <row r="113" s="14" customFormat="1">
      <c r="A113" s="14"/>
      <c r="B113" s="244"/>
      <c r="C113" s="245"/>
      <c r="D113" s="235" t="s">
        <v>307</v>
      </c>
      <c r="E113" s="246" t="s">
        <v>21</v>
      </c>
      <c r="F113" s="247" t="s">
        <v>415</v>
      </c>
      <c r="G113" s="245"/>
      <c r="H113" s="248">
        <v>-1.1819999999999999</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307</v>
      </c>
      <c r="AU113" s="254" t="s">
        <v>81</v>
      </c>
      <c r="AV113" s="14" t="s">
        <v>81</v>
      </c>
      <c r="AW113" s="14" t="s">
        <v>33</v>
      </c>
      <c r="AX113" s="14" t="s">
        <v>72</v>
      </c>
      <c r="AY113" s="254" t="s">
        <v>295</v>
      </c>
    </row>
    <row r="114" s="15" customFormat="1">
      <c r="A114" s="15"/>
      <c r="B114" s="255"/>
      <c r="C114" s="256"/>
      <c r="D114" s="235" t="s">
        <v>307</v>
      </c>
      <c r="E114" s="257" t="s">
        <v>21</v>
      </c>
      <c r="F114" s="258" t="s">
        <v>312</v>
      </c>
      <c r="G114" s="256"/>
      <c r="H114" s="259">
        <v>7.0430000000000001</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307</v>
      </c>
      <c r="AU114" s="265" t="s">
        <v>81</v>
      </c>
      <c r="AV114" s="15" t="s">
        <v>303</v>
      </c>
      <c r="AW114" s="15" t="s">
        <v>33</v>
      </c>
      <c r="AX114" s="15" t="s">
        <v>79</v>
      </c>
      <c r="AY114" s="265" t="s">
        <v>295</v>
      </c>
    </row>
    <row r="115" s="2" customFormat="1" ht="24.15" customHeight="1">
      <c r="A115" s="40"/>
      <c r="B115" s="41"/>
      <c r="C115" s="215" t="s">
        <v>92</v>
      </c>
      <c r="D115" s="215" t="s">
        <v>298</v>
      </c>
      <c r="E115" s="216" t="s">
        <v>416</v>
      </c>
      <c r="F115" s="217" t="s">
        <v>417</v>
      </c>
      <c r="G115" s="218" t="s">
        <v>301</v>
      </c>
      <c r="H115" s="219">
        <v>29.033000000000001</v>
      </c>
      <c r="I115" s="220"/>
      <c r="J115" s="221">
        <f>ROUND(I115*H115,2)</f>
        <v>0</v>
      </c>
      <c r="K115" s="217" t="s">
        <v>302</v>
      </c>
      <c r="L115" s="46"/>
      <c r="M115" s="222" t="s">
        <v>21</v>
      </c>
      <c r="N115" s="223" t="s">
        <v>43</v>
      </c>
      <c r="O115" s="86"/>
      <c r="P115" s="224">
        <f>O115*H115</f>
        <v>0</v>
      </c>
      <c r="Q115" s="224">
        <v>0</v>
      </c>
      <c r="R115" s="224">
        <f>Q115*H115</f>
        <v>0</v>
      </c>
      <c r="S115" s="224">
        <v>0.055</v>
      </c>
      <c r="T115" s="225">
        <f>S115*H115</f>
        <v>1.5968150000000001</v>
      </c>
      <c r="U115" s="40"/>
      <c r="V115" s="40"/>
      <c r="W115" s="40"/>
      <c r="X115" s="40"/>
      <c r="Y115" s="40"/>
      <c r="Z115" s="40"/>
      <c r="AA115" s="40"/>
      <c r="AB115" s="40"/>
      <c r="AC115" s="40"/>
      <c r="AD115" s="40"/>
      <c r="AE115" s="40"/>
      <c r="AR115" s="226" t="s">
        <v>303</v>
      </c>
      <c r="AT115" s="226" t="s">
        <v>298</v>
      </c>
      <c r="AU115" s="226" t="s">
        <v>81</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303</v>
      </c>
      <c r="BM115" s="226" t="s">
        <v>613</v>
      </c>
    </row>
    <row r="116" s="2" customFormat="1">
      <c r="A116" s="40"/>
      <c r="B116" s="41"/>
      <c r="C116" s="42"/>
      <c r="D116" s="228" t="s">
        <v>305</v>
      </c>
      <c r="E116" s="42"/>
      <c r="F116" s="229" t="s">
        <v>419</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305</v>
      </c>
      <c r="AU116" s="19" t="s">
        <v>81</v>
      </c>
    </row>
    <row r="117" s="14" customFormat="1">
      <c r="A117" s="14"/>
      <c r="B117" s="244"/>
      <c r="C117" s="245"/>
      <c r="D117" s="235" t="s">
        <v>307</v>
      </c>
      <c r="E117" s="246" t="s">
        <v>21</v>
      </c>
      <c r="F117" s="247" t="s">
        <v>420</v>
      </c>
      <c r="G117" s="245"/>
      <c r="H117" s="248">
        <v>27.434999999999999</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307</v>
      </c>
      <c r="AU117" s="254" t="s">
        <v>81</v>
      </c>
      <c r="AV117" s="14" t="s">
        <v>81</v>
      </c>
      <c r="AW117" s="14" t="s">
        <v>33</v>
      </c>
      <c r="AX117" s="14" t="s">
        <v>72</v>
      </c>
      <c r="AY117" s="254" t="s">
        <v>295</v>
      </c>
    </row>
    <row r="118" s="14" customFormat="1">
      <c r="A118" s="14"/>
      <c r="B118" s="244"/>
      <c r="C118" s="245"/>
      <c r="D118" s="235" t="s">
        <v>307</v>
      </c>
      <c r="E118" s="246" t="s">
        <v>21</v>
      </c>
      <c r="F118" s="247" t="s">
        <v>421</v>
      </c>
      <c r="G118" s="245"/>
      <c r="H118" s="248">
        <v>4.75</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307</v>
      </c>
      <c r="AU118" s="254" t="s">
        <v>81</v>
      </c>
      <c r="AV118" s="14" t="s">
        <v>81</v>
      </c>
      <c r="AW118" s="14" t="s">
        <v>33</v>
      </c>
      <c r="AX118" s="14" t="s">
        <v>72</v>
      </c>
      <c r="AY118" s="254" t="s">
        <v>295</v>
      </c>
    </row>
    <row r="119" s="14" customFormat="1">
      <c r="A119" s="14"/>
      <c r="B119" s="244"/>
      <c r="C119" s="245"/>
      <c r="D119" s="235" t="s">
        <v>307</v>
      </c>
      <c r="E119" s="246" t="s">
        <v>21</v>
      </c>
      <c r="F119" s="247" t="s">
        <v>422</v>
      </c>
      <c r="G119" s="245"/>
      <c r="H119" s="248">
        <v>-3.1520000000000001</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307</v>
      </c>
      <c r="AU119" s="254" t="s">
        <v>81</v>
      </c>
      <c r="AV119" s="14" t="s">
        <v>81</v>
      </c>
      <c r="AW119" s="14" t="s">
        <v>33</v>
      </c>
      <c r="AX119" s="14" t="s">
        <v>72</v>
      </c>
      <c r="AY119" s="254" t="s">
        <v>295</v>
      </c>
    </row>
    <row r="120" s="15" customFormat="1">
      <c r="A120" s="15"/>
      <c r="B120" s="255"/>
      <c r="C120" s="256"/>
      <c r="D120" s="235" t="s">
        <v>307</v>
      </c>
      <c r="E120" s="257" t="s">
        <v>21</v>
      </c>
      <c r="F120" s="258" t="s">
        <v>312</v>
      </c>
      <c r="G120" s="256"/>
      <c r="H120" s="259">
        <v>29.033000000000001</v>
      </c>
      <c r="I120" s="260"/>
      <c r="J120" s="256"/>
      <c r="K120" s="256"/>
      <c r="L120" s="261"/>
      <c r="M120" s="262"/>
      <c r="N120" s="263"/>
      <c r="O120" s="263"/>
      <c r="P120" s="263"/>
      <c r="Q120" s="263"/>
      <c r="R120" s="263"/>
      <c r="S120" s="263"/>
      <c r="T120" s="264"/>
      <c r="U120" s="15"/>
      <c r="V120" s="15"/>
      <c r="W120" s="15"/>
      <c r="X120" s="15"/>
      <c r="Y120" s="15"/>
      <c r="Z120" s="15"/>
      <c r="AA120" s="15"/>
      <c r="AB120" s="15"/>
      <c r="AC120" s="15"/>
      <c r="AD120" s="15"/>
      <c r="AE120" s="15"/>
      <c r="AT120" s="265" t="s">
        <v>307</v>
      </c>
      <c r="AU120" s="265" t="s">
        <v>81</v>
      </c>
      <c r="AV120" s="15" t="s">
        <v>303</v>
      </c>
      <c r="AW120" s="15" t="s">
        <v>33</v>
      </c>
      <c r="AX120" s="15" t="s">
        <v>79</v>
      </c>
      <c r="AY120" s="265" t="s">
        <v>295</v>
      </c>
    </row>
    <row r="121" s="2" customFormat="1" ht="24.15" customHeight="1">
      <c r="A121" s="40"/>
      <c r="B121" s="41"/>
      <c r="C121" s="215" t="s">
        <v>303</v>
      </c>
      <c r="D121" s="215" t="s">
        <v>298</v>
      </c>
      <c r="E121" s="216" t="s">
        <v>424</v>
      </c>
      <c r="F121" s="217" t="s">
        <v>425</v>
      </c>
      <c r="G121" s="218" t="s">
        <v>315</v>
      </c>
      <c r="H121" s="219">
        <v>7.9470000000000001</v>
      </c>
      <c r="I121" s="220"/>
      <c r="J121" s="221">
        <f>ROUND(I121*H121,2)</f>
        <v>0</v>
      </c>
      <c r="K121" s="217" t="s">
        <v>302</v>
      </c>
      <c r="L121" s="46"/>
      <c r="M121" s="222" t="s">
        <v>21</v>
      </c>
      <c r="N121" s="223" t="s">
        <v>43</v>
      </c>
      <c r="O121" s="86"/>
      <c r="P121" s="224">
        <f>O121*H121</f>
        <v>0</v>
      </c>
      <c r="Q121" s="224">
        <v>0</v>
      </c>
      <c r="R121" s="224">
        <f>Q121*H121</f>
        <v>0</v>
      </c>
      <c r="S121" s="224">
        <v>2.2000000000000002</v>
      </c>
      <c r="T121" s="225">
        <f>S121*H121</f>
        <v>17.483400000000003</v>
      </c>
      <c r="U121" s="40"/>
      <c r="V121" s="40"/>
      <c r="W121" s="40"/>
      <c r="X121" s="40"/>
      <c r="Y121" s="40"/>
      <c r="Z121" s="40"/>
      <c r="AA121" s="40"/>
      <c r="AB121" s="40"/>
      <c r="AC121" s="40"/>
      <c r="AD121" s="40"/>
      <c r="AE121" s="40"/>
      <c r="AR121" s="226" t="s">
        <v>303</v>
      </c>
      <c r="AT121" s="226" t="s">
        <v>298</v>
      </c>
      <c r="AU121" s="226" t="s">
        <v>81</v>
      </c>
      <c r="AY121" s="19" t="s">
        <v>295</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303</v>
      </c>
      <c r="BM121" s="226" t="s">
        <v>614</v>
      </c>
    </row>
    <row r="122" s="2" customFormat="1">
      <c r="A122" s="40"/>
      <c r="B122" s="41"/>
      <c r="C122" s="42"/>
      <c r="D122" s="228" t="s">
        <v>305</v>
      </c>
      <c r="E122" s="42"/>
      <c r="F122" s="229" t="s">
        <v>427</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305</v>
      </c>
      <c r="AU122" s="19" t="s">
        <v>81</v>
      </c>
    </row>
    <row r="123" s="14" customFormat="1">
      <c r="A123" s="14"/>
      <c r="B123" s="244"/>
      <c r="C123" s="245"/>
      <c r="D123" s="235" t="s">
        <v>307</v>
      </c>
      <c r="E123" s="246" t="s">
        <v>21</v>
      </c>
      <c r="F123" s="247" t="s">
        <v>428</v>
      </c>
      <c r="G123" s="245"/>
      <c r="H123" s="248">
        <v>0.45300000000000001</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307</v>
      </c>
      <c r="AU123" s="254" t="s">
        <v>81</v>
      </c>
      <c r="AV123" s="14" t="s">
        <v>81</v>
      </c>
      <c r="AW123" s="14" t="s">
        <v>33</v>
      </c>
      <c r="AX123" s="14" t="s">
        <v>72</v>
      </c>
      <c r="AY123" s="254" t="s">
        <v>295</v>
      </c>
    </row>
    <row r="124" s="14" customFormat="1">
      <c r="A124" s="14"/>
      <c r="B124" s="244"/>
      <c r="C124" s="245"/>
      <c r="D124" s="235" t="s">
        <v>307</v>
      </c>
      <c r="E124" s="246" t="s">
        <v>21</v>
      </c>
      <c r="F124" s="247" t="s">
        <v>429</v>
      </c>
      <c r="G124" s="245"/>
      <c r="H124" s="248">
        <v>0.154</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307</v>
      </c>
      <c r="AU124" s="254" t="s">
        <v>81</v>
      </c>
      <c r="AV124" s="14" t="s">
        <v>81</v>
      </c>
      <c r="AW124" s="14" t="s">
        <v>33</v>
      </c>
      <c r="AX124" s="14" t="s">
        <v>72</v>
      </c>
      <c r="AY124" s="254" t="s">
        <v>295</v>
      </c>
    </row>
    <row r="125" s="14" customFormat="1">
      <c r="A125" s="14"/>
      <c r="B125" s="244"/>
      <c r="C125" s="245"/>
      <c r="D125" s="235" t="s">
        <v>307</v>
      </c>
      <c r="E125" s="246" t="s">
        <v>21</v>
      </c>
      <c r="F125" s="247" t="s">
        <v>430</v>
      </c>
      <c r="G125" s="245"/>
      <c r="H125" s="248">
        <v>0.16600000000000001</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307</v>
      </c>
      <c r="AU125" s="254" t="s">
        <v>81</v>
      </c>
      <c r="AV125" s="14" t="s">
        <v>81</v>
      </c>
      <c r="AW125" s="14" t="s">
        <v>33</v>
      </c>
      <c r="AX125" s="14" t="s">
        <v>72</v>
      </c>
      <c r="AY125" s="254" t="s">
        <v>295</v>
      </c>
    </row>
    <row r="126" s="14" customFormat="1">
      <c r="A126" s="14"/>
      <c r="B126" s="244"/>
      <c r="C126" s="245"/>
      <c r="D126" s="235" t="s">
        <v>307</v>
      </c>
      <c r="E126" s="246" t="s">
        <v>21</v>
      </c>
      <c r="F126" s="247" t="s">
        <v>431</v>
      </c>
      <c r="G126" s="245"/>
      <c r="H126" s="248">
        <v>0.19300000000000001</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307</v>
      </c>
      <c r="AU126" s="254" t="s">
        <v>81</v>
      </c>
      <c r="AV126" s="14" t="s">
        <v>81</v>
      </c>
      <c r="AW126" s="14" t="s">
        <v>33</v>
      </c>
      <c r="AX126" s="14" t="s">
        <v>72</v>
      </c>
      <c r="AY126" s="254" t="s">
        <v>295</v>
      </c>
    </row>
    <row r="127" s="14" customFormat="1">
      <c r="A127" s="14"/>
      <c r="B127" s="244"/>
      <c r="C127" s="245"/>
      <c r="D127" s="235" t="s">
        <v>307</v>
      </c>
      <c r="E127" s="246" t="s">
        <v>21</v>
      </c>
      <c r="F127" s="247" t="s">
        <v>432</v>
      </c>
      <c r="G127" s="245"/>
      <c r="H127" s="248">
        <v>0.30199999999999999</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307</v>
      </c>
      <c r="AU127" s="254" t="s">
        <v>81</v>
      </c>
      <c r="AV127" s="14" t="s">
        <v>81</v>
      </c>
      <c r="AW127" s="14" t="s">
        <v>33</v>
      </c>
      <c r="AX127" s="14" t="s">
        <v>72</v>
      </c>
      <c r="AY127" s="254" t="s">
        <v>295</v>
      </c>
    </row>
    <row r="128" s="16" customFormat="1">
      <c r="A128" s="16"/>
      <c r="B128" s="270"/>
      <c r="C128" s="271"/>
      <c r="D128" s="235" t="s">
        <v>307</v>
      </c>
      <c r="E128" s="272" t="s">
        <v>21</v>
      </c>
      <c r="F128" s="273" t="s">
        <v>433</v>
      </c>
      <c r="G128" s="271"/>
      <c r="H128" s="274">
        <v>1.268</v>
      </c>
      <c r="I128" s="275"/>
      <c r="J128" s="271"/>
      <c r="K128" s="271"/>
      <c r="L128" s="276"/>
      <c r="M128" s="277"/>
      <c r="N128" s="278"/>
      <c r="O128" s="278"/>
      <c r="P128" s="278"/>
      <c r="Q128" s="278"/>
      <c r="R128" s="278"/>
      <c r="S128" s="278"/>
      <c r="T128" s="279"/>
      <c r="U128" s="16"/>
      <c r="V128" s="16"/>
      <c r="W128" s="16"/>
      <c r="X128" s="16"/>
      <c r="Y128" s="16"/>
      <c r="Z128" s="16"/>
      <c r="AA128" s="16"/>
      <c r="AB128" s="16"/>
      <c r="AC128" s="16"/>
      <c r="AD128" s="16"/>
      <c r="AE128" s="16"/>
      <c r="AT128" s="280" t="s">
        <v>307</v>
      </c>
      <c r="AU128" s="280" t="s">
        <v>81</v>
      </c>
      <c r="AV128" s="16" t="s">
        <v>92</v>
      </c>
      <c r="AW128" s="16" t="s">
        <v>33</v>
      </c>
      <c r="AX128" s="16" t="s">
        <v>72</v>
      </c>
      <c r="AY128" s="280" t="s">
        <v>295</v>
      </c>
    </row>
    <row r="129" s="14" customFormat="1">
      <c r="A129" s="14"/>
      <c r="B129" s="244"/>
      <c r="C129" s="245"/>
      <c r="D129" s="235" t="s">
        <v>307</v>
      </c>
      <c r="E129" s="246" t="s">
        <v>21</v>
      </c>
      <c r="F129" s="247" t="s">
        <v>434</v>
      </c>
      <c r="G129" s="245"/>
      <c r="H129" s="248">
        <v>2.6259999999999999</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307</v>
      </c>
      <c r="AU129" s="254" t="s">
        <v>81</v>
      </c>
      <c r="AV129" s="14" t="s">
        <v>81</v>
      </c>
      <c r="AW129" s="14" t="s">
        <v>33</v>
      </c>
      <c r="AX129" s="14" t="s">
        <v>72</v>
      </c>
      <c r="AY129" s="254" t="s">
        <v>295</v>
      </c>
    </row>
    <row r="130" s="14" customFormat="1">
      <c r="A130" s="14"/>
      <c r="B130" s="244"/>
      <c r="C130" s="245"/>
      <c r="D130" s="235" t="s">
        <v>307</v>
      </c>
      <c r="E130" s="246" t="s">
        <v>21</v>
      </c>
      <c r="F130" s="247" t="s">
        <v>435</v>
      </c>
      <c r="G130" s="245"/>
      <c r="H130" s="248">
        <v>0.86899999999999999</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307</v>
      </c>
      <c r="AU130" s="254" t="s">
        <v>81</v>
      </c>
      <c r="AV130" s="14" t="s">
        <v>81</v>
      </c>
      <c r="AW130" s="14" t="s">
        <v>33</v>
      </c>
      <c r="AX130" s="14" t="s">
        <v>72</v>
      </c>
      <c r="AY130" s="254" t="s">
        <v>295</v>
      </c>
    </row>
    <row r="131" s="14" customFormat="1">
      <c r="A131" s="14"/>
      <c r="B131" s="244"/>
      <c r="C131" s="245"/>
      <c r="D131" s="235" t="s">
        <v>307</v>
      </c>
      <c r="E131" s="246" t="s">
        <v>21</v>
      </c>
      <c r="F131" s="247" t="s">
        <v>436</v>
      </c>
      <c r="G131" s="245"/>
      <c r="H131" s="248">
        <v>0.29499999999999998</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307</v>
      </c>
      <c r="AU131" s="254" t="s">
        <v>81</v>
      </c>
      <c r="AV131" s="14" t="s">
        <v>81</v>
      </c>
      <c r="AW131" s="14" t="s">
        <v>33</v>
      </c>
      <c r="AX131" s="14" t="s">
        <v>72</v>
      </c>
      <c r="AY131" s="254" t="s">
        <v>295</v>
      </c>
    </row>
    <row r="132" s="14" customFormat="1">
      <c r="A132" s="14"/>
      <c r="B132" s="244"/>
      <c r="C132" s="245"/>
      <c r="D132" s="235" t="s">
        <v>307</v>
      </c>
      <c r="E132" s="246" t="s">
        <v>21</v>
      </c>
      <c r="F132" s="247" t="s">
        <v>615</v>
      </c>
      <c r="G132" s="245"/>
      <c r="H132" s="248">
        <v>0.213</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307</v>
      </c>
      <c r="AU132" s="254" t="s">
        <v>81</v>
      </c>
      <c r="AV132" s="14" t="s">
        <v>81</v>
      </c>
      <c r="AW132" s="14" t="s">
        <v>33</v>
      </c>
      <c r="AX132" s="14" t="s">
        <v>72</v>
      </c>
      <c r="AY132" s="254" t="s">
        <v>295</v>
      </c>
    </row>
    <row r="133" s="14" customFormat="1">
      <c r="A133" s="14"/>
      <c r="B133" s="244"/>
      <c r="C133" s="245"/>
      <c r="D133" s="235" t="s">
        <v>307</v>
      </c>
      <c r="E133" s="246" t="s">
        <v>21</v>
      </c>
      <c r="F133" s="247" t="s">
        <v>438</v>
      </c>
      <c r="G133" s="245"/>
      <c r="H133" s="248">
        <v>2.6760000000000002</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307</v>
      </c>
      <c r="AU133" s="254" t="s">
        <v>81</v>
      </c>
      <c r="AV133" s="14" t="s">
        <v>81</v>
      </c>
      <c r="AW133" s="14" t="s">
        <v>33</v>
      </c>
      <c r="AX133" s="14" t="s">
        <v>72</v>
      </c>
      <c r="AY133" s="254" t="s">
        <v>295</v>
      </c>
    </row>
    <row r="134" s="16" customFormat="1">
      <c r="A134" s="16"/>
      <c r="B134" s="270"/>
      <c r="C134" s="271"/>
      <c r="D134" s="235" t="s">
        <v>307</v>
      </c>
      <c r="E134" s="272" t="s">
        <v>21</v>
      </c>
      <c r="F134" s="273" t="s">
        <v>433</v>
      </c>
      <c r="G134" s="271"/>
      <c r="H134" s="274">
        <v>6.6790000000000003</v>
      </c>
      <c r="I134" s="275"/>
      <c r="J134" s="271"/>
      <c r="K134" s="271"/>
      <c r="L134" s="276"/>
      <c r="M134" s="277"/>
      <c r="N134" s="278"/>
      <c r="O134" s="278"/>
      <c r="P134" s="278"/>
      <c r="Q134" s="278"/>
      <c r="R134" s="278"/>
      <c r="S134" s="278"/>
      <c r="T134" s="279"/>
      <c r="U134" s="16"/>
      <c r="V134" s="16"/>
      <c r="W134" s="16"/>
      <c r="X134" s="16"/>
      <c r="Y134" s="16"/>
      <c r="Z134" s="16"/>
      <c r="AA134" s="16"/>
      <c r="AB134" s="16"/>
      <c r="AC134" s="16"/>
      <c r="AD134" s="16"/>
      <c r="AE134" s="16"/>
      <c r="AT134" s="280" t="s">
        <v>307</v>
      </c>
      <c r="AU134" s="280" t="s">
        <v>81</v>
      </c>
      <c r="AV134" s="16" t="s">
        <v>92</v>
      </c>
      <c r="AW134" s="16" t="s">
        <v>33</v>
      </c>
      <c r="AX134" s="16" t="s">
        <v>72</v>
      </c>
      <c r="AY134" s="280" t="s">
        <v>295</v>
      </c>
    </row>
    <row r="135" s="15" customFormat="1">
      <c r="A135" s="15"/>
      <c r="B135" s="255"/>
      <c r="C135" s="256"/>
      <c r="D135" s="235" t="s">
        <v>307</v>
      </c>
      <c r="E135" s="257" t="s">
        <v>21</v>
      </c>
      <c r="F135" s="258" t="s">
        <v>312</v>
      </c>
      <c r="G135" s="256"/>
      <c r="H135" s="259">
        <v>7.9470000000000001</v>
      </c>
      <c r="I135" s="260"/>
      <c r="J135" s="256"/>
      <c r="K135" s="256"/>
      <c r="L135" s="261"/>
      <c r="M135" s="262"/>
      <c r="N135" s="263"/>
      <c r="O135" s="263"/>
      <c r="P135" s="263"/>
      <c r="Q135" s="263"/>
      <c r="R135" s="263"/>
      <c r="S135" s="263"/>
      <c r="T135" s="264"/>
      <c r="U135" s="15"/>
      <c r="V135" s="15"/>
      <c r="W135" s="15"/>
      <c r="X135" s="15"/>
      <c r="Y135" s="15"/>
      <c r="Z135" s="15"/>
      <c r="AA135" s="15"/>
      <c r="AB135" s="15"/>
      <c r="AC135" s="15"/>
      <c r="AD135" s="15"/>
      <c r="AE135" s="15"/>
      <c r="AT135" s="265" t="s">
        <v>307</v>
      </c>
      <c r="AU135" s="265" t="s">
        <v>81</v>
      </c>
      <c r="AV135" s="15" t="s">
        <v>303</v>
      </c>
      <c r="AW135" s="15" t="s">
        <v>33</v>
      </c>
      <c r="AX135" s="15" t="s">
        <v>79</v>
      </c>
      <c r="AY135" s="265" t="s">
        <v>295</v>
      </c>
    </row>
    <row r="136" s="2" customFormat="1" ht="33" customHeight="1">
      <c r="A136" s="40"/>
      <c r="B136" s="41"/>
      <c r="C136" s="215" t="s">
        <v>332</v>
      </c>
      <c r="D136" s="215" t="s">
        <v>298</v>
      </c>
      <c r="E136" s="216" t="s">
        <v>439</v>
      </c>
      <c r="F136" s="217" t="s">
        <v>440</v>
      </c>
      <c r="G136" s="218" t="s">
        <v>315</v>
      </c>
      <c r="H136" s="219">
        <v>2.2080000000000002</v>
      </c>
      <c r="I136" s="220"/>
      <c r="J136" s="221">
        <f>ROUND(I136*H136,2)</f>
        <v>0</v>
      </c>
      <c r="K136" s="217" t="s">
        <v>302</v>
      </c>
      <c r="L136" s="46"/>
      <c r="M136" s="222" t="s">
        <v>21</v>
      </c>
      <c r="N136" s="223" t="s">
        <v>43</v>
      </c>
      <c r="O136" s="86"/>
      <c r="P136" s="224">
        <f>O136*H136</f>
        <v>0</v>
      </c>
      <c r="Q136" s="224">
        <v>0</v>
      </c>
      <c r="R136" s="224">
        <f>Q136*H136</f>
        <v>0</v>
      </c>
      <c r="S136" s="224">
        <v>1.3999999999999999</v>
      </c>
      <c r="T136" s="225">
        <f>S136*H136</f>
        <v>3.0912000000000002</v>
      </c>
      <c r="U136" s="40"/>
      <c r="V136" s="40"/>
      <c r="W136" s="40"/>
      <c r="X136" s="40"/>
      <c r="Y136" s="40"/>
      <c r="Z136" s="40"/>
      <c r="AA136" s="40"/>
      <c r="AB136" s="40"/>
      <c r="AC136" s="40"/>
      <c r="AD136" s="40"/>
      <c r="AE136" s="40"/>
      <c r="AR136" s="226" t="s">
        <v>303</v>
      </c>
      <c r="AT136" s="226" t="s">
        <v>298</v>
      </c>
      <c r="AU136" s="226" t="s">
        <v>81</v>
      </c>
      <c r="AY136" s="19" t="s">
        <v>295</v>
      </c>
      <c r="BE136" s="227">
        <f>IF(N136="základní",J136,0)</f>
        <v>0</v>
      </c>
      <c r="BF136" s="227">
        <f>IF(N136="snížená",J136,0)</f>
        <v>0</v>
      </c>
      <c r="BG136" s="227">
        <f>IF(N136="zákl. přenesená",J136,0)</f>
        <v>0</v>
      </c>
      <c r="BH136" s="227">
        <f>IF(N136="sníž. přenesená",J136,0)</f>
        <v>0</v>
      </c>
      <c r="BI136" s="227">
        <f>IF(N136="nulová",J136,0)</f>
        <v>0</v>
      </c>
      <c r="BJ136" s="19" t="s">
        <v>79</v>
      </c>
      <c r="BK136" s="227">
        <f>ROUND(I136*H136,2)</f>
        <v>0</v>
      </c>
      <c r="BL136" s="19" t="s">
        <v>303</v>
      </c>
      <c r="BM136" s="226" t="s">
        <v>616</v>
      </c>
    </row>
    <row r="137" s="2" customFormat="1">
      <c r="A137" s="40"/>
      <c r="B137" s="41"/>
      <c r="C137" s="42"/>
      <c r="D137" s="228" t="s">
        <v>305</v>
      </c>
      <c r="E137" s="42"/>
      <c r="F137" s="229" t="s">
        <v>442</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305</v>
      </c>
      <c r="AU137" s="19" t="s">
        <v>81</v>
      </c>
    </row>
    <row r="138" s="13" customFormat="1">
      <c r="A138" s="13"/>
      <c r="B138" s="233"/>
      <c r="C138" s="234"/>
      <c r="D138" s="235" t="s">
        <v>307</v>
      </c>
      <c r="E138" s="236" t="s">
        <v>21</v>
      </c>
      <c r="F138" s="237" t="s">
        <v>443</v>
      </c>
      <c r="G138" s="234"/>
      <c r="H138" s="236" t="s">
        <v>21</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307</v>
      </c>
      <c r="AU138" s="243" t="s">
        <v>81</v>
      </c>
      <c r="AV138" s="13" t="s">
        <v>79</v>
      </c>
      <c r="AW138" s="13" t="s">
        <v>33</v>
      </c>
      <c r="AX138" s="13" t="s">
        <v>72</v>
      </c>
      <c r="AY138" s="243" t="s">
        <v>295</v>
      </c>
    </row>
    <row r="139" s="14" customFormat="1">
      <c r="A139" s="14"/>
      <c r="B139" s="244"/>
      <c r="C139" s="245"/>
      <c r="D139" s="235" t="s">
        <v>307</v>
      </c>
      <c r="E139" s="246" t="s">
        <v>21</v>
      </c>
      <c r="F139" s="247" t="s">
        <v>444</v>
      </c>
      <c r="G139" s="245"/>
      <c r="H139" s="248">
        <v>0.41999999999999998</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307</v>
      </c>
      <c r="AU139" s="254" t="s">
        <v>81</v>
      </c>
      <c r="AV139" s="14" t="s">
        <v>81</v>
      </c>
      <c r="AW139" s="14" t="s">
        <v>33</v>
      </c>
      <c r="AX139" s="14" t="s">
        <v>72</v>
      </c>
      <c r="AY139" s="254" t="s">
        <v>295</v>
      </c>
    </row>
    <row r="140" s="14" customFormat="1">
      <c r="A140" s="14"/>
      <c r="B140" s="244"/>
      <c r="C140" s="245"/>
      <c r="D140" s="235" t="s">
        <v>307</v>
      </c>
      <c r="E140" s="246" t="s">
        <v>21</v>
      </c>
      <c r="F140" s="247" t="s">
        <v>445</v>
      </c>
      <c r="G140" s="245"/>
      <c r="H140" s="248">
        <v>0.13900000000000001</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307</v>
      </c>
      <c r="AU140" s="254" t="s">
        <v>81</v>
      </c>
      <c r="AV140" s="14" t="s">
        <v>81</v>
      </c>
      <c r="AW140" s="14" t="s">
        <v>33</v>
      </c>
      <c r="AX140" s="14" t="s">
        <v>72</v>
      </c>
      <c r="AY140" s="254" t="s">
        <v>295</v>
      </c>
    </row>
    <row r="141" s="14" customFormat="1">
      <c r="A141" s="14"/>
      <c r="B141" s="244"/>
      <c r="C141" s="245"/>
      <c r="D141" s="235" t="s">
        <v>307</v>
      </c>
      <c r="E141" s="246" t="s">
        <v>21</v>
      </c>
      <c r="F141" s="247" t="s">
        <v>446</v>
      </c>
      <c r="G141" s="245"/>
      <c r="H141" s="248">
        <v>0.047</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307</v>
      </c>
      <c r="AU141" s="254" t="s">
        <v>81</v>
      </c>
      <c r="AV141" s="14" t="s">
        <v>81</v>
      </c>
      <c r="AW141" s="14" t="s">
        <v>33</v>
      </c>
      <c r="AX141" s="14" t="s">
        <v>72</v>
      </c>
      <c r="AY141" s="254" t="s">
        <v>295</v>
      </c>
    </row>
    <row r="142" s="14" customFormat="1">
      <c r="A142" s="14"/>
      <c r="B142" s="244"/>
      <c r="C142" s="245"/>
      <c r="D142" s="235" t="s">
        <v>307</v>
      </c>
      <c r="E142" s="246" t="s">
        <v>21</v>
      </c>
      <c r="F142" s="247" t="s">
        <v>617</v>
      </c>
      <c r="G142" s="245"/>
      <c r="H142" s="248">
        <v>0.034000000000000002</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307</v>
      </c>
      <c r="AU142" s="254" t="s">
        <v>81</v>
      </c>
      <c r="AV142" s="14" t="s">
        <v>81</v>
      </c>
      <c r="AW142" s="14" t="s">
        <v>33</v>
      </c>
      <c r="AX142" s="14" t="s">
        <v>72</v>
      </c>
      <c r="AY142" s="254" t="s">
        <v>295</v>
      </c>
    </row>
    <row r="143" s="14" customFormat="1">
      <c r="A143" s="14"/>
      <c r="B143" s="244"/>
      <c r="C143" s="245"/>
      <c r="D143" s="235" t="s">
        <v>307</v>
      </c>
      <c r="E143" s="246" t="s">
        <v>21</v>
      </c>
      <c r="F143" s="247" t="s">
        <v>448</v>
      </c>
      <c r="G143" s="245"/>
      <c r="H143" s="248">
        <v>0.42799999999999999</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307</v>
      </c>
      <c r="AU143" s="254" t="s">
        <v>81</v>
      </c>
      <c r="AV143" s="14" t="s">
        <v>81</v>
      </c>
      <c r="AW143" s="14" t="s">
        <v>33</v>
      </c>
      <c r="AX143" s="14" t="s">
        <v>72</v>
      </c>
      <c r="AY143" s="254" t="s">
        <v>295</v>
      </c>
    </row>
    <row r="144" s="16" customFormat="1">
      <c r="A144" s="16"/>
      <c r="B144" s="270"/>
      <c r="C144" s="271"/>
      <c r="D144" s="235" t="s">
        <v>307</v>
      </c>
      <c r="E144" s="272" t="s">
        <v>21</v>
      </c>
      <c r="F144" s="273" t="s">
        <v>433</v>
      </c>
      <c r="G144" s="271"/>
      <c r="H144" s="274">
        <v>1.0680000000000001</v>
      </c>
      <c r="I144" s="275"/>
      <c r="J144" s="271"/>
      <c r="K144" s="271"/>
      <c r="L144" s="276"/>
      <c r="M144" s="277"/>
      <c r="N144" s="278"/>
      <c r="O144" s="278"/>
      <c r="P144" s="278"/>
      <c r="Q144" s="278"/>
      <c r="R144" s="278"/>
      <c r="S144" s="278"/>
      <c r="T144" s="279"/>
      <c r="U144" s="16"/>
      <c r="V144" s="16"/>
      <c r="W144" s="16"/>
      <c r="X144" s="16"/>
      <c r="Y144" s="16"/>
      <c r="Z144" s="16"/>
      <c r="AA144" s="16"/>
      <c r="AB144" s="16"/>
      <c r="AC144" s="16"/>
      <c r="AD144" s="16"/>
      <c r="AE144" s="16"/>
      <c r="AT144" s="280" t="s">
        <v>307</v>
      </c>
      <c r="AU144" s="280" t="s">
        <v>81</v>
      </c>
      <c r="AV144" s="16" t="s">
        <v>92</v>
      </c>
      <c r="AW144" s="16" t="s">
        <v>33</v>
      </c>
      <c r="AX144" s="16" t="s">
        <v>72</v>
      </c>
      <c r="AY144" s="280" t="s">
        <v>295</v>
      </c>
    </row>
    <row r="145" s="13" customFormat="1">
      <c r="A145" s="13"/>
      <c r="B145" s="233"/>
      <c r="C145" s="234"/>
      <c r="D145" s="235" t="s">
        <v>307</v>
      </c>
      <c r="E145" s="236" t="s">
        <v>21</v>
      </c>
      <c r="F145" s="237" t="s">
        <v>449</v>
      </c>
      <c r="G145" s="234"/>
      <c r="H145" s="236" t="s">
        <v>21</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307</v>
      </c>
      <c r="AU145" s="243" t="s">
        <v>81</v>
      </c>
      <c r="AV145" s="13" t="s">
        <v>79</v>
      </c>
      <c r="AW145" s="13" t="s">
        <v>33</v>
      </c>
      <c r="AX145" s="13" t="s">
        <v>72</v>
      </c>
      <c r="AY145" s="243" t="s">
        <v>295</v>
      </c>
    </row>
    <row r="146" s="14" customFormat="1">
      <c r="A146" s="14"/>
      <c r="B146" s="244"/>
      <c r="C146" s="245"/>
      <c r="D146" s="235" t="s">
        <v>307</v>
      </c>
      <c r="E146" s="246" t="s">
        <v>21</v>
      </c>
      <c r="F146" s="247" t="s">
        <v>450</v>
      </c>
      <c r="G146" s="245"/>
      <c r="H146" s="248">
        <v>1.1399999999999999</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307</v>
      </c>
      <c r="AU146" s="254" t="s">
        <v>81</v>
      </c>
      <c r="AV146" s="14" t="s">
        <v>81</v>
      </c>
      <c r="AW146" s="14" t="s">
        <v>33</v>
      </c>
      <c r="AX146" s="14" t="s">
        <v>72</v>
      </c>
      <c r="AY146" s="254" t="s">
        <v>295</v>
      </c>
    </row>
    <row r="147" s="16" customFormat="1">
      <c r="A147" s="16"/>
      <c r="B147" s="270"/>
      <c r="C147" s="271"/>
      <c r="D147" s="235" t="s">
        <v>307</v>
      </c>
      <c r="E147" s="272" t="s">
        <v>21</v>
      </c>
      <c r="F147" s="273" t="s">
        <v>433</v>
      </c>
      <c r="G147" s="271"/>
      <c r="H147" s="274">
        <v>1.1399999999999999</v>
      </c>
      <c r="I147" s="275"/>
      <c r="J147" s="271"/>
      <c r="K147" s="271"/>
      <c r="L147" s="276"/>
      <c r="M147" s="277"/>
      <c r="N147" s="278"/>
      <c r="O147" s="278"/>
      <c r="P147" s="278"/>
      <c r="Q147" s="278"/>
      <c r="R147" s="278"/>
      <c r="S147" s="278"/>
      <c r="T147" s="279"/>
      <c r="U147" s="16"/>
      <c r="V147" s="16"/>
      <c r="W147" s="16"/>
      <c r="X147" s="16"/>
      <c r="Y147" s="16"/>
      <c r="Z147" s="16"/>
      <c r="AA147" s="16"/>
      <c r="AB147" s="16"/>
      <c r="AC147" s="16"/>
      <c r="AD147" s="16"/>
      <c r="AE147" s="16"/>
      <c r="AT147" s="280" t="s">
        <v>307</v>
      </c>
      <c r="AU147" s="280" t="s">
        <v>81</v>
      </c>
      <c r="AV147" s="16" t="s">
        <v>92</v>
      </c>
      <c r="AW147" s="16" t="s">
        <v>33</v>
      </c>
      <c r="AX147" s="16" t="s">
        <v>72</v>
      </c>
      <c r="AY147" s="280" t="s">
        <v>295</v>
      </c>
    </row>
    <row r="148" s="15" customFormat="1">
      <c r="A148" s="15"/>
      <c r="B148" s="255"/>
      <c r="C148" s="256"/>
      <c r="D148" s="235" t="s">
        <v>307</v>
      </c>
      <c r="E148" s="257" t="s">
        <v>21</v>
      </c>
      <c r="F148" s="258" t="s">
        <v>312</v>
      </c>
      <c r="G148" s="256"/>
      <c r="H148" s="259">
        <v>2.2080000000000002</v>
      </c>
      <c r="I148" s="260"/>
      <c r="J148" s="256"/>
      <c r="K148" s="256"/>
      <c r="L148" s="261"/>
      <c r="M148" s="262"/>
      <c r="N148" s="263"/>
      <c r="O148" s="263"/>
      <c r="P148" s="263"/>
      <c r="Q148" s="263"/>
      <c r="R148" s="263"/>
      <c r="S148" s="263"/>
      <c r="T148" s="264"/>
      <c r="U148" s="15"/>
      <c r="V148" s="15"/>
      <c r="W148" s="15"/>
      <c r="X148" s="15"/>
      <c r="Y148" s="15"/>
      <c r="Z148" s="15"/>
      <c r="AA148" s="15"/>
      <c r="AB148" s="15"/>
      <c r="AC148" s="15"/>
      <c r="AD148" s="15"/>
      <c r="AE148" s="15"/>
      <c r="AT148" s="265" t="s">
        <v>307</v>
      </c>
      <c r="AU148" s="265" t="s">
        <v>81</v>
      </c>
      <c r="AV148" s="15" t="s">
        <v>303</v>
      </c>
      <c r="AW148" s="15" t="s">
        <v>33</v>
      </c>
      <c r="AX148" s="15" t="s">
        <v>79</v>
      </c>
      <c r="AY148" s="265" t="s">
        <v>295</v>
      </c>
    </row>
    <row r="149" s="2" customFormat="1" ht="37.8" customHeight="1">
      <c r="A149" s="40"/>
      <c r="B149" s="41"/>
      <c r="C149" s="215" t="s">
        <v>338</v>
      </c>
      <c r="D149" s="215" t="s">
        <v>298</v>
      </c>
      <c r="E149" s="216" t="s">
        <v>451</v>
      </c>
      <c r="F149" s="217" t="s">
        <v>452</v>
      </c>
      <c r="G149" s="218" t="s">
        <v>301</v>
      </c>
      <c r="H149" s="219">
        <v>14.972</v>
      </c>
      <c r="I149" s="220"/>
      <c r="J149" s="221">
        <f>ROUND(I149*H149,2)</f>
        <v>0</v>
      </c>
      <c r="K149" s="217" t="s">
        <v>302</v>
      </c>
      <c r="L149" s="46"/>
      <c r="M149" s="222" t="s">
        <v>21</v>
      </c>
      <c r="N149" s="223" t="s">
        <v>43</v>
      </c>
      <c r="O149" s="86"/>
      <c r="P149" s="224">
        <f>O149*H149</f>
        <v>0</v>
      </c>
      <c r="Q149" s="224">
        <v>0</v>
      </c>
      <c r="R149" s="224">
        <f>Q149*H149</f>
        <v>0</v>
      </c>
      <c r="S149" s="224">
        <v>0.087999999999999995</v>
      </c>
      <c r="T149" s="225">
        <f>S149*H149</f>
        <v>1.3175359999999998</v>
      </c>
      <c r="U149" s="40"/>
      <c r="V149" s="40"/>
      <c r="W149" s="40"/>
      <c r="X149" s="40"/>
      <c r="Y149" s="40"/>
      <c r="Z149" s="40"/>
      <c r="AA149" s="40"/>
      <c r="AB149" s="40"/>
      <c r="AC149" s="40"/>
      <c r="AD149" s="40"/>
      <c r="AE149" s="40"/>
      <c r="AR149" s="226" t="s">
        <v>303</v>
      </c>
      <c r="AT149" s="226" t="s">
        <v>298</v>
      </c>
      <c r="AU149" s="226" t="s">
        <v>81</v>
      </c>
      <c r="AY149" s="19" t="s">
        <v>295</v>
      </c>
      <c r="BE149" s="227">
        <f>IF(N149="základní",J149,0)</f>
        <v>0</v>
      </c>
      <c r="BF149" s="227">
        <f>IF(N149="snížená",J149,0)</f>
        <v>0</v>
      </c>
      <c r="BG149" s="227">
        <f>IF(N149="zákl. přenesená",J149,0)</f>
        <v>0</v>
      </c>
      <c r="BH149" s="227">
        <f>IF(N149="sníž. přenesená",J149,0)</f>
        <v>0</v>
      </c>
      <c r="BI149" s="227">
        <f>IF(N149="nulová",J149,0)</f>
        <v>0</v>
      </c>
      <c r="BJ149" s="19" t="s">
        <v>79</v>
      </c>
      <c r="BK149" s="227">
        <f>ROUND(I149*H149,2)</f>
        <v>0</v>
      </c>
      <c r="BL149" s="19" t="s">
        <v>303</v>
      </c>
      <c r="BM149" s="226" t="s">
        <v>618</v>
      </c>
    </row>
    <row r="150" s="2" customFormat="1">
      <c r="A150" s="40"/>
      <c r="B150" s="41"/>
      <c r="C150" s="42"/>
      <c r="D150" s="228" t="s">
        <v>305</v>
      </c>
      <c r="E150" s="42"/>
      <c r="F150" s="229" t="s">
        <v>454</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305</v>
      </c>
      <c r="AU150" s="19" t="s">
        <v>81</v>
      </c>
    </row>
    <row r="151" s="14" customFormat="1">
      <c r="A151" s="14"/>
      <c r="B151" s="244"/>
      <c r="C151" s="245"/>
      <c r="D151" s="235" t="s">
        <v>307</v>
      </c>
      <c r="E151" s="246" t="s">
        <v>21</v>
      </c>
      <c r="F151" s="247" t="s">
        <v>455</v>
      </c>
      <c r="G151" s="245"/>
      <c r="H151" s="248">
        <v>2.3639999999999999</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307</v>
      </c>
      <c r="AU151" s="254" t="s">
        <v>81</v>
      </c>
      <c r="AV151" s="14" t="s">
        <v>81</v>
      </c>
      <c r="AW151" s="14" t="s">
        <v>33</v>
      </c>
      <c r="AX151" s="14" t="s">
        <v>72</v>
      </c>
      <c r="AY151" s="254" t="s">
        <v>295</v>
      </c>
    </row>
    <row r="152" s="14" customFormat="1">
      <c r="A152" s="14"/>
      <c r="B152" s="244"/>
      <c r="C152" s="245"/>
      <c r="D152" s="235" t="s">
        <v>307</v>
      </c>
      <c r="E152" s="246" t="s">
        <v>21</v>
      </c>
      <c r="F152" s="247" t="s">
        <v>456</v>
      </c>
      <c r="G152" s="245"/>
      <c r="H152" s="248">
        <v>12.608000000000001</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307</v>
      </c>
      <c r="AU152" s="254" t="s">
        <v>81</v>
      </c>
      <c r="AV152" s="14" t="s">
        <v>81</v>
      </c>
      <c r="AW152" s="14" t="s">
        <v>33</v>
      </c>
      <c r="AX152" s="14" t="s">
        <v>72</v>
      </c>
      <c r="AY152" s="254" t="s">
        <v>295</v>
      </c>
    </row>
    <row r="153" s="15" customFormat="1">
      <c r="A153" s="15"/>
      <c r="B153" s="255"/>
      <c r="C153" s="256"/>
      <c r="D153" s="235" t="s">
        <v>307</v>
      </c>
      <c r="E153" s="257" t="s">
        <v>21</v>
      </c>
      <c r="F153" s="258" t="s">
        <v>312</v>
      </c>
      <c r="G153" s="256"/>
      <c r="H153" s="259">
        <v>14.972</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307</v>
      </c>
      <c r="AU153" s="265" t="s">
        <v>81</v>
      </c>
      <c r="AV153" s="15" t="s">
        <v>303</v>
      </c>
      <c r="AW153" s="15" t="s">
        <v>33</v>
      </c>
      <c r="AX153" s="15" t="s">
        <v>79</v>
      </c>
      <c r="AY153" s="265" t="s">
        <v>295</v>
      </c>
    </row>
    <row r="154" s="2" customFormat="1" ht="55.5" customHeight="1">
      <c r="A154" s="40"/>
      <c r="B154" s="41"/>
      <c r="C154" s="215" t="s">
        <v>345</v>
      </c>
      <c r="D154" s="215" t="s">
        <v>298</v>
      </c>
      <c r="E154" s="216" t="s">
        <v>457</v>
      </c>
      <c r="F154" s="217" t="s">
        <v>458</v>
      </c>
      <c r="G154" s="218" t="s">
        <v>459</v>
      </c>
      <c r="H154" s="219">
        <v>1</v>
      </c>
      <c r="I154" s="220"/>
      <c r="J154" s="221">
        <f>ROUND(I154*H154,2)</f>
        <v>0</v>
      </c>
      <c r="K154" s="217" t="s">
        <v>302</v>
      </c>
      <c r="L154" s="46"/>
      <c r="M154" s="222" t="s">
        <v>21</v>
      </c>
      <c r="N154" s="223" t="s">
        <v>43</v>
      </c>
      <c r="O154" s="86"/>
      <c r="P154" s="224">
        <f>O154*H154</f>
        <v>0</v>
      </c>
      <c r="Q154" s="224">
        <v>0</v>
      </c>
      <c r="R154" s="224">
        <f>Q154*H154</f>
        <v>0</v>
      </c>
      <c r="S154" s="224">
        <v>0.069000000000000006</v>
      </c>
      <c r="T154" s="225">
        <f>S154*H154</f>
        <v>0.069000000000000006</v>
      </c>
      <c r="U154" s="40"/>
      <c r="V154" s="40"/>
      <c r="W154" s="40"/>
      <c r="X154" s="40"/>
      <c r="Y154" s="40"/>
      <c r="Z154" s="40"/>
      <c r="AA154" s="40"/>
      <c r="AB154" s="40"/>
      <c r="AC154" s="40"/>
      <c r="AD154" s="40"/>
      <c r="AE154" s="40"/>
      <c r="AR154" s="226" t="s">
        <v>303</v>
      </c>
      <c r="AT154" s="226" t="s">
        <v>298</v>
      </c>
      <c r="AU154" s="226" t="s">
        <v>81</v>
      </c>
      <c r="AY154" s="19" t="s">
        <v>295</v>
      </c>
      <c r="BE154" s="227">
        <f>IF(N154="základní",J154,0)</f>
        <v>0</v>
      </c>
      <c r="BF154" s="227">
        <f>IF(N154="snížená",J154,0)</f>
        <v>0</v>
      </c>
      <c r="BG154" s="227">
        <f>IF(N154="zákl. přenesená",J154,0)</f>
        <v>0</v>
      </c>
      <c r="BH154" s="227">
        <f>IF(N154="sníž. přenesená",J154,0)</f>
        <v>0</v>
      </c>
      <c r="BI154" s="227">
        <f>IF(N154="nulová",J154,0)</f>
        <v>0</v>
      </c>
      <c r="BJ154" s="19" t="s">
        <v>79</v>
      </c>
      <c r="BK154" s="227">
        <f>ROUND(I154*H154,2)</f>
        <v>0</v>
      </c>
      <c r="BL154" s="19" t="s">
        <v>303</v>
      </c>
      <c r="BM154" s="226" t="s">
        <v>619</v>
      </c>
    </row>
    <row r="155" s="2" customFormat="1">
      <c r="A155" s="40"/>
      <c r="B155" s="41"/>
      <c r="C155" s="42"/>
      <c r="D155" s="228" t="s">
        <v>305</v>
      </c>
      <c r="E155" s="42"/>
      <c r="F155" s="229" t="s">
        <v>461</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305</v>
      </c>
      <c r="AU155" s="19" t="s">
        <v>81</v>
      </c>
    </row>
    <row r="156" s="13" customFormat="1">
      <c r="A156" s="13"/>
      <c r="B156" s="233"/>
      <c r="C156" s="234"/>
      <c r="D156" s="235" t="s">
        <v>307</v>
      </c>
      <c r="E156" s="236" t="s">
        <v>21</v>
      </c>
      <c r="F156" s="237" t="s">
        <v>462</v>
      </c>
      <c r="G156" s="234"/>
      <c r="H156" s="236" t="s">
        <v>21</v>
      </c>
      <c r="I156" s="238"/>
      <c r="J156" s="234"/>
      <c r="K156" s="234"/>
      <c r="L156" s="239"/>
      <c r="M156" s="240"/>
      <c r="N156" s="241"/>
      <c r="O156" s="241"/>
      <c r="P156" s="241"/>
      <c r="Q156" s="241"/>
      <c r="R156" s="241"/>
      <c r="S156" s="241"/>
      <c r="T156" s="242"/>
      <c r="U156" s="13"/>
      <c r="V156" s="13"/>
      <c r="W156" s="13"/>
      <c r="X156" s="13"/>
      <c r="Y156" s="13"/>
      <c r="Z156" s="13"/>
      <c r="AA156" s="13"/>
      <c r="AB156" s="13"/>
      <c r="AC156" s="13"/>
      <c r="AD156" s="13"/>
      <c r="AE156" s="13"/>
      <c r="AT156" s="243" t="s">
        <v>307</v>
      </c>
      <c r="AU156" s="243" t="s">
        <v>81</v>
      </c>
      <c r="AV156" s="13" t="s">
        <v>79</v>
      </c>
      <c r="AW156" s="13" t="s">
        <v>33</v>
      </c>
      <c r="AX156" s="13" t="s">
        <v>72</v>
      </c>
      <c r="AY156" s="243" t="s">
        <v>295</v>
      </c>
    </row>
    <row r="157" s="14" customFormat="1">
      <c r="A157" s="14"/>
      <c r="B157" s="244"/>
      <c r="C157" s="245"/>
      <c r="D157" s="235" t="s">
        <v>307</v>
      </c>
      <c r="E157" s="246" t="s">
        <v>21</v>
      </c>
      <c r="F157" s="247" t="s">
        <v>79</v>
      </c>
      <c r="G157" s="245"/>
      <c r="H157" s="248">
        <v>1</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307</v>
      </c>
      <c r="AU157" s="254" t="s">
        <v>81</v>
      </c>
      <c r="AV157" s="14" t="s">
        <v>81</v>
      </c>
      <c r="AW157" s="14" t="s">
        <v>33</v>
      </c>
      <c r="AX157" s="14" t="s">
        <v>72</v>
      </c>
      <c r="AY157" s="254" t="s">
        <v>295</v>
      </c>
    </row>
    <row r="158" s="15" customFormat="1">
      <c r="A158" s="15"/>
      <c r="B158" s="255"/>
      <c r="C158" s="256"/>
      <c r="D158" s="235" t="s">
        <v>307</v>
      </c>
      <c r="E158" s="257" t="s">
        <v>21</v>
      </c>
      <c r="F158" s="258" t="s">
        <v>312</v>
      </c>
      <c r="G158" s="256"/>
      <c r="H158" s="259">
        <v>1</v>
      </c>
      <c r="I158" s="260"/>
      <c r="J158" s="256"/>
      <c r="K158" s="256"/>
      <c r="L158" s="261"/>
      <c r="M158" s="262"/>
      <c r="N158" s="263"/>
      <c r="O158" s="263"/>
      <c r="P158" s="263"/>
      <c r="Q158" s="263"/>
      <c r="R158" s="263"/>
      <c r="S158" s="263"/>
      <c r="T158" s="264"/>
      <c r="U158" s="15"/>
      <c r="V158" s="15"/>
      <c r="W158" s="15"/>
      <c r="X158" s="15"/>
      <c r="Y158" s="15"/>
      <c r="Z158" s="15"/>
      <c r="AA158" s="15"/>
      <c r="AB158" s="15"/>
      <c r="AC158" s="15"/>
      <c r="AD158" s="15"/>
      <c r="AE158" s="15"/>
      <c r="AT158" s="265" t="s">
        <v>307</v>
      </c>
      <c r="AU158" s="265" t="s">
        <v>81</v>
      </c>
      <c r="AV158" s="15" t="s">
        <v>303</v>
      </c>
      <c r="AW158" s="15" t="s">
        <v>33</v>
      </c>
      <c r="AX158" s="15" t="s">
        <v>79</v>
      </c>
      <c r="AY158" s="265" t="s">
        <v>295</v>
      </c>
    </row>
    <row r="159" s="2" customFormat="1" ht="33" customHeight="1">
      <c r="A159" s="40"/>
      <c r="B159" s="41"/>
      <c r="C159" s="215" t="s">
        <v>351</v>
      </c>
      <c r="D159" s="215" t="s">
        <v>298</v>
      </c>
      <c r="E159" s="216" t="s">
        <v>466</v>
      </c>
      <c r="F159" s="217" t="s">
        <v>467</v>
      </c>
      <c r="G159" s="218" t="s">
        <v>301</v>
      </c>
      <c r="H159" s="219">
        <v>169.75</v>
      </c>
      <c r="I159" s="220"/>
      <c r="J159" s="221">
        <f>ROUND(I159*H159,2)</f>
        <v>0</v>
      </c>
      <c r="K159" s="217" t="s">
        <v>302</v>
      </c>
      <c r="L159" s="46"/>
      <c r="M159" s="222" t="s">
        <v>21</v>
      </c>
      <c r="N159" s="223" t="s">
        <v>43</v>
      </c>
      <c r="O159" s="86"/>
      <c r="P159" s="224">
        <f>O159*H159</f>
        <v>0</v>
      </c>
      <c r="Q159" s="224">
        <v>0</v>
      </c>
      <c r="R159" s="224">
        <f>Q159*H159</f>
        <v>0</v>
      </c>
      <c r="S159" s="224">
        <v>0.050000000000000003</v>
      </c>
      <c r="T159" s="225">
        <f>S159*H159</f>
        <v>8.4875000000000007</v>
      </c>
      <c r="U159" s="40"/>
      <c r="V159" s="40"/>
      <c r="W159" s="40"/>
      <c r="X159" s="40"/>
      <c r="Y159" s="40"/>
      <c r="Z159" s="40"/>
      <c r="AA159" s="40"/>
      <c r="AB159" s="40"/>
      <c r="AC159" s="40"/>
      <c r="AD159" s="40"/>
      <c r="AE159" s="40"/>
      <c r="AR159" s="226" t="s">
        <v>303</v>
      </c>
      <c r="AT159" s="226" t="s">
        <v>298</v>
      </c>
      <c r="AU159" s="226" t="s">
        <v>81</v>
      </c>
      <c r="AY159" s="19" t="s">
        <v>295</v>
      </c>
      <c r="BE159" s="227">
        <f>IF(N159="základní",J159,0)</f>
        <v>0</v>
      </c>
      <c r="BF159" s="227">
        <f>IF(N159="snížená",J159,0)</f>
        <v>0</v>
      </c>
      <c r="BG159" s="227">
        <f>IF(N159="zákl. přenesená",J159,0)</f>
        <v>0</v>
      </c>
      <c r="BH159" s="227">
        <f>IF(N159="sníž. přenesená",J159,0)</f>
        <v>0</v>
      </c>
      <c r="BI159" s="227">
        <f>IF(N159="nulová",J159,0)</f>
        <v>0</v>
      </c>
      <c r="BJ159" s="19" t="s">
        <v>79</v>
      </c>
      <c r="BK159" s="227">
        <f>ROUND(I159*H159,2)</f>
        <v>0</v>
      </c>
      <c r="BL159" s="19" t="s">
        <v>303</v>
      </c>
      <c r="BM159" s="226" t="s">
        <v>620</v>
      </c>
    </row>
    <row r="160" s="2" customFormat="1">
      <c r="A160" s="40"/>
      <c r="B160" s="41"/>
      <c r="C160" s="42"/>
      <c r="D160" s="228" t="s">
        <v>305</v>
      </c>
      <c r="E160" s="42"/>
      <c r="F160" s="229" t="s">
        <v>469</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305</v>
      </c>
      <c r="AU160" s="19" t="s">
        <v>81</v>
      </c>
    </row>
    <row r="161" s="14" customFormat="1">
      <c r="A161" s="14"/>
      <c r="B161" s="244"/>
      <c r="C161" s="245"/>
      <c r="D161" s="235" t="s">
        <v>307</v>
      </c>
      <c r="E161" s="246" t="s">
        <v>21</v>
      </c>
      <c r="F161" s="247" t="s">
        <v>470</v>
      </c>
      <c r="G161" s="245"/>
      <c r="H161" s="248">
        <v>12.94</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307</v>
      </c>
      <c r="AU161" s="254" t="s">
        <v>81</v>
      </c>
      <c r="AV161" s="14" t="s">
        <v>81</v>
      </c>
      <c r="AW161" s="14" t="s">
        <v>33</v>
      </c>
      <c r="AX161" s="14" t="s">
        <v>72</v>
      </c>
      <c r="AY161" s="254" t="s">
        <v>295</v>
      </c>
    </row>
    <row r="162" s="14" customFormat="1">
      <c r="A162" s="14"/>
      <c r="B162" s="244"/>
      <c r="C162" s="245"/>
      <c r="D162" s="235" t="s">
        <v>307</v>
      </c>
      <c r="E162" s="246" t="s">
        <v>21</v>
      </c>
      <c r="F162" s="247" t="s">
        <v>471</v>
      </c>
      <c r="G162" s="245"/>
      <c r="H162" s="248">
        <v>4.3899999999999997</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307</v>
      </c>
      <c r="AU162" s="254" t="s">
        <v>81</v>
      </c>
      <c r="AV162" s="14" t="s">
        <v>81</v>
      </c>
      <c r="AW162" s="14" t="s">
        <v>33</v>
      </c>
      <c r="AX162" s="14" t="s">
        <v>72</v>
      </c>
      <c r="AY162" s="254" t="s">
        <v>295</v>
      </c>
    </row>
    <row r="163" s="14" customFormat="1">
      <c r="A163" s="14"/>
      <c r="B163" s="244"/>
      <c r="C163" s="245"/>
      <c r="D163" s="235" t="s">
        <v>307</v>
      </c>
      <c r="E163" s="246" t="s">
        <v>21</v>
      </c>
      <c r="F163" s="247" t="s">
        <v>472</v>
      </c>
      <c r="G163" s="245"/>
      <c r="H163" s="248">
        <v>4.7400000000000002</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307</v>
      </c>
      <c r="AU163" s="254" t="s">
        <v>81</v>
      </c>
      <c r="AV163" s="14" t="s">
        <v>81</v>
      </c>
      <c r="AW163" s="14" t="s">
        <v>33</v>
      </c>
      <c r="AX163" s="14" t="s">
        <v>72</v>
      </c>
      <c r="AY163" s="254" t="s">
        <v>295</v>
      </c>
    </row>
    <row r="164" s="14" customFormat="1">
      <c r="A164" s="14"/>
      <c r="B164" s="244"/>
      <c r="C164" s="245"/>
      <c r="D164" s="235" t="s">
        <v>307</v>
      </c>
      <c r="E164" s="246" t="s">
        <v>21</v>
      </c>
      <c r="F164" s="247" t="s">
        <v>473</v>
      </c>
      <c r="G164" s="245"/>
      <c r="H164" s="248">
        <v>5.5</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307</v>
      </c>
      <c r="AU164" s="254" t="s">
        <v>81</v>
      </c>
      <c r="AV164" s="14" t="s">
        <v>81</v>
      </c>
      <c r="AW164" s="14" t="s">
        <v>33</v>
      </c>
      <c r="AX164" s="14" t="s">
        <v>72</v>
      </c>
      <c r="AY164" s="254" t="s">
        <v>295</v>
      </c>
    </row>
    <row r="165" s="14" customFormat="1">
      <c r="A165" s="14"/>
      <c r="B165" s="244"/>
      <c r="C165" s="245"/>
      <c r="D165" s="235" t="s">
        <v>307</v>
      </c>
      <c r="E165" s="246" t="s">
        <v>21</v>
      </c>
      <c r="F165" s="247" t="s">
        <v>474</v>
      </c>
      <c r="G165" s="245"/>
      <c r="H165" s="248">
        <v>8.6199999999999992</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307</v>
      </c>
      <c r="AU165" s="254" t="s">
        <v>81</v>
      </c>
      <c r="AV165" s="14" t="s">
        <v>81</v>
      </c>
      <c r="AW165" s="14" t="s">
        <v>33</v>
      </c>
      <c r="AX165" s="14" t="s">
        <v>72</v>
      </c>
      <c r="AY165" s="254" t="s">
        <v>295</v>
      </c>
    </row>
    <row r="166" s="16" customFormat="1">
      <c r="A166" s="16"/>
      <c r="B166" s="270"/>
      <c r="C166" s="271"/>
      <c r="D166" s="235" t="s">
        <v>307</v>
      </c>
      <c r="E166" s="272" t="s">
        <v>21</v>
      </c>
      <c r="F166" s="273" t="s">
        <v>433</v>
      </c>
      <c r="G166" s="271"/>
      <c r="H166" s="274">
        <v>36.189999999999998</v>
      </c>
      <c r="I166" s="275"/>
      <c r="J166" s="271"/>
      <c r="K166" s="271"/>
      <c r="L166" s="276"/>
      <c r="M166" s="277"/>
      <c r="N166" s="278"/>
      <c r="O166" s="278"/>
      <c r="P166" s="278"/>
      <c r="Q166" s="278"/>
      <c r="R166" s="278"/>
      <c r="S166" s="278"/>
      <c r="T166" s="279"/>
      <c r="U166" s="16"/>
      <c r="V166" s="16"/>
      <c r="W166" s="16"/>
      <c r="X166" s="16"/>
      <c r="Y166" s="16"/>
      <c r="Z166" s="16"/>
      <c r="AA166" s="16"/>
      <c r="AB166" s="16"/>
      <c r="AC166" s="16"/>
      <c r="AD166" s="16"/>
      <c r="AE166" s="16"/>
      <c r="AT166" s="280" t="s">
        <v>307</v>
      </c>
      <c r="AU166" s="280" t="s">
        <v>81</v>
      </c>
      <c r="AV166" s="16" t="s">
        <v>92</v>
      </c>
      <c r="AW166" s="16" t="s">
        <v>33</v>
      </c>
      <c r="AX166" s="16" t="s">
        <v>72</v>
      </c>
      <c r="AY166" s="280" t="s">
        <v>295</v>
      </c>
    </row>
    <row r="167" s="14" customFormat="1">
      <c r="A167" s="14"/>
      <c r="B167" s="244"/>
      <c r="C167" s="245"/>
      <c r="D167" s="235" t="s">
        <v>307</v>
      </c>
      <c r="E167" s="246" t="s">
        <v>21</v>
      </c>
      <c r="F167" s="247" t="s">
        <v>475</v>
      </c>
      <c r="G167" s="245"/>
      <c r="H167" s="248">
        <v>52.520000000000003</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307</v>
      </c>
      <c r="AU167" s="254" t="s">
        <v>81</v>
      </c>
      <c r="AV167" s="14" t="s">
        <v>81</v>
      </c>
      <c r="AW167" s="14" t="s">
        <v>33</v>
      </c>
      <c r="AX167" s="14" t="s">
        <v>72</v>
      </c>
      <c r="AY167" s="254" t="s">
        <v>295</v>
      </c>
    </row>
    <row r="168" s="14" customFormat="1">
      <c r="A168" s="14"/>
      <c r="B168" s="244"/>
      <c r="C168" s="245"/>
      <c r="D168" s="235" t="s">
        <v>307</v>
      </c>
      <c r="E168" s="246" t="s">
        <v>21</v>
      </c>
      <c r="F168" s="247" t="s">
        <v>476</v>
      </c>
      <c r="G168" s="245"/>
      <c r="H168" s="248">
        <v>17.370000000000001</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307</v>
      </c>
      <c r="AU168" s="254" t="s">
        <v>81</v>
      </c>
      <c r="AV168" s="14" t="s">
        <v>81</v>
      </c>
      <c r="AW168" s="14" t="s">
        <v>33</v>
      </c>
      <c r="AX168" s="14" t="s">
        <v>72</v>
      </c>
      <c r="AY168" s="254" t="s">
        <v>295</v>
      </c>
    </row>
    <row r="169" s="14" customFormat="1">
      <c r="A169" s="14"/>
      <c r="B169" s="244"/>
      <c r="C169" s="245"/>
      <c r="D169" s="235" t="s">
        <v>307</v>
      </c>
      <c r="E169" s="246" t="s">
        <v>21</v>
      </c>
      <c r="F169" s="247" t="s">
        <v>477</v>
      </c>
      <c r="G169" s="245"/>
      <c r="H169" s="248">
        <v>5.9000000000000004</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307</v>
      </c>
      <c r="AU169" s="254" t="s">
        <v>81</v>
      </c>
      <c r="AV169" s="14" t="s">
        <v>81</v>
      </c>
      <c r="AW169" s="14" t="s">
        <v>33</v>
      </c>
      <c r="AX169" s="14" t="s">
        <v>72</v>
      </c>
      <c r="AY169" s="254" t="s">
        <v>295</v>
      </c>
    </row>
    <row r="170" s="14" customFormat="1">
      <c r="A170" s="14"/>
      <c r="B170" s="244"/>
      <c r="C170" s="245"/>
      <c r="D170" s="235" t="s">
        <v>307</v>
      </c>
      <c r="E170" s="246" t="s">
        <v>21</v>
      </c>
      <c r="F170" s="247" t="s">
        <v>621</v>
      </c>
      <c r="G170" s="245"/>
      <c r="H170" s="248">
        <v>4.25</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307</v>
      </c>
      <c r="AU170" s="254" t="s">
        <v>81</v>
      </c>
      <c r="AV170" s="14" t="s">
        <v>81</v>
      </c>
      <c r="AW170" s="14" t="s">
        <v>33</v>
      </c>
      <c r="AX170" s="14" t="s">
        <v>72</v>
      </c>
      <c r="AY170" s="254" t="s">
        <v>295</v>
      </c>
    </row>
    <row r="171" s="14" customFormat="1">
      <c r="A171" s="14"/>
      <c r="B171" s="244"/>
      <c r="C171" s="245"/>
      <c r="D171" s="235" t="s">
        <v>307</v>
      </c>
      <c r="E171" s="246" t="s">
        <v>21</v>
      </c>
      <c r="F171" s="247" t="s">
        <v>479</v>
      </c>
      <c r="G171" s="245"/>
      <c r="H171" s="248">
        <v>53.520000000000003</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307</v>
      </c>
      <c r="AU171" s="254" t="s">
        <v>81</v>
      </c>
      <c r="AV171" s="14" t="s">
        <v>81</v>
      </c>
      <c r="AW171" s="14" t="s">
        <v>33</v>
      </c>
      <c r="AX171" s="14" t="s">
        <v>72</v>
      </c>
      <c r="AY171" s="254" t="s">
        <v>295</v>
      </c>
    </row>
    <row r="172" s="16" customFormat="1">
      <c r="A172" s="16"/>
      <c r="B172" s="270"/>
      <c r="C172" s="271"/>
      <c r="D172" s="235" t="s">
        <v>307</v>
      </c>
      <c r="E172" s="272" t="s">
        <v>21</v>
      </c>
      <c r="F172" s="273" t="s">
        <v>433</v>
      </c>
      <c r="G172" s="271"/>
      <c r="H172" s="274">
        <v>133.56</v>
      </c>
      <c r="I172" s="275"/>
      <c r="J172" s="271"/>
      <c r="K172" s="271"/>
      <c r="L172" s="276"/>
      <c r="M172" s="277"/>
      <c r="N172" s="278"/>
      <c r="O172" s="278"/>
      <c r="P172" s="278"/>
      <c r="Q172" s="278"/>
      <c r="R172" s="278"/>
      <c r="S172" s="278"/>
      <c r="T172" s="279"/>
      <c r="U172" s="16"/>
      <c r="V172" s="16"/>
      <c r="W172" s="16"/>
      <c r="X172" s="16"/>
      <c r="Y172" s="16"/>
      <c r="Z172" s="16"/>
      <c r="AA172" s="16"/>
      <c r="AB172" s="16"/>
      <c r="AC172" s="16"/>
      <c r="AD172" s="16"/>
      <c r="AE172" s="16"/>
      <c r="AT172" s="280" t="s">
        <v>307</v>
      </c>
      <c r="AU172" s="280" t="s">
        <v>81</v>
      </c>
      <c r="AV172" s="16" t="s">
        <v>92</v>
      </c>
      <c r="AW172" s="16" t="s">
        <v>33</v>
      </c>
      <c r="AX172" s="16" t="s">
        <v>72</v>
      </c>
      <c r="AY172" s="280" t="s">
        <v>295</v>
      </c>
    </row>
    <row r="173" s="15" customFormat="1">
      <c r="A173" s="15"/>
      <c r="B173" s="255"/>
      <c r="C173" s="256"/>
      <c r="D173" s="235" t="s">
        <v>307</v>
      </c>
      <c r="E173" s="257" t="s">
        <v>21</v>
      </c>
      <c r="F173" s="258" t="s">
        <v>312</v>
      </c>
      <c r="G173" s="256"/>
      <c r="H173" s="259">
        <v>169.75</v>
      </c>
      <c r="I173" s="260"/>
      <c r="J173" s="256"/>
      <c r="K173" s="256"/>
      <c r="L173" s="261"/>
      <c r="M173" s="262"/>
      <c r="N173" s="263"/>
      <c r="O173" s="263"/>
      <c r="P173" s="263"/>
      <c r="Q173" s="263"/>
      <c r="R173" s="263"/>
      <c r="S173" s="263"/>
      <c r="T173" s="264"/>
      <c r="U173" s="15"/>
      <c r="V173" s="15"/>
      <c r="W173" s="15"/>
      <c r="X173" s="15"/>
      <c r="Y173" s="15"/>
      <c r="Z173" s="15"/>
      <c r="AA173" s="15"/>
      <c r="AB173" s="15"/>
      <c r="AC173" s="15"/>
      <c r="AD173" s="15"/>
      <c r="AE173" s="15"/>
      <c r="AT173" s="265" t="s">
        <v>307</v>
      </c>
      <c r="AU173" s="265" t="s">
        <v>81</v>
      </c>
      <c r="AV173" s="15" t="s">
        <v>303</v>
      </c>
      <c r="AW173" s="15" t="s">
        <v>33</v>
      </c>
      <c r="AX173" s="15" t="s">
        <v>79</v>
      </c>
      <c r="AY173" s="265" t="s">
        <v>295</v>
      </c>
    </row>
    <row r="174" s="12" customFormat="1" ht="22.8" customHeight="1">
      <c r="A174" s="12"/>
      <c r="B174" s="199"/>
      <c r="C174" s="200"/>
      <c r="D174" s="201" t="s">
        <v>71</v>
      </c>
      <c r="E174" s="213" t="s">
        <v>343</v>
      </c>
      <c r="F174" s="213" t="s">
        <v>344</v>
      </c>
      <c r="G174" s="200"/>
      <c r="H174" s="200"/>
      <c r="I174" s="203"/>
      <c r="J174" s="214">
        <f>BK174</f>
        <v>0</v>
      </c>
      <c r="K174" s="200"/>
      <c r="L174" s="205"/>
      <c r="M174" s="206"/>
      <c r="N174" s="207"/>
      <c r="O174" s="207"/>
      <c r="P174" s="208">
        <f>SUM(P175:P184)</f>
        <v>0</v>
      </c>
      <c r="Q174" s="207"/>
      <c r="R174" s="208">
        <f>SUM(R175:R184)</f>
        <v>0</v>
      </c>
      <c r="S174" s="207"/>
      <c r="T174" s="209">
        <f>SUM(T175:T184)</f>
        <v>0</v>
      </c>
      <c r="U174" s="12"/>
      <c r="V174" s="12"/>
      <c r="W174" s="12"/>
      <c r="X174" s="12"/>
      <c r="Y174" s="12"/>
      <c r="Z174" s="12"/>
      <c r="AA174" s="12"/>
      <c r="AB174" s="12"/>
      <c r="AC174" s="12"/>
      <c r="AD174" s="12"/>
      <c r="AE174" s="12"/>
      <c r="AR174" s="210" t="s">
        <v>79</v>
      </c>
      <c r="AT174" s="211" t="s">
        <v>71</v>
      </c>
      <c r="AU174" s="211" t="s">
        <v>79</v>
      </c>
      <c r="AY174" s="210" t="s">
        <v>295</v>
      </c>
      <c r="BK174" s="212">
        <f>SUM(BK175:BK184)</f>
        <v>0</v>
      </c>
    </row>
    <row r="175" s="2" customFormat="1" ht="44.25" customHeight="1">
      <c r="A175" s="40"/>
      <c r="B175" s="41"/>
      <c r="C175" s="215" t="s">
        <v>296</v>
      </c>
      <c r="D175" s="215" t="s">
        <v>298</v>
      </c>
      <c r="E175" s="216" t="s">
        <v>346</v>
      </c>
      <c r="F175" s="217" t="s">
        <v>347</v>
      </c>
      <c r="G175" s="218" t="s">
        <v>348</v>
      </c>
      <c r="H175" s="219">
        <v>56.048999999999999</v>
      </c>
      <c r="I175" s="220"/>
      <c r="J175" s="221">
        <f>ROUND(I175*H175,2)</f>
        <v>0</v>
      </c>
      <c r="K175" s="217" t="s">
        <v>302</v>
      </c>
      <c r="L175" s="46"/>
      <c r="M175" s="222" t="s">
        <v>21</v>
      </c>
      <c r="N175" s="223" t="s">
        <v>43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303</v>
      </c>
      <c r="AT175" s="226" t="s">
        <v>298</v>
      </c>
      <c r="AU175" s="226" t="s">
        <v>81</v>
      </c>
      <c r="AY175" s="19" t="s">
        <v>295</v>
      </c>
      <c r="BE175" s="227">
        <f>IF(N175="základní",J175,0)</f>
        <v>0</v>
      </c>
      <c r="BF175" s="227">
        <f>IF(N175="snížená",J175,0)</f>
        <v>0</v>
      </c>
      <c r="BG175" s="227">
        <f>IF(N175="zákl. přenesená",J175,0)</f>
        <v>0</v>
      </c>
      <c r="BH175" s="227">
        <f>IF(N175="sníž. přenesená",J175,0)</f>
        <v>0</v>
      </c>
      <c r="BI175" s="227">
        <f>IF(N175="nulová",J175,0)</f>
        <v>0</v>
      </c>
      <c r="BJ175" s="19" t="s">
        <v>79</v>
      </c>
      <c r="BK175" s="227">
        <f>ROUND(I175*H175,2)</f>
        <v>0</v>
      </c>
      <c r="BL175" s="19" t="s">
        <v>303</v>
      </c>
      <c r="BM175" s="226" t="s">
        <v>622</v>
      </c>
    </row>
    <row r="176" s="2" customFormat="1">
      <c r="A176" s="40"/>
      <c r="B176" s="41"/>
      <c r="C176" s="42"/>
      <c r="D176" s="228" t="s">
        <v>305</v>
      </c>
      <c r="E176" s="42"/>
      <c r="F176" s="229" t="s">
        <v>350</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305</v>
      </c>
      <c r="AU176" s="19" t="s">
        <v>81</v>
      </c>
    </row>
    <row r="177" s="2" customFormat="1" ht="33" customHeight="1">
      <c r="A177" s="40"/>
      <c r="B177" s="41"/>
      <c r="C177" s="215" t="s">
        <v>361</v>
      </c>
      <c r="D177" s="215" t="s">
        <v>298</v>
      </c>
      <c r="E177" s="216" t="s">
        <v>352</v>
      </c>
      <c r="F177" s="217" t="s">
        <v>353</v>
      </c>
      <c r="G177" s="218" t="s">
        <v>348</v>
      </c>
      <c r="H177" s="219">
        <v>56.048999999999999</v>
      </c>
      <c r="I177" s="220"/>
      <c r="J177" s="221">
        <f>ROUND(I177*H177,2)</f>
        <v>0</v>
      </c>
      <c r="K177" s="217" t="s">
        <v>302</v>
      </c>
      <c r="L177" s="46"/>
      <c r="M177" s="222" t="s">
        <v>21</v>
      </c>
      <c r="N177" s="223" t="s">
        <v>43</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303</v>
      </c>
      <c r="AT177" s="226" t="s">
        <v>298</v>
      </c>
      <c r="AU177" s="226" t="s">
        <v>81</v>
      </c>
      <c r="AY177" s="19" t="s">
        <v>295</v>
      </c>
      <c r="BE177" s="227">
        <f>IF(N177="základní",J177,0)</f>
        <v>0</v>
      </c>
      <c r="BF177" s="227">
        <f>IF(N177="snížená",J177,0)</f>
        <v>0</v>
      </c>
      <c r="BG177" s="227">
        <f>IF(N177="zákl. přenesená",J177,0)</f>
        <v>0</v>
      </c>
      <c r="BH177" s="227">
        <f>IF(N177="sníž. přenesená",J177,0)</f>
        <v>0</v>
      </c>
      <c r="BI177" s="227">
        <f>IF(N177="nulová",J177,0)</f>
        <v>0</v>
      </c>
      <c r="BJ177" s="19" t="s">
        <v>79</v>
      </c>
      <c r="BK177" s="227">
        <f>ROUND(I177*H177,2)</f>
        <v>0</v>
      </c>
      <c r="BL177" s="19" t="s">
        <v>303</v>
      </c>
      <c r="BM177" s="226" t="s">
        <v>623</v>
      </c>
    </row>
    <row r="178" s="2" customFormat="1">
      <c r="A178" s="40"/>
      <c r="B178" s="41"/>
      <c r="C178" s="42"/>
      <c r="D178" s="228" t="s">
        <v>305</v>
      </c>
      <c r="E178" s="42"/>
      <c r="F178" s="229" t="s">
        <v>355</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305</v>
      </c>
      <c r="AU178" s="19" t="s">
        <v>81</v>
      </c>
    </row>
    <row r="179" s="2" customFormat="1" ht="44.25" customHeight="1">
      <c r="A179" s="40"/>
      <c r="B179" s="41"/>
      <c r="C179" s="215" t="s">
        <v>370</v>
      </c>
      <c r="D179" s="215" t="s">
        <v>298</v>
      </c>
      <c r="E179" s="216" t="s">
        <v>356</v>
      </c>
      <c r="F179" s="217" t="s">
        <v>357</v>
      </c>
      <c r="G179" s="218" t="s">
        <v>348</v>
      </c>
      <c r="H179" s="219">
        <v>1120.98</v>
      </c>
      <c r="I179" s="220"/>
      <c r="J179" s="221">
        <f>ROUND(I179*H179,2)</f>
        <v>0</v>
      </c>
      <c r="K179" s="217" t="s">
        <v>302</v>
      </c>
      <c r="L179" s="46"/>
      <c r="M179" s="222" t="s">
        <v>21</v>
      </c>
      <c r="N179" s="223" t="s">
        <v>43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303</v>
      </c>
      <c r="AT179" s="226" t="s">
        <v>298</v>
      </c>
      <c r="AU179" s="226" t="s">
        <v>81</v>
      </c>
      <c r="AY179" s="19" t="s">
        <v>295</v>
      </c>
      <c r="BE179" s="227">
        <f>IF(N179="základní",J179,0)</f>
        <v>0</v>
      </c>
      <c r="BF179" s="227">
        <f>IF(N179="snížená",J179,0)</f>
        <v>0</v>
      </c>
      <c r="BG179" s="227">
        <f>IF(N179="zákl. přenesená",J179,0)</f>
        <v>0</v>
      </c>
      <c r="BH179" s="227">
        <f>IF(N179="sníž. přenesená",J179,0)</f>
        <v>0</v>
      </c>
      <c r="BI179" s="227">
        <f>IF(N179="nulová",J179,0)</f>
        <v>0</v>
      </c>
      <c r="BJ179" s="19" t="s">
        <v>79</v>
      </c>
      <c r="BK179" s="227">
        <f>ROUND(I179*H179,2)</f>
        <v>0</v>
      </c>
      <c r="BL179" s="19" t="s">
        <v>303</v>
      </c>
      <c r="BM179" s="226" t="s">
        <v>624</v>
      </c>
    </row>
    <row r="180" s="2" customFormat="1">
      <c r="A180" s="40"/>
      <c r="B180" s="41"/>
      <c r="C180" s="42"/>
      <c r="D180" s="228" t="s">
        <v>305</v>
      </c>
      <c r="E180" s="42"/>
      <c r="F180" s="229" t="s">
        <v>359</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305</v>
      </c>
      <c r="AU180" s="19" t="s">
        <v>81</v>
      </c>
    </row>
    <row r="181" s="14" customFormat="1">
      <c r="A181" s="14"/>
      <c r="B181" s="244"/>
      <c r="C181" s="245"/>
      <c r="D181" s="235" t="s">
        <v>307</v>
      </c>
      <c r="E181" s="246" t="s">
        <v>21</v>
      </c>
      <c r="F181" s="247" t="s">
        <v>625</v>
      </c>
      <c r="G181" s="245"/>
      <c r="H181" s="248">
        <v>1120.98</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307</v>
      </c>
      <c r="AU181" s="254" t="s">
        <v>81</v>
      </c>
      <c r="AV181" s="14" t="s">
        <v>81</v>
      </c>
      <c r="AW181" s="14" t="s">
        <v>33</v>
      </c>
      <c r="AX181" s="14" t="s">
        <v>72</v>
      </c>
      <c r="AY181" s="254" t="s">
        <v>295</v>
      </c>
    </row>
    <row r="182" s="15" customFormat="1">
      <c r="A182" s="15"/>
      <c r="B182" s="255"/>
      <c r="C182" s="256"/>
      <c r="D182" s="235" t="s">
        <v>307</v>
      </c>
      <c r="E182" s="257" t="s">
        <v>21</v>
      </c>
      <c r="F182" s="258" t="s">
        <v>312</v>
      </c>
      <c r="G182" s="256"/>
      <c r="H182" s="259">
        <v>1120.98</v>
      </c>
      <c r="I182" s="260"/>
      <c r="J182" s="256"/>
      <c r="K182" s="256"/>
      <c r="L182" s="261"/>
      <c r="M182" s="262"/>
      <c r="N182" s="263"/>
      <c r="O182" s="263"/>
      <c r="P182" s="263"/>
      <c r="Q182" s="263"/>
      <c r="R182" s="263"/>
      <c r="S182" s="263"/>
      <c r="T182" s="264"/>
      <c r="U182" s="15"/>
      <c r="V182" s="15"/>
      <c r="W182" s="15"/>
      <c r="X182" s="15"/>
      <c r="Y182" s="15"/>
      <c r="Z182" s="15"/>
      <c r="AA182" s="15"/>
      <c r="AB182" s="15"/>
      <c r="AC182" s="15"/>
      <c r="AD182" s="15"/>
      <c r="AE182" s="15"/>
      <c r="AT182" s="265" t="s">
        <v>307</v>
      </c>
      <c r="AU182" s="265" t="s">
        <v>81</v>
      </c>
      <c r="AV182" s="15" t="s">
        <v>303</v>
      </c>
      <c r="AW182" s="15" t="s">
        <v>33</v>
      </c>
      <c r="AX182" s="15" t="s">
        <v>79</v>
      </c>
      <c r="AY182" s="265" t="s">
        <v>295</v>
      </c>
    </row>
    <row r="183" s="2" customFormat="1" ht="49.05" customHeight="1">
      <c r="A183" s="40"/>
      <c r="B183" s="41"/>
      <c r="C183" s="215" t="s">
        <v>382</v>
      </c>
      <c r="D183" s="215" t="s">
        <v>298</v>
      </c>
      <c r="E183" s="216" t="s">
        <v>362</v>
      </c>
      <c r="F183" s="217" t="s">
        <v>363</v>
      </c>
      <c r="G183" s="218" t="s">
        <v>348</v>
      </c>
      <c r="H183" s="219">
        <v>56.048999999999999</v>
      </c>
      <c r="I183" s="220"/>
      <c r="J183" s="221">
        <f>ROUND(I183*H183,2)</f>
        <v>0</v>
      </c>
      <c r="K183" s="217" t="s">
        <v>302</v>
      </c>
      <c r="L183" s="46"/>
      <c r="M183" s="222" t="s">
        <v>21</v>
      </c>
      <c r="N183" s="223" t="s">
        <v>43</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303</v>
      </c>
      <c r="AT183" s="226" t="s">
        <v>298</v>
      </c>
      <c r="AU183" s="226" t="s">
        <v>81</v>
      </c>
      <c r="AY183" s="19" t="s">
        <v>295</v>
      </c>
      <c r="BE183" s="227">
        <f>IF(N183="základní",J183,0)</f>
        <v>0</v>
      </c>
      <c r="BF183" s="227">
        <f>IF(N183="snížená",J183,0)</f>
        <v>0</v>
      </c>
      <c r="BG183" s="227">
        <f>IF(N183="zákl. přenesená",J183,0)</f>
        <v>0</v>
      </c>
      <c r="BH183" s="227">
        <f>IF(N183="sníž. přenesená",J183,0)</f>
        <v>0</v>
      </c>
      <c r="BI183" s="227">
        <f>IF(N183="nulová",J183,0)</f>
        <v>0</v>
      </c>
      <c r="BJ183" s="19" t="s">
        <v>79</v>
      </c>
      <c r="BK183" s="227">
        <f>ROUND(I183*H183,2)</f>
        <v>0</v>
      </c>
      <c r="BL183" s="19" t="s">
        <v>303</v>
      </c>
      <c r="BM183" s="226" t="s">
        <v>626</v>
      </c>
    </row>
    <row r="184" s="2" customFormat="1">
      <c r="A184" s="40"/>
      <c r="B184" s="41"/>
      <c r="C184" s="42"/>
      <c r="D184" s="228" t="s">
        <v>305</v>
      </c>
      <c r="E184" s="42"/>
      <c r="F184" s="229" t="s">
        <v>365</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305</v>
      </c>
      <c r="AU184" s="19" t="s">
        <v>81</v>
      </c>
    </row>
    <row r="185" s="12" customFormat="1" ht="25.92" customHeight="1">
      <c r="A185" s="12"/>
      <c r="B185" s="199"/>
      <c r="C185" s="200"/>
      <c r="D185" s="201" t="s">
        <v>71</v>
      </c>
      <c r="E185" s="202" t="s">
        <v>366</v>
      </c>
      <c r="F185" s="202" t="s">
        <v>367</v>
      </c>
      <c r="G185" s="200"/>
      <c r="H185" s="200"/>
      <c r="I185" s="203"/>
      <c r="J185" s="204">
        <f>BK185</f>
        <v>0</v>
      </c>
      <c r="K185" s="200"/>
      <c r="L185" s="205"/>
      <c r="M185" s="206"/>
      <c r="N185" s="207"/>
      <c r="O185" s="207"/>
      <c r="P185" s="208">
        <f>P186+P195+P205+P207+P213+P215+P224</f>
        <v>0</v>
      </c>
      <c r="Q185" s="207"/>
      <c r="R185" s="208">
        <f>R186+R195+R205+R207+R213+R215+R224</f>
        <v>0</v>
      </c>
      <c r="S185" s="207"/>
      <c r="T185" s="209">
        <f>T186+T195+T205+T207+T213+T215+T224</f>
        <v>5.1763381999999991</v>
      </c>
      <c r="U185" s="12"/>
      <c r="V185" s="12"/>
      <c r="W185" s="12"/>
      <c r="X185" s="12"/>
      <c r="Y185" s="12"/>
      <c r="Z185" s="12"/>
      <c r="AA185" s="12"/>
      <c r="AB185" s="12"/>
      <c r="AC185" s="12"/>
      <c r="AD185" s="12"/>
      <c r="AE185" s="12"/>
      <c r="AR185" s="210" t="s">
        <v>81</v>
      </c>
      <c r="AT185" s="211" t="s">
        <v>71</v>
      </c>
      <c r="AU185" s="211" t="s">
        <v>72</v>
      </c>
      <c r="AY185" s="210" t="s">
        <v>295</v>
      </c>
      <c r="BK185" s="212">
        <f>BK186+BK195+BK205+BK207+BK213+BK215+BK224</f>
        <v>0</v>
      </c>
    </row>
    <row r="186" s="12" customFormat="1" ht="22.8" customHeight="1">
      <c r="A186" s="12"/>
      <c r="B186" s="199"/>
      <c r="C186" s="200"/>
      <c r="D186" s="201" t="s">
        <v>71</v>
      </c>
      <c r="E186" s="213" t="s">
        <v>486</v>
      </c>
      <c r="F186" s="213" t="s">
        <v>487</v>
      </c>
      <c r="G186" s="200"/>
      <c r="H186" s="200"/>
      <c r="I186" s="203"/>
      <c r="J186" s="214">
        <f>BK186</f>
        <v>0</v>
      </c>
      <c r="K186" s="200"/>
      <c r="L186" s="205"/>
      <c r="M186" s="206"/>
      <c r="N186" s="207"/>
      <c r="O186" s="207"/>
      <c r="P186" s="208">
        <f>SUM(P187:P194)</f>
        <v>0</v>
      </c>
      <c r="Q186" s="207"/>
      <c r="R186" s="208">
        <f>SUM(R187:R194)</f>
        <v>0</v>
      </c>
      <c r="S186" s="207"/>
      <c r="T186" s="209">
        <f>SUM(T187:T194)</f>
        <v>0.28952</v>
      </c>
      <c r="U186" s="12"/>
      <c r="V186" s="12"/>
      <c r="W186" s="12"/>
      <c r="X186" s="12"/>
      <c r="Y186" s="12"/>
      <c r="Z186" s="12"/>
      <c r="AA186" s="12"/>
      <c r="AB186" s="12"/>
      <c r="AC186" s="12"/>
      <c r="AD186" s="12"/>
      <c r="AE186" s="12"/>
      <c r="AR186" s="210" t="s">
        <v>81</v>
      </c>
      <c r="AT186" s="211" t="s">
        <v>71</v>
      </c>
      <c r="AU186" s="211" t="s">
        <v>79</v>
      </c>
      <c r="AY186" s="210" t="s">
        <v>295</v>
      </c>
      <c r="BK186" s="212">
        <f>SUM(BK187:BK194)</f>
        <v>0</v>
      </c>
    </row>
    <row r="187" s="2" customFormat="1" ht="24.15" customHeight="1">
      <c r="A187" s="40"/>
      <c r="B187" s="41"/>
      <c r="C187" s="215" t="s">
        <v>393</v>
      </c>
      <c r="D187" s="215" t="s">
        <v>298</v>
      </c>
      <c r="E187" s="216" t="s">
        <v>489</v>
      </c>
      <c r="F187" s="217" t="s">
        <v>490</v>
      </c>
      <c r="G187" s="218" t="s">
        <v>301</v>
      </c>
      <c r="H187" s="219">
        <v>72.379999999999995</v>
      </c>
      <c r="I187" s="220"/>
      <c r="J187" s="221">
        <f>ROUND(I187*H187,2)</f>
        <v>0</v>
      </c>
      <c r="K187" s="217" t="s">
        <v>302</v>
      </c>
      <c r="L187" s="46"/>
      <c r="M187" s="222" t="s">
        <v>21</v>
      </c>
      <c r="N187" s="223" t="s">
        <v>43</v>
      </c>
      <c r="O187" s="86"/>
      <c r="P187" s="224">
        <f>O187*H187</f>
        <v>0</v>
      </c>
      <c r="Q187" s="224">
        <v>0</v>
      </c>
      <c r="R187" s="224">
        <f>Q187*H187</f>
        <v>0</v>
      </c>
      <c r="S187" s="224">
        <v>0.0040000000000000001</v>
      </c>
      <c r="T187" s="225">
        <f>S187*H187</f>
        <v>0.28952</v>
      </c>
      <c r="U187" s="40"/>
      <c r="V187" s="40"/>
      <c r="W187" s="40"/>
      <c r="X187" s="40"/>
      <c r="Y187" s="40"/>
      <c r="Z187" s="40"/>
      <c r="AA187" s="40"/>
      <c r="AB187" s="40"/>
      <c r="AC187" s="40"/>
      <c r="AD187" s="40"/>
      <c r="AE187" s="40"/>
      <c r="AR187" s="226" t="s">
        <v>373</v>
      </c>
      <c r="AT187" s="226" t="s">
        <v>298</v>
      </c>
      <c r="AU187" s="226" t="s">
        <v>81</v>
      </c>
      <c r="AY187" s="19" t="s">
        <v>295</v>
      </c>
      <c r="BE187" s="227">
        <f>IF(N187="základní",J187,0)</f>
        <v>0</v>
      </c>
      <c r="BF187" s="227">
        <f>IF(N187="snížená",J187,0)</f>
        <v>0</v>
      </c>
      <c r="BG187" s="227">
        <f>IF(N187="zákl. přenesená",J187,0)</f>
        <v>0</v>
      </c>
      <c r="BH187" s="227">
        <f>IF(N187="sníž. přenesená",J187,0)</f>
        <v>0</v>
      </c>
      <c r="BI187" s="227">
        <f>IF(N187="nulová",J187,0)</f>
        <v>0</v>
      </c>
      <c r="BJ187" s="19" t="s">
        <v>79</v>
      </c>
      <c r="BK187" s="227">
        <f>ROUND(I187*H187,2)</f>
        <v>0</v>
      </c>
      <c r="BL187" s="19" t="s">
        <v>373</v>
      </c>
      <c r="BM187" s="226" t="s">
        <v>627</v>
      </c>
    </row>
    <row r="188" s="2" customFormat="1">
      <c r="A188" s="40"/>
      <c r="B188" s="41"/>
      <c r="C188" s="42"/>
      <c r="D188" s="228" t="s">
        <v>305</v>
      </c>
      <c r="E188" s="42"/>
      <c r="F188" s="229" t="s">
        <v>492</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305</v>
      </c>
      <c r="AU188" s="19" t="s">
        <v>81</v>
      </c>
    </row>
    <row r="189" s="14" customFormat="1">
      <c r="A189" s="14"/>
      <c r="B189" s="244"/>
      <c r="C189" s="245"/>
      <c r="D189" s="235" t="s">
        <v>307</v>
      </c>
      <c r="E189" s="246" t="s">
        <v>21</v>
      </c>
      <c r="F189" s="247" t="s">
        <v>493</v>
      </c>
      <c r="G189" s="245"/>
      <c r="H189" s="248">
        <v>25.879999999999999</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307</v>
      </c>
      <c r="AU189" s="254" t="s">
        <v>81</v>
      </c>
      <c r="AV189" s="14" t="s">
        <v>81</v>
      </c>
      <c r="AW189" s="14" t="s">
        <v>33</v>
      </c>
      <c r="AX189" s="14" t="s">
        <v>72</v>
      </c>
      <c r="AY189" s="254" t="s">
        <v>295</v>
      </c>
    </row>
    <row r="190" s="14" customFormat="1">
      <c r="A190" s="14"/>
      <c r="B190" s="244"/>
      <c r="C190" s="245"/>
      <c r="D190" s="235" t="s">
        <v>307</v>
      </c>
      <c r="E190" s="246" t="s">
        <v>21</v>
      </c>
      <c r="F190" s="247" t="s">
        <v>494</v>
      </c>
      <c r="G190" s="245"/>
      <c r="H190" s="248">
        <v>8.7799999999999994</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307</v>
      </c>
      <c r="AU190" s="254" t="s">
        <v>81</v>
      </c>
      <c r="AV190" s="14" t="s">
        <v>81</v>
      </c>
      <c r="AW190" s="14" t="s">
        <v>33</v>
      </c>
      <c r="AX190" s="14" t="s">
        <v>72</v>
      </c>
      <c r="AY190" s="254" t="s">
        <v>295</v>
      </c>
    </row>
    <row r="191" s="14" customFormat="1">
      <c r="A191" s="14"/>
      <c r="B191" s="244"/>
      <c r="C191" s="245"/>
      <c r="D191" s="235" t="s">
        <v>307</v>
      </c>
      <c r="E191" s="246" t="s">
        <v>21</v>
      </c>
      <c r="F191" s="247" t="s">
        <v>495</v>
      </c>
      <c r="G191" s="245"/>
      <c r="H191" s="248">
        <v>9.4800000000000004</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307</v>
      </c>
      <c r="AU191" s="254" t="s">
        <v>81</v>
      </c>
      <c r="AV191" s="14" t="s">
        <v>81</v>
      </c>
      <c r="AW191" s="14" t="s">
        <v>33</v>
      </c>
      <c r="AX191" s="14" t="s">
        <v>72</v>
      </c>
      <c r="AY191" s="254" t="s">
        <v>295</v>
      </c>
    </row>
    <row r="192" s="14" customFormat="1">
      <c r="A192" s="14"/>
      <c r="B192" s="244"/>
      <c r="C192" s="245"/>
      <c r="D192" s="235" t="s">
        <v>307</v>
      </c>
      <c r="E192" s="246" t="s">
        <v>21</v>
      </c>
      <c r="F192" s="247" t="s">
        <v>496</v>
      </c>
      <c r="G192" s="245"/>
      <c r="H192" s="248">
        <v>11</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307</v>
      </c>
      <c r="AU192" s="254" t="s">
        <v>81</v>
      </c>
      <c r="AV192" s="14" t="s">
        <v>81</v>
      </c>
      <c r="AW192" s="14" t="s">
        <v>33</v>
      </c>
      <c r="AX192" s="14" t="s">
        <v>72</v>
      </c>
      <c r="AY192" s="254" t="s">
        <v>295</v>
      </c>
    </row>
    <row r="193" s="14" customFormat="1">
      <c r="A193" s="14"/>
      <c r="B193" s="244"/>
      <c r="C193" s="245"/>
      <c r="D193" s="235" t="s">
        <v>307</v>
      </c>
      <c r="E193" s="246" t="s">
        <v>21</v>
      </c>
      <c r="F193" s="247" t="s">
        <v>497</v>
      </c>
      <c r="G193" s="245"/>
      <c r="H193" s="248">
        <v>17.239999999999998</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307</v>
      </c>
      <c r="AU193" s="254" t="s">
        <v>81</v>
      </c>
      <c r="AV193" s="14" t="s">
        <v>81</v>
      </c>
      <c r="AW193" s="14" t="s">
        <v>33</v>
      </c>
      <c r="AX193" s="14" t="s">
        <v>72</v>
      </c>
      <c r="AY193" s="254" t="s">
        <v>295</v>
      </c>
    </row>
    <row r="194" s="15" customFormat="1">
      <c r="A194" s="15"/>
      <c r="B194" s="255"/>
      <c r="C194" s="256"/>
      <c r="D194" s="235" t="s">
        <v>307</v>
      </c>
      <c r="E194" s="257" t="s">
        <v>21</v>
      </c>
      <c r="F194" s="258" t="s">
        <v>312</v>
      </c>
      <c r="G194" s="256"/>
      <c r="H194" s="259">
        <v>72.379999999999995</v>
      </c>
      <c r="I194" s="260"/>
      <c r="J194" s="256"/>
      <c r="K194" s="256"/>
      <c r="L194" s="261"/>
      <c r="M194" s="262"/>
      <c r="N194" s="263"/>
      <c r="O194" s="263"/>
      <c r="P194" s="263"/>
      <c r="Q194" s="263"/>
      <c r="R194" s="263"/>
      <c r="S194" s="263"/>
      <c r="T194" s="264"/>
      <c r="U194" s="15"/>
      <c r="V194" s="15"/>
      <c r="W194" s="15"/>
      <c r="X194" s="15"/>
      <c r="Y194" s="15"/>
      <c r="Z194" s="15"/>
      <c r="AA194" s="15"/>
      <c r="AB194" s="15"/>
      <c r="AC194" s="15"/>
      <c r="AD194" s="15"/>
      <c r="AE194" s="15"/>
      <c r="AT194" s="265" t="s">
        <v>307</v>
      </c>
      <c r="AU194" s="265" t="s">
        <v>81</v>
      </c>
      <c r="AV194" s="15" t="s">
        <v>303</v>
      </c>
      <c r="AW194" s="15" t="s">
        <v>33</v>
      </c>
      <c r="AX194" s="15" t="s">
        <v>79</v>
      </c>
      <c r="AY194" s="265" t="s">
        <v>295</v>
      </c>
    </row>
    <row r="195" s="12" customFormat="1" ht="22.8" customHeight="1">
      <c r="A195" s="12"/>
      <c r="B195" s="199"/>
      <c r="C195" s="200"/>
      <c r="D195" s="201" t="s">
        <v>71</v>
      </c>
      <c r="E195" s="213" t="s">
        <v>498</v>
      </c>
      <c r="F195" s="213" t="s">
        <v>499</v>
      </c>
      <c r="G195" s="200"/>
      <c r="H195" s="200"/>
      <c r="I195" s="203"/>
      <c r="J195" s="214">
        <f>BK195</f>
        <v>0</v>
      </c>
      <c r="K195" s="200"/>
      <c r="L195" s="205"/>
      <c r="M195" s="206"/>
      <c r="N195" s="207"/>
      <c r="O195" s="207"/>
      <c r="P195" s="208">
        <f>SUM(P196:P204)</f>
        <v>0</v>
      </c>
      <c r="Q195" s="207"/>
      <c r="R195" s="208">
        <f>SUM(R196:R204)</f>
        <v>0</v>
      </c>
      <c r="S195" s="207"/>
      <c r="T195" s="209">
        <f>SUM(T196:T204)</f>
        <v>0.14975000000000002</v>
      </c>
      <c r="U195" s="12"/>
      <c r="V195" s="12"/>
      <c r="W195" s="12"/>
      <c r="X195" s="12"/>
      <c r="Y195" s="12"/>
      <c r="Z195" s="12"/>
      <c r="AA195" s="12"/>
      <c r="AB195" s="12"/>
      <c r="AC195" s="12"/>
      <c r="AD195" s="12"/>
      <c r="AE195" s="12"/>
      <c r="AR195" s="210" t="s">
        <v>81</v>
      </c>
      <c r="AT195" s="211" t="s">
        <v>71</v>
      </c>
      <c r="AU195" s="211" t="s">
        <v>79</v>
      </c>
      <c r="AY195" s="210" t="s">
        <v>295</v>
      </c>
      <c r="BK195" s="212">
        <f>SUM(BK196:BK204)</f>
        <v>0</v>
      </c>
    </row>
    <row r="196" s="2" customFormat="1" ht="24.15" customHeight="1">
      <c r="A196" s="40"/>
      <c r="B196" s="41"/>
      <c r="C196" s="215" t="s">
        <v>481</v>
      </c>
      <c r="D196" s="215" t="s">
        <v>298</v>
      </c>
      <c r="E196" s="216" t="s">
        <v>501</v>
      </c>
      <c r="F196" s="217" t="s">
        <v>502</v>
      </c>
      <c r="G196" s="218" t="s">
        <v>503</v>
      </c>
      <c r="H196" s="219">
        <v>1</v>
      </c>
      <c r="I196" s="220"/>
      <c r="J196" s="221">
        <f>ROUND(I196*H196,2)</f>
        <v>0</v>
      </c>
      <c r="K196" s="217" t="s">
        <v>302</v>
      </c>
      <c r="L196" s="46"/>
      <c r="M196" s="222" t="s">
        <v>21</v>
      </c>
      <c r="N196" s="223" t="s">
        <v>43</v>
      </c>
      <c r="O196" s="86"/>
      <c r="P196" s="224">
        <f>O196*H196</f>
        <v>0</v>
      </c>
      <c r="Q196" s="224">
        <v>0</v>
      </c>
      <c r="R196" s="224">
        <f>Q196*H196</f>
        <v>0</v>
      </c>
      <c r="S196" s="224">
        <v>0.01933</v>
      </c>
      <c r="T196" s="225">
        <f>S196*H196</f>
        <v>0.01933</v>
      </c>
      <c r="U196" s="40"/>
      <c r="V196" s="40"/>
      <c r="W196" s="40"/>
      <c r="X196" s="40"/>
      <c r="Y196" s="40"/>
      <c r="Z196" s="40"/>
      <c r="AA196" s="40"/>
      <c r="AB196" s="40"/>
      <c r="AC196" s="40"/>
      <c r="AD196" s="40"/>
      <c r="AE196" s="40"/>
      <c r="AR196" s="226" t="s">
        <v>373</v>
      </c>
      <c r="AT196" s="226" t="s">
        <v>298</v>
      </c>
      <c r="AU196" s="226" t="s">
        <v>81</v>
      </c>
      <c r="AY196" s="19" t="s">
        <v>295</v>
      </c>
      <c r="BE196" s="227">
        <f>IF(N196="základní",J196,0)</f>
        <v>0</v>
      </c>
      <c r="BF196" s="227">
        <f>IF(N196="snížená",J196,0)</f>
        <v>0</v>
      </c>
      <c r="BG196" s="227">
        <f>IF(N196="zákl. přenesená",J196,0)</f>
        <v>0</v>
      </c>
      <c r="BH196" s="227">
        <f>IF(N196="sníž. přenesená",J196,0)</f>
        <v>0</v>
      </c>
      <c r="BI196" s="227">
        <f>IF(N196="nulová",J196,0)</f>
        <v>0</v>
      </c>
      <c r="BJ196" s="19" t="s">
        <v>79</v>
      </c>
      <c r="BK196" s="227">
        <f>ROUND(I196*H196,2)</f>
        <v>0</v>
      </c>
      <c r="BL196" s="19" t="s">
        <v>373</v>
      </c>
      <c r="BM196" s="226" t="s">
        <v>628</v>
      </c>
    </row>
    <row r="197" s="2" customFormat="1">
      <c r="A197" s="40"/>
      <c r="B197" s="41"/>
      <c r="C197" s="42"/>
      <c r="D197" s="228" t="s">
        <v>305</v>
      </c>
      <c r="E197" s="42"/>
      <c r="F197" s="229" t="s">
        <v>505</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305</v>
      </c>
      <c r="AU197" s="19" t="s">
        <v>81</v>
      </c>
    </row>
    <row r="198" s="2" customFormat="1" ht="21.75" customHeight="1">
      <c r="A198" s="40"/>
      <c r="B198" s="41"/>
      <c r="C198" s="215" t="s">
        <v>8</v>
      </c>
      <c r="D198" s="215" t="s">
        <v>298</v>
      </c>
      <c r="E198" s="216" t="s">
        <v>507</v>
      </c>
      <c r="F198" s="217" t="s">
        <v>508</v>
      </c>
      <c r="G198" s="218" t="s">
        <v>503</v>
      </c>
      <c r="H198" s="219">
        <v>1</v>
      </c>
      <c r="I198" s="220"/>
      <c r="J198" s="221">
        <f>ROUND(I198*H198,2)</f>
        <v>0</v>
      </c>
      <c r="K198" s="217" t="s">
        <v>302</v>
      </c>
      <c r="L198" s="46"/>
      <c r="M198" s="222" t="s">
        <v>21</v>
      </c>
      <c r="N198" s="223" t="s">
        <v>43</v>
      </c>
      <c r="O198" s="86"/>
      <c r="P198" s="224">
        <f>O198*H198</f>
        <v>0</v>
      </c>
      <c r="Q198" s="224">
        <v>0</v>
      </c>
      <c r="R198" s="224">
        <f>Q198*H198</f>
        <v>0</v>
      </c>
      <c r="S198" s="224">
        <v>0.019460000000000002</v>
      </c>
      <c r="T198" s="225">
        <f>S198*H198</f>
        <v>0.019460000000000002</v>
      </c>
      <c r="U198" s="40"/>
      <c r="V198" s="40"/>
      <c r="W198" s="40"/>
      <c r="X198" s="40"/>
      <c r="Y198" s="40"/>
      <c r="Z198" s="40"/>
      <c r="AA198" s="40"/>
      <c r="AB198" s="40"/>
      <c r="AC198" s="40"/>
      <c r="AD198" s="40"/>
      <c r="AE198" s="40"/>
      <c r="AR198" s="226" t="s">
        <v>373</v>
      </c>
      <c r="AT198" s="226" t="s">
        <v>298</v>
      </c>
      <c r="AU198" s="226" t="s">
        <v>81</v>
      </c>
      <c r="AY198" s="19" t="s">
        <v>295</v>
      </c>
      <c r="BE198" s="227">
        <f>IF(N198="základní",J198,0)</f>
        <v>0</v>
      </c>
      <c r="BF198" s="227">
        <f>IF(N198="snížená",J198,0)</f>
        <v>0</v>
      </c>
      <c r="BG198" s="227">
        <f>IF(N198="zákl. přenesená",J198,0)</f>
        <v>0</v>
      </c>
      <c r="BH198" s="227">
        <f>IF(N198="sníž. přenesená",J198,0)</f>
        <v>0</v>
      </c>
      <c r="BI198" s="227">
        <f>IF(N198="nulová",J198,0)</f>
        <v>0</v>
      </c>
      <c r="BJ198" s="19" t="s">
        <v>79</v>
      </c>
      <c r="BK198" s="227">
        <f>ROUND(I198*H198,2)</f>
        <v>0</v>
      </c>
      <c r="BL198" s="19" t="s">
        <v>373</v>
      </c>
      <c r="BM198" s="226" t="s">
        <v>629</v>
      </c>
    </row>
    <row r="199" s="2" customFormat="1">
      <c r="A199" s="40"/>
      <c r="B199" s="41"/>
      <c r="C199" s="42"/>
      <c r="D199" s="228" t="s">
        <v>305</v>
      </c>
      <c r="E199" s="42"/>
      <c r="F199" s="229" t="s">
        <v>510</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305</v>
      </c>
      <c r="AU199" s="19" t="s">
        <v>81</v>
      </c>
    </row>
    <row r="200" s="2" customFormat="1" ht="24.15" customHeight="1">
      <c r="A200" s="40"/>
      <c r="B200" s="41"/>
      <c r="C200" s="215" t="s">
        <v>373</v>
      </c>
      <c r="D200" s="215" t="s">
        <v>298</v>
      </c>
      <c r="E200" s="216" t="s">
        <v>512</v>
      </c>
      <c r="F200" s="217" t="s">
        <v>513</v>
      </c>
      <c r="G200" s="218" t="s">
        <v>503</v>
      </c>
      <c r="H200" s="219">
        <v>2</v>
      </c>
      <c r="I200" s="220"/>
      <c r="J200" s="221">
        <f>ROUND(I200*H200,2)</f>
        <v>0</v>
      </c>
      <c r="K200" s="217" t="s">
        <v>302</v>
      </c>
      <c r="L200" s="46"/>
      <c r="M200" s="222" t="s">
        <v>21</v>
      </c>
      <c r="N200" s="223" t="s">
        <v>43</v>
      </c>
      <c r="O200" s="86"/>
      <c r="P200" s="224">
        <f>O200*H200</f>
        <v>0</v>
      </c>
      <c r="Q200" s="224">
        <v>0</v>
      </c>
      <c r="R200" s="224">
        <f>Q200*H200</f>
        <v>0</v>
      </c>
      <c r="S200" s="224">
        <v>0.034700000000000002</v>
      </c>
      <c r="T200" s="225">
        <f>S200*H200</f>
        <v>0.069400000000000003</v>
      </c>
      <c r="U200" s="40"/>
      <c r="V200" s="40"/>
      <c r="W200" s="40"/>
      <c r="X200" s="40"/>
      <c r="Y200" s="40"/>
      <c r="Z200" s="40"/>
      <c r="AA200" s="40"/>
      <c r="AB200" s="40"/>
      <c r="AC200" s="40"/>
      <c r="AD200" s="40"/>
      <c r="AE200" s="40"/>
      <c r="AR200" s="226" t="s">
        <v>373</v>
      </c>
      <c r="AT200" s="226" t="s">
        <v>298</v>
      </c>
      <c r="AU200" s="226" t="s">
        <v>81</v>
      </c>
      <c r="AY200" s="19" t="s">
        <v>295</v>
      </c>
      <c r="BE200" s="227">
        <f>IF(N200="základní",J200,0)</f>
        <v>0</v>
      </c>
      <c r="BF200" s="227">
        <f>IF(N200="snížená",J200,0)</f>
        <v>0</v>
      </c>
      <c r="BG200" s="227">
        <f>IF(N200="zákl. přenesená",J200,0)</f>
        <v>0</v>
      </c>
      <c r="BH200" s="227">
        <f>IF(N200="sníž. přenesená",J200,0)</f>
        <v>0</v>
      </c>
      <c r="BI200" s="227">
        <f>IF(N200="nulová",J200,0)</f>
        <v>0</v>
      </c>
      <c r="BJ200" s="19" t="s">
        <v>79</v>
      </c>
      <c r="BK200" s="227">
        <f>ROUND(I200*H200,2)</f>
        <v>0</v>
      </c>
      <c r="BL200" s="19" t="s">
        <v>373</v>
      </c>
      <c r="BM200" s="226" t="s">
        <v>630</v>
      </c>
    </row>
    <row r="201" s="2" customFormat="1">
      <c r="A201" s="40"/>
      <c r="B201" s="41"/>
      <c r="C201" s="42"/>
      <c r="D201" s="228" t="s">
        <v>305</v>
      </c>
      <c r="E201" s="42"/>
      <c r="F201" s="229" t="s">
        <v>515</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305</v>
      </c>
      <c r="AU201" s="19" t="s">
        <v>81</v>
      </c>
    </row>
    <row r="202" s="2" customFormat="1" ht="16.5" customHeight="1">
      <c r="A202" s="40"/>
      <c r="B202" s="41"/>
      <c r="C202" s="215" t="s">
        <v>488</v>
      </c>
      <c r="D202" s="215" t="s">
        <v>298</v>
      </c>
      <c r="E202" s="216" t="s">
        <v>516</v>
      </c>
      <c r="F202" s="217" t="s">
        <v>517</v>
      </c>
      <c r="G202" s="218" t="s">
        <v>503</v>
      </c>
      <c r="H202" s="219">
        <v>1</v>
      </c>
      <c r="I202" s="220"/>
      <c r="J202" s="221">
        <f>ROUND(I202*H202,2)</f>
        <v>0</v>
      </c>
      <c r="K202" s="217" t="s">
        <v>302</v>
      </c>
      <c r="L202" s="46"/>
      <c r="M202" s="222" t="s">
        <v>21</v>
      </c>
      <c r="N202" s="223" t="s">
        <v>43</v>
      </c>
      <c r="O202" s="86"/>
      <c r="P202" s="224">
        <f>O202*H202</f>
        <v>0</v>
      </c>
      <c r="Q202" s="224">
        <v>0</v>
      </c>
      <c r="R202" s="224">
        <f>Q202*H202</f>
        <v>0</v>
      </c>
      <c r="S202" s="224">
        <v>0.00156</v>
      </c>
      <c r="T202" s="225">
        <f>S202*H202</f>
        <v>0.00156</v>
      </c>
      <c r="U202" s="40"/>
      <c r="V202" s="40"/>
      <c r="W202" s="40"/>
      <c r="X202" s="40"/>
      <c r="Y202" s="40"/>
      <c r="Z202" s="40"/>
      <c r="AA202" s="40"/>
      <c r="AB202" s="40"/>
      <c r="AC202" s="40"/>
      <c r="AD202" s="40"/>
      <c r="AE202" s="40"/>
      <c r="AR202" s="226" t="s">
        <v>373</v>
      </c>
      <c r="AT202" s="226" t="s">
        <v>298</v>
      </c>
      <c r="AU202" s="226" t="s">
        <v>81</v>
      </c>
      <c r="AY202" s="19" t="s">
        <v>295</v>
      </c>
      <c r="BE202" s="227">
        <f>IF(N202="základní",J202,0)</f>
        <v>0</v>
      </c>
      <c r="BF202" s="227">
        <f>IF(N202="snížená",J202,0)</f>
        <v>0</v>
      </c>
      <c r="BG202" s="227">
        <f>IF(N202="zákl. přenesená",J202,0)</f>
        <v>0</v>
      </c>
      <c r="BH202" s="227">
        <f>IF(N202="sníž. přenesená",J202,0)</f>
        <v>0</v>
      </c>
      <c r="BI202" s="227">
        <f>IF(N202="nulová",J202,0)</f>
        <v>0</v>
      </c>
      <c r="BJ202" s="19" t="s">
        <v>79</v>
      </c>
      <c r="BK202" s="227">
        <f>ROUND(I202*H202,2)</f>
        <v>0</v>
      </c>
      <c r="BL202" s="19" t="s">
        <v>373</v>
      </c>
      <c r="BM202" s="226" t="s">
        <v>631</v>
      </c>
    </row>
    <row r="203" s="2" customFormat="1">
      <c r="A203" s="40"/>
      <c r="B203" s="41"/>
      <c r="C203" s="42"/>
      <c r="D203" s="228" t="s">
        <v>305</v>
      </c>
      <c r="E203" s="42"/>
      <c r="F203" s="229" t="s">
        <v>519</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305</v>
      </c>
      <c r="AU203" s="19" t="s">
        <v>81</v>
      </c>
    </row>
    <row r="204" s="2" customFormat="1" ht="16.5" customHeight="1">
      <c r="A204" s="40"/>
      <c r="B204" s="41"/>
      <c r="C204" s="215" t="s">
        <v>500</v>
      </c>
      <c r="D204" s="215" t="s">
        <v>298</v>
      </c>
      <c r="E204" s="216" t="s">
        <v>521</v>
      </c>
      <c r="F204" s="217" t="s">
        <v>522</v>
      </c>
      <c r="G204" s="218" t="s">
        <v>459</v>
      </c>
      <c r="H204" s="219">
        <v>5</v>
      </c>
      <c r="I204" s="220"/>
      <c r="J204" s="221">
        <f>ROUND(I204*H204,2)</f>
        <v>0</v>
      </c>
      <c r="K204" s="217" t="s">
        <v>523</v>
      </c>
      <c r="L204" s="46"/>
      <c r="M204" s="222" t="s">
        <v>21</v>
      </c>
      <c r="N204" s="223" t="s">
        <v>43</v>
      </c>
      <c r="O204" s="86"/>
      <c r="P204" s="224">
        <f>O204*H204</f>
        <v>0</v>
      </c>
      <c r="Q204" s="224">
        <v>0</v>
      </c>
      <c r="R204" s="224">
        <f>Q204*H204</f>
        <v>0</v>
      </c>
      <c r="S204" s="224">
        <v>0.0080000000000000002</v>
      </c>
      <c r="T204" s="225">
        <f>S204*H204</f>
        <v>0.040000000000000001</v>
      </c>
      <c r="U204" s="40"/>
      <c r="V204" s="40"/>
      <c r="W204" s="40"/>
      <c r="X204" s="40"/>
      <c r="Y204" s="40"/>
      <c r="Z204" s="40"/>
      <c r="AA204" s="40"/>
      <c r="AB204" s="40"/>
      <c r="AC204" s="40"/>
      <c r="AD204" s="40"/>
      <c r="AE204" s="40"/>
      <c r="AR204" s="226" t="s">
        <v>303</v>
      </c>
      <c r="AT204" s="226" t="s">
        <v>298</v>
      </c>
      <c r="AU204" s="226" t="s">
        <v>81</v>
      </c>
      <c r="AY204" s="19" t="s">
        <v>295</v>
      </c>
      <c r="BE204" s="227">
        <f>IF(N204="základní",J204,0)</f>
        <v>0</v>
      </c>
      <c r="BF204" s="227">
        <f>IF(N204="snížená",J204,0)</f>
        <v>0</v>
      </c>
      <c r="BG204" s="227">
        <f>IF(N204="zákl. přenesená",J204,0)</f>
        <v>0</v>
      </c>
      <c r="BH204" s="227">
        <f>IF(N204="sníž. přenesená",J204,0)</f>
        <v>0</v>
      </c>
      <c r="BI204" s="227">
        <f>IF(N204="nulová",J204,0)</f>
        <v>0</v>
      </c>
      <c r="BJ204" s="19" t="s">
        <v>79</v>
      </c>
      <c r="BK204" s="227">
        <f>ROUND(I204*H204,2)</f>
        <v>0</v>
      </c>
      <c r="BL204" s="19" t="s">
        <v>303</v>
      </c>
      <c r="BM204" s="226" t="s">
        <v>632</v>
      </c>
    </row>
    <row r="205" s="12" customFormat="1" ht="22.8" customHeight="1">
      <c r="A205" s="12"/>
      <c r="B205" s="199"/>
      <c r="C205" s="200"/>
      <c r="D205" s="201" t="s">
        <v>71</v>
      </c>
      <c r="E205" s="213" t="s">
        <v>633</v>
      </c>
      <c r="F205" s="213" t="s">
        <v>634</v>
      </c>
      <c r="G205" s="200"/>
      <c r="H205" s="200"/>
      <c r="I205" s="203"/>
      <c r="J205" s="214">
        <f>BK205</f>
        <v>0</v>
      </c>
      <c r="K205" s="200"/>
      <c r="L205" s="205"/>
      <c r="M205" s="206"/>
      <c r="N205" s="207"/>
      <c r="O205" s="207"/>
      <c r="P205" s="208">
        <f>P206</f>
        <v>0</v>
      </c>
      <c r="Q205" s="207"/>
      <c r="R205" s="208">
        <f>R206</f>
        <v>0</v>
      </c>
      <c r="S205" s="207"/>
      <c r="T205" s="209">
        <f>T206</f>
        <v>1</v>
      </c>
      <c r="U205" s="12"/>
      <c r="V205" s="12"/>
      <c r="W205" s="12"/>
      <c r="X205" s="12"/>
      <c r="Y205" s="12"/>
      <c r="Z205" s="12"/>
      <c r="AA205" s="12"/>
      <c r="AB205" s="12"/>
      <c r="AC205" s="12"/>
      <c r="AD205" s="12"/>
      <c r="AE205" s="12"/>
      <c r="AR205" s="210" t="s">
        <v>81</v>
      </c>
      <c r="AT205" s="211" t="s">
        <v>71</v>
      </c>
      <c r="AU205" s="211" t="s">
        <v>79</v>
      </c>
      <c r="AY205" s="210" t="s">
        <v>295</v>
      </c>
      <c r="BK205" s="212">
        <f>BK206</f>
        <v>0</v>
      </c>
    </row>
    <row r="206" s="2" customFormat="1" ht="16.5" customHeight="1">
      <c r="A206" s="40"/>
      <c r="B206" s="41"/>
      <c r="C206" s="215" t="s">
        <v>506</v>
      </c>
      <c r="D206" s="215" t="s">
        <v>298</v>
      </c>
      <c r="E206" s="216" t="s">
        <v>635</v>
      </c>
      <c r="F206" s="217" t="s">
        <v>636</v>
      </c>
      <c r="G206" s="218" t="s">
        <v>459</v>
      </c>
      <c r="H206" s="219">
        <v>1</v>
      </c>
      <c r="I206" s="220"/>
      <c r="J206" s="221">
        <f>ROUND(I206*H206,2)</f>
        <v>0</v>
      </c>
      <c r="K206" s="217" t="s">
        <v>523</v>
      </c>
      <c r="L206" s="46"/>
      <c r="M206" s="222" t="s">
        <v>21</v>
      </c>
      <c r="N206" s="223" t="s">
        <v>43</v>
      </c>
      <c r="O206" s="86"/>
      <c r="P206" s="224">
        <f>O206*H206</f>
        <v>0</v>
      </c>
      <c r="Q206" s="224">
        <v>0</v>
      </c>
      <c r="R206" s="224">
        <f>Q206*H206</f>
        <v>0</v>
      </c>
      <c r="S206" s="224">
        <v>1</v>
      </c>
      <c r="T206" s="225">
        <f>S206*H206</f>
        <v>1</v>
      </c>
      <c r="U206" s="40"/>
      <c r="V206" s="40"/>
      <c r="W206" s="40"/>
      <c r="X206" s="40"/>
      <c r="Y206" s="40"/>
      <c r="Z206" s="40"/>
      <c r="AA206" s="40"/>
      <c r="AB206" s="40"/>
      <c r="AC206" s="40"/>
      <c r="AD206" s="40"/>
      <c r="AE206" s="40"/>
      <c r="AR206" s="226" t="s">
        <v>373</v>
      </c>
      <c r="AT206" s="226" t="s">
        <v>298</v>
      </c>
      <c r="AU206" s="226" t="s">
        <v>81</v>
      </c>
      <c r="AY206" s="19" t="s">
        <v>295</v>
      </c>
      <c r="BE206" s="227">
        <f>IF(N206="základní",J206,0)</f>
        <v>0</v>
      </c>
      <c r="BF206" s="227">
        <f>IF(N206="snížená",J206,0)</f>
        <v>0</v>
      </c>
      <c r="BG206" s="227">
        <f>IF(N206="zákl. přenesená",J206,0)</f>
        <v>0</v>
      </c>
      <c r="BH206" s="227">
        <f>IF(N206="sníž. přenesená",J206,0)</f>
        <v>0</v>
      </c>
      <c r="BI206" s="227">
        <f>IF(N206="nulová",J206,0)</f>
        <v>0</v>
      </c>
      <c r="BJ206" s="19" t="s">
        <v>79</v>
      </c>
      <c r="BK206" s="227">
        <f>ROUND(I206*H206,2)</f>
        <v>0</v>
      </c>
      <c r="BL206" s="19" t="s">
        <v>373</v>
      </c>
      <c r="BM206" s="226" t="s">
        <v>637</v>
      </c>
    </row>
    <row r="207" s="12" customFormat="1" ht="22.8" customHeight="1">
      <c r="A207" s="12"/>
      <c r="B207" s="199"/>
      <c r="C207" s="200"/>
      <c r="D207" s="201" t="s">
        <v>71</v>
      </c>
      <c r="E207" s="213" t="s">
        <v>380</v>
      </c>
      <c r="F207" s="213" t="s">
        <v>381</v>
      </c>
      <c r="G207" s="200"/>
      <c r="H207" s="200"/>
      <c r="I207" s="203"/>
      <c r="J207" s="214">
        <f>BK207</f>
        <v>0</v>
      </c>
      <c r="K207" s="200"/>
      <c r="L207" s="205"/>
      <c r="M207" s="206"/>
      <c r="N207" s="207"/>
      <c r="O207" s="207"/>
      <c r="P207" s="208">
        <f>SUM(P208:P212)</f>
        <v>0</v>
      </c>
      <c r="Q207" s="207"/>
      <c r="R207" s="208">
        <f>SUM(R208:R212)</f>
        <v>0</v>
      </c>
      <c r="S207" s="207"/>
      <c r="T207" s="209">
        <f>SUM(T208:T212)</f>
        <v>0.089599999999999999</v>
      </c>
      <c r="U207" s="12"/>
      <c r="V207" s="12"/>
      <c r="W207" s="12"/>
      <c r="X207" s="12"/>
      <c r="Y207" s="12"/>
      <c r="Z207" s="12"/>
      <c r="AA207" s="12"/>
      <c r="AB207" s="12"/>
      <c r="AC207" s="12"/>
      <c r="AD207" s="12"/>
      <c r="AE207" s="12"/>
      <c r="AR207" s="210" t="s">
        <v>81</v>
      </c>
      <c r="AT207" s="211" t="s">
        <v>71</v>
      </c>
      <c r="AU207" s="211" t="s">
        <v>79</v>
      </c>
      <c r="AY207" s="210" t="s">
        <v>295</v>
      </c>
      <c r="BK207" s="212">
        <f>SUM(BK208:BK212)</f>
        <v>0</v>
      </c>
    </row>
    <row r="208" s="2" customFormat="1" ht="37.8" customHeight="1">
      <c r="A208" s="40"/>
      <c r="B208" s="41"/>
      <c r="C208" s="215" t="s">
        <v>511</v>
      </c>
      <c r="D208" s="215" t="s">
        <v>298</v>
      </c>
      <c r="E208" s="216" t="s">
        <v>526</v>
      </c>
      <c r="F208" s="217" t="s">
        <v>527</v>
      </c>
      <c r="G208" s="218" t="s">
        <v>301</v>
      </c>
      <c r="H208" s="219">
        <v>8</v>
      </c>
      <c r="I208" s="220"/>
      <c r="J208" s="221">
        <f>ROUND(I208*H208,2)</f>
        <v>0</v>
      </c>
      <c r="K208" s="217" t="s">
        <v>302</v>
      </c>
      <c r="L208" s="46"/>
      <c r="M208" s="222" t="s">
        <v>21</v>
      </c>
      <c r="N208" s="223" t="s">
        <v>43</v>
      </c>
      <c r="O208" s="86"/>
      <c r="P208" s="224">
        <f>O208*H208</f>
        <v>0</v>
      </c>
      <c r="Q208" s="224">
        <v>0</v>
      </c>
      <c r="R208" s="224">
        <f>Q208*H208</f>
        <v>0</v>
      </c>
      <c r="S208" s="224">
        <v>0.0112</v>
      </c>
      <c r="T208" s="225">
        <f>S208*H208</f>
        <v>0.089599999999999999</v>
      </c>
      <c r="U208" s="40"/>
      <c r="V208" s="40"/>
      <c r="W208" s="40"/>
      <c r="X208" s="40"/>
      <c r="Y208" s="40"/>
      <c r="Z208" s="40"/>
      <c r="AA208" s="40"/>
      <c r="AB208" s="40"/>
      <c r="AC208" s="40"/>
      <c r="AD208" s="40"/>
      <c r="AE208" s="40"/>
      <c r="AR208" s="226" t="s">
        <v>373</v>
      </c>
      <c r="AT208" s="226" t="s">
        <v>298</v>
      </c>
      <c r="AU208" s="226" t="s">
        <v>81</v>
      </c>
      <c r="AY208" s="19" t="s">
        <v>295</v>
      </c>
      <c r="BE208" s="227">
        <f>IF(N208="základní",J208,0)</f>
        <v>0</v>
      </c>
      <c r="BF208" s="227">
        <f>IF(N208="snížená",J208,0)</f>
        <v>0</v>
      </c>
      <c r="BG208" s="227">
        <f>IF(N208="zákl. přenesená",J208,0)</f>
        <v>0</v>
      </c>
      <c r="BH208" s="227">
        <f>IF(N208="sníž. přenesená",J208,0)</f>
        <v>0</v>
      </c>
      <c r="BI208" s="227">
        <f>IF(N208="nulová",J208,0)</f>
        <v>0</v>
      </c>
      <c r="BJ208" s="19" t="s">
        <v>79</v>
      </c>
      <c r="BK208" s="227">
        <f>ROUND(I208*H208,2)</f>
        <v>0</v>
      </c>
      <c r="BL208" s="19" t="s">
        <v>373</v>
      </c>
      <c r="BM208" s="226" t="s">
        <v>638</v>
      </c>
    </row>
    <row r="209" s="2" customFormat="1">
      <c r="A209" s="40"/>
      <c r="B209" s="41"/>
      <c r="C209" s="42"/>
      <c r="D209" s="228" t="s">
        <v>305</v>
      </c>
      <c r="E209" s="42"/>
      <c r="F209" s="229" t="s">
        <v>529</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305</v>
      </c>
      <c r="AU209" s="19" t="s">
        <v>81</v>
      </c>
    </row>
    <row r="210" s="13" customFormat="1">
      <c r="A210" s="13"/>
      <c r="B210" s="233"/>
      <c r="C210" s="234"/>
      <c r="D210" s="235" t="s">
        <v>307</v>
      </c>
      <c r="E210" s="236" t="s">
        <v>21</v>
      </c>
      <c r="F210" s="237" t="s">
        <v>530</v>
      </c>
      <c r="G210" s="234"/>
      <c r="H210" s="236" t="s">
        <v>21</v>
      </c>
      <c r="I210" s="238"/>
      <c r="J210" s="234"/>
      <c r="K210" s="234"/>
      <c r="L210" s="239"/>
      <c r="M210" s="240"/>
      <c r="N210" s="241"/>
      <c r="O210" s="241"/>
      <c r="P210" s="241"/>
      <c r="Q210" s="241"/>
      <c r="R210" s="241"/>
      <c r="S210" s="241"/>
      <c r="T210" s="242"/>
      <c r="U210" s="13"/>
      <c r="V210" s="13"/>
      <c r="W210" s="13"/>
      <c r="X210" s="13"/>
      <c r="Y210" s="13"/>
      <c r="Z210" s="13"/>
      <c r="AA210" s="13"/>
      <c r="AB210" s="13"/>
      <c r="AC210" s="13"/>
      <c r="AD210" s="13"/>
      <c r="AE210" s="13"/>
      <c r="AT210" s="243" t="s">
        <v>307</v>
      </c>
      <c r="AU210" s="243" t="s">
        <v>81</v>
      </c>
      <c r="AV210" s="13" t="s">
        <v>79</v>
      </c>
      <c r="AW210" s="13" t="s">
        <v>33</v>
      </c>
      <c r="AX210" s="13" t="s">
        <v>72</v>
      </c>
      <c r="AY210" s="243" t="s">
        <v>295</v>
      </c>
    </row>
    <row r="211" s="14" customFormat="1">
      <c r="A211" s="14"/>
      <c r="B211" s="244"/>
      <c r="C211" s="245"/>
      <c r="D211" s="235" t="s">
        <v>307</v>
      </c>
      <c r="E211" s="246" t="s">
        <v>21</v>
      </c>
      <c r="F211" s="247" t="s">
        <v>531</v>
      </c>
      <c r="G211" s="245"/>
      <c r="H211" s="248">
        <v>8</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307</v>
      </c>
      <c r="AU211" s="254" t="s">
        <v>81</v>
      </c>
      <c r="AV211" s="14" t="s">
        <v>81</v>
      </c>
      <c r="AW211" s="14" t="s">
        <v>33</v>
      </c>
      <c r="AX211" s="14" t="s">
        <v>72</v>
      </c>
      <c r="AY211" s="254" t="s">
        <v>295</v>
      </c>
    </row>
    <row r="212" s="15" customFormat="1">
      <c r="A212" s="15"/>
      <c r="B212" s="255"/>
      <c r="C212" s="256"/>
      <c r="D212" s="235" t="s">
        <v>307</v>
      </c>
      <c r="E212" s="257" t="s">
        <v>21</v>
      </c>
      <c r="F212" s="258" t="s">
        <v>312</v>
      </c>
      <c r="G212" s="256"/>
      <c r="H212" s="259">
        <v>8</v>
      </c>
      <c r="I212" s="260"/>
      <c r="J212" s="256"/>
      <c r="K212" s="256"/>
      <c r="L212" s="261"/>
      <c r="M212" s="262"/>
      <c r="N212" s="263"/>
      <c r="O212" s="263"/>
      <c r="P212" s="263"/>
      <c r="Q212" s="263"/>
      <c r="R212" s="263"/>
      <c r="S212" s="263"/>
      <c r="T212" s="264"/>
      <c r="U212" s="15"/>
      <c r="V212" s="15"/>
      <c r="W212" s="15"/>
      <c r="X212" s="15"/>
      <c r="Y212" s="15"/>
      <c r="Z212" s="15"/>
      <c r="AA212" s="15"/>
      <c r="AB212" s="15"/>
      <c r="AC212" s="15"/>
      <c r="AD212" s="15"/>
      <c r="AE212" s="15"/>
      <c r="AT212" s="265" t="s">
        <v>307</v>
      </c>
      <c r="AU212" s="265" t="s">
        <v>81</v>
      </c>
      <c r="AV212" s="15" t="s">
        <v>303</v>
      </c>
      <c r="AW212" s="15" t="s">
        <v>33</v>
      </c>
      <c r="AX212" s="15" t="s">
        <v>79</v>
      </c>
      <c r="AY212" s="265" t="s">
        <v>295</v>
      </c>
    </row>
    <row r="213" s="12" customFormat="1" ht="22.8" customHeight="1">
      <c r="A213" s="12"/>
      <c r="B213" s="199"/>
      <c r="C213" s="200"/>
      <c r="D213" s="201" t="s">
        <v>71</v>
      </c>
      <c r="E213" s="213" t="s">
        <v>391</v>
      </c>
      <c r="F213" s="213" t="s">
        <v>392</v>
      </c>
      <c r="G213" s="200"/>
      <c r="H213" s="200"/>
      <c r="I213" s="203"/>
      <c r="J213" s="214">
        <f>BK213</f>
        <v>0</v>
      </c>
      <c r="K213" s="200"/>
      <c r="L213" s="205"/>
      <c r="M213" s="206"/>
      <c r="N213" s="207"/>
      <c r="O213" s="207"/>
      <c r="P213" s="208">
        <f>P214</f>
        <v>0</v>
      </c>
      <c r="Q213" s="207"/>
      <c r="R213" s="208">
        <f>R214</f>
        <v>0</v>
      </c>
      <c r="S213" s="207"/>
      <c r="T213" s="209">
        <f>T214</f>
        <v>2</v>
      </c>
      <c r="U213" s="12"/>
      <c r="V213" s="12"/>
      <c r="W213" s="12"/>
      <c r="X213" s="12"/>
      <c r="Y213" s="12"/>
      <c r="Z213" s="12"/>
      <c r="AA213" s="12"/>
      <c r="AB213" s="12"/>
      <c r="AC213" s="12"/>
      <c r="AD213" s="12"/>
      <c r="AE213" s="12"/>
      <c r="AR213" s="210" t="s">
        <v>81</v>
      </c>
      <c r="AT213" s="211" t="s">
        <v>71</v>
      </c>
      <c r="AU213" s="211" t="s">
        <v>79</v>
      </c>
      <c r="AY213" s="210" t="s">
        <v>295</v>
      </c>
      <c r="BK213" s="212">
        <f>BK214</f>
        <v>0</v>
      </c>
    </row>
    <row r="214" s="2" customFormat="1" ht="24.15" customHeight="1">
      <c r="A214" s="40"/>
      <c r="B214" s="41"/>
      <c r="C214" s="215" t="s">
        <v>7</v>
      </c>
      <c r="D214" s="215" t="s">
        <v>298</v>
      </c>
      <c r="E214" s="216" t="s">
        <v>533</v>
      </c>
      <c r="F214" s="217" t="s">
        <v>639</v>
      </c>
      <c r="G214" s="218" t="s">
        <v>459</v>
      </c>
      <c r="H214" s="219">
        <v>1</v>
      </c>
      <c r="I214" s="220"/>
      <c r="J214" s="221">
        <f>ROUND(I214*H214,2)</f>
        <v>0</v>
      </c>
      <c r="K214" s="217" t="s">
        <v>523</v>
      </c>
      <c r="L214" s="46"/>
      <c r="M214" s="222" t="s">
        <v>21</v>
      </c>
      <c r="N214" s="223" t="s">
        <v>43</v>
      </c>
      <c r="O214" s="86"/>
      <c r="P214" s="224">
        <f>O214*H214</f>
        <v>0</v>
      </c>
      <c r="Q214" s="224">
        <v>0</v>
      </c>
      <c r="R214" s="224">
        <f>Q214*H214</f>
        <v>0</v>
      </c>
      <c r="S214" s="224">
        <v>2</v>
      </c>
      <c r="T214" s="225">
        <f>S214*H214</f>
        <v>2</v>
      </c>
      <c r="U214" s="40"/>
      <c r="V214" s="40"/>
      <c r="W214" s="40"/>
      <c r="X214" s="40"/>
      <c r="Y214" s="40"/>
      <c r="Z214" s="40"/>
      <c r="AA214" s="40"/>
      <c r="AB214" s="40"/>
      <c r="AC214" s="40"/>
      <c r="AD214" s="40"/>
      <c r="AE214" s="40"/>
      <c r="AR214" s="226" t="s">
        <v>373</v>
      </c>
      <c r="AT214" s="226" t="s">
        <v>298</v>
      </c>
      <c r="AU214" s="226" t="s">
        <v>81</v>
      </c>
      <c r="AY214" s="19" t="s">
        <v>295</v>
      </c>
      <c r="BE214" s="227">
        <f>IF(N214="základní",J214,0)</f>
        <v>0</v>
      </c>
      <c r="BF214" s="227">
        <f>IF(N214="snížená",J214,0)</f>
        <v>0</v>
      </c>
      <c r="BG214" s="227">
        <f>IF(N214="zákl. přenesená",J214,0)</f>
        <v>0</v>
      </c>
      <c r="BH214" s="227">
        <f>IF(N214="sníž. přenesená",J214,0)</f>
        <v>0</v>
      </c>
      <c r="BI214" s="227">
        <f>IF(N214="nulová",J214,0)</f>
        <v>0</v>
      </c>
      <c r="BJ214" s="19" t="s">
        <v>79</v>
      </c>
      <c r="BK214" s="227">
        <f>ROUND(I214*H214,2)</f>
        <v>0</v>
      </c>
      <c r="BL214" s="19" t="s">
        <v>373</v>
      </c>
      <c r="BM214" s="226" t="s">
        <v>640</v>
      </c>
    </row>
    <row r="215" s="12" customFormat="1" ht="22.8" customHeight="1">
      <c r="A215" s="12"/>
      <c r="B215" s="199"/>
      <c r="C215" s="200"/>
      <c r="D215" s="201" t="s">
        <v>71</v>
      </c>
      <c r="E215" s="213" t="s">
        <v>536</v>
      </c>
      <c r="F215" s="213" t="s">
        <v>537</v>
      </c>
      <c r="G215" s="200"/>
      <c r="H215" s="200"/>
      <c r="I215" s="203"/>
      <c r="J215" s="214">
        <f>BK215</f>
        <v>0</v>
      </c>
      <c r="K215" s="200"/>
      <c r="L215" s="205"/>
      <c r="M215" s="206"/>
      <c r="N215" s="207"/>
      <c r="O215" s="207"/>
      <c r="P215" s="208">
        <f>SUM(P216:P223)</f>
        <v>0</v>
      </c>
      <c r="Q215" s="207"/>
      <c r="R215" s="208">
        <f>SUM(R216:R223)</f>
        <v>0</v>
      </c>
      <c r="S215" s="207"/>
      <c r="T215" s="209">
        <f>SUM(T216:T223)</f>
        <v>1.277507</v>
      </c>
      <c r="U215" s="12"/>
      <c r="V215" s="12"/>
      <c r="W215" s="12"/>
      <c r="X215" s="12"/>
      <c r="Y215" s="12"/>
      <c r="Z215" s="12"/>
      <c r="AA215" s="12"/>
      <c r="AB215" s="12"/>
      <c r="AC215" s="12"/>
      <c r="AD215" s="12"/>
      <c r="AE215" s="12"/>
      <c r="AR215" s="210" t="s">
        <v>81</v>
      </c>
      <c r="AT215" s="211" t="s">
        <v>71</v>
      </c>
      <c r="AU215" s="211" t="s">
        <v>79</v>
      </c>
      <c r="AY215" s="210" t="s">
        <v>295</v>
      </c>
      <c r="BK215" s="212">
        <f>SUM(BK216:BK223)</f>
        <v>0</v>
      </c>
    </row>
    <row r="216" s="2" customFormat="1" ht="16.5" customHeight="1">
      <c r="A216" s="40"/>
      <c r="B216" s="41"/>
      <c r="C216" s="215" t="s">
        <v>520</v>
      </c>
      <c r="D216" s="215" t="s">
        <v>298</v>
      </c>
      <c r="E216" s="216" t="s">
        <v>539</v>
      </c>
      <c r="F216" s="217" t="s">
        <v>540</v>
      </c>
      <c r="G216" s="218" t="s">
        <v>301</v>
      </c>
      <c r="H216" s="219">
        <v>36.189999999999998</v>
      </c>
      <c r="I216" s="220"/>
      <c r="J216" s="221">
        <f>ROUND(I216*H216,2)</f>
        <v>0</v>
      </c>
      <c r="K216" s="217" t="s">
        <v>302</v>
      </c>
      <c r="L216" s="46"/>
      <c r="M216" s="222" t="s">
        <v>21</v>
      </c>
      <c r="N216" s="223" t="s">
        <v>43</v>
      </c>
      <c r="O216" s="86"/>
      <c r="P216" s="224">
        <f>O216*H216</f>
        <v>0</v>
      </c>
      <c r="Q216" s="224">
        <v>0</v>
      </c>
      <c r="R216" s="224">
        <f>Q216*H216</f>
        <v>0</v>
      </c>
      <c r="S216" s="224">
        <v>0.035299999999999998</v>
      </c>
      <c r="T216" s="225">
        <f>S216*H216</f>
        <v>1.277507</v>
      </c>
      <c r="U216" s="40"/>
      <c r="V216" s="40"/>
      <c r="W216" s="40"/>
      <c r="X216" s="40"/>
      <c r="Y216" s="40"/>
      <c r="Z216" s="40"/>
      <c r="AA216" s="40"/>
      <c r="AB216" s="40"/>
      <c r="AC216" s="40"/>
      <c r="AD216" s="40"/>
      <c r="AE216" s="40"/>
      <c r="AR216" s="226" t="s">
        <v>373</v>
      </c>
      <c r="AT216" s="226" t="s">
        <v>298</v>
      </c>
      <c r="AU216" s="226" t="s">
        <v>81</v>
      </c>
      <c r="AY216" s="19" t="s">
        <v>295</v>
      </c>
      <c r="BE216" s="227">
        <f>IF(N216="základní",J216,0)</f>
        <v>0</v>
      </c>
      <c r="BF216" s="227">
        <f>IF(N216="snížená",J216,0)</f>
        <v>0</v>
      </c>
      <c r="BG216" s="227">
        <f>IF(N216="zákl. přenesená",J216,0)</f>
        <v>0</v>
      </c>
      <c r="BH216" s="227">
        <f>IF(N216="sníž. přenesená",J216,0)</f>
        <v>0</v>
      </c>
      <c r="BI216" s="227">
        <f>IF(N216="nulová",J216,0)</f>
        <v>0</v>
      </c>
      <c r="BJ216" s="19" t="s">
        <v>79</v>
      </c>
      <c r="BK216" s="227">
        <f>ROUND(I216*H216,2)</f>
        <v>0</v>
      </c>
      <c r="BL216" s="19" t="s">
        <v>373</v>
      </c>
      <c r="BM216" s="226" t="s">
        <v>641</v>
      </c>
    </row>
    <row r="217" s="2" customFormat="1">
      <c r="A217" s="40"/>
      <c r="B217" s="41"/>
      <c r="C217" s="42"/>
      <c r="D217" s="228" t="s">
        <v>305</v>
      </c>
      <c r="E217" s="42"/>
      <c r="F217" s="229" t="s">
        <v>542</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305</v>
      </c>
      <c r="AU217" s="19" t="s">
        <v>81</v>
      </c>
    </row>
    <row r="218" s="14" customFormat="1">
      <c r="A218" s="14"/>
      <c r="B218" s="244"/>
      <c r="C218" s="245"/>
      <c r="D218" s="235" t="s">
        <v>307</v>
      </c>
      <c r="E218" s="246" t="s">
        <v>21</v>
      </c>
      <c r="F218" s="247" t="s">
        <v>470</v>
      </c>
      <c r="G218" s="245"/>
      <c r="H218" s="248">
        <v>12.94</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307</v>
      </c>
      <c r="AU218" s="254" t="s">
        <v>81</v>
      </c>
      <c r="AV218" s="14" t="s">
        <v>81</v>
      </c>
      <c r="AW218" s="14" t="s">
        <v>33</v>
      </c>
      <c r="AX218" s="14" t="s">
        <v>72</v>
      </c>
      <c r="AY218" s="254" t="s">
        <v>295</v>
      </c>
    </row>
    <row r="219" s="14" customFormat="1">
      <c r="A219" s="14"/>
      <c r="B219" s="244"/>
      <c r="C219" s="245"/>
      <c r="D219" s="235" t="s">
        <v>307</v>
      </c>
      <c r="E219" s="246" t="s">
        <v>21</v>
      </c>
      <c r="F219" s="247" t="s">
        <v>471</v>
      </c>
      <c r="G219" s="245"/>
      <c r="H219" s="248">
        <v>4.3899999999999997</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307</v>
      </c>
      <c r="AU219" s="254" t="s">
        <v>81</v>
      </c>
      <c r="AV219" s="14" t="s">
        <v>81</v>
      </c>
      <c r="AW219" s="14" t="s">
        <v>33</v>
      </c>
      <c r="AX219" s="14" t="s">
        <v>72</v>
      </c>
      <c r="AY219" s="254" t="s">
        <v>295</v>
      </c>
    </row>
    <row r="220" s="14" customFormat="1">
      <c r="A220" s="14"/>
      <c r="B220" s="244"/>
      <c r="C220" s="245"/>
      <c r="D220" s="235" t="s">
        <v>307</v>
      </c>
      <c r="E220" s="246" t="s">
        <v>21</v>
      </c>
      <c r="F220" s="247" t="s">
        <v>472</v>
      </c>
      <c r="G220" s="245"/>
      <c r="H220" s="248">
        <v>4.7400000000000002</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307</v>
      </c>
      <c r="AU220" s="254" t="s">
        <v>81</v>
      </c>
      <c r="AV220" s="14" t="s">
        <v>81</v>
      </c>
      <c r="AW220" s="14" t="s">
        <v>33</v>
      </c>
      <c r="AX220" s="14" t="s">
        <v>72</v>
      </c>
      <c r="AY220" s="254" t="s">
        <v>295</v>
      </c>
    </row>
    <row r="221" s="14" customFormat="1">
      <c r="A221" s="14"/>
      <c r="B221" s="244"/>
      <c r="C221" s="245"/>
      <c r="D221" s="235" t="s">
        <v>307</v>
      </c>
      <c r="E221" s="246" t="s">
        <v>21</v>
      </c>
      <c r="F221" s="247" t="s">
        <v>473</v>
      </c>
      <c r="G221" s="245"/>
      <c r="H221" s="248">
        <v>5.5</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307</v>
      </c>
      <c r="AU221" s="254" t="s">
        <v>81</v>
      </c>
      <c r="AV221" s="14" t="s">
        <v>81</v>
      </c>
      <c r="AW221" s="14" t="s">
        <v>33</v>
      </c>
      <c r="AX221" s="14" t="s">
        <v>72</v>
      </c>
      <c r="AY221" s="254" t="s">
        <v>295</v>
      </c>
    </row>
    <row r="222" s="14" customFormat="1">
      <c r="A222" s="14"/>
      <c r="B222" s="244"/>
      <c r="C222" s="245"/>
      <c r="D222" s="235" t="s">
        <v>307</v>
      </c>
      <c r="E222" s="246" t="s">
        <v>21</v>
      </c>
      <c r="F222" s="247" t="s">
        <v>474</v>
      </c>
      <c r="G222" s="245"/>
      <c r="H222" s="248">
        <v>8.6199999999999992</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307</v>
      </c>
      <c r="AU222" s="254" t="s">
        <v>81</v>
      </c>
      <c r="AV222" s="14" t="s">
        <v>81</v>
      </c>
      <c r="AW222" s="14" t="s">
        <v>33</v>
      </c>
      <c r="AX222" s="14" t="s">
        <v>72</v>
      </c>
      <c r="AY222" s="254" t="s">
        <v>295</v>
      </c>
    </row>
    <row r="223" s="15" customFormat="1">
      <c r="A223" s="15"/>
      <c r="B223" s="255"/>
      <c r="C223" s="256"/>
      <c r="D223" s="235" t="s">
        <v>307</v>
      </c>
      <c r="E223" s="257" t="s">
        <v>21</v>
      </c>
      <c r="F223" s="258" t="s">
        <v>312</v>
      </c>
      <c r="G223" s="256"/>
      <c r="H223" s="259">
        <v>36.189999999999998</v>
      </c>
      <c r="I223" s="260"/>
      <c r="J223" s="256"/>
      <c r="K223" s="256"/>
      <c r="L223" s="261"/>
      <c r="M223" s="262"/>
      <c r="N223" s="263"/>
      <c r="O223" s="263"/>
      <c r="P223" s="263"/>
      <c r="Q223" s="263"/>
      <c r="R223" s="263"/>
      <c r="S223" s="263"/>
      <c r="T223" s="264"/>
      <c r="U223" s="15"/>
      <c r="V223" s="15"/>
      <c r="W223" s="15"/>
      <c r="X223" s="15"/>
      <c r="Y223" s="15"/>
      <c r="Z223" s="15"/>
      <c r="AA223" s="15"/>
      <c r="AB223" s="15"/>
      <c r="AC223" s="15"/>
      <c r="AD223" s="15"/>
      <c r="AE223" s="15"/>
      <c r="AT223" s="265" t="s">
        <v>307</v>
      </c>
      <c r="AU223" s="265" t="s">
        <v>81</v>
      </c>
      <c r="AV223" s="15" t="s">
        <v>303</v>
      </c>
      <c r="AW223" s="15" t="s">
        <v>33</v>
      </c>
      <c r="AX223" s="15" t="s">
        <v>79</v>
      </c>
      <c r="AY223" s="265" t="s">
        <v>295</v>
      </c>
    </row>
    <row r="224" s="12" customFormat="1" ht="22.8" customHeight="1">
      <c r="A224" s="12"/>
      <c r="B224" s="199"/>
      <c r="C224" s="200"/>
      <c r="D224" s="201" t="s">
        <v>71</v>
      </c>
      <c r="E224" s="213" t="s">
        <v>543</v>
      </c>
      <c r="F224" s="213" t="s">
        <v>544</v>
      </c>
      <c r="G224" s="200"/>
      <c r="H224" s="200"/>
      <c r="I224" s="203"/>
      <c r="J224" s="214">
        <f>BK224</f>
        <v>0</v>
      </c>
      <c r="K224" s="200"/>
      <c r="L224" s="205"/>
      <c r="M224" s="206"/>
      <c r="N224" s="207"/>
      <c r="O224" s="207"/>
      <c r="P224" s="208">
        <f>SUM(P225:P240)</f>
        <v>0</v>
      </c>
      <c r="Q224" s="207"/>
      <c r="R224" s="208">
        <f>SUM(R225:R240)</f>
        <v>0</v>
      </c>
      <c r="S224" s="207"/>
      <c r="T224" s="209">
        <f>SUM(T225:T240)</f>
        <v>0.36996120000000005</v>
      </c>
      <c r="U224" s="12"/>
      <c r="V224" s="12"/>
      <c r="W224" s="12"/>
      <c r="X224" s="12"/>
      <c r="Y224" s="12"/>
      <c r="Z224" s="12"/>
      <c r="AA224" s="12"/>
      <c r="AB224" s="12"/>
      <c r="AC224" s="12"/>
      <c r="AD224" s="12"/>
      <c r="AE224" s="12"/>
      <c r="AR224" s="210" t="s">
        <v>81</v>
      </c>
      <c r="AT224" s="211" t="s">
        <v>71</v>
      </c>
      <c r="AU224" s="211" t="s">
        <v>79</v>
      </c>
      <c r="AY224" s="210" t="s">
        <v>295</v>
      </c>
      <c r="BK224" s="212">
        <f>SUM(BK225:BK240)</f>
        <v>0</v>
      </c>
    </row>
    <row r="225" s="2" customFormat="1" ht="24.15" customHeight="1">
      <c r="A225" s="40"/>
      <c r="B225" s="41"/>
      <c r="C225" s="215" t="s">
        <v>525</v>
      </c>
      <c r="D225" s="215" t="s">
        <v>298</v>
      </c>
      <c r="E225" s="216" t="s">
        <v>546</v>
      </c>
      <c r="F225" s="217" t="s">
        <v>547</v>
      </c>
      <c r="G225" s="218" t="s">
        <v>301</v>
      </c>
      <c r="H225" s="219">
        <v>133.56</v>
      </c>
      <c r="I225" s="220"/>
      <c r="J225" s="221">
        <f>ROUND(I225*H225,2)</f>
        <v>0</v>
      </c>
      <c r="K225" s="217" t="s">
        <v>302</v>
      </c>
      <c r="L225" s="46"/>
      <c r="M225" s="222" t="s">
        <v>21</v>
      </c>
      <c r="N225" s="223" t="s">
        <v>43</v>
      </c>
      <c r="O225" s="86"/>
      <c r="P225" s="224">
        <f>O225*H225</f>
        <v>0</v>
      </c>
      <c r="Q225" s="224">
        <v>0</v>
      </c>
      <c r="R225" s="224">
        <f>Q225*H225</f>
        <v>0</v>
      </c>
      <c r="S225" s="224">
        <v>0.0025000000000000001</v>
      </c>
      <c r="T225" s="225">
        <f>S225*H225</f>
        <v>0.33390000000000003</v>
      </c>
      <c r="U225" s="40"/>
      <c r="V225" s="40"/>
      <c r="W225" s="40"/>
      <c r="X225" s="40"/>
      <c r="Y225" s="40"/>
      <c r="Z225" s="40"/>
      <c r="AA225" s="40"/>
      <c r="AB225" s="40"/>
      <c r="AC225" s="40"/>
      <c r="AD225" s="40"/>
      <c r="AE225" s="40"/>
      <c r="AR225" s="226" t="s">
        <v>373</v>
      </c>
      <c r="AT225" s="226" t="s">
        <v>298</v>
      </c>
      <c r="AU225" s="226" t="s">
        <v>81</v>
      </c>
      <c r="AY225" s="19" t="s">
        <v>295</v>
      </c>
      <c r="BE225" s="227">
        <f>IF(N225="základní",J225,0)</f>
        <v>0</v>
      </c>
      <c r="BF225" s="227">
        <f>IF(N225="snížená",J225,0)</f>
        <v>0</v>
      </c>
      <c r="BG225" s="227">
        <f>IF(N225="zákl. přenesená",J225,0)</f>
        <v>0</v>
      </c>
      <c r="BH225" s="227">
        <f>IF(N225="sníž. přenesená",J225,0)</f>
        <v>0</v>
      </c>
      <c r="BI225" s="227">
        <f>IF(N225="nulová",J225,0)</f>
        <v>0</v>
      </c>
      <c r="BJ225" s="19" t="s">
        <v>79</v>
      </c>
      <c r="BK225" s="227">
        <f>ROUND(I225*H225,2)</f>
        <v>0</v>
      </c>
      <c r="BL225" s="19" t="s">
        <v>373</v>
      </c>
      <c r="BM225" s="226" t="s">
        <v>642</v>
      </c>
    </row>
    <row r="226" s="2" customFormat="1">
      <c r="A226" s="40"/>
      <c r="B226" s="41"/>
      <c r="C226" s="42"/>
      <c r="D226" s="228" t="s">
        <v>305</v>
      </c>
      <c r="E226" s="42"/>
      <c r="F226" s="229" t="s">
        <v>549</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305</v>
      </c>
      <c r="AU226" s="19" t="s">
        <v>81</v>
      </c>
    </row>
    <row r="227" s="14" customFormat="1">
      <c r="A227" s="14"/>
      <c r="B227" s="244"/>
      <c r="C227" s="245"/>
      <c r="D227" s="235" t="s">
        <v>307</v>
      </c>
      <c r="E227" s="246" t="s">
        <v>21</v>
      </c>
      <c r="F227" s="247" t="s">
        <v>475</v>
      </c>
      <c r="G227" s="245"/>
      <c r="H227" s="248">
        <v>52.520000000000003</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307</v>
      </c>
      <c r="AU227" s="254" t="s">
        <v>81</v>
      </c>
      <c r="AV227" s="14" t="s">
        <v>81</v>
      </c>
      <c r="AW227" s="14" t="s">
        <v>33</v>
      </c>
      <c r="AX227" s="14" t="s">
        <v>72</v>
      </c>
      <c r="AY227" s="254" t="s">
        <v>295</v>
      </c>
    </row>
    <row r="228" s="14" customFormat="1">
      <c r="A228" s="14"/>
      <c r="B228" s="244"/>
      <c r="C228" s="245"/>
      <c r="D228" s="235" t="s">
        <v>307</v>
      </c>
      <c r="E228" s="246" t="s">
        <v>21</v>
      </c>
      <c r="F228" s="247" t="s">
        <v>476</v>
      </c>
      <c r="G228" s="245"/>
      <c r="H228" s="248">
        <v>17.370000000000001</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307</v>
      </c>
      <c r="AU228" s="254" t="s">
        <v>81</v>
      </c>
      <c r="AV228" s="14" t="s">
        <v>81</v>
      </c>
      <c r="AW228" s="14" t="s">
        <v>33</v>
      </c>
      <c r="AX228" s="14" t="s">
        <v>72</v>
      </c>
      <c r="AY228" s="254" t="s">
        <v>295</v>
      </c>
    </row>
    <row r="229" s="14" customFormat="1">
      <c r="A229" s="14"/>
      <c r="B229" s="244"/>
      <c r="C229" s="245"/>
      <c r="D229" s="235" t="s">
        <v>307</v>
      </c>
      <c r="E229" s="246" t="s">
        <v>21</v>
      </c>
      <c r="F229" s="247" t="s">
        <v>477</v>
      </c>
      <c r="G229" s="245"/>
      <c r="H229" s="248">
        <v>5.9000000000000004</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307</v>
      </c>
      <c r="AU229" s="254" t="s">
        <v>81</v>
      </c>
      <c r="AV229" s="14" t="s">
        <v>81</v>
      </c>
      <c r="AW229" s="14" t="s">
        <v>33</v>
      </c>
      <c r="AX229" s="14" t="s">
        <v>72</v>
      </c>
      <c r="AY229" s="254" t="s">
        <v>295</v>
      </c>
    </row>
    <row r="230" s="14" customFormat="1">
      <c r="A230" s="14"/>
      <c r="B230" s="244"/>
      <c r="C230" s="245"/>
      <c r="D230" s="235" t="s">
        <v>307</v>
      </c>
      <c r="E230" s="246" t="s">
        <v>21</v>
      </c>
      <c r="F230" s="247" t="s">
        <v>621</v>
      </c>
      <c r="G230" s="245"/>
      <c r="H230" s="248">
        <v>4.25</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307</v>
      </c>
      <c r="AU230" s="254" t="s">
        <v>81</v>
      </c>
      <c r="AV230" s="14" t="s">
        <v>81</v>
      </c>
      <c r="AW230" s="14" t="s">
        <v>33</v>
      </c>
      <c r="AX230" s="14" t="s">
        <v>72</v>
      </c>
      <c r="AY230" s="254" t="s">
        <v>295</v>
      </c>
    </row>
    <row r="231" s="14" customFormat="1">
      <c r="A231" s="14"/>
      <c r="B231" s="244"/>
      <c r="C231" s="245"/>
      <c r="D231" s="235" t="s">
        <v>307</v>
      </c>
      <c r="E231" s="246" t="s">
        <v>21</v>
      </c>
      <c r="F231" s="247" t="s">
        <v>479</v>
      </c>
      <c r="G231" s="245"/>
      <c r="H231" s="248">
        <v>53.520000000000003</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307</v>
      </c>
      <c r="AU231" s="254" t="s">
        <v>81</v>
      </c>
      <c r="AV231" s="14" t="s">
        <v>81</v>
      </c>
      <c r="AW231" s="14" t="s">
        <v>33</v>
      </c>
      <c r="AX231" s="14" t="s">
        <v>72</v>
      </c>
      <c r="AY231" s="254" t="s">
        <v>295</v>
      </c>
    </row>
    <row r="232" s="15" customFormat="1">
      <c r="A232" s="15"/>
      <c r="B232" s="255"/>
      <c r="C232" s="256"/>
      <c r="D232" s="235" t="s">
        <v>307</v>
      </c>
      <c r="E232" s="257" t="s">
        <v>21</v>
      </c>
      <c r="F232" s="258" t="s">
        <v>312</v>
      </c>
      <c r="G232" s="256"/>
      <c r="H232" s="259">
        <v>133.56</v>
      </c>
      <c r="I232" s="260"/>
      <c r="J232" s="256"/>
      <c r="K232" s="256"/>
      <c r="L232" s="261"/>
      <c r="M232" s="262"/>
      <c r="N232" s="263"/>
      <c r="O232" s="263"/>
      <c r="P232" s="263"/>
      <c r="Q232" s="263"/>
      <c r="R232" s="263"/>
      <c r="S232" s="263"/>
      <c r="T232" s="264"/>
      <c r="U232" s="15"/>
      <c r="V232" s="15"/>
      <c r="W232" s="15"/>
      <c r="X232" s="15"/>
      <c r="Y232" s="15"/>
      <c r="Z232" s="15"/>
      <c r="AA232" s="15"/>
      <c r="AB232" s="15"/>
      <c r="AC232" s="15"/>
      <c r="AD232" s="15"/>
      <c r="AE232" s="15"/>
      <c r="AT232" s="265" t="s">
        <v>307</v>
      </c>
      <c r="AU232" s="265" t="s">
        <v>81</v>
      </c>
      <c r="AV232" s="15" t="s">
        <v>303</v>
      </c>
      <c r="AW232" s="15" t="s">
        <v>33</v>
      </c>
      <c r="AX232" s="15" t="s">
        <v>79</v>
      </c>
      <c r="AY232" s="265" t="s">
        <v>295</v>
      </c>
    </row>
    <row r="233" s="2" customFormat="1" ht="21.75" customHeight="1">
      <c r="A233" s="40"/>
      <c r="B233" s="41"/>
      <c r="C233" s="215" t="s">
        <v>532</v>
      </c>
      <c r="D233" s="215" t="s">
        <v>298</v>
      </c>
      <c r="E233" s="216" t="s">
        <v>551</v>
      </c>
      <c r="F233" s="217" t="s">
        <v>552</v>
      </c>
      <c r="G233" s="218" t="s">
        <v>328</v>
      </c>
      <c r="H233" s="219">
        <v>120.20399999999999</v>
      </c>
      <c r="I233" s="220"/>
      <c r="J233" s="221">
        <f>ROUND(I233*H233,2)</f>
        <v>0</v>
      </c>
      <c r="K233" s="217" t="s">
        <v>302</v>
      </c>
      <c r="L233" s="46"/>
      <c r="M233" s="222" t="s">
        <v>21</v>
      </c>
      <c r="N233" s="223" t="s">
        <v>43</v>
      </c>
      <c r="O233" s="86"/>
      <c r="P233" s="224">
        <f>O233*H233</f>
        <v>0</v>
      </c>
      <c r="Q233" s="224">
        <v>0</v>
      </c>
      <c r="R233" s="224">
        <f>Q233*H233</f>
        <v>0</v>
      </c>
      <c r="S233" s="224">
        <v>0.00029999999999999997</v>
      </c>
      <c r="T233" s="225">
        <f>S233*H233</f>
        <v>0.036061199999999995</v>
      </c>
      <c r="U233" s="40"/>
      <c r="V233" s="40"/>
      <c r="W233" s="40"/>
      <c r="X233" s="40"/>
      <c r="Y233" s="40"/>
      <c r="Z233" s="40"/>
      <c r="AA233" s="40"/>
      <c r="AB233" s="40"/>
      <c r="AC233" s="40"/>
      <c r="AD233" s="40"/>
      <c r="AE233" s="40"/>
      <c r="AR233" s="226" t="s">
        <v>373</v>
      </c>
      <c r="AT233" s="226" t="s">
        <v>298</v>
      </c>
      <c r="AU233" s="226" t="s">
        <v>81</v>
      </c>
      <c r="AY233" s="19" t="s">
        <v>295</v>
      </c>
      <c r="BE233" s="227">
        <f>IF(N233="základní",J233,0)</f>
        <v>0</v>
      </c>
      <c r="BF233" s="227">
        <f>IF(N233="snížená",J233,0)</f>
        <v>0</v>
      </c>
      <c r="BG233" s="227">
        <f>IF(N233="zákl. přenesená",J233,0)</f>
        <v>0</v>
      </c>
      <c r="BH233" s="227">
        <f>IF(N233="sníž. přenesená",J233,0)</f>
        <v>0</v>
      </c>
      <c r="BI233" s="227">
        <f>IF(N233="nulová",J233,0)</f>
        <v>0</v>
      </c>
      <c r="BJ233" s="19" t="s">
        <v>79</v>
      </c>
      <c r="BK233" s="227">
        <f>ROUND(I233*H233,2)</f>
        <v>0</v>
      </c>
      <c r="BL233" s="19" t="s">
        <v>373</v>
      </c>
      <c r="BM233" s="226" t="s">
        <v>643</v>
      </c>
    </row>
    <row r="234" s="2" customFormat="1">
      <c r="A234" s="40"/>
      <c r="B234" s="41"/>
      <c r="C234" s="42"/>
      <c r="D234" s="228" t="s">
        <v>305</v>
      </c>
      <c r="E234" s="42"/>
      <c r="F234" s="229" t="s">
        <v>554</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305</v>
      </c>
      <c r="AU234" s="19" t="s">
        <v>81</v>
      </c>
    </row>
    <row r="235" s="14" customFormat="1">
      <c r="A235" s="14"/>
      <c r="B235" s="244"/>
      <c r="C235" s="245"/>
      <c r="D235" s="235" t="s">
        <v>307</v>
      </c>
      <c r="E235" s="246" t="s">
        <v>21</v>
      </c>
      <c r="F235" s="247" t="s">
        <v>555</v>
      </c>
      <c r="G235" s="245"/>
      <c r="H235" s="248">
        <v>47.268000000000001</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307</v>
      </c>
      <c r="AU235" s="254" t="s">
        <v>81</v>
      </c>
      <c r="AV235" s="14" t="s">
        <v>81</v>
      </c>
      <c r="AW235" s="14" t="s">
        <v>33</v>
      </c>
      <c r="AX235" s="14" t="s">
        <v>72</v>
      </c>
      <c r="AY235" s="254" t="s">
        <v>295</v>
      </c>
    </row>
    <row r="236" s="14" customFormat="1">
      <c r="A236" s="14"/>
      <c r="B236" s="244"/>
      <c r="C236" s="245"/>
      <c r="D236" s="235" t="s">
        <v>307</v>
      </c>
      <c r="E236" s="246" t="s">
        <v>21</v>
      </c>
      <c r="F236" s="247" t="s">
        <v>556</v>
      </c>
      <c r="G236" s="245"/>
      <c r="H236" s="248">
        <v>15.632999999999999</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307</v>
      </c>
      <c r="AU236" s="254" t="s">
        <v>81</v>
      </c>
      <c r="AV236" s="14" t="s">
        <v>81</v>
      </c>
      <c r="AW236" s="14" t="s">
        <v>33</v>
      </c>
      <c r="AX236" s="14" t="s">
        <v>72</v>
      </c>
      <c r="AY236" s="254" t="s">
        <v>295</v>
      </c>
    </row>
    <row r="237" s="14" customFormat="1">
      <c r="A237" s="14"/>
      <c r="B237" s="244"/>
      <c r="C237" s="245"/>
      <c r="D237" s="235" t="s">
        <v>307</v>
      </c>
      <c r="E237" s="246" t="s">
        <v>21</v>
      </c>
      <c r="F237" s="247" t="s">
        <v>557</v>
      </c>
      <c r="G237" s="245"/>
      <c r="H237" s="248">
        <v>5.3099999999999996</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307</v>
      </c>
      <c r="AU237" s="254" t="s">
        <v>81</v>
      </c>
      <c r="AV237" s="14" t="s">
        <v>81</v>
      </c>
      <c r="AW237" s="14" t="s">
        <v>33</v>
      </c>
      <c r="AX237" s="14" t="s">
        <v>72</v>
      </c>
      <c r="AY237" s="254" t="s">
        <v>295</v>
      </c>
    </row>
    <row r="238" s="14" customFormat="1">
      <c r="A238" s="14"/>
      <c r="B238" s="244"/>
      <c r="C238" s="245"/>
      <c r="D238" s="235" t="s">
        <v>307</v>
      </c>
      <c r="E238" s="246" t="s">
        <v>21</v>
      </c>
      <c r="F238" s="247" t="s">
        <v>644</v>
      </c>
      <c r="G238" s="245"/>
      <c r="H238" s="248">
        <v>3.8250000000000002</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307</v>
      </c>
      <c r="AU238" s="254" t="s">
        <v>81</v>
      </c>
      <c r="AV238" s="14" t="s">
        <v>81</v>
      </c>
      <c r="AW238" s="14" t="s">
        <v>33</v>
      </c>
      <c r="AX238" s="14" t="s">
        <v>72</v>
      </c>
      <c r="AY238" s="254" t="s">
        <v>295</v>
      </c>
    </row>
    <row r="239" s="14" customFormat="1">
      <c r="A239" s="14"/>
      <c r="B239" s="244"/>
      <c r="C239" s="245"/>
      <c r="D239" s="235" t="s">
        <v>307</v>
      </c>
      <c r="E239" s="246" t="s">
        <v>21</v>
      </c>
      <c r="F239" s="247" t="s">
        <v>559</v>
      </c>
      <c r="G239" s="245"/>
      <c r="H239" s="248">
        <v>48.167999999999999</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307</v>
      </c>
      <c r="AU239" s="254" t="s">
        <v>81</v>
      </c>
      <c r="AV239" s="14" t="s">
        <v>81</v>
      </c>
      <c r="AW239" s="14" t="s">
        <v>33</v>
      </c>
      <c r="AX239" s="14" t="s">
        <v>72</v>
      </c>
      <c r="AY239" s="254" t="s">
        <v>295</v>
      </c>
    </row>
    <row r="240" s="15" customFormat="1">
      <c r="A240" s="15"/>
      <c r="B240" s="255"/>
      <c r="C240" s="256"/>
      <c r="D240" s="235" t="s">
        <v>307</v>
      </c>
      <c r="E240" s="257" t="s">
        <v>21</v>
      </c>
      <c r="F240" s="258" t="s">
        <v>312</v>
      </c>
      <c r="G240" s="256"/>
      <c r="H240" s="259">
        <v>120.20399999999999</v>
      </c>
      <c r="I240" s="260"/>
      <c r="J240" s="256"/>
      <c r="K240" s="256"/>
      <c r="L240" s="261"/>
      <c r="M240" s="266"/>
      <c r="N240" s="267"/>
      <c r="O240" s="267"/>
      <c r="P240" s="267"/>
      <c r="Q240" s="267"/>
      <c r="R240" s="267"/>
      <c r="S240" s="267"/>
      <c r="T240" s="268"/>
      <c r="U240" s="15"/>
      <c r="V240" s="15"/>
      <c r="W240" s="15"/>
      <c r="X240" s="15"/>
      <c r="Y240" s="15"/>
      <c r="Z240" s="15"/>
      <c r="AA240" s="15"/>
      <c r="AB240" s="15"/>
      <c r="AC240" s="15"/>
      <c r="AD240" s="15"/>
      <c r="AE240" s="15"/>
      <c r="AT240" s="265" t="s">
        <v>307</v>
      </c>
      <c r="AU240" s="265" t="s">
        <v>81</v>
      </c>
      <c r="AV240" s="15" t="s">
        <v>303</v>
      </c>
      <c r="AW240" s="15" t="s">
        <v>33</v>
      </c>
      <c r="AX240" s="15" t="s">
        <v>79</v>
      </c>
      <c r="AY240" s="265" t="s">
        <v>295</v>
      </c>
    </row>
    <row r="241" s="2" customFormat="1" ht="6.96" customHeight="1">
      <c r="A241" s="40"/>
      <c r="B241" s="61"/>
      <c r="C241" s="62"/>
      <c r="D241" s="62"/>
      <c r="E241" s="62"/>
      <c r="F241" s="62"/>
      <c r="G241" s="62"/>
      <c r="H241" s="62"/>
      <c r="I241" s="62"/>
      <c r="J241" s="62"/>
      <c r="K241" s="62"/>
      <c r="L241" s="46"/>
      <c r="M241" s="40"/>
      <c r="O241" s="40"/>
      <c r="P241" s="40"/>
      <c r="Q241" s="40"/>
      <c r="R241" s="40"/>
      <c r="S241" s="40"/>
      <c r="T241" s="40"/>
      <c r="U241" s="40"/>
      <c r="V241" s="40"/>
      <c r="W241" s="40"/>
      <c r="X241" s="40"/>
      <c r="Y241" s="40"/>
      <c r="Z241" s="40"/>
      <c r="AA241" s="40"/>
      <c r="AB241" s="40"/>
      <c r="AC241" s="40"/>
      <c r="AD241" s="40"/>
      <c r="AE241" s="40"/>
    </row>
  </sheetData>
  <sheetProtection sheet="1" autoFilter="0" formatColumns="0" formatRows="0" objects="1" scenarios="1" spinCount="100000" saltValue="Oz4rd5HgK8f2LFABnPNApUKED2/Mazdxc3rfqLNT59+9lIee7nibUl9AO2zDTCvfpZ7FlJuGafRjqwbBYjmapQ==" hashValue="uScUr/41hpjOtdmznIoRgWeWXmxJBiJPfJ8eLGkTbFNsdtIwMqwJuQPFgQEU9imCEtAiHj41I+rwQXOSmQyq5A==" algorithmName="SHA-512" password="CC4B"/>
  <autoFilter ref="C101:K240"/>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06" r:id="rId1" display="https://podminky.urs.cz/item/CS_URS_2023_01/962031132"/>
    <hyperlink ref="F111" r:id="rId2" display="https://podminky.urs.cz/item/CS_URS_2023_01/962031133"/>
    <hyperlink ref="F116" r:id="rId3" display="https://podminky.urs.cz/item/CS_URS_2023_01/962081131"/>
    <hyperlink ref="F122" r:id="rId4" display="https://podminky.urs.cz/item/CS_URS_2023_01/965042141"/>
    <hyperlink ref="F137" r:id="rId5" display="https://podminky.urs.cz/item/CS_URS_2023_01/965082923"/>
    <hyperlink ref="F150" r:id="rId6" display="https://podminky.urs.cz/item/CS_URS_2023_01/968062455"/>
    <hyperlink ref="F155" r:id="rId7" display="https://podminky.urs.cz/item/CS_URS_2023_01/971033431"/>
    <hyperlink ref="F160" r:id="rId8" display="https://podminky.urs.cz/item/CS_URS_2023_01/978011191"/>
    <hyperlink ref="F176" r:id="rId9" display="https://podminky.urs.cz/item/CS_URS_2023_01/997013121"/>
    <hyperlink ref="F178" r:id="rId10" display="https://podminky.urs.cz/item/CS_URS_2023_01/997013501"/>
    <hyperlink ref="F180" r:id="rId11" display="https://podminky.urs.cz/item/CS_URS_2023_01/997013509"/>
    <hyperlink ref="F184" r:id="rId12" display="https://podminky.urs.cz/item/CS_URS_2023_01/997013871"/>
    <hyperlink ref="F188" r:id="rId13" display="https://podminky.urs.cz/item/CS_URS_2023_01/711131811"/>
    <hyperlink ref="F197" r:id="rId14" display="https://podminky.urs.cz/item/CS_URS_2023_01/725110811"/>
    <hyperlink ref="F199" r:id="rId15" display="https://podminky.urs.cz/item/CS_URS_2023_01/725210821"/>
    <hyperlink ref="F201" r:id="rId16" display="https://podminky.urs.cz/item/CS_URS_2023_01/725330820"/>
    <hyperlink ref="F203" r:id="rId17" display="https://podminky.urs.cz/item/CS_URS_2023_01/725820801"/>
    <hyperlink ref="F209" r:id="rId18" display="https://podminky.urs.cz/item/CS_URS_2023_01/763132811"/>
    <hyperlink ref="F217" r:id="rId19" display="https://podminky.urs.cz/item/CS_URS_2023_01/771573810"/>
    <hyperlink ref="F226" r:id="rId20" display="https://podminky.urs.cz/item/CS_URS_2023_01/776201811"/>
    <hyperlink ref="F234" r:id="rId21" display="https://podminky.urs.cz/item/CS_URS_2023_01/776410811"/>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266</v>
      </c>
      <c r="F9" s="1"/>
      <c r="G9" s="1"/>
      <c r="H9" s="1"/>
      <c r="L9" s="22"/>
    </row>
    <row r="10" s="1" customFormat="1" ht="12" customHeight="1">
      <c r="B10" s="22"/>
      <c r="D10" s="145" t="s">
        <v>267</v>
      </c>
      <c r="L10" s="22"/>
    </row>
    <row r="11" s="2" customFormat="1" ht="16.5" customHeight="1">
      <c r="A11" s="40"/>
      <c r="B11" s="46"/>
      <c r="C11" s="40"/>
      <c r="D11" s="40"/>
      <c r="E11" s="158" t="s">
        <v>645</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646</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ROUND((SUM(BE103:BE232)),  2)</f>
        <v>0</v>
      </c>
      <c r="G37" s="40"/>
      <c r="H37" s="40"/>
      <c r="I37" s="160">
        <v>0.20999999999999999</v>
      </c>
      <c r="J37" s="159">
        <f>ROUND(((SUM(BE103:BE232))*I37),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ROUND((SUM(BF103:BF232)),  2)</f>
        <v>0</v>
      </c>
      <c r="G38" s="40"/>
      <c r="H38" s="40"/>
      <c r="I38" s="160">
        <v>0.14999999999999999</v>
      </c>
      <c r="J38" s="159">
        <f>ROUND(((SUM(BF103:BF232))*I38),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ROUND((SUM(BG103:BG232)),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ROUND((SUM(BH103:BH232)),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ROUND((SUM(BI103:BI232)),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266</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645</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SO-01.3.1 - Typová ubytovací buňka</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J103</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J104</f>
        <v>0</v>
      </c>
      <c r="K68" s="178"/>
      <c r="L68" s="182"/>
      <c r="S68" s="9"/>
      <c r="T68" s="9"/>
      <c r="U68" s="9"/>
      <c r="V68" s="9"/>
      <c r="W68" s="9"/>
      <c r="X68" s="9"/>
      <c r="Y68" s="9"/>
      <c r="Z68" s="9"/>
      <c r="AA68" s="9"/>
      <c r="AB68" s="9"/>
      <c r="AC68" s="9"/>
      <c r="AD68" s="9"/>
      <c r="AE68" s="9"/>
    </row>
    <row r="69" s="10" customFormat="1" ht="19.92" customHeight="1">
      <c r="A69" s="10"/>
      <c r="B69" s="183"/>
      <c r="C69" s="127"/>
      <c r="D69" s="184" t="s">
        <v>274</v>
      </c>
      <c r="E69" s="185"/>
      <c r="F69" s="185"/>
      <c r="G69" s="185"/>
      <c r="H69" s="185"/>
      <c r="I69" s="185"/>
      <c r="J69" s="186">
        <f>J105</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275</v>
      </c>
      <c r="E70" s="185"/>
      <c r="F70" s="185"/>
      <c r="G70" s="185"/>
      <c r="H70" s="185"/>
      <c r="I70" s="185"/>
      <c r="J70" s="186">
        <f>J163</f>
        <v>0</v>
      </c>
      <c r="K70" s="127"/>
      <c r="L70" s="187"/>
      <c r="S70" s="10"/>
      <c r="T70" s="10"/>
      <c r="U70" s="10"/>
      <c r="V70" s="10"/>
      <c r="W70" s="10"/>
      <c r="X70" s="10"/>
      <c r="Y70" s="10"/>
      <c r="Z70" s="10"/>
      <c r="AA70" s="10"/>
      <c r="AB70" s="10"/>
      <c r="AC70" s="10"/>
      <c r="AD70" s="10"/>
      <c r="AE70" s="10"/>
    </row>
    <row r="71" s="9" customFormat="1" ht="24.96" customHeight="1">
      <c r="A71" s="9"/>
      <c r="B71" s="177"/>
      <c r="C71" s="178"/>
      <c r="D71" s="179" t="s">
        <v>276</v>
      </c>
      <c r="E71" s="180"/>
      <c r="F71" s="180"/>
      <c r="G71" s="180"/>
      <c r="H71" s="180"/>
      <c r="I71" s="180"/>
      <c r="J71" s="181">
        <f>J174</f>
        <v>0</v>
      </c>
      <c r="K71" s="178"/>
      <c r="L71" s="182"/>
      <c r="S71" s="9"/>
      <c r="T71" s="9"/>
      <c r="U71" s="9"/>
      <c r="V71" s="9"/>
      <c r="W71" s="9"/>
      <c r="X71" s="9"/>
      <c r="Y71" s="9"/>
      <c r="Z71" s="9"/>
      <c r="AA71" s="9"/>
      <c r="AB71" s="9"/>
      <c r="AC71" s="9"/>
      <c r="AD71" s="9"/>
      <c r="AE71" s="9"/>
    </row>
    <row r="72" s="10" customFormat="1" ht="19.92" customHeight="1">
      <c r="A72" s="10"/>
      <c r="B72" s="183"/>
      <c r="C72" s="127"/>
      <c r="D72" s="184" t="s">
        <v>403</v>
      </c>
      <c r="E72" s="185"/>
      <c r="F72" s="185"/>
      <c r="G72" s="185"/>
      <c r="H72" s="185"/>
      <c r="I72" s="185"/>
      <c r="J72" s="186">
        <f>J175</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647</v>
      </c>
      <c r="E73" s="185"/>
      <c r="F73" s="185"/>
      <c r="G73" s="185"/>
      <c r="H73" s="185"/>
      <c r="I73" s="185"/>
      <c r="J73" s="186">
        <f>J181</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404</v>
      </c>
      <c r="E74" s="185"/>
      <c r="F74" s="185"/>
      <c r="G74" s="185"/>
      <c r="H74" s="185"/>
      <c r="I74" s="185"/>
      <c r="J74" s="186">
        <f>J190</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648</v>
      </c>
      <c r="E75" s="185"/>
      <c r="F75" s="185"/>
      <c r="G75" s="185"/>
      <c r="H75" s="185"/>
      <c r="I75" s="185"/>
      <c r="J75" s="186">
        <f>J199</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279</v>
      </c>
      <c r="E76" s="185"/>
      <c r="F76" s="185"/>
      <c r="G76" s="185"/>
      <c r="H76" s="185"/>
      <c r="I76" s="185"/>
      <c r="J76" s="186">
        <f>J202</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649</v>
      </c>
      <c r="E77" s="185"/>
      <c r="F77" s="185"/>
      <c r="G77" s="185"/>
      <c r="H77" s="185"/>
      <c r="I77" s="185"/>
      <c r="J77" s="186">
        <f>J208</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405</v>
      </c>
      <c r="E78" s="185"/>
      <c r="F78" s="185"/>
      <c r="G78" s="185"/>
      <c r="H78" s="185"/>
      <c r="I78" s="185"/>
      <c r="J78" s="186">
        <f>J214</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406</v>
      </c>
      <c r="E79" s="185"/>
      <c r="F79" s="185"/>
      <c r="G79" s="185"/>
      <c r="H79" s="185"/>
      <c r="I79" s="185"/>
      <c r="J79" s="186">
        <f>J220</f>
        <v>0</v>
      </c>
      <c r="K79" s="127"/>
      <c r="L79" s="187"/>
      <c r="S79" s="10"/>
      <c r="T79" s="10"/>
      <c r="U79" s="10"/>
      <c r="V79" s="10"/>
      <c r="W79" s="10"/>
      <c r="X79" s="10"/>
      <c r="Y79" s="10"/>
      <c r="Z79" s="10"/>
      <c r="AA79" s="10"/>
      <c r="AB79" s="10"/>
      <c r="AC79" s="10"/>
      <c r="AD79" s="10"/>
      <c r="AE79" s="10"/>
    </row>
    <row r="80" s="2" customFormat="1" ht="21.84"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47"/>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47"/>
      <c r="S85" s="40"/>
      <c r="T85" s="40"/>
      <c r="U85" s="40"/>
      <c r="V85" s="40"/>
      <c r="W85" s="40"/>
      <c r="X85" s="40"/>
      <c r="Y85" s="40"/>
      <c r="Z85" s="40"/>
      <c r="AA85" s="40"/>
      <c r="AB85" s="40"/>
      <c r="AC85" s="40"/>
      <c r="AD85" s="40"/>
      <c r="AE85" s="40"/>
    </row>
    <row r="86" s="2" customFormat="1" ht="24.96" customHeight="1">
      <c r="A86" s="40"/>
      <c r="B86" s="41"/>
      <c r="C86" s="25" t="s">
        <v>280</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172" t="str">
        <f>E7</f>
        <v>Rekonstrukce a modernizace VŠ kolejí Kounicova 50</v>
      </c>
      <c r="F89" s="34"/>
      <c r="G89" s="34"/>
      <c r="H89" s="34"/>
      <c r="I89" s="42"/>
      <c r="J89" s="42"/>
      <c r="K89" s="42"/>
      <c r="L89" s="147"/>
      <c r="S89" s="40"/>
      <c r="T89" s="40"/>
      <c r="U89" s="40"/>
      <c r="V89" s="40"/>
      <c r="W89" s="40"/>
      <c r="X89" s="40"/>
      <c r="Y89" s="40"/>
      <c r="Z89" s="40"/>
      <c r="AA89" s="40"/>
      <c r="AB89" s="40"/>
      <c r="AC89" s="40"/>
      <c r="AD89" s="40"/>
      <c r="AE89" s="40"/>
    </row>
    <row r="90" s="1" customFormat="1" ht="12" customHeight="1">
      <c r="B90" s="23"/>
      <c r="C90" s="34" t="s">
        <v>265</v>
      </c>
      <c r="D90" s="24"/>
      <c r="E90" s="24"/>
      <c r="F90" s="24"/>
      <c r="G90" s="24"/>
      <c r="H90" s="24"/>
      <c r="I90" s="24"/>
      <c r="J90" s="24"/>
      <c r="K90" s="24"/>
      <c r="L90" s="22"/>
    </row>
    <row r="91" s="1" customFormat="1" ht="16.5" customHeight="1">
      <c r="B91" s="23"/>
      <c r="C91" s="24"/>
      <c r="D91" s="24"/>
      <c r="E91" s="172" t="s">
        <v>266</v>
      </c>
      <c r="F91" s="24"/>
      <c r="G91" s="24"/>
      <c r="H91" s="24"/>
      <c r="I91" s="24"/>
      <c r="J91" s="24"/>
      <c r="K91" s="24"/>
      <c r="L91" s="22"/>
    </row>
    <row r="92" s="1" customFormat="1" ht="12" customHeight="1">
      <c r="B92" s="23"/>
      <c r="C92" s="34" t="s">
        <v>267</v>
      </c>
      <c r="D92" s="24"/>
      <c r="E92" s="24"/>
      <c r="F92" s="24"/>
      <c r="G92" s="24"/>
      <c r="H92" s="24"/>
      <c r="I92" s="24"/>
      <c r="J92" s="24"/>
      <c r="K92" s="24"/>
      <c r="L92" s="22"/>
    </row>
    <row r="93" s="2" customFormat="1" ht="16.5" customHeight="1">
      <c r="A93" s="40"/>
      <c r="B93" s="41"/>
      <c r="C93" s="42"/>
      <c r="D93" s="42"/>
      <c r="E93" s="269" t="s">
        <v>645</v>
      </c>
      <c r="F93" s="42"/>
      <c r="G93" s="42"/>
      <c r="H93" s="42"/>
      <c r="I93" s="42"/>
      <c r="J93" s="42"/>
      <c r="K93" s="42"/>
      <c r="L93" s="147"/>
      <c r="S93" s="40"/>
      <c r="T93" s="40"/>
      <c r="U93" s="40"/>
      <c r="V93" s="40"/>
      <c r="W93" s="40"/>
      <c r="X93" s="40"/>
      <c r="Y93" s="40"/>
      <c r="Z93" s="40"/>
      <c r="AA93" s="40"/>
      <c r="AB93" s="40"/>
      <c r="AC93" s="40"/>
      <c r="AD93" s="40"/>
      <c r="AE93" s="40"/>
    </row>
    <row r="94" s="2" customFormat="1" ht="12" customHeight="1">
      <c r="A94" s="40"/>
      <c r="B94" s="41"/>
      <c r="C94" s="34" t="s">
        <v>401</v>
      </c>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6.5" customHeight="1">
      <c r="A95" s="40"/>
      <c r="B95" s="41"/>
      <c r="C95" s="42"/>
      <c r="D95" s="42"/>
      <c r="E95" s="71" t="str">
        <f>E13</f>
        <v>SO-01.3.1 - Typová ubytovací buňka</v>
      </c>
      <c r="F95" s="42"/>
      <c r="G95" s="42"/>
      <c r="H95" s="42"/>
      <c r="I95" s="42"/>
      <c r="J95" s="42"/>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2" customHeight="1">
      <c r="A97" s="40"/>
      <c r="B97" s="41"/>
      <c r="C97" s="34" t="s">
        <v>22</v>
      </c>
      <c r="D97" s="42"/>
      <c r="E97" s="42"/>
      <c r="F97" s="29" t="str">
        <f>F16</f>
        <v>Kounicova 50, Brno</v>
      </c>
      <c r="G97" s="42"/>
      <c r="H97" s="42"/>
      <c r="I97" s="34" t="s">
        <v>24</v>
      </c>
      <c r="J97" s="74" t="str">
        <f>IF(J16="","",J16)</f>
        <v>20. 3. 2023</v>
      </c>
      <c r="K97" s="42"/>
      <c r="L97" s="147"/>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7"/>
      <c r="S98" s="40"/>
      <c r="T98" s="40"/>
      <c r="U98" s="40"/>
      <c r="V98" s="40"/>
      <c r="W98" s="40"/>
      <c r="X98" s="40"/>
      <c r="Y98" s="40"/>
      <c r="Z98" s="40"/>
      <c r="AA98" s="40"/>
      <c r="AB98" s="40"/>
      <c r="AC98" s="40"/>
      <c r="AD98" s="40"/>
      <c r="AE98" s="40"/>
    </row>
    <row r="99" s="2" customFormat="1" ht="15.15" customHeight="1">
      <c r="A99" s="40"/>
      <c r="B99" s="41"/>
      <c r="C99" s="34" t="s">
        <v>26</v>
      </c>
      <c r="D99" s="42"/>
      <c r="E99" s="42"/>
      <c r="F99" s="29" t="str">
        <f>E19</f>
        <v>Intar a.s.</v>
      </c>
      <c r="G99" s="42"/>
      <c r="H99" s="42"/>
      <c r="I99" s="34" t="s">
        <v>32</v>
      </c>
      <c r="J99" s="38" t="str">
        <f>E25</f>
        <v>Intar a.s.</v>
      </c>
      <c r="K99" s="42"/>
      <c r="L99" s="147"/>
      <c r="S99" s="40"/>
      <c r="T99" s="40"/>
      <c r="U99" s="40"/>
      <c r="V99" s="40"/>
      <c r="W99" s="40"/>
      <c r="X99" s="40"/>
      <c r="Y99" s="40"/>
      <c r="Z99" s="40"/>
      <c r="AA99" s="40"/>
      <c r="AB99" s="40"/>
      <c r="AC99" s="40"/>
      <c r="AD99" s="40"/>
      <c r="AE99" s="40"/>
    </row>
    <row r="100" s="2" customFormat="1" ht="15.15" customHeight="1">
      <c r="A100" s="40"/>
      <c r="B100" s="41"/>
      <c r="C100" s="34" t="s">
        <v>30</v>
      </c>
      <c r="D100" s="42"/>
      <c r="E100" s="42"/>
      <c r="F100" s="29" t="str">
        <f>IF(E22="","",E22)</f>
        <v>Vyplň údaj</v>
      </c>
      <c r="G100" s="42"/>
      <c r="H100" s="42"/>
      <c r="I100" s="34" t="s">
        <v>34</v>
      </c>
      <c r="J100" s="38" t="str">
        <f>E28</f>
        <v>Toman Martin</v>
      </c>
      <c r="K100" s="42"/>
      <c r="L100" s="147"/>
      <c r="S100" s="40"/>
      <c r="T100" s="40"/>
      <c r="U100" s="40"/>
      <c r="V100" s="40"/>
      <c r="W100" s="40"/>
      <c r="X100" s="40"/>
      <c r="Y100" s="40"/>
      <c r="Z100" s="40"/>
      <c r="AA100" s="40"/>
      <c r="AB100" s="40"/>
      <c r="AC100" s="40"/>
      <c r="AD100" s="40"/>
      <c r="AE100" s="40"/>
    </row>
    <row r="101" s="2" customFormat="1" ht="10.32" customHeight="1">
      <c r="A101" s="40"/>
      <c r="B101" s="41"/>
      <c r="C101" s="42"/>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11" customFormat="1" ht="29.28" customHeight="1">
      <c r="A102" s="188"/>
      <c r="B102" s="189"/>
      <c r="C102" s="190" t="s">
        <v>281</v>
      </c>
      <c r="D102" s="191" t="s">
        <v>57</v>
      </c>
      <c r="E102" s="191" t="s">
        <v>53</v>
      </c>
      <c r="F102" s="191" t="s">
        <v>54</v>
      </c>
      <c r="G102" s="191" t="s">
        <v>282</v>
      </c>
      <c r="H102" s="191" t="s">
        <v>283</v>
      </c>
      <c r="I102" s="191" t="s">
        <v>284</v>
      </c>
      <c r="J102" s="191" t="s">
        <v>271</v>
      </c>
      <c r="K102" s="192" t="s">
        <v>285</v>
      </c>
      <c r="L102" s="193"/>
      <c r="M102" s="94" t="s">
        <v>21</v>
      </c>
      <c r="N102" s="95" t="s">
        <v>42</v>
      </c>
      <c r="O102" s="95" t="s">
        <v>286</v>
      </c>
      <c r="P102" s="95" t="s">
        <v>287</v>
      </c>
      <c r="Q102" s="95" t="s">
        <v>288</v>
      </c>
      <c r="R102" s="95" t="s">
        <v>289</v>
      </c>
      <c r="S102" s="95" t="s">
        <v>290</v>
      </c>
      <c r="T102" s="96" t="s">
        <v>291</v>
      </c>
      <c r="U102" s="188"/>
      <c r="V102" s="188"/>
      <c r="W102" s="188"/>
      <c r="X102" s="188"/>
      <c r="Y102" s="188"/>
      <c r="Z102" s="188"/>
      <c r="AA102" s="188"/>
      <c r="AB102" s="188"/>
      <c r="AC102" s="188"/>
      <c r="AD102" s="188"/>
      <c r="AE102" s="188"/>
    </row>
    <row r="103" s="2" customFormat="1" ht="22.8" customHeight="1">
      <c r="A103" s="40"/>
      <c r="B103" s="41"/>
      <c r="C103" s="101" t="s">
        <v>292</v>
      </c>
      <c r="D103" s="42"/>
      <c r="E103" s="42"/>
      <c r="F103" s="42"/>
      <c r="G103" s="42"/>
      <c r="H103" s="42"/>
      <c r="I103" s="42"/>
      <c r="J103" s="194">
        <f>BK103</f>
        <v>0</v>
      </c>
      <c r="K103" s="42"/>
      <c r="L103" s="46"/>
      <c r="M103" s="97"/>
      <c r="N103" s="195"/>
      <c r="O103" s="98"/>
      <c r="P103" s="196">
        <f>P104+P174</f>
        <v>0</v>
      </c>
      <c r="Q103" s="98"/>
      <c r="R103" s="196">
        <f>R104+R174</f>
        <v>0.10005</v>
      </c>
      <c r="S103" s="98"/>
      <c r="T103" s="197">
        <f>T104+T174</f>
        <v>12.428011100000003</v>
      </c>
      <c r="U103" s="40"/>
      <c r="V103" s="40"/>
      <c r="W103" s="40"/>
      <c r="X103" s="40"/>
      <c r="Y103" s="40"/>
      <c r="Z103" s="40"/>
      <c r="AA103" s="40"/>
      <c r="AB103" s="40"/>
      <c r="AC103" s="40"/>
      <c r="AD103" s="40"/>
      <c r="AE103" s="40"/>
      <c r="AT103" s="19" t="s">
        <v>71</v>
      </c>
      <c r="AU103" s="19" t="s">
        <v>272</v>
      </c>
      <c r="BK103" s="198">
        <f>BK104+BK174</f>
        <v>0</v>
      </c>
    </row>
    <row r="104" s="12" customFormat="1" ht="25.92" customHeight="1">
      <c r="A104" s="12"/>
      <c r="B104" s="199"/>
      <c r="C104" s="200"/>
      <c r="D104" s="201" t="s">
        <v>71</v>
      </c>
      <c r="E104" s="202" t="s">
        <v>293</v>
      </c>
      <c r="F104" s="202" t="s">
        <v>294</v>
      </c>
      <c r="G104" s="200"/>
      <c r="H104" s="200"/>
      <c r="I104" s="203"/>
      <c r="J104" s="204">
        <f>BK104</f>
        <v>0</v>
      </c>
      <c r="K104" s="200"/>
      <c r="L104" s="205"/>
      <c r="M104" s="206"/>
      <c r="N104" s="207"/>
      <c r="O104" s="207"/>
      <c r="P104" s="208">
        <f>P105+P163</f>
        <v>0</v>
      </c>
      <c r="Q104" s="207"/>
      <c r="R104" s="208">
        <f>R105+R163</f>
        <v>0</v>
      </c>
      <c r="S104" s="207"/>
      <c r="T104" s="209">
        <f>T105+T163</f>
        <v>11.059848000000002</v>
      </c>
      <c r="U104" s="12"/>
      <c r="V104" s="12"/>
      <c r="W104" s="12"/>
      <c r="X104" s="12"/>
      <c r="Y104" s="12"/>
      <c r="Z104" s="12"/>
      <c r="AA104" s="12"/>
      <c r="AB104" s="12"/>
      <c r="AC104" s="12"/>
      <c r="AD104" s="12"/>
      <c r="AE104" s="12"/>
      <c r="AR104" s="210" t="s">
        <v>79</v>
      </c>
      <c r="AT104" s="211" t="s">
        <v>71</v>
      </c>
      <c r="AU104" s="211" t="s">
        <v>72</v>
      </c>
      <c r="AY104" s="210" t="s">
        <v>295</v>
      </c>
      <c r="BK104" s="212">
        <f>BK105+BK163</f>
        <v>0</v>
      </c>
    </row>
    <row r="105" s="12" customFormat="1" ht="22.8" customHeight="1">
      <c r="A105" s="12"/>
      <c r="B105" s="199"/>
      <c r="C105" s="200"/>
      <c r="D105" s="201" t="s">
        <v>71</v>
      </c>
      <c r="E105" s="213" t="s">
        <v>296</v>
      </c>
      <c r="F105" s="213" t="s">
        <v>297</v>
      </c>
      <c r="G105" s="200"/>
      <c r="H105" s="200"/>
      <c r="I105" s="203"/>
      <c r="J105" s="214">
        <f>BK105</f>
        <v>0</v>
      </c>
      <c r="K105" s="200"/>
      <c r="L105" s="205"/>
      <c r="M105" s="206"/>
      <c r="N105" s="207"/>
      <c r="O105" s="207"/>
      <c r="P105" s="208">
        <f>SUM(P106:P162)</f>
        <v>0</v>
      </c>
      <c r="Q105" s="207"/>
      <c r="R105" s="208">
        <f>SUM(R106:R162)</f>
        <v>0</v>
      </c>
      <c r="S105" s="207"/>
      <c r="T105" s="209">
        <f>SUM(T106:T162)</f>
        <v>11.059848000000002</v>
      </c>
      <c r="U105" s="12"/>
      <c r="V105" s="12"/>
      <c r="W105" s="12"/>
      <c r="X105" s="12"/>
      <c r="Y105" s="12"/>
      <c r="Z105" s="12"/>
      <c r="AA105" s="12"/>
      <c r="AB105" s="12"/>
      <c r="AC105" s="12"/>
      <c r="AD105" s="12"/>
      <c r="AE105" s="12"/>
      <c r="AR105" s="210" t="s">
        <v>79</v>
      </c>
      <c r="AT105" s="211" t="s">
        <v>71</v>
      </c>
      <c r="AU105" s="211" t="s">
        <v>79</v>
      </c>
      <c r="AY105" s="210" t="s">
        <v>295</v>
      </c>
      <c r="BK105" s="212">
        <f>SUM(BK106:BK162)</f>
        <v>0</v>
      </c>
    </row>
    <row r="106" s="2" customFormat="1" ht="44.25" customHeight="1">
      <c r="A106" s="40"/>
      <c r="B106" s="41"/>
      <c r="C106" s="215" t="s">
        <v>79</v>
      </c>
      <c r="D106" s="215" t="s">
        <v>298</v>
      </c>
      <c r="E106" s="216" t="s">
        <v>299</v>
      </c>
      <c r="F106" s="217" t="s">
        <v>300</v>
      </c>
      <c r="G106" s="218" t="s">
        <v>301</v>
      </c>
      <c r="H106" s="219">
        <v>29.808</v>
      </c>
      <c r="I106" s="220"/>
      <c r="J106" s="221">
        <f>ROUND(I106*H106,2)</f>
        <v>0</v>
      </c>
      <c r="K106" s="217" t="s">
        <v>302</v>
      </c>
      <c r="L106" s="46"/>
      <c r="M106" s="222" t="s">
        <v>21</v>
      </c>
      <c r="N106" s="223" t="s">
        <v>43</v>
      </c>
      <c r="O106" s="86"/>
      <c r="P106" s="224">
        <f>O106*H106</f>
        <v>0</v>
      </c>
      <c r="Q106" s="224">
        <v>0</v>
      </c>
      <c r="R106" s="224">
        <f>Q106*H106</f>
        <v>0</v>
      </c>
      <c r="S106" s="224">
        <v>0.13100000000000001</v>
      </c>
      <c r="T106" s="225">
        <f>S106*H106</f>
        <v>3.9048480000000003</v>
      </c>
      <c r="U106" s="40"/>
      <c r="V106" s="40"/>
      <c r="W106" s="40"/>
      <c r="X106" s="40"/>
      <c r="Y106" s="40"/>
      <c r="Z106" s="40"/>
      <c r="AA106" s="40"/>
      <c r="AB106" s="40"/>
      <c r="AC106" s="40"/>
      <c r="AD106" s="40"/>
      <c r="AE106" s="40"/>
      <c r="AR106" s="226" t="s">
        <v>303</v>
      </c>
      <c r="AT106" s="226" t="s">
        <v>298</v>
      </c>
      <c r="AU106" s="226" t="s">
        <v>81</v>
      </c>
      <c r="AY106" s="19" t="s">
        <v>295</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303</v>
      </c>
      <c r="BM106" s="226" t="s">
        <v>650</v>
      </c>
    </row>
    <row r="107" s="2" customFormat="1">
      <c r="A107" s="40"/>
      <c r="B107" s="41"/>
      <c r="C107" s="42"/>
      <c r="D107" s="228" t="s">
        <v>305</v>
      </c>
      <c r="E107" s="42"/>
      <c r="F107" s="229" t="s">
        <v>306</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305</v>
      </c>
      <c r="AU107" s="19" t="s">
        <v>81</v>
      </c>
    </row>
    <row r="108" s="14" customFormat="1">
      <c r="A108" s="14"/>
      <c r="B108" s="244"/>
      <c r="C108" s="245"/>
      <c r="D108" s="235" t="s">
        <v>307</v>
      </c>
      <c r="E108" s="246" t="s">
        <v>21</v>
      </c>
      <c r="F108" s="247" t="s">
        <v>651</v>
      </c>
      <c r="G108" s="245"/>
      <c r="H108" s="248">
        <v>37.688000000000002</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307</v>
      </c>
      <c r="AU108" s="254" t="s">
        <v>81</v>
      </c>
      <c r="AV108" s="14" t="s">
        <v>81</v>
      </c>
      <c r="AW108" s="14" t="s">
        <v>33</v>
      </c>
      <c r="AX108" s="14" t="s">
        <v>72</v>
      </c>
      <c r="AY108" s="254" t="s">
        <v>295</v>
      </c>
    </row>
    <row r="109" s="14" customFormat="1">
      <c r="A109" s="14"/>
      <c r="B109" s="244"/>
      <c r="C109" s="245"/>
      <c r="D109" s="235" t="s">
        <v>307</v>
      </c>
      <c r="E109" s="246" t="s">
        <v>21</v>
      </c>
      <c r="F109" s="247" t="s">
        <v>652</v>
      </c>
      <c r="G109" s="245"/>
      <c r="H109" s="248">
        <v>-7.8799999999999999</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307</v>
      </c>
      <c r="AU109" s="254" t="s">
        <v>81</v>
      </c>
      <c r="AV109" s="14" t="s">
        <v>81</v>
      </c>
      <c r="AW109" s="14" t="s">
        <v>33</v>
      </c>
      <c r="AX109" s="14" t="s">
        <v>72</v>
      </c>
      <c r="AY109" s="254" t="s">
        <v>295</v>
      </c>
    </row>
    <row r="110" s="15" customFormat="1">
      <c r="A110" s="15"/>
      <c r="B110" s="255"/>
      <c r="C110" s="256"/>
      <c r="D110" s="235" t="s">
        <v>307</v>
      </c>
      <c r="E110" s="257" t="s">
        <v>21</v>
      </c>
      <c r="F110" s="258" t="s">
        <v>312</v>
      </c>
      <c r="G110" s="256"/>
      <c r="H110" s="259">
        <v>29.808</v>
      </c>
      <c r="I110" s="260"/>
      <c r="J110" s="256"/>
      <c r="K110" s="256"/>
      <c r="L110" s="261"/>
      <c r="M110" s="262"/>
      <c r="N110" s="263"/>
      <c r="O110" s="263"/>
      <c r="P110" s="263"/>
      <c r="Q110" s="263"/>
      <c r="R110" s="263"/>
      <c r="S110" s="263"/>
      <c r="T110" s="264"/>
      <c r="U110" s="15"/>
      <c r="V110" s="15"/>
      <c r="W110" s="15"/>
      <c r="X110" s="15"/>
      <c r="Y110" s="15"/>
      <c r="Z110" s="15"/>
      <c r="AA110" s="15"/>
      <c r="AB110" s="15"/>
      <c r="AC110" s="15"/>
      <c r="AD110" s="15"/>
      <c r="AE110" s="15"/>
      <c r="AT110" s="265" t="s">
        <v>307</v>
      </c>
      <c r="AU110" s="265" t="s">
        <v>81</v>
      </c>
      <c r="AV110" s="15" t="s">
        <v>303</v>
      </c>
      <c r="AW110" s="15" t="s">
        <v>33</v>
      </c>
      <c r="AX110" s="15" t="s">
        <v>79</v>
      </c>
      <c r="AY110" s="265" t="s">
        <v>295</v>
      </c>
    </row>
    <row r="111" s="2" customFormat="1" ht="44.25" customHeight="1">
      <c r="A111" s="40"/>
      <c r="B111" s="41"/>
      <c r="C111" s="215" t="s">
        <v>81</v>
      </c>
      <c r="D111" s="215" t="s">
        <v>298</v>
      </c>
      <c r="E111" s="216" t="s">
        <v>410</v>
      </c>
      <c r="F111" s="217" t="s">
        <v>411</v>
      </c>
      <c r="G111" s="218" t="s">
        <v>301</v>
      </c>
      <c r="H111" s="219">
        <v>3.5</v>
      </c>
      <c r="I111" s="220"/>
      <c r="J111" s="221">
        <f>ROUND(I111*H111,2)</f>
        <v>0</v>
      </c>
      <c r="K111" s="217" t="s">
        <v>302</v>
      </c>
      <c r="L111" s="46"/>
      <c r="M111" s="222" t="s">
        <v>21</v>
      </c>
      <c r="N111" s="223" t="s">
        <v>43</v>
      </c>
      <c r="O111" s="86"/>
      <c r="P111" s="224">
        <f>O111*H111</f>
        <v>0</v>
      </c>
      <c r="Q111" s="224">
        <v>0</v>
      </c>
      <c r="R111" s="224">
        <f>Q111*H111</f>
        <v>0</v>
      </c>
      <c r="S111" s="224">
        <v>0.26100000000000001</v>
      </c>
      <c r="T111" s="225">
        <f>S111*H111</f>
        <v>0.91349999999999998</v>
      </c>
      <c r="U111" s="40"/>
      <c r="V111" s="40"/>
      <c r="W111" s="40"/>
      <c r="X111" s="40"/>
      <c r="Y111" s="40"/>
      <c r="Z111" s="40"/>
      <c r="AA111" s="40"/>
      <c r="AB111" s="40"/>
      <c r="AC111" s="40"/>
      <c r="AD111" s="40"/>
      <c r="AE111" s="40"/>
      <c r="AR111" s="226" t="s">
        <v>303</v>
      </c>
      <c r="AT111" s="226" t="s">
        <v>298</v>
      </c>
      <c r="AU111" s="226" t="s">
        <v>81</v>
      </c>
      <c r="AY111" s="19" t="s">
        <v>295</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303</v>
      </c>
      <c r="BM111" s="226" t="s">
        <v>653</v>
      </c>
    </row>
    <row r="112" s="2" customFormat="1">
      <c r="A112" s="40"/>
      <c r="B112" s="41"/>
      <c r="C112" s="42"/>
      <c r="D112" s="228" t="s">
        <v>305</v>
      </c>
      <c r="E112" s="42"/>
      <c r="F112" s="229" t="s">
        <v>413</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305</v>
      </c>
      <c r="AU112" s="19" t="s">
        <v>81</v>
      </c>
    </row>
    <row r="113" s="14" customFormat="1">
      <c r="A113" s="14"/>
      <c r="B113" s="244"/>
      <c r="C113" s="245"/>
      <c r="D113" s="235" t="s">
        <v>307</v>
      </c>
      <c r="E113" s="246" t="s">
        <v>21</v>
      </c>
      <c r="F113" s="247" t="s">
        <v>654</v>
      </c>
      <c r="G113" s="245"/>
      <c r="H113" s="248">
        <v>3.5</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307</v>
      </c>
      <c r="AU113" s="254" t="s">
        <v>81</v>
      </c>
      <c r="AV113" s="14" t="s">
        <v>81</v>
      </c>
      <c r="AW113" s="14" t="s">
        <v>33</v>
      </c>
      <c r="AX113" s="14" t="s">
        <v>72</v>
      </c>
      <c r="AY113" s="254" t="s">
        <v>295</v>
      </c>
    </row>
    <row r="114" s="15" customFormat="1">
      <c r="A114" s="15"/>
      <c r="B114" s="255"/>
      <c r="C114" s="256"/>
      <c r="D114" s="235" t="s">
        <v>307</v>
      </c>
      <c r="E114" s="257" t="s">
        <v>21</v>
      </c>
      <c r="F114" s="258" t="s">
        <v>312</v>
      </c>
      <c r="G114" s="256"/>
      <c r="H114" s="259">
        <v>3.5</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307</v>
      </c>
      <c r="AU114" s="265" t="s">
        <v>81</v>
      </c>
      <c r="AV114" s="15" t="s">
        <v>303</v>
      </c>
      <c r="AW114" s="15" t="s">
        <v>33</v>
      </c>
      <c r="AX114" s="15" t="s">
        <v>79</v>
      </c>
      <c r="AY114" s="265" t="s">
        <v>295</v>
      </c>
    </row>
    <row r="115" s="2" customFormat="1" ht="49.05" customHeight="1">
      <c r="A115" s="40"/>
      <c r="B115" s="41"/>
      <c r="C115" s="215" t="s">
        <v>92</v>
      </c>
      <c r="D115" s="215" t="s">
        <v>298</v>
      </c>
      <c r="E115" s="216" t="s">
        <v>655</v>
      </c>
      <c r="F115" s="217" t="s">
        <v>656</v>
      </c>
      <c r="G115" s="218" t="s">
        <v>315</v>
      </c>
      <c r="H115" s="219">
        <v>0.67500000000000004</v>
      </c>
      <c r="I115" s="220"/>
      <c r="J115" s="221">
        <f>ROUND(I115*H115,2)</f>
        <v>0</v>
      </c>
      <c r="K115" s="217" t="s">
        <v>302</v>
      </c>
      <c r="L115" s="46"/>
      <c r="M115" s="222" t="s">
        <v>21</v>
      </c>
      <c r="N115" s="223" t="s">
        <v>43</v>
      </c>
      <c r="O115" s="86"/>
      <c r="P115" s="224">
        <f>O115*H115</f>
        <v>0</v>
      </c>
      <c r="Q115" s="224">
        <v>0</v>
      </c>
      <c r="R115" s="224">
        <f>Q115*H115</f>
        <v>0</v>
      </c>
      <c r="S115" s="224">
        <v>1.8</v>
      </c>
      <c r="T115" s="225">
        <f>S115*H115</f>
        <v>1.2150000000000001</v>
      </c>
      <c r="U115" s="40"/>
      <c r="V115" s="40"/>
      <c r="W115" s="40"/>
      <c r="X115" s="40"/>
      <c r="Y115" s="40"/>
      <c r="Z115" s="40"/>
      <c r="AA115" s="40"/>
      <c r="AB115" s="40"/>
      <c r="AC115" s="40"/>
      <c r="AD115" s="40"/>
      <c r="AE115" s="40"/>
      <c r="AR115" s="226" t="s">
        <v>303</v>
      </c>
      <c r="AT115" s="226" t="s">
        <v>298</v>
      </c>
      <c r="AU115" s="226" t="s">
        <v>81</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303</v>
      </c>
      <c r="BM115" s="226" t="s">
        <v>657</v>
      </c>
    </row>
    <row r="116" s="2" customFormat="1">
      <c r="A116" s="40"/>
      <c r="B116" s="41"/>
      <c r="C116" s="42"/>
      <c r="D116" s="228" t="s">
        <v>305</v>
      </c>
      <c r="E116" s="42"/>
      <c r="F116" s="229" t="s">
        <v>658</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305</v>
      </c>
      <c r="AU116" s="19" t="s">
        <v>81</v>
      </c>
    </row>
    <row r="117" s="14" customFormat="1">
      <c r="A117" s="14"/>
      <c r="B117" s="244"/>
      <c r="C117" s="245"/>
      <c r="D117" s="235" t="s">
        <v>307</v>
      </c>
      <c r="E117" s="246" t="s">
        <v>21</v>
      </c>
      <c r="F117" s="247" t="s">
        <v>659</v>
      </c>
      <c r="G117" s="245"/>
      <c r="H117" s="248">
        <v>0.67500000000000004</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307</v>
      </c>
      <c r="AU117" s="254" t="s">
        <v>81</v>
      </c>
      <c r="AV117" s="14" t="s">
        <v>81</v>
      </c>
      <c r="AW117" s="14" t="s">
        <v>33</v>
      </c>
      <c r="AX117" s="14" t="s">
        <v>72</v>
      </c>
      <c r="AY117" s="254" t="s">
        <v>295</v>
      </c>
    </row>
    <row r="118" s="15" customFormat="1">
      <c r="A118" s="15"/>
      <c r="B118" s="255"/>
      <c r="C118" s="256"/>
      <c r="D118" s="235" t="s">
        <v>307</v>
      </c>
      <c r="E118" s="257" t="s">
        <v>21</v>
      </c>
      <c r="F118" s="258" t="s">
        <v>312</v>
      </c>
      <c r="G118" s="256"/>
      <c r="H118" s="259">
        <v>0.67500000000000004</v>
      </c>
      <c r="I118" s="260"/>
      <c r="J118" s="256"/>
      <c r="K118" s="256"/>
      <c r="L118" s="261"/>
      <c r="M118" s="262"/>
      <c r="N118" s="263"/>
      <c r="O118" s="263"/>
      <c r="P118" s="263"/>
      <c r="Q118" s="263"/>
      <c r="R118" s="263"/>
      <c r="S118" s="263"/>
      <c r="T118" s="264"/>
      <c r="U118" s="15"/>
      <c r="V118" s="15"/>
      <c r="W118" s="15"/>
      <c r="X118" s="15"/>
      <c r="Y118" s="15"/>
      <c r="Z118" s="15"/>
      <c r="AA118" s="15"/>
      <c r="AB118" s="15"/>
      <c r="AC118" s="15"/>
      <c r="AD118" s="15"/>
      <c r="AE118" s="15"/>
      <c r="AT118" s="265" t="s">
        <v>307</v>
      </c>
      <c r="AU118" s="265" t="s">
        <v>81</v>
      </c>
      <c r="AV118" s="15" t="s">
        <v>303</v>
      </c>
      <c r="AW118" s="15" t="s">
        <v>33</v>
      </c>
      <c r="AX118" s="15" t="s">
        <v>79</v>
      </c>
      <c r="AY118" s="265" t="s">
        <v>295</v>
      </c>
    </row>
    <row r="119" s="2" customFormat="1" ht="24.15" customHeight="1">
      <c r="A119" s="40"/>
      <c r="B119" s="41"/>
      <c r="C119" s="215" t="s">
        <v>303</v>
      </c>
      <c r="D119" s="215" t="s">
        <v>298</v>
      </c>
      <c r="E119" s="216" t="s">
        <v>660</v>
      </c>
      <c r="F119" s="217" t="s">
        <v>661</v>
      </c>
      <c r="G119" s="218" t="s">
        <v>315</v>
      </c>
      <c r="H119" s="219">
        <v>0.189</v>
      </c>
      <c r="I119" s="220"/>
      <c r="J119" s="221">
        <f>ROUND(I119*H119,2)</f>
        <v>0</v>
      </c>
      <c r="K119" s="217" t="s">
        <v>302</v>
      </c>
      <c r="L119" s="46"/>
      <c r="M119" s="222" t="s">
        <v>21</v>
      </c>
      <c r="N119" s="223" t="s">
        <v>43</v>
      </c>
      <c r="O119" s="86"/>
      <c r="P119" s="224">
        <f>O119*H119</f>
        <v>0</v>
      </c>
      <c r="Q119" s="224">
        <v>0</v>
      </c>
      <c r="R119" s="224">
        <f>Q119*H119</f>
        <v>0</v>
      </c>
      <c r="S119" s="224">
        <v>2.2000000000000002</v>
      </c>
      <c r="T119" s="225">
        <f>S119*H119</f>
        <v>0.41580000000000006</v>
      </c>
      <c r="U119" s="40"/>
      <c r="V119" s="40"/>
      <c r="W119" s="40"/>
      <c r="X119" s="40"/>
      <c r="Y119" s="40"/>
      <c r="Z119" s="40"/>
      <c r="AA119" s="40"/>
      <c r="AB119" s="40"/>
      <c r="AC119" s="40"/>
      <c r="AD119" s="40"/>
      <c r="AE119" s="40"/>
      <c r="AR119" s="226" t="s">
        <v>303</v>
      </c>
      <c r="AT119" s="226" t="s">
        <v>298</v>
      </c>
      <c r="AU119" s="226" t="s">
        <v>81</v>
      </c>
      <c r="AY119" s="19" t="s">
        <v>295</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303</v>
      </c>
      <c r="BM119" s="226" t="s">
        <v>662</v>
      </c>
    </row>
    <row r="120" s="2" customFormat="1">
      <c r="A120" s="40"/>
      <c r="B120" s="41"/>
      <c r="C120" s="42"/>
      <c r="D120" s="228" t="s">
        <v>305</v>
      </c>
      <c r="E120" s="42"/>
      <c r="F120" s="229" t="s">
        <v>663</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305</v>
      </c>
      <c r="AU120" s="19" t="s">
        <v>81</v>
      </c>
    </row>
    <row r="121" s="14" customFormat="1">
      <c r="A121" s="14"/>
      <c r="B121" s="244"/>
      <c r="C121" s="245"/>
      <c r="D121" s="235" t="s">
        <v>307</v>
      </c>
      <c r="E121" s="246" t="s">
        <v>21</v>
      </c>
      <c r="F121" s="247" t="s">
        <v>664</v>
      </c>
      <c r="G121" s="245"/>
      <c r="H121" s="248">
        <v>0.13500000000000001</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307</v>
      </c>
      <c r="AU121" s="254" t="s">
        <v>81</v>
      </c>
      <c r="AV121" s="14" t="s">
        <v>81</v>
      </c>
      <c r="AW121" s="14" t="s">
        <v>33</v>
      </c>
      <c r="AX121" s="14" t="s">
        <v>72</v>
      </c>
      <c r="AY121" s="254" t="s">
        <v>295</v>
      </c>
    </row>
    <row r="122" s="14" customFormat="1">
      <c r="A122" s="14"/>
      <c r="B122" s="244"/>
      <c r="C122" s="245"/>
      <c r="D122" s="235" t="s">
        <v>307</v>
      </c>
      <c r="E122" s="246" t="s">
        <v>21</v>
      </c>
      <c r="F122" s="247" t="s">
        <v>665</v>
      </c>
      <c r="G122" s="245"/>
      <c r="H122" s="248">
        <v>0.053999999999999999</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307</v>
      </c>
      <c r="AU122" s="254" t="s">
        <v>81</v>
      </c>
      <c r="AV122" s="14" t="s">
        <v>81</v>
      </c>
      <c r="AW122" s="14" t="s">
        <v>33</v>
      </c>
      <c r="AX122" s="14" t="s">
        <v>72</v>
      </c>
      <c r="AY122" s="254" t="s">
        <v>295</v>
      </c>
    </row>
    <row r="123" s="15" customFormat="1">
      <c r="A123" s="15"/>
      <c r="B123" s="255"/>
      <c r="C123" s="256"/>
      <c r="D123" s="235" t="s">
        <v>307</v>
      </c>
      <c r="E123" s="257" t="s">
        <v>21</v>
      </c>
      <c r="F123" s="258" t="s">
        <v>312</v>
      </c>
      <c r="G123" s="256"/>
      <c r="H123" s="259">
        <v>0.189</v>
      </c>
      <c r="I123" s="260"/>
      <c r="J123" s="256"/>
      <c r="K123" s="256"/>
      <c r="L123" s="261"/>
      <c r="M123" s="262"/>
      <c r="N123" s="263"/>
      <c r="O123" s="263"/>
      <c r="P123" s="263"/>
      <c r="Q123" s="263"/>
      <c r="R123" s="263"/>
      <c r="S123" s="263"/>
      <c r="T123" s="264"/>
      <c r="U123" s="15"/>
      <c r="V123" s="15"/>
      <c r="W123" s="15"/>
      <c r="X123" s="15"/>
      <c r="Y123" s="15"/>
      <c r="Z123" s="15"/>
      <c r="AA123" s="15"/>
      <c r="AB123" s="15"/>
      <c r="AC123" s="15"/>
      <c r="AD123" s="15"/>
      <c r="AE123" s="15"/>
      <c r="AT123" s="265" t="s">
        <v>307</v>
      </c>
      <c r="AU123" s="265" t="s">
        <v>81</v>
      </c>
      <c r="AV123" s="15" t="s">
        <v>303</v>
      </c>
      <c r="AW123" s="15" t="s">
        <v>33</v>
      </c>
      <c r="AX123" s="15" t="s">
        <v>79</v>
      </c>
      <c r="AY123" s="265" t="s">
        <v>295</v>
      </c>
    </row>
    <row r="124" s="2" customFormat="1" ht="24.15" customHeight="1">
      <c r="A124" s="40"/>
      <c r="B124" s="41"/>
      <c r="C124" s="215" t="s">
        <v>332</v>
      </c>
      <c r="D124" s="215" t="s">
        <v>298</v>
      </c>
      <c r="E124" s="216" t="s">
        <v>424</v>
      </c>
      <c r="F124" s="217" t="s">
        <v>425</v>
      </c>
      <c r="G124" s="218" t="s">
        <v>315</v>
      </c>
      <c r="H124" s="219">
        <v>1.2190000000000001</v>
      </c>
      <c r="I124" s="220"/>
      <c r="J124" s="221">
        <f>ROUND(I124*H124,2)</f>
        <v>0</v>
      </c>
      <c r="K124" s="217" t="s">
        <v>302</v>
      </c>
      <c r="L124" s="46"/>
      <c r="M124" s="222" t="s">
        <v>21</v>
      </c>
      <c r="N124" s="223" t="s">
        <v>43</v>
      </c>
      <c r="O124" s="86"/>
      <c r="P124" s="224">
        <f>O124*H124</f>
        <v>0</v>
      </c>
      <c r="Q124" s="224">
        <v>0</v>
      </c>
      <c r="R124" s="224">
        <f>Q124*H124</f>
        <v>0</v>
      </c>
      <c r="S124" s="224">
        <v>2.2000000000000002</v>
      </c>
      <c r="T124" s="225">
        <f>S124*H124</f>
        <v>2.6818000000000004</v>
      </c>
      <c r="U124" s="40"/>
      <c r="V124" s="40"/>
      <c r="W124" s="40"/>
      <c r="X124" s="40"/>
      <c r="Y124" s="40"/>
      <c r="Z124" s="40"/>
      <c r="AA124" s="40"/>
      <c r="AB124" s="40"/>
      <c r="AC124" s="40"/>
      <c r="AD124" s="40"/>
      <c r="AE124" s="40"/>
      <c r="AR124" s="226" t="s">
        <v>303</v>
      </c>
      <c r="AT124" s="226" t="s">
        <v>298</v>
      </c>
      <c r="AU124" s="226" t="s">
        <v>81</v>
      </c>
      <c r="AY124" s="19" t="s">
        <v>295</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303</v>
      </c>
      <c r="BM124" s="226" t="s">
        <v>666</v>
      </c>
    </row>
    <row r="125" s="2" customFormat="1">
      <c r="A125" s="40"/>
      <c r="B125" s="41"/>
      <c r="C125" s="42"/>
      <c r="D125" s="228" t="s">
        <v>305</v>
      </c>
      <c r="E125" s="42"/>
      <c r="F125" s="229" t="s">
        <v>427</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305</v>
      </c>
      <c r="AU125" s="19" t="s">
        <v>81</v>
      </c>
    </row>
    <row r="126" s="14" customFormat="1">
      <c r="A126" s="14"/>
      <c r="B126" s="244"/>
      <c r="C126" s="245"/>
      <c r="D126" s="235" t="s">
        <v>307</v>
      </c>
      <c r="E126" s="246" t="s">
        <v>21</v>
      </c>
      <c r="F126" s="247" t="s">
        <v>667</v>
      </c>
      <c r="G126" s="245"/>
      <c r="H126" s="248">
        <v>0.64200000000000002</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307</v>
      </c>
      <c r="AU126" s="254" t="s">
        <v>81</v>
      </c>
      <c r="AV126" s="14" t="s">
        <v>81</v>
      </c>
      <c r="AW126" s="14" t="s">
        <v>33</v>
      </c>
      <c r="AX126" s="14" t="s">
        <v>72</v>
      </c>
      <c r="AY126" s="254" t="s">
        <v>295</v>
      </c>
    </row>
    <row r="127" s="13" customFormat="1">
      <c r="A127" s="13"/>
      <c r="B127" s="233"/>
      <c r="C127" s="234"/>
      <c r="D127" s="235" t="s">
        <v>307</v>
      </c>
      <c r="E127" s="236" t="s">
        <v>21</v>
      </c>
      <c r="F127" s="237" t="s">
        <v>668</v>
      </c>
      <c r="G127" s="234"/>
      <c r="H127" s="236" t="s">
        <v>21</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307</v>
      </c>
      <c r="AU127" s="243" t="s">
        <v>81</v>
      </c>
      <c r="AV127" s="13" t="s">
        <v>79</v>
      </c>
      <c r="AW127" s="13" t="s">
        <v>33</v>
      </c>
      <c r="AX127" s="13" t="s">
        <v>72</v>
      </c>
      <c r="AY127" s="243" t="s">
        <v>295</v>
      </c>
    </row>
    <row r="128" s="14" customFormat="1">
      <c r="A128" s="14"/>
      <c r="B128" s="244"/>
      <c r="C128" s="245"/>
      <c r="D128" s="235" t="s">
        <v>307</v>
      </c>
      <c r="E128" s="246" t="s">
        <v>21</v>
      </c>
      <c r="F128" s="247" t="s">
        <v>669</v>
      </c>
      <c r="G128" s="245"/>
      <c r="H128" s="248">
        <v>0.57699999999999996</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307</v>
      </c>
      <c r="AU128" s="254" t="s">
        <v>81</v>
      </c>
      <c r="AV128" s="14" t="s">
        <v>81</v>
      </c>
      <c r="AW128" s="14" t="s">
        <v>33</v>
      </c>
      <c r="AX128" s="14" t="s">
        <v>72</v>
      </c>
      <c r="AY128" s="254" t="s">
        <v>295</v>
      </c>
    </row>
    <row r="129" s="15" customFormat="1">
      <c r="A129" s="15"/>
      <c r="B129" s="255"/>
      <c r="C129" s="256"/>
      <c r="D129" s="235" t="s">
        <v>307</v>
      </c>
      <c r="E129" s="257" t="s">
        <v>21</v>
      </c>
      <c r="F129" s="258" t="s">
        <v>312</v>
      </c>
      <c r="G129" s="256"/>
      <c r="H129" s="259">
        <v>1.2190000000000001</v>
      </c>
      <c r="I129" s="260"/>
      <c r="J129" s="256"/>
      <c r="K129" s="256"/>
      <c r="L129" s="261"/>
      <c r="M129" s="262"/>
      <c r="N129" s="263"/>
      <c r="O129" s="263"/>
      <c r="P129" s="263"/>
      <c r="Q129" s="263"/>
      <c r="R129" s="263"/>
      <c r="S129" s="263"/>
      <c r="T129" s="264"/>
      <c r="U129" s="15"/>
      <c r="V129" s="15"/>
      <c r="W129" s="15"/>
      <c r="X129" s="15"/>
      <c r="Y129" s="15"/>
      <c r="Z129" s="15"/>
      <c r="AA129" s="15"/>
      <c r="AB129" s="15"/>
      <c r="AC129" s="15"/>
      <c r="AD129" s="15"/>
      <c r="AE129" s="15"/>
      <c r="AT129" s="265" t="s">
        <v>307</v>
      </c>
      <c r="AU129" s="265" t="s">
        <v>81</v>
      </c>
      <c r="AV129" s="15" t="s">
        <v>303</v>
      </c>
      <c r="AW129" s="15" t="s">
        <v>33</v>
      </c>
      <c r="AX129" s="15" t="s">
        <v>79</v>
      </c>
      <c r="AY129" s="265" t="s">
        <v>295</v>
      </c>
    </row>
    <row r="130" s="2" customFormat="1" ht="21.75" customHeight="1">
      <c r="A130" s="40"/>
      <c r="B130" s="41"/>
      <c r="C130" s="215" t="s">
        <v>338</v>
      </c>
      <c r="D130" s="215" t="s">
        <v>298</v>
      </c>
      <c r="E130" s="216" t="s">
        <v>670</v>
      </c>
      <c r="F130" s="217" t="s">
        <v>671</v>
      </c>
      <c r="G130" s="218" t="s">
        <v>301</v>
      </c>
      <c r="H130" s="219">
        <v>2.5659999999999998</v>
      </c>
      <c r="I130" s="220"/>
      <c r="J130" s="221">
        <f>ROUND(I130*H130,2)</f>
        <v>0</v>
      </c>
      <c r="K130" s="217" t="s">
        <v>302</v>
      </c>
      <c r="L130" s="46"/>
      <c r="M130" s="222" t="s">
        <v>21</v>
      </c>
      <c r="N130" s="223" t="s">
        <v>43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303</v>
      </c>
      <c r="AT130" s="226" t="s">
        <v>298</v>
      </c>
      <c r="AU130" s="226" t="s">
        <v>81</v>
      </c>
      <c r="AY130" s="19" t="s">
        <v>295</v>
      </c>
      <c r="BE130" s="227">
        <f>IF(N130="základní",J130,0)</f>
        <v>0</v>
      </c>
      <c r="BF130" s="227">
        <f>IF(N130="snížená",J130,0)</f>
        <v>0</v>
      </c>
      <c r="BG130" s="227">
        <f>IF(N130="zákl. přenesená",J130,0)</f>
        <v>0</v>
      </c>
      <c r="BH130" s="227">
        <f>IF(N130="sníž. přenesená",J130,0)</f>
        <v>0</v>
      </c>
      <c r="BI130" s="227">
        <f>IF(N130="nulová",J130,0)</f>
        <v>0</v>
      </c>
      <c r="BJ130" s="19" t="s">
        <v>79</v>
      </c>
      <c r="BK130" s="227">
        <f>ROUND(I130*H130,2)</f>
        <v>0</v>
      </c>
      <c r="BL130" s="19" t="s">
        <v>303</v>
      </c>
      <c r="BM130" s="226" t="s">
        <v>672</v>
      </c>
    </row>
    <row r="131" s="2" customFormat="1">
      <c r="A131" s="40"/>
      <c r="B131" s="41"/>
      <c r="C131" s="42"/>
      <c r="D131" s="228" t="s">
        <v>305</v>
      </c>
      <c r="E131" s="42"/>
      <c r="F131" s="229" t="s">
        <v>673</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305</v>
      </c>
      <c r="AU131" s="19" t="s">
        <v>81</v>
      </c>
    </row>
    <row r="132" s="13" customFormat="1">
      <c r="A132" s="13"/>
      <c r="B132" s="233"/>
      <c r="C132" s="234"/>
      <c r="D132" s="235" t="s">
        <v>307</v>
      </c>
      <c r="E132" s="236" t="s">
        <v>21</v>
      </c>
      <c r="F132" s="237" t="s">
        <v>674</v>
      </c>
      <c r="G132" s="234"/>
      <c r="H132" s="236" t="s">
        <v>21</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307</v>
      </c>
      <c r="AU132" s="243" t="s">
        <v>81</v>
      </c>
      <c r="AV132" s="13" t="s">
        <v>79</v>
      </c>
      <c r="AW132" s="13" t="s">
        <v>33</v>
      </c>
      <c r="AX132" s="13" t="s">
        <v>72</v>
      </c>
      <c r="AY132" s="243" t="s">
        <v>295</v>
      </c>
    </row>
    <row r="133" s="14" customFormat="1">
      <c r="A133" s="14"/>
      <c r="B133" s="244"/>
      <c r="C133" s="245"/>
      <c r="D133" s="235" t="s">
        <v>307</v>
      </c>
      <c r="E133" s="246" t="s">
        <v>21</v>
      </c>
      <c r="F133" s="247" t="s">
        <v>675</v>
      </c>
      <c r="G133" s="245"/>
      <c r="H133" s="248">
        <v>2.5659999999999998</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307</v>
      </c>
      <c r="AU133" s="254" t="s">
        <v>81</v>
      </c>
      <c r="AV133" s="14" t="s">
        <v>81</v>
      </c>
      <c r="AW133" s="14" t="s">
        <v>33</v>
      </c>
      <c r="AX133" s="14" t="s">
        <v>72</v>
      </c>
      <c r="AY133" s="254" t="s">
        <v>295</v>
      </c>
    </row>
    <row r="134" s="15" customFormat="1">
      <c r="A134" s="15"/>
      <c r="B134" s="255"/>
      <c r="C134" s="256"/>
      <c r="D134" s="235" t="s">
        <v>307</v>
      </c>
      <c r="E134" s="257" t="s">
        <v>21</v>
      </c>
      <c r="F134" s="258" t="s">
        <v>312</v>
      </c>
      <c r="G134" s="256"/>
      <c r="H134" s="259">
        <v>2.5659999999999998</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307</v>
      </c>
      <c r="AU134" s="265" t="s">
        <v>81</v>
      </c>
      <c r="AV134" s="15" t="s">
        <v>303</v>
      </c>
      <c r="AW134" s="15" t="s">
        <v>33</v>
      </c>
      <c r="AX134" s="15" t="s">
        <v>79</v>
      </c>
      <c r="AY134" s="265" t="s">
        <v>295</v>
      </c>
    </row>
    <row r="135" s="2" customFormat="1" ht="24.15" customHeight="1">
      <c r="A135" s="40"/>
      <c r="B135" s="41"/>
      <c r="C135" s="215" t="s">
        <v>345</v>
      </c>
      <c r="D135" s="215" t="s">
        <v>298</v>
      </c>
      <c r="E135" s="216" t="s">
        <v>676</v>
      </c>
      <c r="F135" s="217" t="s">
        <v>677</v>
      </c>
      <c r="G135" s="218" t="s">
        <v>301</v>
      </c>
      <c r="H135" s="219">
        <v>5.1319999999999997</v>
      </c>
      <c r="I135" s="220"/>
      <c r="J135" s="221">
        <f>ROUND(I135*H135,2)</f>
        <v>0</v>
      </c>
      <c r="K135" s="217" t="s">
        <v>302</v>
      </c>
      <c r="L135" s="46"/>
      <c r="M135" s="222" t="s">
        <v>21</v>
      </c>
      <c r="N135" s="223"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303</v>
      </c>
      <c r="AT135" s="226" t="s">
        <v>298</v>
      </c>
      <c r="AU135" s="226" t="s">
        <v>81</v>
      </c>
      <c r="AY135" s="19" t="s">
        <v>295</v>
      </c>
      <c r="BE135" s="227">
        <f>IF(N135="základní",J135,0)</f>
        <v>0</v>
      </c>
      <c r="BF135" s="227">
        <f>IF(N135="snížená",J135,0)</f>
        <v>0</v>
      </c>
      <c r="BG135" s="227">
        <f>IF(N135="zákl. přenesená",J135,0)</f>
        <v>0</v>
      </c>
      <c r="BH135" s="227">
        <f>IF(N135="sníž. přenesená",J135,0)</f>
        <v>0</v>
      </c>
      <c r="BI135" s="227">
        <f>IF(N135="nulová",J135,0)</f>
        <v>0</v>
      </c>
      <c r="BJ135" s="19" t="s">
        <v>79</v>
      </c>
      <c r="BK135" s="227">
        <f>ROUND(I135*H135,2)</f>
        <v>0</v>
      </c>
      <c r="BL135" s="19" t="s">
        <v>303</v>
      </c>
      <c r="BM135" s="226" t="s">
        <v>678</v>
      </c>
    </row>
    <row r="136" s="2" customFormat="1">
      <c r="A136" s="40"/>
      <c r="B136" s="41"/>
      <c r="C136" s="42"/>
      <c r="D136" s="228" t="s">
        <v>305</v>
      </c>
      <c r="E136" s="42"/>
      <c r="F136" s="229" t="s">
        <v>679</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305</v>
      </c>
      <c r="AU136" s="19" t="s">
        <v>81</v>
      </c>
    </row>
    <row r="137" s="13" customFormat="1">
      <c r="A137" s="13"/>
      <c r="B137" s="233"/>
      <c r="C137" s="234"/>
      <c r="D137" s="235" t="s">
        <v>307</v>
      </c>
      <c r="E137" s="236" t="s">
        <v>21</v>
      </c>
      <c r="F137" s="237" t="s">
        <v>680</v>
      </c>
      <c r="G137" s="234"/>
      <c r="H137" s="236" t="s">
        <v>21</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307</v>
      </c>
      <c r="AU137" s="243" t="s">
        <v>81</v>
      </c>
      <c r="AV137" s="13" t="s">
        <v>79</v>
      </c>
      <c r="AW137" s="13" t="s">
        <v>33</v>
      </c>
      <c r="AX137" s="13" t="s">
        <v>72</v>
      </c>
      <c r="AY137" s="243" t="s">
        <v>295</v>
      </c>
    </row>
    <row r="138" s="14" customFormat="1">
      <c r="A138" s="14"/>
      <c r="B138" s="244"/>
      <c r="C138" s="245"/>
      <c r="D138" s="235" t="s">
        <v>307</v>
      </c>
      <c r="E138" s="246" t="s">
        <v>21</v>
      </c>
      <c r="F138" s="247" t="s">
        <v>681</v>
      </c>
      <c r="G138" s="245"/>
      <c r="H138" s="248">
        <v>5.1319999999999997</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307</v>
      </c>
      <c r="AU138" s="254" t="s">
        <v>81</v>
      </c>
      <c r="AV138" s="14" t="s">
        <v>81</v>
      </c>
      <c r="AW138" s="14" t="s">
        <v>33</v>
      </c>
      <c r="AX138" s="14" t="s">
        <v>72</v>
      </c>
      <c r="AY138" s="254" t="s">
        <v>295</v>
      </c>
    </row>
    <row r="139" s="15" customFormat="1">
      <c r="A139" s="15"/>
      <c r="B139" s="255"/>
      <c r="C139" s="256"/>
      <c r="D139" s="235" t="s">
        <v>307</v>
      </c>
      <c r="E139" s="257" t="s">
        <v>21</v>
      </c>
      <c r="F139" s="258" t="s">
        <v>312</v>
      </c>
      <c r="G139" s="256"/>
      <c r="H139" s="259">
        <v>5.1319999999999997</v>
      </c>
      <c r="I139" s="260"/>
      <c r="J139" s="256"/>
      <c r="K139" s="256"/>
      <c r="L139" s="261"/>
      <c r="M139" s="262"/>
      <c r="N139" s="263"/>
      <c r="O139" s="263"/>
      <c r="P139" s="263"/>
      <c r="Q139" s="263"/>
      <c r="R139" s="263"/>
      <c r="S139" s="263"/>
      <c r="T139" s="264"/>
      <c r="U139" s="15"/>
      <c r="V139" s="15"/>
      <c r="W139" s="15"/>
      <c r="X139" s="15"/>
      <c r="Y139" s="15"/>
      <c r="Z139" s="15"/>
      <c r="AA139" s="15"/>
      <c r="AB139" s="15"/>
      <c r="AC139" s="15"/>
      <c r="AD139" s="15"/>
      <c r="AE139" s="15"/>
      <c r="AT139" s="265" t="s">
        <v>307</v>
      </c>
      <c r="AU139" s="265" t="s">
        <v>81</v>
      </c>
      <c r="AV139" s="15" t="s">
        <v>303</v>
      </c>
      <c r="AW139" s="15" t="s">
        <v>33</v>
      </c>
      <c r="AX139" s="15" t="s">
        <v>79</v>
      </c>
      <c r="AY139" s="265" t="s">
        <v>295</v>
      </c>
    </row>
    <row r="140" s="2" customFormat="1" ht="33" customHeight="1">
      <c r="A140" s="40"/>
      <c r="B140" s="41"/>
      <c r="C140" s="215" t="s">
        <v>351</v>
      </c>
      <c r="D140" s="215" t="s">
        <v>298</v>
      </c>
      <c r="E140" s="216" t="s">
        <v>439</v>
      </c>
      <c r="F140" s="217" t="s">
        <v>440</v>
      </c>
      <c r="G140" s="218" t="s">
        <v>315</v>
      </c>
      <c r="H140" s="219">
        <v>0.154</v>
      </c>
      <c r="I140" s="220"/>
      <c r="J140" s="221">
        <f>ROUND(I140*H140,2)</f>
        <v>0</v>
      </c>
      <c r="K140" s="217" t="s">
        <v>302</v>
      </c>
      <c r="L140" s="46"/>
      <c r="M140" s="222" t="s">
        <v>21</v>
      </c>
      <c r="N140" s="223" t="s">
        <v>43</v>
      </c>
      <c r="O140" s="86"/>
      <c r="P140" s="224">
        <f>O140*H140</f>
        <v>0</v>
      </c>
      <c r="Q140" s="224">
        <v>0</v>
      </c>
      <c r="R140" s="224">
        <f>Q140*H140</f>
        <v>0</v>
      </c>
      <c r="S140" s="224">
        <v>1.3999999999999999</v>
      </c>
      <c r="T140" s="225">
        <f>S140*H140</f>
        <v>0.21559999999999999</v>
      </c>
      <c r="U140" s="40"/>
      <c r="V140" s="40"/>
      <c r="W140" s="40"/>
      <c r="X140" s="40"/>
      <c r="Y140" s="40"/>
      <c r="Z140" s="40"/>
      <c r="AA140" s="40"/>
      <c r="AB140" s="40"/>
      <c r="AC140" s="40"/>
      <c r="AD140" s="40"/>
      <c r="AE140" s="40"/>
      <c r="AR140" s="226" t="s">
        <v>303</v>
      </c>
      <c r="AT140" s="226" t="s">
        <v>298</v>
      </c>
      <c r="AU140" s="226" t="s">
        <v>81</v>
      </c>
      <c r="AY140" s="19" t="s">
        <v>295</v>
      </c>
      <c r="BE140" s="227">
        <f>IF(N140="základní",J140,0)</f>
        <v>0</v>
      </c>
      <c r="BF140" s="227">
        <f>IF(N140="snížená",J140,0)</f>
        <v>0</v>
      </c>
      <c r="BG140" s="227">
        <f>IF(N140="zákl. přenesená",J140,0)</f>
        <v>0</v>
      </c>
      <c r="BH140" s="227">
        <f>IF(N140="sníž. přenesená",J140,0)</f>
        <v>0</v>
      </c>
      <c r="BI140" s="227">
        <f>IF(N140="nulová",J140,0)</f>
        <v>0</v>
      </c>
      <c r="BJ140" s="19" t="s">
        <v>79</v>
      </c>
      <c r="BK140" s="227">
        <f>ROUND(I140*H140,2)</f>
        <v>0</v>
      </c>
      <c r="BL140" s="19" t="s">
        <v>303</v>
      </c>
      <c r="BM140" s="226" t="s">
        <v>682</v>
      </c>
    </row>
    <row r="141" s="2" customFormat="1">
      <c r="A141" s="40"/>
      <c r="B141" s="41"/>
      <c r="C141" s="42"/>
      <c r="D141" s="228" t="s">
        <v>305</v>
      </c>
      <c r="E141" s="42"/>
      <c r="F141" s="229" t="s">
        <v>442</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305</v>
      </c>
      <c r="AU141" s="19" t="s">
        <v>81</v>
      </c>
    </row>
    <row r="142" s="13" customFormat="1">
      <c r="A142" s="13"/>
      <c r="B142" s="233"/>
      <c r="C142" s="234"/>
      <c r="D142" s="235" t="s">
        <v>307</v>
      </c>
      <c r="E142" s="236" t="s">
        <v>21</v>
      </c>
      <c r="F142" s="237" t="s">
        <v>443</v>
      </c>
      <c r="G142" s="234"/>
      <c r="H142" s="236" t="s">
        <v>21</v>
      </c>
      <c r="I142" s="238"/>
      <c r="J142" s="234"/>
      <c r="K142" s="234"/>
      <c r="L142" s="239"/>
      <c r="M142" s="240"/>
      <c r="N142" s="241"/>
      <c r="O142" s="241"/>
      <c r="P142" s="241"/>
      <c r="Q142" s="241"/>
      <c r="R142" s="241"/>
      <c r="S142" s="241"/>
      <c r="T142" s="242"/>
      <c r="U142" s="13"/>
      <c r="V142" s="13"/>
      <c r="W142" s="13"/>
      <c r="X142" s="13"/>
      <c r="Y142" s="13"/>
      <c r="Z142" s="13"/>
      <c r="AA142" s="13"/>
      <c r="AB142" s="13"/>
      <c r="AC142" s="13"/>
      <c r="AD142" s="13"/>
      <c r="AE142" s="13"/>
      <c r="AT142" s="243" t="s">
        <v>307</v>
      </c>
      <c r="AU142" s="243" t="s">
        <v>81</v>
      </c>
      <c r="AV142" s="13" t="s">
        <v>79</v>
      </c>
      <c r="AW142" s="13" t="s">
        <v>33</v>
      </c>
      <c r="AX142" s="13" t="s">
        <v>72</v>
      </c>
      <c r="AY142" s="243" t="s">
        <v>295</v>
      </c>
    </row>
    <row r="143" s="14" customFormat="1">
      <c r="A143" s="14"/>
      <c r="B143" s="244"/>
      <c r="C143" s="245"/>
      <c r="D143" s="235" t="s">
        <v>307</v>
      </c>
      <c r="E143" s="246" t="s">
        <v>21</v>
      </c>
      <c r="F143" s="247" t="s">
        <v>683</v>
      </c>
      <c r="G143" s="245"/>
      <c r="H143" s="248">
        <v>0.10299999999999999</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307</v>
      </c>
      <c r="AU143" s="254" t="s">
        <v>81</v>
      </c>
      <c r="AV143" s="14" t="s">
        <v>81</v>
      </c>
      <c r="AW143" s="14" t="s">
        <v>33</v>
      </c>
      <c r="AX143" s="14" t="s">
        <v>72</v>
      </c>
      <c r="AY143" s="254" t="s">
        <v>295</v>
      </c>
    </row>
    <row r="144" s="13" customFormat="1">
      <c r="A144" s="13"/>
      <c r="B144" s="233"/>
      <c r="C144" s="234"/>
      <c r="D144" s="235" t="s">
        <v>307</v>
      </c>
      <c r="E144" s="236" t="s">
        <v>21</v>
      </c>
      <c r="F144" s="237" t="s">
        <v>684</v>
      </c>
      <c r="G144" s="234"/>
      <c r="H144" s="236" t="s">
        <v>21</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307</v>
      </c>
      <c r="AU144" s="243" t="s">
        <v>81</v>
      </c>
      <c r="AV144" s="13" t="s">
        <v>79</v>
      </c>
      <c r="AW144" s="13" t="s">
        <v>33</v>
      </c>
      <c r="AX144" s="13" t="s">
        <v>72</v>
      </c>
      <c r="AY144" s="243" t="s">
        <v>295</v>
      </c>
    </row>
    <row r="145" s="14" customFormat="1">
      <c r="A145" s="14"/>
      <c r="B145" s="244"/>
      <c r="C145" s="245"/>
      <c r="D145" s="235" t="s">
        <v>307</v>
      </c>
      <c r="E145" s="246" t="s">
        <v>21</v>
      </c>
      <c r="F145" s="247" t="s">
        <v>685</v>
      </c>
      <c r="G145" s="245"/>
      <c r="H145" s="248">
        <v>0.050999999999999997</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307</v>
      </c>
      <c r="AU145" s="254" t="s">
        <v>81</v>
      </c>
      <c r="AV145" s="14" t="s">
        <v>81</v>
      </c>
      <c r="AW145" s="14" t="s">
        <v>33</v>
      </c>
      <c r="AX145" s="14" t="s">
        <v>72</v>
      </c>
      <c r="AY145" s="254" t="s">
        <v>295</v>
      </c>
    </row>
    <row r="146" s="15" customFormat="1">
      <c r="A146" s="15"/>
      <c r="B146" s="255"/>
      <c r="C146" s="256"/>
      <c r="D146" s="235" t="s">
        <v>307</v>
      </c>
      <c r="E146" s="257" t="s">
        <v>21</v>
      </c>
      <c r="F146" s="258" t="s">
        <v>312</v>
      </c>
      <c r="G146" s="256"/>
      <c r="H146" s="259">
        <v>0.154</v>
      </c>
      <c r="I146" s="260"/>
      <c r="J146" s="256"/>
      <c r="K146" s="256"/>
      <c r="L146" s="261"/>
      <c r="M146" s="262"/>
      <c r="N146" s="263"/>
      <c r="O146" s="263"/>
      <c r="P146" s="263"/>
      <c r="Q146" s="263"/>
      <c r="R146" s="263"/>
      <c r="S146" s="263"/>
      <c r="T146" s="264"/>
      <c r="U146" s="15"/>
      <c r="V146" s="15"/>
      <c r="W146" s="15"/>
      <c r="X146" s="15"/>
      <c r="Y146" s="15"/>
      <c r="Z146" s="15"/>
      <c r="AA146" s="15"/>
      <c r="AB146" s="15"/>
      <c r="AC146" s="15"/>
      <c r="AD146" s="15"/>
      <c r="AE146" s="15"/>
      <c r="AT146" s="265" t="s">
        <v>307</v>
      </c>
      <c r="AU146" s="265" t="s">
        <v>81</v>
      </c>
      <c r="AV146" s="15" t="s">
        <v>303</v>
      </c>
      <c r="AW146" s="15" t="s">
        <v>33</v>
      </c>
      <c r="AX146" s="15" t="s">
        <v>79</v>
      </c>
      <c r="AY146" s="265" t="s">
        <v>295</v>
      </c>
    </row>
    <row r="147" s="2" customFormat="1" ht="37.8" customHeight="1">
      <c r="A147" s="40"/>
      <c r="B147" s="41"/>
      <c r="C147" s="215" t="s">
        <v>296</v>
      </c>
      <c r="D147" s="215" t="s">
        <v>298</v>
      </c>
      <c r="E147" s="216" t="s">
        <v>451</v>
      </c>
      <c r="F147" s="217" t="s">
        <v>452</v>
      </c>
      <c r="G147" s="218" t="s">
        <v>301</v>
      </c>
      <c r="H147" s="219">
        <v>9.8499999999999996</v>
      </c>
      <c r="I147" s="220"/>
      <c r="J147" s="221">
        <f>ROUND(I147*H147,2)</f>
        <v>0</v>
      </c>
      <c r="K147" s="217" t="s">
        <v>302</v>
      </c>
      <c r="L147" s="46"/>
      <c r="M147" s="222" t="s">
        <v>21</v>
      </c>
      <c r="N147" s="223" t="s">
        <v>43</v>
      </c>
      <c r="O147" s="86"/>
      <c r="P147" s="224">
        <f>O147*H147</f>
        <v>0</v>
      </c>
      <c r="Q147" s="224">
        <v>0</v>
      </c>
      <c r="R147" s="224">
        <f>Q147*H147</f>
        <v>0</v>
      </c>
      <c r="S147" s="224">
        <v>0.087999999999999995</v>
      </c>
      <c r="T147" s="225">
        <f>S147*H147</f>
        <v>0.8667999999999999</v>
      </c>
      <c r="U147" s="40"/>
      <c r="V147" s="40"/>
      <c r="W147" s="40"/>
      <c r="X147" s="40"/>
      <c r="Y147" s="40"/>
      <c r="Z147" s="40"/>
      <c r="AA147" s="40"/>
      <c r="AB147" s="40"/>
      <c r="AC147" s="40"/>
      <c r="AD147" s="40"/>
      <c r="AE147" s="40"/>
      <c r="AR147" s="226" t="s">
        <v>303</v>
      </c>
      <c r="AT147" s="226" t="s">
        <v>298</v>
      </c>
      <c r="AU147" s="226" t="s">
        <v>81</v>
      </c>
      <c r="AY147" s="19" t="s">
        <v>295</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303</v>
      </c>
      <c r="BM147" s="226" t="s">
        <v>686</v>
      </c>
    </row>
    <row r="148" s="2" customFormat="1">
      <c r="A148" s="40"/>
      <c r="B148" s="41"/>
      <c r="C148" s="42"/>
      <c r="D148" s="228" t="s">
        <v>305</v>
      </c>
      <c r="E148" s="42"/>
      <c r="F148" s="229" t="s">
        <v>454</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305</v>
      </c>
      <c r="AU148" s="19" t="s">
        <v>81</v>
      </c>
    </row>
    <row r="149" s="14" customFormat="1">
      <c r="A149" s="14"/>
      <c r="B149" s="244"/>
      <c r="C149" s="245"/>
      <c r="D149" s="235" t="s">
        <v>307</v>
      </c>
      <c r="E149" s="246" t="s">
        <v>21</v>
      </c>
      <c r="F149" s="247" t="s">
        <v>687</v>
      </c>
      <c r="G149" s="245"/>
      <c r="H149" s="248">
        <v>3.5459999999999998</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307</v>
      </c>
      <c r="AU149" s="254" t="s">
        <v>81</v>
      </c>
      <c r="AV149" s="14" t="s">
        <v>81</v>
      </c>
      <c r="AW149" s="14" t="s">
        <v>33</v>
      </c>
      <c r="AX149" s="14" t="s">
        <v>72</v>
      </c>
      <c r="AY149" s="254" t="s">
        <v>295</v>
      </c>
    </row>
    <row r="150" s="14" customFormat="1">
      <c r="A150" s="14"/>
      <c r="B150" s="244"/>
      <c r="C150" s="245"/>
      <c r="D150" s="235" t="s">
        <v>307</v>
      </c>
      <c r="E150" s="246" t="s">
        <v>21</v>
      </c>
      <c r="F150" s="247" t="s">
        <v>688</v>
      </c>
      <c r="G150" s="245"/>
      <c r="H150" s="248">
        <v>6.3040000000000003</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307</v>
      </c>
      <c r="AU150" s="254" t="s">
        <v>81</v>
      </c>
      <c r="AV150" s="14" t="s">
        <v>81</v>
      </c>
      <c r="AW150" s="14" t="s">
        <v>33</v>
      </c>
      <c r="AX150" s="14" t="s">
        <v>72</v>
      </c>
      <c r="AY150" s="254" t="s">
        <v>295</v>
      </c>
    </row>
    <row r="151" s="15" customFormat="1">
      <c r="A151" s="15"/>
      <c r="B151" s="255"/>
      <c r="C151" s="256"/>
      <c r="D151" s="235" t="s">
        <v>307</v>
      </c>
      <c r="E151" s="257" t="s">
        <v>21</v>
      </c>
      <c r="F151" s="258" t="s">
        <v>312</v>
      </c>
      <c r="G151" s="256"/>
      <c r="H151" s="259">
        <v>9.8499999999999996</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307</v>
      </c>
      <c r="AU151" s="265" t="s">
        <v>81</v>
      </c>
      <c r="AV151" s="15" t="s">
        <v>303</v>
      </c>
      <c r="AW151" s="15" t="s">
        <v>33</v>
      </c>
      <c r="AX151" s="15" t="s">
        <v>79</v>
      </c>
      <c r="AY151" s="265" t="s">
        <v>295</v>
      </c>
    </row>
    <row r="152" s="2" customFormat="1" ht="55.5" customHeight="1">
      <c r="A152" s="40"/>
      <c r="B152" s="41"/>
      <c r="C152" s="215" t="s">
        <v>361</v>
      </c>
      <c r="D152" s="215" t="s">
        <v>298</v>
      </c>
      <c r="E152" s="216" t="s">
        <v>457</v>
      </c>
      <c r="F152" s="217" t="s">
        <v>458</v>
      </c>
      <c r="G152" s="218" t="s">
        <v>459</v>
      </c>
      <c r="H152" s="219">
        <v>2</v>
      </c>
      <c r="I152" s="220"/>
      <c r="J152" s="221">
        <f>ROUND(I152*H152,2)</f>
        <v>0</v>
      </c>
      <c r="K152" s="217" t="s">
        <v>302</v>
      </c>
      <c r="L152" s="46"/>
      <c r="M152" s="222" t="s">
        <v>21</v>
      </c>
      <c r="N152" s="223" t="s">
        <v>43</v>
      </c>
      <c r="O152" s="86"/>
      <c r="P152" s="224">
        <f>O152*H152</f>
        <v>0</v>
      </c>
      <c r="Q152" s="224">
        <v>0</v>
      </c>
      <c r="R152" s="224">
        <f>Q152*H152</f>
        <v>0</v>
      </c>
      <c r="S152" s="224">
        <v>0.069000000000000006</v>
      </c>
      <c r="T152" s="225">
        <f>S152*H152</f>
        <v>0.13800000000000001</v>
      </c>
      <c r="U152" s="40"/>
      <c r="V152" s="40"/>
      <c r="W152" s="40"/>
      <c r="X152" s="40"/>
      <c r="Y152" s="40"/>
      <c r="Z152" s="40"/>
      <c r="AA152" s="40"/>
      <c r="AB152" s="40"/>
      <c r="AC152" s="40"/>
      <c r="AD152" s="40"/>
      <c r="AE152" s="40"/>
      <c r="AR152" s="226" t="s">
        <v>303</v>
      </c>
      <c r="AT152" s="226" t="s">
        <v>298</v>
      </c>
      <c r="AU152" s="226" t="s">
        <v>81</v>
      </c>
      <c r="AY152" s="19" t="s">
        <v>295</v>
      </c>
      <c r="BE152" s="227">
        <f>IF(N152="základní",J152,0)</f>
        <v>0</v>
      </c>
      <c r="BF152" s="227">
        <f>IF(N152="snížená",J152,0)</f>
        <v>0</v>
      </c>
      <c r="BG152" s="227">
        <f>IF(N152="zákl. přenesená",J152,0)</f>
        <v>0</v>
      </c>
      <c r="BH152" s="227">
        <f>IF(N152="sníž. přenesená",J152,0)</f>
        <v>0</v>
      </c>
      <c r="BI152" s="227">
        <f>IF(N152="nulová",J152,0)</f>
        <v>0</v>
      </c>
      <c r="BJ152" s="19" t="s">
        <v>79</v>
      </c>
      <c r="BK152" s="227">
        <f>ROUND(I152*H152,2)</f>
        <v>0</v>
      </c>
      <c r="BL152" s="19" t="s">
        <v>303</v>
      </c>
      <c r="BM152" s="226" t="s">
        <v>689</v>
      </c>
    </row>
    <row r="153" s="2" customFormat="1">
      <c r="A153" s="40"/>
      <c r="B153" s="41"/>
      <c r="C153" s="42"/>
      <c r="D153" s="228" t="s">
        <v>305</v>
      </c>
      <c r="E153" s="42"/>
      <c r="F153" s="229" t="s">
        <v>461</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305</v>
      </c>
      <c r="AU153" s="19" t="s">
        <v>81</v>
      </c>
    </row>
    <row r="154" s="13" customFormat="1">
      <c r="A154" s="13"/>
      <c r="B154" s="233"/>
      <c r="C154" s="234"/>
      <c r="D154" s="235" t="s">
        <v>307</v>
      </c>
      <c r="E154" s="236" t="s">
        <v>21</v>
      </c>
      <c r="F154" s="237" t="s">
        <v>462</v>
      </c>
      <c r="G154" s="234"/>
      <c r="H154" s="236" t="s">
        <v>21</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307</v>
      </c>
      <c r="AU154" s="243" t="s">
        <v>81</v>
      </c>
      <c r="AV154" s="13" t="s">
        <v>79</v>
      </c>
      <c r="AW154" s="13" t="s">
        <v>33</v>
      </c>
      <c r="AX154" s="13" t="s">
        <v>72</v>
      </c>
      <c r="AY154" s="243" t="s">
        <v>295</v>
      </c>
    </row>
    <row r="155" s="14" customFormat="1">
      <c r="A155" s="14"/>
      <c r="B155" s="244"/>
      <c r="C155" s="245"/>
      <c r="D155" s="235" t="s">
        <v>307</v>
      </c>
      <c r="E155" s="246" t="s">
        <v>21</v>
      </c>
      <c r="F155" s="247" t="s">
        <v>81</v>
      </c>
      <c r="G155" s="245"/>
      <c r="H155" s="248">
        <v>2</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307</v>
      </c>
      <c r="AU155" s="254" t="s">
        <v>81</v>
      </c>
      <c r="AV155" s="14" t="s">
        <v>81</v>
      </c>
      <c r="AW155" s="14" t="s">
        <v>33</v>
      </c>
      <c r="AX155" s="14" t="s">
        <v>72</v>
      </c>
      <c r="AY155" s="254" t="s">
        <v>295</v>
      </c>
    </row>
    <row r="156" s="15" customFormat="1">
      <c r="A156" s="15"/>
      <c r="B156" s="255"/>
      <c r="C156" s="256"/>
      <c r="D156" s="235" t="s">
        <v>307</v>
      </c>
      <c r="E156" s="257" t="s">
        <v>21</v>
      </c>
      <c r="F156" s="258" t="s">
        <v>312</v>
      </c>
      <c r="G156" s="256"/>
      <c r="H156" s="259">
        <v>2</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307</v>
      </c>
      <c r="AU156" s="265" t="s">
        <v>81</v>
      </c>
      <c r="AV156" s="15" t="s">
        <v>303</v>
      </c>
      <c r="AW156" s="15" t="s">
        <v>33</v>
      </c>
      <c r="AX156" s="15" t="s">
        <v>79</v>
      </c>
      <c r="AY156" s="265" t="s">
        <v>295</v>
      </c>
    </row>
    <row r="157" s="2" customFormat="1" ht="33" customHeight="1">
      <c r="A157" s="40"/>
      <c r="B157" s="41"/>
      <c r="C157" s="215" t="s">
        <v>370</v>
      </c>
      <c r="D157" s="215" t="s">
        <v>298</v>
      </c>
      <c r="E157" s="216" t="s">
        <v>466</v>
      </c>
      <c r="F157" s="217" t="s">
        <v>467</v>
      </c>
      <c r="G157" s="218" t="s">
        <v>301</v>
      </c>
      <c r="H157" s="219">
        <v>14.17</v>
      </c>
      <c r="I157" s="220"/>
      <c r="J157" s="221">
        <f>ROUND(I157*H157,2)</f>
        <v>0</v>
      </c>
      <c r="K157" s="217" t="s">
        <v>302</v>
      </c>
      <c r="L157" s="46"/>
      <c r="M157" s="222" t="s">
        <v>21</v>
      </c>
      <c r="N157" s="223" t="s">
        <v>43</v>
      </c>
      <c r="O157" s="86"/>
      <c r="P157" s="224">
        <f>O157*H157</f>
        <v>0</v>
      </c>
      <c r="Q157" s="224">
        <v>0</v>
      </c>
      <c r="R157" s="224">
        <f>Q157*H157</f>
        <v>0</v>
      </c>
      <c r="S157" s="224">
        <v>0.050000000000000003</v>
      </c>
      <c r="T157" s="225">
        <f>S157*H157</f>
        <v>0.70850000000000002</v>
      </c>
      <c r="U157" s="40"/>
      <c r="V157" s="40"/>
      <c r="W157" s="40"/>
      <c r="X157" s="40"/>
      <c r="Y157" s="40"/>
      <c r="Z157" s="40"/>
      <c r="AA157" s="40"/>
      <c r="AB157" s="40"/>
      <c r="AC157" s="40"/>
      <c r="AD157" s="40"/>
      <c r="AE157" s="40"/>
      <c r="AR157" s="226" t="s">
        <v>303</v>
      </c>
      <c r="AT157" s="226" t="s">
        <v>298</v>
      </c>
      <c r="AU157" s="226" t="s">
        <v>81</v>
      </c>
      <c r="AY157" s="19" t="s">
        <v>295</v>
      </c>
      <c r="BE157" s="227">
        <f>IF(N157="základní",J157,0)</f>
        <v>0</v>
      </c>
      <c r="BF157" s="227">
        <f>IF(N157="snížená",J157,0)</f>
        <v>0</v>
      </c>
      <c r="BG157" s="227">
        <f>IF(N157="zákl. přenesená",J157,0)</f>
        <v>0</v>
      </c>
      <c r="BH157" s="227">
        <f>IF(N157="sníž. přenesená",J157,0)</f>
        <v>0</v>
      </c>
      <c r="BI157" s="227">
        <f>IF(N157="nulová",J157,0)</f>
        <v>0</v>
      </c>
      <c r="BJ157" s="19" t="s">
        <v>79</v>
      </c>
      <c r="BK157" s="227">
        <f>ROUND(I157*H157,2)</f>
        <v>0</v>
      </c>
      <c r="BL157" s="19" t="s">
        <v>303</v>
      </c>
      <c r="BM157" s="226" t="s">
        <v>690</v>
      </c>
    </row>
    <row r="158" s="2" customFormat="1">
      <c r="A158" s="40"/>
      <c r="B158" s="41"/>
      <c r="C158" s="42"/>
      <c r="D158" s="228" t="s">
        <v>305</v>
      </c>
      <c r="E158" s="42"/>
      <c r="F158" s="229" t="s">
        <v>469</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305</v>
      </c>
      <c r="AU158" s="19" t="s">
        <v>81</v>
      </c>
    </row>
    <row r="159" s="14" customFormat="1">
      <c r="A159" s="14"/>
      <c r="B159" s="244"/>
      <c r="C159" s="245"/>
      <c r="D159" s="235" t="s">
        <v>307</v>
      </c>
      <c r="E159" s="246" t="s">
        <v>21</v>
      </c>
      <c r="F159" s="247" t="s">
        <v>691</v>
      </c>
      <c r="G159" s="245"/>
      <c r="H159" s="248">
        <v>8.7599999999999998</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307</v>
      </c>
      <c r="AU159" s="254" t="s">
        <v>81</v>
      </c>
      <c r="AV159" s="14" t="s">
        <v>81</v>
      </c>
      <c r="AW159" s="14" t="s">
        <v>33</v>
      </c>
      <c r="AX159" s="14" t="s">
        <v>72</v>
      </c>
      <c r="AY159" s="254" t="s">
        <v>295</v>
      </c>
    </row>
    <row r="160" s="14" customFormat="1">
      <c r="A160" s="14"/>
      <c r="B160" s="244"/>
      <c r="C160" s="245"/>
      <c r="D160" s="235" t="s">
        <v>307</v>
      </c>
      <c r="E160" s="246" t="s">
        <v>21</v>
      </c>
      <c r="F160" s="247" t="s">
        <v>692</v>
      </c>
      <c r="G160" s="245"/>
      <c r="H160" s="248">
        <v>3.8700000000000001</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307</v>
      </c>
      <c r="AU160" s="254" t="s">
        <v>81</v>
      </c>
      <c r="AV160" s="14" t="s">
        <v>81</v>
      </c>
      <c r="AW160" s="14" t="s">
        <v>33</v>
      </c>
      <c r="AX160" s="14" t="s">
        <v>72</v>
      </c>
      <c r="AY160" s="254" t="s">
        <v>295</v>
      </c>
    </row>
    <row r="161" s="14" customFormat="1">
      <c r="A161" s="14"/>
      <c r="B161" s="244"/>
      <c r="C161" s="245"/>
      <c r="D161" s="235" t="s">
        <v>307</v>
      </c>
      <c r="E161" s="246" t="s">
        <v>21</v>
      </c>
      <c r="F161" s="247" t="s">
        <v>693</v>
      </c>
      <c r="G161" s="245"/>
      <c r="H161" s="248">
        <v>1.54</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307</v>
      </c>
      <c r="AU161" s="254" t="s">
        <v>81</v>
      </c>
      <c r="AV161" s="14" t="s">
        <v>81</v>
      </c>
      <c r="AW161" s="14" t="s">
        <v>33</v>
      </c>
      <c r="AX161" s="14" t="s">
        <v>72</v>
      </c>
      <c r="AY161" s="254" t="s">
        <v>295</v>
      </c>
    </row>
    <row r="162" s="15" customFormat="1">
      <c r="A162" s="15"/>
      <c r="B162" s="255"/>
      <c r="C162" s="256"/>
      <c r="D162" s="235" t="s">
        <v>307</v>
      </c>
      <c r="E162" s="257" t="s">
        <v>21</v>
      </c>
      <c r="F162" s="258" t="s">
        <v>312</v>
      </c>
      <c r="G162" s="256"/>
      <c r="H162" s="259">
        <v>14.17</v>
      </c>
      <c r="I162" s="260"/>
      <c r="J162" s="256"/>
      <c r="K162" s="256"/>
      <c r="L162" s="261"/>
      <c r="M162" s="262"/>
      <c r="N162" s="263"/>
      <c r="O162" s="263"/>
      <c r="P162" s="263"/>
      <c r="Q162" s="263"/>
      <c r="R162" s="263"/>
      <c r="S162" s="263"/>
      <c r="T162" s="264"/>
      <c r="U162" s="15"/>
      <c r="V162" s="15"/>
      <c r="W162" s="15"/>
      <c r="X162" s="15"/>
      <c r="Y162" s="15"/>
      <c r="Z162" s="15"/>
      <c r="AA162" s="15"/>
      <c r="AB162" s="15"/>
      <c r="AC162" s="15"/>
      <c r="AD162" s="15"/>
      <c r="AE162" s="15"/>
      <c r="AT162" s="265" t="s">
        <v>307</v>
      </c>
      <c r="AU162" s="265" t="s">
        <v>81</v>
      </c>
      <c r="AV162" s="15" t="s">
        <v>303</v>
      </c>
      <c r="AW162" s="15" t="s">
        <v>33</v>
      </c>
      <c r="AX162" s="15" t="s">
        <v>79</v>
      </c>
      <c r="AY162" s="265" t="s">
        <v>295</v>
      </c>
    </row>
    <row r="163" s="12" customFormat="1" ht="22.8" customHeight="1">
      <c r="A163" s="12"/>
      <c r="B163" s="199"/>
      <c r="C163" s="200"/>
      <c r="D163" s="201" t="s">
        <v>71</v>
      </c>
      <c r="E163" s="213" t="s">
        <v>343</v>
      </c>
      <c r="F163" s="213" t="s">
        <v>344</v>
      </c>
      <c r="G163" s="200"/>
      <c r="H163" s="200"/>
      <c r="I163" s="203"/>
      <c r="J163" s="214">
        <f>BK163</f>
        <v>0</v>
      </c>
      <c r="K163" s="200"/>
      <c r="L163" s="205"/>
      <c r="M163" s="206"/>
      <c r="N163" s="207"/>
      <c r="O163" s="207"/>
      <c r="P163" s="208">
        <f>SUM(P164:P173)</f>
        <v>0</v>
      </c>
      <c r="Q163" s="207"/>
      <c r="R163" s="208">
        <f>SUM(R164:R173)</f>
        <v>0</v>
      </c>
      <c r="S163" s="207"/>
      <c r="T163" s="209">
        <f>SUM(T164:T173)</f>
        <v>0</v>
      </c>
      <c r="U163" s="12"/>
      <c r="V163" s="12"/>
      <c r="W163" s="12"/>
      <c r="X163" s="12"/>
      <c r="Y163" s="12"/>
      <c r="Z163" s="12"/>
      <c r="AA163" s="12"/>
      <c r="AB163" s="12"/>
      <c r="AC163" s="12"/>
      <c r="AD163" s="12"/>
      <c r="AE163" s="12"/>
      <c r="AR163" s="210" t="s">
        <v>79</v>
      </c>
      <c r="AT163" s="211" t="s">
        <v>71</v>
      </c>
      <c r="AU163" s="211" t="s">
        <v>79</v>
      </c>
      <c r="AY163" s="210" t="s">
        <v>295</v>
      </c>
      <c r="BK163" s="212">
        <f>SUM(BK164:BK173)</f>
        <v>0</v>
      </c>
    </row>
    <row r="164" s="2" customFormat="1" ht="44.25" customHeight="1">
      <c r="A164" s="40"/>
      <c r="B164" s="41"/>
      <c r="C164" s="215" t="s">
        <v>382</v>
      </c>
      <c r="D164" s="215" t="s">
        <v>298</v>
      </c>
      <c r="E164" s="216" t="s">
        <v>346</v>
      </c>
      <c r="F164" s="217" t="s">
        <v>347</v>
      </c>
      <c r="G164" s="218" t="s">
        <v>348</v>
      </c>
      <c r="H164" s="219">
        <v>12.428000000000001</v>
      </c>
      <c r="I164" s="220"/>
      <c r="J164" s="221">
        <f>ROUND(I164*H164,2)</f>
        <v>0</v>
      </c>
      <c r="K164" s="217" t="s">
        <v>302</v>
      </c>
      <c r="L164" s="46"/>
      <c r="M164" s="222" t="s">
        <v>21</v>
      </c>
      <c r="N164" s="223" t="s">
        <v>43</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303</v>
      </c>
      <c r="AT164" s="226" t="s">
        <v>298</v>
      </c>
      <c r="AU164" s="226" t="s">
        <v>81</v>
      </c>
      <c r="AY164" s="19" t="s">
        <v>295</v>
      </c>
      <c r="BE164" s="227">
        <f>IF(N164="základní",J164,0)</f>
        <v>0</v>
      </c>
      <c r="BF164" s="227">
        <f>IF(N164="snížená",J164,0)</f>
        <v>0</v>
      </c>
      <c r="BG164" s="227">
        <f>IF(N164="zákl. přenesená",J164,0)</f>
        <v>0</v>
      </c>
      <c r="BH164" s="227">
        <f>IF(N164="sníž. přenesená",J164,0)</f>
        <v>0</v>
      </c>
      <c r="BI164" s="227">
        <f>IF(N164="nulová",J164,0)</f>
        <v>0</v>
      </c>
      <c r="BJ164" s="19" t="s">
        <v>79</v>
      </c>
      <c r="BK164" s="227">
        <f>ROUND(I164*H164,2)</f>
        <v>0</v>
      </c>
      <c r="BL164" s="19" t="s">
        <v>303</v>
      </c>
      <c r="BM164" s="226" t="s">
        <v>694</v>
      </c>
    </row>
    <row r="165" s="2" customFormat="1">
      <c r="A165" s="40"/>
      <c r="B165" s="41"/>
      <c r="C165" s="42"/>
      <c r="D165" s="228" t="s">
        <v>305</v>
      </c>
      <c r="E165" s="42"/>
      <c r="F165" s="229" t="s">
        <v>350</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305</v>
      </c>
      <c r="AU165" s="19" t="s">
        <v>81</v>
      </c>
    </row>
    <row r="166" s="2" customFormat="1" ht="33" customHeight="1">
      <c r="A166" s="40"/>
      <c r="B166" s="41"/>
      <c r="C166" s="215" t="s">
        <v>393</v>
      </c>
      <c r="D166" s="215" t="s">
        <v>298</v>
      </c>
      <c r="E166" s="216" t="s">
        <v>352</v>
      </c>
      <c r="F166" s="217" t="s">
        <v>353</v>
      </c>
      <c r="G166" s="218" t="s">
        <v>348</v>
      </c>
      <c r="H166" s="219">
        <v>12.428000000000001</v>
      </c>
      <c r="I166" s="220"/>
      <c r="J166" s="221">
        <f>ROUND(I166*H166,2)</f>
        <v>0</v>
      </c>
      <c r="K166" s="217" t="s">
        <v>302</v>
      </c>
      <c r="L166" s="46"/>
      <c r="M166" s="222" t="s">
        <v>21</v>
      </c>
      <c r="N166" s="223" t="s">
        <v>43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303</v>
      </c>
      <c r="AT166" s="226" t="s">
        <v>298</v>
      </c>
      <c r="AU166" s="226" t="s">
        <v>81</v>
      </c>
      <c r="AY166" s="19" t="s">
        <v>295</v>
      </c>
      <c r="BE166" s="227">
        <f>IF(N166="základní",J166,0)</f>
        <v>0</v>
      </c>
      <c r="BF166" s="227">
        <f>IF(N166="snížená",J166,0)</f>
        <v>0</v>
      </c>
      <c r="BG166" s="227">
        <f>IF(N166="zákl. přenesená",J166,0)</f>
        <v>0</v>
      </c>
      <c r="BH166" s="227">
        <f>IF(N166="sníž. přenesená",J166,0)</f>
        <v>0</v>
      </c>
      <c r="BI166" s="227">
        <f>IF(N166="nulová",J166,0)</f>
        <v>0</v>
      </c>
      <c r="BJ166" s="19" t="s">
        <v>79</v>
      </c>
      <c r="BK166" s="227">
        <f>ROUND(I166*H166,2)</f>
        <v>0</v>
      </c>
      <c r="BL166" s="19" t="s">
        <v>303</v>
      </c>
      <c r="BM166" s="226" t="s">
        <v>695</v>
      </c>
    </row>
    <row r="167" s="2" customFormat="1">
      <c r="A167" s="40"/>
      <c r="B167" s="41"/>
      <c r="C167" s="42"/>
      <c r="D167" s="228" t="s">
        <v>305</v>
      </c>
      <c r="E167" s="42"/>
      <c r="F167" s="229" t="s">
        <v>355</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305</v>
      </c>
      <c r="AU167" s="19" t="s">
        <v>81</v>
      </c>
    </row>
    <row r="168" s="2" customFormat="1" ht="44.25" customHeight="1">
      <c r="A168" s="40"/>
      <c r="B168" s="41"/>
      <c r="C168" s="215" t="s">
        <v>481</v>
      </c>
      <c r="D168" s="215" t="s">
        <v>298</v>
      </c>
      <c r="E168" s="216" t="s">
        <v>356</v>
      </c>
      <c r="F168" s="217" t="s">
        <v>357</v>
      </c>
      <c r="G168" s="218" t="s">
        <v>348</v>
      </c>
      <c r="H168" s="219">
        <v>248.56</v>
      </c>
      <c r="I168" s="220"/>
      <c r="J168" s="221">
        <f>ROUND(I168*H168,2)</f>
        <v>0</v>
      </c>
      <c r="K168" s="217" t="s">
        <v>302</v>
      </c>
      <c r="L168" s="46"/>
      <c r="M168" s="222" t="s">
        <v>21</v>
      </c>
      <c r="N168" s="223" t="s">
        <v>43</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303</v>
      </c>
      <c r="AT168" s="226" t="s">
        <v>298</v>
      </c>
      <c r="AU168" s="226" t="s">
        <v>81</v>
      </c>
      <c r="AY168" s="19" t="s">
        <v>295</v>
      </c>
      <c r="BE168" s="227">
        <f>IF(N168="základní",J168,0)</f>
        <v>0</v>
      </c>
      <c r="BF168" s="227">
        <f>IF(N168="snížená",J168,0)</f>
        <v>0</v>
      </c>
      <c r="BG168" s="227">
        <f>IF(N168="zákl. přenesená",J168,0)</f>
        <v>0</v>
      </c>
      <c r="BH168" s="227">
        <f>IF(N168="sníž. přenesená",J168,0)</f>
        <v>0</v>
      </c>
      <c r="BI168" s="227">
        <f>IF(N168="nulová",J168,0)</f>
        <v>0</v>
      </c>
      <c r="BJ168" s="19" t="s">
        <v>79</v>
      </c>
      <c r="BK168" s="227">
        <f>ROUND(I168*H168,2)</f>
        <v>0</v>
      </c>
      <c r="BL168" s="19" t="s">
        <v>303</v>
      </c>
      <c r="BM168" s="226" t="s">
        <v>696</v>
      </c>
    </row>
    <row r="169" s="2" customFormat="1">
      <c r="A169" s="40"/>
      <c r="B169" s="41"/>
      <c r="C169" s="42"/>
      <c r="D169" s="228" t="s">
        <v>305</v>
      </c>
      <c r="E169" s="42"/>
      <c r="F169" s="229" t="s">
        <v>359</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305</v>
      </c>
      <c r="AU169" s="19" t="s">
        <v>81</v>
      </c>
    </row>
    <row r="170" s="14" customFormat="1">
      <c r="A170" s="14"/>
      <c r="B170" s="244"/>
      <c r="C170" s="245"/>
      <c r="D170" s="235" t="s">
        <v>307</v>
      </c>
      <c r="E170" s="246" t="s">
        <v>21</v>
      </c>
      <c r="F170" s="247" t="s">
        <v>697</v>
      </c>
      <c r="G170" s="245"/>
      <c r="H170" s="248">
        <v>248.56</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307</v>
      </c>
      <c r="AU170" s="254" t="s">
        <v>81</v>
      </c>
      <c r="AV170" s="14" t="s">
        <v>81</v>
      </c>
      <c r="AW170" s="14" t="s">
        <v>33</v>
      </c>
      <c r="AX170" s="14" t="s">
        <v>72</v>
      </c>
      <c r="AY170" s="254" t="s">
        <v>295</v>
      </c>
    </row>
    <row r="171" s="15" customFormat="1">
      <c r="A171" s="15"/>
      <c r="B171" s="255"/>
      <c r="C171" s="256"/>
      <c r="D171" s="235" t="s">
        <v>307</v>
      </c>
      <c r="E171" s="257" t="s">
        <v>21</v>
      </c>
      <c r="F171" s="258" t="s">
        <v>312</v>
      </c>
      <c r="G171" s="256"/>
      <c r="H171" s="259">
        <v>248.56</v>
      </c>
      <c r="I171" s="260"/>
      <c r="J171" s="256"/>
      <c r="K171" s="256"/>
      <c r="L171" s="261"/>
      <c r="M171" s="262"/>
      <c r="N171" s="263"/>
      <c r="O171" s="263"/>
      <c r="P171" s="263"/>
      <c r="Q171" s="263"/>
      <c r="R171" s="263"/>
      <c r="S171" s="263"/>
      <c r="T171" s="264"/>
      <c r="U171" s="15"/>
      <c r="V171" s="15"/>
      <c r="W171" s="15"/>
      <c r="X171" s="15"/>
      <c r="Y171" s="15"/>
      <c r="Z171" s="15"/>
      <c r="AA171" s="15"/>
      <c r="AB171" s="15"/>
      <c r="AC171" s="15"/>
      <c r="AD171" s="15"/>
      <c r="AE171" s="15"/>
      <c r="AT171" s="265" t="s">
        <v>307</v>
      </c>
      <c r="AU171" s="265" t="s">
        <v>81</v>
      </c>
      <c r="AV171" s="15" t="s">
        <v>303</v>
      </c>
      <c r="AW171" s="15" t="s">
        <v>33</v>
      </c>
      <c r="AX171" s="15" t="s">
        <v>79</v>
      </c>
      <c r="AY171" s="265" t="s">
        <v>295</v>
      </c>
    </row>
    <row r="172" s="2" customFormat="1" ht="49.05" customHeight="1">
      <c r="A172" s="40"/>
      <c r="B172" s="41"/>
      <c r="C172" s="215" t="s">
        <v>8</v>
      </c>
      <c r="D172" s="215" t="s">
        <v>298</v>
      </c>
      <c r="E172" s="216" t="s">
        <v>362</v>
      </c>
      <c r="F172" s="217" t="s">
        <v>363</v>
      </c>
      <c r="G172" s="218" t="s">
        <v>348</v>
      </c>
      <c r="H172" s="219">
        <v>12.428000000000001</v>
      </c>
      <c r="I172" s="220"/>
      <c r="J172" s="221">
        <f>ROUND(I172*H172,2)</f>
        <v>0</v>
      </c>
      <c r="K172" s="217" t="s">
        <v>302</v>
      </c>
      <c r="L172" s="46"/>
      <c r="M172" s="222" t="s">
        <v>21</v>
      </c>
      <c r="N172" s="223" t="s">
        <v>43</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303</v>
      </c>
      <c r="AT172" s="226" t="s">
        <v>298</v>
      </c>
      <c r="AU172" s="226" t="s">
        <v>81</v>
      </c>
      <c r="AY172" s="19" t="s">
        <v>295</v>
      </c>
      <c r="BE172" s="227">
        <f>IF(N172="základní",J172,0)</f>
        <v>0</v>
      </c>
      <c r="BF172" s="227">
        <f>IF(N172="snížená",J172,0)</f>
        <v>0</v>
      </c>
      <c r="BG172" s="227">
        <f>IF(N172="zákl. přenesená",J172,0)</f>
        <v>0</v>
      </c>
      <c r="BH172" s="227">
        <f>IF(N172="sníž. přenesená",J172,0)</f>
        <v>0</v>
      </c>
      <c r="BI172" s="227">
        <f>IF(N172="nulová",J172,0)</f>
        <v>0</v>
      </c>
      <c r="BJ172" s="19" t="s">
        <v>79</v>
      </c>
      <c r="BK172" s="227">
        <f>ROUND(I172*H172,2)</f>
        <v>0</v>
      </c>
      <c r="BL172" s="19" t="s">
        <v>303</v>
      </c>
      <c r="BM172" s="226" t="s">
        <v>698</v>
      </c>
    </row>
    <row r="173" s="2" customFormat="1">
      <c r="A173" s="40"/>
      <c r="B173" s="41"/>
      <c r="C173" s="42"/>
      <c r="D173" s="228" t="s">
        <v>305</v>
      </c>
      <c r="E173" s="42"/>
      <c r="F173" s="229" t="s">
        <v>365</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305</v>
      </c>
      <c r="AU173" s="19" t="s">
        <v>81</v>
      </c>
    </row>
    <row r="174" s="12" customFormat="1" ht="25.92" customHeight="1">
      <c r="A174" s="12"/>
      <c r="B174" s="199"/>
      <c r="C174" s="200"/>
      <c r="D174" s="201" t="s">
        <v>71</v>
      </c>
      <c r="E174" s="202" t="s">
        <v>366</v>
      </c>
      <c r="F174" s="202" t="s">
        <v>367</v>
      </c>
      <c r="G174" s="200"/>
      <c r="H174" s="200"/>
      <c r="I174" s="203"/>
      <c r="J174" s="204">
        <f>BK174</f>
        <v>0</v>
      </c>
      <c r="K174" s="200"/>
      <c r="L174" s="205"/>
      <c r="M174" s="206"/>
      <c r="N174" s="207"/>
      <c r="O174" s="207"/>
      <c r="P174" s="208">
        <f>P175+P181+P190+P199+P202+P208+P214+P220</f>
        <v>0</v>
      </c>
      <c r="Q174" s="207"/>
      <c r="R174" s="208">
        <f>R175+R181+R190+R199+R202+R208+R214+R220</f>
        <v>0.10005</v>
      </c>
      <c r="S174" s="207"/>
      <c r="T174" s="209">
        <f>T175+T181+T190+T199+T202+T208+T214+T220</f>
        <v>1.3681630999999999</v>
      </c>
      <c r="U174" s="12"/>
      <c r="V174" s="12"/>
      <c r="W174" s="12"/>
      <c r="X174" s="12"/>
      <c r="Y174" s="12"/>
      <c r="Z174" s="12"/>
      <c r="AA174" s="12"/>
      <c r="AB174" s="12"/>
      <c r="AC174" s="12"/>
      <c r="AD174" s="12"/>
      <c r="AE174" s="12"/>
      <c r="AR174" s="210" t="s">
        <v>81</v>
      </c>
      <c r="AT174" s="211" t="s">
        <v>71</v>
      </c>
      <c r="AU174" s="211" t="s">
        <v>72</v>
      </c>
      <c r="AY174" s="210" t="s">
        <v>295</v>
      </c>
      <c r="BK174" s="212">
        <f>BK175+BK181+BK190+BK199+BK202+BK208+BK214+BK220</f>
        <v>0</v>
      </c>
    </row>
    <row r="175" s="12" customFormat="1" ht="22.8" customHeight="1">
      <c r="A175" s="12"/>
      <c r="B175" s="199"/>
      <c r="C175" s="200"/>
      <c r="D175" s="201" t="s">
        <v>71</v>
      </c>
      <c r="E175" s="213" t="s">
        <v>486</v>
      </c>
      <c r="F175" s="213" t="s">
        <v>487</v>
      </c>
      <c r="G175" s="200"/>
      <c r="H175" s="200"/>
      <c r="I175" s="203"/>
      <c r="J175" s="214">
        <f>BK175</f>
        <v>0</v>
      </c>
      <c r="K175" s="200"/>
      <c r="L175" s="205"/>
      <c r="M175" s="206"/>
      <c r="N175" s="207"/>
      <c r="O175" s="207"/>
      <c r="P175" s="208">
        <f>SUM(P176:P180)</f>
        <v>0</v>
      </c>
      <c r="Q175" s="207"/>
      <c r="R175" s="208">
        <f>SUM(R176:R180)</f>
        <v>0</v>
      </c>
      <c r="S175" s="207"/>
      <c r="T175" s="209">
        <f>SUM(T176:T180)</f>
        <v>0.043279999999999999</v>
      </c>
      <c r="U175" s="12"/>
      <c r="V175" s="12"/>
      <c r="W175" s="12"/>
      <c r="X175" s="12"/>
      <c r="Y175" s="12"/>
      <c r="Z175" s="12"/>
      <c r="AA175" s="12"/>
      <c r="AB175" s="12"/>
      <c r="AC175" s="12"/>
      <c r="AD175" s="12"/>
      <c r="AE175" s="12"/>
      <c r="AR175" s="210" t="s">
        <v>81</v>
      </c>
      <c r="AT175" s="211" t="s">
        <v>71</v>
      </c>
      <c r="AU175" s="211" t="s">
        <v>79</v>
      </c>
      <c r="AY175" s="210" t="s">
        <v>295</v>
      </c>
      <c r="BK175" s="212">
        <f>SUM(BK176:BK180)</f>
        <v>0</v>
      </c>
    </row>
    <row r="176" s="2" customFormat="1" ht="24.15" customHeight="1">
      <c r="A176" s="40"/>
      <c r="B176" s="41"/>
      <c r="C176" s="215" t="s">
        <v>373</v>
      </c>
      <c r="D176" s="215" t="s">
        <v>298</v>
      </c>
      <c r="E176" s="216" t="s">
        <v>489</v>
      </c>
      <c r="F176" s="217" t="s">
        <v>490</v>
      </c>
      <c r="G176" s="218" t="s">
        <v>301</v>
      </c>
      <c r="H176" s="219">
        <v>10.82</v>
      </c>
      <c r="I176" s="220"/>
      <c r="J176" s="221">
        <f>ROUND(I176*H176,2)</f>
        <v>0</v>
      </c>
      <c r="K176" s="217" t="s">
        <v>302</v>
      </c>
      <c r="L176" s="46"/>
      <c r="M176" s="222" t="s">
        <v>21</v>
      </c>
      <c r="N176" s="223" t="s">
        <v>43</v>
      </c>
      <c r="O176" s="86"/>
      <c r="P176" s="224">
        <f>O176*H176</f>
        <v>0</v>
      </c>
      <c r="Q176" s="224">
        <v>0</v>
      </c>
      <c r="R176" s="224">
        <f>Q176*H176</f>
        <v>0</v>
      </c>
      <c r="S176" s="224">
        <v>0.0040000000000000001</v>
      </c>
      <c r="T176" s="225">
        <f>S176*H176</f>
        <v>0.043279999999999999</v>
      </c>
      <c r="U176" s="40"/>
      <c r="V176" s="40"/>
      <c r="W176" s="40"/>
      <c r="X176" s="40"/>
      <c r="Y176" s="40"/>
      <c r="Z176" s="40"/>
      <c r="AA176" s="40"/>
      <c r="AB176" s="40"/>
      <c r="AC176" s="40"/>
      <c r="AD176" s="40"/>
      <c r="AE176" s="40"/>
      <c r="AR176" s="226" t="s">
        <v>373</v>
      </c>
      <c r="AT176" s="226" t="s">
        <v>298</v>
      </c>
      <c r="AU176" s="226" t="s">
        <v>81</v>
      </c>
      <c r="AY176" s="19" t="s">
        <v>295</v>
      </c>
      <c r="BE176" s="227">
        <f>IF(N176="základní",J176,0)</f>
        <v>0</v>
      </c>
      <c r="BF176" s="227">
        <f>IF(N176="snížená",J176,0)</f>
        <v>0</v>
      </c>
      <c r="BG176" s="227">
        <f>IF(N176="zákl. přenesená",J176,0)</f>
        <v>0</v>
      </c>
      <c r="BH176" s="227">
        <f>IF(N176="sníž. přenesená",J176,0)</f>
        <v>0</v>
      </c>
      <c r="BI176" s="227">
        <f>IF(N176="nulová",J176,0)</f>
        <v>0</v>
      </c>
      <c r="BJ176" s="19" t="s">
        <v>79</v>
      </c>
      <c r="BK176" s="227">
        <f>ROUND(I176*H176,2)</f>
        <v>0</v>
      </c>
      <c r="BL176" s="19" t="s">
        <v>373</v>
      </c>
      <c r="BM176" s="226" t="s">
        <v>699</v>
      </c>
    </row>
    <row r="177" s="2" customFormat="1">
      <c r="A177" s="40"/>
      <c r="B177" s="41"/>
      <c r="C177" s="42"/>
      <c r="D177" s="228" t="s">
        <v>305</v>
      </c>
      <c r="E177" s="42"/>
      <c r="F177" s="229" t="s">
        <v>492</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305</v>
      </c>
      <c r="AU177" s="19" t="s">
        <v>81</v>
      </c>
    </row>
    <row r="178" s="14" customFormat="1">
      <c r="A178" s="14"/>
      <c r="B178" s="244"/>
      <c r="C178" s="245"/>
      <c r="D178" s="235" t="s">
        <v>307</v>
      </c>
      <c r="E178" s="246" t="s">
        <v>21</v>
      </c>
      <c r="F178" s="247" t="s">
        <v>700</v>
      </c>
      <c r="G178" s="245"/>
      <c r="H178" s="248">
        <v>7.7400000000000002</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307</v>
      </c>
      <c r="AU178" s="254" t="s">
        <v>81</v>
      </c>
      <c r="AV178" s="14" t="s">
        <v>81</v>
      </c>
      <c r="AW178" s="14" t="s">
        <v>33</v>
      </c>
      <c r="AX178" s="14" t="s">
        <v>72</v>
      </c>
      <c r="AY178" s="254" t="s">
        <v>295</v>
      </c>
    </row>
    <row r="179" s="14" customFormat="1">
      <c r="A179" s="14"/>
      <c r="B179" s="244"/>
      <c r="C179" s="245"/>
      <c r="D179" s="235" t="s">
        <v>307</v>
      </c>
      <c r="E179" s="246" t="s">
        <v>21</v>
      </c>
      <c r="F179" s="247" t="s">
        <v>701</v>
      </c>
      <c r="G179" s="245"/>
      <c r="H179" s="248">
        <v>3.0800000000000001</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307</v>
      </c>
      <c r="AU179" s="254" t="s">
        <v>81</v>
      </c>
      <c r="AV179" s="14" t="s">
        <v>81</v>
      </c>
      <c r="AW179" s="14" t="s">
        <v>33</v>
      </c>
      <c r="AX179" s="14" t="s">
        <v>72</v>
      </c>
      <c r="AY179" s="254" t="s">
        <v>295</v>
      </c>
    </row>
    <row r="180" s="15" customFormat="1">
      <c r="A180" s="15"/>
      <c r="B180" s="255"/>
      <c r="C180" s="256"/>
      <c r="D180" s="235" t="s">
        <v>307</v>
      </c>
      <c r="E180" s="257" t="s">
        <v>21</v>
      </c>
      <c r="F180" s="258" t="s">
        <v>312</v>
      </c>
      <c r="G180" s="256"/>
      <c r="H180" s="259">
        <v>10.82</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307</v>
      </c>
      <c r="AU180" s="265" t="s">
        <v>81</v>
      </c>
      <c r="AV180" s="15" t="s">
        <v>303</v>
      </c>
      <c r="AW180" s="15" t="s">
        <v>33</v>
      </c>
      <c r="AX180" s="15" t="s">
        <v>79</v>
      </c>
      <c r="AY180" s="265" t="s">
        <v>295</v>
      </c>
    </row>
    <row r="181" s="12" customFormat="1" ht="22.8" customHeight="1">
      <c r="A181" s="12"/>
      <c r="B181" s="199"/>
      <c r="C181" s="200"/>
      <c r="D181" s="201" t="s">
        <v>71</v>
      </c>
      <c r="E181" s="213" t="s">
        <v>702</v>
      </c>
      <c r="F181" s="213" t="s">
        <v>703</v>
      </c>
      <c r="G181" s="200"/>
      <c r="H181" s="200"/>
      <c r="I181" s="203"/>
      <c r="J181" s="214">
        <f>BK181</f>
        <v>0</v>
      </c>
      <c r="K181" s="200"/>
      <c r="L181" s="205"/>
      <c r="M181" s="206"/>
      <c r="N181" s="207"/>
      <c r="O181" s="207"/>
      <c r="P181" s="208">
        <f>SUM(P182:P189)</f>
        <v>0</v>
      </c>
      <c r="Q181" s="207"/>
      <c r="R181" s="208">
        <f>SUM(R182:R189)</f>
        <v>0</v>
      </c>
      <c r="S181" s="207"/>
      <c r="T181" s="209">
        <f>SUM(T182:T189)</f>
        <v>0.16278899999999999</v>
      </c>
      <c r="U181" s="12"/>
      <c r="V181" s="12"/>
      <c r="W181" s="12"/>
      <c r="X181" s="12"/>
      <c r="Y181" s="12"/>
      <c r="Z181" s="12"/>
      <c r="AA181" s="12"/>
      <c r="AB181" s="12"/>
      <c r="AC181" s="12"/>
      <c r="AD181" s="12"/>
      <c r="AE181" s="12"/>
      <c r="AR181" s="210" t="s">
        <v>81</v>
      </c>
      <c r="AT181" s="211" t="s">
        <v>71</v>
      </c>
      <c r="AU181" s="211" t="s">
        <v>79</v>
      </c>
      <c r="AY181" s="210" t="s">
        <v>295</v>
      </c>
      <c r="BK181" s="212">
        <f>SUM(BK182:BK189)</f>
        <v>0</v>
      </c>
    </row>
    <row r="182" s="2" customFormat="1" ht="24.15" customHeight="1">
      <c r="A182" s="40"/>
      <c r="B182" s="41"/>
      <c r="C182" s="215" t="s">
        <v>488</v>
      </c>
      <c r="D182" s="215" t="s">
        <v>298</v>
      </c>
      <c r="E182" s="216" t="s">
        <v>704</v>
      </c>
      <c r="F182" s="217" t="s">
        <v>705</v>
      </c>
      <c r="G182" s="218" t="s">
        <v>301</v>
      </c>
      <c r="H182" s="219">
        <v>24.664999999999999</v>
      </c>
      <c r="I182" s="220"/>
      <c r="J182" s="221">
        <f>ROUND(I182*H182,2)</f>
        <v>0</v>
      </c>
      <c r="K182" s="217" t="s">
        <v>302</v>
      </c>
      <c r="L182" s="46"/>
      <c r="M182" s="222" t="s">
        <v>21</v>
      </c>
      <c r="N182" s="223" t="s">
        <v>43</v>
      </c>
      <c r="O182" s="86"/>
      <c r="P182" s="224">
        <f>O182*H182</f>
        <v>0</v>
      </c>
      <c r="Q182" s="224">
        <v>0</v>
      </c>
      <c r="R182" s="224">
        <f>Q182*H182</f>
        <v>0</v>
      </c>
      <c r="S182" s="224">
        <v>0.0066</v>
      </c>
      <c r="T182" s="225">
        <f>S182*H182</f>
        <v>0.16278899999999999</v>
      </c>
      <c r="U182" s="40"/>
      <c r="V182" s="40"/>
      <c r="W182" s="40"/>
      <c r="X182" s="40"/>
      <c r="Y182" s="40"/>
      <c r="Z182" s="40"/>
      <c r="AA182" s="40"/>
      <c r="AB182" s="40"/>
      <c r="AC182" s="40"/>
      <c r="AD182" s="40"/>
      <c r="AE182" s="40"/>
      <c r="AR182" s="226" t="s">
        <v>373</v>
      </c>
      <c r="AT182" s="226" t="s">
        <v>298</v>
      </c>
      <c r="AU182" s="226" t="s">
        <v>81</v>
      </c>
      <c r="AY182" s="19" t="s">
        <v>295</v>
      </c>
      <c r="BE182" s="227">
        <f>IF(N182="základní",J182,0)</f>
        <v>0</v>
      </c>
      <c r="BF182" s="227">
        <f>IF(N182="snížená",J182,0)</f>
        <v>0</v>
      </c>
      <c r="BG182" s="227">
        <f>IF(N182="zákl. přenesená",J182,0)</f>
        <v>0</v>
      </c>
      <c r="BH182" s="227">
        <f>IF(N182="sníž. přenesená",J182,0)</f>
        <v>0</v>
      </c>
      <c r="BI182" s="227">
        <f>IF(N182="nulová",J182,0)</f>
        <v>0</v>
      </c>
      <c r="BJ182" s="19" t="s">
        <v>79</v>
      </c>
      <c r="BK182" s="227">
        <f>ROUND(I182*H182,2)</f>
        <v>0</v>
      </c>
      <c r="BL182" s="19" t="s">
        <v>373</v>
      </c>
      <c r="BM182" s="226" t="s">
        <v>706</v>
      </c>
    </row>
    <row r="183" s="2" customFormat="1">
      <c r="A183" s="40"/>
      <c r="B183" s="41"/>
      <c r="C183" s="42"/>
      <c r="D183" s="228" t="s">
        <v>305</v>
      </c>
      <c r="E183" s="42"/>
      <c r="F183" s="229" t="s">
        <v>707</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305</v>
      </c>
      <c r="AU183" s="19" t="s">
        <v>81</v>
      </c>
    </row>
    <row r="184" s="14" customFormat="1">
      <c r="A184" s="14"/>
      <c r="B184" s="244"/>
      <c r="C184" s="245"/>
      <c r="D184" s="235" t="s">
        <v>307</v>
      </c>
      <c r="E184" s="246" t="s">
        <v>21</v>
      </c>
      <c r="F184" s="247" t="s">
        <v>692</v>
      </c>
      <c r="G184" s="245"/>
      <c r="H184" s="248">
        <v>3.8700000000000001</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307</v>
      </c>
      <c r="AU184" s="254" t="s">
        <v>81</v>
      </c>
      <c r="AV184" s="14" t="s">
        <v>81</v>
      </c>
      <c r="AW184" s="14" t="s">
        <v>33</v>
      </c>
      <c r="AX184" s="14" t="s">
        <v>72</v>
      </c>
      <c r="AY184" s="254" t="s">
        <v>295</v>
      </c>
    </row>
    <row r="185" s="14" customFormat="1">
      <c r="A185" s="14"/>
      <c r="B185" s="244"/>
      <c r="C185" s="245"/>
      <c r="D185" s="235" t="s">
        <v>307</v>
      </c>
      <c r="E185" s="246" t="s">
        <v>21</v>
      </c>
      <c r="F185" s="247" t="s">
        <v>693</v>
      </c>
      <c r="G185" s="245"/>
      <c r="H185" s="248">
        <v>1.54</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307</v>
      </c>
      <c r="AU185" s="254" t="s">
        <v>81</v>
      </c>
      <c r="AV185" s="14" t="s">
        <v>81</v>
      </c>
      <c r="AW185" s="14" t="s">
        <v>33</v>
      </c>
      <c r="AX185" s="14" t="s">
        <v>72</v>
      </c>
      <c r="AY185" s="254" t="s">
        <v>295</v>
      </c>
    </row>
    <row r="186" s="14" customFormat="1">
      <c r="A186" s="14"/>
      <c r="B186" s="244"/>
      <c r="C186" s="245"/>
      <c r="D186" s="235" t="s">
        <v>307</v>
      </c>
      <c r="E186" s="246" t="s">
        <v>21</v>
      </c>
      <c r="F186" s="247" t="s">
        <v>708</v>
      </c>
      <c r="G186" s="245"/>
      <c r="H186" s="248">
        <v>12.84</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307</v>
      </c>
      <c r="AU186" s="254" t="s">
        <v>81</v>
      </c>
      <c r="AV186" s="14" t="s">
        <v>81</v>
      </c>
      <c r="AW186" s="14" t="s">
        <v>33</v>
      </c>
      <c r="AX186" s="14" t="s">
        <v>72</v>
      </c>
      <c r="AY186" s="254" t="s">
        <v>295</v>
      </c>
    </row>
    <row r="187" s="13" customFormat="1">
      <c r="A187" s="13"/>
      <c r="B187" s="233"/>
      <c r="C187" s="234"/>
      <c r="D187" s="235" t="s">
        <v>307</v>
      </c>
      <c r="E187" s="236" t="s">
        <v>21</v>
      </c>
      <c r="F187" s="237" t="s">
        <v>684</v>
      </c>
      <c r="G187" s="234"/>
      <c r="H187" s="236" t="s">
        <v>21</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307</v>
      </c>
      <c r="AU187" s="243" t="s">
        <v>81</v>
      </c>
      <c r="AV187" s="13" t="s">
        <v>79</v>
      </c>
      <c r="AW187" s="13" t="s">
        <v>33</v>
      </c>
      <c r="AX187" s="13" t="s">
        <v>72</v>
      </c>
      <c r="AY187" s="243" t="s">
        <v>295</v>
      </c>
    </row>
    <row r="188" s="14" customFormat="1">
      <c r="A188" s="14"/>
      <c r="B188" s="244"/>
      <c r="C188" s="245"/>
      <c r="D188" s="235" t="s">
        <v>307</v>
      </c>
      <c r="E188" s="246" t="s">
        <v>21</v>
      </c>
      <c r="F188" s="247" t="s">
        <v>709</v>
      </c>
      <c r="G188" s="245"/>
      <c r="H188" s="248">
        <v>6.415</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307</v>
      </c>
      <c r="AU188" s="254" t="s">
        <v>81</v>
      </c>
      <c r="AV188" s="14" t="s">
        <v>81</v>
      </c>
      <c r="AW188" s="14" t="s">
        <v>33</v>
      </c>
      <c r="AX188" s="14" t="s">
        <v>72</v>
      </c>
      <c r="AY188" s="254" t="s">
        <v>295</v>
      </c>
    </row>
    <row r="189" s="15" customFormat="1">
      <c r="A189" s="15"/>
      <c r="B189" s="255"/>
      <c r="C189" s="256"/>
      <c r="D189" s="235" t="s">
        <v>307</v>
      </c>
      <c r="E189" s="257" t="s">
        <v>21</v>
      </c>
      <c r="F189" s="258" t="s">
        <v>312</v>
      </c>
      <c r="G189" s="256"/>
      <c r="H189" s="259">
        <v>24.664999999999999</v>
      </c>
      <c r="I189" s="260"/>
      <c r="J189" s="256"/>
      <c r="K189" s="256"/>
      <c r="L189" s="261"/>
      <c r="M189" s="262"/>
      <c r="N189" s="263"/>
      <c r="O189" s="263"/>
      <c r="P189" s="263"/>
      <c r="Q189" s="263"/>
      <c r="R189" s="263"/>
      <c r="S189" s="263"/>
      <c r="T189" s="264"/>
      <c r="U189" s="15"/>
      <c r="V189" s="15"/>
      <c r="W189" s="15"/>
      <c r="X189" s="15"/>
      <c r="Y189" s="15"/>
      <c r="Z189" s="15"/>
      <c r="AA189" s="15"/>
      <c r="AB189" s="15"/>
      <c r="AC189" s="15"/>
      <c r="AD189" s="15"/>
      <c r="AE189" s="15"/>
      <c r="AT189" s="265" t="s">
        <v>307</v>
      </c>
      <c r="AU189" s="265" t="s">
        <v>81</v>
      </c>
      <c r="AV189" s="15" t="s">
        <v>303</v>
      </c>
      <c r="AW189" s="15" t="s">
        <v>33</v>
      </c>
      <c r="AX189" s="15" t="s">
        <v>79</v>
      </c>
      <c r="AY189" s="265" t="s">
        <v>295</v>
      </c>
    </row>
    <row r="190" s="12" customFormat="1" ht="22.8" customHeight="1">
      <c r="A190" s="12"/>
      <c r="B190" s="199"/>
      <c r="C190" s="200"/>
      <c r="D190" s="201" t="s">
        <v>71</v>
      </c>
      <c r="E190" s="213" t="s">
        <v>498</v>
      </c>
      <c r="F190" s="213" t="s">
        <v>499</v>
      </c>
      <c r="G190" s="200"/>
      <c r="H190" s="200"/>
      <c r="I190" s="203"/>
      <c r="J190" s="214">
        <f>BK190</f>
        <v>0</v>
      </c>
      <c r="K190" s="200"/>
      <c r="L190" s="205"/>
      <c r="M190" s="206"/>
      <c r="N190" s="207"/>
      <c r="O190" s="207"/>
      <c r="P190" s="208">
        <f>SUM(P191:P198)</f>
        <v>0</v>
      </c>
      <c r="Q190" s="207"/>
      <c r="R190" s="208">
        <f>SUM(R191:R198)</f>
        <v>0</v>
      </c>
      <c r="S190" s="207"/>
      <c r="T190" s="209">
        <f>SUM(T191:T198)</f>
        <v>0.042600000000000006</v>
      </c>
      <c r="U190" s="12"/>
      <c r="V190" s="12"/>
      <c r="W190" s="12"/>
      <c r="X190" s="12"/>
      <c r="Y190" s="12"/>
      <c r="Z190" s="12"/>
      <c r="AA190" s="12"/>
      <c r="AB190" s="12"/>
      <c r="AC190" s="12"/>
      <c r="AD190" s="12"/>
      <c r="AE190" s="12"/>
      <c r="AR190" s="210" t="s">
        <v>81</v>
      </c>
      <c r="AT190" s="211" t="s">
        <v>71</v>
      </c>
      <c r="AU190" s="211" t="s">
        <v>79</v>
      </c>
      <c r="AY190" s="210" t="s">
        <v>295</v>
      </c>
      <c r="BK190" s="212">
        <f>SUM(BK191:BK198)</f>
        <v>0</v>
      </c>
    </row>
    <row r="191" s="2" customFormat="1" ht="24.15" customHeight="1">
      <c r="A191" s="40"/>
      <c r="B191" s="41"/>
      <c r="C191" s="215" t="s">
        <v>500</v>
      </c>
      <c r="D191" s="215" t="s">
        <v>298</v>
      </c>
      <c r="E191" s="216" t="s">
        <v>501</v>
      </c>
      <c r="F191" s="217" t="s">
        <v>502</v>
      </c>
      <c r="G191" s="218" t="s">
        <v>503</v>
      </c>
      <c r="H191" s="219">
        <v>1</v>
      </c>
      <c r="I191" s="220"/>
      <c r="J191" s="221">
        <f>ROUND(I191*H191,2)</f>
        <v>0</v>
      </c>
      <c r="K191" s="217" t="s">
        <v>302</v>
      </c>
      <c r="L191" s="46"/>
      <c r="M191" s="222" t="s">
        <v>21</v>
      </c>
      <c r="N191" s="223" t="s">
        <v>43</v>
      </c>
      <c r="O191" s="86"/>
      <c r="P191" s="224">
        <f>O191*H191</f>
        <v>0</v>
      </c>
      <c r="Q191" s="224">
        <v>0</v>
      </c>
      <c r="R191" s="224">
        <f>Q191*H191</f>
        <v>0</v>
      </c>
      <c r="S191" s="224">
        <v>0.01933</v>
      </c>
      <c r="T191" s="225">
        <f>S191*H191</f>
        <v>0.01933</v>
      </c>
      <c r="U191" s="40"/>
      <c r="V191" s="40"/>
      <c r="W191" s="40"/>
      <c r="X191" s="40"/>
      <c r="Y191" s="40"/>
      <c r="Z191" s="40"/>
      <c r="AA191" s="40"/>
      <c r="AB191" s="40"/>
      <c r="AC191" s="40"/>
      <c r="AD191" s="40"/>
      <c r="AE191" s="40"/>
      <c r="AR191" s="226" t="s">
        <v>373</v>
      </c>
      <c r="AT191" s="226" t="s">
        <v>298</v>
      </c>
      <c r="AU191" s="226" t="s">
        <v>81</v>
      </c>
      <c r="AY191" s="19" t="s">
        <v>295</v>
      </c>
      <c r="BE191" s="227">
        <f>IF(N191="základní",J191,0)</f>
        <v>0</v>
      </c>
      <c r="BF191" s="227">
        <f>IF(N191="snížená",J191,0)</f>
        <v>0</v>
      </c>
      <c r="BG191" s="227">
        <f>IF(N191="zákl. přenesená",J191,0)</f>
        <v>0</v>
      </c>
      <c r="BH191" s="227">
        <f>IF(N191="sníž. přenesená",J191,0)</f>
        <v>0</v>
      </c>
      <c r="BI191" s="227">
        <f>IF(N191="nulová",J191,0)</f>
        <v>0</v>
      </c>
      <c r="BJ191" s="19" t="s">
        <v>79</v>
      </c>
      <c r="BK191" s="227">
        <f>ROUND(I191*H191,2)</f>
        <v>0</v>
      </c>
      <c r="BL191" s="19" t="s">
        <v>373</v>
      </c>
      <c r="BM191" s="226" t="s">
        <v>710</v>
      </c>
    </row>
    <row r="192" s="2" customFormat="1">
      <c r="A192" s="40"/>
      <c r="B192" s="41"/>
      <c r="C192" s="42"/>
      <c r="D192" s="228" t="s">
        <v>305</v>
      </c>
      <c r="E192" s="42"/>
      <c r="F192" s="229" t="s">
        <v>505</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305</v>
      </c>
      <c r="AU192" s="19" t="s">
        <v>81</v>
      </c>
    </row>
    <row r="193" s="2" customFormat="1" ht="21.75" customHeight="1">
      <c r="A193" s="40"/>
      <c r="B193" s="41"/>
      <c r="C193" s="215" t="s">
        <v>506</v>
      </c>
      <c r="D193" s="215" t="s">
        <v>298</v>
      </c>
      <c r="E193" s="216" t="s">
        <v>507</v>
      </c>
      <c r="F193" s="217" t="s">
        <v>508</v>
      </c>
      <c r="G193" s="218" t="s">
        <v>503</v>
      </c>
      <c r="H193" s="219">
        <v>1</v>
      </c>
      <c r="I193" s="220"/>
      <c r="J193" s="221">
        <f>ROUND(I193*H193,2)</f>
        <v>0</v>
      </c>
      <c r="K193" s="217" t="s">
        <v>302</v>
      </c>
      <c r="L193" s="46"/>
      <c r="M193" s="222" t="s">
        <v>21</v>
      </c>
      <c r="N193" s="223" t="s">
        <v>43</v>
      </c>
      <c r="O193" s="86"/>
      <c r="P193" s="224">
        <f>O193*H193</f>
        <v>0</v>
      </c>
      <c r="Q193" s="224">
        <v>0</v>
      </c>
      <c r="R193" s="224">
        <f>Q193*H193</f>
        <v>0</v>
      </c>
      <c r="S193" s="224">
        <v>0.019460000000000002</v>
      </c>
      <c r="T193" s="225">
        <f>S193*H193</f>
        <v>0.019460000000000002</v>
      </c>
      <c r="U193" s="40"/>
      <c r="V193" s="40"/>
      <c r="W193" s="40"/>
      <c r="X193" s="40"/>
      <c r="Y193" s="40"/>
      <c r="Z193" s="40"/>
      <c r="AA193" s="40"/>
      <c r="AB193" s="40"/>
      <c r="AC193" s="40"/>
      <c r="AD193" s="40"/>
      <c r="AE193" s="40"/>
      <c r="AR193" s="226" t="s">
        <v>373</v>
      </c>
      <c r="AT193" s="226" t="s">
        <v>298</v>
      </c>
      <c r="AU193" s="226" t="s">
        <v>81</v>
      </c>
      <c r="AY193" s="19" t="s">
        <v>295</v>
      </c>
      <c r="BE193" s="227">
        <f>IF(N193="základní",J193,0)</f>
        <v>0</v>
      </c>
      <c r="BF193" s="227">
        <f>IF(N193="snížená",J193,0)</f>
        <v>0</v>
      </c>
      <c r="BG193" s="227">
        <f>IF(N193="zákl. přenesená",J193,0)</f>
        <v>0</v>
      </c>
      <c r="BH193" s="227">
        <f>IF(N193="sníž. přenesená",J193,0)</f>
        <v>0</v>
      </c>
      <c r="BI193" s="227">
        <f>IF(N193="nulová",J193,0)</f>
        <v>0</v>
      </c>
      <c r="BJ193" s="19" t="s">
        <v>79</v>
      </c>
      <c r="BK193" s="227">
        <f>ROUND(I193*H193,2)</f>
        <v>0</v>
      </c>
      <c r="BL193" s="19" t="s">
        <v>373</v>
      </c>
      <c r="BM193" s="226" t="s">
        <v>711</v>
      </c>
    </row>
    <row r="194" s="2" customFormat="1">
      <c r="A194" s="40"/>
      <c r="B194" s="41"/>
      <c r="C194" s="42"/>
      <c r="D194" s="228" t="s">
        <v>305</v>
      </c>
      <c r="E194" s="42"/>
      <c r="F194" s="229" t="s">
        <v>510</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305</v>
      </c>
      <c r="AU194" s="19" t="s">
        <v>81</v>
      </c>
    </row>
    <row r="195" s="2" customFormat="1" ht="16.5" customHeight="1">
      <c r="A195" s="40"/>
      <c r="B195" s="41"/>
      <c r="C195" s="215" t="s">
        <v>511</v>
      </c>
      <c r="D195" s="215" t="s">
        <v>298</v>
      </c>
      <c r="E195" s="216" t="s">
        <v>516</v>
      </c>
      <c r="F195" s="217" t="s">
        <v>517</v>
      </c>
      <c r="G195" s="218" t="s">
        <v>503</v>
      </c>
      <c r="H195" s="219">
        <v>1</v>
      </c>
      <c r="I195" s="220"/>
      <c r="J195" s="221">
        <f>ROUND(I195*H195,2)</f>
        <v>0</v>
      </c>
      <c r="K195" s="217" t="s">
        <v>302</v>
      </c>
      <c r="L195" s="46"/>
      <c r="M195" s="222" t="s">
        <v>21</v>
      </c>
      <c r="N195" s="223" t="s">
        <v>43</v>
      </c>
      <c r="O195" s="86"/>
      <c r="P195" s="224">
        <f>O195*H195</f>
        <v>0</v>
      </c>
      <c r="Q195" s="224">
        <v>0</v>
      </c>
      <c r="R195" s="224">
        <f>Q195*H195</f>
        <v>0</v>
      </c>
      <c r="S195" s="224">
        <v>0.00156</v>
      </c>
      <c r="T195" s="225">
        <f>S195*H195</f>
        <v>0.00156</v>
      </c>
      <c r="U195" s="40"/>
      <c r="V195" s="40"/>
      <c r="W195" s="40"/>
      <c r="X195" s="40"/>
      <c r="Y195" s="40"/>
      <c r="Z195" s="40"/>
      <c r="AA195" s="40"/>
      <c r="AB195" s="40"/>
      <c r="AC195" s="40"/>
      <c r="AD195" s="40"/>
      <c r="AE195" s="40"/>
      <c r="AR195" s="226" t="s">
        <v>373</v>
      </c>
      <c r="AT195" s="226" t="s">
        <v>298</v>
      </c>
      <c r="AU195" s="226" t="s">
        <v>81</v>
      </c>
      <c r="AY195" s="19" t="s">
        <v>295</v>
      </c>
      <c r="BE195" s="227">
        <f>IF(N195="základní",J195,0)</f>
        <v>0</v>
      </c>
      <c r="BF195" s="227">
        <f>IF(N195="snížená",J195,0)</f>
        <v>0</v>
      </c>
      <c r="BG195" s="227">
        <f>IF(N195="zákl. přenesená",J195,0)</f>
        <v>0</v>
      </c>
      <c r="BH195" s="227">
        <f>IF(N195="sníž. přenesená",J195,0)</f>
        <v>0</v>
      </c>
      <c r="BI195" s="227">
        <f>IF(N195="nulová",J195,0)</f>
        <v>0</v>
      </c>
      <c r="BJ195" s="19" t="s">
        <v>79</v>
      </c>
      <c r="BK195" s="227">
        <f>ROUND(I195*H195,2)</f>
        <v>0</v>
      </c>
      <c r="BL195" s="19" t="s">
        <v>373</v>
      </c>
      <c r="BM195" s="226" t="s">
        <v>712</v>
      </c>
    </row>
    <row r="196" s="2" customFormat="1">
      <c r="A196" s="40"/>
      <c r="B196" s="41"/>
      <c r="C196" s="42"/>
      <c r="D196" s="228" t="s">
        <v>305</v>
      </c>
      <c r="E196" s="42"/>
      <c r="F196" s="229" t="s">
        <v>519</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305</v>
      </c>
      <c r="AU196" s="19" t="s">
        <v>81</v>
      </c>
    </row>
    <row r="197" s="2" customFormat="1" ht="24.15" customHeight="1">
      <c r="A197" s="40"/>
      <c r="B197" s="41"/>
      <c r="C197" s="215" t="s">
        <v>7</v>
      </c>
      <c r="D197" s="215" t="s">
        <v>298</v>
      </c>
      <c r="E197" s="216" t="s">
        <v>713</v>
      </c>
      <c r="F197" s="217" t="s">
        <v>714</v>
      </c>
      <c r="G197" s="218" t="s">
        <v>459</v>
      </c>
      <c r="H197" s="219">
        <v>1</v>
      </c>
      <c r="I197" s="220"/>
      <c r="J197" s="221">
        <f>ROUND(I197*H197,2)</f>
        <v>0</v>
      </c>
      <c r="K197" s="217" t="s">
        <v>302</v>
      </c>
      <c r="L197" s="46"/>
      <c r="M197" s="222" t="s">
        <v>21</v>
      </c>
      <c r="N197" s="223" t="s">
        <v>43</v>
      </c>
      <c r="O197" s="86"/>
      <c r="P197" s="224">
        <f>O197*H197</f>
        <v>0</v>
      </c>
      <c r="Q197" s="224">
        <v>0</v>
      </c>
      <c r="R197" s="224">
        <f>Q197*H197</f>
        <v>0</v>
      </c>
      <c r="S197" s="224">
        <v>0.0022499999999999998</v>
      </c>
      <c r="T197" s="225">
        <f>S197*H197</f>
        <v>0.0022499999999999998</v>
      </c>
      <c r="U197" s="40"/>
      <c r="V197" s="40"/>
      <c r="W197" s="40"/>
      <c r="X197" s="40"/>
      <c r="Y197" s="40"/>
      <c r="Z197" s="40"/>
      <c r="AA197" s="40"/>
      <c r="AB197" s="40"/>
      <c r="AC197" s="40"/>
      <c r="AD197" s="40"/>
      <c r="AE197" s="40"/>
      <c r="AR197" s="226" t="s">
        <v>373</v>
      </c>
      <c r="AT197" s="226" t="s">
        <v>298</v>
      </c>
      <c r="AU197" s="226" t="s">
        <v>81</v>
      </c>
      <c r="AY197" s="19" t="s">
        <v>295</v>
      </c>
      <c r="BE197" s="227">
        <f>IF(N197="základní",J197,0)</f>
        <v>0</v>
      </c>
      <c r="BF197" s="227">
        <f>IF(N197="snížená",J197,0)</f>
        <v>0</v>
      </c>
      <c r="BG197" s="227">
        <f>IF(N197="zákl. přenesená",J197,0)</f>
        <v>0</v>
      </c>
      <c r="BH197" s="227">
        <f>IF(N197="sníž. přenesená",J197,0)</f>
        <v>0</v>
      </c>
      <c r="BI197" s="227">
        <f>IF(N197="nulová",J197,0)</f>
        <v>0</v>
      </c>
      <c r="BJ197" s="19" t="s">
        <v>79</v>
      </c>
      <c r="BK197" s="227">
        <f>ROUND(I197*H197,2)</f>
        <v>0</v>
      </c>
      <c r="BL197" s="19" t="s">
        <v>373</v>
      </c>
      <c r="BM197" s="226" t="s">
        <v>715</v>
      </c>
    </row>
    <row r="198" s="2" customFormat="1">
      <c r="A198" s="40"/>
      <c r="B198" s="41"/>
      <c r="C198" s="42"/>
      <c r="D198" s="228" t="s">
        <v>305</v>
      </c>
      <c r="E198" s="42"/>
      <c r="F198" s="229" t="s">
        <v>716</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305</v>
      </c>
      <c r="AU198" s="19" t="s">
        <v>81</v>
      </c>
    </row>
    <row r="199" s="12" customFormat="1" ht="22.8" customHeight="1">
      <c r="A199" s="12"/>
      <c r="B199" s="199"/>
      <c r="C199" s="200"/>
      <c r="D199" s="201" t="s">
        <v>71</v>
      </c>
      <c r="E199" s="213" t="s">
        <v>717</v>
      </c>
      <c r="F199" s="213" t="s">
        <v>718</v>
      </c>
      <c r="G199" s="200"/>
      <c r="H199" s="200"/>
      <c r="I199" s="203"/>
      <c r="J199" s="214">
        <f>BK199</f>
        <v>0</v>
      </c>
      <c r="K199" s="200"/>
      <c r="L199" s="205"/>
      <c r="M199" s="206"/>
      <c r="N199" s="207"/>
      <c r="O199" s="207"/>
      <c r="P199" s="208">
        <f>SUM(P200:P201)</f>
        <v>0</v>
      </c>
      <c r="Q199" s="207"/>
      <c r="R199" s="208">
        <f>SUM(R200:R201)</f>
        <v>5.0000000000000002E-05</v>
      </c>
      <c r="S199" s="207"/>
      <c r="T199" s="209">
        <f>SUM(T200:T201)</f>
        <v>0.01235</v>
      </c>
      <c r="U199" s="12"/>
      <c r="V199" s="12"/>
      <c r="W199" s="12"/>
      <c r="X199" s="12"/>
      <c r="Y199" s="12"/>
      <c r="Z199" s="12"/>
      <c r="AA199" s="12"/>
      <c r="AB199" s="12"/>
      <c r="AC199" s="12"/>
      <c r="AD199" s="12"/>
      <c r="AE199" s="12"/>
      <c r="AR199" s="210" t="s">
        <v>81</v>
      </c>
      <c r="AT199" s="211" t="s">
        <v>71</v>
      </c>
      <c r="AU199" s="211" t="s">
        <v>79</v>
      </c>
      <c r="AY199" s="210" t="s">
        <v>295</v>
      </c>
      <c r="BK199" s="212">
        <f>SUM(BK200:BK201)</f>
        <v>0</v>
      </c>
    </row>
    <row r="200" s="2" customFormat="1" ht="24.15" customHeight="1">
      <c r="A200" s="40"/>
      <c r="B200" s="41"/>
      <c r="C200" s="215" t="s">
        <v>520</v>
      </c>
      <c r="D200" s="215" t="s">
        <v>298</v>
      </c>
      <c r="E200" s="216" t="s">
        <v>719</v>
      </c>
      <c r="F200" s="217" t="s">
        <v>720</v>
      </c>
      <c r="G200" s="218" t="s">
        <v>459</v>
      </c>
      <c r="H200" s="219">
        <v>1</v>
      </c>
      <c r="I200" s="220"/>
      <c r="J200" s="221">
        <f>ROUND(I200*H200,2)</f>
        <v>0</v>
      </c>
      <c r="K200" s="217" t="s">
        <v>302</v>
      </c>
      <c r="L200" s="46"/>
      <c r="M200" s="222" t="s">
        <v>21</v>
      </c>
      <c r="N200" s="223" t="s">
        <v>43</v>
      </c>
      <c r="O200" s="86"/>
      <c r="P200" s="224">
        <f>O200*H200</f>
        <v>0</v>
      </c>
      <c r="Q200" s="224">
        <v>5.0000000000000002E-05</v>
      </c>
      <c r="R200" s="224">
        <f>Q200*H200</f>
        <v>5.0000000000000002E-05</v>
      </c>
      <c r="S200" s="224">
        <v>0.01235</v>
      </c>
      <c r="T200" s="225">
        <f>S200*H200</f>
        <v>0.01235</v>
      </c>
      <c r="U200" s="40"/>
      <c r="V200" s="40"/>
      <c r="W200" s="40"/>
      <c r="X200" s="40"/>
      <c r="Y200" s="40"/>
      <c r="Z200" s="40"/>
      <c r="AA200" s="40"/>
      <c r="AB200" s="40"/>
      <c r="AC200" s="40"/>
      <c r="AD200" s="40"/>
      <c r="AE200" s="40"/>
      <c r="AR200" s="226" t="s">
        <v>373</v>
      </c>
      <c r="AT200" s="226" t="s">
        <v>298</v>
      </c>
      <c r="AU200" s="226" t="s">
        <v>81</v>
      </c>
      <c r="AY200" s="19" t="s">
        <v>295</v>
      </c>
      <c r="BE200" s="227">
        <f>IF(N200="základní",J200,0)</f>
        <v>0</v>
      </c>
      <c r="BF200" s="227">
        <f>IF(N200="snížená",J200,0)</f>
        <v>0</v>
      </c>
      <c r="BG200" s="227">
        <f>IF(N200="zákl. přenesená",J200,0)</f>
        <v>0</v>
      </c>
      <c r="BH200" s="227">
        <f>IF(N200="sníž. přenesená",J200,0)</f>
        <v>0</v>
      </c>
      <c r="BI200" s="227">
        <f>IF(N200="nulová",J200,0)</f>
        <v>0</v>
      </c>
      <c r="BJ200" s="19" t="s">
        <v>79</v>
      </c>
      <c r="BK200" s="227">
        <f>ROUND(I200*H200,2)</f>
        <v>0</v>
      </c>
      <c r="BL200" s="19" t="s">
        <v>373</v>
      </c>
      <c r="BM200" s="226" t="s">
        <v>721</v>
      </c>
    </row>
    <row r="201" s="2" customFormat="1">
      <c r="A201" s="40"/>
      <c r="B201" s="41"/>
      <c r="C201" s="42"/>
      <c r="D201" s="228" t="s">
        <v>305</v>
      </c>
      <c r="E201" s="42"/>
      <c r="F201" s="229" t="s">
        <v>722</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305</v>
      </c>
      <c r="AU201" s="19" t="s">
        <v>81</v>
      </c>
    </row>
    <row r="202" s="12" customFormat="1" ht="22.8" customHeight="1">
      <c r="A202" s="12"/>
      <c r="B202" s="199"/>
      <c r="C202" s="200"/>
      <c r="D202" s="201" t="s">
        <v>71</v>
      </c>
      <c r="E202" s="213" t="s">
        <v>391</v>
      </c>
      <c r="F202" s="213" t="s">
        <v>392</v>
      </c>
      <c r="G202" s="200"/>
      <c r="H202" s="200"/>
      <c r="I202" s="203"/>
      <c r="J202" s="214">
        <f>BK202</f>
        <v>0</v>
      </c>
      <c r="K202" s="200"/>
      <c r="L202" s="205"/>
      <c r="M202" s="206"/>
      <c r="N202" s="207"/>
      <c r="O202" s="207"/>
      <c r="P202" s="208">
        <f>SUM(P203:P207)</f>
        <v>0</v>
      </c>
      <c r="Q202" s="207"/>
      <c r="R202" s="208">
        <f>SUM(R203:R207)</f>
        <v>0.10000000000000001</v>
      </c>
      <c r="S202" s="207"/>
      <c r="T202" s="209">
        <f>SUM(T203:T207)</f>
        <v>0.77279999999999993</v>
      </c>
      <c r="U202" s="12"/>
      <c r="V202" s="12"/>
      <c r="W202" s="12"/>
      <c r="X202" s="12"/>
      <c r="Y202" s="12"/>
      <c r="Z202" s="12"/>
      <c r="AA202" s="12"/>
      <c r="AB202" s="12"/>
      <c r="AC202" s="12"/>
      <c r="AD202" s="12"/>
      <c r="AE202" s="12"/>
      <c r="AR202" s="210" t="s">
        <v>81</v>
      </c>
      <c r="AT202" s="211" t="s">
        <v>71</v>
      </c>
      <c r="AU202" s="211" t="s">
        <v>79</v>
      </c>
      <c r="AY202" s="210" t="s">
        <v>295</v>
      </c>
      <c r="BK202" s="212">
        <f>SUM(BK203:BK207)</f>
        <v>0</v>
      </c>
    </row>
    <row r="203" s="2" customFormat="1" ht="21.75" customHeight="1">
      <c r="A203" s="40"/>
      <c r="B203" s="41"/>
      <c r="C203" s="215" t="s">
        <v>525</v>
      </c>
      <c r="D203" s="215" t="s">
        <v>298</v>
      </c>
      <c r="E203" s="216" t="s">
        <v>723</v>
      </c>
      <c r="F203" s="217" t="s">
        <v>724</v>
      </c>
      <c r="G203" s="218" t="s">
        <v>459</v>
      </c>
      <c r="H203" s="219">
        <v>6</v>
      </c>
      <c r="I203" s="220"/>
      <c r="J203" s="221">
        <f>ROUND(I203*H203,2)</f>
        <v>0</v>
      </c>
      <c r="K203" s="217" t="s">
        <v>302</v>
      </c>
      <c r="L203" s="46"/>
      <c r="M203" s="222" t="s">
        <v>21</v>
      </c>
      <c r="N203" s="223" t="s">
        <v>43</v>
      </c>
      <c r="O203" s="86"/>
      <c r="P203" s="224">
        <f>O203*H203</f>
        <v>0</v>
      </c>
      <c r="Q203" s="224">
        <v>0</v>
      </c>
      <c r="R203" s="224">
        <f>Q203*H203</f>
        <v>0</v>
      </c>
      <c r="S203" s="224">
        <v>0.1104</v>
      </c>
      <c r="T203" s="225">
        <f>S203*H203</f>
        <v>0.66239999999999999</v>
      </c>
      <c r="U203" s="40"/>
      <c r="V203" s="40"/>
      <c r="W203" s="40"/>
      <c r="X203" s="40"/>
      <c r="Y203" s="40"/>
      <c r="Z203" s="40"/>
      <c r="AA203" s="40"/>
      <c r="AB203" s="40"/>
      <c r="AC203" s="40"/>
      <c r="AD203" s="40"/>
      <c r="AE203" s="40"/>
      <c r="AR203" s="226" t="s">
        <v>373</v>
      </c>
      <c r="AT203" s="226" t="s">
        <v>298</v>
      </c>
      <c r="AU203" s="226" t="s">
        <v>81</v>
      </c>
      <c r="AY203" s="19" t="s">
        <v>295</v>
      </c>
      <c r="BE203" s="227">
        <f>IF(N203="základní",J203,0)</f>
        <v>0</v>
      </c>
      <c r="BF203" s="227">
        <f>IF(N203="snížená",J203,0)</f>
        <v>0</v>
      </c>
      <c r="BG203" s="227">
        <f>IF(N203="zákl. přenesená",J203,0)</f>
        <v>0</v>
      </c>
      <c r="BH203" s="227">
        <f>IF(N203="sníž. přenesená",J203,0)</f>
        <v>0</v>
      </c>
      <c r="BI203" s="227">
        <f>IF(N203="nulová",J203,0)</f>
        <v>0</v>
      </c>
      <c r="BJ203" s="19" t="s">
        <v>79</v>
      </c>
      <c r="BK203" s="227">
        <f>ROUND(I203*H203,2)</f>
        <v>0</v>
      </c>
      <c r="BL203" s="19" t="s">
        <v>373</v>
      </c>
      <c r="BM203" s="226" t="s">
        <v>725</v>
      </c>
    </row>
    <row r="204" s="2" customFormat="1">
      <c r="A204" s="40"/>
      <c r="B204" s="41"/>
      <c r="C204" s="42"/>
      <c r="D204" s="228" t="s">
        <v>305</v>
      </c>
      <c r="E204" s="42"/>
      <c r="F204" s="229" t="s">
        <v>726</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305</v>
      </c>
      <c r="AU204" s="19" t="s">
        <v>81</v>
      </c>
    </row>
    <row r="205" s="2" customFormat="1">
      <c r="A205" s="40"/>
      <c r="B205" s="41"/>
      <c r="C205" s="42"/>
      <c r="D205" s="235" t="s">
        <v>727</v>
      </c>
      <c r="E205" s="42"/>
      <c r="F205" s="281" t="s">
        <v>728</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727</v>
      </c>
      <c r="AU205" s="19" t="s">
        <v>81</v>
      </c>
    </row>
    <row r="206" s="2" customFormat="1" ht="16.5" customHeight="1">
      <c r="A206" s="40"/>
      <c r="B206" s="41"/>
      <c r="C206" s="215" t="s">
        <v>532</v>
      </c>
      <c r="D206" s="215" t="s">
        <v>298</v>
      </c>
      <c r="E206" s="216" t="s">
        <v>729</v>
      </c>
      <c r="F206" s="217" t="s">
        <v>730</v>
      </c>
      <c r="G206" s="218" t="s">
        <v>459</v>
      </c>
      <c r="H206" s="219">
        <v>1</v>
      </c>
      <c r="I206" s="220"/>
      <c r="J206" s="221">
        <f>ROUND(I206*H206,2)</f>
        <v>0</v>
      </c>
      <c r="K206" s="217" t="s">
        <v>523</v>
      </c>
      <c r="L206" s="46"/>
      <c r="M206" s="222" t="s">
        <v>21</v>
      </c>
      <c r="N206" s="223" t="s">
        <v>43</v>
      </c>
      <c r="O206" s="86"/>
      <c r="P206" s="224">
        <f>O206*H206</f>
        <v>0</v>
      </c>
      <c r="Q206" s="224">
        <v>0.10000000000000001</v>
      </c>
      <c r="R206" s="224">
        <f>Q206*H206</f>
        <v>0.10000000000000001</v>
      </c>
      <c r="S206" s="224">
        <v>0.1104</v>
      </c>
      <c r="T206" s="225">
        <f>S206*H206</f>
        <v>0.1104</v>
      </c>
      <c r="U206" s="40"/>
      <c r="V206" s="40"/>
      <c r="W206" s="40"/>
      <c r="X206" s="40"/>
      <c r="Y206" s="40"/>
      <c r="Z206" s="40"/>
      <c r="AA206" s="40"/>
      <c r="AB206" s="40"/>
      <c r="AC206" s="40"/>
      <c r="AD206" s="40"/>
      <c r="AE206" s="40"/>
      <c r="AR206" s="226" t="s">
        <v>373</v>
      </c>
      <c r="AT206" s="226" t="s">
        <v>298</v>
      </c>
      <c r="AU206" s="226" t="s">
        <v>81</v>
      </c>
      <c r="AY206" s="19" t="s">
        <v>295</v>
      </c>
      <c r="BE206" s="227">
        <f>IF(N206="základní",J206,0)</f>
        <v>0</v>
      </c>
      <c r="BF206" s="227">
        <f>IF(N206="snížená",J206,0)</f>
        <v>0</v>
      </c>
      <c r="BG206" s="227">
        <f>IF(N206="zákl. přenesená",J206,0)</f>
        <v>0</v>
      </c>
      <c r="BH206" s="227">
        <f>IF(N206="sníž. přenesená",J206,0)</f>
        <v>0</v>
      </c>
      <c r="BI206" s="227">
        <f>IF(N206="nulová",J206,0)</f>
        <v>0</v>
      </c>
      <c r="BJ206" s="19" t="s">
        <v>79</v>
      </c>
      <c r="BK206" s="227">
        <f>ROUND(I206*H206,2)</f>
        <v>0</v>
      </c>
      <c r="BL206" s="19" t="s">
        <v>373</v>
      </c>
      <c r="BM206" s="226" t="s">
        <v>731</v>
      </c>
    </row>
    <row r="207" s="2" customFormat="1">
      <c r="A207" s="40"/>
      <c r="B207" s="41"/>
      <c r="C207" s="42"/>
      <c r="D207" s="235" t="s">
        <v>727</v>
      </c>
      <c r="E207" s="42"/>
      <c r="F207" s="281" t="s">
        <v>728</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727</v>
      </c>
      <c r="AU207" s="19" t="s">
        <v>81</v>
      </c>
    </row>
    <row r="208" s="12" customFormat="1" ht="22.8" customHeight="1">
      <c r="A208" s="12"/>
      <c r="B208" s="199"/>
      <c r="C208" s="200"/>
      <c r="D208" s="201" t="s">
        <v>71</v>
      </c>
      <c r="E208" s="213" t="s">
        <v>732</v>
      </c>
      <c r="F208" s="213" t="s">
        <v>733</v>
      </c>
      <c r="G208" s="200"/>
      <c r="H208" s="200"/>
      <c r="I208" s="203"/>
      <c r="J208" s="214">
        <f>BK208</f>
        <v>0</v>
      </c>
      <c r="K208" s="200"/>
      <c r="L208" s="205"/>
      <c r="M208" s="206"/>
      <c r="N208" s="207"/>
      <c r="O208" s="207"/>
      <c r="P208" s="208">
        <f>SUM(P209:P213)</f>
        <v>0</v>
      </c>
      <c r="Q208" s="207"/>
      <c r="R208" s="208">
        <f>SUM(R209:R213)</f>
        <v>0</v>
      </c>
      <c r="S208" s="207"/>
      <c r="T208" s="209">
        <f>SUM(T209:T213)</f>
        <v>0.048000000000000001</v>
      </c>
      <c r="U208" s="12"/>
      <c r="V208" s="12"/>
      <c r="W208" s="12"/>
      <c r="X208" s="12"/>
      <c r="Y208" s="12"/>
      <c r="Z208" s="12"/>
      <c r="AA208" s="12"/>
      <c r="AB208" s="12"/>
      <c r="AC208" s="12"/>
      <c r="AD208" s="12"/>
      <c r="AE208" s="12"/>
      <c r="AR208" s="210" t="s">
        <v>81</v>
      </c>
      <c r="AT208" s="211" t="s">
        <v>71</v>
      </c>
      <c r="AU208" s="211" t="s">
        <v>79</v>
      </c>
      <c r="AY208" s="210" t="s">
        <v>295</v>
      </c>
      <c r="BK208" s="212">
        <f>SUM(BK209:BK213)</f>
        <v>0</v>
      </c>
    </row>
    <row r="209" s="2" customFormat="1" ht="24.15" customHeight="1">
      <c r="A209" s="40"/>
      <c r="B209" s="41"/>
      <c r="C209" s="215" t="s">
        <v>538</v>
      </c>
      <c r="D209" s="215" t="s">
        <v>298</v>
      </c>
      <c r="E209" s="216" t="s">
        <v>734</v>
      </c>
      <c r="F209" s="217" t="s">
        <v>735</v>
      </c>
      <c r="G209" s="218" t="s">
        <v>301</v>
      </c>
      <c r="H209" s="219">
        <v>2.3999999999999999</v>
      </c>
      <c r="I209" s="220"/>
      <c r="J209" s="221">
        <f>ROUND(I209*H209,2)</f>
        <v>0</v>
      </c>
      <c r="K209" s="217" t="s">
        <v>302</v>
      </c>
      <c r="L209" s="46"/>
      <c r="M209" s="222" t="s">
        <v>21</v>
      </c>
      <c r="N209" s="223" t="s">
        <v>43</v>
      </c>
      <c r="O209" s="86"/>
      <c r="P209" s="224">
        <f>O209*H209</f>
        <v>0</v>
      </c>
      <c r="Q209" s="224">
        <v>0</v>
      </c>
      <c r="R209" s="224">
        <f>Q209*H209</f>
        <v>0</v>
      </c>
      <c r="S209" s="224">
        <v>0.02</v>
      </c>
      <c r="T209" s="225">
        <f>S209*H209</f>
        <v>0.048000000000000001</v>
      </c>
      <c r="U209" s="40"/>
      <c r="V209" s="40"/>
      <c r="W209" s="40"/>
      <c r="X209" s="40"/>
      <c r="Y209" s="40"/>
      <c r="Z209" s="40"/>
      <c r="AA209" s="40"/>
      <c r="AB209" s="40"/>
      <c r="AC209" s="40"/>
      <c r="AD209" s="40"/>
      <c r="AE209" s="40"/>
      <c r="AR209" s="226" t="s">
        <v>373</v>
      </c>
      <c r="AT209" s="226" t="s">
        <v>298</v>
      </c>
      <c r="AU209" s="226" t="s">
        <v>81</v>
      </c>
      <c r="AY209" s="19" t="s">
        <v>295</v>
      </c>
      <c r="BE209" s="227">
        <f>IF(N209="základní",J209,0)</f>
        <v>0</v>
      </c>
      <c r="BF209" s="227">
        <f>IF(N209="snížená",J209,0)</f>
        <v>0</v>
      </c>
      <c r="BG209" s="227">
        <f>IF(N209="zákl. přenesená",J209,0)</f>
        <v>0</v>
      </c>
      <c r="BH209" s="227">
        <f>IF(N209="sníž. přenesená",J209,0)</f>
        <v>0</v>
      </c>
      <c r="BI209" s="227">
        <f>IF(N209="nulová",J209,0)</f>
        <v>0</v>
      </c>
      <c r="BJ209" s="19" t="s">
        <v>79</v>
      </c>
      <c r="BK209" s="227">
        <f>ROUND(I209*H209,2)</f>
        <v>0</v>
      </c>
      <c r="BL209" s="19" t="s">
        <v>373</v>
      </c>
      <c r="BM209" s="226" t="s">
        <v>736</v>
      </c>
    </row>
    <row r="210" s="2" customFormat="1">
      <c r="A210" s="40"/>
      <c r="B210" s="41"/>
      <c r="C210" s="42"/>
      <c r="D210" s="228" t="s">
        <v>305</v>
      </c>
      <c r="E210" s="42"/>
      <c r="F210" s="229" t="s">
        <v>737</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305</v>
      </c>
      <c r="AU210" s="19" t="s">
        <v>81</v>
      </c>
    </row>
    <row r="211" s="13" customFormat="1">
      <c r="A211" s="13"/>
      <c r="B211" s="233"/>
      <c r="C211" s="234"/>
      <c r="D211" s="235" t="s">
        <v>307</v>
      </c>
      <c r="E211" s="236" t="s">
        <v>21</v>
      </c>
      <c r="F211" s="237" t="s">
        <v>738</v>
      </c>
      <c r="G211" s="234"/>
      <c r="H211" s="236" t="s">
        <v>21</v>
      </c>
      <c r="I211" s="238"/>
      <c r="J211" s="234"/>
      <c r="K211" s="234"/>
      <c r="L211" s="239"/>
      <c r="M211" s="240"/>
      <c r="N211" s="241"/>
      <c r="O211" s="241"/>
      <c r="P211" s="241"/>
      <c r="Q211" s="241"/>
      <c r="R211" s="241"/>
      <c r="S211" s="241"/>
      <c r="T211" s="242"/>
      <c r="U211" s="13"/>
      <c r="V211" s="13"/>
      <c r="W211" s="13"/>
      <c r="X211" s="13"/>
      <c r="Y211" s="13"/>
      <c r="Z211" s="13"/>
      <c r="AA211" s="13"/>
      <c r="AB211" s="13"/>
      <c r="AC211" s="13"/>
      <c r="AD211" s="13"/>
      <c r="AE211" s="13"/>
      <c r="AT211" s="243" t="s">
        <v>307</v>
      </c>
      <c r="AU211" s="243" t="s">
        <v>81</v>
      </c>
      <c r="AV211" s="13" t="s">
        <v>79</v>
      </c>
      <c r="AW211" s="13" t="s">
        <v>33</v>
      </c>
      <c r="AX211" s="13" t="s">
        <v>72</v>
      </c>
      <c r="AY211" s="243" t="s">
        <v>295</v>
      </c>
    </row>
    <row r="212" s="14" customFormat="1">
      <c r="A212" s="14"/>
      <c r="B212" s="244"/>
      <c r="C212" s="245"/>
      <c r="D212" s="235" t="s">
        <v>307</v>
      </c>
      <c r="E212" s="246" t="s">
        <v>21</v>
      </c>
      <c r="F212" s="247" t="s">
        <v>739</v>
      </c>
      <c r="G212" s="245"/>
      <c r="H212" s="248">
        <v>2.3999999999999999</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307</v>
      </c>
      <c r="AU212" s="254" t="s">
        <v>81</v>
      </c>
      <c r="AV212" s="14" t="s">
        <v>81</v>
      </c>
      <c r="AW212" s="14" t="s">
        <v>33</v>
      </c>
      <c r="AX212" s="14" t="s">
        <v>72</v>
      </c>
      <c r="AY212" s="254" t="s">
        <v>295</v>
      </c>
    </row>
    <row r="213" s="15" customFormat="1">
      <c r="A213" s="15"/>
      <c r="B213" s="255"/>
      <c r="C213" s="256"/>
      <c r="D213" s="235" t="s">
        <v>307</v>
      </c>
      <c r="E213" s="257" t="s">
        <v>21</v>
      </c>
      <c r="F213" s="258" t="s">
        <v>312</v>
      </c>
      <c r="G213" s="256"/>
      <c r="H213" s="259">
        <v>2.3999999999999999</v>
      </c>
      <c r="I213" s="260"/>
      <c r="J213" s="256"/>
      <c r="K213" s="256"/>
      <c r="L213" s="261"/>
      <c r="M213" s="262"/>
      <c r="N213" s="263"/>
      <c r="O213" s="263"/>
      <c r="P213" s="263"/>
      <c r="Q213" s="263"/>
      <c r="R213" s="263"/>
      <c r="S213" s="263"/>
      <c r="T213" s="264"/>
      <c r="U213" s="15"/>
      <c r="V213" s="15"/>
      <c r="W213" s="15"/>
      <c r="X213" s="15"/>
      <c r="Y213" s="15"/>
      <c r="Z213" s="15"/>
      <c r="AA213" s="15"/>
      <c r="AB213" s="15"/>
      <c r="AC213" s="15"/>
      <c r="AD213" s="15"/>
      <c r="AE213" s="15"/>
      <c r="AT213" s="265" t="s">
        <v>307</v>
      </c>
      <c r="AU213" s="265" t="s">
        <v>81</v>
      </c>
      <c r="AV213" s="15" t="s">
        <v>303</v>
      </c>
      <c r="AW213" s="15" t="s">
        <v>33</v>
      </c>
      <c r="AX213" s="15" t="s">
        <v>79</v>
      </c>
      <c r="AY213" s="265" t="s">
        <v>295</v>
      </c>
    </row>
    <row r="214" s="12" customFormat="1" ht="22.8" customHeight="1">
      <c r="A214" s="12"/>
      <c r="B214" s="199"/>
      <c r="C214" s="200"/>
      <c r="D214" s="201" t="s">
        <v>71</v>
      </c>
      <c r="E214" s="213" t="s">
        <v>536</v>
      </c>
      <c r="F214" s="213" t="s">
        <v>537</v>
      </c>
      <c r="G214" s="200"/>
      <c r="H214" s="200"/>
      <c r="I214" s="203"/>
      <c r="J214" s="214">
        <f>BK214</f>
        <v>0</v>
      </c>
      <c r="K214" s="200"/>
      <c r="L214" s="205"/>
      <c r="M214" s="206"/>
      <c r="N214" s="207"/>
      <c r="O214" s="207"/>
      <c r="P214" s="208">
        <f>SUM(P215:P219)</f>
        <v>0</v>
      </c>
      <c r="Q214" s="207"/>
      <c r="R214" s="208">
        <f>SUM(R215:R219)</f>
        <v>0</v>
      </c>
      <c r="S214" s="207"/>
      <c r="T214" s="209">
        <f>SUM(T215:T219)</f>
        <v>0.190973</v>
      </c>
      <c r="U214" s="12"/>
      <c r="V214" s="12"/>
      <c r="W214" s="12"/>
      <c r="X214" s="12"/>
      <c r="Y214" s="12"/>
      <c r="Z214" s="12"/>
      <c r="AA214" s="12"/>
      <c r="AB214" s="12"/>
      <c r="AC214" s="12"/>
      <c r="AD214" s="12"/>
      <c r="AE214" s="12"/>
      <c r="AR214" s="210" t="s">
        <v>81</v>
      </c>
      <c r="AT214" s="211" t="s">
        <v>71</v>
      </c>
      <c r="AU214" s="211" t="s">
        <v>79</v>
      </c>
      <c r="AY214" s="210" t="s">
        <v>295</v>
      </c>
      <c r="BK214" s="212">
        <f>SUM(BK215:BK219)</f>
        <v>0</v>
      </c>
    </row>
    <row r="215" s="2" customFormat="1" ht="16.5" customHeight="1">
      <c r="A215" s="40"/>
      <c r="B215" s="41"/>
      <c r="C215" s="215" t="s">
        <v>545</v>
      </c>
      <c r="D215" s="215" t="s">
        <v>298</v>
      </c>
      <c r="E215" s="216" t="s">
        <v>539</v>
      </c>
      <c r="F215" s="217" t="s">
        <v>540</v>
      </c>
      <c r="G215" s="218" t="s">
        <v>301</v>
      </c>
      <c r="H215" s="219">
        <v>5.4100000000000001</v>
      </c>
      <c r="I215" s="220"/>
      <c r="J215" s="221">
        <f>ROUND(I215*H215,2)</f>
        <v>0</v>
      </c>
      <c r="K215" s="217" t="s">
        <v>302</v>
      </c>
      <c r="L215" s="46"/>
      <c r="M215" s="222" t="s">
        <v>21</v>
      </c>
      <c r="N215" s="223" t="s">
        <v>43</v>
      </c>
      <c r="O215" s="86"/>
      <c r="P215" s="224">
        <f>O215*H215</f>
        <v>0</v>
      </c>
      <c r="Q215" s="224">
        <v>0</v>
      </c>
      <c r="R215" s="224">
        <f>Q215*H215</f>
        <v>0</v>
      </c>
      <c r="S215" s="224">
        <v>0.035299999999999998</v>
      </c>
      <c r="T215" s="225">
        <f>S215*H215</f>
        <v>0.190973</v>
      </c>
      <c r="U215" s="40"/>
      <c r="V215" s="40"/>
      <c r="W215" s="40"/>
      <c r="X215" s="40"/>
      <c r="Y215" s="40"/>
      <c r="Z215" s="40"/>
      <c r="AA215" s="40"/>
      <c r="AB215" s="40"/>
      <c r="AC215" s="40"/>
      <c r="AD215" s="40"/>
      <c r="AE215" s="40"/>
      <c r="AR215" s="226" t="s">
        <v>373</v>
      </c>
      <c r="AT215" s="226" t="s">
        <v>298</v>
      </c>
      <c r="AU215" s="226" t="s">
        <v>81</v>
      </c>
      <c r="AY215" s="19" t="s">
        <v>295</v>
      </c>
      <c r="BE215" s="227">
        <f>IF(N215="základní",J215,0)</f>
        <v>0</v>
      </c>
      <c r="BF215" s="227">
        <f>IF(N215="snížená",J215,0)</f>
        <v>0</v>
      </c>
      <c r="BG215" s="227">
        <f>IF(N215="zákl. přenesená",J215,0)</f>
        <v>0</v>
      </c>
      <c r="BH215" s="227">
        <f>IF(N215="sníž. přenesená",J215,0)</f>
        <v>0</v>
      </c>
      <c r="BI215" s="227">
        <f>IF(N215="nulová",J215,0)</f>
        <v>0</v>
      </c>
      <c r="BJ215" s="19" t="s">
        <v>79</v>
      </c>
      <c r="BK215" s="227">
        <f>ROUND(I215*H215,2)</f>
        <v>0</v>
      </c>
      <c r="BL215" s="19" t="s">
        <v>373</v>
      </c>
      <c r="BM215" s="226" t="s">
        <v>740</v>
      </c>
    </row>
    <row r="216" s="2" customFormat="1">
      <c r="A216" s="40"/>
      <c r="B216" s="41"/>
      <c r="C216" s="42"/>
      <c r="D216" s="228" t="s">
        <v>305</v>
      </c>
      <c r="E216" s="42"/>
      <c r="F216" s="229" t="s">
        <v>542</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305</v>
      </c>
      <c r="AU216" s="19" t="s">
        <v>81</v>
      </c>
    </row>
    <row r="217" s="14" customFormat="1">
      <c r="A217" s="14"/>
      <c r="B217" s="244"/>
      <c r="C217" s="245"/>
      <c r="D217" s="235" t="s">
        <v>307</v>
      </c>
      <c r="E217" s="246" t="s">
        <v>21</v>
      </c>
      <c r="F217" s="247" t="s">
        <v>692</v>
      </c>
      <c r="G217" s="245"/>
      <c r="H217" s="248">
        <v>3.8700000000000001</v>
      </c>
      <c r="I217" s="249"/>
      <c r="J217" s="245"/>
      <c r="K217" s="245"/>
      <c r="L217" s="250"/>
      <c r="M217" s="251"/>
      <c r="N217" s="252"/>
      <c r="O217" s="252"/>
      <c r="P217" s="252"/>
      <c r="Q217" s="252"/>
      <c r="R217" s="252"/>
      <c r="S217" s="252"/>
      <c r="T217" s="253"/>
      <c r="U217" s="14"/>
      <c r="V217" s="14"/>
      <c r="W217" s="14"/>
      <c r="X217" s="14"/>
      <c r="Y217" s="14"/>
      <c r="Z217" s="14"/>
      <c r="AA217" s="14"/>
      <c r="AB217" s="14"/>
      <c r="AC217" s="14"/>
      <c r="AD217" s="14"/>
      <c r="AE217" s="14"/>
      <c r="AT217" s="254" t="s">
        <v>307</v>
      </c>
      <c r="AU217" s="254" t="s">
        <v>81</v>
      </c>
      <c r="AV217" s="14" t="s">
        <v>81</v>
      </c>
      <c r="AW217" s="14" t="s">
        <v>33</v>
      </c>
      <c r="AX217" s="14" t="s">
        <v>72</v>
      </c>
      <c r="AY217" s="254" t="s">
        <v>295</v>
      </c>
    </row>
    <row r="218" s="14" customFormat="1">
      <c r="A218" s="14"/>
      <c r="B218" s="244"/>
      <c r="C218" s="245"/>
      <c r="D218" s="235" t="s">
        <v>307</v>
      </c>
      <c r="E218" s="246" t="s">
        <v>21</v>
      </c>
      <c r="F218" s="247" t="s">
        <v>693</v>
      </c>
      <c r="G218" s="245"/>
      <c r="H218" s="248">
        <v>1.54</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307</v>
      </c>
      <c r="AU218" s="254" t="s">
        <v>81</v>
      </c>
      <c r="AV218" s="14" t="s">
        <v>81</v>
      </c>
      <c r="AW218" s="14" t="s">
        <v>33</v>
      </c>
      <c r="AX218" s="14" t="s">
        <v>72</v>
      </c>
      <c r="AY218" s="254" t="s">
        <v>295</v>
      </c>
    </row>
    <row r="219" s="15" customFormat="1">
      <c r="A219" s="15"/>
      <c r="B219" s="255"/>
      <c r="C219" s="256"/>
      <c r="D219" s="235" t="s">
        <v>307</v>
      </c>
      <c r="E219" s="257" t="s">
        <v>21</v>
      </c>
      <c r="F219" s="258" t="s">
        <v>312</v>
      </c>
      <c r="G219" s="256"/>
      <c r="H219" s="259">
        <v>5.4100000000000001</v>
      </c>
      <c r="I219" s="260"/>
      <c r="J219" s="256"/>
      <c r="K219" s="256"/>
      <c r="L219" s="261"/>
      <c r="M219" s="262"/>
      <c r="N219" s="263"/>
      <c r="O219" s="263"/>
      <c r="P219" s="263"/>
      <c r="Q219" s="263"/>
      <c r="R219" s="263"/>
      <c r="S219" s="263"/>
      <c r="T219" s="264"/>
      <c r="U219" s="15"/>
      <c r="V219" s="15"/>
      <c r="W219" s="15"/>
      <c r="X219" s="15"/>
      <c r="Y219" s="15"/>
      <c r="Z219" s="15"/>
      <c r="AA219" s="15"/>
      <c r="AB219" s="15"/>
      <c r="AC219" s="15"/>
      <c r="AD219" s="15"/>
      <c r="AE219" s="15"/>
      <c r="AT219" s="265" t="s">
        <v>307</v>
      </c>
      <c r="AU219" s="265" t="s">
        <v>81</v>
      </c>
      <c r="AV219" s="15" t="s">
        <v>303</v>
      </c>
      <c r="AW219" s="15" t="s">
        <v>33</v>
      </c>
      <c r="AX219" s="15" t="s">
        <v>79</v>
      </c>
      <c r="AY219" s="265" t="s">
        <v>295</v>
      </c>
    </row>
    <row r="220" s="12" customFormat="1" ht="22.8" customHeight="1">
      <c r="A220" s="12"/>
      <c r="B220" s="199"/>
      <c r="C220" s="200"/>
      <c r="D220" s="201" t="s">
        <v>71</v>
      </c>
      <c r="E220" s="213" t="s">
        <v>543</v>
      </c>
      <c r="F220" s="213" t="s">
        <v>544</v>
      </c>
      <c r="G220" s="200"/>
      <c r="H220" s="200"/>
      <c r="I220" s="203"/>
      <c r="J220" s="214">
        <f>BK220</f>
        <v>0</v>
      </c>
      <c r="K220" s="200"/>
      <c r="L220" s="205"/>
      <c r="M220" s="206"/>
      <c r="N220" s="207"/>
      <c r="O220" s="207"/>
      <c r="P220" s="208">
        <f>SUM(P221:P232)</f>
        <v>0</v>
      </c>
      <c r="Q220" s="207"/>
      <c r="R220" s="208">
        <f>SUM(R221:R232)</f>
        <v>0</v>
      </c>
      <c r="S220" s="207"/>
      <c r="T220" s="209">
        <f>SUM(T221:T232)</f>
        <v>0.0953711</v>
      </c>
      <c r="U220" s="12"/>
      <c r="V220" s="12"/>
      <c r="W220" s="12"/>
      <c r="X220" s="12"/>
      <c r="Y220" s="12"/>
      <c r="Z220" s="12"/>
      <c r="AA220" s="12"/>
      <c r="AB220" s="12"/>
      <c r="AC220" s="12"/>
      <c r="AD220" s="12"/>
      <c r="AE220" s="12"/>
      <c r="AR220" s="210" t="s">
        <v>81</v>
      </c>
      <c r="AT220" s="211" t="s">
        <v>71</v>
      </c>
      <c r="AU220" s="211" t="s">
        <v>79</v>
      </c>
      <c r="AY220" s="210" t="s">
        <v>295</v>
      </c>
      <c r="BK220" s="212">
        <f>SUM(BK221:BK232)</f>
        <v>0</v>
      </c>
    </row>
    <row r="221" s="2" customFormat="1" ht="24.15" customHeight="1">
      <c r="A221" s="40"/>
      <c r="B221" s="41"/>
      <c r="C221" s="215" t="s">
        <v>550</v>
      </c>
      <c r="D221" s="215" t="s">
        <v>298</v>
      </c>
      <c r="E221" s="216" t="s">
        <v>546</v>
      </c>
      <c r="F221" s="217" t="s">
        <v>547</v>
      </c>
      <c r="G221" s="218" t="s">
        <v>301</v>
      </c>
      <c r="H221" s="219">
        <v>34.43</v>
      </c>
      <c r="I221" s="220"/>
      <c r="J221" s="221">
        <f>ROUND(I221*H221,2)</f>
        <v>0</v>
      </c>
      <c r="K221" s="217" t="s">
        <v>302</v>
      </c>
      <c r="L221" s="46"/>
      <c r="M221" s="222" t="s">
        <v>21</v>
      </c>
      <c r="N221" s="223" t="s">
        <v>43</v>
      </c>
      <c r="O221" s="86"/>
      <c r="P221" s="224">
        <f>O221*H221</f>
        <v>0</v>
      </c>
      <c r="Q221" s="224">
        <v>0</v>
      </c>
      <c r="R221" s="224">
        <f>Q221*H221</f>
        <v>0</v>
      </c>
      <c r="S221" s="224">
        <v>0.0025000000000000001</v>
      </c>
      <c r="T221" s="225">
        <f>S221*H221</f>
        <v>0.086074999999999999</v>
      </c>
      <c r="U221" s="40"/>
      <c r="V221" s="40"/>
      <c r="W221" s="40"/>
      <c r="X221" s="40"/>
      <c r="Y221" s="40"/>
      <c r="Z221" s="40"/>
      <c r="AA221" s="40"/>
      <c r="AB221" s="40"/>
      <c r="AC221" s="40"/>
      <c r="AD221" s="40"/>
      <c r="AE221" s="40"/>
      <c r="AR221" s="226" t="s">
        <v>373</v>
      </c>
      <c r="AT221" s="226" t="s">
        <v>298</v>
      </c>
      <c r="AU221" s="226" t="s">
        <v>81</v>
      </c>
      <c r="AY221" s="19" t="s">
        <v>295</v>
      </c>
      <c r="BE221" s="227">
        <f>IF(N221="základní",J221,0)</f>
        <v>0</v>
      </c>
      <c r="BF221" s="227">
        <f>IF(N221="snížená",J221,0)</f>
        <v>0</v>
      </c>
      <c r="BG221" s="227">
        <f>IF(N221="zákl. přenesená",J221,0)</f>
        <v>0</v>
      </c>
      <c r="BH221" s="227">
        <f>IF(N221="sníž. přenesená",J221,0)</f>
        <v>0</v>
      </c>
      <c r="BI221" s="227">
        <f>IF(N221="nulová",J221,0)</f>
        <v>0</v>
      </c>
      <c r="BJ221" s="19" t="s">
        <v>79</v>
      </c>
      <c r="BK221" s="227">
        <f>ROUND(I221*H221,2)</f>
        <v>0</v>
      </c>
      <c r="BL221" s="19" t="s">
        <v>373</v>
      </c>
      <c r="BM221" s="226" t="s">
        <v>741</v>
      </c>
    </row>
    <row r="222" s="2" customFormat="1">
      <c r="A222" s="40"/>
      <c r="B222" s="41"/>
      <c r="C222" s="42"/>
      <c r="D222" s="228" t="s">
        <v>305</v>
      </c>
      <c r="E222" s="42"/>
      <c r="F222" s="229" t="s">
        <v>549</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305</v>
      </c>
      <c r="AU222" s="19" t="s">
        <v>81</v>
      </c>
    </row>
    <row r="223" s="14" customFormat="1">
      <c r="A223" s="14"/>
      <c r="B223" s="244"/>
      <c r="C223" s="245"/>
      <c r="D223" s="235" t="s">
        <v>307</v>
      </c>
      <c r="E223" s="246" t="s">
        <v>21</v>
      </c>
      <c r="F223" s="247" t="s">
        <v>691</v>
      </c>
      <c r="G223" s="245"/>
      <c r="H223" s="248">
        <v>8.7599999999999998</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307</v>
      </c>
      <c r="AU223" s="254" t="s">
        <v>81</v>
      </c>
      <c r="AV223" s="14" t="s">
        <v>81</v>
      </c>
      <c r="AW223" s="14" t="s">
        <v>33</v>
      </c>
      <c r="AX223" s="14" t="s">
        <v>72</v>
      </c>
      <c r="AY223" s="254" t="s">
        <v>295</v>
      </c>
    </row>
    <row r="224" s="14" customFormat="1">
      <c r="A224" s="14"/>
      <c r="B224" s="244"/>
      <c r="C224" s="245"/>
      <c r="D224" s="235" t="s">
        <v>307</v>
      </c>
      <c r="E224" s="246" t="s">
        <v>21</v>
      </c>
      <c r="F224" s="247" t="s">
        <v>708</v>
      </c>
      <c r="G224" s="245"/>
      <c r="H224" s="248">
        <v>12.84</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307</v>
      </c>
      <c r="AU224" s="254" t="s">
        <v>81</v>
      </c>
      <c r="AV224" s="14" t="s">
        <v>81</v>
      </c>
      <c r="AW224" s="14" t="s">
        <v>33</v>
      </c>
      <c r="AX224" s="14" t="s">
        <v>72</v>
      </c>
      <c r="AY224" s="254" t="s">
        <v>295</v>
      </c>
    </row>
    <row r="225" s="14" customFormat="1">
      <c r="A225" s="14"/>
      <c r="B225" s="244"/>
      <c r="C225" s="245"/>
      <c r="D225" s="235" t="s">
        <v>307</v>
      </c>
      <c r="E225" s="246" t="s">
        <v>21</v>
      </c>
      <c r="F225" s="247" t="s">
        <v>742</v>
      </c>
      <c r="G225" s="245"/>
      <c r="H225" s="248">
        <v>12.83</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307</v>
      </c>
      <c r="AU225" s="254" t="s">
        <v>81</v>
      </c>
      <c r="AV225" s="14" t="s">
        <v>81</v>
      </c>
      <c r="AW225" s="14" t="s">
        <v>33</v>
      </c>
      <c r="AX225" s="14" t="s">
        <v>72</v>
      </c>
      <c r="AY225" s="254" t="s">
        <v>295</v>
      </c>
    </row>
    <row r="226" s="15" customFormat="1">
      <c r="A226" s="15"/>
      <c r="B226" s="255"/>
      <c r="C226" s="256"/>
      <c r="D226" s="235" t="s">
        <v>307</v>
      </c>
      <c r="E226" s="257" t="s">
        <v>21</v>
      </c>
      <c r="F226" s="258" t="s">
        <v>312</v>
      </c>
      <c r="G226" s="256"/>
      <c r="H226" s="259">
        <v>34.43</v>
      </c>
      <c r="I226" s="260"/>
      <c r="J226" s="256"/>
      <c r="K226" s="256"/>
      <c r="L226" s="261"/>
      <c r="M226" s="262"/>
      <c r="N226" s="263"/>
      <c r="O226" s="263"/>
      <c r="P226" s="263"/>
      <c r="Q226" s="263"/>
      <c r="R226" s="263"/>
      <c r="S226" s="263"/>
      <c r="T226" s="264"/>
      <c r="U226" s="15"/>
      <c r="V226" s="15"/>
      <c r="W226" s="15"/>
      <c r="X226" s="15"/>
      <c r="Y226" s="15"/>
      <c r="Z226" s="15"/>
      <c r="AA226" s="15"/>
      <c r="AB226" s="15"/>
      <c r="AC226" s="15"/>
      <c r="AD226" s="15"/>
      <c r="AE226" s="15"/>
      <c r="AT226" s="265" t="s">
        <v>307</v>
      </c>
      <c r="AU226" s="265" t="s">
        <v>81</v>
      </c>
      <c r="AV226" s="15" t="s">
        <v>303</v>
      </c>
      <c r="AW226" s="15" t="s">
        <v>33</v>
      </c>
      <c r="AX226" s="15" t="s">
        <v>79</v>
      </c>
      <c r="AY226" s="265" t="s">
        <v>295</v>
      </c>
    </row>
    <row r="227" s="2" customFormat="1" ht="21.75" customHeight="1">
      <c r="A227" s="40"/>
      <c r="B227" s="41"/>
      <c r="C227" s="215" t="s">
        <v>743</v>
      </c>
      <c r="D227" s="215" t="s">
        <v>298</v>
      </c>
      <c r="E227" s="216" t="s">
        <v>551</v>
      </c>
      <c r="F227" s="217" t="s">
        <v>552</v>
      </c>
      <c r="G227" s="218" t="s">
        <v>328</v>
      </c>
      <c r="H227" s="219">
        <v>30.986999999999998</v>
      </c>
      <c r="I227" s="220"/>
      <c r="J227" s="221">
        <f>ROUND(I227*H227,2)</f>
        <v>0</v>
      </c>
      <c r="K227" s="217" t="s">
        <v>302</v>
      </c>
      <c r="L227" s="46"/>
      <c r="M227" s="222" t="s">
        <v>21</v>
      </c>
      <c r="N227" s="223" t="s">
        <v>43</v>
      </c>
      <c r="O227" s="86"/>
      <c r="P227" s="224">
        <f>O227*H227</f>
        <v>0</v>
      </c>
      <c r="Q227" s="224">
        <v>0</v>
      </c>
      <c r="R227" s="224">
        <f>Q227*H227</f>
        <v>0</v>
      </c>
      <c r="S227" s="224">
        <v>0.00029999999999999997</v>
      </c>
      <c r="T227" s="225">
        <f>S227*H227</f>
        <v>0.0092960999999999981</v>
      </c>
      <c r="U227" s="40"/>
      <c r="V227" s="40"/>
      <c r="W227" s="40"/>
      <c r="X227" s="40"/>
      <c r="Y227" s="40"/>
      <c r="Z227" s="40"/>
      <c r="AA227" s="40"/>
      <c r="AB227" s="40"/>
      <c r="AC227" s="40"/>
      <c r="AD227" s="40"/>
      <c r="AE227" s="40"/>
      <c r="AR227" s="226" t="s">
        <v>373</v>
      </c>
      <c r="AT227" s="226" t="s">
        <v>298</v>
      </c>
      <c r="AU227" s="226" t="s">
        <v>81</v>
      </c>
      <c r="AY227" s="19" t="s">
        <v>295</v>
      </c>
      <c r="BE227" s="227">
        <f>IF(N227="základní",J227,0)</f>
        <v>0</v>
      </c>
      <c r="BF227" s="227">
        <f>IF(N227="snížená",J227,0)</f>
        <v>0</v>
      </c>
      <c r="BG227" s="227">
        <f>IF(N227="zákl. přenesená",J227,0)</f>
        <v>0</v>
      </c>
      <c r="BH227" s="227">
        <f>IF(N227="sníž. přenesená",J227,0)</f>
        <v>0</v>
      </c>
      <c r="BI227" s="227">
        <f>IF(N227="nulová",J227,0)</f>
        <v>0</v>
      </c>
      <c r="BJ227" s="19" t="s">
        <v>79</v>
      </c>
      <c r="BK227" s="227">
        <f>ROUND(I227*H227,2)</f>
        <v>0</v>
      </c>
      <c r="BL227" s="19" t="s">
        <v>373</v>
      </c>
      <c r="BM227" s="226" t="s">
        <v>744</v>
      </c>
    </row>
    <row r="228" s="2" customFormat="1">
      <c r="A228" s="40"/>
      <c r="B228" s="41"/>
      <c r="C228" s="42"/>
      <c r="D228" s="228" t="s">
        <v>305</v>
      </c>
      <c r="E228" s="42"/>
      <c r="F228" s="229" t="s">
        <v>554</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305</v>
      </c>
      <c r="AU228" s="19" t="s">
        <v>81</v>
      </c>
    </row>
    <row r="229" s="14" customFormat="1">
      <c r="A229" s="14"/>
      <c r="B229" s="244"/>
      <c r="C229" s="245"/>
      <c r="D229" s="235" t="s">
        <v>307</v>
      </c>
      <c r="E229" s="246" t="s">
        <v>21</v>
      </c>
      <c r="F229" s="247" t="s">
        <v>745</v>
      </c>
      <c r="G229" s="245"/>
      <c r="H229" s="248">
        <v>7.8840000000000003</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307</v>
      </c>
      <c r="AU229" s="254" t="s">
        <v>81</v>
      </c>
      <c r="AV229" s="14" t="s">
        <v>81</v>
      </c>
      <c r="AW229" s="14" t="s">
        <v>33</v>
      </c>
      <c r="AX229" s="14" t="s">
        <v>72</v>
      </c>
      <c r="AY229" s="254" t="s">
        <v>295</v>
      </c>
    </row>
    <row r="230" s="14" customFormat="1">
      <c r="A230" s="14"/>
      <c r="B230" s="244"/>
      <c r="C230" s="245"/>
      <c r="D230" s="235" t="s">
        <v>307</v>
      </c>
      <c r="E230" s="246" t="s">
        <v>21</v>
      </c>
      <c r="F230" s="247" t="s">
        <v>746</v>
      </c>
      <c r="G230" s="245"/>
      <c r="H230" s="248">
        <v>11.555999999999999</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307</v>
      </c>
      <c r="AU230" s="254" t="s">
        <v>81</v>
      </c>
      <c r="AV230" s="14" t="s">
        <v>81</v>
      </c>
      <c r="AW230" s="14" t="s">
        <v>33</v>
      </c>
      <c r="AX230" s="14" t="s">
        <v>72</v>
      </c>
      <c r="AY230" s="254" t="s">
        <v>295</v>
      </c>
    </row>
    <row r="231" s="14" customFormat="1">
      <c r="A231" s="14"/>
      <c r="B231" s="244"/>
      <c r="C231" s="245"/>
      <c r="D231" s="235" t="s">
        <v>307</v>
      </c>
      <c r="E231" s="246" t="s">
        <v>21</v>
      </c>
      <c r="F231" s="247" t="s">
        <v>747</v>
      </c>
      <c r="G231" s="245"/>
      <c r="H231" s="248">
        <v>11.547000000000001</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307</v>
      </c>
      <c r="AU231" s="254" t="s">
        <v>81</v>
      </c>
      <c r="AV231" s="14" t="s">
        <v>81</v>
      </c>
      <c r="AW231" s="14" t="s">
        <v>33</v>
      </c>
      <c r="AX231" s="14" t="s">
        <v>72</v>
      </c>
      <c r="AY231" s="254" t="s">
        <v>295</v>
      </c>
    </row>
    <row r="232" s="15" customFormat="1">
      <c r="A232" s="15"/>
      <c r="B232" s="255"/>
      <c r="C232" s="256"/>
      <c r="D232" s="235" t="s">
        <v>307</v>
      </c>
      <c r="E232" s="257" t="s">
        <v>21</v>
      </c>
      <c r="F232" s="258" t="s">
        <v>312</v>
      </c>
      <c r="G232" s="256"/>
      <c r="H232" s="259">
        <v>30.986999999999998</v>
      </c>
      <c r="I232" s="260"/>
      <c r="J232" s="256"/>
      <c r="K232" s="256"/>
      <c r="L232" s="261"/>
      <c r="M232" s="266"/>
      <c r="N232" s="267"/>
      <c r="O232" s="267"/>
      <c r="P232" s="267"/>
      <c r="Q232" s="267"/>
      <c r="R232" s="267"/>
      <c r="S232" s="267"/>
      <c r="T232" s="268"/>
      <c r="U232" s="15"/>
      <c r="V232" s="15"/>
      <c r="W232" s="15"/>
      <c r="X232" s="15"/>
      <c r="Y232" s="15"/>
      <c r="Z232" s="15"/>
      <c r="AA232" s="15"/>
      <c r="AB232" s="15"/>
      <c r="AC232" s="15"/>
      <c r="AD232" s="15"/>
      <c r="AE232" s="15"/>
      <c r="AT232" s="265" t="s">
        <v>307</v>
      </c>
      <c r="AU232" s="265" t="s">
        <v>81</v>
      </c>
      <c r="AV232" s="15" t="s">
        <v>303</v>
      </c>
      <c r="AW232" s="15" t="s">
        <v>33</v>
      </c>
      <c r="AX232" s="15" t="s">
        <v>79</v>
      </c>
      <c r="AY232" s="265" t="s">
        <v>295</v>
      </c>
    </row>
    <row r="233" s="2" customFormat="1" ht="6.96" customHeight="1">
      <c r="A233" s="40"/>
      <c r="B233" s="61"/>
      <c r="C233" s="62"/>
      <c r="D233" s="62"/>
      <c r="E233" s="62"/>
      <c r="F233" s="62"/>
      <c r="G233" s="62"/>
      <c r="H233" s="62"/>
      <c r="I233" s="62"/>
      <c r="J233" s="62"/>
      <c r="K233" s="62"/>
      <c r="L233" s="46"/>
      <c r="M233" s="40"/>
      <c r="O233" s="40"/>
      <c r="P233" s="40"/>
      <c r="Q233" s="40"/>
      <c r="R233" s="40"/>
      <c r="S233" s="40"/>
      <c r="T233" s="40"/>
      <c r="U233" s="40"/>
      <c r="V233" s="40"/>
      <c r="W233" s="40"/>
      <c r="X233" s="40"/>
      <c r="Y233" s="40"/>
      <c r="Z233" s="40"/>
      <c r="AA233" s="40"/>
      <c r="AB233" s="40"/>
      <c r="AC233" s="40"/>
      <c r="AD233" s="40"/>
      <c r="AE233" s="40"/>
    </row>
  </sheetData>
  <sheetProtection sheet="1" autoFilter="0" formatColumns="0" formatRows="0" objects="1" scenarios="1" spinCount="100000" saltValue="zr9B5z+E/9w3i9iC+umaDSvZkshWuVUGg66EyabHi2e3vmKY70oGKf5gfaJvztCPnlRFt9qgThfptqyp0jzOcQ==" hashValue="3FBjvcZCfvsYhqTP0VZPem6wxgPGmVmu4lTvek4NuKzvhJAwiOVlk5IkbAIMg9uxZAp55kM/HAlGq9RDoHlRJw==" algorithmName="SHA-512" password="CC4B"/>
  <autoFilter ref="C102:K232"/>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7" r:id="rId1" display="https://podminky.urs.cz/item/CS_URS_2023_01/962031132"/>
    <hyperlink ref="F112" r:id="rId2" display="https://podminky.urs.cz/item/CS_URS_2023_01/962031133"/>
    <hyperlink ref="F116" r:id="rId3" display="https://podminky.urs.cz/item/CS_URS_2023_01/962032431"/>
    <hyperlink ref="F120" r:id="rId4" display="https://podminky.urs.cz/item/CS_URS_2023_01/965042131"/>
    <hyperlink ref="F125" r:id="rId5" display="https://podminky.urs.cz/item/CS_URS_2023_01/965042141"/>
    <hyperlink ref="F131" r:id="rId6" display="https://podminky.urs.cz/item/CS_URS_2023_01/965046111"/>
    <hyperlink ref="F136" r:id="rId7" display="https://podminky.urs.cz/item/CS_URS_2023_01/965046119"/>
    <hyperlink ref="F141" r:id="rId8" display="https://podminky.urs.cz/item/CS_URS_2023_01/965082923"/>
    <hyperlink ref="F148" r:id="rId9" display="https://podminky.urs.cz/item/CS_URS_2023_01/968062455"/>
    <hyperlink ref="F153" r:id="rId10" display="https://podminky.urs.cz/item/CS_URS_2023_01/971033431"/>
    <hyperlink ref="F158" r:id="rId11" display="https://podminky.urs.cz/item/CS_URS_2023_01/978011191"/>
    <hyperlink ref="F165" r:id="rId12" display="https://podminky.urs.cz/item/CS_URS_2023_01/997013121"/>
    <hyperlink ref="F167" r:id="rId13" display="https://podminky.urs.cz/item/CS_URS_2023_01/997013501"/>
    <hyperlink ref="F169" r:id="rId14" display="https://podminky.urs.cz/item/CS_URS_2023_01/997013509"/>
    <hyperlink ref="F173" r:id="rId15" display="https://podminky.urs.cz/item/CS_URS_2023_01/997013871"/>
    <hyperlink ref="F177" r:id="rId16" display="https://podminky.urs.cz/item/CS_URS_2023_01/711131811"/>
    <hyperlink ref="F183" r:id="rId17" display="https://podminky.urs.cz/item/CS_URS_2023_01/714180801"/>
    <hyperlink ref="F192" r:id="rId18" display="https://podminky.urs.cz/item/CS_URS_2023_01/725110811"/>
    <hyperlink ref="F194" r:id="rId19" display="https://podminky.urs.cz/item/CS_URS_2023_01/725210821"/>
    <hyperlink ref="F196" r:id="rId20" display="https://podminky.urs.cz/item/CS_URS_2023_01/725820801"/>
    <hyperlink ref="F198" r:id="rId21" display="https://podminky.urs.cz/item/CS_URS_2023_01/725840850"/>
    <hyperlink ref="F201" r:id="rId22" display="https://podminky.urs.cz/item/CS_URS_2023_01/735151811"/>
    <hyperlink ref="F204" r:id="rId23" display="https://podminky.urs.cz/item/CS_URS_2023_01/766825821"/>
    <hyperlink ref="F210" r:id="rId24" display="https://podminky.urs.cz/item/CS_URS_2023_01/767141800"/>
    <hyperlink ref="F216" r:id="rId25" display="https://podminky.urs.cz/item/CS_URS_2023_01/771573810"/>
    <hyperlink ref="F222" r:id="rId26" display="https://podminky.urs.cz/item/CS_URS_2023_01/776201811"/>
    <hyperlink ref="F228" r:id="rId27" display="https://podminky.urs.cz/item/CS_URS_2023_01/776410811"/>
  </hyperlinks>
  <pageMargins left="0.39375" right="0.39375" top="0.39375" bottom="0.39375" header="0" footer="0"/>
  <pageSetup paperSize="9" orientation="portrait" blackAndWhite="1" fitToHeight="100"/>
  <headerFooter>
    <oddFooter>&amp;CStrana &amp;P z &amp;N</oddFooter>
  </headerFooter>
  <drawing r:id="rId28"/>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266</v>
      </c>
      <c r="F9" s="1"/>
      <c r="G9" s="1"/>
      <c r="H9" s="1"/>
      <c r="L9" s="22"/>
    </row>
    <row r="10" s="1" customFormat="1" ht="12" customHeight="1">
      <c r="B10" s="22"/>
      <c r="D10" s="145" t="s">
        <v>267</v>
      </c>
      <c r="L10" s="22"/>
    </row>
    <row r="11" s="2" customFormat="1" ht="16.5" customHeight="1">
      <c r="A11" s="40"/>
      <c r="B11" s="46"/>
      <c r="C11" s="40"/>
      <c r="D11" s="40"/>
      <c r="E11" s="158" t="s">
        <v>645</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748</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ROUND((SUM(BE103:BE230)),  2)</f>
        <v>0</v>
      </c>
      <c r="G37" s="40"/>
      <c r="H37" s="40"/>
      <c r="I37" s="160">
        <v>0.20999999999999999</v>
      </c>
      <c r="J37" s="159">
        <f>ROUND(((SUM(BE103:BE230))*I37),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ROUND((SUM(BF103:BF230)),  2)</f>
        <v>0</v>
      </c>
      <c r="G38" s="40"/>
      <c r="H38" s="40"/>
      <c r="I38" s="160">
        <v>0.14999999999999999</v>
      </c>
      <c r="J38" s="159">
        <f>ROUND(((SUM(BF103:BF230))*I38),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ROUND((SUM(BG103:BG230)),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ROUND((SUM(BH103:BH230)),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ROUND((SUM(BI103:BI230)),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266</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645</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SO-01.3.2 - Typová rohová ubytovací buňka</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J103</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J104</f>
        <v>0</v>
      </c>
      <c r="K68" s="178"/>
      <c r="L68" s="182"/>
      <c r="S68" s="9"/>
      <c r="T68" s="9"/>
      <c r="U68" s="9"/>
      <c r="V68" s="9"/>
      <c r="W68" s="9"/>
      <c r="X68" s="9"/>
      <c r="Y68" s="9"/>
      <c r="Z68" s="9"/>
      <c r="AA68" s="9"/>
      <c r="AB68" s="9"/>
      <c r="AC68" s="9"/>
      <c r="AD68" s="9"/>
      <c r="AE68" s="9"/>
    </row>
    <row r="69" s="10" customFormat="1" ht="19.92" customHeight="1">
      <c r="A69" s="10"/>
      <c r="B69" s="183"/>
      <c r="C69" s="127"/>
      <c r="D69" s="184" t="s">
        <v>274</v>
      </c>
      <c r="E69" s="185"/>
      <c r="F69" s="185"/>
      <c r="G69" s="185"/>
      <c r="H69" s="185"/>
      <c r="I69" s="185"/>
      <c r="J69" s="186">
        <f>J105</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275</v>
      </c>
      <c r="E70" s="185"/>
      <c r="F70" s="185"/>
      <c r="G70" s="185"/>
      <c r="H70" s="185"/>
      <c r="I70" s="185"/>
      <c r="J70" s="186">
        <f>J163</f>
        <v>0</v>
      </c>
      <c r="K70" s="127"/>
      <c r="L70" s="187"/>
      <c r="S70" s="10"/>
      <c r="T70" s="10"/>
      <c r="U70" s="10"/>
      <c r="V70" s="10"/>
      <c r="W70" s="10"/>
      <c r="X70" s="10"/>
      <c r="Y70" s="10"/>
      <c r="Z70" s="10"/>
      <c r="AA70" s="10"/>
      <c r="AB70" s="10"/>
      <c r="AC70" s="10"/>
      <c r="AD70" s="10"/>
      <c r="AE70" s="10"/>
    </row>
    <row r="71" s="9" customFormat="1" ht="24.96" customHeight="1">
      <c r="A71" s="9"/>
      <c r="B71" s="177"/>
      <c r="C71" s="178"/>
      <c r="D71" s="179" t="s">
        <v>276</v>
      </c>
      <c r="E71" s="180"/>
      <c r="F71" s="180"/>
      <c r="G71" s="180"/>
      <c r="H71" s="180"/>
      <c r="I71" s="180"/>
      <c r="J71" s="181">
        <f>J174</f>
        <v>0</v>
      </c>
      <c r="K71" s="178"/>
      <c r="L71" s="182"/>
      <c r="S71" s="9"/>
      <c r="T71" s="9"/>
      <c r="U71" s="9"/>
      <c r="V71" s="9"/>
      <c r="W71" s="9"/>
      <c r="X71" s="9"/>
      <c r="Y71" s="9"/>
      <c r="Z71" s="9"/>
      <c r="AA71" s="9"/>
      <c r="AB71" s="9"/>
      <c r="AC71" s="9"/>
      <c r="AD71" s="9"/>
      <c r="AE71" s="9"/>
    </row>
    <row r="72" s="10" customFormat="1" ht="19.92" customHeight="1">
      <c r="A72" s="10"/>
      <c r="B72" s="183"/>
      <c r="C72" s="127"/>
      <c r="D72" s="184" t="s">
        <v>403</v>
      </c>
      <c r="E72" s="185"/>
      <c r="F72" s="185"/>
      <c r="G72" s="185"/>
      <c r="H72" s="185"/>
      <c r="I72" s="185"/>
      <c r="J72" s="186">
        <f>J175</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647</v>
      </c>
      <c r="E73" s="185"/>
      <c r="F73" s="185"/>
      <c r="G73" s="185"/>
      <c r="H73" s="185"/>
      <c r="I73" s="185"/>
      <c r="J73" s="186">
        <f>J181</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404</v>
      </c>
      <c r="E74" s="185"/>
      <c r="F74" s="185"/>
      <c r="G74" s="185"/>
      <c r="H74" s="185"/>
      <c r="I74" s="185"/>
      <c r="J74" s="186">
        <f>J190</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648</v>
      </c>
      <c r="E75" s="185"/>
      <c r="F75" s="185"/>
      <c r="G75" s="185"/>
      <c r="H75" s="185"/>
      <c r="I75" s="185"/>
      <c r="J75" s="186">
        <f>J199</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279</v>
      </c>
      <c r="E76" s="185"/>
      <c r="F76" s="185"/>
      <c r="G76" s="185"/>
      <c r="H76" s="185"/>
      <c r="I76" s="185"/>
      <c r="J76" s="186">
        <f>J202</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649</v>
      </c>
      <c r="E77" s="185"/>
      <c r="F77" s="185"/>
      <c r="G77" s="185"/>
      <c r="H77" s="185"/>
      <c r="I77" s="185"/>
      <c r="J77" s="186">
        <f>J206</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405</v>
      </c>
      <c r="E78" s="185"/>
      <c r="F78" s="185"/>
      <c r="G78" s="185"/>
      <c r="H78" s="185"/>
      <c r="I78" s="185"/>
      <c r="J78" s="186">
        <f>J212</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406</v>
      </c>
      <c r="E79" s="185"/>
      <c r="F79" s="185"/>
      <c r="G79" s="185"/>
      <c r="H79" s="185"/>
      <c r="I79" s="185"/>
      <c r="J79" s="186">
        <f>J218</f>
        <v>0</v>
      </c>
      <c r="K79" s="127"/>
      <c r="L79" s="187"/>
      <c r="S79" s="10"/>
      <c r="T79" s="10"/>
      <c r="U79" s="10"/>
      <c r="V79" s="10"/>
      <c r="W79" s="10"/>
      <c r="X79" s="10"/>
      <c r="Y79" s="10"/>
      <c r="Z79" s="10"/>
      <c r="AA79" s="10"/>
      <c r="AB79" s="10"/>
      <c r="AC79" s="10"/>
      <c r="AD79" s="10"/>
      <c r="AE79" s="10"/>
    </row>
    <row r="80" s="2" customFormat="1" ht="21.84"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47"/>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47"/>
      <c r="S85" s="40"/>
      <c r="T85" s="40"/>
      <c r="U85" s="40"/>
      <c r="V85" s="40"/>
      <c r="W85" s="40"/>
      <c r="X85" s="40"/>
      <c r="Y85" s="40"/>
      <c r="Z85" s="40"/>
      <c r="AA85" s="40"/>
      <c r="AB85" s="40"/>
      <c r="AC85" s="40"/>
      <c r="AD85" s="40"/>
      <c r="AE85" s="40"/>
    </row>
    <row r="86" s="2" customFormat="1" ht="24.96" customHeight="1">
      <c r="A86" s="40"/>
      <c r="B86" s="41"/>
      <c r="C86" s="25" t="s">
        <v>280</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172" t="str">
        <f>E7</f>
        <v>Rekonstrukce a modernizace VŠ kolejí Kounicova 50</v>
      </c>
      <c r="F89" s="34"/>
      <c r="G89" s="34"/>
      <c r="H89" s="34"/>
      <c r="I89" s="42"/>
      <c r="J89" s="42"/>
      <c r="K89" s="42"/>
      <c r="L89" s="147"/>
      <c r="S89" s="40"/>
      <c r="T89" s="40"/>
      <c r="U89" s="40"/>
      <c r="V89" s="40"/>
      <c r="W89" s="40"/>
      <c r="X89" s="40"/>
      <c r="Y89" s="40"/>
      <c r="Z89" s="40"/>
      <c r="AA89" s="40"/>
      <c r="AB89" s="40"/>
      <c r="AC89" s="40"/>
      <c r="AD89" s="40"/>
      <c r="AE89" s="40"/>
    </row>
    <row r="90" s="1" customFormat="1" ht="12" customHeight="1">
      <c r="B90" s="23"/>
      <c r="C90" s="34" t="s">
        <v>265</v>
      </c>
      <c r="D90" s="24"/>
      <c r="E90" s="24"/>
      <c r="F90" s="24"/>
      <c r="G90" s="24"/>
      <c r="H90" s="24"/>
      <c r="I90" s="24"/>
      <c r="J90" s="24"/>
      <c r="K90" s="24"/>
      <c r="L90" s="22"/>
    </row>
    <row r="91" s="1" customFormat="1" ht="16.5" customHeight="1">
      <c r="B91" s="23"/>
      <c r="C91" s="24"/>
      <c r="D91" s="24"/>
      <c r="E91" s="172" t="s">
        <v>266</v>
      </c>
      <c r="F91" s="24"/>
      <c r="G91" s="24"/>
      <c r="H91" s="24"/>
      <c r="I91" s="24"/>
      <c r="J91" s="24"/>
      <c r="K91" s="24"/>
      <c r="L91" s="22"/>
    </row>
    <row r="92" s="1" customFormat="1" ht="12" customHeight="1">
      <c r="B92" s="23"/>
      <c r="C92" s="34" t="s">
        <v>267</v>
      </c>
      <c r="D92" s="24"/>
      <c r="E92" s="24"/>
      <c r="F92" s="24"/>
      <c r="G92" s="24"/>
      <c r="H92" s="24"/>
      <c r="I92" s="24"/>
      <c r="J92" s="24"/>
      <c r="K92" s="24"/>
      <c r="L92" s="22"/>
    </row>
    <row r="93" s="2" customFormat="1" ht="16.5" customHeight="1">
      <c r="A93" s="40"/>
      <c r="B93" s="41"/>
      <c r="C93" s="42"/>
      <c r="D93" s="42"/>
      <c r="E93" s="269" t="s">
        <v>645</v>
      </c>
      <c r="F93" s="42"/>
      <c r="G93" s="42"/>
      <c r="H93" s="42"/>
      <c r="I93" s="42"/>
      <c r="J93" s="42"/>
      <c r="K93" s="42"/>
      <c r="L93" s="147"/>
      <c r="S93" s="40"/>
      <c r="T93" s="40"/>
      <c r="U93" s="40"/>
      <c r="V93" s="40"/>
      <c r="W93" s="40"/>
      <c r="X93" s="40"/>
      <c r="Y93" s="40"/>
      <c r="Z93" s="40"/>
      <c r="AA93" s="40"/>
      <c r="AB93" s="40"/>
      <c r="AC93" s="40"/>
      <c r="AD93" s="40"/>
      <c r="AE93" s="40"/>
    </row>
    <row r="94" s="2" customFormat="1" ht="12" customHeight="1">
      <c r="A94" s="40"/>
      <c r="B94" s="41"/>
      <c r="C94" s="34" t="s">
        <v>401</v>
      </c>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6.5" customHeight="1">
      <c r="A95" s="40"/>
      <c r="B95" s="41"/>
      <c r="C95" s="42"/>
      <c r="D95" s="42"/>
      <c r="E95" s="71" t="str">
        <f>E13</f>
        <v>SO-01.3.2 - Typová rohová ubytovací buňka</v>
      </c>
      <c r="F95" s="42"/>
      <c r="G95" s="42"/>
      <c r="H95" s="42"/>
      <c r="I95" s="42"/>
      <c r="J95" s="42"/>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2" customHeight="1">
      <c r="A97" s="40"/>
      <c r="B97" s="41"/>
      <c r="C97" s="34" t="s">
        <v>22</v>
      </c>
      <c r="D97" s="42"/>
      <c r="E97" s="42"/>
      <c r="F97" s="29" t="str">
        <f>F16</f>
        <v>Kounicova 50, Brno</v>
      </c>
      <c r="G97" s="42"/>
      <c r="H97" s="42"/>
      <c r="I97" s="34" t="s">
        <v>24</v>
      </c>
      <c r="J97" s="74" t="str">
        <f>IF(J16="","",J16)</f>
        <v>20. 3. 2023</v>
      </c>
      <c r="K97" s="42"/>
      <c r="L97" s="147"/>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7"/>
      <c r="S98" s="40"/>
      <c r="T98" s="40"/>
      <c r="U98" s="40"/>
      <c r="V98" s="40"/>
      <c r="W98" s="40"/>
      <c r="X98" s="40"/>
      <c r="Y98" s="40"/>
      <c r="Z98" s="40"/>
      <c r="AA98" s="40"/>
      <c r="AB98" s="40"/>
      <c r="AC98" s="40"/>
      <c r="AD98" s="40"/>
      <c r="AE98" s="40"/>
    </row>
    <row r="99" s="2" customFormat="1" ht="15.15" customHeight="1">
      <c r="A99" s="40"/>
      <c r="B99" s="41"/>
      <c r="C99" s="34" t="s">
        <v>26</v>
      </c>
      <c r="D99" s="42"/>
      <c r="E99" s="42"/>
      <c r="F99" s="29" t="str">
        <f>E19</f>
        <v>Intar a.s.</v>
      </c>
      <c r="G99" s="42"/>
      <c r="H99" s="42"/>
      <c r="I99" s="34" t="s">
        <v>32</v>
      </c>
      <c r="J99" s="38" t="str">
        <f>E25</f>
        <v>Intar a.s.</v>
      </c>
      <c r="K99" s="42"/>
      <c r="L99" s="147"/>
      <c r="S99" s="40"/>
      <c r="T99" s="40"/>
      <c r="U99" s="40"/>
      <c r="V99" s="40"/>
      <c r="W99" s="40"/>
      <c r="X99" s="40"/>
      <c r="Y99" s="40"/>
      <c r="Z99" s="40"/>
      <c r="AA99" s="40"/>
      <c r="AB99" s="40"/>
      <c r="AC99" s="40"/>
      <c r="AD99" s="40"/>
      <c r="AE99" s="40"/>
    </row>
    <row r="100" s="2" customFormat="1" ht="15.15" customHeight="1">
      <c r="A100" s="40"/>
      <c r="B100" s="41"/>
      <c r="C100" s="34" t="s">
        <v>30</v>
      </c>
      <c r="D100" s="42"/>
      <c r="E100" s="42"/>
      <c r="F100" s="29" t="str">
        <f>IF(E22="","",E22)</f>
        <v>Vyplň údaj</v>
      </c>
      <c r="G100" s="42"/>
      <c r="H100" s="42"/>
      <c r="I100" s="34" t="s">
        <v>34</v>
      </c>
      <c r="J100" s="38" t="str">
        <f>E28</f>
        <v>Toman Martin</v>
      </c>
      <c r="K100" s="42"/>
      <c r="L100" s="147"/>
      <c r="S100" s="40"/>
      <c r="T100" s="40"/>
      <c r="U100" s="40"/>
      <c r="V100" s="40"/>
      <c r="W100" s="40"/>
      <c r="X100" s="40"/>
      <c r="Y100" s="40"/>
      <c r="Z100" s="40"/>
      <c r="AA100" s="40"/>
      <c r="AB100" s="40"/>
      <c r="AC100" s="40"/>
      <c r="AD100" s="40"/>
      <c r="AE100" s="40"/>
    </row>
    <row r="101" s="2" customFormat="1" ht="10.32" customHeight="1">
      <c r="A101" s="40"/>
      <c r="B101" s="41"/>
      <c r="C101" s="42"/>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11" customFormat="1" ht="29.28" customHeight="1">
      <c r="A102" s="188"/>
      <c r="B102" s="189"/>
      <c r="C102" s="190" t="s">
        <v>281</v>
      </c>
      <c r="D102" s="191" t="s">
        <v>57</v>
      </c>
      <c r="E102" s="191" t="s">
        <v>53</v>
      </c>
      <c r="F102" s="191" t="s">
        <v>54</v>
      </c>
      <c r="G102" s="191" t="s">
        <v>282</v>
      </c>
      <c r="H102" s="191" t="s">
        <v>283</v>
      </c>
      <c r="I102" s="191" t="s">
        <v>284</v>
      </c>
      <c r="J102" s="191" t="s">
        <v>271</v>
      </c>
      <c r="K102" s="192" t="s">
        <v>285</v>
      </c>
      <c r="L102" s="193"/>
      <c r="M102" s="94" t="s">
        <v>21</v>
      </c>
      <c r="N102" s="95" t="s">
        <v>42</v>
      </c>
      <c r="O102" s="95" t="s">
        <v>286</v>
      </c>
      <c r="P102" s="95" t="s">
        <v>287</v>
      </c>
      <c r="Q102" s="95" t="s">
        <v>288</v>
      </c>
      <c r="R102" s="95" t="s">
        <v>289</v>
      </c>
      <c r="S102" s="95" t="s">
        <v>290</v>
      </c>
      <c r="T102" s="96" t="s">
        <v>291</v>
      </c>
      <c r="U102" s="188"/>
      <c r="V102" s="188"/>
      <c r="W102" s="188"/>
      <c r="X102" s="188"/>
      <c r="Y102" s="188"/>
      <c r="Z102" s="188"/>
      <c r="AA102" s="188"/>
      <c r="AB102" s="188"/>
      <c r="AC102" s="188"/>
      <c r="AD102" s="188"/>
      <c r="AE102" s="188"/>
    </row>
    <row r="103" s="2" customFormat="1" ht="22.8" customHeight="1">
      <c r="A103" s="40"/>
      <c r="B103" s="41"/>
      <c r="C103" s="101" t="s">
        <v>292</v>
      </c>
      <c r="D103" s="42"/>
      <c r="E103" s="42"/>
      <c r="F103" s="42"/>
      <c r="G103" s="42"/>
      <c r="H103" s="42"/>
      <c r="I103" s="42"/>
      <c r="J103" s="194">
        <f>BK103</f>
        <v>0</v>
      </c>
      <c r="K103" s="42"/>
      <c r="L103" s="46"/>
      <c r="M103" s="97"/>
      <c r="N103" s="195"/>
      <c r="O103" s="98"/>
      <c r="P103" s="196">
        <f>P104+P174</f>
        <v>0</v>
      </c>
      <c r="Q103" s="98"/>
      <c r="R103" s="196">
        <f>R104+R174</f>
        <v>0.10005</v>
      </c>
      <c r="S103" s="98"/>
      <c r="T103" s="197">
        <f>T104+T174</f>
        <v>12.071536800000001</v>
      </c>
      <c r="U103" s="40"/>
      <c r="V103" s="40"/>
      <c r="W103" s="40"/>
      <c r="X103" s="40"/>
      <c r="Y103" s="40"/>
      <c r="Z103" s="40"/>
      <c r="AA103" s="40"/>
      <c r="AB103" s="40"/>
      <c r="AC103" s="40"/>
      <c r="AD103" s="40"/>
      <c r="AE103" s="40"/>
      <c r="AT103" s="19" t="s">
        <v>71</v>
      </c>
      <c r="AU103" s="19" t="s">
        <v>272</v>
      </c>
      <c r="BK103" s="198">
        <f>BK104+BK174</f>
        <v>0</v>
      </c>
    </row>
    <row r="104" s="12" customFormat="1" ht="25.92" customHeight="1">
      <c r="A104" s="12"/>
      <c r="B104" s="199"/>
      <c r="C104" s="200"/>
      <c r="D104" s="201" t="s">
        <v>71</v>
      </c>
      <c r="E104" s="202" t="s">
        <v>293</v>
      </c>
      <c r="F104" s="202" t="s">
        <v>294</v>
      </c>
      <c r="G104" s="200"/>
      <c r="H104" s="200"/>
      <c r="I104" s="203"/>
      <c r="J104" s="204">
        <f>BK104</f>
        <v>0</v>
      </c>
      <c r="K104" s="200"/>
      <c r="L104" s="205"/>
      <c r="M104" s="206"/>
      <c r="N104" s="207"/>
      <c r="O104" s="207"/>
      <c r="P104" s="208">
        <f>P105+P163</f>
        <v>0</v>
      </c>
      <c r="Q104" s="207"/>
      <c r="R104" s="208">
        <f>R105+R163</f>
        <v>0</v>
      </c>
      <c r="S104" s="207"/>
      <c r="T104" s="209">
        <f>T105+T163</f>
        <v>10.751248</v>
      </c>
      <c r="U104" s="12"/>
      <c r="V104" s="12"/>
      <c r="W104" s="12"/>
      <c r="X104" s="12"/>
      <c r="Y104" s="12"/>
      <c r="Z104" s="12"/>
      <c r="AA104" s="12"/>
      <c r="AB104" s="12"/>
      <c r="AC104" s="12"/>
      <c r="AD104" s="12"/>
      <c r="AE104" s="12"/>
      <c r="AR104" s="210" t="s">
        <v>79</v>
      </c>
      <c r="AT104" s="211" t="s">
        <v>71</v>
      </c>
      <c r="AU104" s="211" t="s">
        <v>72</v>
      </c>
      <c r="AY104" s="210" t="s">
        <v>295</v>
      </c>
      <c r="BK104" s="212">
        <f>BK105+BK163</f>
        <v>0</v>
      </c>
    </row>
    <row r="105" s="12" customFormat="1" ht="22.8" customHeight="1">
      <c r="A105" s="12"/>
      <c r="B105" s="199"/>
      <c r="C105" s="200"/>
      <c r="D105" s="201" t="s">
        <v>71</v>
      </c>
      <c r="E105" s="213" t="s">
        <v>296</v>
      </c>
      <c r="F105" s="213" t="s">
        <v>297</v>
      </c>
      <c r="G105" s="200"/>
      <c r="H105" s="200"/>
      <c r="I105" s="203"/>
      <c r="J105" s="214">
        <f>BK105</f>
        <v>0</v>
      </c>
      <c r="K105" s="200"/>
      <c r="L105" s="205"/>
      <c r="M105" s="206"/>
      <c r="N105" s="207"/>
      <c r="O105" s="207"/>
      <c r="P105" s="208">
        <f>SUM(P106:P162)</f>
        <v>0</v>
      </c>
      <c r="Q105" s="207"/>
      <c r="R105" s="208">
        <f>SUM(R106:R162)</f>
        <v>0</v>
      </c>
      <c r="S105" s="207"/>
      <c r="T105" s="209">
        <f>SUM(T106:T162)</f>
        <v>10.751248</v>
      </c>
      <c r="U105" s="12"/>
      <c r="V105" s="12"/>
      <c r="W105" s="12"/>
      <c r="X105" s="12"/>
      <c r="Y105" s="12"/>
      <c r="Z105" s="12"/>
      <c r="AA105" s="12"/>
      <c r="AB105" s="12"/>
      <c r="AC105" s="12"/>
      <c r="AD105" s="12"/>
      <c r="AE105" s="12"/>
      <c r="AR105" s="210" t="s">
        <v>79</v>
      </c>
      <c r="AT105" s="211" t="s">
        <v>71</v>
      </c>
      <c r="AU105" s="211" t="s">
        <v>79</v>
      </c>
      <c r="AY105" s="210" t="s">
        <v>295</v>
      </c>
      <c r="BK105" s="212">
        <f>SUM(BK106:BK162)</f>
        <v>0</v>
      </c>
    </row>
    <row r="106" s="2" customFormat="1" ht="44.25" customHeight="1">
      <c r="A106" s="40"/>
      <c r="B106" s="41"/>
      <c r="C106" s="215" t="s">
        <v>79</v>
      </c>
      <c r="D106" s="215" t="s">
        <v>298</v>
      </c>
      <c r="E106" s="216" t="s">
        <v>299</v>
      </c>
      <c r="F106" s="217" t="s">
        <v>300</v>
      </c>
      <c r="G106" s="218" t="s">
        <v>301</v>
      </c>
      <c r="H106" s="219">
        <v>28.808</v>
      </c>
      <c r="I106" s="220"/>
      <c r="J106" s="221">
        <f>ROUND(I106*H106,2)</f>
        <v>0</v>
      </c>
      <c r="K106" s="217" t="s">
        <v>302</v>
      </c>
      <c r="L106" s="46"/>
      <c r="M106" s="222" t="s">
        <v>21</v>
      </c>
      <c r="N106" s="223" t="s">
        <v>43</v>
      </c>
      <c r="O106" s="86"/>
      <c r="P106" s="224">
        <f>O106*H106</f>
        <v>0</v>
      </c>
      <c r="Q106" s="224">
        <v>0</v>
      </c>
      <c r="R106" s="224">
        <f>Q106*H106</f>
        <v>0</v>
      </c>
      <c r="S106" s="224">
        <v>0.13100000000000001</v>
      </c>
      <c r="T106" s="225">
        <f>S106*H106</f>
        <v>3.7738480000000001</v>
      </c>
      <c r="U106" s="40"/>
      <c r="V106" s="40"/>
      <c r="W106" s="40"/>
      <c r="X106" s="40"/>
      <c r="Y106" s="40"/>
      <c r="Z106" s="40"/>
      <c r="AA106" s="40"/>
      <c r="AB106" s="40"/>
      <c r="AC106" s="40"/>
      <c r="AD106" s="40"/>
      <c r="AE106" s="40"/>
      <c r="AR106" s="226" t="s">
        <v>303</v>
      </c>
      <c r="AT106" s="226" t="s">
        <v>298</v>
      </c>
      <c r="AU106" s="226" t="s">
        <v>81</v>
      </c>
      <c r="AY106" s="19" t="s">
        <v>295</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303</v>
      </c>
      <c r="BM106" s="226" t="s">
        <v>749</v>
      </c>
    </row>
    <row r="107" s="2" customFormat="1">
      <c r="A107" s="40"/>
      <c r="B107" s="41"/>
      <c r="C107" s="42"/>
      <c r="D107" s="228" t="s">
        <v>305</v>
      </c>
      <c r="E107" s="42"/>
      <c r="F107" s="229" t="s">
        <v>306</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305</v>
      </c>
      <c r="AU107" s="19" t="s">
        <v>81</v>
      </c>
    </row>
    <row r="108" s="14" customFormat="1">
      <c r="A108" s="14"/>
      <c r="B108" s="244"/>
      <c r="C108" s="245"/>
      <c r="D108" s="235" t="s">
        <v>307</v>
      </c>
      <c r="E108" s="246" t="s">
        <v>21</v>
      </c>
      <c r="F108" s="247" t="s">
        <v>750</v>
      </c>
      <c r="G108" s="245"/>
      <c r="H108" s="248">
        <v>36.688000000000002</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307</v>
      </c>
      <c r="AU108" s="254" t="s">
        <v>81</v>
      </c>
      <c r="AV108" s="14" t="s">
        <v>81</v>
      </c>
      <c r="AW108" s="14" t="s">
        <v>33</v>
      </c>
      <c r="AX108" s="14" t="s">
        <v>72</v>
      </c>
      <c r="AY108" s="254" t="s">
        <v>295</v>
      </c>
    </row>
    <row r="109" s="14" customFormat="1">
      <c r="A109" s="14"/>
      <c r="B109" s="244"/>
      <c r="C109" s="245"/>
      <c r="D109" s="235" t="s">
        <v>307</v>
      </c>
      <c r="E109" s="246" t="s">
        <v>21</v>
      </c>
      <c r="F109" s="247" t="s">
        <v>652</v>
      </c>
      <c r="G109" s="245"/>
      <c r="H109" s="248">
        <v>-7.8799999999999999</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307</v>
      </c>
      <c r="AU109" s="254" t="s">
        <v>81</v>
      </c>
      <c r="AV109" s="14" t="s">
        <v>81</v>
      </c>
      <c r="AW109" s="14" t="s">
        <v>33</v>
      </c>
      <c r="AX109" s="14" t="s">
        <v>72</v>
      </c>
      <c r="AY109" s="254" t="s">
        <v>295</v>
      </c>
    </row>
    <row r="110" s="15" customFormat="1">
      <c r="A110" s="15"/>
      <c r="B110" s="255"/>
      <c r="C110" s="256"/>
      <c r="D110" s="235" t="s">
        <v>307</v>
      </c>
      <c r="E110" s="257" t="s">
        <v>21</v>
      </c>
      <c r="F110" s="258" t="s">
        <v>312</v>
      </c>
      <c r="G110" s="256"/>
      <c r="H110" s="259">
        <v>28.808</v>
      </c>
      <c r="I110" s="260"/>
      <c r="J110" s="256"/>
      <c r="K110" s="256"/>
      <c r="L110" s="261"/>
      <c r="M110" s="262"/>
      <c r="N110" s="263"/>
      <c r="O110" s="263"/>
      <c r="P110" s="263"/>
      <c r="Q110" s="263"/>
      <c r="R110" s="263"/>
      <c r="S110" s="263"/>
      <c r="T110" s="264"/>
      <c r="U110" s="15"/>
      <c r="V110" s="15"/>
      <c r="W110" s="15"/>
      <c r="X110" s="15"/>
      <c r="Y110" s="15"/>
      <c r="Z110" s="15"/>
      <c r="AA110" s="15"/>
      <c r="AB110" s="15"/>
      <c r="AC110" s="15"/>
      <c r="AD110" s="15"/>
      <c r="AE110" s="15"/>
      <c r="AT110" s="265" t="s">
        <v>307</v>
      </c>
      <c r="AU110" s="265" t="s">
        <v>81</v>
      </c>
      <c r="AV110" s="15" t="s">
        <v>303</v>
      </c>
      <c r="AW110" s="15" t="s">
        <v>33</v>
      </c>
      <c r="AX110" s="15" t="s">
        <v>79</v>
      </c>
      <c r="AY110" s="265" t="s">
        <v>295</v>
      </c>
    </row>
    <row r="111" s="2" customFormat="1" ht="44.25" customHeight="1">
      <c r="A111" s="40"/>
      <c r="B111" s="41"/>
      <c r="C111" s="215" t="s">
        <v>81</v>
      </c>
      <c r="D111" s="215" t="s">
        <v>298</v>
      </c>
      <c r="E111" s="216" t="s">
        <v>410</v>
      </c>
      <c r="F111" s="217" t="s">
        <v>411</v>
      </c>
      <c r="G111" s="218" t="s">
        <v>301</v>
      </c>
      <c r="H111" s="219">
        <v>3.5</v>
      </c>
      <c r="I111" s="220"/>
      <c r="J111" s="221">
        <f>ROUND(I111*H111,2)</f>
        <v>0</v>
      </c>
      <c r="K111" s="217" t="s">
        <v>302</v>
      </c>
      <c r="L111" s="46"/>
      <c r="M111" s="222" t="s">
        <v>21</v>
      </c>
      <c r="N111" s="223" t="s">
        <v>43</v>
      </c>
      <c r="O111" s="86"/>
      <c r="P111" s="224">
        <f>O111*H111</f>
        <v>0</v>
      </c>
      <c r="Q111" s="224">
        <v>0</v>
      </c>
      <c r="R111" s="224">
        <f>Q111*H111</f>
        <v>0</v>
      </c>
      <c r="S111" s="224">
        <v>0.26100000000000001</v>
      </c>
      <c r="T111" s="225">
        <f>S111*H111</f>
        <v>0.91349999999999998</v>
      </c>
      <c r="U111" s="40"/>
      <c r="V111" s="40"/>
      <c r="W111" s="40"/>
      <c r="X111" s="40"/>
      <c r="Y111" s="40"/>
      <c r="Z111" s="40"/>
      <c r="AA111" s="40"/>
      <c r="AB111" s="40"/>
      <c r="AC111" s="40"/>
      <c r="AD111" s="40"/>
      <c r="AE111" s="40"/>
      <c r="AR111" s="226" t="s">
        <v>303</v>
      </c>
      <c r="AT111" s="226" t="s">
        <v>298</v>
      </c>
      <c r="AU111" s="226" t="s">
        <v>81</v>
      </c>
      <c r="AY111" s="19" t="s">
        <v>295</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303</v>
      </c>
      <c r="BM111" s="226" t="s">
        <v>751</v>
      </c>
    </row>
    <row r="112" s="2" customFormat="1">
      <c r="A112" s="40"/>
      <c r="B112" s="41"/>
      <c r="C112" s="42"/>
      <c r="D112" s="228" t="s">
        <v>305</v>
      </c>
      <c r="E112" s="42"/>
      <c r="F112" s="229" t="s">
        <v>413</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305</v>
      </c>
      <c r="AU112" s="19" t="s">
        <v>81</v>
      </c>
    </row>
    <row r="113" s="14" customFormat="1">
      <c r="A113" s="14"/>
      <c r="B113" s="244"/>
      <c r="C113" s="245"/>
      <c r="D113" s="235" t="s">
        <v>307</v>
      </c>
      <c r="E113" s="246" t="s">
        <v>21</v>
      </c>
      <c r="F113" s="247" t="s">
        <v>654</v>
      </c>
      <c r="G113" s="245"/>
      <c r="H113" s="248">
        <v>3.5</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307</v>
      </c>
      <c r="AU113" s="254" t="s">
        <v>81</v>
      </c>
      <c r="AV113" s="14" t="s">
        <v>81</v>
      </c>
      <c r="AW113" s="14" t="s">
        <v>33</v>
      </c>
      <c r="AX113" s="14" t="s">
        <v>72</v>
      </c>
      <c r="AY113" s="254" t="s">
        <v>295</v>
      </c>
    </row>
    <row r="114" s="15" customFormat="1">
      <c r="A114" s="15"/>
      <c r="B114" s="255"/>
      <c r="C114" s="256"/>
      <c r="D114" s="235" t="s">
        <v>307</v>
      </c>
      <c r="E114" s="257" t="s">
        <v>21</v>
      </c>
      <c r="F114" s="258" t="s">
        <v>312</v>
      </c>
      <c r="G114" s="256"/>
      <c r="H114" s="259">
        <v>3.5</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307</v>
      </c>
      <c r="AU114" s="265" t="s">
        <v>81</v>
      </c>
      <c r="AV114" s="15" t="s">
        <v>303</v>
      </c>
      <c r="AW114" s="15" t="s">
        <v>33</v>
      </c>
      <c r="AX114" s="15" t="s">
        <v>79</v>
      </c>
      <c r="AY114" s="265" t="s">
        <v>295</v>
      </c>
    </row>
    <row r="115" s="2" customFormat="1" ht="49.05" customHeight="1">
      <c r="A115" s="40"/>
      <c r="B115" s="41"/>
      <c r="C115" s="215" t="s">
        <v>92</v>
      </c>
      <c r="D115" s="215" t="s">
        <v>298</v>
      </c>
      <c r="E115" s="216" t="s">
        <v>655</v>
      </c>
      <c r="F115" s="217" t="s">
        <v>656</v>
      </c>
      <c r="G115" s="218" t="s">
        <v>315</v>
      </c>
      <c r="H115" s="219">
        <v>0.67500000000000004</v>
      </c>
      <c r="I115" s="220"/>
      <c r="J115" s="221">
        <f>ROUND(I115*H115,2)</f>
        <v>0</v>
      </c>
      <c r="K115" s="217" t="s">
        <v>302</v>
      </c>
      <c r="L115" s="46"/>
      <c r="M115" s="222" t="s">
        <v>21</v>
      </c>
      <c r="N115" s="223" t="s">
        <v>43</v>
      </c>
      <c r="O115" s="86"/>
      <c r="P115" s="224">
        <f>O115*H115</f>
        <v>0</v>
      </c>
      <c r="Q115" s="224">
        <v>0</v>
      </c>
      <c r="R115" s="224">
        <f>Q115*H115</f>
        <v>0</v>
      </c>
      <c r="S115" s="224">
        <v>1.8</v>
      </c>
      <c r="T115" s="225">
        <f>S115*H115</f>
        <v>1.2150000000000001</v>
      </c>
      <c r="U115" s="40"/>
      <c r="V115" s="40"/>
      <c r="W115" s="40"/>
      <c r="X115" s="40"/>
      <c r="Y115" s="40"/>
      <c r="Z115" s="40"/>
      <c r="AA115" s="40"/>
      <c r="AB115" s="40"/>
      <c r="AC115" s="40"/>
      <c r="AD115" s="40"/>
      <c r="AE115" s="40"/>
      <c r="AR115" s="226" t="s">
        <v>303</v>
      </c>
      <c r="AT115" s="226" t="s">
        <v>298</v>
      </c>
      <c r="AU115" s="226" t="s">
        <v>81</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303</v>
      </c>
      <c r="BM115" s="226" t="s">
        <v>752</v>
      </c>
    </row>
    <row r="116" s="2" customFormat="1">
      <c r="A116" s="40"/>
      <c r="B116" s="41"/>
      <c r="C116" s="42"/>
      <c r="D116" s="228" t="s">
        <v>305</v>
      </c>
      <c r="E116" s="42"/>
      <c r="F116" s="229" t="s">
        <v>658</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305</v>
      </c>
      <c r="AU116" s="19" t="s">
        <v>81</v>
      </c>
    </row>
    <row r="117" s="14" customFormat="1">
      <c r="A117" s="14"/>
      <c r="B117" s="244"/>
      <c r="C117" s="245"/>
      <c r="D117" s="235" t="s">
        <v>307</v>
      </c>
      <c r="E117" s="246" t="s">
        <v>21</v>
      </c>
      <c r="F117" s="247" t="s">
        <v>659</v>
      </c>
      <c r="G117" s="245"/>
      <c r="H117" s="248">
        <v>0.67500000000000004</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307</v>
      </c>
      <c r="AU117" s="254" t="s">
        <v>81</v>
      </c>
      <c r="AV117" s="14" t="s">
        <v>81</v>
      </c>
      <c r="AW117" s="14" t="s">
        <v>33</v>
      </c>
      <c r="AX117" s="14" t="s">
        <v>72</v>
      </c>
      <c r="AY117" s="254" t="s">
        <v>295</v>
      </c>
    </row>
    <row r="118" s="15" customFormat="1">
      <c r="A118" s="15"/>
      <c r="B118" s="255"/>
      <c r="C118" s="256"/>
      <c r="D118" s="235" t="s">
        <v>307</v>
      </c>
      <c r="E118" s="257" t="s">
        <v>21</v>
      </c>
      <c r="F118" s="258" t="s">
        <v>312</v>
      </c>
      <c r="G118" s="256"/>
      <c r="H118" s="259">
        <v>0.67500000000000004</v>
      </c>
      <c r="I118" s="260"/>
      <c r="J118" s="256"/>
      <c r="K118" s="256"/>
      <c r="L118" s="261"/>
      <c r="M118" s="262"/>
      <c r="N118" s="263"/>
      <c r="O118" s="263"/>
      <c r="P118" s="263"/>
      <c r="Q118" s="263"/>
      <c r="R118" s="263"/>
      <c r="S118" s="263"/>
      <c r="T118" s="264"/>
      <c r="U118" s="15"/>
      <c r="V118" s="15"/>
      <c r="W118" s="15"/>
      <c r="X118" s="15"/>
      <c r="Y118" s="15"/>
      <c r="Z118" s="15"/>
      <c r="AA118" s="15"/>
      <c r="AB118" s="15"/>
      <c r="AC118" s="15"/>
      <c r="AD118" s="15"/>
      <c r="AE118" s="15"/>
      <c r="AT118" s="265" t="s">
        <v>307</v>
      </c>
      <c r="AU118" s="265" t="s">
        <v>81</v>
      </c>
      <c r="AV118" s="15" t="s">
        <v>303</v>
      </c>
      <c r="AW118" s="15" t="s">
        <v>33</v>
      </c>
      <c r="AX118" s="15" t="s">
        <v>79</v>
      </c>
      <c r="AY118" s="265" t="s">
        <v>295</v>
      </c>
    </row>
    <row r="119" s="2" customFormat="1" ht="24.15" customHeight="1">
      <c r="A119" s="40"/>
      <c r="B119" s="41"/>
      <c r="C119" s="215" t="s">
        <v>303</v>
      </c>
      <c r="D119" s="215" t="s">
        <v>298</v>
      </c>
      <c r="E119" s="216" t="s">
        <v>660</v>
      </c>
      <c r="F119" s="217" t="s">
        <v>661</v>
      </c>
      <c r="G119" s="218" t="s">
        <v>315</v>
      </c>
      <c r="H119" s="219">
        <v>0.16800000000000001</v>
      </c>
      <c r="I119" s="220"/>
      <c r="J119" s="221">
        <f>ROUND(I119*H119,2)</f>
        <v>0</v>
      </c>
      <c r="K119" s="217" t="s">
        <v>302</v>
      </c>
      <c r="L119" s="46"/>
      <c r="M119" s="222" t="s">
        <v>21</v>
      </c>
      <c r="N119" s="223" t="s">
        <v>43</v>
      </c>
      <c r="O119" s="86"/>
      <c r="P119" s="224">
        <f>O119*H119</f>
        <v>0</v>
      </c>
      <c r="Q119" s="224">
        <v>0</v>
      </c>
      <c r="R119" s="224">
        <f>Q119*H119</f>
        <v>0</v>
      </c>
      <c r="S119" s="224">
        <v>2.2000000000000002</v>
      </c>
      <c r="T119" s="225">
        <f>S119*H119</f>
        <v>0.36960000000000004</v>
      </c>
      <c r="U119" s="40"/>
      <c r="V119" s="40"/>
      <c r="W119" s="40"/>
      <c r="X119" s="40"/>
      <c r="Y119" s="40"/>
      <c r="Z119" s="40"/>
      <c r="AA119" s="40"/>
      <c r="AB119" s="40"/>
      <c r="AC119" s="40"/>
      <c r="AD119" s="40"/>
      <c r="AE119" s="40"/>
      <c r="AR119" s="226" t="s">
        <v>303</v>
      </c>
      <c r="AT119" s="226" t="s">
        <v>298</v>
      </c>
      <c r="AU119" s="226" t="s">
        <v>81</v>
      </c>
      <c r="AY119" s="19" t="s">
        <v>295</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303</v>
      </c>
      <c r="BM119" s="226" t="s">
        <v>753</v>
      </c>
    </row>
    <row r="120" s="2" customFormat="1">
      <c r="A120" s="40"/>
      <c r="B120" s="41"/>
      <c r="C120" s="42"/>
      <c r="D120" s="228" t="s">
        <v>305</v>
      </c>
      <c r="E120" s="42"/>
      <c r="F120" s="229" t="s">
        <v>663</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305</v>
      </c>
      <c r="AU120" s="19" t="s">
        <v>81</v>
      </c>
    </row>
    <row r="121" s="14" customFormat="1">
      <c r="A121" s="14"/>
      <c r="B121" s="244"/>
      <c r="C121" s="245"/>
      <c r="D121" s="235" t="s">
        <v>307</v>
      </c>
      <c r="E121" s="246" t="s">
        <v>21</v>
      </c>
      <c r="F121" s="247" t="s">
        <v>754</v>
      </c>
      <c r="G121" s="245"/>
      <c r="H121" s="248">
        <v>0.112</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307</v>
      </c>
      <c r="AU121" s="254" t="s">
        <v>81</v>
      </c>
      <c r="AV121" s="14" t="s">
        <v>81</v>
      </c>
      <c r="AW121" s="14" t="s">
        <v>33</v>
      </c>
      <c r="AX121" s="14" t="s">
        <v>72</v>
      </c>
      <c r="AY121" s="254" t="s">
        <v>295</v>
      </c>
    </row>
    <row r="122" s="14" customFormat="1">
      <c r="A122" s="14"/>
      <c r="B122" s="244"/>
      <c r="C122" s="245"/>
      <c r="D122" s="235" t="s">
        <v>307</v>
      </c>
      <c r="E122" s="246" t="s">
        <v>21</v>
      </c>
      <c r="F122" s="247" t="s">
        <v>755</v>
      </c>
      <c r="G122" s="245"/>
      <c r="H122" s="248">
        <v>0.056000000000000001</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307</v>
      </c>
      <c r="AU122" s="254" t="s">
        <v>81</v>
      </c>
      <c r="AV122" s="14" t="s">
        <v>81</v>
      </c>
      <c r="AW122" s="14" t="s">
        <v>33</v>
      </c>
      <c r="AX122" s="14" t="s">
        <v>72</v>
      </c>
      <c r="AY122" s="254" t="s">
        <v>295</v>
      </c>
    </row>
    <row r="123" s="15" customFormat="1">
      <c r="A123" s="15"/>
      <c r="B123" s="255"/>
      <c r="C123" s="256"/>
      <c r="D123" s="235" t="s">
        <v>307</v>
      </c>
      <c r="E123" s="257" t="s">
        <v>21</v>
      </c>
      <c r="F123" s="258" t="s">
        <v>312</v>
      </c>
      <c r="G123" s="256"/>
      <c r="H123" s="259">
        <v>0.16800000000000001</v>
      </c>
      <c r="I123" s="260"/>
      <c r="J123" s="256"/>
      <c r="K123" s="256"/>
      <c r="L123" s="261"/>
      <c r="M123" s="262"/>
      <c r="N123" s="263"/>
      <c r="O123" s="263"/>
      <c r="P123" s="263"/>
      <c r="Q123" s="263"/>
      <c r="R123" s="263"/>
      <c r="S123" s="263"/>
      <c r="T123" s="264"/>
      <c r="U123" s="15"/>
      <c r="V123" s="15"/>
      <c r="W123" s="15"/>
      <c r="X123" s="15"/>
      <c r="Y123" s="15"/>
      <c r="Z123" s="15"/>
      <c r="AA123" s="15"/>
      <c r="AB123" s="15"/>
      <c r="AC123" s="15"/>
      <c r="AD123" s="15"/>
      <c r="AE123" s="15"/>
      <c r="AT123" s="265" t="s">
        <v>307</v>
      </c>
      <c r="AU123" s="265" t="s">
        <v>81</v>
      </c>
      <c r="AV123" s="15" t="s">
        <v>303</v>
      </c>
      <c r="AW123" s="15" t="s">
        <v>33</v>
      </c>
      <c r="AX123" s="15" t="s">
        <v>79</v>
      </c>
      <c r="AY123" s="265" t="s">
        <v>295</v>
      </c>
    </row>
    <row r="124" s="2" customFormat="1" ht="24.15" customHeight="1">
      <c r="A124" s="40"/>
      <c r="B124" s="41"/>
      <c r="C124" s="215" t="s">
        <v>332</v>
      </c>
      <c r="D124" s="215" t="s">
        <v>298</v>
      </c>
      <c r="E124" s="216" t="s">
        <v>424</v>
      </c>
      <c r="F124" s="217" t="s">
        <v>425</v>
      </c>
      <c r="G124" s="218" t="s">
        <v>315</v>
      </c>
      <c r="H124" s="219">
        <v>1.1679999999999999</v>
      </c>
      <c r="I124" s="220"/>
      <c r="J124" s="221">
        <f>ROUND(I124*H124,2)</f>
        <v>0</v>
      </c>
      <c r="K124" s="217" t="s">
        <v>302</v>
      </c>
      <c r="L124" s="46"/>
      <c r="M124" s="222" t="s">
        <v>21</v>
      </c>
      <c r="N124" s="223" t="s">
        <v>43</v>
      </c>
      <c r="O124" s="86"/>
      <c r="P124" s="224">
        <f>O124*H124</f>
        <v>0</v>
      </c>
      <c r="Q124" s="224">
        <v>0</v>
      </c>
      <c r="R124" s="224">
        <f>Q124*H124</f>
        <v>0</v>
      </c>
      <c r="S124" s="224">
        <v>2.2000000000000002</v>
      </c>
      <c r="T124" s="225">
        <f>S124*H124</f>
        <v>2.5695999999999999</v>
      </c>
      <c r="U124" s="40"/>
      <c r="V124" s="40"/>
      <c r="W124" s="40"/>
      <c r="X124" s="40"/>
      <c r="Y124" s="40"/>
      <c r="Z124" s="40"/>
      <c r="AA124" s="40"/>
      <c r="AB124" s="40"/>
      <c r="AC124" s="40"/>
      <c r="AD124" s="40"/>
      <c r="AE124" s="40"/>
      <c r="AR124" s="226" t="s">
        <v>303</v>
      </c>
      <c r="AT124" s="226" t="s">
        <v>298</v>
      </c>
      <c r="AU124" s="226" t="s">
        <v>81</v>
      </c>
      <c r="AY124" s="19" t="s">
        <v>295</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303</v>
      </c>
      <c r="BM124" s="226" t="s">
        <v>756</v>
      </c>
    </row>
    <row r="125" s="2" customFormat="1">
      <c r="A125" s="40"/>
      <c r="B125" s="41"/>
      <c r="C125" s="42"/>
      <c r="D125" s="228" t="s">
        <v>305</v>
      </c>
      <c r="E125" s="42"/>
      <c r="F125" s="229" t="s">
        <v>427</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305</v>
      </c>
      <c r="AU125" s="19" t="s">
        <v>81</v>
      </c>
    </row>
    <row r="126" s="14" customFormat="1">
      <c r="A126" s="14"/>
      <c r="B126" s="244"/>
      <c r="C126" s="245"/>
      <c r="D126" s="235" t="s">
        <v>307</v>
      </c>
      <c r="E126" s="246" t="s">
        <v>21</v>
      </c>
      <c r="F126" s="247" t="s">
        <v>757</v>
      </c>
      <c r="G126" s="245"/>
      <c r="H126" s="248">
        <v>0.65400000000000003</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307</v>
      </c>
      <c r="AU126" s="254" t="s">
        <v>81</v>
      </c>
      <c r="AV126" s="14" t="s">
        <v>81</v>
      </c>
      <c r="AW126" s="14" t="s">
        <v>33</v>
      </c>
      <c r="AX126" s="14" t="s">
        <v>72</v>
      </c>
      <c r="AY126" s="254" t="s">
        <v>295</v>
      </c>
    </row>
    <row r="127" s="13" customFormat="1">
      <c r="A127" s="13"/>
      <c r="B127" s="233"/>
      <c r="C127" s="234"/>
      <c r="D127" s="235" t="s">
        <v>307</v>
      </c>
      <c r="E127" s="236" t="s">
        <v>21</v>
      </c>
      <c r="F127" s="237" t="s">
        <v>668</v>
      </c>
      <c r="G127" s="234"/>
      <c r="H127" s="236" t="s">
        <v>21</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307</v>
      </c>
      <c r="AU127" s="243" t="s">
        <v>81</v>
      </c>
      <c r="AV127" s="13" t="s">
        <v>79</v>
      </c>
      <c r="AW127" s="13" t="s">
        <v>33</v>
      </c>
      <c r="AX127" s="13" t="s">
        <v>72</v>
      </c>
      <c r="AY127" s="243" t="s">
        <v>295</v>
      </c>
    </row>
    <row r="128" s="14" customFormat="1">
      <c r="A128" s="14"/>
      <c r="B128" s="244"/>
      <c r="C128" s="245"/>
      <c r="D128" s="235" t="s">
        <v>307</v>
      </c>
      <c r="E128" s="246" t="s">
        <v>21</v>
      </c>
      <c r="F128" s="247" t="s">
        <v>758</v>
      </c>
      <c r="G128" s="245"/>
      <c r="H128" s="248">
        <v>0.51400000000000001</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307</v>
      </c>
      <c r="AU128" s="254" t="s">
        <v>81</v>
      </c>
      <c r="AV128" s="14" t="s">
        <v>81</v>
      </c>
      <c r="AW128" s="14" t="s">
        <v>33</v>
      </c>
      <c r="AX128" s="14" t="s">
        <v>72</v>
      </c>
      <c r="AY128" s="254" t="s">
        <v>295</v>
      </c>
    </row>
    <row r="129" s="15" customFormat="1">
      <c r="A129" s="15"/>
      <c r="B129" s="255"/>
      <c r="C129" s="256"/>
      <c r="D129" s="235" t="s">
        <v>307</v>
      </c>
      <c r="E129" s="257" t="s">
        <v>21</v>
      </c>
      <c r="F129" s="258" t="s">
        <v>312</v>
      </c>
      <c r="G129" s="256"/>
      <c r="H129" s="259">
        <v>1.1679999999999999</v>
      </c>
      <c r="I129" s="260"/>
      <c r="J129" s="256"/>
      <c r="K129" s="256"/>
      <c r="L129" s="261"/>
      <c r="M129" s="262"/>
      <c r="N129" s="263"/>
      <c r="O129" s="263"/>
      <c r="P129" s="263"/>
      <c r="Q129" s="263"/>
      <c r="R129" s="263"/>
      <c r="S129" s="263"/>
      <c r="T129" s="264"/>
      <c r="U129" s="15"/>
      <c r="V129" s="15"/>
      <c r="W129" s="15"/>
      <c r="X129" s="15"/>
      <c r="Y129" s="15"/>
      <c r="Z129" s="15"/>
      <c r="AA129" s="15"/>
      <c r="AB129" s="15"/>
      <c r="AC129" s="15"/>
      <c r="AD129" s="15"/>
      <c r="AE129" s="15"/>
      <c r="AT129" s="265" t="s">
        <v>307</v>
      </c>
      <c r="AU129" s="265" t="s">
        <v>81</v>
      </c>
      <c r="AV129" s="15" t="s">
        <v>303</v>
      </c>
      <c r="AW129" s="15" t="s">
        <v>33</v>
      </c>
      <c r="AX129" s="15" t="s">
        <v>79</v>
      </c>
      <c r="AY129" s="265" t="s">
        <v>295</v>
      </c>
    </row>
    <row r="130" s="2" customFormat="1" ht="21.75" customHeight="1">
      <c r="A130" s="40"/>
      <c r="B130" s="41"/>
      <c r="C130" s="215" t="s">
        <v>338</v>
      </c>
      <c r="D130" s="215" t="s">
        <v>298</v>
      </c>
      <c r="E130" s="216" t="s">
        <v>670</v>
      </c>
      <c r="F130" s="217" t="s">
        <v>671</v>
      </c>
      <c r="G130" s="218" t="s">
        <v>301</v>
      </c>
      <c r="H130" s="219">
        <v>2.5720000000000001</v>
      </c>
      <c r="I130" s="220"/>
      <c r="J130" s="221">
        <f>ROUND(I130*H130,2)</f>
        <v>0</v>
      </c>
      <c r="K130" s="217" t="s">
        <v>302</v>
      </c>
      <c r="L130" s="46"/>
      <c r="M130" s="222" t="s">
        <v>21</v>
      </c>
      <c r="N130" s="223" t="s">
        <v>43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303</v>
      </c>
      <c r="AT130" s="226" t="s">
        <v>298</v>
      </c>
      <c r="AU130" s="226" t="s">
        <v>81</v>
      </c>
      <c r="AY130" s="19" t="s">
        <v>295</v>
      </c>
      <c r="BE130" s="227">
        <f>IF(N130="základní",J130,0)</f>
        <v>0</v>
      </c>
      <c r="BF130" s="227">
        <f>IF(N130="snížená",J130,0)</f>
        <v>0</v>
      </c>
      <c r="BG130" s="227">
        <f>IF(N130="zákl. přenesená",J130,0)</f>
        <v>0</v>
      </c>
      <c r="BH130" s="227">
        <f>IF(N130="sníž. přenesená",J130,0)</f>
        <v>0</v>
      </c>
      <c r="BI130" s="227">
        <f>IF(N130="nulová",J130,0)</f>
        <v>0</v>
      </c>
      <c r="BJ130" s="19" t="s">
        <v>79</v>
      </c>
      <c r="BK130" s="227">
        <f>ROUND(I130*H130,2)</f>
        <v>0</v>
      </c>
      <c r="BL130" s="19" t="s">
        <v>303</v>
      </c>
      <c r="BM130" s="226" t="s">
        <v>759</v>
      </c>
    </row>
    <row r="131" s="2" customFormat="1">
      <c r="A131" s="40"/>
      <c r="B131" s="41"/>
      <c r="C131" s="42"/>
      <c r="D131" s="228" t="s">
        <v>305</v>
      </c>
      <c r="E131" s="42"/>
      <c r="F131" s="229" t="s">
        <v>673</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305</v>
      </c>
      <c r="AU131" s="19" t="s">
        <v>81</v>
      </c>
    </row>
    <row r="132" s="13" customFormat="1">
      <c r="A132" s="13"/>
      <c r="B132" s="233"/>
      <c r="C132" s="234"/>
      <c r="D132" s="235" t="s">
        <v>307</v>
      </c>
      <c r="E132" s="236" t="s">
        <v>21</v>
      </c>
      <c r="F132" s="237" t="s">
        <v>674</v>
      </c>
      <c r="G132" s="234"/>
      <c r="H132" s="236" t="s">
        <v>21</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307</v>
      </c>
      <c r="AU132" s="243" t="s">
        <v>81</v>
      </c>
      <c r="AV132" s="13" t="s">
        <v>79</v>
      </c>
      <c r="AW132" s="13" t="s">
        <v>33</v>
      </c>
      <c r="AX132" s="13" t="s">
        <v>72</v>
      </c>
      <c r="AY132" s="243" t="s">
        <v>295</v>
      </c>
    </row>
    <row r="133" s="14" customFormat="1">
      <c r="A133" s="14"/>
      <c r="B133" s="244"/>
      <c r="C133" s="245"/>
      <c r="D133" s="235" t="s">
        <v>307</v>
      </c>
      <c r="E133" s="246" t="s">
        <v>21</v>
      </c>
      <c r="F133" s="247" t="s">
        <v>760</v>
      </c>
      <c r="G133" s="245"/>
      <c r="H133" s="248">
        <v>2.5720000000000001</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307</v>
      </c>
      <c r="AU133" s="254" t="s">
        <v>81</v>
      </c>
      <c r="AV133" s="14" t="s">
        <v>81</v>
      </c>
      <c r="AW133" s="14" t="s">
        <v>33</v>
      </c>
      <c r="AX133" s="14" t="s">
        <v>72</v>
      </c>
      <c r="AY133" s="254" t="s">
        <v>295</v>
      </c>
    </row>
    <row r="134" s="15" customFormat="1">
      <c r="A134" s="15"/>
      <c r="B134" s="255"/>
      <c r="C134" s="256"/>
      <c r="D134" s="235" t="s">
        <v>307</v>
      </c>
      <c r="E134" s="257" t="s">
        <v>21</v>
      </c>
      <c r="F134" s="258" t="s">
        <v>312</v>
      </c>
      <c r="G134" s="256"/>
      <c r="H134" s="259">
        <v>2.5720000000000001</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307</v>
      </c>
      <c r="AU134" s="265" t="s">
        <v>81</v>
      </c>
      <c r="AV134" s="15" t="s">
        <v>303</v>
      </c>
      <c r="AW134" s="15" t="s">
        <v>33</v>
      </c>
      <c r="AX134" s="15" t="s">
        <v>79</v>
      </c>
      <c r="AY134" s="265" t="s">
        <v>295</v>
      </c>
    </row>
    <row r="135" s="2" customFormat="1" ht="24.15" customHeight="1">
      <c r="A135" s="40"/>
      <c r="B135" s="41"/>
      <c r="C135" s="215" t="s">
        <v>345</v>
      </c>
      <c r="D135" s="215" t="s">
        <v>298</v>
      </c>
      <c r="E135" s="216" t="s">
        <v>676</v>
      </c>
      <c r="F135" s="217" t="s">
        <v>677</v>
      </c>
      <c r="G135" s="218" t="s">
        <v>301</v>
      </c>
      <c r="H135" s="219">
        <v>5.1440000000000001</v>
      </c>
      <c r="I135" s="220"/>
      <c r="J135" s="221">
        <f>ROUND(I135*H135,2)</f>
        <v>0</v>
      </c>
      <c r="K135" s="217" t="s">
        <v>302</v>
      </c>
      <c r="L135" s="46"/>
      <c r="M135" s="222" t="s">
        <v>21</v>
      </c>
      <c r="N135" s="223"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303</v>
      </c>
      <c r="AT135" s="226" t="s">
        <v>298</v>
      </c>
      <c r="AU135" s="226" t="s">
        <v>81</v>
      </c>
      <c r="AY135" s="19" t="s">
        <v>295</v>
      </c>
      <c r="BE135" s="227">
        <f>IF(N135="základní",J135,0)</f>
        <v>0</v>
      </c>
      <c r="BF135" s="227">
        <f>IF(N135="snížená",J135,0)</f>
        <v>0</v>
      </c>
      <c r="BG135" s="227">
        <f>IF(N135="zákl. přenesená",J135,0)</f>
        <v>0</v>
      </c>
      <c r="BH135" s="227">
        <f>IF(N135="sníž. přenesená",J135,0)</f>
        <v>0</v>
      </c>
      <c r="BI135" s="227">
        <f>IF(N135="nulová",J135,0)</f>
        <v>0</v>
      </c>
      <c r="BJ135" s="19" t="s">
        <v>79</v>
      </c>
      <c r="BK135" s="227">
        <f>ROUND(I135*H135,2)</f>
        <v>0</v>
      </c>
      <c r="BL135" s="19" t="s">
        <v>303</v>
      </c>
      <c r="BM135" s="226" t="s">
        <v>761</v>
      </c>
    </row>
    <row r="136" s="2" customFormat="1">
      <c r="A136" s="40"/>
      <c r="B136" s="41"/>
      <c r="C136" s="42"/>
      <c r="D136" s="228" t="s">
        <v>305</v>
      </c>
      <c r="E136" s="42"/>
      <c r="F136" s="229" t="s">
        <v>679</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305</v>
      </c>
      <c r="AU136" s="19" t="s">
        <v>81</v>
      </c>
    </row>
    <row r="137" s="13" customFormat="1">
      <c r="A137" s="13"/>
      <c r="B137" s="233"/>
      <c r="C137" s="234"/>
      <c r="D137" s="235" t="s">
        <v>307</v>
      </c>
      <c r="E137" s="236" t="s">
        <v>21</v>
      </c>
      <c r="F137" s="237" t="s">
        <v>680</v>
      </c>
      <c r="G137" s="234"/>
      <c r="H137" s="236" t="s">
        <v>21</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307</v>
      </c>
      <c r="AU137" s="243" t="s">
        <v>81</v>
      </c>
      <c r="AV137" s="13" t="s">
        <v>79</v>
      </c>
      <c r="AW137" s="13" t="s">
        <v>33</v>
      </c>
      <c r="AX137" s="13" t="s">
        <v>72</v>
      </c>
      <c r="AY137" s="243" t="s">
        <v>295</v>
      </c>
    </row>
    <row r="138" s="14" customFormat="1">
      <c r="A138" s="14"/>
      <c r="B138" s="244"/>
      <c r="C138" s="245"/>
      <c r="D138" s="235" t="s">
        <v>307</v>
      </c>
      <c r="E138" s="246" t="s">
        <v>21</v>
      </c>
      <c r="F138" s="247" t="s">
        <v>762</v>
      </c>
      <c r="G138" s="245"/>
      <c r="H138" s="248">
        <v>5.1440000000000001</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307</v>
      </c>
      <c r="AU138" s="254" t="s">
        <v>81</v>
      </c>
      <c r="AV138" s="14" t="s">
        <v>81</v>
      </c>
      <c r="AW138" s="14" t="s">
        <v>33</v>
      </c>
      <c r="AX138" s="14" t="s">
        <v>72</v>
      </c>
      <c r="AY138" s="254" t="s">
        <v>295</v>
      </c>
    </row>
    <row r="139" s="15" customFormat="1">
      <c r="A139" s="15"/>
      <c r="B139" s="255"/>
      <c r="C139" s="256"/>
      <c r="D139" s="235" t="s">
        <v>307</v>
      </c>
      <c r="E139" s="257" t="s">
        <v>21</v>
      </c>
      <c r="F139" s="258" t="s">
        <v>312</v>
      </c>
      <c r="G139" s="256"/>
      <c r="H139" s="259">
        <v>5.1440000000000001</v>
      </c>
      <c r="I139" s="260"/>
      <c r="J139" s="256"/>
      <c r="K139" s="256"/>
      <c r="L139" s="261"/>
      <c r="M139" s="262"/>
      <c r="N139" s="263"/>
      <c r="O139" s="263"/>
      <c r="P139" s="263"/>
      <c r="Q139" s="263"/>
      <c r="R139" s="263"/>
      <c r="S139" s="263"/>
      <c r="T139" s="264"/>
      <c r="U139" s="15"/>
      <c r="V139" s="15"/>
      <c r="W139" s="15"/>
      <c r="X139" s="15"/>
      <c r="Y139" s="15"/>
      <c r="Z139" s="15"/>
      <c r="AA139" s="15"/>
      <c r="AB139" s="15"/>
      <c r="AC139" s="15"/>
      <c r="AD139" s="15"/>
      <c r="AE139" s="15"/>
      <c r="AT139" s="265" t="s">
        <v>307</v>
      </c>
      <c r="AU139" s="265" t="s">
        <v>81</v>
      </c>
      <c r="AV139" s="15" t="s">
        <v>303</v>
      </c>
      <c r="AW139" s="15" t="s">
        <v>33</v>
      </c>
      <c r="AX139" s="15" t="s">
        <v>79</v>
      </c>
      <c r="AY139" s="265" t="s">
        <v>295</v>
      </c>
    </row>
    <row r="140" s="2" customFormat="1" ht="33" customHeight="1">
      <c r="A140" s="40"/>
      <c r="B140" s="41"/>
      <c r="C140" s="215" t="s">
        <v>351</v>
      </c>
      <c r="D140" s="215" t="s">
        <v>298</v>
      </c>
      <c r="E140" s="216" t="s">
        <v>439</v>
      </c>
      <c r="F140" s="217" t="s">
        <v>440</v>
      </c>
      <c r="G140" s="218" t="s">
        <v>315</v>
      </c>
      <c r="H140" s="219">
        <v>0.156</v>
      </c>
      <c r="I140" s="220"/>
      <c r="J140" s="221">
        <f>ROUND(I140*H140,2)</f>
        <v>0</v>
      </c>
      <c r="K140" s="217" t="s">
        <v>302</v>
      </c>
      <c r="L140" s="46"/>
      <c r="M140" s="222" t="s">
        <v>21</v>
      </c>
      <c r="N140" s="223" t="s">
        <v>43</v>
      </c>
      <c r="O140" s="86"/>
      <c r="P140" s="224">
        <f>O140*H140</f>
        <v>0</v>
      </c>
      <c r="Q140" s="224">
        <v>0</v>
      </c>
      <c r="R140" s="224">
        <f>Q140*H140</f>
        <v>0</v>
      </c>
      <c r="S140" s="224">
        <v>1.3999999999999999</v>
      </c>
      <c r="T140" s="225">
        <f>S140*H140</f>
        <v>0.21839999999999998</v>
      </c>
      <c r="U140" s="40"/>
      <c r="V140" s="40"/>
      <c r="W140" s="40"/>
      <c r="X140" s="40"/>
      <c r="Y140" s="40"/>
      <c r="Z140" s="40"/>
      <c r="AA140" s="40"/>
      <c r="AB140" s="40"/>
      <c r="AC140" s="40"/>
      <c r="AD140" s="40"/>
      <c r="AE140" s="40"/>
      <c r="AR140" s="226" t="s">
        <v>303</v>
      </c>
      <c r="AT140" s="226" t="s">
        <v>298</v>
      </c>
      <c r="AU140" s="226" t="s">
        <v>81</v>
      </c>
      <c r="AY140" s="19" t="s">
        <v>295</v>
      </c>
      <c r="BE140" s="227">
        <f>IF(N140="základní",J140,0)</f>
        <v>0</v>
      </c>
      <c r="BF140" s="227">
        <f>IF(N140="snížená",J140,0)</f>
        <v>0</v>
      </c>
      <c r="BG140" s="227">
        <f>IF(N140="zákl. přenesená",J140,0)</f>
        <v>0</v>
      </c>
      <c r="BH140" s="227">
        <f>IF(N140="sníž. přenesená",J140,0)</f>
        <v>0</v>
      </c>
      <c r="BI140" s="227">
        <f>IF(N140="nulová",J140,0)</f>
        <v>0</v>
      </c>
      <c r="BJ140" s="19" t="s">
        <v>79</v>
      </c>
      <c r="BK140" s="227">
        <f>ROUND(I140*H140,2)</f>
        <v>0</v>
      </c>
      <c r="BL140" s="19" t="s">
        <v>303</v>
      </c>
      <c r="BM140" s="226" t="s">
        <v>763</v>
      </c>
    </row>
    <row r="141" s="2" customFormat="1">
      <c r="A141" s="40"/>
      <c r="B141" s="41"/>
      <c r="C141" s="42"/>
      <c r="D141" s="228" t="s">
        <v>305</v>
      </c>
      <c r="E141" s="42"/>
      <c r="F141" s="229" t="s">
        <v>442</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305</v>
      </c>
      <c r="AU141" s="19" t="s">
        <v>81</v>
      </c>
    </row>
    <row r="142" s="13" customFormat="1">
      <c r="A142" s="13"/>
      <c r="B142" s="233"/>
      <c r="C142" s="234"/>
      <c r="D142" s="235" t="s">
        <v>307</v>
      </c>
      <c r="E142" s="236" t="s">
        <v>21</v>
      </c>
      <c r="F142" s="237" t="s">
        <v>443</v>
      </c>
      <c r="G142" s="234"/>
      <c r="H142" s="236" t="s">
        <v>21</v>
      </c>
      <c r="I142" s="238"/>
      <c r="J142" s="234"/>
      <c r="K142" s="234"/>
      <c r="L142" s="239"/>
      <c r="M142" s="240"/>
      <c r="N142" s="241"/>
      <c r="O142" s="241"/>
      <c r="P142" s="241"/>
      <c r="Q142" s="241"/>
      <c r="R142" s="241"/>
      <c r="S142" s="241"/>
      <c r="T142" s="242"/>
      <c r="U142" s="13"/>
      <c r="V142" s="13"/>
      <c r="W142" s="13"/>
      <c r="X142" s="13"/>
      <c r="Y142" s="13"/>
      <c r="Z142" s="13"/>
      <c r="AA142" s="13"/>
      <c r="AB142" s="13"/>
      <c r="AC142" s="13"/>
      <c r="AD142" s="13"/>
      <c r="AE142" s="13"/>
      <c r="AT142" s="243" t="s">
        <v>307</v>
      </c>
      <c r="AU142" s="243" t="s">
        <v>81</v>
      </c>
      <c r="AV142" s="13" t="s">
        <v>79</v>
      </c>
      <c r="AW142" s="13" t="s">
        <v>33</v>
      </c>
      <c r="AX142" s="13" t="s">
        <v>72</v>
      </c>
      <c r="AY142" s="243" t="s">
        <v>295</v>
      </c>
    </row>
    <row r="143" s="14" customFormat="1">
      <c r="A143" s="14"/>
      <c r="B143" s="244"/>
      <c r="C143" s="245"/>
      <c r="D143" s="235" t="s">
        <v>307</v>
      </c>
      <c r="E143" s="246" t="s">
        <v>21</v>
      </c>
      <c r="F143" s="247" t="s">
        <v>764</v>
      </c>
      <c r="G143" s="245"/>
      <c r="H143" s="248">
        <v>0.105</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307</v>
      </c>
      <c r="AU143" s="254" t="s">
        <v>81</v>
      </c>
      <c r="AV143" s="14" t="s">
        <v>81</v>
      </c>
      <c r="AW143" s="14" t="s">
        <v>33</v>
      </c>
      <c r="AX143" s="14" t="s">
        <v>72</v>
      </c>
      <c r="AY143" s="254" t="s">
        <v>295</v>
      </c>
    </row>
    <row r="144" s="13" customFormat="1">
      <c r="A144" s="13"/>
      <c r="B144" s="233"/>
      <c r="C144" s="234"/>
      <c r="D144" s="235" t="s">
        <v>307</v>
      </c>
      <c r="E144" s="236" t="s">
        <v>21</v>
      </c>
      <c r="F144" s="237" t="s">
        <v>684</v>
      </c>
      <c r="G144" s="234"/>
      <c r="H144" s="236" t="s">
        <v>21</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307</v>
      </c>
      <c r="AU144" s="243" t="s">
        <v>81</v>
      </c>
      <c r="AV144" s="13" t="s">
        <v>79</v>
      </c>
      <c r="AW144" s="13" t="s">
        <v>33</v>
      </c>
      <c r="AX144" s="13" t="s">
        <v>72</v>
      </c>
      <c r="AY144" s="243" t="s">
        <v>295</v>
      </c>
    </row>
    <row r="145" s="14" customFormat="1">
      <c r="A145" s="14"/>
      <c r="B145" s="244"/>
      <c r="C145" s="245"/>
      <c r="D145" s="235" t="s">
        <v>307</v>
      </c>
      <c r="E145" s="246" t="s">
        <v>21</v>
      </c>
      <c r="F145" s="247" t="s">
        <v>765</v>
      </c>
      <c r="G145" s="245"/>
      <c r="H145" s="248">
        <v>0.050999999999999997</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307</v>
      </c>
      <c r="AU145" s="254" t="s">
        <v>81</v>
      </c>
      <c r="AV145" s="14" t="s">
        <v>81</v>
      </c>
      <c r="AW145" s="14" t="s">
        <v>33</v>
      </c>
      <c r="AX145" s="14" t="s">
        <v>72</v>
      </c>
      <c r="AY145" s="254" t="s">
        <v>295</v>
      </c>
    </row>
    <row r="146" s="15" customFormat="1">
      <c r="A146" s="15"/>
      <c r="B146" s="255"/>
      <c r="C146" s="256"/>
      <c r="D146" s="235" t="s">
        <v>307</v>
      </c>
      <c r="E146" s="257" t="s">
        <v>21</v>
      </c>
      <c r="F146" s="258" t="s">
        <v>312</v>
      </c>
      <c r="G146" s="256"/>
      <c r="H146" s="259">
        <v>0.156</v>
      </c>
      <c r="I146" s="260"/>
      <c r="J146" s="256"/>
      <c r="K146" s="256"/>
      <c r="L146" s="261"/>
      <c r="M146" s="262"/>
      <c r="N146" s="263"/>
      <c r="O146" s="263"/>
      <c r="P146" s="263"/>
      <c r="Q146" s="263"/>
      <c r="R146" s="263"/>
      <c r="S146" s="263"/>
      <c r="T146" s="264"/>
      <c r="U146" s="15"/>
      <c r="V146" s="15"/>
      <c r="W146" s="15"/>
      <c r="X146" s="15"/>
      <c r="Y146" s="15"/>
      <c r="Z146" s="15"/>
      <c r="AA146" s="15"/>
      <c r="AB146" s="15"/>
      <c r="AC146" s="15"/>
      <c r="AD146" s="15"/>
      <c r="AE146" s="15"/>
      <c r="AT146" s="265" t="s">
        <v>307</v>
      </c>
      <c r="AU146" s="265" t="s">
        <v>81</v>
      </c>
      <c r="AV146" s="15" t="s">
        <v>303</v>
      </c>
      <c r="AW146" s="15" t="s">
        <v>33</v>
      </c>
      <c r="AX146" s="15" t="s">
        <v>79</v>
      </c>
      <c r="AY146" s="265" t="s">
        <v>295</v>
      </c>
    </row>
    <row r="147" s="2" customFormat="1" ht="37.8" customHeight="1">
      <c r="A147" s="40"/>
      <c r="B147" s="41"/>
      <c r="C147" s="215" t="s">
        <v>296</v>
      </c>
      <c r="D147" s="215" t="s">
        <v>298</v>
      </c>
      <c r="E147" s="216" t="s">
        <v>451</v>
      </c>
      <c r="F147" s="217" t="s">
        <v>452</v>
      </c>
      <c r="G147" s="218" t="s">
        <v>301</v>
      </c>
      <c r="H147" s="219">
        <v>9.8499999999999996</v>
      </c>
      <c r="I147" s="220"/>
      <c r="J147" s="221">
        <f>ROUND(I147*H147,2)</f>
        <v>0</v>
      </c>
      <c r="K147" s="217" t="s">
        <v>302</v>
      </c>
      <c r="L147" s="46"/>
      <c r="M147" s="222" t="s">
        <v>21</v>
      </c>
      <c r="N147" s="223" t="s">
        <v>43</v>
      </c>
      <c r="O147" s="86"/>
      <c r="P147" s="224">
        <f>O147*H147</f>
        <v>0</v>
      </c>
      <c r="Q147" s="224">
        <v>0</v>
      </c>
      <c r="R147" s="224">
        <f>Q147*H147</f>
        <v>0</v>
      </c>
      <c r="S147" s="224">
        <v>0.087999999999999995</v>
      </c>
      <c r="T147" s="225">
        <f>S147*H147</f>
        <v>0.8667999999999999</v>
      </c>
      <c r="U147" s="40"/>
      <c r="V147" s="40"/>
      <c r="W147" s="40"/>
      <c r="X147" s="40"/>
      <c r="Y147" s="40"/>
      <c r="Z147" s="40"/>
      <c r="AA147" s="40"/>
      <c r="AB147" s="40"/>
      <c r="AC147" s="40"/>
      <c r="AD147" s="40"/>
      <c r="AE147" s="40"/>
      <c r="AR147" s="226" t="s">
        <v>303</v>
      </c>
      <c r="AT147" s="226" t="s">
        <v>298</v>
      </c>
      <c r="AU147" s="226" t="s">
        <v>81</v>
      </c>
      <c r="AY147" s="19" t="s">
        <v>295</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303</v>
      </c>
      <c r="BM147" s="226" t="s">
        <v>766</v>
      </c>
    </row>
    <row r="148" s="2" customFormat="1">
      <c r="A148" s="40"/>
      <c r="B148" s="41"/>
      <c r="C148" s="42"/>
      <c r="D148" s="228" t="s">
        <v>305</v>
      </c>
      <c r="E148" s="42"/>
      <c r="F148" s="229" t="s">
        <v>454</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305</v>
      </c>
      <c r="AU148" s="19" t="s">
        <v>81</v>
      </c>
    </row>
    <row r="149" s="14" customFormat="1">
      <c r="A149" s="14"/>
      <c r="B149" s="244"/>
      <c r="C149" s="245"/>
      <c r="D149" s="235" t="s">
        <v>307</v>
      </c>
      <c r="E149" s="246" t="s">
        <v>21</v>
      </c>
      <c r="F149" s="247" t="s">
        <v>687</v>
      </c>
      <c r="G149" s="245"/>
      <c r="H149" s="248">
        <v>3.5459999999999998</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307</v>
      </c>
      <c r="AU149" s="254" t="s">
        <v>81</v>
      </c>
      <c r="AV149" s="14" t="s">
        <v>81</v>
      </c>
      <c r="AW149" s="14" t="s">
        <v>33</v>
      </c>
      <c r="AX149" s="14" t="s">
        <v>72</v>
      </c>
      <c r="AY149" s="254" t="s">
        <v>295</v>
      </c>
    </row>
    <row r="150" s="14" customFormat="1">
      <c r="A150" s="14"/>
      <c r="B150" s="244"/>
      <c r="C150" s="245"/>
      <c r="D150" s="235" t="s">
        <v>307</v>
      </c>
      <c r="E150" s="246" t="s">
        <v>21</v>
      </c>
      <c r="F150" s="247" t="s">
        <v>688</v>
      </c>
      <c r="G150" s="245"/>
      <c r="H150" s="248">
        <v>6.3040000000000003</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307</v>
      </c>
      <c r="AU150" s="254" t="s">
        <v>81</v>
      </c>
      <c r="AV150" s="14" t="s">
        <v>81</v>
      </c>
      <c r="AW150" s="14" t="s">
        <v>33</v>
      </c>
      <c r="AX150" s="14" t="s">
        <v>72</v>
      </c>
      <c r="AY150" s="254" t="s">
        <v>295</v>
      </c>
    </row>
    <row r="151" s="15" customFormat="1">
      <c r="A151" s="15"/>
      <c r="B151" s="255"/>
      <c r="C151" s="256"/>
      <c r="D151" s="235" t="s">
        <v>307</v>
      </c>
      <c r="E151" s="257" t="s">
        <v>21</v>
      </c>
      <c r="F151" s="258" t="s">
        <v>312</v>
      </c>
      <c r="G151" s="256"/>
      <c r="H151" s="259">
        <v>9.8499999999999996</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307</v>
      </c>
      <c r="AU151" s="265" t="s">
        <v>81</v>
      </c>
      <c r="AV151" s="15" t="s">
        <v>303</v>
      </c>
      <c r="AW151" s="15" t="s">
        <v>33</v>
      </c>
      <c r="AX151" s="15" t="s">
        <v>79</v>
      </c>
      <c r="AY151" s="265" t="s">
        <v>295</v>
      </c>
    </row>
    <row r="152" s="2" customFormat="1" ht="55.5" customHeight="1">
      <c r="A152" s="40"/>
      <c r="B152" s="41"/>
      <c r="C152" s="215" t="s">
        <v>361</v>
      </c>
      <c r="D152" s="215" t="s">
        <v>298</v>
      </c>
      <c r="E152" s="216" t="s">
        <v>457</v>
      </c>
      <c r="F152" s="217" t="s">
        <v>458</v>
      </c>
      <c r="G152" s="218" t="s">
        <v>459</v>
      </c>
      <c r="H152" s="219">
        <v>2</v>
      </c>
      <c r="I152" s="220"/>
      <c r="J152" s="221">
        <f>ROUND(I152*H152,2)</f>
        <v>0</v>
      </c>
      <c r="K152" s="217" t="s">
        <v>302</v>
      </c>
      <c r="L152" s="46"/>
      <c r="M152" s="222" t="s">
        <v>21</v>
      </c>
      <c r="N152" s="223" t="s">
        <v>43</v>
      </c>
      <c r="O152" s="86"/>
      <c r="P152" s="224">
        <f>O152*H152</f>
        <v>0</v>
      </c>
      <c r="Q152" s="224">
        <v>0</v>
      </c>
      <c r="R152" s="224">
        <f>Q152*H152</f>
        <v>0</v>
      </c>
      <c r="S152" s="224">
        <v>0.069000000000000006</v>
      </c>
      <c r="T152" s="225">
        <f>S152*H152</f>
        <v>0.13800000000000001</v>
      </c>
      <c r="U152" s="40"/>
      <c r="V152" s="40"/>
      <c r="W152" s="40"/>
      <c r="X152" s="40"/>
      <c r="Y152" s="40"/>
      <c r="Z152" s="40"/>
      <c r="AA152" s="40"/>
      <c r="AB152" s="40"/>
      <c r="AC152" s="40"/>
      <c r="AD152" s="40"/>
      <c r="AE152" s="40"/>
      <c r="AR152" s="226" t="s">
        <v>303</v>
      </c>
      <c r="AT152" s="226" t="s">
        <v>298</v>
      </c>
      <c r="AU152" s="226" t="s">
        <v>81</v>
      </c>
      <c r="AY152" s="19" t="s">
        <v>295</v>
      </c>
      <c r="BE152" s="227">
        <f>IF(N152="základní",J152,0)</f>
        <v>0</v>
      </c>
      <c r="BF152" s="227">
        <f>IF(N152="snížená",J152,0)</f>
        <v>0</v>
      </c>
      <c r="BG152" s="227">
        <f>IF(N152="zákl. přenesená",J152,0)</f>
        <v>0</v>
      </c>
      <c r="BH152" s="227">
        <f>IF(N152="sníž. přenesená",J152,0)</f>
        <v>0</v>
      </c>
      <c r="BI152" s="227">
        <f>IF(N152="nulová",J152,0)</f>
        <v>0</v>
      </c>
      <c r="BJ152" s="19" t="s">
        <v>79</v>
      </c>
      <c r="BK152" s="227">
        <f>ROUND(I152*H152,2)</f>
        <v>0</v>
      </c>
      <c r="BL152" s="19" t="s">
        <v>303</v>
      </c>
      <c r="BM152" s="226" t="s">
        <v>767</v>
      </c>
    </row>
    <row r="153" s="2" customFormat="1">
      <c r="A153" s="40"/>
      <c r="B153" s="41"/>
      <c r="C153" s="42"/>
      <c r="D153" s="228" t="s">
        <v>305</v>
      </c>
      <c r="E153" s="42"/>
      <c r="F153" s="229" t="s">
        <v>461</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305</v>
      </c>
      <c r="AU153" s="19" t="s">
        <v>81</v>
      </c>
    </row>
    <row r="154" s="13" customFormat="1">
      <c r="A154" s="13"/>
      <c r="B154" s="233"/>
      <c r="C154" s="234"/>
      <c r="D154" s="235" t="s">
        <v>307</v>
      </c>
      <c r="E154" s="236" t="s">
        <v>21</v>
      </c>
      <c r="F154" s="237" t="s">
        <v>462</v>
      </c>
      <c r="G154" s="234"/>
      <c r="H154" s="236" t="s">
        <v>21</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307</v>
      </c>
      <c r="AU154" s="243" t="s">
        <v>81</v>
      </c>
      <c r="AV154" s="13" t="s">
        <v>79</v>
      </c>
      <c r="AW154" s="13" t="s">
        <v>33</v>
      </c>
      <c r="AX154" s="13" t="s">
        <v>72</v>
      </c>
      <c r="AY154" s="243" t="s">
        <v>295</v>
      </c>
    </row>
    <row r="155" s="14" customFormat="1">
      <c r="A155" s="14"/>
      <c r="B155" s="244"/>
      <c r="C155" s="245"/>
      <c r="D155" s="235" t="s">
        <v>307</v>
      </c>
      <c r="E155" s="246" t="s">
        <v>21</v>
      </c>
      <c r="F155" s="247" t="s">
        <v>81</v>
      </c>
      <c r="G155" s="245"/>
      <c r="H155" s="248">
        <v>2</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307</v>
      </c>
      <c r="AU155" s="254" t="s">
        <v>81</v>
      </c>
      <c r="AV155" s="14" t="s">
        <v>81</v>
      </c>
      <c r="AW155" s="14" t="s">
        <v>33</v>
      </c>
      <c r="AX155" s="14" t="s">
        <v>72</v>
      </c>
      <c r="AY155" s="254" t="s">
        <v>295</v>
      </c>
    </row>
    <row r="156" s="15" customFormat="1">
      <c r="A156" s="15"/>
      <c r="B156" s="255"/>
      <c r="C156" s="256"/>
      <c r="D156" s="235" t="s">
        <v>307</v>
      </c>
      <c r="E156" s="257" t="s">
        <v>21</v>
      </c>
      <c r="F156" s="258" t="s">
        <v>312</v>
      </c>
      <c r="G156" s="256"/>
      <c r="H156" s="259">
        <v>2</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307</v>
      </c>
      <c r="AU156" s="265" t="s">
        <v>81</v>
      </c>
      <c r="AV156" s="15" t="s">
        <v>303</v>
      </c>
      <c r="AW156" s="15" t="s">
        <v>33</v>
      </c>
      <c r="AX156" s="15" t="s">
        <v>79</v>
      </c>
      <c r="AY156" s="265" t="s">
        <v>295</v>
      </c>
    </row>
    <row r="157" s="2" customFormat="1" ht="33" customHeight="1">
      <c r="A157" s="40"/>
      <c r="B157" s="41"/>
      <c r="C157" s="215" t="s">
        <v>370</v>
      </c>
      <c r="D157" s="215" t="s">
        <v>298</v>
      </c>
      <c r="E157" s="216" t="s">
        <v>466</v>
      </c>
      <c r="F157" s="217" t="s">
        <v>467</v>
      </c>
      <c r="G157" s="218" t="s">
        <v>301</v>
      </c>
      <c r="H157" s="219">
        <v>13.73</v>
      </c>
      <c r="I157" s="220"/>
      <c r="J157" s="221">
        <f>ROUND(I157*H157,2)</f>
        <v>0</v>
      </c>
      <c r="K157" s="217" t="s">
        <v>302</v>
      </c>
      <c r="L157" s="46"/>
      <c r="M157" s="222" t="s">
        <v>21</v>
      </c>
      <c r="N157" s="223" t="s">
        <v>43</v>
      </c>
      <c r="O157" s="86"/>
      <c r="P157" s="224">
        <f>O157*H157</f>
        <v>0</v>
      </c>
      <c r="Q157" s="224">
        <v>0</v>
      </c>
      <c r="R157" s="224">
        <f>Q157*H157</f>
        <v>0</v>
      </c>
      <c r="S157" s="224">
        <v>0.050000000000000003</v>
      </c>
      <c r="T157" s="225">
        <f>S157*H157</f>
        <v>0.68650000000000011</v>
      </c>
      <c r="U157" s="40"/>
      <c r="V157" s="40"/>
      <c r="W157" s="40"/>
      <c r="X157" s="40"/>
      <c r="Y157" s="40"/>
      <c r="Z157" s="40"/>
      <c r="AA157" s="40"/>
      <c r="AB157" s="40"/>
      <c r="AC157" s="40"/>
      <c r="AD157" s="40"/>
      <c r="AE157" s="40"/>
      <c r="AR157" s="226" t="s">
        <v>303</v>
      </c>
      <c r="AT157" s="226" t="s">
        <v>298</v>
      </c>
      <c r="AU157" s="226" t="s">
        <v>81</v>
      </c>
      <c r="AY157" s="19" t="s">
        <v>295</v>
      </c>
      <c r="BE157" s="227">
        <f>IF(N157="základní",J157,0)</f>
        <v>0</v>
      </c>
      <c r="BF157" s="227">
        <f>IF(N157="snížená",J157,0)</f>
        <v>0</v>
      </c>
      <c r="BG157" s="227">
        <f>IF(N157="zákl. přenesená",J157,0)</f>
        <v>0</v>
      </c>
      <c r="BH157" s="227">
        <f>IF(N157="sníž. přenesená",J157,0)</f>
        <v>0</v>
      </c>
      <c r="BI157" s="227">
        <f>IF(N157="nulová",J157,0)</f>
        <v>0</v>
      </c>
      <c r="BJ157" s="19" t="s">
        <v>79</v>
      </c>
      <c r="BK157" s="227">
        <f>ROUND(I157*H157,2)</f>
        <v>0</v>
      </c>
      <c r="BL157" s="19" t="s">
        <v>303</v>
      </c>
      <c r="BM157" s="226" t="s">
        <v>768</v>
      </c>
    </row>
    <row r="158" s="2" customFormat="1">
      <c r="A158" s="40"/>
      <c r="B158" s="41"/>
      <c r="C158" s="42"/>
      <c r="D158" s="228" t="s">
        <v>305</v>
      </c>
      <c r="E158" s="42"/>
      <c r="F158" s="229" t="s">
        <v>469</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305</v>
      </c>
      <c r="AU158" s="19" t="s">
        <v>81</v>
      </c>
    </row>
    <row r="159" s="14" customFormat="1">
      <c r="A159" s="14"/>
      <c r="B159" s="244"/>
      <c r="C159" s="245"/>
      <c r="D159" s="235" t="s">
        <v>307</v>
      </c>
      <c r="E159" s="246" t="s">
        <v>21</v>
      </c>
      <c r="F159" s="247" t="s">
        <v>769</v>
      </c>
      <c r="G159" s="245"/>
      <c r="H159" s="248">
        <v>8.9100000000000001</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307</v>
      </c>
      <c r="AU159" s="254" t="s">
        <v>81</v>
      </c>
      <c r="AV159" s="14" t="s">
        <v>81</v>
      </c>
      <c r="AW159" s="14" t="s">
        <v>33</v>
      </c>
      <c r="AX159" s="14" t="s">
        <v>72</v>
      </c>
      <c r="AY159" s="254" t="s">
        <v>295</v>
      </c>
    </row>
    <row r="160" s="14" customFormat="1">
      <c r="A160" s="14"/>
      <c r="B160" s="244"/>
      <c r="C160" s="245"/>
      <c r="D160" s="235" t="s">
        <v>307</v>
      </c>
      <c r="E160" s="246" t="s">
        <v>21</v>
      </c>
      <c r="F160" s="247" t="s">
        <v>770</v>
      </c>
      <c r="G160" s="245"/>
      <c r="H160" s="248">
        <v>3.21</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307</v>
      </c>
      <c r="AU160" s="254" t="s">
        <v>81</v>
      </c>
      <c r="AV160" s="14" t="s">
        <v>81</v>
      </c>
      <c r="AW160" s="14" t="s">
        <v>33</v>
      </c>
      <c r="AX160" s="14" t="s">
        <v>72</v>
      </c>
      <c r="AY160" s="254" t="s">
        <v>295</v>
      </c>
    </row>
    <row r="161" s="14" customFormat="1">
      <c r="A161" s="14"/>
      <c r="B161" s="244"/>
      <c r="C161" s="245"/>
      <c r="D161" s="235" t="s">
        <v>307</v>
      </c>
      <c r="E161" s="246" t="s">
        <v>21</v>
      </c>
      <c r="F161" s="247" t="s">
        <v>771</v>
      </c>
      <c r="G161" s="245"/>
      <c r="H161" s="248">
        <v>1.6100000000000001</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307</v>
      </c>
      <c r="AU161" s="254" t="s">
        <v>81</v>
      </c>
      <c r="AV161" s="14" t="s">
        <v>81</v>
      </c>
      <c r="AW161" s="14" t="s">
        <v>33</v>
      </c>
      <c r="AX161" s="14" t="s">
        <v>72</v>
      </c>
      <c r="AY161" s="254" t="s">
        <v>295</v>
      </c>
    </row>
    <row r="162" s="15" customFormat="1">
      <c r="A162" s="15"/>
      <c r="B162" s="255"/>
      <c r="C162" s="256"/>
      <c r="D162" s="235" t="s">
        <v>307</v>
      </c>
      <c r="E162" s="257" t="s">
        <v>21</v>
      </c>
      <c r="F162" s="258" t="s">
        <v>312</v>
      </c>
      <c r="G162" s="256"/>
      <c r="H162" s="259">
        <v>13.73</v>
      </c>
      <c r="I162" s="260"/>
      <c r="J162" s="256"/>
      <c r="K162" s="256"/>
      <c r="L162" s="261"/>
      <c r="M162" s="262"/>
      <c r="N162" s="263"/>
      <c r="O162" s="263"/>
      <c r="P162" s="263"/>
      <c r="Q162" s="263"/>
      <c r="R162" s="263"/>
      <c r="S162" s="263"/>
      <c r="T162" s="264"/>
      <c r="U162" s="15"/>
      <c r="V162" s="15"/>
      <c r="W162" s="15"/>
      <c r="X162" s="15"/>
      <c r="Y162" s="15"/>
      <c r="Z162" s="15"/>
      <c r="AA162" s="15"/>
      <c r="AB162" s="15"/>
      <c r="AC162" s="15"/>
      <c r="AD162" s="15"/>
      <c r="AE162" s="15"/>
      <c r="AT162" s="265" t="s">
        <v>307</v>
      </c>
      <c r="AU162" s="265" t="s">
        <v>81</v>
      </c>
      <c r="AV162" s="15" t="s">
        <v>303</v>
      </c>
      <c r="AW162" s="15" t="s">
        <v>33</v>
      </c>
      <c r="AX162" s="15" t="s">
        <v>79</v>
      </c>
      <c r="AY162" s="265" t="s">
        <v>295</v>
      </c>
    </row>
    <row r="163" s="12" customFormat="1" ht="22.8" customHeight="1">
      <c r="A163" s="12"/>
      <c r="B163" s="199"/>
      <c r="C163" s="200"/>
      <c r="D163" s="201" t="s">
        <v>71</v>
      </c>
      <c r="E163" s="213" t="s">
        <v>343</v>
      </c>
      <c r="F163" s="213" t="s">
        <v>344</v>
      </c>
      <c r="G163" s="200"/>
      <c r="H163" s="200"/>
      <c r="I163" s="203"/>
      <c r="J163" s="214">
        <f>BK163</f>
        <v>0</v>
      </c>
      <c r="K163" s="200"/>
      <c r="L163" s="205"/>
      <c r="M163" s="206"/>
      <c r="N163" s="207"/>
      <c r="O163" s="207"/>
      <c r="P163" s="208">
        <f>SUM(P164:P173)</f>
        <v>0</v>
      </c>
      <c r="Q163" s="207"/>
      <c r="R163" s="208">
        <f>SUM(R164:R173)</f>
        <v>0</v>
      </c>
      <c r="S163" s="207"/>
      <c r="T163" s="209">
        <f>SUM(T164:T173)</f>
        <v>0</v>
      </c>
      <c r="U163" s="12"/>
      <c r="V163" s="12"/>
      <c r="W163" s="12"/>
      <c r="X163" s="12"/>
      <c r="Y163" s="12"/>
      <c r="Z163" s="12"/>
      <c r="AA163" s="12"/>
      <c r="AB163" s="12"/>
      <c r="AC163" s="12"/>
      <c r="AD163" s="12"/>
      <c r="AE163" s="12"/>
      <c r="AR163" s="210" t="s">
        <v>79</v>
      </c>
      <c r="AT163" s="211" t="s">
        <v>71</v>
      </c>
      <c r="AU163" s="211" t="s">
        <v>79</v>
      </c>
      <c r="AY163" s="210" t="s">
        <v>295</v>
      </c>
      <c r="BK163" s="212">
        <f>SUM(BK164:BK173)</f>
        <v>0</v>
      </c>
    </row>
    <row r="164" s="2" customFormat="1" ht="44.25" customHeight="1">
      <c r="A164" s="40"/>
      <c r="B164" s="41"/>
      <c r="C164" s="215" t="s">
        <v>382</v>
      </c>
      <c r="D164" s="215" t="s">
        <v>298</v>
      </c>
      <c r="E164" s="216" t="s">
        <v>346</v>
      </c>
      <c r="F164" s="217" t="s">
        <v>347</v>
      </c>
      <c r="G164" s="218" t="s">
        <v>348</v>
      </c>
      <c r="H164" s="219">
        <v>12.071999999999999</v>
      </c>
      <c r="I164" s="220"/>
      <c r="J164" s="221">
        <f>ROUND(I164*H164,2)</f>
        <v>0</v>
      </c>
      <c r="K164" s="217" t="s">
        <v>302</v>
      </c>
      <c r="L164" s="46"/>
      <c r="M164" s="222" t="s">
        <v>21</v>
      </c>
      <c r="N164" s="223" t="s">
        <v>43</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303</v>
      </c>
      <c r="AT164" s="226" t="s">
        <v>298</v>
      </c>
      <c r="AU164" s="226" t="s">
        <v>81</v>
      </c>
      <c r="AY164" s="19" t="s">
        <v>295</v>
      </c>
      <c r="BE164" s="227">
        <f>IF(N164="základní",J164,0)</f>
        <v>0</v>
      </c>
      <c r="BF164" s="227">
        <f>IF(N164="snížená",J164,0)</f>
        <v>0</v>
      </c>
      <c r="BG164" s="227">
        <f>IF(N164="zákl. přenesená",J164,0)</f>
        <v>0</v>
      </c>
      <c r="BH164" s="227">
        <f>IF(N164="sníž. přenesená",J164,0)</f>
        <v>0</v>
      </c>
      <c r="BI164" s="227">
        <f>IF(N164="nulová",J164,0)</f>
        <v>0</v>
      </c>
      <c r="BJ164" s="19" t="s">
        <v>79</v>
      </c>
      <c r="BK164" s="227">
        <f>ROUND(I164*H164,2)</f>
        <v>0</v>
      </c>
      <c r="BL164" s="19" t="s">
        <v>303</v>
      </c>
      <c r="BM164" s="226" t="s">
        <v>772</v>
      </c>
    </row>
    <row r="165" s="2" customFormat="1">
      <c r="A165" s="40"/>
      <c r="B165" s="41"/>
      <c r="C165" s="42"/>
      <c r="D165" s="228" t="s">
        <v>305</v>
      </c>
      <c r="E165" s="42"/>
      <c r="F165" s="229" t="s">
        <v>350</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305</v>
      </c>
      <c r="AU165" s="19" t="s">
        <v>81</v>
      </c>
    </row>
    <row r="166" s="2" customFormat="1" ht="33" customHeight="1">
      <c r="A166" s="40"/>
      <c r="B166" s="41"/>
      <c r="C166" s="215" t="s">
        <v>393</v>
      </c>
      <c r="D166" s="215" t="s">
        <v>298</v>
      </c>
      <c r="E166" s="216" t="s">
        <v>352</v>
      </c>
      <c r="F166" s="217" t="s">
        <v>353</v>
      </c>
      <c r="G166" s="218" t="s">
        <v>348</v>
      </c>
      <c r="H166" s="219">
        <v>12.071999999999999</v>
      </c>
      <c r="I166" s="220"/>
      <c r="J166" s="221">
        <f>ROUND(I166*H166,2)</f>
        <v>0</v>
      </c>
      <c r="K166" s="217" t="s">
        <v>302</v>
      </c>
      <c r="L166" s="46"/>
      <c r="M166" s="222" t="s">
        <v>21</v>
      </c>
      <c r="N166" s="223" t="s">
        <v>43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303</v>
      </c>
      <c r="AT166" s="226" t="s">
        <v>298</v>
      </c>
      <c r="AU166" s="226" t="s">
        <v>81</v>
      </c>
      <c r="AY166" s="19" t="s">
        <v>295</v>
      </c>
      <c r="BE166" s="227">
        <f>IF(N166="základní",J166,0)</f>
        <v>0</v>
      </c>
      <c r="BF166" s="227">
        <f>IF(N166="snížená",J166,0)</f>
        <v>0</v>
      </c>
      <c r="BG166" s="227">
        <f>IF(N166="zákl. přenesená",J166,0)</f>
        <v>0</v>
      </c>
      <c r="BH166" s="227">
        <f>IF(N166="sníž. přenesená",J166,0)</f>
        <v>0</v>
      </c>
      <c r="BI166" s="227">
        <f>IF(N166="nulová",J166,0)</f>
        <v>0</v>
      </c>
      <c r="BJ166" s="19" t="s">
        <v>79</v>
      </c>
      <c r="BK166" s="227">
        <f>ROUND(I166*H166,2)</f>
        <v>0</v>
      </c>
      <c r="BL166" s="19" t="s">
        <v>303</v>
      </c>
      <c r="BM166" s="226" t="s">
        <v>773</v>
      </c>
    </row>
    <row r="167" s="2" customFormat="1">
      <c r="A167" s="40"/>
      <c r="B167" s="41"/>
      <c r="C167" s="42"/>
      <c r="D167" s="228" t="s">
        <v>305</v>
      </c>
      <c r="E167" s="42"/>
      <c r="F167" s="229" t="s">
        <v>355</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305</v>
      </c>
      <c r="AU167" s="19" t="s">
        <v>81</v>
      </c>
    </row>
    <row r="168" s="2" customFormat="1" ht="44.25" customHeight="1">
      <c r="A168" s="40"/>
      <c r="B168" s="41"/>
      <c r="C168" s="215" t="s">
        <v>481</v>
      </c>
      <c r="D168" s="215" t="s">
        <v>298</v>
      </c>
      <c r="E168" s="216" t="s">
        <v>356</v>
      </c>
      <c r="F168" s="217" t="s">
        <v>357</v>
      </c>
      <c r="G168" s="218" t="s">
        <v>348</v>
      </c>
      <c r="H168" s="219">
        <v>241.44</v>
      </c>
      <c r="I168" s="220"/>
      <c r="J168" s="221">
        <f>ROUND(I168*H168,2)</f>
        <v>0</v>
      </c>
      <c r="K168" s="217" t="s">
        <v>302</v>
      </c>
      <c r="L168" s="46"/>
      <c r="M168" s="222" t="s">
        <v>21</v>
      </c>
      <c r="N168" s="223" t="s">
        <v>43</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303</v>
      </c>
      <c r="AT168" s="226" t="s">
        <v>298</v>
      </c>
      <c r="AU168" s="226" t="s">
        <v>81</v>
      </c>
      <c r="AY168" s="19" t="s">
        <v>295</v>
      </c>
      <c r="BE168" s="227">
        <f>IF(N168="základní",J168,0)</f>
        <v>0</v>
      </c>
      <c r="BF168" s="227">
        <f>IF(N168="snížená",J168,0)</f>
        <v>0</v>
      </c>
      <c r="BG168" s="227">
        <f>IF(N168="zákl. přenesená",J168,0)</f>
        <v>0</v>
      </c>
      <c r="BH168" s="227">
        <f>IF(N168="sníž. přenesená",J168,0)</f>
        <v>0</v>
      </c>
      <c r="BI168" s="227">
        <f>IF(N168="nulová",J168,0)</f>
        <v>0</v>
      </c>
      <c r="BJ168" s="19" t="s">
        <v>79</v>
      </c>
      <c r="BK168" s="227">
        <f>ROUND(I168*H168,2)</f>
        <v>0</v>
      </c>
      <c r="BL168" s="19" t="s">
        <v>303</v>
      </c>
      <c r="BM168" s="226" t="s">
        <v>774</v>
      </c>
    </row>
    <row r="169" s="2" customFormat="1">
      <c r="A169" s="40"/>
      <c r="B169" s="41"/>
      <c r="C169" s="42"/>
      <c r="D169" s="228" t="s">
        <v>305</v>
      </c>
      <c r="E169" s="42"/>
      <c r="F169" s="229" t="s">
        <v>359</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305</v>
      </c>
      <c r="AU169" s="19" t="s">
        <v>81</v>
      </c>
    </row>
    <row r="170" s="14" customFormat="1">
      <c r="A170" s="14"/>
      <c r="B170" s="244"/>
      <c r="C170" s="245"/>
      <c r="D170" s="235" t="s">
        <v>307</v>
      </c>
      <c r="E170" s="246" t="s">
        <v>21</v>
      </c>
      <c r="F170" s="247" t="s">
        <v>775</v>
      </c>
      <c r="G170" s="245"/>
      <c r="H170" s="248">
        <v>241.44</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307</v>
      </c>
      <c r="AU170" s="254" t="s">
        <v>81</v>
      </c>
      <c r="AV170" s="14" t="s">
        <v>81</v>
      </c>
      <c r="AW170" s="14" t="s">
        <v>33</v>
      </c>
      <c r="AX170" s="14" t="s">
        <v>72</v>
      </c>
      <c r="AY170" s="254" t="s">
        <v>295</v>
      </c>
    </row>
    <row r="171" s="15" customFormat="1">
      <c r="A171" s="15"/>
      <c r="B171" s="255"/>
      <c r="C171" s="256"/>
      <c r="D171" s="235" t="s">
        <v>307</v>
      </c>
      <c r="E171" s="257" t="s">
        <v>21</v>
      </c>
      <c r="F171" s="258" t="s">
        <v>312</v>
      </c>
      <c r="G171" s="256"/>
      <c r="H171" s="259">
        <v>241.44</v>
      </c>
      <c r="I171" s="260"/>
      <c r="J171" s="256"/>
      <c r="K171" s="256"/>
      <c r="L171" s="261"/>
      <c r="M171" s="262"/>
      <c r="N171" s="263"/>
      <c r="O171" s="263"/>
      <c r="P171" s="263"/>
      <c r="Q171" s="263"/>
      <c r="R171" s="263"/>
      <c r="S171" s="263"/>
      <c r="T171" s="264"/>
      <c r="U171" s="15"/>
      <c r="V171" s="15"/>
      <c r="W171" s="15"/>
      <c r="X171" s="15"/>
      <c r="Y171" s="15"/>
      <c r="Z171" s="15"/>
      <c r="AA171" s="15"/>
      <c r="AB171" s="15"/>
      <c r="AC171" s="15"/>
      <c r="AD171" s="15"/>
      <c r="AE171" s="15"/>
      <c r="AT171" s="265" t="s">
        <v>307</v>
      </c>
      <c r="AU171" s="265" t="s">
        <v>81</v>
      </c>
      <c r="AV171" s="15" t="s">
        <v>303</v>
      </c>
      <c r="AW171" s="15" t="s">
        <v>33</v>
      </c>
      <c r="AX171" s="15" t="s">
        <v>79</v>
      </c>
      <c r="AY171" s="265" t="s">
        <v>295</v>
      </c>
    </row>
    <row r="172" s="2" customFormat="1" ht="49.05" customHeight="1">
      <c r="A172" s="40"/>
      <c r="B172" s="41"/>
      <c r="C172" s="215" t="s">
        <v>8</v>
      </c>
      <c r="D172" s="215" t="s">
        <v>298</v>
      </c>
      <c r="E172" s="216" t="s">
        <v>362</v>
      </c>
      <c r="F172" s="217" t="s">
        <v>363</v>
      </c>
      <c r="G172" s="218" t="s">
        <v>348</v>
      </c>
      <c r="H172" s="219">
        <v>12.071999999999999</v>
      </c>
      <c r="I172" s="220"/>
      <c r="J172" s="221">
        <f>ROUND(I172*H172,2)</f>
        <v>0</v>
      </c>
      <c r="K172" s="217" t="s">
        <v>302</v>
      </c>
      <c r="L172" s="46"/>
      <c r="M172" s="222" t="s">
        <v>21</v>
      </c>
      <c r="N172" s="223" t="s">
        <v>43</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303</v>
      </c>
      <c r="AT172" s="226" t="s">
        <v>298</v>
      </c>
      <c r="AU172" s="226" t="s">
        <v>81</v>
      </c>
      <c r="AY172" s="19" t="s">
        <v>295</v>
      </c>
      <c r="BE172" s="227">
        <f>IF(N172="základní",J172,0)</f>
        <v>0</v>
      </c>
      <c r="BF172" s="227">
        <f>IF(N172="snížená",J172,0)</f>
        <v>0</v>
      </c>
      <c r="BG172" s="227">
        <f>IF(N172="zákl. přenesená",J172,0)</f>
        <v>0</v>
      </c>
      <c r="BH172" s="227">
        <f>IF(N172="sníž. přenesená",J172,0)</f>
        <v>0</v>
      </c>
      <c r="BI172" s="227">
        <f>IF(N172="nulová",J172,0)</f>
        <v>0</v>
      </c>
      <c r="BJ172" s="19" t="s">
        <v>79</v>
      </c>
      <c r="BK172" s="227">
        <f>ROUND(I172*H172,2)</f>
        <v>0</v>
      </c>
      <c r="BL172" s="19" t="s">
        <v>303</v>
      </c>
      <c r="BM172" s="226" t="s">
        <v>776</v>
      </c>
    </row>
    <row r="173" s="2" customFormat="1">
      <c r="A173" s="40"/>
      <c r="B173" s="41"/>
      <c r="C173" s="42"/>
      <c r="D173" s="228" t="s">
        <v>305</v>
      </c>
      <c r="E173" s="42"/>
      <c r="F173" s="229" t="s">
        <v>365</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305</v>
      </c>
      <c r="AU173" s="19" t="s">
        <v>81</v>
      </c>
    </row>
    <row r="174" s="12" customFormat="1" ht="25.92" customHeight="1">
      <c r="A174" s="12"/>
      <c r="B174" s="199"/>
      <c r="C174" s="200"/>
      <c r="D174" s="201" t="s">
        <v>71</v>
      </c>
      <c r="E174" s="202" t="s">
        <v>366</v>
      </c>
      <c r="F174" s="202" t="s">
        <v>367</v>
      </c>
      <c r="G174" s="200"/>
      <c r="H174" s="200"/>
      <c r="I174" s="203"/>
      <c r="J174" s="204">
        <f>BK174</f>
        <v>0</v>
      </c>
      <c r="K174" s="200"/>
      <c r="L174" s="205"/>
      <c r="M174" s="206"/>
      <c r="N174" s="207"/>
      <c r="O174" s="207"/>
      <c r="P174" s="208">
        <f>P175+P181+P190+P199+P202+P206+P212+P218</f>
        <v>0</v>
      </c>
      <c r="Q174" s="207"/>
      <c r="R174" s="208">
        <f>R175+R181+R190+R199+R202+R206+R212+R218</f>
        <v>0.10005</v>
      </c>
      <c r="S174" s="207"/>
      <c r="T174" s="209">
        <f>T175+T181+T190+T199+T202+T206+T212+T218</f>
        <v>1.3202887999999999</v>
      </c>
      <c r="U174" s="12"/>
      <c r="V174" s="12"/>
      <c r="W174" s="12"/>
      <c r="X174" s="12"/>
      <c r="Y174" s="12"/>
      <c r="Z174" s="12"/>
      <c r="AA174" s="12"/>
      <c r="AB174" s="12"/>
      <c r="AC174" s="12"/>
      <c r="AD174" s="12"/>
      <c r="AE174" s="12"/>
      <c r="AR174" s="210" t="s">
        <v>81</v>
      </c>
      <c r="AT174" s="211" t="s">
        <v>71</v>
      </c>
      <c r="AU174" s="211" t="s">
        <v>72</v>
      </c>
      <c r="AY174" s="210" t="s">
        <v>295</v>
      </c>
      <c r="BK174" s="212">
        <f>BK175+BK181+BK190+BK199+BK202+BK206+BK212+BK218</f>
        <v>0</v>
      </c>
    </row>
    <row r="175" s="12" customFormat="1" ht="22.8" customHeight="1">
      <c r="A175" s="12"/>
      <c r="B175" s="199"/>
      <c r="C175" s="200"/>
      <c r="D175" s="201" t="s">
        <v>71</v>
      </c>
      <c r="E175" s="213" t="s">
        <v>486</v>
      </c>
      <c r="F175" s="213" t="s">
        <v>487</v>
      </c>
      <c r="G175" s="200"/>
      <c r="H175" s="200"/>
      <c r="I175" s="203"/>
      <c r="J175" s="214">
        <f>BK175</f>
        <v>0</v>
      </c>
      <c r="K175" s="200"/>
      <c r="L175" s="205"/>
      <c r="M175" s="206"/>
      <c r="N175" s="207"/>
      <c r="O175" s="207"/>
      <c r="P175" s="208">
        <f>SUM(P176:P180)</f>
        <v>0</v>
      </c>
      <c r="Q175" s="207"/>
      <c r="R175" s="208">
        <f>SUM(R176:R180)</f>
        <v>0</v>
      </c>
      <c r="S175" s="207"/>
      <c r="T175" s="209">
        <f>SUM(T176:T180)</f>
        <v>0.038560000000000004</v>
      </c>
      <c r="U175" s="12"/>
      <c r="V175" s="12"/>
      <c r="W175" s="12"/>
      <c r="X175" s="12"/>
      <c r="Y175" s="12"/>
      <c r="Z175" s="12"/>
      <c r="AA175" s="12"/>
      <c r="AB175" s="12"/>
      <c r="AC175" s="12"/>
      <c r="AD175" s="12"/>
      <c r="AE175" s="12"/>
      <c r="AR175" s="210" t="s">
        <v>81</v>
      </c>
      <c r="AT175" s="211" t="s">
        <v>71</v>
      </c>
      <c r="AU175" s="211" t="s">
        <v>79</v>
      </c>
      <c r="AY175" s="210" t="s">
        <v>295</v>
      </c>
      <c r="BK175" s="212">
        <f>SUM(BK176:BK180)</f>
        <v>0</v>
      </c>
    </row>
    <row r="176" s="2" customFormat="1" ht="24.15" customHeight="1">
      <c r="A176" s="40"/>
      <c r="B176" s="41"/>
      <c r="C176" s="215" t="s">
        <v>373</v>
      </c>
      <c r="D176" s="215" t="s">
        <v>298</v>
      </c>
      <c r="E176" s="216" t="s">
        <v>489</v>
      </c>
      <c r="F176" s="217" t="s">
        <v>490</v>
      </c>
      <c r="G176" s="218" t="s">
        <v>301</v>
      </c>
      <c r="H176" s="219">
        <v>9.6400000000000006</v>
      </c>
      <c r="I176" s="220"/>
      <c r="J176" s="221">
        <f>ROUND(I176*H176,2)</f>
        <v>0</v>
      </c>
      <c r="K176" s="217" t="s">
        <v>302</v>
      </c>
      <c r="L176" s="46"/>
      <c r="M176" s="222" t="s">
        <v>21</v>
      </c>
      <c r="N176" s="223" t="s">
        <v>43</v>
      </c>
      <c r="O176" s="86"/>
      <c r="P176" s="224">
        <f>O176*H176</f>
        <v>0</v>
      </c>
      <c r="Q176" s="224">
        <v>0</v>
      </c>
      <c r="R176" s="224">
        <f>Q176*H176</f>
        <v>0</v>
      </c>
      <c r="S176" s="224">
        <v>0.0040000000000000001</v>
      </c>
      <c r="T176" s="225">
        <f>S176*H176</f>
        <v>0.038560000000000004</v>
      </c>
      <c r="U176" s="40"/>
      <c r="V176" s="40"/>
      <c r="W176" s="40"/>
      <c r="X176" s="40"/>
      <c r="Y176" s="40"/>
      <c r="Z176" s="40"/>
      <c r="AA176" s="40"/>
      <c r="AB176" s="40"/>
      <c r="AC176" s="40"/>
      <c r="AD176" s="40"/>
      <c r="AE176" s="40"/>
      <c r="AR176" s="226" t="s">
        <v>373</v>
      </c>
      <c r="AT176" s="226" t="s">
        <v>298</v>
      </c>
      <c r="AU176" s="226" t="s">
        <v>81</v>
      </c>
      <c r="AY176" s="19" t="s">
        <v>295</v>
      </c>
      <c r="BE176" s="227">
        <f>IF(N176="základní",J176,0)</f>
        <v>0</v>
      </c>
      <c r="BF176" s="227">
        <f>IF(N176="snížená",J176,0)</f>
        <v>0</v>
      </c>
      <c r="BG176" s="227">
        <f>IF(N176="zákl. přenesená",J176,0)</f>
        <v>0</v>
      </c>
      <c r="BH176" s="227">
        <f>IF(N176="sníž. přenesená",J176,0)</f>
        <v>0</v>
      </c>
      <c r="BI176" s="227">
        <f>IF(N176="nulová",J176,0)</f>
        <v>0</v>
      </c>
      <c r="BJ176" s="19" t="s">
        <v>79</v>
      </c>
      <c r="BK176" s="227">
        <f>ROUND(I176*H176,2)</f>
        <v>0</v>
      </c>
      <c r="BL176" s="19" t="s">
        <v>373</v>
      </c>
      <c r="BM176" s="226" t="s">
        <v>777</v>
      </c>
    </row>
    <row r="177" s="2" customFormat="1">
      <c r="A177" s="40"/>
      <c r="B177" s="41"/>
      <c r="C177" s="42"/>
      <c r="D177" s="228" t="s">
        <v>305</v>
      </c>
      <c r="E177" s="42"/>
      <c r="F177" s="229" t="s">
        <v>492</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305</v>
      </c>
      <c r="AU177" s="19" t="s">
        <v>81</v>
      </c>
    </row>
    <row r="178" s="14" customFormat="1">
      <c r="A178" s="14"/>
      <c r="B178" s="244"/>
      <c r="C178" s="245"/>
      <c r="D178" s="235" t="s">
        <v>307</v>
      </c>
      <c r="E178" s="246" t="s">
        <v>21</v>
      </c>
      <c r="F178" s="247" t="s">
        <v>778</v>
      </c>
      <c r="G178" s="245"/>
      <c r="H178" s="248">
        <v>6.4199999999999999</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307</v>
      </c>
      <c r="AU178" s="254" t="s">
        <v>81</v>
      </c>
      <c r="AV178" s="14" t="s">
        <v>81</v>
      </c>
      <c r="AW178" s="14" t="s">
        <v>33</v>
      </c>
      <c r="AX178" s="14" t="s">
        <v>72</v>
      </c>
      <c r="AY178" s="254" t="s">
        <v>295</v>
      </c>
    </row>
    <row r="179" s="14" customFormat="1">
      <c r="A179" s="14"/>
      <c r="B179" s="244"/>
      <c r="C179" s="245"/>
      <c r="D179" s="235" t="s">
        <v>307</v>
      </c>
      <c r="E179" s="246" t="s">
        <v>21</v>
      </c>
      <c r="F179" s="247" t="s">
        <v>779</v>
      </c>
      <c r="G179" s="245"/>
      <c r="H179" s="248">
        <v>3.2200000000000002</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307</v>
      </c>
      <c r="AU179" s="254" t="s">
        <v>81</v>
      </c>
      <c r="AV179" s="14" t="s">
        <v>81</v>
      </c>
      <c r="AW179" s="14" t="s">
        <v>33</v>
      </c>
      <c r="AX179" s="14" t="s">
        <v>72</v>
      </c>
      <c r="AY179" s="254" t="s">
        <v>295</v>
      </c>
    </row>
    <row r="180" s="15" customFormat="1">
      <c r="A180" s="15"/>
      <c r="B180" s="255"/>
      <c r="C180" s="256"/>
      <c r="D180" s="235" t="s">
        <v>307</v>
      </c>
      <c r="E180" s="257" t="s">
        <v>21</v>
      </c>
      <c r="F180" s="258" t="s">
        <v>312</v>
      </c>
      <c r="G180" s="256"/>
      <c r="H180" s="259">
        <v>9.6400000000000006</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307</v>
      </c>
      <c r="AU180" s="265" t="s">
        <v>81</v>
      </c>
      <c r="AV180" s="15" t="s">
        <v>303</v>
      </c>
      <c r="AW180" s="15" t="s">
        <v>33</v>
      </c>
      <c r="AX180" s="15" t="s">
        <v>79</v>
      </c>
      <c r="AY180" s="265" t="s">
        <v>295</v>
      </c>
    </row>
    <row r="181" s="12" customFormat="1" ht="22.8" customHeight="1">
      <c r="A181" s="12"/>
      <c r="B181" s="199"/>
      <c r="C181" s="200"/>
      <c r="D181" s="201" t="s">
        <v>71</v>
      </c>
      <c r="E181" s="213" t="s">
        <v>702</v>
      </c>
      <c r="F181" s="213" t="s">
        <v>703</v>
      </c>
      <c r="G181" s="200"/>
      <c r="H181" s="200"/>
      <c r="I181" s="203"/>
      <c r="J181" s="214">
        <f>BK181</f>
        <v>0</v>
      </c>
      <c r="K181" s="200"/>
      <c r="L181" s="205"/>
      <c r="M181" s="206"/>
      <c r="N181" s="207"/>
      <c r="O181" s="207"/>
      <c r="P181" s="208">
        <f>SUM(P182:P189)</f>
        <v>0</v>
      </c>
      <c r="Q181" s="207"/>
      <c r="R181" s="208">
        <f>SUM(R182:R189)</f>
        <v>0</v>
      </c>
      <c r="S181" s="207"/>
      <c r="T181" s="209">
        <f>SUM(T182:T189)</f>
        <v>0.13932600000000001</v>
      </c>
      <c r="U181" s="12"/>
      <c r="V181" s="12"/>
      <c r="W181" s="12"/>
      <c r="X181" s="12"/>
      <c r="Y181" s="12"/>
      <c r="Z181" s="12"/>
      <c r="AA181" s="12"/>
      <c r="AB181" s="12"/>
      <c r="AC181" s="12"/>
      <c r="AD181" s="12"/>
      <c r="AE181" s="12"/>
      <c r="AR181" s="210" t="s">
        <v>81</v>
      </c>
      <c r="AT181" s="211" t="s">
        <v>71</v>
      </c>
      <c r="AU181" s="211" t="s">
        <v>79</v>
      </c>
      <c r="AY181" s="210" t="s">
        <v>295</v>
      </c>
      <c r="BK181" s="212">
        <f>SUM(BK182:BK189)</f>
        <v>0</v>
      </c>
    </row>
    <row r="182" s="2" customFormat="1" ht="24.15" customHeight="1">
      <c r="A182" s="40"/>
      <c r="B182" s="41"/>
      <c r="C182" s="215" t="s">
        <v>488</v>
      </c>
      <c r="D182" s="215" t="s">
        <v>298</v>
      </c>
      <c r="E182" s="216" t="s">
        <v>704</v>
      </c>
      <c r="F182" s="217" t="s">
        <v>705</v>
      </c>
      <c r="G182" s="218" t="s">
        <v>301</v>
      </c>
      <c r="H182" s="219">
        <v>21.109999999999999</v>
      </c>
      <c r="I182" s="220"/>
      <c r="J182" s="221">
        <f>ROUND(I182*H182,2)</f>
        <v>0</v>
      </c>
      <c r="K182" s="217" t="s">
        <v>302</v>
      </c>
      <c r="L182" s="46"/>
      <c r="M182" s="222" t="s">
        <v>21</v>
      </c>
      <c r="N182" s="223" t="s">
        <v>43</v>
      </c>
      <c r="O182" s="86"/>
      <c r="P182" s="224">
        <f>O182*H182</f>
        <v>0</v>
      </c>
      <c r="Q182" s="224">
        <v>0</v>
      </c>
      <c r="R182" s="224">
        <f>Q182*H182</f>
        <v>0</v>
      </c>
      <c r="S182" s="224">
        <v>0.0066</v>
      </c>
      <c r="T182" s="225">
        <f>S182*H182</f>
        <v>0.13932600000000001</v>
      </c>
      <c r="U182" s="40"/>
      <c r="V182" s="40"/>
      <c r="W182" s="40"/>
      <c r="X182" s="40"/>
      <c r="Y182" s="40"/>
      <c r="Z182" s="40"/>
      <c r="AA182" s="40"/>
      <c r="AB182" s="40"/>
      <c r="AC182" s="40"/>
      <c r="AD182" s="40"/>
      <c r="AE182" s="40"/>
      <c r="AR182" s="226" t="s">
        <v>373</v>
      </c>
      <c r="AT182" s="226" t="s">
        <v>298</v>
      </c>
      <c r="AU182" s="226" t="s">
        <v>81</v>
      </c>
      <c r="AY182" s="19" t="s">
        <v>295</v>
      </c>
      <c r="BE182" s="227">
        <f>IF(N182="základní",J182,0)</f>
        <v>0</v>
      </c>
      <c r="BF182" s="227">
        <f>IF(N182="snížená",J182,0)</f>
        <v>0</v>
      </c>
      <c r="BG182" s="227">
        <f>IF(N182="zákl. přenesená",J182,0)</f>
        <v>0</v>
      </c>
      <c r="BH182" s="227">
        <f>IF(N182="sníž. přenesená",J182,0)</f>
        <v>0</v>
      </c>
      <c r="BI182" s="227">
        <f>IF(N182="nulová",J182,0)</f>
        <v>0</v>
      </c>
      <c r="BJ182" s="19" t="s">
        <v>79</v>
      </c>
      <c r="BK182" s="227">
        <f>ROUND(I182*H182,2)</f>
        <v>0</v>
      </c>
      <c r="BL182" s="19" t="s">
        <v>373</v>
      </c>
      <c r="BM182" s="226" t="s">
        <v>780</v>
      </c>
    </row>
    <row r="183" s="2" customFormat="1">
      <c r="A183" s="40"/>
      <c r="B183" s="41"/>
      <c r="C183" s="42"/>
      <c r="D183" s="228" t="s">
        <v>305</v>
      </c>
      <c r="E183" s="42"/>
      <c r="F183" s="229" t="s">
        <v>707</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305</v>
      </c>
      <c r="AU183" s="19" t="s">
        <v>81</v>
      </c>
    </row>
    <row r="184" s="13" customFormat="1">
      <c r="A184" s="13"/>
      <c r="B184" s="233"/>
      <c r="C184" s="234"/>
      <c r="D184" s="235" t="s">
        <v>307</v>
      </c>
      <c r="E184" s="236" t="s">
        <v>21</v>
      </c>
      <c r="F184" s="237" t="s">
        <v>781</v>
      </c>
      <c r="G184" s="234"/>
      <c r="H184" s="236" t="s">
        <v>21</v>
      </c>
      <c r="I184" s="238"/>
      <c r="J184" s="234"/>
      <c r="K184" s="234"/>
      <c r="L184" s="239"/>
      <c r="M184" s="240"/>
      <c r="N184" s="241"/>
      <c r="O184" s="241"/>
      <c r="P184" s="241"/>
      <c r="Q184" s="241"/>
      <c r="R184" s="241"/>
      <c r="S184" s="241"/>
      <c r="T184" s="242"/>
      <c r="U184" s="13"/>
      <c r="V184" s="13"/>
      <c r="W184" s="13"/>
      <c r="X184" s="13"/>
      <c r="Y184" s="13"/>
      <c r="Z184" s="13"/>
      <c r="AA184" s="13"/>
      <c r="AB184" s="13"/>
      <c r="AC184" s="13"/>
      <c r="AD184" s="13"/>
      <c r="AE184" s="13"/>
      <c r="AT184" s="243" t="s">
        <v>307</v>
      </c>
      <c r="AU184" s="243" t="s">
        <v>81</v>
      </c>
      <c r="AV184" s="13" t="s">
        <v>79</v>
      </c>
      <c r="AW184" s="13" t="s">
        <v>33</v>
      </c>
      <c r="AX184" s="13" t="s">
        <v>72</v>
      </c>
      <c r="AY184" s="243" t="s">
        <v>295</v>
      </c>
    </row>
    <row r="185" s="14" customFormat="1">
      <c r="A185" s="14"/>
      <c r="B185" s="244"/>
      <c r="C185" s="245"/>
      <c r="D185" s="235" t="s">
        <v>307</v>
      </c>
      <c r="E185" s="246" t="s">
        <v>21</v>
      </c>
      <c r="F185" s="247" t="s">
        <v>771</v>
      </c>
      <c r="G185" s="245"/>
      <c r="H185" s="248">
        <v>1.6100000000000001</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307</v>
      </c>
      <c r="AU185" s="254" t="s">
        <v>81</v>
      </c>
      <c r="AV185" s="14" t="s">
        <v>81</v>
      </c>
      <c r="AW185" s="14" t="s">
        <v>33</v>
      </c>
      <c r="AX185" s="14" t="s">
        <v>72</v>
      </c>
      <c r="AY185" s="254" t="s">
        <v>295</v>
      </c>
    </row>
    <row r="186" s="14" customFormat="1">
      <c r="A186" s="14"/>
      <c r="B186" s="244"/>
      <c r="C186" s="245"/>
      <c r="D186" s="235" t="s">
        <v>307</v>
      </c>
      <c r="E186" s="246" t="s">
        <v>21</v>
      </c>
      <c r="F186" s="247" t="s">
        <v>782</v>
      </c>
      <c r="G186" s="245"/>
      <c r="H186" s="248">
        <v>13.07</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307</v>
      </c>
      <c r="AU186" s="254" t="s">
        <v>81</v>
      </c>
      <c r="AV186" s="14" t="s">
        <v>81</v>
      </c>
      <c r="AW186" s="14" t="s">
        <v>33</v>
      </c>
      <c r="AX186" s="14" t="s">
        <v>72</v>
      </c>
      <c r="AY186" s="254" t="s">
        <v>295</v>
      </c>
    </row>
    <row r="187" s="13" customFormat="1">
      <c r="A187" s="13"/>
      <c r="B187" s="233"/>
      <c r="C187" s="234"/>
      <c r="D187" s="235" t="s">
        <v>307</v>
      </c>
      <c r="E187" s="236" t="s">
        <v>21</v>
      </c>
      <c r="F187" s="237" t="s">
        <v>684</v>
      </c>
      <c r="G187" s="234"/>
      <c r="H187" s="236" t="s">
        <v>21</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307</v>
      </c>
      <c r="AU187" s="243" t="s">
        <v>81</v>
      </c>
      <c r="AV187" s="13" t="s">
        <v>79</v>
      </c>
      <c r="AW187" s="13" t="s">
        <v>33</v>
      </c>
      <c r="AX187" s="13" t="s">
        <v>72</v>
      </c>
      <c r="AY187" s="243" t="s">
        <v>295</v>
      </c>
    </row>
    <row r="188" s="14" customFormat="1">
      <c r="A188" s="14"/>
      <c r="B188" s="244"/>
      <c r="C188" s="245"/>
      <c r="D188" s="235" t="s">
        <v>307</v>
      </c>
      <c r="E188" s="246" t="s">
        <v>21</v>
      </c>
      <c r="F188" s="247" t="s">
        <v>783</v>
      </c>
      <c r="G188" s="245"/>
      <c r="H188" s="248">
        <v>6.4299999999999997</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307</v>
      </c>
      <c r="AU188" s="254" t="s">
        <v>81</v>
      </c>
      <c r="AV188" s="14" t="s">
        <v>81</v>
      </c>
      <c r="AW188" s="14" t="s">
        <v>33</v>
      </c>
      <c r="AX188" s="14" t="s">
        <v>72</v>
      </c>
      <c r="AY188" s="254" t="s">
        <v>295</v>
      </c>
    </row>
    <row r="189" s="15" customFormat="1">
      <c r="A189" s="15"/>
      <c r="B189" s="255"/>
      <c r="C189" s="256"/>
      <c r="D189" s="235" t="s">
        <v>307</v>
      </c>
      <c r="E189" s="257" t="s">
        <v>21</v>
      </c>
      <c r="F189" s="258" t="s">
        <v>312</v>
      </c>
      <c r="G189" s="256"/>
      <c r="H189" s="259">
        <v>21.109999999999999</v>
      </c>
      <c r="I189" s="260"/>
      <c r="J189" s="256"/>
      <c r="K189" s="256"/>
      <c r="L189" s="261"/>
      <c r="M189" s="262"/>
      <c r="N189" s="263"/>
      <c r="O189" s="263"/>
      <c r="P189" s="263"/>
      <c r="Q189" s="263"/>
      <c r="R189" s="263"/>
      <c r="S189" s="263"/>
      <c r="T189" s="264"/>
      <c r="U189" s="15"/>
      <c r="V189" s="15"/>
      <c r="W189" s="15"/>
      <c r="X189" s="15"/>
      <c r="Y189" s="15"/>
      <c r="Z189" s="15"/>
      <c r="AA189" s="15"/>
      <c r="AB189" s="15"/>
      <c r="AC189" s="15"/>
      <c r="AD189" s="15"/>
      <c r="AE189" s="15"/>
      <c r="AT189" s="265" t="s">
        <v>307</v>
      </c>
      <c r="AU189" s="265" t="s">
        <v>81</v>
      </c>
      <c r="AV189" s="15" t="s">
        <v>303</v>
      </c>
      <c r="AW189" s="15" t="s">
        <v>33</v>
      </c>
      <c r="AX189" s="15" t="s">
        <v>79</v>
      </c>
      <c r="AY189" s="265" t="s">
        <v>295</v>
      </c>
    </row>
    <row r="190" s="12" customFormat="1" ht="22.8" customHeight="1">
      <c r="A190" s="12"/>
      <c r="B190" s="199"/>
      <c r="C190" s="200"/>
      <c r="D190" s="201" t="s">
        <v>71</v>
      </c>
      <c r="E190" s="213" t="s">
        <v>498</v>
      </c>
      <c r="F190" s="213" t="s">
        <v>499</v>
      </c>
      <c r="G190" s="200"/>
      <c r="H190" s="200"/>
      <c r="I190" s="203"/>
      <c r="J190" s="214">
        <f>BK190</f>
        <v>0</v>
      </c>
      <c r="K190" s="200"/>
      <c r="L190" s="205"/>
      <c r="M190" s="206"/>
      <c r="N190" s="207"/>
      <c r="O190" s="207"/>
      <c r="P190" s="208">
        <f>SUM(P191:P198)</f>
        <v>0</v>
      </c>
      <c r="Q190" s="207"/>
      <c r="R190" s="208">
        <f>SUM(R191:R198)</f>
        <v>0</v>
      </c>
      <c r="S190" s="207"/>
      <c r="T190" s="209">
        <f>SUM(T191:T198)</f>
        <v>0.042600000000000006</v>
      </c>
      <c r="U190" s="12"/>
      <c r="V190" s="12"/>
      <c r="W190" s="12"/>
      <c r="X190" s="12"/>
      <c r="Y190" s="12"/>
      <c r="Z190" s="12"/>
      <c r="AA190" s="12"/>
      <c r="AB190" s="12"/>
      <c r="AC190" s="12"/>
      <c r="AD190" s="12"/>
      <c r="AE190" s="12"/>
      <c r="AR190" s="210" t="s">
        <v>81</v>
      </c>
      <c r="AT190" s="211" t="s">
        <v>71</v>
      </c>
      <c r="AU190" s="211" t="s">
        <v>79</v>
      </c>
      <c r="AY190" s="210" t="s">
        <v>295</v>
      </c>
      <c r="BK190" s="212">
        <f>SUM(BK191:BK198)</f>
        <v>0</v>
      </c>
    </row>
    <row r="191" s="2" customFormat="1" ht="24.15" customHeight="1">
      <c r="A191" s="40"/>
      <c r="B191" s="41"/>
      <c r="C191" s="215" t="s">
        <v>500</v>
      </c>
      <c r="D191" s="215" t="s">
        <v>298</v>
      </c>
      <c r="E191" s="216" t="s">
        <v>501</v>
      </c>
      <c r="F191" s="217" t="s">
        <v>502</v>
      </c>
      <c r="G191" s="218" t="s">
        <v>503</v>
      </c>
      <c r="H191" s="219">
        <v>1</v>
      </c>
      <c r="I191" s="220"/>
      <c r="J191" s="221">
        <f>ROUND(I191*H191,2)</f>
        <v>0</v>
      </c>
      <c r="K191" s="217" t="s">
        <v>302</v>
      </c>
      <c r="L191" s="46"/>
      <c r="M191" s="222" t="s">
        <v>21</v>
      </c>
      <c r="N191" s="223" t="s">
        <v>43</v>
      </c>
      <c r="O191" s="86"/>
      <c r="P191" s="224">
        <f>O191*H191</f>
        <v>0</v>
      </c>
      <c r="Q191" s="224">
        <v>0</v>
      </c>
      <c r="R191" s="224">
        <f>Q191*H191</f>
        <v>0</v>
      </c>
      <c r="S191" s="224">
        <v>0.01933</v>
      </c>
      <c r="T191" s="225">
        <f>S191*H191</f>
        <v>0.01933</v>
      </c>
      <c r="U191" s="40"/>
      <c r="V191" s="40"/>
      <c r="W191" s="40"/>
      <c r="X191" s="40"/>
      <c r="Y191" s="40"/>
      <c r="Z191" s="40"/>
      <c r="AA191" s="40"/>
      <c r="AB191" s="40"/>
      <c r="AC191" s="40"/>
      <c r="AD191" s="40"/>
      <c r="AE191" s="40"/>
      <c r="AR191" s="226" t="s">
        <v>373</v>
      </c>
      <c r="AT191" s="226" t="s">
        <v>298</v>
      </c>
      <c r="AU191" s="226" t="s">
        <v>81</v>
      </c>
      <c r="AY191" s="19" t="s">
        <v>295</v>
      </c>
      <c r="BE191" s="227">
        <f>IF(N191="základní",J191,0)</f>
        <v>0</v>
      </c>
      <c r="BF191" s="227">
        <f>IF(N191="snížená",J191,0)</f>
        <v>0</v>
      </c>
      <c r="BG191" s="227">
        <f>IF(N191="zákl. přenesená",J191,0)</f>
        <v>0</v>
      </c>
      <c r="BH191" s="227">
        <f>IF(N191="sníž. přenesená",J191,0)</f>
        <v>0</v>
      </c>
      <c r="BI191" s="227">
        <f>IF(N191="nulová",J191,0)</f>
        <v>0</v>
      </c>
      <c r="BJ191" s="19" t="s">
        <v>79</v>
      </c>
      <c r="BK191" s="227">
        <f>ROUND(I191*H191,2)</f>
        <v>0</v>
      </c>
      <c r="BL191" s="19" t="s">
        <v>373</v>
      </c>
      <c r="BM191" s="226" t="s">
        <v>784</v>
      </c>
    </row>
    <row r="192" s="2" customFormat="1">
      <c r="A192" s="40"/>
      <c r="B192" s="41"/>
      <c r="C192" s="42"/>
      <c r="D192" s="228" t="s">
        <v>305</v>
      </c>
      <c r="E192" s="42"/>
      <c r="F192" s="229" t="s">
        <v>505</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305</v>
      </c>
      <c r="AU192" s="19" t="s">
        <v>81</v>
      </c>
    </row>
    <row r="193" s="2" customFormat="1" ht="21.75" customHeight="1">
      <c r="A193" s="40"/>
      <c r="B193" s="41"/>
      <c r="C193" s="215" t="s">
        <v>506</v>
      </c>
      <c r="D193" s="215" t="s">
        <v>298</v>
      </c>
      <c r="E193" s="216" t="s">
        <v>507</v>
      </c>
      <c r="F193" s="217" t="s">
        <v>508</v>
      </c>
      <c r="G193" s="218" t="s">
        <v>503</v>
      </c>
      <c r="H193" s="219">
        <v>1</v>
      </c>
      <c r="I193" s="220"/>
      <c r="J193" s="221">
        <f>ROUND(I193*H193,2)</f>
        <v>0</v>
      </c>
      <c r="K193" s="217" t="s">
        <v>302</v>
      </c>
      <c r="L193" s="46"/>
      <c r="M193" s="222" t="s">
        <v>21</v>
      </c>
      <c r="N193" s="223" t="s">
        <v>43</v>
      </c>
      <c r="O193" s="86"/>
      <c r="P193" s="224">
        <f>O193*H193</f>
        <v>0</v>
      </c>
      <c r="Q193" s="224">
        <v>0</v>
      </c>
      <c r="R193" s="224">
        <f>Q193*H193</f>
        <v>0</v>
      </c>
      <c r="S193" s="224">
        <v>0.019460000000000002</v>
      </c>
      <c r="T193" s="225">
        <f>S193*H193</f>
        <v>0.019460000000000002</v>
      </c>
      <c r="U193" s="40"/>
      <c r="V193" s="40"/>
      <c r="W193" s="40"/>
      <c r="X193" s="40"/>
      <c r="Y193" s="40"/>
      <c r="Z193" s="40"/>
      <c r="AA193" s="40"/>
      <c r="AB193" s="40"/>
      <c r="AC193" s="40"/>
      <c r="AD193" s="40"/>
      <c r="AE193" s="40"/>
      <c r="AR193" s="226" t="s">
        <v>373</v>
      </c>
      <c r="AT193" s="226" t="s">
        <v>298</v>
      </c>
      <c r="AU193" s="226" t="s">
        <v>81</v>
      </c>
      <c r="AY193" s="19" t="s">
        <v>295</v>
      </c>
      <c r="BE193" s="227">
        <f>IF(N193="základní",J193,0)</f>
        <v>0</v>
      </c>
      <c r="BF193" s="227">
        <f>IF(N193="snížená",J193,0)</f>
        <v>0</v>
      </c>
      <c r="BG193" s="227">
        <f>IF(N193="zákl. přenesená",J193,0)</f>
        <v>0</v>
      </c>
      <c r="BH193" s="227">
        <f>IF(N193="sníž. přenesená",J193,0)</f>
        <v>0</v>
      </c>
      <c r="BI193" s="227">
        <f>IF(N193="nulová",J193,0)</f>
        <v>0</v>
      </c>
      <c r="BJ193" s="19" t="s">
        <v>79</v>
      </c>
      <c r="BK193" s="227">
        <f>ROUND(I193*H193,2)</f>
        <v>0</v>
      </c>
      <c r="BL193" s="19" t="s">
        <v>373</v>
      </c>
      <c r="BM193" s="226" t="s">
        <v>785</v>
      </c>
    </row>
    <row r="194" s="2" customFormat="1">
      <c r="A194" s="40"/>
      <c r="B194" s="41"/>
      <c r="C194" s="42"/>
      <c r="D194" s="228" t="s">
        <v>305</v>
      </c>
      <c r="E194" s="42"/>
      <c r="F194" s="229" t="s">
        <v>510</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305</v>
      </c>
      <c r="AU194" s="19" t="s">
        <v>81</v>
      </c>
    </row>
    <row r="195" s="2" customFormat="1" ht="16.5" customHeight="1">
      <c r="A195" s="40"/>
      <c r="B195" s="41"/>
      <c r="C195" s="215" t="s">
        <v>511</v>
      </c>
      <c r="D195" s="215" t="s">
        <v>298</v>
      </c>
      <c r="E195" s="216" t="s">
        <v>516</v>
      </c>
      <c r="F195" s="217" t="s">
        <v>517</v>
      </c>
      <c r="G195" s="218" t="s">
        <v>503</v>
      </c>
      <c r="H195" s="219">
        <v>1</v>
      </c>
      <c r="I195" s="220"/>
      <c r="J195" s="221">
        <f>ROUND(I195*H195,2)</f>
        <v>0</v>
      </c>
      <c r="K195" s="217" t="s">
        <v>302</v>
      </c>
      <c r="L195" s="46"/>
      <c r="M195" s="222" t="s">
        <v>21</v>
      </c>
      <c r="N195" s="223" t="s">
        <v>43</v>
      </c>
      <c r="O195" s="86"/>
      <c r="P195" s="224">
        <f>O195*H195</f>
        <v>0</v>
      </c>
      <c r="Q195" s="224">
        <v>0</v>
      </c>
      <c r="R195" s="224">
        <f>Q195*H195</f>
        <v>0</v>
      </c>
      <c r="S195" s="224">
        <v>0.00156</v>
      </c>
      <c r="T195" s="225">
        <f>S195*H195</f>
        <v>0.00156</v>
      </c>
      <c r="U195" s="40"/>
      <c r="V195" s="40"/>
      <c r="W195" s="40"/>
      <c r="X195" s="40"/>
      <c r="Y195" s="40"/>
      <c r="Z195" s="40"/>
      <c r="AA195" s="40"/>
      <c r="AB195" s="40"/>
      <c r="AC195" s="40"/>
      <c r="AD195" s="40"/>
      <c r="AE195" s="40"/>
      <c r="AR195" s="226" t="s">
        <v>373</v>
      </c>
      <c r="AT195" s="226" t="s">
        <v>298</v>
      </c>
      <c r="AU195" s="226" t="s">
        <v>81</v>
      </c>
      <c r="AY195" s="19" t="s">
        <v>295</v>
      </c>
      <c r="BE195" s="227">
        <f>IF(N195="základní",J195,0)</f>
        <v>0</v>
      </c>
      <c r="BF195" s="227">
        <f>IF(N195="snížená",J195,0)</f>
        <v>0</v>
      </c>
      <c r="BG195" s="227">
        <f>IF(N195="zákl. přenesená",J195,0)</f>
        <v>0</v>
      </c>
      <c r="BH195" s="227">
        <f>IF(N195="sníž. přenesená",J195,0)</f>
        <v>0</v>
      </c>
      <c r="BI195" s="227">
        <f>IF(N195="nulová",J195,0)</f>
        <v>0</v>
      </c>
      <c r="BJ195" s="19" t="s">
        <v>79</v>
      </c>
      <c r="BK195" s="227">
        <f>ROUND(I195*H195,2)</f>
        <v>0</v>
      </c>
      <c r="BL195" s="19" t="s">
        <v>373</v>
      </c>
      <c r="BM195" s="226" t="s">
        <v>786</v>
      </c>
    </row>
    <row r="196" s="2" customFormat="1">
      <c r="A196" s="40"/>
      <c r="B196" s="41"/>
      <c r="C196" s="42"/>
      <c r="D196" s="228" t="s">
        <v>305</v>
      </c>
      <c r="E196" s="42"/>
      <c r="F196" s="229" t="s">
        <v>519</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305</v>
      </c>
      <c r="AU196" s="19" t="s">
        <v>81</v>
      </c>
    </row>
    <row r="197" s="2" customFormat="1" ht="24.15" customHeight="1">
      <c r="A197" s="40"/>
      <c r="B197" s="41"/>
      <c r="C197" s="215" t="s">
        <v>7</v>
      </c>
      <c r="D197" s="215" t="s">
        <v>298</v>
      </c>
      <c r="E197" s="216" t="s">
        <v>713</v>
      </c>
      <c r="F197" s="217" t="s">
        <v>714</v>
      </c>
      <c r="G197" s="218" t="s">
        <v>459</v>
      </c>
      <c r="H197" s="219">
        <v>1</v>
      </c>
      <c r="I197" s="220"/>
      <c r="J197" s="221">
        <f>ROUND(I197*H197,2)</f>
        <v>0</v>
      </c>
      <c r="K197" s="217" t="s">
        <v>302</v>
      </c>
      <c r="L197" s="46"/>
      <c r="M197" s="222" t="s">
        <v>21</v>
      </c>
      <c r="N197" s="223" t="s">
        <v>43</v>
      </c>
      <c r="O197" s="86"/>
      <c r="P197" s="224">
        <f>O197*H197</f>
        <v>0</v>
      </c>
      <c r="Q197" s="224">
        <v>0</v>
      </c>
      <c r="R197" s="224">
        <f>Q197*H197</f>
        <v>0</v>
      </c>
      <c r="S197" s="224">
        <v>0.0022499999999999998</v>
      </c>
      <c r="T197" s="225">
        <f>S197*H197</f>
        <v>0.0022499999999999998</v>
      </c>
      <c r="U197" s="40"/>
      <c r="V197" s="40"/>
      <c r="W197" s="40"/>
      <c r="X197" s="40"/>
      <c r="Y197" s="40"/>
      <c r="Z197" s="40"/>
      <c r="AA197" s="40"/>
      <c r="AB197" s="40"/>
      <c r="AC197" s="40"/>
      <c r="AD197" s="40"/>
      <c r="AE197" s="40"/>
      <c r="AR197" s="226" t="s">
        <v>373</v>
      </c>
      <c r="AT197" s="226" t="s">
        <v>298</v>
      </c>
      <c r="AU197" s="226" t="s">
        <v>81</v>
      </c>
      <c r="AY197" s="19" t="s">
        <v>295</v>
      </c>
      <c r="BE197" s="227">
        <f>IF(N197="základní",J197,0)</f>
        <v>0</v>
      </c>
      <c r="BF197" s="227">
        <f>IF(N197="snížená",J197,0)</f>
        <v>0</v>
      </c>
      <c r="BG197" s="227">
        <f>IF(N197="zákl. přenesená",J197,0)</f>
        <v>0</v>
      </c>
      <c r="BH197" s="227">
        <f>IF(N197="sníž. přenesená",J197,0)</f>
        <v>0</v>
      </c>
      <c r="BI197" s="227">
        <f>IF(N197="nulová",J197,0)</f>
        <v>0</v>
      </c>
      <c r="BJ197" s="19" t="s">
        <v>79</v>
      </c>
      <c r="BK197" s="227">
        <f>ROUND(I197*H197,2)</f>
        <v>0</v>
      </c>
      <c r="BL197" s="19" t="s">
        <v>373</v>
      </c>
      <c r="BM197" s="226" t="s">
        <v>787</v>
      </c>
    </row>
    <row r="198" s="2" customFormat="1">
      <c r="A198" s="40"/>
      <c r="B198" s="41"/>
      <c r="C198" s="42"/>
      <c r="D198" s="228" t="s">
        <v>305</v>
      </c>
      <c r="E198" s="42"/>
      <c r="F198" s="229" t="s">
        <v>716</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305</v>
      </c>
      <c r="AU198" s="19" t="s">
        <v>81</v>
      </c>
    </row>
    <row r="199" s="12" customFormat="1" ht="22.8" customHeight="1">
      <c r="A199" s="12"/>
      <c r="B199" s="199"/>
      <c r="C199" s="200"/>
      <c r="D199" s="201" t="s">
        <v>71</v>
      </c>
      <c r="E199" s="213" t="s">
        <v>717</v>
      </c>
      <c r="F199" s="213" t="s">
        <v>718</v>
      </c>
      <c r="G199" s="200"/>
      <c r="H199" s="200"/>
      <c r="I199" s="203"/>
      <c r="J199" s="214">
        <f>BK199</f>
        <v>0</v>
      </c>
      <c r="K199" s="200"/>
      <c r="L199" s="205"/>
      <c r="M199" s="206"/>
      <c r="N199" s="207"/>
      <c r="O199" s="207"/>
      <c r="P199" s="208">
        <f>SUM(P200:P201)</f>
        <v>0</v>
      </c>
      <c r="Q199" s="207"/>
      <c r="R199" s="208">
        <f>SUM(R200:R201)</f>
        <v>5.0000000000000002E-05</v>
      </c>
      <c r="S199" s="207"/>
      <c r="T199" s="209">
        <f>SUM(T200:T201)</f>
        <v>0.01235</v>
      </c>
      <c r="U199" s="12"/>
      <c r="V199" s="12"/>
      <c r="W199" s="12"/>
      <c r="X199" s="12"/>
      <c r="Y199" s="12"/>
      <c r="Z199" s="12"/>
      <c r="AA199" s="12"/>
      <c r="AB199" s="12"/>
      <c r="AC199" s="12"/>
      <c r="AD199" s="12"/>
      <c r="AE199" s="12"/>
      <c r="AR199" s="210" t="s">
        <v>81</v>
      </c>
      <c r="AT199" s="211" t="s">
        <v>71</v>
      </c>
      <c r="AU199" s="211" t="s">
        <v>79</v>
      </c>
      <c r="AY199" s="210" t="s">
        <v>295</v>
      </c>
      <c r="BK199" s="212">
        <f>SUM(BK200:BK201)</f>
        <v>0</v>
      </c>
    </row>
    <row r="200" s="2" customFormat="1" ht="24.15" customHeight="1">
      <c r="A200" s="40"/>
      <c r="B200" s="41"/>
      <c r="C200" s="215" t="s">
        <v>520</v>
      </c>
      <c r="D200" s="215" t="s">
        <v>298</v>
      </c>
      <c r="E200" s="216" t="s">
        <v>719</v>
      </c>
      <c r="F200" s="217" t="s">
        <v>720</v>
      </c>
      <c r="G200" s="218" t="s">
        <v>459</v>
      </c>
      <c r="H200" s="219">
        <v>1</v>
      </c>
      <c r="I200" s="220"/>
      <c r="J200" s="221">
        <f>ROUND(I200*H200,2)</f>
        <v>0</v>
      </c>
      <c r="K200" s="217" t="s">
        <v>302</v>
      </c>
      <c r="L200" s="46"/>
      <c r="M200" s="222" t="s">
        <v>21</v>
      </c>
      <c r="N200" s="223" t="s">
        <v>43</v>
      </c>
      <c r="O200" s="86"/>
      <c r="P200" s="224">
        <f>O200*H200</f>
        <v>0</v>
      </c>
      <c r="Q200" s="224">
        <v>5.0000000000000002E-05</v>
      </c>
      <c r="R200" s="224">
        <f>Q200*H200</f>
        <v>5.0000000000000002E-05</v>
      </c>
      <c r="S200" s="224">
        <v>0.01235</v>
      </c>
      <c r="T200" s="225">
        <f>S200*H200</f>
        <v>0.01235</v>
      </c>
      <c r="U200" s="40"/>
      <c r="V200" s="40"/>
      <c r="W200" s="40"/>
      <c r="X200" s="40"/>
      <c r="Y200" s="40"/>
      <c r="Z200" s="40"/>
      <c r="AA200" s="40"/>
      <c r="AB200" s="40"/>
      <c r="AC200" s="40"/>
      <c r="AD200" s="40"/>
      <c r="AE200" s="40"/>
      <c r="AR200" s="226" t="s">
        <v>373</v>
      </c>
      <c r="AT200" s="226" t="s">
        <v>298</v>
      </c>
      <c r="AU200" s="226" t="s">
        <v>81</v>
      </c>
      <c r="AY200" s="19" t="s">
        <v>295</v>
      </c>
      <c r="BE200" s="227">
        <f>IF(N200="základní",J200,0)</f>
        <v>0</v>
      </c>
      <c r="BF200" s="227">
        <f>IF(N200="snížená",J200,0)</f>
        <v>0</v>
      </c>
      <c r="BG200" s="227">
        <f>IF(N200="zákl. přenesená",J200,0)</f>
        <v>0</v>
      </c>
      <c r="BH200" s="227">
        <f>IF(N200="sníž. přenesená",J200,0)</f>
        <v>0</v>
      </c>
      <c r="BI200" s="227">
        <f>IF(N200="nulová",J200,0)</f>
        <v>0</v>
      </c>
      <c r="BJ200" s="19" t="s">
        <v>79</v>
      </c>
      <c r="BK200" s="227">
        <f>ROUND(I200*H200,2)</f>
        <v>0</v>
      </c>
      <c r="BL200" s="19" t="s">
        <v>373</v>
      </c>
      <c r="BM200" s="226" t="s">
        <v>788</v>
      </c>
    </row>
    <row r="201" s="2" customFormat="1">
      <c r="A201" s="40"/>
      <c r="B201" s="41"/>
      <c r="C201" s="42"/>
      <c r="D201" s="228" t="s">
        <v>305</v>
      </c>
      <c r="E201" s="42"/>
      <c r="F201" s="229" t="s">
        <v>722</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305</v>
      </c>
      <c r="AU201" s="19" t="s">
        <v>81</v>
      </c>
    </row>
    <row r="202" s="12" customFormat="1" ht="22.8" customHeight="1">
      <c r="A202" s="12"/>
      <c r="B202" s="199"/>
      <c r="C202" s="200"/>
      <c r="D202" s="201" t="s">
        <v>71</v>
      </c>
      <c r="E202" s="213" t="s">
        <v>391</v>
      </c>
      <c r="F202" s="213" t="s">
        <v>392</v>
      </c>
      <c r="G202" s="200"/>
      <c r="H202" s="200"/>
      <c r="I202" s="203"/>
      <c r="J202" s="214">
        <f>BK202</f>
        <v>0</v>
      </c>
      <c r="K202" s="200"/>
      <c r="L202" s="205"/>
      <c r="M202" s="206"/>
      <c r="N202" s="207"/>
      <c r="O202" s="207"/>
      <c r="P202" s="208">
        <f>SUM(P203:P205)</f>
        <v>0</v>
      </c>
      <c r="Q202" s="207"/>
      <c r="R202" s="208">
        <f>SUM(R203:R205)</f>
        <v>0.10000000000000001</v>
      </c>
      <c r="S202" s="207"/>
      <c r="T202" s="209">
        <f>SUM(T203:T205)</f>
        <v>0.77279999999999993</v>
      </c>
      <c r="U202" s="12"/>
      <c r="V202" s="12"/>
      <c r="W202" s="12"/>
      <c r="X202" s="12"/>
      <c r="Y202" s="12"/>
      <c r="Z202" s="12"/>
      <c r="AA202" s="12"/>
      <c r="AB202" s="12"/>
      <c r="AC202" s="12"/>
      <c r="AD202" s="12"/>
      <c r="AE202" s="12"/>
      <c r="AR202" s="210" t="s">
        <v>81</v>
      </c>
      <c r="AT202" s="211" t="s">
        <v>71</v>
      </c>
      <c r="AU202" s="211" t="s">
        <v>79</v>
      </c>
      <c r="AY202" s="210" t="s">
        <v>295</v>
      </c>
      <c r="BK202" s="212">
        <f>SUM(BK203:BK205)</f>
        <v>0</v>
      </c>
    </row>
    <row r="203" s="2" customFormat="1" ht="21.75" customHeight="1">
      <c r="A203" s="40"/>
      <c r="B203" s="41"/>
      <c r="C203" s="215" t="s">
        <v>525</v>
      </c>
      <c r="D203" s="215" t="s">
        <v>298</v>
      </c>
      <c r="E203" s="216" t="s">
        <v>723</v>
      </c>
      <c r="F203" s="217" t="s">
        <v>724</v>
      </c>
      <c r="G203" s="218" t="s">
        <v>459</v>
      </c>
      <c r="H203" s="219">
        <v>6</v>
      </c>
      <c r="I203" s="220"/>
      <c r="J203" s="221">
        <f>ROUND(I203*H203,2)</f>
        <v>0</v>
      </c>
      <c r="K203" s="217" t="s">
        <v>302</v>
      </c>
      <c r="L203" s="46"/>
      <c r="M203" s="222" t="s">
        <v>21</v>
      </c>
      <c r="N203" s="223" t="s">
        <v>43</v>
      </c>
      <c r="O203" s="86"/>
      <c r="P203" s="224">
        <f>O203*H203</f>
        <v>0</v>
      </c>
      <c r="Q203" s="224">
        <v>0</v>
      </c>
      <c r="R203" s="224">
        <f>Q203*H203</f>
        <v>0</v>
      </c>
      <c r="S203" s="224">
        <v>0.1104</v>
      </c>
      <c r="T203" s="225">
        <f>S203*H203</f>
        <v>0.66239999999999999</v>
      </c>
      <c r="U203" s="40"/>
      <c r="V203" s="40"/>
      <c r="W203" s="40"/>
      <c r="X203" s="40"/>
      <c r="Y203" s="40"/>
      <c r="Z203" s="40"/>
      <c r="AA203" s="40"/>
      <c r="AB203" s="40"/>
      <c r="AC203" s="40"/>
      <c r="AD203" s="40"/>
      <c r="AE203" s="40"/>
      <c r="AR203" s="226" t="s">
        <v>373</v>
      </c>
      <c r="AT203" s="226" t="s">
        <v>298</v>
      </c>
      <c r="AU203" s="226" t="s">
        <v>81</v>
      </c>
      <c r="AY203" s="19" t="s">
        <v>295</v>
      </c>
      <c r="BE203" s="227">
        <f>IF(N203="základní",J203,0)</f>
        <v>0</v>
      </c>
      <c r="BF203" s="227">
        <f>IF(N203="snížená",J203,0)</f>
        <v>0</v>
      </c>
      <c r="BG203" s="227">
        <f>IF(N203="zákl. přenesená",J203,0)</f>
        <v>0</v>
      </c>
      <c r="BH203" s="227">
        <f>IF(N203="sníž. přenesená",J203,0)</f>
        <v>0</v>
      </c>
      <c r="BI203" s="227">
        <f>IF(N203="nulová",J203,0)</f>
        <v>0</v>
      </c>
      <c r="BJ203" s="19" t="s">
        <v>79</v>
      </c>
      <c r="BK203" s="227">
        <f>ROUND(I203*H203,2)</f>
        <v>0</v>
      </c>
      <c r="BL203" s="19" t="s">
        <v>373</v>
      </c>
      <c r="BM203" s="226" t="s">
        <v>789</v>
      </c>
    </row>
    <row r="204" s="2" customFormat="1">
      <c r="A204" s="40"/>
      <c r="B204" s="41"/>
      <c r="C204" s="42"/>
      <c r="D204" s="228" t="s">
        <v>305</v>
      </c>
      <c r="E204" s="42"/>
      <c r="F204" s="229" t="s">
        <v>726</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305</v>
      </c>
      <c r="AU204" s="19" t="s">
        <v>81</v>
      </c>
    </row>
    <row r="205" s="2" customFormat="1" ht="16.5" customHeight="1">
      <c r="A205" s="40"/>
      <c r="B205" s="41"/>
      <c r="C205" s="215" t="s">
        <v>532</v>
      </c>
      <c r="D205" s="215" t="s">
        <v>298</v>
      </c>
      <c r="E205" s="216" t="s">
        <v>729</v>
      </c>
      <c r="F205" s="217" t="s">
        <v>730</v>
      </c>
      <c r="G205" s="218" t="s">
        <v>459</v>
      </c>
      <c r="H205" s="219">
        <v>1</v>
      </c>
      <c r="I205" s="220"/>
      <c r="J205" s="221">
        <f>ROUND(I205*H205,2)</f>
        <v>0</v>
      </c>
      <c r="K205" s="217" t="s">
        <v>523</v>
      </c>
      <c r="L205" s="46"/>
      <c r="M205" s="222" t="s">
        <v>21</v>
      </c>
      <c r="N205" s="223" t="s">
        <v>43</v>
      </c>
      <c r="O205" s="86"/>
      <c r="P205" s="224">
        <f>O205*H205</f>
        <v>0</v>
      </c>
      <c r="Q205" s="224">
        <v>0.10000000000000001</v>
      </c>
      <c r="R205" s="224">
        <f>Q205*H205</f>
        <v>0.10000000000000001</v>
      </c>
      <c r="S205" s="224">
        <v>0.1104</v>
      </c>
      <c r="T205" s="225">
        <f>S205*H205</f>
        <v>0.1104</v>
      </c>
      <c r="U205" s="40"/>
      <c r="V205" s="40"/>
      <c r="W205" s="40"/>
      <c r="X205" s="40"/>
      <c r="Y205" s="40"/>
      <c r="Z205" s="40"/>
      <c r="AA205" s="40"/>
      <c r="AB205" s="40"/>
      <c r="AC205" s="40"/>
      <c r="AD205" s="40"/>
      <c r="AE205" s="40"/>
      <c r="AR205" s="226" t="s">
        <v>373</v>
      </c>
      <c r="AT205" s="226" t="s">
        <v>298</v>
      </c>
      <c r="AU205" s="226" t="s">
        <v>81</v>
      </c>
      <c r="AY205" s="19" t="s">
        <v>295</v>
      </c>
      <c r="BE205" s="227">
        <f>IF(N205="základní",J205,0)</f>
        <v>0</v>
      </c>
      <c r="BF205" s="227">
        <f>IF(N205="snížená",J205,0)</f>
        <v>0</v>
      </c>
      <c r="BG205" s="227">
        <f>IF(N205="zákl. přenesená",J205,0)</f>
        <v>0</v>
      </c>
      <c r="BH205" s="227">
        <f>IF(N205="sníž. přenesená",J205,0)</f>
        <v>0</v>
      </c>
      <c r="BI205" s="227">
        <f>IF(N205="nulová",J205,0)</f>
        <v>0</v>
      </c>
      <c r="BJ205" s="19" t="s">
        <v>79</v>
      </c>
      <c r="BK205" s="227">
        <f>ROUND(I205*H205,2)</f>
        <v>0</v>
      </c>
      <c r="BL205" s="19" t="s">
        <v>373</v>
      </c>
      <c r="BM205" s="226" t="s">
        <v>790</v>
      </c>
    </row>
    <row r="206" s="12" customFormat="1" ht="22.8" customHeight="1">
      <c r="A206" s="12"/>
      <c r="B206" s="199"/>
      <c r="C206" s="200"/>
      <c r="D206" s="201" t="s">
        <v>71</v>
      </c>
      <c r="E206" s="213" t="s">
        <v>732</v>
      </c>
      <c r="F206" s="213" t="s">
        <v>733</v>
      </c>
      <c r="G206" s="200"/>
      <c r="H206" s="200"/>
      <c r="I206" s="203"/>
      <c r="J206" s="214">
        <f>BK206</f>
        <v>0</v>
      </c>
      <c r="K206" s="200"/>
      <c r="L206" s="205"/>
      <c r="M206" s="206"/>
      <c r="N206" s="207"/>
      <c r="O206" s="207"/>
      <c r="P206" s="208">
        <f>SUM(P207:P211)</f>
        <v>0</v>
      </c>
      <c r="Q206" s="207"/>
      <c r="R206" s="208">
        <f>SUM(R207:R211)</f>
        <v>0</v>
      </c>
      <c r="S206" s="207"/>
      <c r="T206" s="209">
        <f>SUM(T207:T211)</f>
        <v>0.048000000000000001</v>
      </c>
      <c r="U206" s="12"/>
      <c r="V206" s="12"/>
      <c r="W206" s="12"/>
      <c r="X206" s="12"/>
      <c r="Y206" s="12"/>
      <c r="Z206" s="12"/>
      <c r="AA206" s="12"/>
      <c r="AB206" s="12"/>
      <c r="AC206" s="12"/>
      <c r="AD206" s="12"/>
      <c r="AE206" s="12"/>
      <c r="AR206" s="210" t="s">
        <v>81</v>
      </c>
      <c r="AT206" s="211" t="s">
        <v>71</v>
      </c>
      <c r="AU206" s="211" t="s">
        <v>79</v>
      </c>
      <c r="AY206" s="210" t="s">
        <v>295</v>
      </c>
      <c r="BK206" s="212">
        <f>SUM(BK207:BK211)</f>
        <v>0</v>
      </c>
    </row>
    <row r="207" s="2" customFormat="1" ht="24.15" customHeight="1">
      <c r="A207" s="40"/>
      <c r="B207" s="41"/>
      <c r="C207" s="215" t="s">
        <v>538</v>
      </c>
      <c r="D207" s="215" t="s">
        <v>298</v>
      </c>
      <c r="E207" s="216" t="s">
        <v>734</v>
      </c>
      <c r="F207" s="217" t="s">
        <v>735</v>
      </c>
      <c r="G207" s="218" t="s">
        <v>301</v>
      </c>
      <c r="H207" s="219">
        <v>2.3999999999999999</v>
      </c>
      <c r="I207" s="220"/>
      <c r="J207" s="221">
        <f>ROUND(I207*H207,2)</f>
        <v>0</v>
      </c>
      <c r="K207" s="217" t="s">
        <v>302</v>
      </c>
      <c r="L207" s="46"/>
      <c r="M207" s="222" t="s">
        <v>21</v>
      </c>
      <c r="N207" s="223" t="s">
        <v>43</v>
      </c>
      <c r="O207" s="86"/>
      <c r="P207" s="224">
        <f>O207*H207</f>
        <v>0</v>
      </c>
      <c r="Q207" s="224">
        <v>0</v>
      </c>
      <c r="R207" s="224">
        <f>Q207*H207</f>
        <v>0</v>
      </c>
      <c r="S207" s="224">
        <v>0.02</v>
      </c>
      <c r="T207" s="225">
        <f>S207*H207</f>
        <v>0.048000000000000001</v>
      </c>
      <c r="U207" s="40"/>
      <c r="V207" s="40"/>
      <c r="W207" s="40"/>
      <c r="X207" s="40"/>
      <c r="Y207" s="40"/>
      <c r="Z207" s="40"/>
      <c r="AA207" s="40"/>
      <c r="AB207" s="40"/>
      <c r="AC207" s="40"/>
      <c r="AD207" s="40"/>
      <c r="AE207" s="40"/>
      <c r="AR207" s="226" t="s">
        <v>373</v>
      </c>
      <c r="AT207" s="226" t="s">
        <v>298</v>
      </c>
      <c r="AU207" s="226" t="s">
        <v>81</v>
      </c>
      <c r="AY207" s="19" t="s">
        <v>295</v>
      </c>
      <c r="BE207" s="227">
        <f>IF(N207="základní",J207,0)</f>
        <v>0</v>
      </c>
      <c r="BF207" s="227">
        <f>IF(N207="snížená",J207,0)</f>
        <v>0</v>
      </c>
      <c r="BG207" s="227">
        <f>IF(N207="zákl. přenesená",J207,0)</f>
        <v>0</v>
      </c>
      <c r="BH207" s="227">
        <f>IF(N207="sníž. přenesená",J207,0)</f>
        <v>0</v>
      </c>
      <c r="BI207" s="227">
        <f>IF(N207="nulová",J207,0)</f>
        <v>0</v>
      </c>
      <c r="BJ207" s="19" t="s">
        <v>79</v>
      </c>
      <c r="BK207" s="227">
        <f>ROUND(I207*H207,2)</f>
        <v>0</v>
      </c>
      <c r="BL207" s="19" t="s">
        <v>373</v>
      </c>
      <c r="BM207" s="226" t="s">
        <v>791</v>
      </c>
    </row>
    <row r="208" s="2" customFormat="1">
      <c r="A208" s="40"/>
      <c r="B208" s="41"/>
      <c r="C208" s="42"/>
      <c r="D208" s="228" t="s">
        <v>305</v>
      </c>
      <c r="E208" s="42"/>
      <c r="F208" s="229" t="s">
        <v>737</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305</v>
      </c>
      <c r="AU208" s="19" t="s">
        <v>81</v>
      </c>
    </row>
    <row r="209" s="13" customFormat="1">
      <c r="A209" s="13"/>
      <c r="B209" s="233"/>
      <c r="C209" s="234"/>
      <c r="D209" s="235" t="s">
        <v>307</v>
      </c>
      <c r="E209" s="236" t="s">
        <v>21</v>
      </c>
      <c r="F209" s="237" t="s">
        <v>738</v>
      </c>
      <c r="G209" s="234"/>
      <c r="H209" s="236" t="s">
        <v>21</v>
      </c>
      <c r="I209" s="238"/>
      <c r="J209" s="234"/>
      <c r="K209" s="234"/>
      <c r="L209" s="239"/>
      <c r="M209" s="240"/>
      <c r="N209" s="241"/>
      <c r="O209" s="241"/>
      <c r="P209" s="241"/>
      <c r="Q209" s="241"/>
      <c r="R209" s="241"/>
      <c r="S209" s="241"/>
      <c r="T209" s="242"/>
      <c r="U209" s="13"/>
      <c r="V209" s="13"/>
      <c r="W209" s="13"/>
      <c r="X209" s="13"/>
      <c r="Y209" s="13"/>
      <c r="Z209" s="13"/>
      <c r="AA209" s="13"/>
      <c r="AB209" s="13"/>
      <c r="AC209" s="13"/>
      <c r="AD209" s="13"/>
      <c r="AE209" s="13"/>
      <c r="AT209" s="243" t="s">
        <v>307</v>
      </c>
      <c r="AU209" s="243" t="s">
        <v>81</v>
      </c>
      <c r="AV209" s="13" t="s">
        <v>79</v>
      </c>
      <c r="AW209" s="13" t="s">
        <v>33</v>
      </c>
      <c r="AX209" s="13" t="s">
        <v>72</v>
      </c>
      <c r="AY209" s="243" t="s">
        <v>295</v>
      </c>
    </row>
    <row r="210" s="14" customFormat="1">
      <c r="A210" s="14"/>
      <c r="B210" s="244"/>
      <c r="C210" s="245"/>
      <c r="D210" s="235" t="s">
        <v>307</v>
      </c>
      <c r="E210" s="246" t="s">
        <v>21</v>
      </c>
      <c r="F210" s="247" t="s">
        <v>739</v>
      </c>
      <c r="G210" s="245"/>
      <c r="H210" s="248">
        <v>2.3999999999999999</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307</v>
      </c>
      <c r="AU210" s="254" t="s">
        <v>81</v>
      </c>
      <c r="AV210" s="14" t="s">
        <v>81</v>
      </c>
      <c r="AW210" s="14" t="s">
        <v>33</v>
      </c>
      <c r="AX210" s="14" t="s">
        <v>72</v>
      </c>
      <c r="AY210" s="254" t="s">
        <v>295</v>
      </c>
    </row>
    <row r="211" s="15" customFormat="1">
      <c r="A211" s="15"/>
      <c r="B211" s="255"/>
      <c r="C211" s="256"/>
      <c r="D211" s="235" t="s">
        <v>307</v>
      </c>
      <c r="E211" s="257" t="s">
        <v>21</v>
      </c>
      <c r="F211" s="258" t="s">
        <v>312</v>
      </c>
      <c r="G211" s="256"/>
      <c r="H211" s="259">
        <v>2.3999999999999999</v>
      </c>
      <c r="I211" s="260"/>
      <c r="J211" s="256"/>
      <c r="K211" s="256"/>
      <c r="L211" s="261"/>
      <c r="M211" s="262"/>
      <c r="N211" s="263"/>
      <c r="O211" s="263"/>
      <c r="P211" s="263"/>
      <c r="Q211" s="263"/>
      <c r="R211" s="263"/>
      <c r="S211" s="263"/>
      <c r="T211" s="264"/>
      <c r="U211" s="15"/>
      <c r="V211" s="15"/>
      <c r="W211" s="15"/>
      <c r="X211" s="15"/>
      <c r="Y211" s="15"/>
      <c r="Z211" s="15"/>
      <c r="AA211" s="15"/>
      <c r="AB211" s="15"/>
      <c r="AC211" s="15"/>
      <c r="AD211" s="15"/>
      <c r="AE211" s="15"/>
      <c r="AT211" s="265" t="s">
        <v>307</v>
      </c>
      <c r="AU211" s="265" t="s">
        <v>81</v>
      </c>
      <c r="AV211" s="15" t="s">
        <v>303</v>
      </c>
      <c r="AW211" s="15" t="s">
        <v>33</v>
      </c>
      <c r="AX211" s="15" t="s">
        <v>79</v>
      </c>
      <c r="AY211" s="265" t="s">
        <v>295</v>
      </c>
    </row>
    <row r="212" s="12" customFormat="1" ht="22.8" customHeight="1">
      <c r="A212" s="12"/>
      <c r="B212" s="199"/>
      <c r="C212" s="200"/>
      <c r="D212" s="201" t="s">
        <v>71</v>
      </c>
      <c r="E212" s="213" t="s">
        <v>536</v>
      </c>
      <c r="F212" s="213" t="s">
        <v>537</v>
      </c>
      <c r="G212" s="200"/>
      <c r="H212" s="200"/>
      <c r="I212" s="203"/>
      <c r="J212" s="214">
        <f>BK212</f>
        <v>0</v>
      </c>
      <c r="K212" s="200"/>
      <c r="L212" s="205"/>
      <c r="M212" s="206"/>
      <c r="N212" s="207"/>
      <c r="O212" s="207"/>
      <c r="P212" s="208">
        <f>SUM(P213:P217)</f>
        <v>0</v>
      </c>
      <c r="Q212" s="207"/>
      <c r="R212" s="208">
        <f>SUM(R213:R217)</f>
        <v>0</v>
      </c>
      <c r="S212" s="207"/>
      <c r="T212" s="209">
        <f>SUM(T213:T217)</f>
        <v>0.17014599999999999</v>
      </c>
      <c r="U212" s="12"/>
      <c r="V212" s="12"/>
      <c r="W212" s="12"/>
      <c r="X212" s="12"/>
      <c r="Y212" s="12"/>
      <c r="Z212" s="12"/>
      <c r="AA212" s="12"/>
      <c r="AB212" s="12"/>
      <c r="AC212" s="12"/>
      <c r="AD212" s="12"/>
      <c r="AE212" s="12"/>
      <c r="AR212" s="210" t="s">
        <v>81</v>
      </c>
      <c r="AT212" s="211" t="s">
        <v>71</v>
      </c>
      <c r="AU212" s="211" t="s">
        <v>79</v>
      </c>
      <c r="AY212" s="210" t="s">
        <v>295</v>
      </c>
      <c r="BK212" s="212">
        <f>SUM(BK213:BK217)</f>
        <v>0</v>
      </c>
    </row>
    <row r="213" s="2" customFormat="1" ht="16.5" customHeight="1">
      <c r="A213" s="40"/>
      <c r="B213" s="41"/>
      <c r="C213" s="215" t="s">
        <v>545</v>
      </c>
      <c r="D213" s="215" t="s">
        <v>298</v>
      </c>
      <c r="E213" s="216" t="s">
        <v>539</v>
      </c>
      <c r="F213" s="217" t="s">
        <v>540</v>
      </c>
      <c r="G213" s="218" t="s">
        <v>301</v>
      </c>
      <c r="H213" s="219">
        <v>4.8200000000000003</v>
      </c>
      <c r="I213" s="220"/>
      <c r="J213" s="221">
        <f>ROUND(I213*H213,2)</f>
        <v>0</v>
      </c>
      <c r="K213" s="217" t="s">
        <v>302</v>
      </c>
      <c r="L213" s="46"/>
      <c r="M213" s="222" t="s">
        <v>21</v>
      </c>
      <c r="N213" s="223" t="s">
        <v>43</v>
      </c>
      <c r="O213" s="86"/>
      <c r="P213" s="224">
        <f>O213*H213</f>
        <v>0</v>
      </c>
      <c r="Q213" s="224">
        <v>0</v>
      </c>
      <c r="R213" s="224">
        <f>Q213*H213</f>
        <v>0</v>
      </c>
      <c r="S213" s="224">
        <v>0.035299999999999998</v>
      </c>
      <c r="T213" s="225">
        <f>S213*H213</f>
        <v>0.17014599999999999</v>
      </c>
      <c r="U213" s="40"/>
      <c r="V213" s="40"/>
      <c r="W213" s="40"/>
      <c r="X213" s="40"/>
      <c r="Y213" s="40"/>
      <c r="Z213" s="40"/>
      <c r="AA213" s="40"/>
      <c r="AB213" s="40"/>
      <c r="AC213" s="40"/>
      <c r="AD213" s="40"/>
      <c r="AE213" s="40"/>
      <c r="AR213" s="226" t="s">
        <v>373</v>
      </c>
      <c r="AT213" s="226" t="s">
        <v>298</v>
      </c>
      <c r="AU213" s="226" t="s">
        <v>81</v>
      </c>
      <c r="AY213" s="19" t="s">
        <v>295</v>
      </c>
      <c r="BE213" s="227">
        <f>IF(N213="základní",J213,0)</f>
        <v>0</v>
      </c>
      <c r="BF213" s="227">
        <f>IF(N213="snížená",J213,0)</f>
        <v>0</v>
      </c>
      <c r="BG213" s="227">
        <f>IF(N213="zákl. přenesená",J213,0)</f>
        <v>0</v>
      </c>
      <c r="BH213" s="227">
        <f>IF(N213="sníž. přenesená",J213,0)</f>
        <v>0</v>
      </c>
      <c r="BI213" s="227">
        <f>IF(N213="nulová",J213,0)</f>
        <v>0</v>
      </c>
      <c r="BJ213" s="19" t="s">
        <v>79</v>
      </c>
      <c r="BK213" s="227">
        <f>ROUND(I213*H213,2)</f>
        <v>0</v>
      </c>
      <c r="BL213" s="19" t="s">
        <v>373</v>
      </c>
      <c r="BM213" s="226" t="s">
        <v>792</v>
      </c>
    </row>
    <row r="214" s="2" customFormat="1">
      <c r="A214" s="40"/>
      <c r="B214" s="41"/>
      <c r="C214" s="42"/>
      <c r="D214" s="228" t="s">
        <v>305</v>
      </c>
      <c r="E214" s="42"/>
      <c r="F214" s="229" t="s">
        <v>542</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305</v>
      </c>
      <c r="AU214" s="19" t="s">
        <v>81</v>
      </c>
    </row>
    <row r="215" s="14" customFormat="1">
      <c r="A215" s="14"/>
      <c r="B215" s="244"/>
      <c r="C215" s="245"/>
      <c r="D215" s="235" t="s">
        <v>307</v>
      </c>
      <c r="E215" s="246" t="s">
        <v>21</v>
      </c>
      <c r="F215" s="247" t="s">
        <v>770</v>
      </c>
      <c r="G215" s="245"/>
      <c r="H215" s="248">
        <v>3.21</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307</v>
      </c>
      <c r="AU215" s="254" t="s">
        <v>81</v>
      </c>
      <c r="AV215" s="14" t="s">
        <v>81</v>
      </c>
      <c r="AW215" s="14" t="s">
        <v>33</v>
      </c>
      <c r="AX215" s="14" t="s">
        <v>72</v>
      </c>
      <c r="AY215" s="254" t="s">
        <v>295</v>
      </c>
    </row>
    <row r="216" s="14" customFormat="1">
      <c r="A216" s="14"/>
      <c r="B216" s="244"/>
      <c r="C216" s="245"/>
      <c r="D216" s="235" t="s">
        <v>307</v>
      </c>
      <c r="E216" s="246" t="s">
        <v>21</v>
      </c>
      <c r="F216" s="247" t="s">
        <v>771</v>
      </c>
      <c r="G216" s="245"/>
      <c r="H216" s="248">
        <v>1.6100000000000001</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307</v>
      </c>
      <c r="AU216" s="254" t="s">
        <v>81</v>
      </c>
      <c r="AV216" s="14" t="s">
        <v>81</v>
      </c>
      <c r="AW216" s="14" t="s">
        <v>33</v>
      </c>
      <c r="AX216" s="14" t="s">
        <v>72</v>
      </c>
      <c r="AY216" s="254" t="s">
        <v>295</v>
      </c>
    </row>
    <row r="217" s="15" customFormat="1">
      <c r="A217" s="15"/>
      <c r="B217" s="255"/>
      <c r="C217" s="256"/>
      <c r="D217" s="235" t="s">
        <v>307</v>
      </c>
      <c r="E217" s="257" t="s">
        <v>21</v>
      </c>
      <c r="F217" s="258" t="s">
        <v>312</v>
      </c>
      <c r="G217" s="256"/>
      <c r="H217" s="259">
        <v>4.8200000000000003</v>
      </c>
      <c r="I217" s="260"/>
      <c r="J217" s="256"/>
      <c r="K217" s="256"/>
      <c r="L217" s="261"/>
      <c r="M217" s="262"/>
      <c r="N217" s="263"/>
      <c r="O217" s="263"/>
      <c r="P217" s="263"/>
      <c r="Q217" s="263"/>
      <c r="R217" s="263"/>
      <c r="S217" s="263"/>
      <c r="T217" s="264"/>
      <c r="U217" s="15"/>
      <c r="V217" s="15"/>
      <c r="W217" s="15"/>
      <c r="X217" s="15"/>
      <c r="Y217" s="15"/>
      <c r="Z217" s="15"/>
      <c r="AA217" s="15"/>
      <c r="AB217" s="15"/>
      <c r="AC217" s="15"/>
      <c r="AD217" s="15"/>
      <c r="AE217" s="15"/>
      <c r="AT217" s="265" t="s">
        <v>307</v>
      </c>
      <c r="AU217" s="265" t="s">
        <v>81</v>
      </c>
      <c r="AV217" s="15" t="s">
        <v>303</v>
      </c>
      <c r="AW217" s="15" t="s">
        <v>33</v>
      </c>
      <c r="AX217" s="15" t="s">
        <v>79</v>
      </c>
      <c r="AY217" s="265" t="s">
        <v>295</v>
      </c>
    </row>
    <row r="218" s="12" customFormat="1" ht="22.8" customHeight="1">
      <c r="A218" s="12"/>
      <c r="B218" s="199"/>
      <c r="C218" s="200"/>
      <c r="D218" s="201" t="s">
        <v>71</v>
      </c>
      <c r="E218" s="213" t="s">
        <v>543</v>
      </c>
      <c r="F218" s="213" t="s">
        <v>544</v>
      </c>
      <c r="G218" s="200"/>
      <c r="H218" s="200"/>
      <c r="I218" s="203"/>
      <c r="J218" s="214">
        <f>BK218</f>
        <v>0</v>
      </c>
      <c r="K218" s="200"/>
      <c r="L218" s="205"/>
      <c r="M218" s="206"/>
      <c r="N218" s="207"/>
      <c r="O218" s="207"/>
      <c r="P218" s="208">
        <f>SUM(P219:P230)</f>
        <v>0</v>
      </c>
      <c r="Q218" s="207"/>
      <c r="R218" s="208">
        <f>SUM(R219:R230)</f>
        <v>0</v>
      </c>
      <c r="S218" s="207"/>
      <c r="T218" s="209">
        <f>SUM(T219:T230)</f>
        <v>0.096506800000000004</v>
      </c>
      <c r="U218" s="12"/>
      <c r="V218" s="12"/>
      <c r="W218" s="12"/>
      <c r="X218" s="12"/>
      <c r="Y218" s="12"/>
      <c r="Z218" s="12"/>
      <c r="AA218" s="12"/>
      <c r="AB218" s="12"/>
      <c r="AC218" s="12"/>
      <c r="AD218" s="12"/>
      <c r="AE218" s="12"/>
      <c r="AR218" s="210" t="s">
        <v>81</v>
      </c>
      <c r="AT218" s="211" t="s">
        <v>71</v>
      </c>
      <c r="AU218" s="211" t="s">
        <v>79</v>
      </c>
      <c r="AY218" s="210" t="s">
        <v>295</v>
      </c>
      <c r="BK218" s="212">
        <f>SUM(BK219:BK230)</f>
        <v>0</v>
      </c>
    </row>
    <row r="219" s="2" customFormat="1" ht="24.15" customHeight="1">
      <c r="A219" s="40"/>
      <c r="B219" s="41"/>
      <c r="C219" s="215" t="s">
        <v>550</v>
      </c>
      <c r="D219" s="215" t="s">
        <v>298</v>
      </c>
      <c r="E219" s="216" t="s">
        <v>546</v>
      </c>
      <c r="F219" s="217" t="s">
        <v>547</v>
      </c>
      <c r="G219" s="218" t="s">
        <v>301</v>
      </c>
      <c r="H219" s="219">
        <v>34.840000000000003</v>
      </c>
      <c r="I219" s="220"/>
      <c r="J219" s="221">
        <f>ROUND(I219*H219,2)</f>
        <v>0</v>
      </c>
      <c r="K219" s="217" t="s">
        <v>302</v>
      </c>
      <c r="L219" s="46"/>
      <c r="M219" s="222" t="s">
        <v>21</v>
      </c>
      <c r="N219" s="223" t="s">
        <v>43</v>
      </c>
      <c r="O219" s="86"/>
      <c r="P219" s="224">
        <f>O219*H219</f>
        <v>0</v>
      </c>
      <c r="Q219" s="224">
        <v>0</v>
      </c>
      <c r="R219" s="224">
        <f>Q219*H219</f>
        <v>0</v>
      </c>
      <c r="S219" s="224">
        <v>0.0025000000000000001</v>
      </c>
      <c r="T219" s="225">
        <f>S219*H219</f>
        <v>0.087100000000000011</v>
      </c>
      <c r="U219" s="40"/>
      <c r="V219" s="40"/>
      <c r="W219" s="40"/>
      <c r="X219" s="40"/>
      <c r="Y219" s="40"/>
      <c r="Z219" s="40"/>
      <c r="AA219" s="40"/>
      <c r="AB219" s="40"/>
      <c r="AC219" s="40"/>
      <c r="AD219" s="40"/>
      <c r="AE219" s="40"/>
      <c r="AR219" s="226" t="s">
        <v>373</v>
      </c>
      <c r="AT219" s="226" t="s">
        <v>298</v>
      </c>
      <c r="AU219" s="226" t="s">
        <v>81</v>
      </c>
      <c r="AY219" s="19" t="s">
        <v>295</v>
      </c>
      <c r="BE219" s="227">
        <f>IF(N219="základní",J219,0)</f>
        <v>0</v>
      </c>
      <c r="BF219" s="227">
        <f>IF(N219="snížená",J219,0)</f>
        <v>0</v>
      </c>
      <c r="BG219" s="227">
        <f>IF(N219="zákl. přenesená",J219,0)</f>
        <v>0</v>
      </c>
      <c r="BH219" s="227">
        <f>IF(N219="sníž. přenesená",J219,0)</f>
        <v>0</v>
      </c>
      <c r="BI219" s="227">
        <f>IF(N219="nulová",J219,0)</f>
        <v>0</v>
      </c>
      <c r="BJ219" s="19" t="s">
        <v>79</v>
      </c>
      <c r="BK219" s="227">
        <f>ROUND(I219*H219,2)</f>
        <v>0</v>
      </c>
      <c r="BL219" s="19" t="s">
        <v>373</v>
      </c>
      <c r="BM219" s="226" t="s">
        <v>793</v>
      </c>
    </row>
    <row r="220" s="2" customFormat="1">
      <c r="A220" s="40"/>
      <c r="B220" s="41"/>
      <c r="C220" s="42"/>
      <c r="D220" s="228" t="s">
        <v>305</v>
      </c>
      <c r="E220" s="42"/>
      <c r="F220" s="229" t="s">
        <v>549</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305</v>
      </c>
      <c r="AU220" s="19" t="s">
        <v>81</v>
      </c>
    </row>
    <row r="221" s="14" customFormat="1">
      <c r="A221" s="14"/>
      <c r="B221" s="244"/>
      <c r="C221" s="245"/>
      <c r="D221" s="235" t="s">
        <v>307</v>
      </c>
      <c r="E221" s="246" t="s">
        <v>21</v>
      </c>
      <c r="F221" s="247" t="s">
        <v>769</v>
      </c>
      <c r="G221" s="245"/>
      <c r="H221" s="248">
        <v>8.9100000000000001</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307</v>
      </c>
      <c r="AU221" s="254" t="s">
        <v>81</v>
      </c>
      <c r="AV221" s="14" t="s">
        <v>81</v>
      </c>
      <c r="AW221" s="14" t="s">
        <v>33</v>
      </c>
      <c r="AX221" s="14" t="s">
        <v>72</v>
      </c>
      <c r="AY221" s="254" t="s">
        <v>295</v>
      </c>
    </row>
    <row r="222" s="14" customFormat="1">
      <c r="A222" s="14"/>
      <c r="B222" s="244"/>
      <c r="C222" s="245"/>
      <c r="D222" s="235" t="s">
        <v>307</v>
      </c>
      <c r="E222" s="246" t="s">
        <v>21</v>
      </c>
      <c r="F222" s="247" t="s">
        <v>782</v>
      </c>
      <c r="G222" s="245"/>
      <c r="H222" s="248">
        <v>13.07</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307</v>
      </c>
      <c r="AU222" s="254" t="s">
        <v>81</v>
      </c>
      <c r="AV222" s="14" t="s">
        <v>81</v>
      </c>
      <c r="AW222" s="14" t="s">
        <v>33</v>
      </c>
      <c r="AX222" s="14" t="s">
        <v>72</v>
      </c>
      <c r="AY222" s="254" t="s">
        <v>295</v>
      </c>
    </row>
    <row r="223" s="14" customFormat="1">
      <c r="A223" s="14"/>
      <c r="B223" s="244"/>
      <c r="C223" s="245"/>
      <c r="D223" s="235" t="s">
        <v>307</v>
      </c>
      <c r="E223" s="246" t="s">
        <v>21</v>
      </c>
      <c r="F223" s="247" t="s">
        <v>794</v>
      </c>
      <c r="G223" s="245"/>
      <c r="H223" s="248">
        <v>12.859999999999999</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307</v>
      </c>
      <c r="AU223" s="254" t="s">
        <v>81</v>
      </c>
      <c r="AV223" s="14" t="s">
        <v>81</v>
      </c>
      <c r="AW223" s="14" t="s">
        <v>33</v>
      </c>
      <c r="AX223" s="14" t="s">
        <v>72</v>
      </c>
      <c r="AY223" s="254" t="s">
        <v>295</v>
      </c>
    </row>
    <row r="224" s="15" customFormat="1">
      <c r="A224" s="15"/>
      <c r="B224" s="255"/>
      <c r="C224" s="256"/>
      <c r="D224" s="235" t="s">
        <v>307</v>
      </c>
      <c r="E224" s="257" t="s">
        <v>21</v>
      </c>
      <c r="F224" s="258" t="s">
        <v>312</v>
      </c>
      <c r="G224" s="256"/>
      <c r="H224" s="259">
        <v>34.840000000000003</v>
      </c>
      <c r="I224" s="260"/>
      <c r="J224" s="256"/>
      <c r="K224" s="256"/>
      <c r="L224" s="261"/>
      <c r="M224" s="262"/>
      <c r="N224" s="263"/>
      <c r="O224" s="263"/>
      <c r="P224" s="263"/>
      <c r="Q224" s="263"/>
      <c r="R224" s="263"/>
      <c r="S224" s="263"/>
      <c r="T224" s="264"/>
      <c r="U224" s="15"/>
      <c r="V224" s="15"/>
      <c r="W224" s="15"/>
      <c r="X224" s="15"/>
      <c r="Y224" s="15"/>
      <c r="Z224" s="15"/>
      <c r="AA224" s="15"/>
      <c r="AB224" s="15"/>
      <c r="AC224" s="15"/>
      <c r="AD224" s="15"/>
      <c r="AE224" s="15"/>
      <c r="AT224" s="265" t="s">
        <v>307</v>
      </c>
      <c r="AU224" s="265" t="s">
        <v>81</v>
      </c>
      <c r="AV224" s="15" t="s">
        <v>303</v>
      </c>
      <c r="AW224" s="15" t="s">
        <v>33</v>
      </c>
      <c r="AX224" s="15" t="s">
        <v>79</v>
      </c>
      <c r="AY224" s="265" t="s">
        <v>295</v>
      </c>
    </row>
    <row r="225" s="2" customFormat="1" ht="21.75" customHeight="1">
      <c r="A225" s="40"/>
      <c r="B225" s="41"/>
      <c r="C225" s="215" t="s">
        <v>743</v>
      </c>
      <c r="D225" s="215" t="s">
        <v>298</v>
      </c>
      <c r="E225" s="216" t="s">
        <v>551</v>
      </c>
      <c r="F225" s="217" t="s">
        <v>552</v>
      </c>
      <c r="G225" s="218" t="s">
        <v>328</v>
      </c>
      <c r="H225" s="219">
        <v>31.356000000000002</v>
      </c>
      <c r="I225" s="220"/>
      <c r="J225" s="221">
        <f>ROUND(I225*H225,2)</f>
        <v>0</v>
      </c>
      <c r="K225" s="217" t="s">
        <v>302</v>
      </c>
      <c r="L225" s="46"/>
      <c r="M225" s="222" t="s">
        <v>21</v>
      </c>
      <c r="N225" s="223" t="s">
        <v>43</v>
      </c>
      <c r="O225" s="86"/>
      <c r="P225" s="224">
        <f>O225*H225</f>
        <v>0</v>
      </c>
      <c r="Q225" s="224">
        <v>0</v>
      </c>
      <c r="R225" s="224">
        <f>Q225*H225</f>
        <v>0</v>
      </c>
      <c r="S225" s="224">
        <v>0.00029999999999999997</v>
      </c>
      <c r="T225" s="225">
        <f>S225*H225</f>
        <v>0.0094067999999999999</v>
      </c>
      <c r="U225" s="40"/>
      <c r="V225" s="40"/>
      <c r="W225" s="40"/>
      <c r="X225" s="40"/>
      <c r="Y225" s="40"/>
      <c r="Z225" s="40"/>
      <c r="AA225" s="40"/>
      <c r="AB225" s="40"/>
      <c r="AC225" s="40"/>
      <c r="AD225" s="40"/>
      <c r="AE225" s="40"/>
      <c r="AR225" s="226" t="s">
        <v>373</v>
      </c>
      <c r="AT225" s="226" t="s">
        <v>298</v>
      </c>
      <c r="AU225" s="226" t="s">
        <v>81</v>
      </c>
      <c r="AY225" s="19" t="s">
        <v>295</v>
      </c>
      <c r="BE225" s="227">
        <f>IF(N225="základní",J225,0)</f>
        <v>0</v>
      </c>
      <c r="BF225" s="227">
        <f>IF(N225="snížená",J225,0)</f>
        <v>0</v>
      </c>
      <c r="BG225" s="227">
        <f>IF(N225="zákl. přenesená",J225,0)</f>
        <v>0</v>
      </c>
      <c r="BH225" s="227">
        <f>IF(N225="sníž. přenesená",J225,0)</f>
        <v>0</v>
      </c>
      <c r="BI225" s="227">
        <f>IF(N225="nulová",J225,0)</f>
        <v>0</v>
      </c>
      <c r="BJ225" s="19" t="s">
        <v>79</v>
      </c>
      <c r="BK225" s="227">
        <f>ROUND(I225*H225,2)</f>
        <v>0</v>
      </c>
      <c r="BL225" s="19" t="s">
        <v>373</v>
      </c>
      <c r="BM225" s="226" t="s">
        <v>795</v>
      </c>
    </row>
    <row r="226" s="2" customFormat="1">
      <c r="A226" s="40"/>
      <c r="B226" s="41"/>
      <c r="C226" s="42"/>
      <c r="D226" s="228" t="s">
        <v>305</v>
      </c>
      <c r="E226" s="42"/>
      <c r="F226" s="229" t="s">
        <v>554</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305</v>
      </c>
      <c r="AU226" s="19" t="s">
        <v>81</v>
      </c>
    </row>
    <row r="227" s="14" customFormat="1">
      <c r="A227" s="14"/>
      <c r="B227" s="244"/>
      <c r="C227" s="245"/>
      <c r="D227" s="235" t="s">
        <v>307</v>
      </c>
      <c r="E227" s="246" t="s">
        <v>21</v>
      </c>
      <c r="F227" s="247" t="s">
        <v>796</v>
      </c>
      <c r="G227" s="245"/>
      <c r="H227" s="248">
        <v>8.0190000000000001</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307</v>
      </c>
      <c r="AU227" s="254" t="s">
        <v>81</v>
      </c>
      <c r="AV227" s="14" t="s">
        <v>81</v>
      </c>
      <c r="AW227" s="14" t="s">
        <v>33</v>
      </c>
      <c r="AX227" s="14" t="s">
        <v>72</v>
      </c>
      <c r="AY227" s="254" t="s">
        <v>295</v>
      </c>
    </row>
    <row r="228" s="14" customFormat="1">
      <c r="A228" s="14"/>
      <c r="B228" s="244"/>
      <c r="C228" s="245"/>
      <c r="D228" s="235" t="s">
        <v>307</v>
      </c>
      <c r="E228" s="246" t="s">
        <v>21</v>
      </c>
      <c r="F228" s="247" t="s">
        <v>797</v>
      </c>
      <c r="G228" s="245"/>
      <c r="H228" s="248">
        <v>11.763</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307</v>
      </c>
      <c r="AU228" s="254" t="s">
        <v>81</v>
      </c>
      <c r="AV228" s="14" t="s">
        <v>81</v>
      </c>
      <c r="AW228" s="14" t="s">
        <v>33</v>
      </c>
      <c r="AX228" s="14" t="s">
        <v>72</v>
      </c>
      <c r="AY228" s="254" t="s">
        <v>295</v>
      </c>
    </row>
    <row r="229" s="14" customFormat="1">
      <c r="A229" s="14"/>
      <c r="B229" s="244"/>
      <c r="C229" s="245"/>
      <c r="D229" s="235" t="s">
        <v>307</v>
      </c>
      <c r="E229" s="246" t="s">
        <v>21</v>
      </c>
      <c r="F229" s="247" t="s">
        <v>798</v>
      </c>
      <c r="G229" s="245"/>
      <c r="H229" s="248">
        <v>11.574</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307</v>
      </c>
      <c r="AU229" s="254" t="s">
        <v>81</v>
      </c>
      <c r="AV229" s="14" t="s">
        <v>81</v>
      </c>
      <c r="AW229" s="14" t="s">
        <v>33</v>
      </c>
      <c r="AX229" s="14" t="s">
        <v>72</v>
      </c>
      <c r="AY229" s="254" t="s">
        <v>295</v>
      </c>
    </row>
    <row r="230" s="15" customFormat="1">
      <c r="A230" s="15"/>
      <c r="B230" s="255"/>
      <c r="C230" s="256"/>
      <c r="D230" s="235" t="s">
        <v>307</v>
      </c>
      <c r="E230" s="257" t="s">
        <v>21</v>
      </c>
      <c r="F230" s="258" t="s">
        <v>312</v>
      </c>
      <c r="G230" s="256"/>
      <c r="H230" s="259">
        <v>31.356000000000002</v>
      </c>
      <c r="I230" s="260"/>
      <c r="J230" s="256"/>
      <c r="K230" s="256"/>
      <c r="L230" s="261"/>
      <c r="M230" s="266"/>
      <c r="N230" s="267"/>
      <c r="O230" s="267"/>
      <c r="P230" s="267"/>
      <c r="Q230" s="267"/>
      <c r="R230" s="267"/>
      <c r="S230" s="267"/>
      <c r="T230" s="268"/>
      <c r="U230" s="15"/>
      <c r="V230" s="15"/>
      <c r="W230" s="15"/>
      <c r="X230" s="15"/>
      <c r="Y230" s="15"/>
      <c r="Z230" s="15"/>
      <c r="AA230" s="15"/>
      <c r="AB230" s="15"/>
      <c r="AC230" s="15"/>
      <c r="AD230" s="15"/>
      <c r="AE230" s="15"/>
      <c r="AT230" s="265" t="s">
        <v>307</v>
      </c>
      <c r="AU230" s="265" t="s">
        <v>81</v>
      </c>
      <c r="AV230" s="15" t="s">
        <v>303</v>
      </c>
      <c r="AW230" s="15" t="s">
        <v>33</v>
      </c>
      <c r="AX230" s="15" t="s">
        <v>79</v>
      </c>
      <c r="AY230" s="265" t="s">
        <v>295</v>
      </c>
    </row>
    <row r="231" s="2" customFormat="1" ht="6.96" customHeight="1">
      <c r="A231" s="40"/>
      <c r="B231" s="61"/>
      <c r="C231" s="62"/>
      <c r="D231" s="62"/>
      <c r="E231" s="62"/>
      <c r="F231" s="62"/>
      <c r="G231" s="62"/>
      <c r="H231" s="62"/>
      <c r="I231" s="62"/>
      <c r="J231" s="62"/>
      <c r="K231" s="62"/>
      <c r="L231" s="46"/>
      <c r="M231" s="40"/>
      <c r="O231" s="40"/>
      <c r="P231" s="40"/>
      <c r="Q231" s="40"/>
      <c r="R231" s="40"/>
      <c r="S231" s="40"/>
      <c r="T231" s="40"/>
      <c r="U231" s="40"/>
      <c r="V231" s="40"/>
      <c r="W231" s="40"/>
      <c r="X231" s="40"/>
      <c r="Y231" s="40"/>
      <c r="Z231" s="40"/>
      <c r="AA231" s="40"/>
      <c r="AB231" s="40"/>
      <c r="AC231" s="40"/>
      <c r="AD231" s="40"/>
      <c r="AE231" s="40"/>
    </row>
  </sheetData>
  <sheetProtection sheet="1" autoFilter="0" formatColumns="0" formatRows="0" objects="1" scenarios="1" spinCount="100000" saltValue="/2UG5jQBHll3yGrBNPEFOHO7o1g3VE4IGJ0dC1bs8qC34P5R3HR8xnTT+guoyvzSJuLMvui2h41gJ43f65wn2w==" hashValue="YneAns9rcpydGmWG7k3Vx4oPedNpO9ImGQrRb5TQUNOzdLMGOzfhQylKJjEy29nF7GR6ZfFajXJupbZeHCB06Q==" algorithmName="SHA-512" password="CC4B"/>
  <autoFilter ref="C102:K230"/>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7" r:id="rId1" display="https://podminky.urs.cz/item/CS_URS_2023_01/962031132"/>
    <hyperlink ref="F112" r:id="rId2" display="https://podminky.urs.cz/item/CS_URS_2023_01/962031133"/>
    <hyperlink ref="F116" r:id="rId3" display="https://podminky.urs.cz/item/CS_URS_2023_01/962032431"/>
    <hyperlink ref="F120" r:id="rId4" display="https://podminky.urs.cz/item/CS_URS_2023_01/965042131"/>
    <hyperlink ref="F125" r:id="rId5" display="https://podminky.urs.cz/item/CS_URS_2023_01/965042141"/>
    <hyperlink ref="F131" r:id="rId6" display="https://podminky.urs.cz/item/CS_URS_2023_01/965046111"/>
    <hyperlink ref="F136" r:id="rId7" display="https://podminky.urs.cz/item/CS_URS_2023_01/965046119"/>
    <hyperlink ref="F141" r:id="rId8" display="https://podminky.urs.cz/item/CS_URS_2023_01/965082923"/>
    <hyperlink ref="F148" r:id="rId9" display="https://podminky.urs.cz/item/CS_URS_2023_01/968062455"/>
    <hyperlink ref="F153" r:id="rId10" display="https://podminky.urs.cz/item/CS_URS_2023_01/971033431"/>
    <hyperlink ref="F158" r:id="rId11" display="https://podminky.urs.cz/item/CS_URS_2023_01/978011191"/>
    <hyperlink ref="F165" r:id="rId12" display="https://podminky.urs.cz/item/CS_URS_2023_01/997013121"/>
    <hyperlink ref="F167" r:id="rId13" display="https://podminky.urs.cz/item/CS_URS_2023_01/997013501"/>
    <hyperlink ref="F169" r:id="rId14" display="https://podminky.urs.cz/item/CS_URS_2023_01/997013509"/>
    <hyperlink ref="F173" r:id="rId15" display="https://podminky.urs.cz/item/CS_URS_2023_01/997013871"/>
    <hyperlink ref="F177" r:id="rId16" display="https://podminky.urs.cz/item/CS_URS_2023_01/711131811"/>
    <hyperlink ref="F183" r:id="rId17" display="https://podminky.urs.cz/item/CS_URS_2023_01/714180801"/>
    <hyperlink ref="F192" r:id="rId18" display="https://podminky.urs.cz/item/CS_URS_2023_01/725110811"/>
    <hyperlink ref="F194" r:id="rId19" display="https://podminky.urs.cz/item/CS_URS_2023_01/725210821"/>
    <hyperlink ref="F196" r:id="rId20" display="https://podminky.urs.cz/item/CS_URS_2023_01/725820801"/>
    <hyperlink ref="F198" r:id="rId21" display="https://podminky.urs.cz/item/CS_URS_2023_01/725840850"/>
    <hyperlink ref="F201" r:id="rId22" display="https://podminky.urs.cz/item/CS_URS_2023_01/735151811"/>
    <hyperlink ref="F204" r:id="rId23" display="https://podminky.urs.cz/item/CS_URS_2023_01/766825821"/>
    <hyperlink ref="F208" r:id="rId24" display="https://podminky.urs.cz/item/CS_URS_2023_01/767141800"/>
    <hyperlink ref="F214" r:id="rId25" display="https://podminky.urs.cz/item/CS_URS_2023_01/771573810"/>
    <hyperlink ref="F220" r:id="rId26" display="https://podminky.urs.cz/item/CS_URS_2023_01/776201811"/>
    <hyperlink ref="F226" r:id="rId27" display="https://podminky.urs.cz/item/CS_URS_2023_01/776410811"/>
  </hyperlinks>
  <pageMargins left="0.39375" right="0.39375" top="0.39375" bottom="0.39375" header="0" footer="0"/>
  <pageSetup paperSize="9" orientation="portrait" blackAndWhite="1" fitToHeight="100"/>
  <headerFooter>
    <oddFooter>&amp;CStrana &amp;P z &amp;N</oddFooter>
  </headerFooter>
  <drawing r:id="rId28"/>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266</v>
      </c>
      <c r="F9" s="1"/>
      <c r="G9" s="1"/>
      <c r="H9" s="1"/>
      <c r="L9" s="22"/>
    </row>
    <row r="10" s="1" customFormat="1" ht="12" customHeight="1">
      <c r="B10" s="22"/>
      <c r="D10" s="145" t="s">
        <v>267</v>
      </c>
      <c r="L10" s="22"/>
    </row>
    <row r="11" s="2" customFormat="1" ht="16.5" customHeight="1">
      <c r="A11" s="40"/>
      <c r="B11" s="46"/>
      <c r="C11" s="40"/>
      <c r="D11" s="40"/>
      <c r="E11" s="158" t="s">
        <v>645</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799</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ROUND((SUM(BE93:BE131)),  2)</f>
        <v>0</v>
      </c>
      <c r="G37" s="40"/>
      <c r="H37" s="40"/>
      <c r="I37" s="160">
        <v>0.20999999999999999</v>
      </c>
      <c r="J37" s="159">
        <f>ROUND(((SUM(BE93:BE131))*I37),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ROUND((SUM(BF93:BF131)),  2)</f>
        <v>0</v>
      </c>
      <c r="G38" s="40"/>
      <c r="H38" s="40"/>
      <c r="I38" s="160">
        <v>0.14999999999999999</v>
      </c>
      <c r="J38" s="159">
        <f>ROUND(((SUM(BF93:BF131))*I38),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ROUND((SUM(BG93:BG131)),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ROUND((SUM(BH93:BH131)),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ROUND((SUM(BI93:BI131)),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266</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645</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SO-01.3.3 - Ubytovací buňky 2. - 13.NP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J94</f>
        <v>0</v>
      </c>
      <c r="K68" s="178"/>
      <c r="L68" s="182"/>
      <c r="S68" s="9"/>
      <c r="T68" s="9"/>
      <c r="U68" s="9"/>
      <c r="V68" s="9"/>
      <c r="W68" s="9"/>
      <c r="X68" s="9"/>
      <c r="Y68" s="9"/>
      <c r="Z68" s="9"/>
      <c r="AA68" s="9"/>
      <c r="AB68" s="9"/>
      <c r="AC68" s="9"/>
      <c r="AD68" s="9"/>
      <c r="AE68" s="9"/>
    </row>
    <row r="69" s="10" customFormat="1" ht="19.92" customHeight="1">
      <c r="A69" s="10"/>
      <c r="B69" s="183"/>
      <c r="C69" s="127"/>
      <c r="D69" s="184" t="s">
        <v>274</v>
      </c>
      <c r="E69" s="185"/>
      <c r="F69" s="185"/>
      <c r="G69" s="185"/>
      <c r="H69" s="185"/>
      <c r="I69" s="185"/>
      <c r="J69" s="186">
        <f>J95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280</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Rekonstrukce a modernizace VŠ kolejí Kounicova 50</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265</v>
      </c>
      <c r="D80" s="24"/>
      <c r="E80" s="24"/>
      <c r="F80" s="24"/>
      <c r="G80" s="24"/>
      <c r="H80" s="24"/>
      <c r="I80" s="24"/>
      <c r="J80" s="24"/>
      <c r="K80" s="24"/>
      <c r="L80" s="22"/>
    </row>
    <row r="81" s="1" customFormat="1" ht="16.5" customHeight="1">
      <c r="B81" s="23"/>
      <c r="C81" s="24"/>
      <c r="D81" s="24"/>
      <c r="E81" s="172" t="s">
        <v>266</v>
      </c>
      <c r="F81" s="24"/>
      <c r="G81" s="24"/>
      <c r="H81" s="24"/>
      <c r="I81" s="24"/>
      <c r="J81" s="24"/>
      <c r="K81" s="24"/>
      <c r="L81" s="22"/>
    </row>
    <row r="82" s="1" customFormat="1" ht="12" customHeight="1">
      <c r="B82" s="23"/>
      <c r="C82" s="34" t="s">
        <v>267</v>
      </c>
      <c r="D82" s="24"/>
      <c r="E82" s="24"/>
      <c r="F82" s="24"/>
      <c r="G82" s="24"/>
      <c r="H82" s="24"/>
      <c r="I82" s="24"/>
      <c r="J82" s="24"/>
      <c r="K82" s="24"/>
      <c r="L82" s="22"/>
    </row>
    <row r="83" s="2" customFormat="1" ht="16.5" customHeight="1">
      <c r="A83" s="40"/>
      <c r="B83" s="41"/>
      <c r="C83" s="42"/>
      <c r="D83" s="42"/>
      <c r="E83" s="269" t="s">
        <v>645</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401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SO-01.3.3 - Ubytovací buňky 2. - 13.NP</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F16</f>
        <v>Kounicova 50, Brno</v>
      </c>
      <c r="G87" s="42"/>
      <c r="H87" s="42"/>
      <c r="I87" s="34" t="s">
        <v>24</v>
      </c>
      <c r="J87" s="74" t="str">
        <f>IF(J16="","",J16)</f>
        <v>20. 3. 2023</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26</v>
      </c>
      <c r="D89" s="42"/>
      <c r="E89" s="42"/>
      <c r="F89" s="29" t="str">
        <f>E19</f>
        <v>Intar a.s.</v>
      </c>
      <c r="G89" s="42"/>
      <c r="H89" s="42"/>
      <c r="I89" s="34" t="s">
        <v>32</v>
      </c>
      <c r="J89" s="38" t="str">
        <f>E25</f>
        <v>Intar a.s.</v>
      </c>
      <c r="K89" s="42"/>
      <c r="L89" s="147"/>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IF(E22="","",E22)</f>
        <v>Vyplň údaj</v>
      </c>
      <c r="G90" s="42"/>
      <c r="H90" s="42"/>
      <c r="I90" s="34" t="s">
        <v>34</v>
      </c>
      <c r="J90" s="38" t="str">
        <f>E28</f>
        <v>Toman Martin</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281</v>
      </c>
      <c r="D92" s="191" t="s">
        <v>57</v>
      </c>
      <c r="E92" s="191" t="s">
        <v>53</v>
      </c>
      <c r="F92" s="191" t="s">
        <v>54</v>
      </c>
      <c r="G92" s="191" t="s">
        <v>282</v>
      </c>
      <c r="H92" s="191" t="s">
        <v>283</v>
      </c>
      <c r="I92" s="191" t="s">
        <v>284</v>
      </c>
      <c r="J92" s="191" t="s">
        <v>271</v>
      </c>
      <c r="K92" s="192" t="s">
        <v>285</v>
      </c>
      <c r="L92" s="193"/>
      <c r="M92" s="94" t="s">
        <v>21</v>
      </c>
      <c r="N92" s="95" t="s">
        <v>42</v>
      </c>
      <c r="O92" s="95" t="s">
        <v>286</v>
      </c>
      <c r="P92" s="95" t="s">
        <v>287</v>
      </c>
      <c r="Q92" s="95" t="s">
        <v>288</v>
      </c>
      <c r="R92" s="95" t="s">
        <v>289</v>
      </c>
      <c r="S92" s="95" t="s">
        <v>290</v>
      </c>
      <c r="T92" s="96" t="s">
        <v>291</v>
      </c>
      <c r="U92" s="188"/>
      <c r="V92" s="188"/>
      <c r="W92" s="188"/>
      <c r="X92" s="188"/>
      <c r="Y92" s="188"/>
      <c r="Z92" s="188"/>
      <c r="AA92" s="188"/>
      <c r="AB92" s="188"/>
      <c r="AC92" s="188"/>
      <c r="AD92" s="188"/>
      <c r="AE92" s="188"/>
    </row>
    <row r="93" s="2" customFormat="1" ht="22.8" customHeight="1">
      <c r="A93" s="40"/>
      <c r="B93" s="41"/>
      <c r="C93" s="101" t="s">
        <v>292</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272</v>
      </c>
      <c r="BK93" s="198">
        <f>BK94</f>
        <v>0</v>
      </c>
    </row>
    <row r="94" s="12" customFormat="1" ht="25.92" customHeight="1">
      <c r="A94" s="12"/>
      <c r="B94" s="199"/>
      <c r="C94" s="200"/>
      <c r="D94" s="201" t="s">
        <v>71</v>
      </c>
      <c r="E94" s="202" t="s">
        <v>293</v>
      </c>
      <c r="F94" s="202" t="s">
        <v>294</v>
      </c>
      <c r="G94" s="200"/>
      <c r="H94" s="200"/>
      <c r="I94" s="203"/>
      <c r="J94" s="204">
        <f>BK94</f>
        <v>0</v>
      </c>
      <c r="K94" s="200"/>
      <c r="L94" s="205"/>
      <c r="M94" s="206"/>
      <c r="N94" s="207"/>
      <c r="O94" s="207"/>
      <c r="P94" s="208">
        <f>P95</f>
        <v>0</v>
      </c>
      <c r="Q94" s="207"/>
      <c r="R94" s="208">
        <f>R95</f>
        <v>0</v>
      </c>
      <c r="S94" s="207"/>
      <c r="T94" s="209">
        <f>T95</f>
        <v>0</v>
      </c>
      <c r="U94" s="12"/>
      <c r="V94" s="12"/>
      <c r="W94" s="12"/>
      <c r="X94" s="12"/>
      <c r="Y94" s="12"/>
      <c r="Z94" s="12"/>
      <c r="AA94" s="12"/>
      <c r="AB94" s="12"/>
      <c r="AC94" s="12"/>
      <c r="AD94" s="12"/>
      <c r="AE94" s="12"/>
      <c r="AR94" s="210" t="s">
        <v>79</v>
      </c>
      <c r="AT94" s="211" t="s">
        <v>71</v>
      </c>
      <c r="AU94" s="211" t="s">
        <v>72</v>
      </c>
      <c r="AY94" s="210" t="s">
        <v>295</v>
      </c>
      <c r="BK94" s="212">
        <f>BK95</f>
        <v>0</v>
      </c>
    </row>
    <row r="95" s="12" customFormat="1" ht="22.8" customHeight="1">
      <c r="A95" s="12"/>
      <c r="B95" s="199"/>
      <c r="C95" s="200"/>
      <c r="D95" s="201" t="s">
        <v>71</v>
      </c>
      <c r="E95" s="213" t="s">
        <v>296</v>
      </c>
      <c r="F95" s="213" t="s">
        <v>297</v>
      </c>
      <c r="G95" s="200"/>
      <c r="H95" s="200"/>
      <c r="I95" s="203"/>
      <c r="J95" s="214">
        <f>BK95</f>
        <v>0</v>
      </c>
      <c r="K95" s="200"/>
      <c r="L95" s="205"/>
      <c r="M95" s="206"/>
      <c r="N95" s="207"/>
      <c r="O95" s="207"/>
      <c r="P95" s="208">
        <f>SUM(P96:P131)</f>
        <v>0</v>
      </c>
      <c r="Q95" s="207"/>
      <c r="R95" s="208">
        <f>SUM(R96:R131)</f>
        <v>0</v>
      </c>
      <c r="S95" s="207"/>
      <c r="T95" s="209">
        <f>SUM(T96:T131)</f>
        <v>0</v>
      </c>
      <c r="U95" s="12"/>
      <c r="V95" s="12"/>
      <c r="W95" s="12"/>
      <c r="X95" s="12"/>
      <c r="Y95" s="12"/>
      <c r="Z95" s="12"/>
      <c r="AA95" s="12"/>
      <c r="AB95" s="12"/>
      <c r="AC95" s="12"/>
      <c r="AD95" s="12"/>
      <c r="AE95" s="12"/>
      <c r="AR95" s="210" t="s">
        <v>79</v>
      </c>
      <c r="AT95" s="211" t="s">
        <v>71</v>
      </c>
      <c r="AU95" s="211" t="s">
        <v>79</v>
      </c>
      <c r="AY95" s="210" t="s">
        <v>295</v>
      </c>
      <c r="BK95" s="212">
        <f>SUM(BK96:BK131)</f>
        <v>0</v>
      </c>
    </row>
    <row r="96" s="2" customFormat="1" ht="16.5" customHeight="1">
      <c r="A96" s="40"/>
      <c r="B96" s="41"/>
      <c r="C96" s="215" t="s">
        <v>79</v>
      </c>
      <c r="D96" s="215" t="s">
        <v>298</v>
      </c>
      <c r="E96" s="216" t="s">
        <v>800</v>
      </c>
      <c r="F96" s="217" t="s">
        <v>801</v>
      </c>
      <c r="G96" s="218" t="s">
        <v>503</v>
      </c>
      <c r="H96" s="219">
        <v>93</v>
      </c>
      <c r="I96" s="220"/>
      <c r="J96" s="221">
        <f>ROUND(I96*H96,2)</f>
        <v>0</v>
      </c>
      <c r="K96" s="217" t="s">
        <v>523</v>
      </c>
      <c r="L96" s="46"/>
      <c r="M96" s="222" t="s">
        <v>21</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303</v>
      </c>
      <c r="AT96" s="226" t="s">
        <v>298</v>
      </c>
      <c r="AU96" s="226" t="s">
        <v>81</v>
      </c>
      <c r="AY96" s="19" t="s">
        <v>295</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303</v>
      </c>
      <c r="BM96" s="226" t="s">
        <v>802</v>
      </c>
    </row>
    <row r="97" s="14" customFormat="1">
      <c r="A97" s="14"/>
      <c r="B97" s="244"/>
      <c r="C97" s="245"/>
      <c r="D97" s="235" t="s">
        <v>307</v>
      </c>
      <c r="E97" s="246" t="s">
        <v>21</v>
      </c>
      <c r="F97" s="247" t="s">
        <v>803</v>
      </c>
      <c r="G97" s="245"/>
      <c r="H97" s="248">
        <v>6</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307</v>
      </c>
      <c r="AU97" s="254" t="s">
        <v>81</v>
      </c>
      <c r="AV97" s="14" t="s">
        <v>81</v>
      </c>
      <c r="AW97" s="14" t="s">
        <v>33</v>
      </c>
      <c r="AX97" s="14" t="s">
        <v>72</v>
      </c>
      <c r="AY97" s="254" t="s">
        <v>295</v>
      </c>
    </row>
    <row r="98" s="14" customFormat="1">
      <c r="A98" s="14"/>
      <c r="B98" s="244"/>
      <c r="C98" s="245"/>
      <c r="D98" s="235" t="s">
        <v>307</v>
      </c>
      <c r="E98" s="246" t="s">
        <v>21</v>
      </c>
      <c r="F98" s="247" t="s">
        <v>804</v>
      </c>
      <c r="G98" s="245"/>
      <c r="H98" s="248">
        <v>8</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307</v>
      </c>
      <c r="AU98" s="254" t="s">
        <v>81</v>
      </c>
      <c r="AV98" s="14" t="s">
        <v>81</v>
      </c>
      <c r="AW98" s="14" t="s">
        <v>33</v>
      </c>
      <c r="AX98" s="14" t="s">
        <v>72</v>
      </c>
      <c r="AY98" s="254" t="s">
        <v>295</v>
      </c>
    </row>
    <row r="99" s="14" customFormat="1">
      <c r="A99" s="14"/>
      <c r="B99" s="244"/>
      <c r="C99" s="245"/>
      <c r="D99" s="235" t="s">
        <v>307</v>
      </c>
      <c r="E99" s="246" t="s">
        <v>21</v>
      </c>
      <c r="F99" s="247" t="s">
        <v>805</v>
      </c>
      <c r="G99" s="245"/>
      <c r="H99" s="248">
        <v>8</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307</v>
      </c>
      <c r="AU99" s="254" t="s">
        <v>81</v>
      </c>
      <c r="AV99" s="14" t="s">
        <v>81</v>
      </c>
      <c r="AW99" s="14" t="s">
        <v>33</v>
      </c>
      <c r="AX99" s="14" t="s">
        <v>72</v>
      </c>
      <c r="AY99" s="254" t="s">
        <v>295</v>
      </c>
    </row>
    <row r="100" s="14" customFormat="1">
      <c r="A100" s="14"/>
      <c r="B100" s="244"/>
      <c r="C100" s="245"/>
      <c r="D100" s="235" t="s">
        <v>307</v>
      </c>
      <c r="E100" s="246" t="s">
        <v>21</v>
      </c>
      <c r="F100" s="247" t="s">
        <v>806</v>
      </c>
      <c r="G100" s="245"/>
      <c r="H100" s="248">
        <v>8</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307</v>
      </c>
      <c r="AU100" s="254" t="s">
        <v>81</v>
      </c>
      <c r="AV100" s="14" t="s">
        <v>81</v>
      </c>
      <c r="AW100" s="14" t="s">
        <v>33</v>
      </c>
      <c r="AX100" s="14" t="s">
        <v>72</v>
      </c>
      <c r="AY100" s="254" t="s">
        <v>295</v>
      </c>
    </row>
    <row r="101" s="14" customFormat="1">
      <c r="A101" s="14"/>
      <c r="B101" s="244"/>
      <c r="C101" s="245"/>
      <c r="D101" s="235" t="s">
        <v>307</v>
      </c>
      <c r="E101" s="246" t="s">
        <v>21</v>
      </c>
      <c r="F101" s="247" t="s">
        <v>807</v>
      </c>
      <c r="G101" s="245"/>
      <c r="H101" s="248">
        <v>8</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307</v>
      </c>
      <c r="AU101" s="254" t="s">
        <v>81</v>
      </c>
      <c r="AV101" s="14" t="s">
        <v>81</v>
      </c>
      <c r="AW101" s="14" t="s">
        <v>33</v>
      </c>
      <c r="AX101" s="14" t="s">
        <v>72</v>
      </c>
      <c r="AY101" s="254" t="s">
        <v>295</v>
      </c>
    </row>
    <row r="102" s="14" customFormat="1">
      <c r="A102" s="14"/>
      <c r="B102" s="244"/>
      <c r="C102" s="245"/>
      <c r="D102" s="235" t="s">
        <v>307</v>
      </c>
      <c r="E102" s="246" t="s">
        <v>21</v>
      </c>
      <c r="F102" s="247" t="s">
        <v>808</v>
      </c>
      <c r="G102" s="245"/>
      <c r="H102" s="248">
        <v>8</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307</v>
      </c>
      <c r="AU102" s="254" t="s">
        <v>81</v>
      </c>
      <c r="AV102" s="14" t="s">
        <v>81</v>
      </c>
      <c r="AW102" s="14" t="s">
        <v>33</v>
      </c>
      <c r="AX102" s="14" t="s">
        <v>72</v>
      </c>
      <c r="AY102" s="254" t="s">
        <v>295</v>
      </c>
    </row>
    <row r="103" s="14" customFormat="1">
      <c r="A103" s="14"/>
      <c r="B103" s="244"/>
      <c r="C103" s="245"/>
      <c r="D103" s="235" t="s">
        <v>307</v>
      </c>
      <c r="E103" s="246" t="s">
        <v>21</v>
      </c>
      <c r="F103" s="247" t="s">
        <v>809</v>
      </c>
      <c r="G103" s="245"/>
      <c r="H103" s="248">
        <v>8</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307</v>
      </c>
      <c r="AU103" s="254" t="s">
        <v>81</v>
      </c>
      <c r="AV103" s="14" t="s">
        <v>81</v>
      </c>
      <c r="AW103" s="14" t="s">
        <v>33</v>
      </c>
      <c r="AX103" s="14" t="s">
        <v>72</v>
      </c>
      <c r="AY103" s="254" t="s">
        <v>295</v>
      </c>
    </row>
    <row r="104" s="14" customFormat="1">
      <c r="A104" s="14"/>
      <c r="B104" s="244"/>
      <c r="C104" s="245"/>
      <c r="D104" s="235" t="s">
        <v>307</v>
      </c>
      <c r="E104" s="246" t="s">
        <v>21</v>
      </c>
      <c r="F104" s="247" t="s">
        <v>810</v>
      </c>
      <c r="G104" s="245"/>
      <c r="H104" s="248">
        <v>8</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307</v>
      </c>
      <c r="AU104" s="254" t="s">
        <v>81</v>
      </c>
      <c r="AV104" s="14" t="s">
        <v>81</v>
      </c>
      <c r="AW104" s="14" t="s">
        <v>33</v>
      </c>
      <c r="AX104" s="14" t="s">
        <v>72</v>
      </c>
      <c r="AY104" s="254" t="s">
        <v>295</v>
      </c>
    </row>
    <row r="105" s="14" customFormat="1">
      <c r="A105" s="14"/>
      <c r="B105" s="244"/>
      <c r="C105" s="245"/>
      <c r="D105" s="235" t="s">
        <v>307</v>
      </c>
      <c r="E105" s="246" t="s">
        <v>21</v>
      </c>
      <c r="F105" s="247" t="s">
        <v>811</v>
      </c>
      <c r="G105" s="245"/>
      <c r="H105" s="248">
        <v>8</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307</v>
      </c>
      <c r="AU105" s="254" t="s">
        <v>81</v>
      </c>
      <c r="AV105" s="14" t="s">
        <v>81</v>
      </c>
      <c r="AW105" s="14" t="s">
        <v>33</v>
      </c>
      <c r="AX105" s="14" t="s">
        <v>72</v>
      </c>
      <c r="AY105" s="254" t="s">
        <v>295</v>
      </c>
    </row>
    <row r="106" s="14" customFormat="1">
      <c r="A106" s="14"/>
      <c r="B106" s="244"/>
      <c r="C106" s="245"/>
      <c r="D106" s="235" t="s">
        <v>307</v>
      </c>
      <c r="E106" s="246" t="s">
        <v>21</v>
      </c>
      <c r="F106" s="247" t="s">
        <v>812</v>
      </c>
      <c r="G106" s="245"/>
      <c r="H106" s="248">
        <v>8</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307</v>
      </c>
      <c r="AU106" s="254" t="s">
        <v>81</v>
      </c>
      <c r="AV106" s="14" t="s">
        <v>81</v>
      </c>
      <c r="AW106" s="14" t="s">
        <v>33</v>
      </c>
      <c r="AX106" s="14" t="s">
        <v>72</v>
      </c>
      <c r="AY106" s="254" t="s">
        <v>295</v>
      </c>
    </row>
    <row r="107" s="14" customFormat="1">
      <c r="A107" s="14"/>
      <c r="B107" s="244"/>
      <c r="C107" s="245"/>
      <c r="D107" s="235" t="s">
        <v>307</v>
      </c>
      <c r="E107" s="246" t="s">
        <v>21</v>
      </c>
      <c r="F107" s="247" t="s">
        <v>813</v>
      </c>
      <c r="G107" s="245"/>
      <c r="H107" s="248">
        <v>8</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307</v>
      </c>
      <c r="AU107" s="254" t="s">
        <v>81</v>
      </c>
      <c r="AV107" s="14" t="s">
        <v>81</v>
      </c>
      <c r="AW107" s="14" t="s">
        <v>33</v>
      </c>
      <c r="AX107" s="14" t="s">
        <v>72</v>
      </c>
      <c r="AY107" s="254" t="s">
        <v>295</v>
      </c>
    </row>
    <row r="108" s="14" customFormat="1">
      <c r="A108" s="14"/>
      <c r="B108" s="244"/>
      <c r="C108" s="245"/>
      <c r="D108" s="235" t="s">
        <v>307</v>
      </c>
      <c r="E108" s="246" t="s">
        <v>21</v>
      </c>
      <c r="F108" s="247" t="s">
        <v>814</v>
      </c>
      <c r="G108" s="245"/>
      <c r="H108" s="248">
        <v>8</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307</v>
      </c>
      <c r="AU108" s="254" t="s">
        <v>81</v>
      </c>
      <c r="AV108" s="14" t="s">
        <v>81</v>
      </c>
      <c r="AW108" s="14" t="s">
        <v>33</v>
      </c>
      <c r="AX108" s="14" t="s">
        <v>72</v>
      </c>
      <c r="AY108" s="254" t="s">
        <v>295</v>
      </c>
    </row>
    <row r="109" s="16" customFormat="1">
      <c r="A109" s="16"/>
      <c r="B109" s="270"/>
      <c r="C109" s="271"/>
      <c r="D109" s="235" t="s">
        <v>307</v>
      </c>
      <c r="E109" s="272" t="s">
        <v>21</v>
      </c>
      <c r="F109" s="273" t="s">
        <v>433</v>
      </c>
      <c r="G109" s="271"/>
      <c r="H109" s="274">
        <v>94</v>
      </c>
      <c r="I109" s="275"/>
      <c r="J109" s="271"/>
      <c r="K109" s="271"/>
      <c r="L109" s="276"/>
      <c r="M109" s="277"/>
      <c r="N109" s="278"/>
      <c r="O109" s="278"/>
      <c r="P109" s="278"/>
      <c r="Q109" s="278"/>
      <c r="R109" s="278"/>
      <c r="S109" s="278"/>
      <c r="T109" s="279"/>
      <c r="U109" s="16"/>
      <c r="V109" s="16"/>
      <c r="W109" s="16"/>
      <c r="X109" s="16"/>
      <c r="Y109" s="16"/>
      <c r="Z109" s="16"/>
      <c r="AA109" s="16"/>
      <c r="AB109" s="16"/>
      <c r="AC109" s="16"/>
      <c r="AD109" s="16"/>
      <c r="AE109" s="16"/>
      <c r="AT109" s="280" t="s">
        <v>307</v>
      </c>
      <c r="AU109" s="280" t="s">
        <v>81</v>
      </c>
      <c r="AV109" s="16" t="s">
        <v>92</v>
      </c>
      <c r="AW109" s="16" t="s">
        <v>33</v>
      </c>
      <c r="AX109" s="16" t="s">
        <v>72</v>
      </c>
      <c r="AY109" s="280" t="s">
        <v>295</v>
      </c>
    </row>
    <row r="110" s="13" customFormat="1">
      <c r="A110" s="13"/>
      <c r="B110" s="233"/>
      <c r="C110" s="234"/>
      <c r="D110" s="235" t="s">
        <v>307</v>
      </c>
      <c r="E110" s="236" t="s">
        <v>21</v>
      </c>
      <c r="F110" s="237" t="s">
        <v>815</v>
      </c>
      <c r="G110" s="234"/>
      <c r="H110" s="236" t="s">
        <v>21</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307</v>
      </c>
      <c r="AU110" s="243" t="s">
        <v>81</v>
      </c>
      <c r="AV110" s="13" t="s">
        <v>79</v>
      </c>
      <c r="AW110" s="13" t="s">
        <v>33</v>
      </c>
      <c r="AX110" s="13" t="s">
        <v>72</v>
      </c>
      <c r="AY110" s="243" t="s">
        <v>295</v>
      </c>
    </row>
    <row r="111" s="14" customFormat="1">
      <c r="A111" s="14"/>
      <c r="B111" s="244"/>
      <c r="C111" s="245"/>
      <c r="D111" s="235" t="s">
        <v>307</v>
      </c>
      <c r="E111" s="246" t="s">
        <v>21</v>
      </c>
      <c r="F111" s="247" t="s">
        <v>272</v>
      </c>
      <c r="G111" s="245"/>
      <c r="H111" s="248">
        <v>-1</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307</v>
      </c>
      <c r="AU111" s="254" t="s">
        <v>81</v>
      </c>
      <c r="AV111" s="14" t="s">
        <v>81</v>
      </c>
      <c r="AW111" s="14" t="s">
        <v>33</v>
      </c>
      <c r="AX111" s="14" t="s">
        <v>72</v>
      </c>
      <c r="AY111" s="254" t="s">
        <v>295</v>
      </c>
    </row>
    <row r="112" s="16" customFormat="1">
      <c r="A112" s="16"/>
      <c r="B112" s="270"/>
      <c r="C112" s="271"/>
      <c r="D112" s="235" t="s">
        <v>307</v>
      </c>
      <c r="E112" s="272" t="s">
        <v>21</v>
      </c>
      <c r="F112" s="273" t="s">
        <v>433</v>
      </c>
      <c r="G112" s="271"/>
      <c r="H112" s="274">
        <v>-1</v>
      </c>
      <c r="I112" s="275"/>
      <c r="J112" s="271"/>
      <c r="K112" s="271"/>
      <c r="L112" s="276"/>
      <c r="M112" s="277"/>
      <c r="N112" s="278"/>
      <c r="O112" s="278"/>
      <c r="P112" s="278"/>
      <c r="Q112" s="278"/>
      <c r="R112" s="278"/>
      <c r="S112" s="278"/>
      <c r="T112" s="279"/>
      <c r="U112" s="16"/>
      <c r="V112" s="16"/>
      <c r="W112" s="16"/>
      <c r="X112" s="16"/>
      <c r="Y112" s="16"/>
      <c r="Z112" s="16"/>
      <c r="AA112" s="16"/>
      <c r="AB112" s="16"/>
      <c r="AC112" s="16"/>
      <c r="AD112" s="16"/>
      <c r="AE112" s="16"/>
      <c r="AT112" s="280" t="s">
        <v>307</v>
      </c>
      <c r="AU112" s="280" t="s">
        <v>81</v>
      </c>
      <c r="AV112" s="16" t="s">
        <v>92</v>
      </c>
      <c r="AW112" s="16" t="s">
        <v>33</v>
      </c>
      <c r="AX112" s="16" t="s">
        <v>72</v>
      </c>
      <c r="AY112" s="280" t="s">
        <v>295</v>
      </c>
    </row>
    <row r="113" s="15" customFormat="1">
      <c r="A113" s="15"/>
      <c r="B113" s="255"/>
      <c r="C113" s="256"/>
      <c r="D113" s="235" t="s">
        <v>307</v>
      </c>
      <c r="E113" s="257" t="s">
        <v>21</v>
      </c>
      <c r="F113" s="258" t="s">
        <v>312</v>
      </c>
      <c r="G113" s="256"/>
      <c r="H113" s="259">
        <v>93</v>
      </c>
      <c r="I113" s="260"/>
      <c r="J113" s="256"/>
      <c r="K113" s="256"/>
      <c r="L113" s="261"/>
      <c r="M113" s="262"/>
      <c r="N113" s="263"/>
      <c r="O113" s="263"/>
      <c r="P113" s="263"/>
      <c r="Q113" s="263"/>
      <c r="R113" s="263"/>
      <c r="S113" s="263"/>
      <c r="T113" s="264"/>
      <c r="U113" s="15"/>
      <c r="V113" s="15"/>
      <c r="W113" s="15"/>
      <c r="X113" s="15"/>
      <c r="Y113" s="15"/>
      <c r="Z113" s="15"/>
      <c r="AA113" s="15"/>
      <c r="AB113" s="15"/>
      <c r="AC113" s="15"/>
      <c r="AD113" s="15"/>
      <c r="AE113" s="15"/>
      <c r="AT113" s="265" t="s">
        <v>307</v>
      </c>
      <c r="AU113" s="265" t="s">
        <v>81</v>
      </c>
      <c r="AV113" s="15" t="s">
        <v>303</v>
      </c>
      <c r="AW113" s="15" t="s">
        <v>33</v>
      </c>
      <c r="AX113" s="15" t="s">
        <v>79</v>
      </c>
      <c r="AY113" s="265" t="s">
        <v>295</v>
      </c>
    </row>
    <row r="114" s="2" customFormat="1" ht="16.5" customHeight="1">
      <c r="A114" s="40"/>
      <c r="B114" s="41"/>
      <c r="C114" s="215" t="s">
        <v>81</v>
      </c>
      <c r="D114" s="215" t="s">
        <v>298</v>
      </c>
      <c r="E114" s="216" t="s">
        <v>816</v>
      </c>
      <c r="F114" s="217" t="s">
        <v>817</v>
      </c>
      <c r="G114" s="218" t="s">
        <v>503</v>
      </c>
      <c r="H114" s="219">
        <v>47</v>
      </c>
      <c r="I114" s="220"/>
      <c r="J114" s="221">
        <f>ROUND(I114*H114,2)</f>
        <v>0</v>
      </c>
      <c r="K114" s="217" t="s">
        <v>523</v>
      </c>
      <c r="L114" s="46"/>
      <c r="M114" s="222" t="s">
        <v>21</v>
      </c>
      <c r="N114" s="223"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303</v>
      </c>
      <c r="AT114" s="226" t="s">
        <v>298</v>
      </c>
      <c r="AU114" s="226" t="s">
        <v>81</v>
      </c>
      <c r="AY114" s="19" t="s">
        <v>295</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303</v>
      </c>
      <c r="BM114" s="226" t="s">
        <v>818</v>
      </c>
    </row>
    <row r="115" s="14" customFormat="1">
      <c r="A115" s="14"/>
      <c r="B115" s="244"/>
      <c r="C115" s="245"/>
      <c r="D115" s="235" t="s">
        <v>307</v>
      </c>
      <c r="E115" s="246" t="s">
        <v>21</v>
      </c>
      <c r="F115" s="247" t="s">
        <v>819</v>
      </c>
      <c r="G115" s="245"/>
      <c r="H115" s="248">
        <v>4</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307</v>
      </c>
      <c r="AU115" s="254" t="s">
        <v>81</v>
      </c>
      <c r="AV115" s="14" t="s">
        <v>81</v>
      </c>
      <c r="AW115" s="14" t="s">
        <v>33</v>
      </c>
      <c r="AX115" s="14" t="s">
        <v>72</v>
      </c>
      <c r="AY115" s="254" t="s">
        <v>295</v>
      </c>
    </row>
    <row r="116" s="14" customFormat="1">
      <c r="A116" s="14"/>
      <c r="B116" s="244"/>
      <c r="C116" s="245"/>
      <c r="D116" s="235" t="s">
        <v>307</v>
      </c>
      <c r="E116" s="246" t="s">
        <v>21</v>
      </c>
      <c r="F116" s="247" t="s">
        <v>820</v>
      </c>
      <c r="G116" s="245"/>
      <c r="H116" s="248">
        <v>4</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307</v>
      </c>
      <c r="AU116" s="254" t="s">
        <v>81</v>
      </c>
      <c r="AV116" s="14" t="s">
        <v>81</v>
      </c>
      <c r="AW116" s="14" t="s">
        <v>33</v>
      </c>
      <c r="AX116" s="14" t="s">
        <v>72</v>
      </c>
      <c r="AY116" s="254" t="s">
        <v>295</v>
      </c>
    </row>
    <row r="117" s="14" customFormat="1">
      <c r="A117" s="14"/>
      <c r="B117" s="244"/>
      <c r="C117" s="245"/>
      <c r="D117" s="235" t="s">
        <v>307</v>
      </c>
      <c r="E117" s="246" t="s">
        <v>21</v>
      </c>
      <c r="F117" s="247" t="s">
        <v>821</v>
      </c>
      <c r="G117" s="245"/>
      <c r="H117" s="248">
        <v>4</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307</v>
      </c>
      <c r="AU117" s="254" t="s">
        <v>81</v>
      </c>
      <c r="AV117" s="14" t="s">
        <v>81</v>
      </c>
      <c r="AW117" s="14" t="s">
        <v>33</v>
      </c>
      <c r="AX117" s="14" t="s">
        <v>72</v>
      </c>
      <c r="AY117" s="254" t="s">
        <v>295</v>
      </c>
    </row>
    <row r="118" s="14" customFormat="1">
      <c r="A118" s="14"/>
      <c r="B118" s="244"/>
      <c r="C118" s="245"/>
      <c r="D118" s="235" t="s">
        <v>307</v>
      </c>
      <c r="E118" s="246" t="s">
        <v>21</v>
      </c>
      <c r="F118" s="247" t="s">
        <v>822</v>
      </c>
      <c r="G118" s="245"/>
      <c r="H118" s="248">
        <v>4</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307</v>
      </c>
      <c r="AU118" s="254" t="s">
        <v>81</v>
      </c>
      <c r="AV118" s="14" t="s">
        <v>81</v>
      </c>
      <c r="AW118" s="14" t="s">
        <v>33</v>
      </c>
      <c r="AX118" s="14" t="s">
        <v>72</v>
      </c>
      <c r="AY118" s="254" t="s">
        <v>295</v>
      </c>
    </row>
    <row r="119" s="14" customFormat="1">
      <c r="A119" s="14"/>
      <c r="B119" s="244"/>
      <c r="C119" s="245"/>
      <c r="D119" s="235" t="s">
        <v>307</v>
      </c>
      <c r="E119" s="246" t="s">
        <v>21</v>
      </c>
      <c r="F119" s="247" t="s">
        <v>823</v>
      </c>
      <c r="G119" s="245"/>
      <c r="H119" s="248">
        <v>4</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307</v>
      </c>
      <c r="AU119" s="254" t="s">
        <v>81</v>
      </c>
      <c r="AV119" s="14" t="s">
        <v>81</v>
      </c>
      <c r="AW119" s="14" t="s">
        <v>33</v>
      </c>
      <c r="AX119" s="14" t="s">
        <v>72</v>
      </c>
      <c r="AY119" s="254" t="s">
        <v>295</v>
      </c>
    </row>
    <row r="120" s="14" customFormat="1">
      <c r="A120" s="14"/>
      <c r="B120" s="244"/>
      <c r="C120" s="245"/>
      <c r="D120" s="235" t="s">
        <v>307</v>
      </c>
      <c r="E120" s="246" t="s">
        <v>21</v>
      </c>
      <c r="F120" s="247" t="s">
        <v>824</v>
      </c>
      <c r="G120" s="245"/>
      <c r="H120" s="248">
        <v>4</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307</v>
      </c>
      <c r="AU120" s="254" t="s">
        <v>81</v>
      </c>
      <c r="AV120" s="14" t="s">
        <v>81</v>
      </c>
      <c r="AW120" s="14" t="s">
        <v>33</v>
      </c>
      <c r="AX120" s="14" t="s">
        <v>72</v>
      </c>
      <c r="AY120" s="254" t="s">
        <v>295</v>
      </c>
    </row>
    <row r="121" s="14" customFormat="1">
      <c r="A121" s="14"/>
      <c r="B121" s="244"/>
      <c r="C121" s="245"/>
      <c r="D121" s="235" t="s">
        <v>307</v>
      </c>
      <c r="E121" s="246" t="s">
        <v>21</v>
      </c>
      <c r="F121" s="247" t="s">
        <v>825</v>
      </c>
      <c r="G121" s="245"/>
      <c r="H121" s="248">
        <v>4</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307</v>
      </c>
      <c r="AU121" s="254" t="s">
        <v>81</v>
      </c>
      <c r="AV121" s="14" t="s">
        <v>81</v>
      </c>
      <c r="AW121" s="14" t="s">
        <v>33</v>
      </c>
      <c r="AX121" s="14" t="s">
        <v>72</v>
      </c>
      <c r="AY121" s="254" t="s">
        <v>295</v>
      </c>
    </row>
    <row r="122" s="14" customFormat="1">
      <c r="A122" s="14"/>
      <c r="B122" s="244"/>
      <c r="C122" s="245"/>
      <c r="D122" s="235" t="s">
        <v>307</v>
      </c>
      <c r="E122" s="246" t="s">
        <v>21</v>
      </c>
      <c r="F122" s="247" t="s">
        <v>826</v>
      </c>
      <c r="G122" s="245"/>
      <c r="H122" s="248">
        <v>4</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307</v>
      </c>
      <c r="AU122" s="254" t="s">
        <v>81</v>
      </c>
      <c r="AV122" s="14" t="s">
        <v>81</v>
      </c>
      <c r="AW122" s="14" t="s">
        <v>33</v>
      </c>
      <c r="AX122" s="14" t="s">
        <v>72</v>
      </c>
      <c r="AY122" s="254" t="s">
        <v>295</v>
      </c>
    </row>
    <row r="123" s="14" customFormat="1">
      <c r="A123" s="14"/>
      <c r="B123" s="244"/>
      <c r="C123" s="245"/>
      <c r="D123" s="235" t="s">
        <v>307</v>
      </c>
      <c r="E123" s="246" t="s">
        <v>21</v>
      </c>
      <c r="F123" s="247" t="s">
        <v>827</v>
      </c>
      <c r="G123" s="245"/>
      <c r="H123" s="248">
        <v>4</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307</v>
      </c>
      <c r="AU123" s="254" t="s">
        <v>81</v>
      </c>
      <c r="AV123" s="14" t="s">
        <v>81</v>
      </c>
      <c r="AW123" s="14" t="s">
        <v>33</v>
      </c>
      <c r="AX123" s="14" t="s">
        <v>72</v>
      </c>
      <c r="AY123" s="254" t="s">
        <v>295</v>
      </c>
    </row>
    <row r="124" s="14" customFormat="1">
      <c r="A124" s="14"/>
      <c r="B124" s="244"/>
      <c r="C124" s="245"/>
      <c r="D124" s="235" t="s">
        <v>307</v>
      </c>
      <c r="E124" s="246" t="s">
        <v>21</v>
      </c>
      <c r="F124" s="247" t="s">
        <v>828</v>
      </c>
      <c r="G124" s="245"/>
      <c r="H124" s="248">
        <v>4</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307</v>
      </c>
      <c r="AU124" s="254" t="s">
        <v>81</v>
      </c>
      <c r="AV124" s="14" t="s">
        <v>81</v>
      </c>
      <c r="AW124" s="14" t="s">
        <v>33</v>
      </c>
      <c r="AX124" s="14" t="s">
        <v>72</v>
      </c>
      <c r="AY124" s="254" t="s">
        <v>295</v>
      </c>
    </row>
    <row r="125" s="14" customFormat="1">
      <c r="A125" s="14"/>
      <c r="B125" s="244"/>
      <c r="C125" s="245"/>
      <c r="D125" s="235" t="s">
        <v>307</v>
      </c>
      <c r="E125" s="246" t="s">
        <v>21</v>
      </c>
      <c r="F125" s="247" t="s">
        <v>829</v>
      </c>
      <c r="G125" s="245"/>
      <c r="H125" s="248">
        <v>4</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307</v>
      </c>
      <c r="AU125" s="254" t="s">
        <v>81</v>
      </c>
      <c r="AV125" s="14" t="s">
        <v>81</v>
      </c>
      <c r="AW125" s="14" t="s">
        <v>33</v>
      </c>
      <c r="AX125" s="14" t="s">
        <v>72</v>
      </c>
      <c r="AY125" s="254" t="s">
        <v>295</v>
      </c>
    </row>
    <row r="126" s="14" customFormat="1">
      <c r="A126" s="14"/>
      <c r="B126" s="244"/>
      <c r="C126" s="245"/>
      <c r="D126" s="235" t="s">
        <v>307</v>
      </c>
      <c r="E126" s="246" t="s">
        <v>21</v>
      </c>
      <c r="F126" s="247" t="s">
        <v>830</v>
      </c>
      <c r="G126" s="245"/>
      <c r="H126" s="248">
        <v>4</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307</v>
      </c>
      <c r="AU126" s="254" t="s">
        <v>81</v>
      </c>
      <c r="AV126" s="14" t="s">
        <v>81</v>
      </c>
      <c r="AW126" s="14" t="s">
        <v>33</v>
      </c>
      <c r="AX126" s="14" t="s">
        <v>72</v>
      </c>
      <c r="AY126" s="254" t="s">
        <v>295</v>
      </c>
    </row>
    <row r="127" s="16" customFormat="1">
      <c r="A127" s="16"/>
      <c r="B127" s="270"/>
      <c r="C127" s="271"/>
      <c r="D127" s="235" t="s">
        <v>307</v>
      </c>
      <c r="E127" s="272" t="s">
        <v>21</v>
      </c>
      <c r="F127" s="273" t="s">
        <v>433</v>
      </c>
      <c r="G127" s="271"/>
      <c r="H127" s="274">
        <v>48</v>
      </c>
      <c r="I127" s="275"/>
      <c r="J127" s="271"/>
      <c r="K127" s="271"/>
      <c r="L127" s="276"/>
      <c r="M127" s="277"/>
      <c r="N127" s="278"/>
      <c r="O127" s="278"/>
      <c r="P127" s="278"/>
      <c r="Q127" s="278"/>
      <c r="R127" s="278"/>
      <c r="S127" s="278"/>
      <c r="T127" s="279"/>
      <c r="U127" s="16"/>
      <c r="V127" s="16"/>
      <c r="W127" s="16"/>
      <c r="X127" s="16"/>
      <c r="Y127" s="16"/>
      <c r="Z127" s="16"/>
      <c r="AA127" s="16"/>
      <c r="AB127" s="16"/>
      <c r="AC127" s="16"/>
      <c r="AD127" s="16"/>
      <c r="AE127" s="16"/>
      <c r="AT127" s="280" t="s">
        <v>307</v>
      </c>
      <c r="AU127" s="280" t="s">
        <v>81</v>
      </c>
      <c r="AV127" s="16" t="s">
        <v>92</v>
      </c>
      <c r="AW127" s="16" t="s">
        <v>33</v>
      </c>
      <c r="AX127" s="16" t="s">
        <v>72</v>
      </c>
      <c r="AY127" s="280" t="s">
        <v>295</v>
      </c>
    </row>
    <row r="128" s="13" customFormat="1">
      <c r="A128" s="13"/>
      <c r="B128" s="233"/>
      <c r="C128" s="234"/>
      <c r="D128" s="235" t="s">
        <v>307</v>
      </c>
      <c r="E128" s="236" t="s">
        <v>21</v>
      </c>
      <c r="F128" s="237" t="s">
        <v>831</v>
      </c>
      <c r="G128" s="234"/>
      <c r="H128" s="236" t="s">
        <v>21</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307</v>
      </c>
      <c r="AU128" s="243" t="s">
        <v>81</v>
      </c>
      <c r="AV128" s="13" t="s">
        <v>79</v>
      </c>
      <c r="AW128" s="13" t="s">
        <v>33</v>
      </c>
      <c r="AX128" s="13" t="s">
        <v>72</v>
      </c>
      <c r="AY128" s="243" t="s">
        <v>295</v>
      </c>
    </row>
    <row r="129" s="14" customFormat="1">
      <c r="A129" s="14"/>
      <c r="B129" s="244"/>
      <c r="C129" s="245"/>
      <c r="D129" s="235" t="s">
        <v>307</v>
      </c>
      <c r="E129" s="246" t="s">
        <v>21</v>
      </c>
      <c r="F129" s="247" t="s">
        <v>272</v>
      </c>
      <c r="G129" s="245"/>
      <c r="H129" s="248">
        <v>-1</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307</v>
      </c>
      <c r="AU129" s="254" t="s">
        <v>81</v>
      </c>
      <c r="AV129" s="14" t="s">
        <v>81</v>
      </c>
      <c r="AW129" s="14" t="s">
        <v>33</v>
      </c>
      <c r="AX129" s="14" t="s">
        <v>72</v>
      </c>
      <c r="AY129" s="254" t="s">
        <v>295</v>
      </c>
    </row>
    <row r="130" s="16" customFormat="1">
      <c r="A130" s="16"/>
      <c r="B130" s="270"/>
      <c r="C130" s="271"/>
      <c r="D130" s="235" t="s">
        <v>307</v>
      </c>
      <c r="E130" s="272" t="s">
        <v>21</v>
      </c>
      <c r="F130" s="273" t="s">
        <v>433</v>
      </c>
      <c r="G130" s="271"/>
      <c r="H130" s="274">
        <v>-1</v>
      </c>
      <c r="I130" s="275"/>
      <c r="J130" s="271"/>
      <c r="K130" s="271"/>
      <c r="L130" s="276"/>
      <c r="M130" s="277"/>
      <c r="N130" s="278"/>
      <c r="O130" s="278"/>
      <c r="P130" s="278"/>
      <c r="Q130" s="278"/>
      <c r="R130" s="278"/>
      <c r="S130" s="278"/>
      <c r="T130" s="279"/>
      <c r="U130" s="16"/>
      <c r="V130" s="16"/>
      <c r="W130" s="16"/>
      <c r="X130" s="16"/>
      <c r="Y130" s="16"/>
      <c r="Z130" s="16"/>
      <c r="AA130" s="16"/>
      <c r="AB130" s="16"/>
      <c r="AC130" s="16"/>
      <c r="AD130" s="16"/>
      <c r="AE130" s="16"/>
      <c r="AT130" s="280" t="s">
        <v>307</v>
      </c>
      <c r="AU130" s="280" t="s">
        <v>81</v>
      </c>
      <c r="AV130" s="16" t="s">
        <v>92</v>
      </c>
      <c r="AW130" s="16" t="s">
        <v>33</v>
      </c>
      <c r="AX130" s="16" t="s">
        <v>72</v>
      </c>
      <c r="AY130" s="280" t="s">
        <v>295</v>
      </c>
    </row>
    <row r="131" s="15" customFormat="1">
      <c r="A131" s="15"/>
      <c r="B131" s="255"/>
      <c r="C131" s="256"/>
      <c r="D131" s="235" t="s">
        <v>307</v>
      </c>
      <c r="E131" s="257" t="s">
        <v>21</v>
      </c>
      <c r="F131" s="258" t="s">
        <v>312</v>
      </c>
      <c r="G131" s="256"/>
      <c r="H131" s="259">
        <v>47</v>
      </c>
      <c r="I131" s="260"/>
      <c r="J131" s="256"/>
      <c r="K131" s="256"/>
      <c r="L131" s="261"/>
      <c r="M131" s="266"/>
      <c r="N131" s="267"/>
      <c r="O131" s="267"/>
      <c r="P131" s="267"/>
      <c r="Q131" s="267"/>
      <c r="R131" s="267"/>
      <c r="S131" s="267"/>
      <c r="T131" s="268"/>
      <c r="U131" s="15"/>
      <c r="V131" s="15"/>
      <c r="W131" s="15"/>
      <c r="X131" s="15"/>
      <c r="Y131" s="15"/>
      <c r="Z131" s="15"/>
      <c r="AA131" s="15"/>
      <c r="AB131" s="15"/>
      <c r="AC131" s="15"/>
      <c r="AD131" s="15"/>
      <c r="AE131" s="15"/>
      <c r="AT131" s="265" t="s">
        <v>307</v>
      </c>
      <c r="AU131" s="265" t="s">
        <v>81</v>
      </c>
      <c r="AV131" s="15" t="s">
        <v>303</v>
      </c>
      <c r="AW131" s="15" t="s">
        <v>33</v>
      </c>
      <c r="AX131" s="15" t="s">
        <v>79</v>
      </c>
      <c r="AY131" s="265" t="s">
        <v>295</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2imMRBNNNHEa2+9nw3ie987Y3rmOOg0H/r57PKhBDMAd6VSfOicDZwOOY+870qNTD/Te8VcH1RVzcfdwMgYWkw==" hashValue="4UjUz6HHLazd4wZN6UG5gSuh3CCMBjwI2YAKuslZXtUB6VREI3bjZ0bzdHhgIOZUL758r90o6yBwjBhL3Jv6pA==" algorithmName="SHA-512" password="CC4B"/>
  <autoFilter ref="C92:K131"/>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117</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1" customFormat="1" ht="12" customHeight="1">
      <c r="B8" s="22"/>
      <c r="D8" s="145" t="s">
        <v>265</v>
      </c>
      <c r="L8" s="22"/>
    </row>
    <row r="9" s="2" customFormat="1" ht="16.5" customHeight="1">
      <c r="A9" s="40"/>
      <c r="B9" s="46"/>
      <c r="C9" s="40"/>
      <c r="D9" s="40"/>
      <c r="E9" s="146" t="s">
        <v>266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832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20. 3. 2023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21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28</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27</v>
      </c>
      <c r="J25" s="135" t="s">
        <v>21</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29</v>
      </c>
      <c r="J26" s="135" t="s">
        <v>21</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71.25" customHeight="1">
      <c r="A29" s="150"/>
      <c r="B29" s="151"/>
      <c r="C29" s="150"/>
      <c r="D29" s="150"/>
      <c r="E29" s="152" t="s">
        <v>37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ROUND((SUM(BE90:BE113)),  2)</f>
        <v>0</v>
      </c>
      <c r="G35" s="40"/>
      <c r="H35" s="40"/>
      <c r="I35" s="160">
        <v>0.20999999999999999</v>
      </c>
      <c r="J35" s="159">
        <f>ROUND(((SUM(BE90:BE113))*I35),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ROUND((SUM(BF90:BF113)),  2)</f>
        <v>0</v>
      </c>
      <c r="G36" s="40"/>
      <c r="H36" s="40"/>
      <c r="I36" s="160">
        <v>0.14999999999999999</v>
      </c>
      <c r="J36" s="159">
        <f>ROUND(((SUM(BF90:BF113))*I36),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ROUND((SUM(BG90:BG113)),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ROUND((SUM(BH90:BH113)),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ROUND((SUM(BI90:BI113)),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269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a modernizace VŠ kolejí Kounicova 50</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265</v>
      </c>
      <c r="D51" s="24"/>
      <c r="E51" s="24"/>
      <c r="F51" s="24"/>
      <c r="G51" s="24"/>
      <c r="H51" s="24"/>
      <c r="I51" s="24"/>
      <c r="J51" s="24"/>
      <c r="K51" s="24"/>
      <c r="L51" s="22"/>
    </row>
    <row r="52" s="2" customFormat="1" ht="16.5" customHeight="1">
      <c r="A52" s="40"/>
      <c r="B52" s="41"/>
      <c r="C52" s="42"/>
      <c r="D52" s="42"/>
      <c r="E52" s="172" t="s">
        <v>266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SO-01.4 - Střecha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50, Brno</v>
      </c>
      <c r="G56" s="42"/>
      <c r="H56" s="42"/>
      <c r="I56" s="34" t="s">
        <v>24</v>
      </c>
      <c r="J56" s="74" t="str">
        <f>IF(J14="","",J14)</f>
        <v>20. 3. 2023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Intar a.s.</v>
      </c>
      <c r="G58" s="42"/>
      <c r="H58" s="42"/>
      <c r="I58" s="34" t="s">
        <v>32</v>
      </c>
      <c r="J58" s="38" t="str">
        <f>E23</f>
        <v>Intar a.s.</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34</v>
      </c>
      <c r="J59" s="38" t="str">
        <f>E26</f>
        <v>Toman Martin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270</v>
      </c>
      <c r="D61" s="174"/>
      <c r="E61" s="174"/>
      <c r="F61" s="174"/>
      <c r="G61" s="174"/>
      <c r="H61" s="174"/>
      <c r="I61" s="174"/>
      <c r="J61" s="175" t="s">
        <v>271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272</v>
      </c>
    </row>
    <row r="64" s="9" customFormat="1" ht="24.96" customHeight="1">
      <c r="A64" s="9"/>
      <c r="B64" s="177"/>
      <c r="C64" s="178"/>
      <c r="D64" s="179" t="s">
        <v>273</v>
      </c>
      <c r="E64" s="180"/>
      <c r="F64" s="180"/>
      <c r="G64" s="180"/>
      <c r="H64" s="180"/>
      <c r="I64" s="180"/>
      <c r="J64" s="181">
        <f>J91</f>
        <v>0</v>
      </c>
      <c r="K64" s="178"/>
      <c r="L64" s="182"/>
      <c r="S64" s="9"/>
      <c r="T64" s="9"/>
      <c r="U64" s="9"/>
      <c r="V64" s="9"/>
      <c r="W64" s="9"/>
      <c r="X64" s="9"/>
      <c r="Y64" s="9"/>
      <c r="Z64" s="9"/>
      <c r="AA64" s="9"/>
      <c r="AB64" s="9"/>
      <c r="AC64" s="9"/>
      <c r="AD64" s="9"/>
      <c r="AE64" s="9"/>
    </row>
    <row r="65" s="10" customFormat="1" ht="19.92" customHeight="1">
      <c r="A65" s="10"/>
      <c r="B65" s="183"/>
      <c r="C65" s="127"/>
      <c r="D65" s="184" t="s">
        <v>274</v>
      </c>
      <c r="E65" s="185"/>
      <c r="F65" s="185"/>
      <c r="G65" s="185"/>
      <c r="H65" s="185"/>
      <c r="I65" s="185"/>
      <c r="J65" s="186">
        <f>J92</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275</v>
      </c>
      <c r="E66" s="185"/>
      <c r="F66" s="185"/>
      <c r="G66" s="185"/>
      <c r="H66" s="185"/>
      <c r="I66" s="185"/>
      <c r="J66" s="186">
        <f>J97</f>
        <v>0</v>
      </c>
      <c r="K66" s="127"/>
      <c r="L66" s="187"/>
      <c r="S66" s="10"/>
      <c r="T66" s="10"/>
      <c r="U66" s="10"/>
      <c r="V66" s="10"/>
      <c r="W66" s="10"/>
      <c r="X66" s="10"/>
      <c r="Y66" s="10"/>
      <c r="Z66" s="10"/>
      <c r="AA66" s="10"/>
      <c r="AB66" s="10"/>
      <c r="AC66" s="10"/>
      <c r="AD66" s="10"/>
      <c r="AE66" s="10"/>
    </row>
    <row r="67" s="9" customFormat="1" ht="24.96" customHeight="1">
      <c r="A67" s="9"/>
      <c r="B67" s="177"/>
      <c r="C67" s="178"/>
      <c r="D67" s="179" t="s">
        <v>276</v>
      </c>
      <c r="E67" s="180"/>
      <c r="F67" s="180"/>
      <c r="G67" s="180"/>
      <c r="H67" s="180"/>
      <c r="I67" s="180"/>
      <c r="J67" s="181">
        <f>J108</f>
        <v>0</v>
      </c>
      <c r="K67" s="178"/>
      <c r="L67" s="182"/>
      <c r="S67" s="9"/>
      <c r="T67" s="9"/>
      <c r="U67" s="9"/>
      <c r="V67" s="9"/>
      <c r="W67" s="9"/>
      <c r="X67" s="9"/>
      <c r="Y67" s="9"/>
      <c r="Z67" s="9"/>
      <c r="AA67" s="9"/>
      <c r="AB67" s="9"/>
      <c r="AC67" s="9"/>
      <c r="AD67" s="9"/>
      <c r="AE67" s="9"/>
    </row>
    <row r="68" s="10" customFormat="1" ht="19.92" customHeight="1">
      <c r="A68" s="10"/>
      <c r="B68" s="183"/>
      <c r="C68" s="127"/>
      <c r="D68" s="184" t="s">
        <v>833</v>
      </c>
      <c r="E68" s="185"/>
      <c r="F68" s="185"/>
      <c r="G68" s="185"/>
      <c r="H68" s="185"/>
      <c r="I68" s="185"/>
      <c r="J68" s="186">
        <f>J109</f>
        <v>0</v>
      </c>
      <c r="K68" s="127"/>
      <c r="L68" s="187"/>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280</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Rekonstrukce a modernizace VŠ kolejí Kounicova 50</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265</v>
      </c>
      <c r="D79" s="24"/>
      <c r="E79" s="24"/>
      <c r="F79" s="24"/>
      <c r="G79" s="24"/>
      <c r="H79" s="24"/>
      <c r="I79" s="24"/>
      <c r="J79" s="24"/>
      <c r="K79" s="24"/>
      <c r="L79" s="22"/>
    </row>
    <row r="80" s="2" customFormat="1" ht="16.5" customHeight="1">
      <c r="A80" s="40"/>
      <c r="B80" s="41"/>
      <c r="C80" s="42"/>
      <c r="D80" s="42"/>
      <c r="E80" s="172" t="s">
        <v>266</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SO-01.4 - Střecha</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Kounicova 50, Brno</v>
      </c>
      <c r="G84" s="42"/>
      <c r="H84" s="42"/>
      <c r="I84" s="34" t="s">
        <v>24</v>
      </c>
      <c r="J84" s="74" t="str">
        <f>IF(J14="","",J14)</f>
        <v>20. 3. 2023</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Intar a.s.</v>
      </c>
      <c r="G86" s="42"/>
      <c r="H86" s="42"/>
      <c r="I86" s="34" t="s">
        <v>32</v>
      </c>
      <c r="J86" s="38" t="str">
        <f>E23</f>
        <v>Intar a.s.</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34</v>
      </c>
      <c r="J87" s="38" t="str">
        <f>E26</f>
        <v>Toman Martin</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281</v>
      </c>
      <c r="D89" s="191" t="s">
        <v>57</v>
      </c>
      <c r="E89" s="191" t="s">
        <v>53</v>
      </c>
      <c r="F89" s="191" t="s">
        <v>54</v>
      </c>
      <c r="G89" s="191" t="s">
        <v>282</v>
      </c>
      <c r="H89" s="191" t="s">
        <v>283</v>
      </c>
      <c r="I89" s="191" t="s">
        <v>284</v>
      </c>
      <c r="J89" s="191" t="s">
        <v>271</v>
      </c>
      <c r="K89" s="192" t="s">
        <v>285</v>
      </c>
      <c r="L89" s="193"/>
      <c r="M89" s="94" t="s">
        <v>21</v>
      </c>
      <c r="N89" s="95" t="s">
        <v>42</v>
      </c>
      <c r="O89" s="95" t="s">
        <v>286</v>
      </c>
      <c r="P89" s="95" t="s">
        <v>287</v>
      </c>
      <c r="Q89" s="95" t="s">
        <v>288</v>
      </c>
      <c r="R89" s="95" t="s">
        <v>289</v>
      </c>
      <c r="S89" s="95" t="s">
        <v>290</v>
      </c>
      <c r="T89" s="96" t="s">
        <v>291</v>
      </c>
      <c r="U89" s="188"/>
      <c r="V89" s="188"/>
      <c r="W89" s="188"/>
      <c r="X89" s="188"/>
      <c r="Y89" s="188"/>
      <c r="Z89" s="188"/>
      <c r="AA89" s="188"/>
      <c r="AB89" s="188"/>
      <c r="AC89" s="188"/>
      <c r="AD89" s="188"/>
      <c r="AE89" s="188"/>
    </row>
    <row r="90" s="2" customFormat="1" ht="22.8" customHeight="1">
      <c r="A90" s="40"/>
      <c r="B90" s="41"/>
      <c r="C90" s="101" t="s">
        <v>292</v>
      </c>
      <c r="D90" s="42"/>
      <c r="E90" s="42"/>
      <c r="F90" s="42"/>
      <c r="G90" s="42"/>
      <c r="H90" s="42"/>
      <c r="I90" s="42"/>
      <c r="J90" s="194">
        <f>BK90</f>
        <v>0</v>
      </c>
      <c r="K90" s="42"/>
      <c r="L90" s="46"/>
      <c r="M90" s="97"/>
      <c r="N90" s="195"/>
      <c r="O90" s="98"/>
      <c r="P90" s="196">
        <f>P91+P108</f>
        <v>0</v>
      </c>
      <c r="Q90" s="98"/>
      <c r="R90" s="196">
        <f>R91+R108</f>
        <v>0</v>
      </c>
      <c r="S90" s="98"/>
      <c r="T90" s="197">
        <f>T91+T108</f>
        <v>5</v>
      </c>
      <c r="U90" s="40"/>
      <c r="V90" s="40"/>
      <c r="W90" s="40"/>
      <c r="X90" s="40"/>
      <c r="Y90" s="40"/>
      <c r="Z90" s="40"/>
      <c r="AA90" s="40"/>
      <c r="AB90" s="40"/>
      <c r="AC90" s="40"/>
      <c r="AD90" s="40"/>
      <c r="AE90" s="40"/>
      <c r="AT90" s="19" t="s">
        <v>71</v>
      </c>
      <c r="AU90" s="19" t="s">
        <v>272</v>
      </c>
      <c r="BK90" s="198">
        <f>BK91+BK108</f>
        <v>0</v>
      </c>
    </row>
    <row r="91" s="12" customFormat="1" ht="25.92" customHeight="1">
      <c r="A91" s="12"/>
      <c r="B91" s="199"/>
      <c r="C91" s="200"/>
      <c r="D91" s="201" t="s">
        <v>71</v>
      </c>
      <c r="E91" s="202" t="s">
        <v>293</v>
      </c>
      <c r="F91" s="202" t="s">
        <v>294</v>
      </c>
      <c r="G91" s="200"/>
      <c r="H91" s="200"/>
      <c r="I91" s="203"/>
      <c r="J91" s="204">
        <f>BK91</f>
        <v>0</v>
      </c>
      <c r="K91" s="200"/>
      <c r="L91" s="205"/>
      <c r="M91" s="206"/>
      <c r="N91" s="207"/>
      <c r="O91" s="207"/>
      <c r="P91" s="208">
        <f>P92+P97</f>
        <v>0</v>
      </c>
      <c r="Q91" s="207"/>
      <c r="R91" s="208">
        <f>R92+R97</f>
        <v>0</v>
      </c>
      <c r="S91" s="207"/>
      <c r="T91" s="209">
        <f>T92+T97</f>
        <v>4</v>
      </c>
      <c r="U91" s="12"/>
      <c r="V91" s="12"/>
      <c r="W91" s="12"/>
      <c r="X91" s="12"/>
      <c r="Y91" s="12"/>
      <c r="Z91" s="12"/>
      <c r="AA91" s="12"/>
      <c r="AB91" s="12"/>
      <c r="AC91" s="12"/>
      <c r="AD91" s="12"/>
      <c r="AE91" s="12"/>
      <c r="AR91" s="210" t="s">
        <v>79</v>
      </c>
      <c r="AT91" s="211" t="s">
        <v>71</v>
      </c>
      <c r="AU91" s="211" t="s">
        <v>72</v>
      </c>
      <c r="AY91" s="210" t="s">
        <v>295</v>
      </c>
      <c r="BK91" s="212">
        <f>BK92+BK97</f>
        <v>0</v>
      </c>
    </row>
    <row r="92" s="12" customFormat="1" ht="22.8" customHeight="1">
      <c r="A92" s="12"/>
      <c r="B92" s="199"/>
      <c r="C92" s="200"/>
      <c r="D92" s="201" t="s">
        <v>71</v>
      </c>
      <c r="E92" s="213" t="s">
        <v>296</v>
      </c>
      <c r="F92" s="213" t="s">
        <v>297</v>
      </c>
      <c r="G92" s="200"/>
      <c r="H92" s="200"/>
      <c r="I92" s="203"/>
      <c r="J92" s="214">
        <f>BK92</f>
        <v>0</v>
      </c>
      <c r="K92" s="200"/>
      <c r="L92" s="205"/>
      <c r="M92" s="206"/>
      <c r="N92" s="207"/>
      <c r="O92" s="207"/>
      <c r="P92" s="208">
        <f>SUM(P93:P96)</f>
        <v>0</v>
      </c>
      <c r="Q92" s="207"/>
      <c r="R92" s="208">
        <f>SUM(R93:R96)</f>
        <v>0</v>
      </c>
      <c r="S92" s="207"/>
      <c r="T92" s="209">
        <f>SUM(T93:T96)</f>
        <v>4</v>
      </c>
      <c r="U92" s="12"/>
      <c r="V92" s="12"/>
      <c r="W92" s="12"/>
      <c r="X92" s="12"/>
      <c r="Y92" s="12"/>
      <c r="Z92" s="12"/>
      <c r="AA92" s="12"/>
      <c r="AB92" s="12"/>
      <c r="AC92" s="12"/>
      <c r="AD92" s="12"/>
      <c r="AE92" s="12"/>
      <c r="AR92" s="210" t="s">
        <v>79</v>
      </c>
      <c r="AT92" s="211" t="s">
        <v>71</v>
      </c>
      <c r="AU92" s="211" t="s">
        <v>79</v>
      </c>
      <c r="AY92" s="210" t="s">
        <v>295</v>
      </c>
      <c r="BK92" s="212">
        <f>SUM(BK93:BK96)</f>
        <v>0</v>
      </c>
    </row>
    <row r="93" s="2" customFormat="1" ht="24.15" customHeight="1">
      <c r="A93" s="40"/>
      <c r="B93" s="41"/>
      <c r="C93" s="215" t="s">
        <v>79</v>
      </c>
      <c r="D93" s="215" t="s">
        <v>298</v>
      </c>
      <c r="E93" s="216" t="s">
        <v>834</v>
      </c>
      <c r="F93" s="217" t="s">
        <v>835</v>
      </c>
      <c r="G93" s="218" t="s">
        <v>459</v>
      </c>
      <c r="H93" s="219">
        <v>2</v>
      </c>
      <c r="I93" s="220"/>
      <c r="J93" s="221">
        <f>ROUND(I93*H93,2)</f>
        <v>0</v>
      </c>
      <c r="K93" s="217" t="s">
        <v>523</v>
      </c>
      <c r="L93" s="46"/>
      <c r="M93" s="222" t="s">
        <v>21</v>
      </c>
      <c r="N93" s="223" t="s">
        <v>43</v>
      </c>
      <c r="O93" s="86"/>
      <c r="P93" s="224">
        <f>O93*H93</f>
        <v>0</v>
      </c>
      <c r="Q93" s="224">
        <v>0</v>
      </c>
      <c r="R93" s="224">
        <f>Q93*H93</f>
        <v>0</v>
      </c>
      <c r="S93" s="224">
        <v>2</v>
      </c>
      <c r="T93" s="225">
        <f>S93*H93</f>
        <v>4</v>
      </c>
      <c r="U93" s="40"/>
      <c r="V93" s="40"/>
      <c r="W93" s="40"/>
      <c r="X93" s="40"/>
      <c r="Y93" s="40"/>
      <c r="Z93" s="40"/>
      <c r="AA93" s="40"/>
      <c r="AB93" s="40"/>
      <c r="AC93" s="40"/>
      <c r="AD93" s="40"/>
      <c r="AE93" s="40"/>
      <c r="AR93" s="226" t="s">
        <v>303</v>
      </c>
      <c r="AT93" s="226" t="s">
        <v>298</v>
      </c>
      <c r="AU93" s="226" t="s">
        <v>81</v>
      </c>
      <c r="AY93" s="19" t="s">
        <v>295</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303</v>
      </c>
      <c r="BM93" s="226" t="s">
        <v>836</v>
      </c>
    </row>
    <row r="94" s="13" customFormat="1">
      <c r="A94" s="13"/>
      <c r="B94" s="233"/>
      <c r="C94" s="234"/>
      <c r="D94" s="235" t="s">
        <v>307</v>
      </c>
      <c r="E94" s="236" t="s">
        <v>21</v>
      </c>
      <c r="F94" s="237" t="s">
        <v>837</v>
      </c>
      <c r="G94" s="234"/>
      <c r="H94" s="236" t="s">
        <v>21</v>
      </c>
      <c r="I94" s="238"/>
      <c r="J94" s="234"/>
      <c r="K94" s="234"/>
      <c r="L94" s="239"/>
      <c r="M94" s="240"/>
      <c r="N94" s="241"/>
      <c r="O94" s="241"/>
      <c r="P94" s="241"/>
      <c r="Q94" s="241"/>
      <c r="R94" s="241"/>
      <c r="S94" s="241"/>
      <c r="T94" s="242"/>
      <c r="U94" s="13"/>
      <c r="V94" s="13"/>
      <c r="W94" s="13"/>
      <c r="X94" s="13"/>
      <c r="Y94" s="13"/>
      <c r="Z94" s="13"/>
      <c r="AA94" s="13"/>
      <c r="AB94" s="13"/>
      <c r="AC94" s="13"/>
      <c r="AD94" s="13"/>
      <c r="AE94" s="13"/>
      <c r="AT94" s="243" t="s">
        <v>307</v>
      </c>
      <c r="AU94" s="243" t="s">
        <v>81</v>
      </c>
      <c r="AV94" s="13" t="s">
        <v>79</v>
      </c>
      <c r="AW94" s="13" t="s">
        <v>33</v>
      </c>
      <c r="AX94" s="13" t="s">
        <v>72</v>
      </c>
      <c r="AY94" s="243" t="s">
        <v>295</v>
      </c>
    </row>
    <row r="95" s="14" customFormat="1">
      <c r="A95" s="14"/>
      <c r="B95" s="244"/>
      <c r="C95" s="245"/>
      <c r="D95" s="235" t="s">
        <v>307</v>
      </c>
      <c r="E95" s="246" t="s">
        <v>21</v>
      </c>
      <c r="F95" s="247" t="s">
        <v>81</v>
      </c>
      <c r="G95" s="245"/>
      <c r="H95" s="248">
        <v>2</v>
      </c>
      <c r="I95" s="249"/>
      <c r="J95" s="245"/>
      <c r="K95" s="245"/>
      <c r="L95" s="250"/>
      <c r="M95" s="251"/>
      <c r="N95" s="252"/>
      <c r="O95" s="252"/>
      <c r="P95" s="252"/>
      <c r="Q95" s="252"/>
      <c r="R95" s="252"/>
      <c r="S95" s="252"/>
      <c r="T95" s="253"/>
      <c r="U95" s="14"/>
      <c r="V95" s="14"/>
      <c r="W95" s="14"/>
      <c r="X95" s="14"/>
      <c r="Y95" s="14"/>
      <c r="Z95" s="14"/>
      <c r="AA95" s="14"/>
      <c r="AB95" s="14"/>
      <c r="AC95" s="14"/>
      <c r="AD95" s="14"/>
      <c r="AE95" s="14"/>
      <c r="AT95" s="254" t="s">
        <v>307</v>
      </c>
      <c r="AU95" s="254" t="s">
        <v>81</v>
      </c>
      <c r="AV95" s="14" t="s">
        <v>81</v>
      </c>
      <c r="AW95" s="14" t="s">
        <v>33</v>
      </c>
      <c r="AX95" s="14" t="s">
        <v>72</v>
      </c>
      <c r="AY95" s="254" t="s">
        <v>295</v>
      </c>
    </row>
    <row r="96" s="15" customFormat="1">
      <c r="A96" s="15"/>
      <c r="B96" s="255"/>
      <c r="C96" s="256"/>
      <c r="D96" s="235" t="s">
        <v>307</v>
      </c>
      <c r="E96" s="257" t="s">
        <v>21</v>
      </c>
      <c r="F96" s="258" t="s">
        <v>312</v>
      </c>
      <c r="G96" s="256"/>
      <c r="H96" s="259">
        <v>2</v>
      </c>
      <c r="I96" s="260"/>
      <c r="J96" s="256"/>
      <c r="K96" s="256"/>
      <c r="L96" s="261"/>
      <c r="M96" s="262"/>
      <c r="N96" s="263"/>
      <c r="O96" s="263"/>
      <c r="P96" s="263"/>
      <c r="Q96" s="263"/>
      <c r="R96" s="263"/>
      <c r="S96" s="263"/>
      <c r="T96" s="264"/>
      <c r="U96" s="15"/>
      <c r="V96" s="15"/>
      <c r="W96" s="15"/>
      <c r="X96" s="15"/>
      <c r="Y96" s="15"/>
      <c r="Z96" s="15"/>
      <c r="AA96" s="15"/>
      <c r="AB96" s="15"/>
      <c r="AC96" s="15"/>
      <c r="AD96" s="15"/>
      <c r="AE96" s="15"/>
      <c r="AT96" s="265" t="s">
        <v>307</v>
      </c>
      <c r="AU96" s="265" t="s">
        <v>81</v>
      </c>
      <c r="AV96" s="15" t="s">
        <v>303</v>
      </c>
      <c r="AW96" s="15" t="s">
        <v>33</v>
      </c>
      <c r="AX96" s="15" t="s">
        <v>79</v>
      </c>
      <c r="AY96" s="265" t="s">
        <v>295</v>
      </c>
    </row>
    <row r="97" s="12" customFormat="1" ht="22.8" customHeight="1">
      <c r="A97" s="12"/>
      <c r="B97" s="199"/>
      <c r="C97" s="200"/>
      <c r="D97" s="201" t="s">
        <v>71</v>
      </c>
      <c r="E97" s="213" t="s">
        <v>343</v>
      </c>
      <c r="F97" s="213" t="s">
        <v>344</v>
      </c>
      <c r="G97" s="200"/>
      <c r="H97" s="200"/>
      <c r="I97" s="203"/>
      <c r="J97" s="214">
        <f>BK97</f>
        <v>0</v>
      </c>
      <c r="K97" s="200"/>
      <c r="L97" s="205"/>
      <c r="M97" s="206"/>
      <c r="N97" s="207"/>
      <c r="O97" s="207"/>
      <c r="P97" s="208">
        <f>SUM(P98:P107)</f>
        <v>0</v>
      </c>
      <c r="Q97" s="207"/>
      <c r="R97" s="208">
        <f>SUM(R98:R107)</f>
        <v>0</v>
      </c>
      <c r="S97" s="207"/>
      <c r="T97" s="209">
        <f>SUM(T98:T107)</f>
        <v>0</v>
      </c>
      <c r="U97" s="12"/>
      <c r="V97" s="12"/>
      <c r="W97" s="12"/>
      <c r="X97" s="12"/>
      <c r="Y97" s="12"/>
      <c r="Z97" s="12"/>
      <c r="AA97" s="12"/>
      <c r="AB97" s="12"/>
      <c r="AC97" s="12"/>
      <c r="AD97" s="12"/>
      <c r="AE97" s="12"/>
      <c r="AR97" s="210" t="s">
        <v>79</v>
      </c>
      <c r="AT97" s="211" t="s">
        <v>71</v>
      </c>
      <c r="AU97" s="211" t="s">
        <v>79</v>
      </c>
      <c r="AY97" s="210" t="s">
        <v>295</v>
      </c>
      <c r="BK97" s="212">
        <f>SUM(BK98:BK107)</f>
        <v>0</v>
      </c>
    </row>
    <row r="98" s="2" customFormat="1" ht="44.25" customHeight="1">
      <c r="A98" s="40"/>
      <c r="B98" s="41"/>
      <c r="C98" s="215" t="s">
        <v>81</v>
      </c>
      <c r="D98" s="215" t="s">
        <v>298</v>
      </c>
      <c r="E98" s="216" t="s">
        <v>346</v>
      </c>
      <c r="F98" s="217" t="s">
        <v>347</v>
      </c>
      <c r="G98" s="218" t="s">
        <v>348</v>
      </c>
      <c r="H98" s="219">
        <v>5</v>
      </c>
      <c r="I98" s="220"/>
      <c r="J98" s="221">
        <f>ROUND(I98*H98,2)</f>
        <v>0</v>
      </c>
      <c r="K98" s="217" t="s">
        <v>838</v>
      </c>
      <c r="L98" s="46"/>
      <c r="M98" s="222" t="s">
        <v>21</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303</v>
      </c>
      <c r="AT98" s="226" t="s">
        <v>298</v>
      </c>
      <c r="AU98" s="226" t="s">
        <v>81</v>
      </c>
      <c r="AY98" s="19" t="s">
        <v>295</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303</v>
      </c>
      <c r="BM98" s="226" t="s">
        <v>839</v>
      </c>
    </row>
    <row r="99" s="2" customFormat="1">
      <c r="A99" s="40"/>
      <c r="B99" s="41"/>
      <c r="C99" s="42"/>
      <c r="D99" s="228" t="s">
        <v>305</v>
      </c>
      <c r="E99" s="42"/>
      <c r="F99" s="229" t="s">
        <v>840</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305</v>
      </c>
      <c r="AU99" s="19" t="s">
        <v>81</v>
      </c>
    </row>
    <row r="100" s="2" customFormat="1" ht="33" customHeight="1">
      <c r="A100" s="40"/>
      <c r="B100" s="41"/>
      <c r="C100" s="215" t="s">
        <v>92</v>
      </c>
      <c r="D100" s="215" t="s">
        <v>298</v>
      </c>
      <c r="E100" s="216" t="s">
        <v>352</v>
      </c>
      <c r="F100" s="217" t="s">
        <v>353</v>
      </c>
      <c r="G100" s="218" t="s">
        <v>348</v>
      </c>
      <c r="H100" s="219">
        <v>5</v>
      </c>
      <c r="I100" s="220"/>
      <c r="J100" s="221">
        <f>ROUND(I100*H100,2)</f>
        <v>0</v>
      </c>
      <c r="K100" s="217" t="s">
        <v>838</v>
      </c>
      <c r="L100" s="46"/>
      <c r="M100" s="222" t="s">
        <v>21</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303</v>
      </c>
      <c r="AT100" s="226" t="s">
        <v>298</v>
      </c>
      <c r="AU100" s="226" t="s">
        <v>81</v>
      </c>
      <c r="AY100" s="19" t="s">
        <v>295</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303</v>
      </c>
      <c r="BM100" s="226" t="s">
        <v>841</v>
      </c>
    </row>
    <row r="101" s="2" customFormat="1">
      <c r="A101" s="40"/>
      <c r="B101" s="41"/>
      <c r="C101" s="42"/>
      <c r="D101" s="228" t="s">
        <v>305</v>
      </c>
      <c r="E101" s="42"/>
      <c r="F101" s="229" t="s">
        <v>842</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305</v>
      </c>
      <c r="AU101" s="19" t="s">
        <v>81</v>
      </c>
    </row>
    <row r="102" s="2" customFormat="1" ht="44.25" customHeight="1">
      <c r="A102" s="40"/>
      <c r="B102" s="41"/>
      <c r="C102" s="215" t="s">
        <v>303</v>
      </c>
      <c r="D102" s="215" t="s">
        <v>298</v>
      </c>
      <c r="E102" s="216" t="s">
        <v>356</v>
      </c>
      <c r="F102" s="217" t="s">
        <v>357</v>
      </c>
      <c r="G102" s="218" t="s">
        <v>348</v>
      </c>
      <c r="H102" s="219">
        <v>150</v>
      </c>
      <c r="I102" s="220"/>
      <c r="J102" s="221">
        <f>ROUND(I102*H102,2)</f>
        <v>0</v>
      </c>
      <c r="K102" s="217" t="s">
        <v>838</v>
      </c>
      <c r="L102" s="46"/>
      <c r="M102" s="222" t="s">
        <v>21</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303</v>
      </c>
      <c r="AT102" s="226" t="s">
        <v>298</v>
      </c>
      <c r="AU102" s="226" t="s">
        <v>81</v>
      </c>
      <c r="AY102" s="19" t="s">
        <v>295</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303</v>
      </c>
      <c r="BM102" s="226" t="s">
        <v>843</v>
      </c>
    </row>
    <row r="103" s="2" customFormat="1">
      <c r="A103" s="40"/>
      <c r="B103" s="41"/>
      <c r="C103" s="42"/>
      <c r="D103" s="228" t="s">
        <v>305</v>
      </c>
      <c r="E103" s="42"/>
      <c r="F103" s="229" t="s">
        <v>844</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305</v>
      </c>
      <c r="AU103" s="19" t="s">
        <v>81</v>
      </c>
    </row>
    <row r="104" s="14" customFormat="1">
      <c r="A104" s="14"/>
      <c r="B104" s="244"/>
      <c r="C104" s="245"/>
      <c r="D104" s="235" t="s">
        <v>307</v>
      </c>
      <c r="E104" s="246" t="s">
        <v>21</v>
      </c>
      <c r="F104" s="247" t="s">
        <v>845</v>
      </c>
      <c r="G104" s="245"/>
      <c r="H104" s="248">
        <v>150</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307</v>
      </c>
      <c r="AU104" s="254" t="s">
        <v>81</v>
      </c>
      <c r="AV104" s="14" t="s">
        <v>81</v>
      </c>
      <c r="AW104" s="14" t="s">
        <v>33</v>
      </c>
      <c r="AX104" s="14" t="s">
        <v>72</v>
      </c>
      <c r="AY104" s="254" t="s">
        <v>295</v>
      </c>
    </row>
    <row r="105" s="15" customFormat="1">
      <c r="A105" s="15"/>
      <c r="B105" s="255"/>
      <c r="C105" s="256"/>
      <c r="D105" s="235" t="s">
        <v>307</v>
      </c>
      <c r="E105" s="257" t="s">
        <v>21</v>
      </c>
      <c r="F105" s="258" t="s">
        <v>312</v>
      </c>
      <c r="G105" s="256"/>
      <c r="H105" s="259">
        <v>150</v>
      </c>
      <c r="I105" s="260"/>
      <c r="J105" s="256"/>
      <c r="K105" s="256"/>
      <c r="L105" s="261"/>
      <c r="M105" s="262"/>
      <c r="N105" s="263"/>
      <c r="O105" s="263"/>
      <c r="P105" s="263"/>
      <c r="Q105" s="263"/>
      <c r="R105" s="263"/>
      <c r="S105" s="263"/>
      <c r="T105" s="264"/>
      <c r="U105" s="15"/>
      <c r="V105" s="15"/>
      <c r="W105" s="15"/>
      <c r="X105" s="15"/>
      <c r="Y105" s="15"/>
      <c r="Z105" s="15"/>
      <c r="AA105" s="15"/>
      <c r="AB105" s="15"/>
      <c r="AC105" s="15"/>
      <c r="AD105" s="15"/>
      <c r="AE105" s="15"/>
      <c r="AT105" s="265" t="s">
        <v>307</v>
      </c>
      <c r="AU105" s="265" t="s">
        <v>81</v>
      </c>
      <c r="AV105" s="15" t="s">
        <v>303</v>
      </c>
      <c r="AW105" s="15" t="s">
        <v>33</v>
      </c>
      <c r="AX105" s="15" t="s">
        <v>79</v>
      </c>
      <c r="AY105" s="265" t="s">
        <v>295</v>
      </c>
    </row>
    <row r="106" s="2" customFormat="1" ht="49.05" customHeight="1">
      <c r="A106" s="40"/>
      <c r="B106" s="41"/>
      <c r="C106" s="215" t="s">
        <v>332</v>
      </c>
      <c r="D106" s="215" t="s">
        <v>298</v>
      </c>
      <c r="E106" s="216" t="s">
        <v>362</v>
      </c>
      <c r="F106" s="217" t="s">
        <v>363</v>
      </c>
      <c r="G106" s="218" t="s">
        <v>348</v>
      </c>
      <c r="H106" s="219">
        <v>5</v>
      </c>
      <c r="I106" s="220"/>
      <c r="J106" s="221">
        <f>ROUND(I106*H106,2)</f>
        <v>0</v>
      </c>
      <c r="K106" s="217" t="s">
        <v>838</v>
      </c>
      <c r="L106" s="46"/>
      <c r="M106" s="222" t="s">
        <v>21</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303</v>
      </c>
      <c r="AT106" s="226" t="s">
        <v>298</v>
      </c>
      <c r="AU106" s="226" t="s">
        <v>81</v>
      </c>
      <c r="AY106" s="19" t="s">
        <v>295</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303</v>
      </c>
      <c r="BM106" s="226" t="s">
        <v>846</v>
      </c>
    </row>
    <row r="107" s="2" customFormat="1">
      <c r="A107" s="40"/>
      <c r="B107" s="41"/>
      <c r="C107" s="42"/>
      <c r="D107" s="228" t="s">
        <v>305</v>
      </c>
      <c r="E107" s="42"/>
      <c r="F107" s="229" t="s">
        <v>847</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305</v>
      </c>
      <c r="AU107" s="19" t="s">
        <v>81</v>
      </c>
    </row>
    <row r="108" s="12" customFormat="1" ht="25.92" customHeight="1">
      <c r="A108" s="12"/>
      <c r="B108" s="199"/>
      <c r="C108" s="200"/>
      <c r="D108" s="201" t="s">
        <v>71</v>
      </c>
      <c r="E108" s="202" t="s">
        <v>366</v>
      </c>
      <c r="F108" s="202" t="s">
        <v>367</v>
      </c>
      <c r="G108" s="200"/>
      <c r="H108" s="200"/>
      <c r="I108" s="203"/>
      <c r="J108" s="204">
        <f>BK108</f>
        <v>0</v>
      </c>
      <c r="K108" s="200"/>
      <c r="L108" s="205"/>
      <c r="M108" s="206"/>
      <c r="N108" s="207"/>
      <c r="O108" s="207"/>
      <c r="P108" s="208">
        <f>P109</f>
        <v>0</v>
      </c>
      <c r="Q108" s="207"/>
      <c r="R108" s="208">
        <f>R109</f>
        <v>0</v>
      </c>
      <c r="S108" s="207"/>
      <c r="T108" s="209">
        <f>T109</f>
        <v>1</v>
      </c>
      <c r="U108" s="12"/>
      <c r="V108" s="12"/>
      <c r="W108" s="12"/>
      <c r="X108" s="12"/>
      <c r="Y108" s="12"/>
      <c r="Z108" s="12"/>
      <c r="AA108" s="12"/>
      <c r="AB108" s="12"/>
      <c r="AC108" s="12"/>
      <c r="AD108" s="12"/>
      <c r="AE108" s="12"/>
      <c r="AR108" s="210" t="s">
        <v>81</v>
      </c>
      <c r="AT108" s="211" t="s">
        <v>71</v>
      </c>
      <c r="AU108" s="211" t="s">
        <v>72</v>
      </c>
      <c r="AY108" s="210" t="s">
        <v>295</v>
      </c>
      <c r="BK108" s="212">
        <f>BK109</f>
        <v>0</v>
      </c>
    </row>
    <row r="109" s="12" customFormat="1" ht="22.8" customHeight="1">
      <c r="A109" s="12"/>
      <c r="B109" s="199"/>
      <c r="C109" s="200"/>
      <c r="D109" s="201" t="s">
        <v>71</v>
      </c>
      <c r="E109" s="213" t="s">
        <v>848</v>
      </c>
      <c r="F109" s="213" t="s">
        <v>849</v>
      </c>
      <c r="G109" s="200"/>
      <c r="H109" s="200"/>
      <c r="I109" s="203"/>
      <c r="J109" s="214">
        <f>BK109</f>
        <v>0</v>
      </c>
      <c r="K109" s="200"/>
      <c r="L109" s="205"/>
      <c r="M109" s="206"/>
      <c r="N109" s="207"/>
      <c r="O109" s="207"/>
      <c r="P109" s="208">
        <f>SUM(P110:P113)</f>
        <v>0</v>
      </c>
      <c r="Q109" s="207"/>
      <c r="R109" s="208">
        <f>SUM(R110:R113)</f>
        <v>0</v>
      </c>
      <c r="S109" s="207"/>
      <c r="T109" s="209">
        <f>SUM(T110:T113)</f>
        <v>1</v>
      </c>
      <c r="U109" s="12"/>
      <c r="V109" s="12"/>
      <c r="W109" s="12"/>
      <c r="X109" s="12"/>
      <c r="Y109" s="12"/>
      <c r="Z109" s="12"/>
      <c r="AA109" s="12"/>
      <c r="AB109" s="12"/>
      <c r="AC109" s="12"/>
      <c r="AD109" s="12"/>
      <c r="AE109" s="12"/>
      <c r="AR109" s="210" t="s">
        <v>81</v>
      </c>
      <c r="AT109" s="211" t="s">
        <v>71</v>
      </c>
      <c r="AU109" s="211" t="s">
        <v>79</v>
      </c>
      <c r="AY109" s="210" t="s">
        <v>295</v>
      </c>
      <c r="BK109" s="212">
        <f>SUM(BK110:BK113)</f>
        <v>0</v>
      </c>
    </row>
    <row r="110" s="2" customFormat="1" ht="16.5" customHeight="1">
      <c r="A110" s="40"/>
      <c r="B110" s="41"/>
      <c r="C110" s="215" t="s">
        <v>338</v>
      </c>
      <c r="D110" s="215" t="s">
        <v>298</v>
      </c>
      <c r="E110" s="216" t="s">
        <v>850</v>
      </c>
      <c r="F110" s="217" t="s">
        <v>851</v>
      </c>
      <c r="G110" s="218" t="s">
        <v>503</v>
      </c>
      <c r="H110" s="219">
        <v>1</v>
      </c>
      <c r="I110" s="220"/>
      <c r="J110" s="221">
        <f>ROUND(I110*H110,2)</f>
        <v>0</v>
      </c>
      <c r="K110" s="217" t="s">
        <v>523</v>
      </c>
      <c r="L110" s="46"/>
      <c r="M110" s="222" t="s">
        <v>21</v>
      </c>
      <c r="N110" s="223" t="s">
        <v>43</v>
      </c>
      <c r="O110" s="86"/>
      <c r="P110" s="224">
        <f>O110*H110</f>
        <v>0</v>
      </c>
      <c r="Q110" s="224">
        <v>0</v>
      </c>
      <c r="R110" s="224">
        <f>Q110*H110</f>
        <v>0</v>
      </c>
      <c r="S110" s="224">
        <v>1</v>
      </c>
      <c r="T110" s="225">
        <f>S110*H110</f>
        <v>1</v>
      </c>
      <c r="U110" s="40"/>
      <c r="V110" s="40"/>
      <c r="W110" s="40"/>
      <c r="X110" s="40"/>
      <c r="Y110" s="40"/>
      <c r="Z110" s="40"/>
      <c r="AA110" s="40"/>
      <c r="AB110" s="40"/>
      <c r="AC110" s="40"/>
      <c r="AD110" s="40"/>
      <c r="AE110" s="40"/>
      <c r="AR110" s="226" t="s">
        <v>373</v>
      </c>
      <c r="AT110" s="226" t="s">
        <v>298</v>
      </c>
      <c r="AU110" s="226" t="s">
        <v>81</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373</v>
      </c>
      <c r="BM110" s="226" t="s">
        <v>852</v>
      </c>
    </row>
    <row r="111" s="13" customFormat="1">
      <c r="A111" s="13"/>
      <c r="B111" s="233"/>
      <c r="C111" s="234"/>
      <c r="D111" s="235" t="s">
        <v>307</v>
      </c>
      <c r="E111" s="236" t="s">
        <v>21</v>
      </c>
      <c r="F111" s="237" t="s">
        <v>853</v>
      </c>
      <c r="G111" s="234"/>
      <c r="H111" s="236" t="s">
        <v>21</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307</v>
      </c>
      <c r="AU111" s="243" t="s">
        <v>81</v>
      </c>
      <c r="AV111" s="13" t="s">
        <v>79</v>
      </c>
      <c r="AW111" s="13" t="s">
        <v>33</v>
      </c>
      <c r="AX111" s="13" t="s">
        <v>72</v>
      </c>
      <c r="AY111" s="243" t="s">
        <v>295</v>
      </c>
    </row>
    <row r="112" s="14" customFormat="1">
      <c r="A112" s="14"/>
      <c r="B112" s="244"/>
      <c r="C112" s="245"/>
      <c r="D112" s="235" t="s">
        <v>307</v>
      </c>
      <c r="E112" s="246" t="s">
        <v>21</v>
      </c>
      <c r="F112" s="247" t="s">
        <v>79</v>
      </c>
      <c r="G112" s="245"/>
      <c r="H112" s="248">
        <v>1</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307</v>
      </c>
      <c r="AU112" s="254" t="s">
        <v>81</v>
      </c>
      <c r="AV112" s="14" t="s">
        <v>81</v>
      </c>
      <c r="AW112" s="14" t="s">
        <v>33</v>
      </c>
      <c r="AX112" s="14" t="s">
        <v>72</v>
      </c>
      <c r="AY112" s="254" t="s">
        <v>295</v>
      </c>
    </row>
    <row r="113" s="15" customFormat="1">
      <c r="A113" s="15"/>
      <c r="B113" s="255"/>
      <c r="C113" s="256"/>
      <c r="D113" s="235" t="s">
        <v>307</v>
      </c>
      <c r="E113" s="257" t="s">
        <v>21</v>
      </c>
      <c r="F113" s="258" t="s">
        <v>312</v>
      </c>
      <c r="G113" s="256"/>
      <c r="H113" s="259">
        <v>1</v>
      </c>
      <c r="I113" s="260"/>
      <c r="J113" s="256"/>
      <c r="K113" s="256"/>
      <c r="L113" s="261"/>
      <c r="M113" s="266"/>
      <c r="N113" s="267"/>
      <c r="O113" s="267"/>
      <c r="P113" s="267"/>
      <c r="Q113" s="267"/>
      <c r="R113" s="267"/>
      <c r="S113" s="267"/>
      <c r="T113" s="268"/>
      <c r="U113" s="15"/>
      <c r="V113" s="15"/>
      <c r="W113" s="15"/>
      <c r="X113" s="15"/>
      <c r="Y113" s="15"/>
      <c r="Z113" s="15"/>
      <c r="AA113" s="15"/>
      <c r="AB113" s="15"/>
      <c r="AC113" s="15"/>
      <c r="AD113" s="15"/>
      <c r="AE113" s="15"/>
      <c r="AT113" s="265" t="s">
        <v>307</v>
      </c>
      <c r="AU113" s="265" t="s">
        <v>81</v>
      </c>
      <c r="AV113" s="15" t="s">
        <v>303</v>
      </c>
      <c r="AW113" s="15" t="s">
        <v>33</v>
      </c>
      <c r="AX113" s="15" t="s">
        <v>79</v>
      </c>
      <c r="AY113" s="265" t="s">
        <v>295</v>
      </c>
    </row>
    <row r="114" s="2" customFormat="1" ht="6.96" customHeight="1">
      <c r="A114" s="40"/>
      <c r="B114" s="61"/>
      <c r="C114" s="62"/>
      <c r="D114" s="62"/>
      <c r="E114" s="62"/>
      <c r="F114" s="62"/>
      <c r="G114" s="62"/>
      <c r="H114" s="62"/>
      <c r="I114" s="62"/>
      <c r="J114" s="62"/>
      <c r="K114" s="62"/>
      <c r="L114" s="46"/>
      <c r="M114" s="40"/>
      <c r="O114" s="40"/>
      <c r="P114" s="40"/>
      <c r="Q114" s="40"/>
      <c r="R114" s="40"/>
      <c r="S114" s="40"/>
      <c r="T114" s="40"/>
      <c r="U114" s="40"/>
      <c r="V114" s="40"/>
      <c r="W114" s="40"/>
      <c r="X114" s="40"/>
      <c r="Y114" s="40"/>
      <c r="Z114" s="40"/>
      <c r="AA114" s="40"/>
      <c r="AB114" s="40"/>
      <c r="AC114" s="40"/>
      <c r="AD114" s="40"/>
      <c r="AE114" s="40"/>
    </row>
  </sheetData>
  <sheetProtection sheet="1" autoFilter="0" formatColumns="0" formatRows="0" objects="1" scenarios="1" spinCount="100000" saltValue="LImYzoTJau99qOwEmZ6ew7kvT+Po07RCjKf7HK8JgU9vuZKS0r/+6m/GB+l2aaIZj40k8kmZGSHHwwUKgf4gWg==" hashValue="yiFml4swHP7u92VNuLL1aK+I8Y9yJATHgWYOKeuBnsj2uXQX19Nn9Clse5fEzL6zQaToqn6s/0ima2Ch/sV7aA==" algorithmName="SHA-512" password="CC4B"/>
  <autoFilter ref="C89:K11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9" r:id="rId1" display="https://podminky.urs.cz/item/CS_URS_2022_02/997013121"/>
    <hyperlink ref="F101" r:id="rId2" display="https://podminky.urs.cz/item/CS_URS_2022_02/997013501"/>
    <hyperlink ref="F103" r:id="rId3" display="https://podminky.urs.cz/item/CS_URS_2022_02/997013509"/>
    <hyperlink ref="F107" r:id="rId4" display="https://podminky.urs.cz/item/CS_URS_2022_02/997013871"/>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1" customFormat="1" ht="12" customHeight="1">
      <c r="B8" s="22"/>
      <c r="D8" s="145" t="s">
        <v>265</v>
      </c>
      <c r="L8" s="22"/>
    </row>
    <row r="9" s="2" customFormat="1" ht="16.5" customHeight="1">
      <c r="A9" s="40"/>
      <c r="B9" s="46"/>
      <c r="C9" s="40"/>
      <c r="D9" s="40"/>
      <c r="E9" s="146" t="s">
        <v>266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854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20. 3. 2023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21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28</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27</v>
      </c>
      <c r="J25" s="135" t="s">
        <v>21</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29</v>
      </c>
      <c r="J26" s="135" t="s">
        <v>21</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71.25" customHeight="1">
      <c r="A29" s="150"/>
      <c r="B29" s="151"/>
      <c r="C29" s="150"/>
      <c r="D29" s="150"/>
      <c r="E29" s="152" t="s">
        <v>37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ROUND((SUM(BE88:BE108)),  2)</f>
        <v>0</v>
      </c>
      <c r="G35" s="40"/>
      <c r="H35" s="40"/>
      <c r="I35" s="160">
        <v>0.20999999999999999</v>
      </c>
      <c r="J35" s="159">
        <f>ROUND(((SUM(BE88:BE108))*I35),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ROUND((SUM(BF88:BF108)),  2)</f>
        <v>0</v>
      </c>
      <c r="G36" s="40"/>
      <c r="H36" s="40"/>
      <c r="I36" s="160">
        <v>0.14999999999999999</v>
      </c>
      <c r="J36" s="159">
        <f>ROUND(((SUM(BF88:BF108))*I36),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ROUND((SUM(BG88:BG108)),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ROUND((SUM(BH88:BH108)),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ROUND((SUM(BI88:BI108)),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269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a modernizace VŠ kolejí Kounicova 50</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265</v>
      </c>
      <c r="D51" s="24"/>
      <c r="E51" s="24"/>
      <c r="F51" s="24"/>
      <c r="G51" s="24"/>
      <c r="H51" s="24"/>
      <c r="I51" s="24"/>
      <c r="J51" s="24"/>
      <c r="K51" s="24"/>
      <c r="L51" s="22"/>
    </row>
    <row r="52" s="2" customFormat="1" ht="16.5" customHeight="1">
      <c r="A52" s="40"/>
      <c r="B52" s="41"/>
      <c r="C52" s="42"/>
      <c r="D52" s="42"/>
      <c r="E52" s="172" t="s">
        <v>266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SO-01.5 - Ochrana konstrukcí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50, Brno</v>
      </c>
      <c r="G56" s="42"/>
      <c r="H56" s="42"/>
      <c r="I56" s="34" t="s">
        <v>24</v>
      </c>
      <c r="J56" s="74" t="str">
        <f>IF(J14="","",J14)</f>
        <v>20. 3. 2023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Intar a.s.</v>
      </c>
      <c r="G58" s="42"/>
      <c r="H58" s="42"/>
      <c r="I58" s="34" t="s">
        <v>32</v>
      </c>
      <c r="J58" s="38" t="str">
        <f>E23</f>
        <v>Intar a.s.</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34</v>
      </c>
      <c r="J59" s="38" t="str">
        <f>E26</f>
        <v>Toman Martin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270</v>
      </c>
      <c r="D61" s="174"/>
      <c r="E61" s="174"/>
      <c r="F61" s="174"/>
      <c r="G61" s="174"/>
      <c r="H61" s="174"/>
      <c r="I61" s="174"/>
      <c r="J61" s="175" t="s">
        <v>271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272</v>
      </c>
    </row>
    <row r="64" s="9" customFormat="1" ht="24.96" customHeight="1">
      <c r="A64" s="9"/>
      <c r="B64" s="177"/>
      <c r="C64" s="178"/>
      <c r="D64" s="179" t="s">
        <v>273</v>
      </c>
      <c r="E64" s="180"/>
      <c r="F64" s="180"/>
      <c r="G64" s="180"/>
      <c r="H64" s="180"/>
      <c r="I64" s="180"/>
      <c r="J64" s="181">
        <f>J89</f>
        <v>0</v>
      </c>
      <c r="K64" s="178"/>
      <c r="L64" s="182"/>
      <c r="S64" s="9"/>
      <c r="T64" s="9"/>
      <c r="U64" s="9"/>
      <c r="V64" s="9"/>
      <c r="W64" s="9"/>
      <c r="X64" s="9"/>
      <c r="Y64" s="9"/>
      <c r="Z64" s="9"/>
      <c r="AA64" s="9"/>
      <c r="AB64" s="9"/>
      <c r="AC64" s="9"/>
      <c r="AD64" s="9"/>
      <c r="AE64" s="9"/>
    </row>
    <row r="65" s="10" customFormat="1" ht="19.92" customHeight="1">
      <c r="A65" s="10"/>
      <c r="B65" s="183"/>
      <c r="C65" s="127"/>
      <c r="D65" s="184" t="s">
        <v>855</v>
      </c>
      <c r="E65" s="185"/>
      <c r="F65" s="185"/>
      <c r="G65" s="185"/>
      <c r="H65" s="185"/>
      <c r="I65" s="185"/>
      <c r="J65" s="186">
        <f>J90</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856</v>
      </c>
      <c r="E66" s="185"/>
      <c r="F66" s="185"/>
      <c r="G66" s="185"/>
      <c r="H66" s="185"/>
      <c r="I66" s="185"/>
      <c r="J66" s="186">
        <f>J106</f>
        <v>0</v>
      </c>
      <c r="K66" s="127"/>
      <c r="L66" s="187"/>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280</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Rekonstrukce a modernizace VŠ kolejí Kounicova 50</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265</v>
      </c>
      <c r="D77" s="24"/>
      <c r="E77" s="24"/>
      <c r="F77" s="24"/>
      <c r="G77" s="24"/>
      <c r="H77" s="24"/>
      <c r="I77" s="24"/>
      <c r="J77" s="24"/>
      <c r="K77" s="24"/>
      <c r="L77" s="22"/>
    </row>
    <row r="78" s="2" customFormat="1" ht="16.5" customHeight="1">
      <c r="A78" s="40"/>
      <c r="B78" s="41"/>
      <c r="C78" s="42"/>
      <c r="D78" s="42"/>
      <c r="E78" s="172" t="s">
        <v>266</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267</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SO-01.5 - Ochrana konstrukcí</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22</v>
      </c>
      <c r="D82" s="42"/>
      <c r="E82" s="42"/>
      <c r="F82" s="29" t="str">
        <f>F14</f>
        <v>Kounicova 50, Brno</v>
      </c>
      <c r="G82" s="42"/>
      <c r="H82" s="42"/>
      <c r="I82" s="34" t="s">
        <v>24</v>
      </c>
      <c r="J82" s="74" t="str">
        <f>IF(J14="","",J14)</f>
        <v>20. 3. 2023</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26</v>
      </c>
      <c r="D84" s="42"/>
      <c r="E84" s="42"/>
      <c r="F84" s="29" t="str">
        <f>E17</f>
        <v>Intar a.s.</v>
      </c>
      <c r="G84" s="42"/>
      <c r="H84" s="42"/>
      <c r="I84" s="34" t="s">
        <v>32</v>
      </c>
      <c r="J84" s="38" t="str">
        <f>E23</f>
        <v>Intar a.s.</v>
      </c>
      <c r="K84" s="42"/>
      <c r="L84" s="147"/>
      <c r="S84" s="40"/>
      <c r="T84" s="40"/>
      <c r="U84" s="40"/>
      <c r="V84" s="40"/>
      <c r="W84" s="40"/>
      <c r="X84" s="40"/>
      <c r="Y84" s="40"/>
      <c r="Z84" s="40"/>
      <c r="AA84" s="40"/>
      <c r="AB84" s="40"/>
      <c r="AC84" s="40"/>
      <c r="AD84" s="40"/>
      <c r="AE84" s="40"/>
    </row>
    <row r="85" s="2" customFormat="1" ht="15.15" customHeight="1">
      <c r="A85" s="40"/>
      <c r="B85" s="41"/>
      <c r="C85" s="34" t="s">
        <v>30</v>
      </c>
      <c r="D85" s="42"/>
      <c r="E85" s="42"/>
      <c r="F85" s="29" t="str">
        <f>IF(E20="","",E20)</f>
        <v>Vyplň údaj</v>
      </c>
      <c r="G85" s="42"/>
      <c r="H85" s="42"/>
      <c r="I85" s="34" t="s">
        <v>34</v>
      </c>
      <c r="J85" s="38" t="str">
        <f>E26</f>
        <v>Toman Martin</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281</v>
      </c>
      <c r="D87" s="191" t="s">
        <v>57</v>
      </c>
      <c r="E87" s="191" t="s">
        <v>53</v>
      </c>
      <c r="F87" s="191" t="s">
        <v>54</v>
      </c>
      <c r="G87" s="191" t="s">
        <v>282</v>
      </c>
      <c r="H87" s="191" t="s">
        <v>283</v>
      </c>
      <c r="I87" s="191" t="s">
        <v>284</v>
      </c>
      <c r="J87" s="191" t="s">
        <v>271</v>
      </c>
      <c r="K87" s="192" t="s">
        <v>285</v>
      </c>
      <c r="L87" s="193"/>
      <c r="M87" s="94" t="s">
        <v>21</v>
      </c>
      <c r="N87" s="95" t="s">
        <v>42</v>
      </c>
      <c r="O87" s="95" t="s">
        <v>286</v>
      </c>
      <c r="P87" s="95" t="s">
        <v>287</v>
      </c>
      <c r="Q87" s="95" t="s">
        <v>288</v>
      </c>
      <c r="R87" s="95" t="s">
        <v>289</v>
      </c>
      <c r="S87" s="95" t="s">
        <v>290</v>
      </c>
      <c r="T87" s="96" t="s">
        <v>291</v>
      </c>
      <c r="U87" s="188"/>
      <c r="V87" s="188"/>
      <c r="W87" s="188"/>
      <c r="X87" s="188"/>
      <c r="Y87" s="188"/>
      <c r="Z87" s="188"/>
      <c r="AA87" s="188"/>
      <c r="AB87" s="188"/>
      <c r="AC87" s="188"/>
      <c r="AD87" s="188"/>
      <c r="AE87" s="188"/>
    </row>
    <row r="88" s="2" customFormat="1" ht="22.8" customHeight="1">
      <c r="A88" s="40"/>
      <c r="B88" s="41"/>
      <c r="C88" s="101" t="s">
        <v>292</v>
      </c>
      <c r="D88" s="42"/>
      <c r="E88" s="42"/>
      <c r="F88" s="42"/>
      <c r="G88" s="42"/>
      <c r="H88" s="42"/>
      <c r="I88" s="42"/>
      <c r="J88" s="194">
        <f>BK88</f>
        <v>0</v>
      </c>
      <c r="K88" s="42"/>
      <c r="L88" s="46"/>
      <c r="M88" s="97"/>
      <c r="N88" s="195"/>
      <c r="O88" s="98"/>
      <c r="P88" s="196">
        <f>P89</f>
        <v>0</v>
      </c>
      <c r="Q88" s="98"/>
      <c r="R88" s="196">
        <f>R89</f>
        <v>7.3226000000000004</v>
      </c>
      <c r="S88" s="98"/>
      <c r="T88" s="197">
        <f>T89</f>
        <v>9.0199999999999996</v>
      </c>
      <c r="U88" s="40"/>
      <c r="V88" s="40"/>
      <c r="W88" s="40"/>
      <c r="X88" s="40"/>
      <c r="Y88" s="40"/>
      <c r="Z88" s="40"/>
      <c r="AA88" s="40"/>
      <c r="AB88" s="40"/>
      <c r="AC88" s="40"/>
      <c r="AD88" s="40"/>
      <c r="AE88" s="40"/>
      <c r="AT88" s="19" t="s">
        <v>71</v>
      </c>
      <c r="AU88" s="19" t="s">
        <v>272</v>
      </c>
      <c r="BK88" s="198">
        <f>BK89</f>
        <v>0</v>
      </c>
    </row>
    <row r="89" s="12" customFormat="1" ht="25.92" customHeight="1">
      <c r="A89" s="12"/>
      <c r="B89" s="199"/>
      <c r="C89" s="200"/>
      <c r="D89" s="201" t="s">
        <v>71</v>
      </c>
      <c r="E89" s="202" t="s">
        <v>293</v>
      </c>
      <c r="F89" s="202" t="s">
        <v>294</v>
      </c>
      <c r="G89" s="200"/>
      <c r="H89" s="200"/>
      <c r="I89" s="203"/>
      <c r="J89" s="204">
        <f>BK89</f>
        <v>0</v>
      </c>
      <c r="K89" s="200"/>
      <c r="L89" s="205"/>
      <c r="M89" s="206"/>
      <c r="N89" s="207"/>
      <c r="O89" s="207"/>
      <c r="P89" s="208">
        <f>P90+P106</f>
        <v>0</v>
      </c>
      <c r="Q89" s="207"/>
      <c r="R89" s="208">
        <f>R90+R106</f>
        <v>7.3226000000000004</v>
      </c>
      <c r="S89" s="207"/>
      <c r="T89" s="209">
        <f>T90+T106</f>
        <v>9.0199999999999996</v>
      </c>
      <c r="U89" s="12"/>
      <c r="V89" s="12"/>
      <c r="W89" s="12"/>
      <c r="X89" s="12"/>
      <c r="Y89" s="12"/>
      <c r="Z89" s="12"/>
      <c r="AA89" s="12"/>
      <c r="AB89" s="12"/>
      <c r="AC89" s="12"/>
      <c r="AD89" s="12"/>
      <c r="AE89" s="12"/>
      <c r="AR89" s="210" t="s">
        <v>79</v>
      </c>
      <c r="AT89" s="211" t="s">
        <v>71</v>
      </c>
      <c r="AU89" s="211" t="s">
        <v>72</v>
      </c>
      <c r="AY89" s="210" t="s">
        <v>295</v>
      </c>
      <c r="BK89" s="212">
        <f>BK90+BK106</f>
        <v>0</v>
      </c>
    </row>
    <row r="90" s="12" customFormat="1" ht="22.8" customHeight="1">
      <c r="A90" s="12"/>
      <c r="B90" s="199"/>
      <c r="C90" s="200"/>
      <c r="D90" s="201" t="s">
        <v>71</v>
      </c>
      <c r="E90" s="213" t="s">
        <v>338</v>
      </c>
      <c r="F90" s="213" t="s">
        <v>857</v>
      </c>
      <c r="G90" s="200"/>
      <c r="H90" s="200"/>
      <c r="I90" s="203"/>
      <c r="J90" s="214">
        <f>BK90</f>
        <v>0</v>
      </c>
      <c r="K90" s="200"/>
      <c r="L90" s="205"/>
      <c r="M90" s="206"/>
      <c r="N90" s="207"/>
      <c r="O90" s="207"/>
      <c r="P90" s="208">
        <f>SUM(P91:P105)</f>
        <v>0</v>
      </c>
      <c r="Q90" s="207"/>
      <c r="R90" s="208">
        <f>SUM(R91:R105)</f>
        <v>7.3226000000000004</v>
      </c>
      <c r="S90" s="207"/>
      <c r="T90" s="209">
        <f>SUM(T91:T105)</f>
        <v>9.0199999999999996</v>
      </c>
      <c r="U90" s="12"/>
      <c r="V90" s="12"/>
      <c r="W90" s="12"/>
      <c r="X90" s="12"/>
      <c r="Y90" s="12"/>
      <c r="Z90" s="12"/>
      <c r="AA90" s="12"/>
      <c r="AB90" s="12"/>
      <c r="AC90" s="12"/>
      <c r="AD90" s="12"/>
      <c r="AE90" s="12"/>
      <c r="AR90" s="210" t="s">
        <v>79</v>
      </c>
      <c r="AT90" s="211" t="s">
        <v>71</v>
      </c>
      <c r="AU90" s="211" t="s">
        <v>79</v>
      </c>
      <c r="AY90" s="210" t="s">
        <v>295</v>
      </c>
      <c r="BK90" s="212">
        <f>SUM(BK91:BK105)</f>
        <v>0</v>
      </c>
    </row>
    <row r="91" s="2" customFormat="1" ht="37.8" customHeight="1">
      <c r="A91" s="40"/>
      <c r="B91" s="41"/>
      <c r="C91" s="215" t="s">
        <v>79</v>
      </c>
      <c r="D91" s="215" t="s">
        <v>298</v>
      </c>
      <c r="E91" s="216" t="s">
        <v>858</v>
      </c>
      <c r="F91" s="217" t="s">
        <v>859</v>
      </c>
      <c r="G91" s="218" t="s">
        <v>301</v>
      </c>
      <c r="H91" s="219">
        <v>410</v>
      </c>
      <c r="I91" s="220"/>
      <c r="J91" s="221">
        <f>ROUND(I91*H91,2)</f>
        <v>0</v>
      </c>
      <c r="K91" s="217" t="s">
        <v>302</v>
      </c>
      <c r="L91" s="46"/>
      <c r="M91" s="222" t="s">
        <v>21</v>
      </c>
      <c r="N91" s="223" t="s">
        <v>43</v>
      </c>
      <c r="O91" s="86"/>
      <c r="P91" s="224">
        <f>O91*H91</f>
        <v>0</v>
      </c>
      <c r="Q91" s="224">
        <v>0.017639999999999999</v>
      </c>
      <c r="R91" s="224">
        <f>Q91*H91</f>
        <v>7.2324000000000002</v>
      </c>
      <c r="S91" s="224">
        <v>0.02</v>
      </c>
      <c r="T91" s="225">
        <f>S91*H91</f>
        <v>8.1999999999999993</v>
      </c>
      <c r="U91" s="40"/>
      <c r="V91" s="40"/>
      <c r="W91" s="40"/>
      <c r="X91" s="40"/>
      <c r="Y91" s="40"/>
      <c r="Z91" s="40"/>
      <c r="AA91" s="40"/>
      <c r="AB91" s="40"/>
      <c r="AC91" s="40"/>
      <c r="AD91" s="40"/>
      <c r="AE91" s="40"/>
      <c r="AR91" s="226" t="s">
        <v>303</v>
      </c>
      <c r="AT91" s="226" t="s">
        <v>298</v>
      </c>
      <c r="AU91" s="226" t="s">
        <v>81</v>
      </c>
      <c r="AY91" s="19" t="s">
        <v>295</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303</v>
      </c>
      <c r="BM91" s="226" t="s">
        <v>860</v>
      </c>
    </row>
    <row r="92" s="2" customFormat="1">
      <c r="A92" s="40"/>
      <c r="B92" s="41"/>
      <c r="C92" s="42"/>
      <c r="D92" s="228" t="s">
        <v>305</v>
      </c>
      <c r="E92" s="42"/>
      <c r="F92" s="229" t="s">
        <v>861</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9" t="s">
        <v>305</v>
      </c>
      <c r="AU92" s="19" t="s">
        <v>81</v>
      </c>
    </row>
    <row r="93" s="13" customFormat="1">
      <c r="A93" s="13"/>
      <c r="B93" s="233"/>
      <c r="C93" s="234"/>
      <c r="D93" s="235" t="s">
        <v>307</v>
      </c>
      <c r="E93" s="236" t="s">
        <v>21</v>
      </c>
      <c r="F93" s="237" t="s">
        <v>862</v>
      </c>
      <c r="G93" s="234"/>
      <c r="H93" s="236" t="s">
        <v>21</v>
      </c>
      <c r="I93" s="238"/>
      <c r="J93" s="234"/>
      <c r="K93" s="234"/>
      <c r="L93" s="239"/>
      <c r="M93" s="240"/>
      <c r="N93" s="241"/>
      <c r="O93" s="241"/>
      <c r="P93" s="241"/>
      <c r="Q93" s="241"/>
      <c r="R93" s="241"/>
      <c r="S93" s="241"/>
      <c r="T93" s="242"/>
      <c r="U93" s="13"/>
      <c r="V93" s="13"/>
      <c r="W93" s="13"/>
      <c r="X93" s="13"/>
      <c r="Y93" s="13"/>
      <c r="Z93" s="13"/>
      <c r="AA93" s="13"/>
      <c r="AB93" s="13"/>
      <c r="AC93" s="13"/>
      <c r="AD93" s="13"/>
      <c r="AE93" s="13"/>
      <c r="AT93" s="243" t="s">
        <v>307</v>
      </c>
      <c r="AU93" s="243" t="s">
        <v>81</v>
      </c>
      <c r="AV93" s="13" t="s">
        <v>79</v>
      </c>
      <c r="AW93" s="13" t="s">
        <v>33</v>
      </c>
      <c r="AX93" s="13" t="s">
        <v>72</v>
      </c>
      <c r="AY93" s="243" t="s">
        <v>295</v>
      </c>
    </row>
    <row r="94" s="14" customFormat="1">
      <c r="A94" s="14"/>
      <c r="B94" s="244"/>
      <c r="C94" s="245"/>
      <c r="D94" s="235" t="s">
        <v>307</v>
      </c>
      <c r="E94" s="246" t="s">
        <v>21</v>
      </c>
      <c r="F94" s="247" t="s">
        <v>863</v>
      </c>
      <c r="G94" s="245"/>
      <c r="H94" s="248">
        <v>50</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307</v>
      </c>
      <c r="AU94" s="254" t="s">
        <v>81</v>
      </c>
      <c r="AV94" s="14" t="s">
        <v>81</v>
      </c>
      <c r="AW94" s="14" t="s">
        <v>33</v>
      </c>
      <c r="AX94" s="14" t="s">
        <v>72</v>
      </c>
      <c r="AY94" s="254" t="s">
        <v>295</v>
      </c>
    </row>
    <row r="95" s="13" customFormat="1">
      <c r="A95" s="13"/>
      <c r="B95" s="233"/>
      <c r="C95" s="234"/>
      <c r="D95" s="235" t="s">
        <v>307</v>
      </c>
      <c r="E95" s="236" t="s">
        <v>21</v>
      </c>
      <c r="F95" s="237" t="s">
        <v>864</v>
      </c>
      <c r="G95" s="234"/>
      <c r="H95" s="236" t="s">
        <v>21</v>
      </c>
      <c r="I95" s="238"/>
      <c r="J95" s="234"/>
      <c r="K95" s="234"/>
      <c r="L95" s="239"/>
      <c r="M95" s="240"/>
      <c r="N95" s="241"/>
      <c r="O95" s="241"/>
      <c r="P95" s="241"/>
      <c r="Q95" s="241"/>
      <c r="R95" s="241"/>
      <c r="S95" s="241"/>
      <c r="T95" s="242"/>
      <c r="U95" s="13"/>
      <c r="V95" s="13"/>
      <c r="W95" s="13"/>
      <c r="X95" s="13"/>
      <c r="Y95" s="13"/>
      <c r="Z95" s="13"/>
      <c r="AA95" s="13"/>
      <c r="AB95" s="13"/>
      <c r="AC95" s="13"/>
      <c r="AD95" s="13"/>
      <c r="AE95" s="13"/>
      <c r="AT95" s="243" t="s">
        <v>307</v>
      </c>
      <c r="AU95" s="243" t="s">
        <v>81</v>
      </c>
      <c r="AV95" s="13" t="s">
        <v>79</v>
      </c>
      <c r="AW95" s="13" t="s">
        <v>33</v>
      </c>
      <c r="AX95" s="13" t="s">
        <v>72</v>
      </c>
      <c r="AY95" s="243" t="s">
        <v>295</v>
      </c>
    </row>
    <row r="96" s="14" customFormat="1">
      <c r="A96" s="14"/>
      <c r="B96" s="244"/>
      <c r="C96" s="245"/>
      <c r="D96" s="235" t="s">
        <v>307</v>
      </c>
      <c r="E96" s="246" t="s">
        <v>21</v>
      </c>
      <c r="F96" s="247" t="s">
        <v>865</v>
      </c>
      <c r="G96" s="245"/>
      <c r="H96" s="248">
        <v>360</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307</v>
      </c>
      <c r="AU96" s="254" t="s">
        <v>81</v>
      </c>
      <c r="AV96" s="14" t="s">
        <v>81</v>
      </c>
      <c r="AW96" s="14" t="s">
        <v>33</v>
      </c>
      <c r="AX96" s="14" t="s">
        <v>72</v>
      </c>
      <c r="AY96" s="254" t="s">
        <v>295</v>
      </c>
    </row>
    <row r="97" s="15" customFormat="1">
      <c r="A97" s="15"/>
      <c r="B97" s="255"/>
      <c r="C97" s="256"/>
      <c r="D97" s="235" t="s">
        <v>307</v>
      </c>
      <c r="E97" s="257" t="s">
        <v>21</v>
      </c>
      <c r="F97" s="258" t="s">
        <v>312</v>
      </c>
      <c r="G97" s="256"/>
      <c r="H97" s="259">
        <v>410</v>
      </c>
      <c r="I97" s="260"/>
      <c r="J97" s="256"/>
      <c r="K97" s="256"/>
      <c r="L97" s="261"/>
      <c r="M97" s="262"/>
      <c r="N97" s="263"/>
      <c r="O97" s="263"/>
      <c r="P97" s="263"/>
      <c r="Q97" s="263"/>
      <c r="R97" s="263"/>
      <c r="S97" s="263"/>
      <c r="T97" s="264"/>
      <c r="U97" s="15"/>
      <c r="V97" s="15"/>
      <c r="W97" s="15"/>
      <c r="X97" s="15"/>
      <c r="Y97" s="15"/>
      <c r="Z97" s="15"/>
      <c r="AA97" s="15"/>
      <c r="AB97" s="15"/>
      <c r="AC97" s="15"/>
      <c r="AD97" s="15"/>
      <c r="AE97" s="15"/>
      <c r="AT97" s="265" t="s">
        <v>307</v>
      </c>
      <c r="AU97" s="265" t="s">
        <v>81</v>
      </c>
      <c r="AV97" s="15" t="s">
        <v>303</v>
      </c>
      <c r="AW97" s="15" t="s">
        <v>33</v>
      </c>
      <c r="AX97" s="15" t="s">
        <v>79</v>
      </c>
      <c r="AY97" s="265" t="s">
        <v>295</v>
      </c>
    </row>
    <row r="98" s="2" customFormat="1" ht="37.8" customHeight="1">
      <c r="A98" s="40"/>
      <c r="B98" s="41"/>
      <c r="C98" s="215" t="s">
        <v>81</v>
      </c>
      <c r="D98" s="215" t="s">
        <v>298</v>
      </c>
      <c r="E98" s="216" t="s">
        <v>866</v>
      </c>
      <c r="F98" s="217" t="s">
        <v>867</v>
      </c>
      <c r="G98" s="218" t="s">
        <v>301</v>
      </c>
      <c r="H98" s="219">
        <v>410</v>
      </c>
      <c r="I98" s="220"/>
      <c r="J98" s="221">
        <f>ROUND(I98*H98,2)</f>
        <v>0</v>
      </c>
      <c r="K98" s="217" t="s">
        <v>302</v>
      </c>
      <c r="L98" s="46"/>
      <c r="M98" s="222" t="s">
        <v>21</v>
      </c>
      <c r="N98" s="223" t="s">
        <v>43</v>
      </c>
      <c r="O98" s="86"/>
      <c r="P98" s="224">
        <f>O98*H98</f>
        <v>0</v>
      </c>
      <c r="Q98" s="224">
        <v>0.00022000000000000001</v>
      </c>
      <c r="R98" s="224">
        <f>Q98*H98</f>
        <v>0.090200000000000002</v>
      </c>
      <c r="S98" s="224">
        <v>0.002</v>
      </c>
      <c r="T98" s="225">
        <f>S98*H98</f>
        <v>0.82000000000000006</v>
      </c>
      <c r="U98" s="40"/>
      <c r="V98" s="40"/>
      <c r="W98" s="40"/>
      <c r="X98" s="40"/>
      <c r="Y98" s="40"/>
      <c r="Z98" s="40"/>
      <c r="AA98" s="40"/>
      <c r="AB98" s="40"/>
      <c r="AC98" s="40"/>
      <c r="AD98" s="40"/>
      <c r="AE98" s="40"/>
      <c r="AR98" s="226" t="s">
        <v>303</v>
      </c>
      <c r="AT98" s="226" t="s">
        <v>298</v>
      </c>
      <c r="AU98" s="226" t="s">
        <v>81</v>
      </c>
      <c r="AY98" s="19" t="s">
        <v>295</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303</v>
      </c>
      <c r="BM98" s="226" t="s">
        <v>868</v>
      </c>
    </row>
    <row r="99" s="2" customFormat="1">
      <c r="A99" s="40"/>
      <c r="B99" s="41"/>
      <c r="C99" s="42"/>
      <c r="D99" s="228" t="s">
        <v>305</v>
      </c>
      <c r="E99" s="42"/>
      <c r="F99" s="229" t="s">
        <v>869</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305</v>
      </c>
      <c r="AU99" s="19" t="s">
        <v>81</v>
      </c>
    </row>
    <row r="100" s="13" customFormat="1">
      <c r="A100" s="13"/>
      <c r="B100" s="233"/>
      <c r="C100" s="234"/>
      <c r="D100" s="235" t="s">
        <v>307</v>
      </c>
      <c r="E100" s="236" t="s">
        <v>21</v>
      </c>
      <c r="F100" s="237" t="s">
        <v>870</v>
      </c>
      <c r="G100" s="234"/>
      <c r="H100" s="236" t="s">
        <v>21</v>
      </c>
      <c r="I100" s="238"/>
      <c r="J100" s="234"/>
      <c r="K100" s="234"/>
      <c r="L100" s="239"/>
      <c r="M100" s="240"/>
      <c r="N100" s="241"/>
      <c r="O100" s="241"/>
      <c r="P100" s="241"/>
      <c r="Q100" s="241"/>
      <c r="R100" s="241"/>
      <c r="S100" s="241"/>
      <c r="T100" s="242"/>
      <c r="U100" s="13"/>
      <c r="V100" s="13"/>
      <c r="W100" s="13"/>
      <c r="X100" s="13"/>
      <c r="Y100" s="13"/>
      <c r="Z100" s="13"/>
      <c r="AA100" s="13"/>
      <c r="AB100" s="13"/>
      <c r="AC100" s="13"/>
      <c r="AD100" s="13"/>
      <c r="AE100" s="13"/>
      <c r="AT100" s="243" t="s">
        <v>307</v>
      </c>
      <c r="AU100" s="243" t="s">
        <v>81</v>
      </c>
      <c r="AV100" s="13" t="s">
        <v>79</v>
      </c>
      <c r="AW100" s="13" t="s">
        <v>33</v>
      </c>
      <c r="AX100" s="13" t="s">
        <v>72</v>
      </c>
      <c r="AY100" s="243" t="s">
        <v>295</v>
      </c>
    </row>
    <row r="101" s="13" customFormat="1">
      <c r="A101" s="13"/>
      <c r="B101" s="233"/>
      <c r="C101" s="234"/>
      <c r="D101" s="235" t="s">
        <v>307</v>
      </c>
      <c r="E101" s="236" t="s">
        <v>21</v>
      </c>
      <c r="F101" s="237" t="s">
        <v>862</v>
      </c>
      <c r="G101" s="234"/>
      <c r="H101" s="236" t="s">
        <v>21</v>
      </c>
      <c r="I101" s="238"/>
      <c r="J101" s="234"/>
      <c r="K101" s="234"/>
      <c r="L101" s="239"/>
      <c r="M101" s="240"/>
      <c r="N101" s="241"/>
      <c r="O101" s="241"/>
      <c r="P101" s="241"/>
      <c r="Q101" s="241"/>
      <c r="R101" s="241"/>
      <c r="S101" s="241"/>
      <c r="T101" s="242"/>
      <c r="U101" s="13"/>
      <c r="V101" s="13"/>
      <c r="W101" s="13"/>
      <c r="X101" s="13"/>
      <c r="Y101" s="13"/>
      <c r="Z101" s="13"/>
      <c r="AA101" s="13"/>
      <c r="AB101" s="13"/>
      <c r="AC101" s="13"/>
      <c r="AD101" s="13"/>
      <c r="AE101" s="13"/>
      <c r="AT101" s="243" t="s">
        <v>307</v>
      </c>
      <c r="AU101" s="243" t="s">
        <v>81</v>
      </c>
      <c r="AV101" s="13" t="s">
        <v>79</v>
      </c>
      <c r="AW101" s="13" t="s">
        <v>33</v>
      </c>
      <c r="AX101" s="13" t="s">
        <v>72</v>
      </c>
      <c r="AY101" s="243" t="s">
        <v>295</v>
      </c>
    </row>
    <row r="102" s="14" customFormat="1">
      <c r="A102" s="14"/>
      <c r="B102" s="244"/>
      <c r="C102" s="245"/>
      <c r="D102" s="235" t="s">
        <v>307</v>
      </c>
      <c r="E102" s="246" t="s">
        <v>21</v>
      </c>
      <c r="F102" s="247" t="s">
        <v>863</v>
      </c>
      <c r="G102" s="245"/>
      <c r="H102" s="248">
        <v>50</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307</v>
      </c>
      <c r="AU102" s="254" t="s">
        <v>81</v>
      </c>
      <c r="AV102" s="14" t="s">
        <v>81</v>
      </c>
      <c r="AW102" s="14" t="s">
        <v>33</v>
      </c>
      <c r="AX102" s="14" t="s">
        <v>72</v>
      </c>
      <c r="AY102" s="254" t="s">
        <v>295</v>
      </c>
    </row>
    <row r="103" s="13" customFormat="1">
      <c r="A103" s="13"/>
      <c r="B103" s="233"/>
      <c r="C103" s="234"/>
      <c r="D103" s="235" t="s">
        <v>307</v>
      </c>
      <c r="E103" s="236" t="s">
        <v>21</v>
      </c>
      <c r="F103" s="237" t="s">
        <v>864</v>
      </c>
      <c r="G103" s="234"/>
      <c r="H103" s="236" t="s">
        <v>21</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307</v>
      </c>
      <c r="AU103" s="243" t="s">
        <v>81</v>
      </c>
      <c r="AV103" s="13" t="s">
        <v>79</v>
      </c>
      <c r="AW103" s="13" t="s">
        <v>33</v>
      </c>
      <c r="AX103" s="13" t="s">
        <v>72</v>
      </c>
      <c r="AY103" s="243" t="s">
        <v>295</v>
      </c>
    </row>
    <row r="104" s="14" customFormat="1">
      <c r="A104" s="14"/>
      <c r="B104" s="244"/>
      <c r="C104" s="245"/>
      <c r="D104" s="235" t="s">
        <v>307</v>
      </c>
      <c r="E104" s="246" t="s">
        <v>21</v>
      </c>
      <c r="F104" s="247" t="s">
        <v>865</v>
      </c>
      <c r="G104" s="245"/>
      <c r="H104" s="248">
        <v>360</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307</v>
      </c>
      <c r="AU104" s="254" t="s">
        <v>81</v>
      </c>
      <c r="AV104" s="14" t="s">
        <v>81</v>
      </c>
      <c r="AW104" s="14" t="s">
        <v>33</v>
      </c>
      <c r="AX104" s="14" t="s">
        <v>72</v>
      </c>
      <c r="AY104" s="254" t="s">
        <v>295</v>
      </c>
    </row>
    <row r="105" s="15" customFormat="1">
      <c r="A105" s="15"/>
      <c r="B105" s="255"/>
      <c r="C105" s="256"/>
      <c r="D105" s="235" t="s">
        <v>307</v>
      </c>
      <c r="E105" s="257" t="s">
        <v>21</v>
      </c>
      <c r="F105" s="258" t="s">
        <v>312</v>
      </c>
      <c r="G105" s="256"/>
      <c r="H105" s="259">
        <v>410</v>
      </c>
      <c r="I105" s="260"/>
      <c r="J105" s="256"/>
      <c r="K105" s="256"/>
      <c r="L105" s="261"/>
      <c r="M105" s="262"/>
      <c r="N105" s="263"/>
      <c r="O105" s="263"/>
      <c r="P105" s="263"/>
      <c r="Q105" s="263"/>
      <c r="R105" s="263"/>
      <c r="S105" s="263"/>
      <c r="T105" s="264"/>
      <c r="U105" s="15"/>
      <c r="V105" s="15"/>
      <c r="W105" s="15"/>
      <c r="X105" s="15"/>
      <c r="Y105" s="15"/>
      <c r="Z105" s="15"/>
      <c r="AA105" s="15"/>
      <c r="AB105" s="15"/>
      <c r="AC105" s="15"/>
      <c r="AD105" s="15"/>
      <c r="AE105" s="15"/>
      <c r="AT105" s="265" t="s">
        <v>307</v>
      </c>
      <c r="AU105" s="265" t="s">
        <v>81</v>
      </c>
      <c r="AV105" s="15" t="s">
        <v>303</v>
      </c>
      <c r="AW105" s="15" t="s">
        <v>33</v>
      </c>
      <c r="AX105" s="15" t="s">
        <v>79</v>
      </c>
      <c r="AY105" s="265" t="s">
        <v>295</v>
      </c>
    </row>
    <row r="106" s="12" customFormat="1" ht="22.8" customHeight="1">
      <c r="A106" s="12"/>
      <c r="B106" s="199"/>
      <c r="C106" s="200"/>
      <c r="D106" s="201" t="s">
        <v>71</v>
      </c>
      <c r="E106" s="213" t="s">
        <v>871</v>
      </c>
      <c r="F106" s="213" t="s">
        <v>872</v>
      </c>
      <c r="G106" s="200"/>
      <c r="H106" s="200"/>
      <c r="I106" s="203"/>
      <c r="J106" s="214">
        <f>BK106</f>
        <v>0</v>
      </c>
      <c r="K106" s="200"/>
      <c r="L106" s="205"/>
      <c r="M106" s="206"/>
      <c r="N106" s="207"/>
      <c r="O106" s="207"/>
      <c r="P106" s="208">
        <f>SUM(P107:P108)</f>
        <v>0</v>
      </c>
      <c r="Q106" s="207"/>
      <c r="R106" s="208">
        <f>SUM(R107:R108)</f>
        <v>0</v>
      </c>
      <c r="S106" s="207"/>
      <c r="T106" s="209">
        <f>SUM(T107:T108)</f>
        <v>0</v>
      </c>
      <c r="U106" s="12"/>
      <c r="V106" s="12"/>
      <c r="W106" s="12"/>
      <c r="X106" s="12"/>
      <c r="Y106" s="12"/>
      <c r="Z106" s="12"/>
      <c r="AA106" s="12"/>
      <c r="AB106" s="12"/>
      <c r="AC106" s="12"/>
      <c r="AD106" s="12"/>
      <c r="AE106" s="12"/>
      <c r="AR106" s="210" t="s">
        <v>79</v>
      </c>
      <c r="AT106" s="211" t="s">
        <v>71</v>
      </c>
      <c r="AU106" s="211" t="s">
        <v>79</v>
      </c>
      <c r="AY106" s="210" t="s">
        <v>295</v>
      </c>
      <c r="BK106" s="212">
        <f>SUM(BK107:BK108)</f>
        <v>0</v>
      </c>
    </row>
    <row r="107" s="2" customFormat="1" ht="66.75" customHeight="1">
      <c r="A107" s="40"/>
      <c r="B107" s="41"/>
      <c r="C107" s="215" t="s">
        <v>92</v>
      </c>
      <c r="D107" s="215" t="s">
        <v>298</v>
      </c>
      <c r="E107" s="216" t="s">
        <v>873</v>
      </c>
      <c r="F107" s="217" t="s">
        <v>874</v>
      </c>
      <c r="G107" s="218" t="s">
        <v>348</v>
      </c>
      <c r="H107" s="219">
        <v>7.3230000000000004</v>
      </c>
      <c r="I107" s="220"/>
      <c r="J107" s="221">
        <f>ROUND(I107*H107,2)</f>
        <v>0</v>
      </c>
      <c r="K107" s="217" t="s">
        <v>302</v>
      </c>
      <c r="L107" s="46"/>
      <c r="M107" s="222" t="s">
        <v>21</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303</v>
      </c>
      <c r="AT107" s="226" t="s">
        <v>298</v>
      </c>
      <c r="AU107" s="226" t="s">
        <v>81</v>
      </c>
      <c r="AY107" s="19" t="s">
        <v>295</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303</v>
      </c>
      <c r="BM107" s="226" t="s">
        <v>875</v>
      </c>
    </row>
    <row r="108" s="2" customFormat="1">
      <c r="A108" s="40"/>
      <c r="B108" s="41"/>
      <c r="C108" s="42"/>
      <c r="D108" s="228" t="s">
        <v>305</v>
      </c>
      <c r="E108" s="42"/>
      <c r="F108" s="229" t="s">
        <v>876</v>
      </c>
      <c r="G108" s="42"/>
      <c r="H108" s="42"/>
      <c r="I108" s="230"/>
      <c r="J108" s="42"/>
      <c r="K108" s="42"/>
      <c r="L108" s="46"/>
      <c r="M108" s="282"/>
      <c r="N108" s="283"/>
      <c r="O108" s="284"/>
      <c r="P108" s="284"/>
      <c r="Q108" s="284"/>
      <c r="R108" s="284"/>
      <c r="S108" s="284"/>
      <c r="T108" s="285"/>
      <c r="U108" s="40"/>
      <c r="V108" s="40"/>
      <c r="W108" s="40"/>
      <c r="X108" s="40"/>
      <c r="Y108" s="40"/>
      <c r="Z108" s="40"/>
      <c r="AA108" s="40"/>
      <c r="AB108" s="40"/>
      <c r="AC108" s="40"/>
      <c r="AD108" s="40"/>
      <c r="AE108" s="40"/>
      <c r="AT108" s="19" t="s">
        <v>305</v>
      </c>
      <c r="AU108" s="19" t="s">
        <v>81</v>
      </c>
    </row>
    <row r="109" s="2" customFormat="1" ht="6.96" customHeight="1">
      <c r="A109" s="40"/>
      <c r="B109" s="61"/>
      <c r="C109" s="62"/>
      <c r="D109" s="62"/>
      <c r="E109" s="62"/>
      <c r="F109" s="62"/>
      <c r="G109" s="62"/>
      <c r="H109" s="62"/>
      <c r="I109" s="62"/>
      <c r="J109" s="62"/>
      <c r="K109" s="62"/>
      <c r="L109" s="46"/>
      <c r="M109" s="40"/>
      <c r="O109" s="40"/>
      <c r="P109" s="40"/>
      <c r="Q109" s="40"/>
      <c r="R109" s="40"/>
      <c r="S109" s="40"/>
      <c r="T109" s="40"/>
      <c r="U109" s="40"/>
      <c r="V109" s="40"/>
      <c r="W109" s="40"/>
      <c r="X109" s="40"/>
      <c r="Y109" s="40"/>
      <c r="Z109" s="40"/>
      <c r="AA109" s="40"/>
      <c r="AB109" s="40"/>
      <c r="AC109" s="40"/>
      <c r="AD109" s="40"/>
      <c r="AE109" s="40"/>
    </row>
  </sheetData>
  <sheetProtection sheet="1" autoFilter="0" formatColumns="0" formatRows="0" objects="1" scenarios="1" spinCount="100000" saltValue="Yo/H55eH48R8KTEQGGW8R+QV5ib0RDvi//Vgmvjdq/grE5HA53wwvhCMLSPoHDigyganQ9W7xEre5TScPckLmA==" hashValue="Lt2OM+KBVw9aN/aFsCYHtx8g5y7Bao8xy9CTnBNQJemOerYfrcODECmKXiYHS1h2vYR9qxv2NdI8ZoHb44u7uQ==" algorithmName="SHA-512" password="CC4B"/>
  <autoFilter ref="C87:K108"/>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2" r:id="rId1" display="https://podminky.urs.cz/item/CS_URS_2023_01/619996117"/>
    <hyperlink ref="F99" r:id="rId2" display="https://podminky.urs.cz/item/CS_URS_2023_01/619996145"/>
    <hyperlink ref="F108" r:id="rId3" display="https://podminky.urs.cz/item/CS_URS_2023_01/998012104"/>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125</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1" customFormat="1" ht="12" customHeight="1">
      <c r="B8" s="22"/>
      <c r="D8" s="145" t="s">
        <v>265</v>
      </c>
      <c r="L8" s="22"/>
    </row>
    <row r="9" s="2" customFormat="1" ht="16.5" customHeight="1">
      <c r="A9" s="40"/>
      <c r="B9" s="46"/>
      <c r="C9" s="40"/>
      <c r="D9" s="40"/>
      <c r="E9" s="146" t="s">
        <v>877</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878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20. 3. 2023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21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28</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27</v>
      </c>
      <c r="J25" s="135" t="s">
        <v>21</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29</v>
      </c>
      <c r="J26" s="135" t="s">
        <v>21</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71.25" customHeight="1">
      <c r="A29" s="150"/>
      <c r="B29" s="151"/>
      <c r="C29" s="150"/>
      <c r="D29" s="150"/>
      <c r="E29" s="152" t="s">
        <v>37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ROUND((SUM(BE99:BE359)),  2)</f>
        <v>0</v>
      </c>
      <c r="G35" s="40"/>
      <c r="H35" s="40"/>
      <c r="I35" s="160">
        <v>0.20999999999999999</v>
      </c>
      <c r="J35" s="159">
        <f>ROUND(((SUM(BE99:BE359))*I35),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ROUND((SUM(BF99:BF359)),  2)</f>
        <v>0</v>
      </c>
      <c r="G36" s="40"/>
      <c r="H36" s="40"/>
      <c r="I36" s="160">
        <v>0.14999999999999999</v>
      </c>
      <c r="J36" s="159">
        <f>ROUND(((SUM(BF99:BF359))*I36),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ROUND((SUM(BG99:BG359)),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ROUND((SUM(BH99:BH359)),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ROUND((SUM(BI99:BI359)),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269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a modernizace VŠ kolejí Kounicova 50</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265</v>
      </c>
      <c r="D51" s="24"/>
      <c r="E51" s="24"/>
      <c r="F51" s="24"/>
      <c r="G51" s="24"/>
      <c r="H51" s="24"/>
      <c r="I51" s="24"/>
      <c r="J51" s="24"/>
      <c r="K51" s="24"/>
      <c r="L51" s="22"/>
    </row>
    <row r="52" s="2" customFormat="1" ht="16.5" customHeight="1">
      <c r="A52" s="40"/>
      <c r="B52" s="41"/>
      <c r="C52" s="42"/>
      <c r="D52" s="42"/>
      <c r="E52" s="172" t="s">
        <v>877</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SO-02.1 - 1.NP</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50, Brno</v>
      </c>
      <c r="G56" s="42"/>
      <c r="H56" s="42"/>
      <c r="I56" s="34" t="s">
        <v>24</v>
      </c>
      <c r="J56" s="74" t="str">
        <f>IF(J14="","",J14)</f>
        <v>20. 3. 2023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Intar a.s.</v>
      </c>
      <c r="G58" s="42"/>
      <c r="H58" s="42"/>
      <c r="I58" s="34" t="s">
        <v>32</v>
      </c>
      <c r="J58" s="38" t="str">
        <f>E23</f>
        <v>Intar a.s.</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34</v>
      </c>
      <c r="J59" s="38" t="str">
        <f>E26</f>
        <v>Toman Martin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270</v>
      </c>
      <c r="D61" s="174"/>
      <c r="E61" s="174"/>
      <c r="F61" s="174"/>
      <c r="G61" s="174"/>
      <c r="H61" s="174"/>
      <c r="I61" s="174"/>
      <c r="J61" s="175" t="s">
        <v>271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J99</f>
        <v>0</v>
      </c>
      <c r="K63" s="42"/>
      <c r="L63" s="147"/>
      <c r="S63" s="40"/>
      <c r="T63" s="40"/>
      <c r="U63" s="40"/>
      <c r="V63" s="40"/>
      <c r="W63" s="40"/>
      <c r="X63" s="40"/>
      <c r="Y63" s="40"/>
      <c r="Z63" s="40"/>
      <c r="AA63" s="40"/>
      <c r="AB63" s="40"/>
      <c r="AC63" s="40"/>
      <c r="AD63" s="40"/>
      <c r="AE63" s="40"/>
      <c r="AU63" s="19" t="s">
        <v>272</v>
      </c>
    </row>
    <row r="64" s="9" customFormat="1" ht="24.96" customHeight="1">
      <c r="A64" s="9"/>
      <c r="B64" s="177"/>
      <c r="C64" s="178"/>
      <c r="D64" s="179" t="s">
        <v>273</v>
      </c>
      <c r="E64" s="180"/>
      <c r="F64" s="180"/>
      <c r="G64" s="180"/>
      <c r="H64" s="180"/>
      <c r="I64" s="180"/>
      <c r="J64" s="181">
        <f>J100</f>
        <v>0</v>
      </c>
      <c r="K64" s="178"/>
      <c r="L64" s="182"/>
      <c r="S64" s="9"/>
      <c r="T64" s="9"/>
      <c r="U64" s="9"/>
      <c r="V64" s="9"/>
      <c r="W64" s="9"/>
      <c r="X64" s="9"/>
      <c r="Y64" s="9"/>
      <c r="Z64" s="9"/>
      <c r="AA64" s="9"/>
      <c r="AB64" s="9"/>
      <c r="AC64" s="9"/>
      <c r="AD64" s="9"/>
      <c r="AE64" s="9"/>
    </row>
    <row r="65" s="10" customFormat="1" ht="19.92" customHeight="1">
      <c r="A65" s="10"/>
      <c r="B65" s="183"/>
      <c r="C65" s="127"/>
      <c r="D65" s="184" t="s">
        <v>879</v>
      </c>
      <c r="E65" s="185"/>
      <c r="F65" s="185"/>
      <c r="G65" s="185"/>
      <c r="H65" s="185"/>
      <c r="I65" s="185"/>
      <c r="J65" s="186">
        <f>J101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880</v>
      </c>
      <c r="E66" s="185"/>
      <c r="F66" s="185"/>
      <c r="G66" s="185"/>
      <c r="H66" s="185"/>
      <c r="I66" s="185"/>
      <c r="J66" s="186">
        <f>J119</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855</v>
      </c>
      <c r="E67" s="185"/>
      <c r="F67" s="185"/>
      <c r="G67" s="185"/>
      <c r="H67" s="185"/>
      <c r="I67" s="185"/>
      <c r="J67" s="186">
        <f>J166</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274</v>
      </c>
      <c r="E68" s="185"/>
      <c r="F68" s="185"/>
      <c r="G68" s="185"/>
      <c r="H68" s="185"/>
      <c r="I68" s="185"/>
      <c r="J68" s="186">
        <f>J221</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856</v>
      </c>
      <c r="E69" s="185"/>
      <c r="F69" s="185"/>
      <c r="G69" s="185"/>
      <c r="H69" s="185"/>
      <c r="I69" s="185"/>
      <c r="J69" s="186">
        <f>J227</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276</v>
      </c>
      <c r="E70" s="180"/>
      <c r="F70" s="180"/>
      <c r="G70" s="180"/>
      <c r="H70" s="180"/>
      <c r="I70" s="180"/>
      <c r="J70" s="181">
        <f>J230</f>
        <v>0</v>
      </c>
      <c r="K70" s="178"/>
      <c r="L70" s="182"/>
      <c r="S70" s="9"/>
      <c r="T70" s="9"/>
      <c r="U70" s="9"/>
      <c r="V70" s="9"/>
      <c r="W70" s="9"/>
      <c r="X70" s="9"/>
      <c r="Y70" s="9"/>
      <c r="Z70" s="9"/>
      <c r="AA70" s="9"/>
      <c r="AB70" s="9"/>
      <c r="AC70" s="9"/>
      <c r="AD70" s="9"/>
      <c r="AE70" s="9"/>
    </row>
    <row r="71" s="10" customFormat="1" ht="19.92" customHeight="1">
      <c r="A71" s="10"/>
      <c r="B71" s="183"/>
      <c r="C71" s="127"/>
      <c r="D71" s="184" t="s">
        <v>881</v>
      </c>
      <c r="E71" s="185"/>
      <c r="F71" s="185"/>
      <c r="G71" s="185"/>
      <c r="H71" s="185"/>
      <c r="I71" s="185"/>
      <c r="J71" s="186">
        <f>J231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277</v>
      </c>
      <c r="E72" s="185"/>
      <c r="F72" s="185"/>
      <c r="G72" s="185"/>
      <c r="H72" s="185"/>
      <c r="I72" s="185"/>
      <c r="J72" s="186">
        <f>J241</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278</v>
      </c>
      <c r="E73" s="185"/>
      <c r="F73" s="185"/>
      <c r="G73" s="185"/>
      <c r="H73" s="185"/>
      <c r="I73" s="185"/>
      <c r="J73" s="186">
        <f>J255</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279</v>
      </c>
      <c r="E74" s="185"/>
      <c r="F74" s="185"/>
      <c r="G74" s="185"/>
      <c r="H74" s="185"/>
      <c r="I74" s="185"/>
      <c r="J74" s="186">
        <f>J270</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649</v>
      </c>
      <c r="E75" s="185"/>
      <c r="F75" s="185"/>
      <c r="G75" s="185"/>
      <c r="H75" s="185"/>
      <c r="I75" s="185"/>
      <c r="J75" s="186">
        <f>J291</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406</v>
      </c>
      <c r="E76" s="185"/>
      <c r="F76" s="185"/>
      <c r="G76" s="185"/>
      <c r="H76" s="185"/>
      <c r="I76" s="185"/>
      <c r="J76" s="186">
        <f>J297</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882</v>
      </c>
      <c r="E77" s="185"/>
      <c r="F77" s="185"/>
      <c r="G77" s="185"/>
      <c r="H77" s="185"/>
      <c r="I77" s="185"/>
      <c r="J77" s="186">
        <f>J340</f>
        <v>0</v>
      </c>
      <c r="K77" s="127"/>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280</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Rekonstrukce a modernizace VŠ kolejí Kounicova 50</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265</v>
      </c>
      <c r="D88" s="24"/>
      <c r="E88" s="24"/>
      <c r="F88" s="24"/>
      <c r="G88" s="24"/>
      <c r="H88" s="24"/>
      <c r="I88" s="24"/>
      <c r="J88" s="24"/>
      <c r="K88" s="24"/>
      <c r="L88" s="22"/>
    </row>
    <row r="89" s="2" customFormat="1" ht="16.5" customHeight="1">
      <c r="A89" s="40"/>
      <c r="B89" s="41"/>
      <c r="C89" s="42"/>
      <c r="D89" s="42"/>
      <c r="E89" s="172" t="s">
        <v>877</v>
      </c>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267</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71" t="str">
        <f>E11</f>
        <v>SO-02.1 - 1.NP</v>
      </c>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22</v>
      </c>
      <c r="D93" s="42"/>
      <c r="E93" s="42"/>
      <c r="F93" s="29" t="str">
        <f>F14</f>
        <v>Kounicova 50, Brno</v>
      </c>
      <c r="G93" s="42"/>
      <c r="H93" s="42"/>
      <c r="I93" s="34" t="s">
        <v>24</v>
      </c>
      <c r="J93" s="74" t="str">
        <f>IF(J14="","",J14)</f>
        <v>20. 3. 2023</v>
      </c>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5.15" customHeight="1">
      <c r="A95" s="40"/>
      <c r="B95" s="41"/>
      <c r="C95" s="34" t="s">
        <v>26</v>
      </c>
      <c r="D95" s="42"/>
      <c r="E95" s="42"/>
      <c r="F95" s="29" t="str">
        <f>E17</f>
        <v>Intar a.s.</v>
      </c>
      <c r="G95" s="42"/>
      <c r="H95" s="42"/>
      <c r="I95" s="34" t="s">
        <v>32</v>
      </c>
      <c r="J95" s="38" t="str">
        <f>E23</f>
        <v>Intar a.s.</v>
      </c>
      <c r="K95" s="42"/>
      <c r="L95" s="147"/>
      <c r="S95" s="40"/>
      <c r="T95" s="40"/>
      <c r="U95" s="40"/>
      <c r="V95" s="40"/>
      <c r="W95" s="40"/>
      <c r="X95" s="40"/>
      <c r="Y95" s="40"/>
      <c r="Z95" s="40"/>
      <c r="AA95" s="40"/>
      <c r="AB95" s="40"/>
      <c r="AC95" s="40"/>
      <c r="AD95" s="40"/>
      <c r="AE95" s="40"/>
    </row>
    <row r="96" s="2" customFormat="1" ht="15.15" customHeight="1">
      <c r="A96" s="40"/>
      <c r="B96" s="41"/>
      <c r="C96" s="34" t="s">
        <v>30</v>
      </c>
      <c r="D96" s="42"/>
      <c r="E96" s="42"/>
      <c r="F96" s="29" t="str">
        <f>IF(E20="","",E20)</f>
        <v>Vyplň údaj</v>
      </c>
      <c r="G96" s="42"/>
      <c r="H96" s="42"/>
      <c r="I96" s="34" t="s">
        <v>34</v>
      </c>
      <c r="J96" s="38" t="str">
        <f>E26</f>
        <v>Toman Martin</v>
      </c>
      <c r="K96" s="42"/>
      <c r="L96" s="147"/>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11" customFormat="1" ht="29.28" customHeight="1">
      <c r="A98" s="188"/>
      <c r="B98" s="189"/>
      <c r="C98" s="190" t="s">
        <v>281</v>
      </c>
      <c r="D98" s="191" t="s">
        <v>57</v>
      </c>
      <c r="E98" s="191" t="s">
        <v>53</v>
      </c>
      <c r="F98" s="191" t="s">
        <v>54</v>
      </c>
      <c r="G98" s="191" t="s">
        <v>282</v>
      </c>
      <c r="H98" s="191" t="s">
        <v>283</v>
      </c>
      <c r="I98" s="191" t="s">
        <v>284</v>
      </c>
      <c r="J98" s="191" t="s">
        <v>271</v>
      </c>
      <c r="K98" s="192" t="s">
        <v>285</v>
      </c>
      <c r="L98" s="193"/>
      <c r="M98" s="94" t="s">
        <v>21</v>
      </c>
      <c r="N98" s="95" t="s">
        <v>42</v>
      </c>
      <c r="O98" s="95" t="s">
        <v>286</v>
      </c>
      <c r="P98" s="95" t="s">
        <v>287</v>
      </c>
      <c r="Q98" s="95" t="s">
        <v>288</v>
      </c>
      <c r="R98" s="95" t="s">
        <v>289</v>
      </c>
      <c r="S98" s="95" t="s">
        <v>290</v>
      </c>
      <c r="T98" s="96" t="s">
        <v>291</v>
      </c>
      <c r="U98" s="188"/>
      <c r="V98" s="188"/>
      <c r="W98" s="188"/>
      <c r="X98" s="188"/>
      <c r="Y98" s="188"/>
      <c r="Z98" s="188"/>
      <c r="AA98" s="188"/>
      <c r="AB98" s="188"/>
      <c r="AC98" s="188"/>
      <c r="AD98" s="188"/>
      <c r="AE98" s="188"/>
    </row>
    <row r="99" s="2" customFormat="1" ht="22.8" customHeight="1">
      <c r="A99" s="40"/>
      <c r="B99" s="41"/>
      <c r="C99" s="101" t="s">
        <v>292</v>
      </c>
      <c r="D99" s="42"/>
      <c r="E99" s="42"/>
      <c r="F99" s="42"/>
      <c r="G99" s="42"/>
      <c r="H99" s="42"/>
      <c r="I99" s="42"/>
      <c r="J99" s="194">
        <f>BK99</f>
        <v>0</v>
      </c>
      <c r="K99" s="42"/>
      <c r="L99" s="46"/>
      <c r="M99" s="97"/>
      <c r="N99" s="195"/>
      <c r="O99" s="98"/>
      <c r="P99" s="196">
        <f>P100+P230</f>
        <v>0</v>
      </c>
      <c r="Q99" s="98"/>
      <c r="R99" s="196">
        <f>R100+R230</f>
        <v>15.336548919999999</v>
      </c>
      <c r="S99" s="98"/>
      <c r="T99" s="197">
        <f>T100+T230</f>
        <v>0.155</v>
      </c>
      <c r="U99" s="40"/>
      <c r="V99" s="40"/>
      <c r="W99" s="40"/>
      <c r="X99" s="40"/>
      <c r="Y99" s="40"/>
      <c r="Z99" s="40"/>
      <c r="AA99" s="40"/>
      <c r="AB99" s="40"/>
      <c r="AC99" s="40"/>
      <c r="AD99" s="40"/>
      <c r="AE99" s="40"/>
      <c r="AT99" s="19" t="s">
        <v>71</v>
      </c>
      <c r="AU99" s="19" t="s">
        <v>272</v>
      </c>
      <c r="BK99" s="198">
        <f>BK100+BK230</f>
        <v>0</v>
      </c>
    </row>
    <row r="100" s="12" customFormat="1" ht="25.92" customHeight="1">
      <c r="A100" s="12"/>
      <c r="B100" s="199"/>
      <c r="C100" s="200"/>
      <c r="D100" s="201" t="s">
        <v>71</v>
      </c>
      <c r="E100" s="202" t="s">
        <v>293</v>
      </c>
      <c r="F100" s="202" t="s">
        <v>294</v>
      </c>
      <c r="G100" s="200"/>
      <c r="H100" s="200"/>
      <c r="I100" s="203"/>
      <c r="J100" s="204">
        <f>BK100</f>
        <v>0</v>
      </c>
      <c r="K100" s="200"/>
      <c r="L100" s="205"/>
      <c r="M100" s="206"/>
      <c r="N100" s="207"/>
      <c r="O100" s="207"/>
      <c r="P100" s="208">
        <f>P101+P119+P166+P221+P227</f>
        <v>0</v>
      </c>
      <c r="Q100" s="207"/>
      <c r="R100" s="208">
        <f>R101+R119+R166+R221+R227</f>
        <v>13.895372719999998</v>
      </c>
      <c r="S100" s="207"/>
      <c r="T100" s="209">
        <f>T101+T119+T166+T221+T227</f>
        <v>0</v>
      </c>
      <c r="U100" s="12"/>
      <c r="V100" s="12"/>
      <c r="W100" s="12"/>
      <c r="X100" s="12"/>
      <c r="Y100" s="12"/>
      <c r="Z100" s="12"/>
      <c r="AA100" s="12"/>
      <c r="AB100" s="12"/>
      <c r="AC100" s="12"/>
      <c r="AD100" s="12"/>
      <c r="AE100" s="12"/>
      <c r="AR100" s="210" t="s">
        <v>79</v>
      </c>
      <c r="AT100" s="211" t="s">
        <v>71</v>
      </c>
      <c r="AU100" s="211" t="s">
        <v>72</v>
      </c>
      <c r="AY100" s="210" t="s">
        <v>295</v>
      </c>
      <c r="BK100" s="212">
        <f>BK101+BK119+BK166+BK221+BK227</f>
        <v>0</v>
      </c>
    </row>
    <row r="101" s="12" customFormat="1" ht="22.8" customHeight="1">
      <c r="A101" s="12"/>
      <c r="B101" s="199"/>
      <c r="C101" s="200"/>
      <c r="D101" s="201" t="s">
        <v>71</v>
      </c>
      <c r="E101" s="213" t="s">
        <v>92</v>
      </c>
      <c r="F101" s="213" t="s">
        <v>883</v>
      </c>
      <c r="G101" s="200"/>
      <c r="H101" s="200"/>
      <c r="I101" s="203"/>
      <c r="J101" s="214">
        <f>BK101</f>
        <v>0</v>
      </c>
      <c r="K101" s="200"/>
      <c r="L101" s="205"/>
      <c r="M101" s="206"/>
      <c r="N101" s="207"/>
      <c r="O101" s="207"/>
      <c r="P101" s="208">
        <f>SUM(P102:P118)</f>
        <v>0</v>
      </c>
      <c r="Q101" s="207"/>
      <c r="R101" s="208">
        <f>SUM(R102:R118)</f>
        <v>3.8549540999999996</v>
      </c>
      <c r="S101" s="207"/>
      <c r="T101" s="209">
        <f>SUM(T102:T118)</f>
        <v>0</v>
      </c>
      <c r="U101" s="12"/>
      <c r="V101" s="12"/>
      <c r="W101" s="12"/>
      <c r="X101" s="12"/>
      <c r="Y101" s="12"/>
      <c r="Z101" s="12"/>
      <c r="AA101" s="12"/>
      <c r="AB101" s="12"/>
      <c r="AC101" s="12"/>
      <c r="AD101" s="12"/>
      <c r="AE101" s="12"/>
      <c r="AR101" s="210" t="s">
        <v>79</v>
      </c>
      <c r="AT101" s="211" t="s">
        <v>71</v>
      </c>
      <c r="AU101" s="211" t="s">
        <v>79</v>
      </c>
      <c r="AY101" s="210" t="s">
        <v>295</v>
      </c>
      <c r="BK101" s="212">
        <f>SUM(BK102:BK118)</f>
        <v>0</v>
      </c>
    </row>
    <row r="102" s="2" customFormat="1" ht="24.15" customHeight="1">
      <c r="A102" s="40"/>
      <c r="B102" s="41"/>
      <c r="C102" s="215" t="s">
        <v>79</v>
      </c>
      <c r="D102" s="215" t="s">
        <v>298</v>
      </c>
      <c r="E102" s="216" t="s">
        <v>884</v>
      </c>
      <c r="F102" s="217" t="s">
        <v>885</v>
      </c>
      <c r="G102" s="218" t="s">
        <v>348</v>
      </c>
      <c r="H102" s="219">
        <v>0.0080000000000000002</v>
      </c>
      <c r="I102" s="220"/>
      <c r="J102" s="221">
        <f>ROUND(I102*H102,2)</f>
        <v>0</v>
      </c>
      <c r="K102" s="217" t="s">
        <v>302</v>
      </c>
      <c r="L102" s="46"/>
      <c r="M102" s="222" t="s">
        <v>21</v>
      </c>
      <c r="N102" s="223" t="s">
        <v>43</v>
      </c>
      <c r="O102" s="86"/>
      <c r="P102" s="224">
        <f>O102*H102</f>
        <v>0</v>
      </c>
      <c r="Q102" s="224">
        <v>1.0900000000000001</v>
      </c>
      <c r="R102" s="224">
        <f>Q102*H102</f>
        <v>0.0087200000000000003</v>
      </c>
      <c r="S102" s="224">
        <v>0</v>
      </c>
      <c r="T102" s="225">
        <f>S102*H102</f>
        <v>0</v>
      </c>
      <c r="U102" s="40"/>
      <c r="V102" s="40"/>
      <c r="W102" s="40"/>
      <c r="X102" s="40"/>
      <c r="Y102" s="40"/>
      <c r="Z102" s="40"/>
      <c r="AA102" s="40"/>
      <c r="AB102" s="40"/>
      <c r="AC102" s="40"/>
      <c r="AD102" s="40"/>
      <c r="AE102" s="40"/>
      <c r="AR102" s="226" t="s">
        <v>303</v>
      </c>
      <c r="AT102" s="226" t="s">
        <v>298</v>
      </c>
      <c r="AU102" s="226" t="s">
        <v>81</v>
      </c>
      <c r="AY102" s="19" t="s">
        <v>295</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303</v>
      </c>
      <c r="BM102" s="226" t="s">
        <v>886</v>
      </c>
    </row>
    <row r="103" s="2" customFormat="1">
      <c r="A103" s="40"/>
      <c r="B103" s="41"/>
      <c r="C103" s="42"/>
      <c r="D103" s="228" t="s">
        <v>305</v>
      </c>
      <c r="E103" s="42"/>
      <c r="F103" s="229" t="s">
        <v>887</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305</v>
      </c>
      <c r="AU103" s="19" t="s">
        <v>81</v>
      </c>
    </row>
    <row r="104" s="13" customFormat="1">
      <c r="A104" s="13"/>
      <c r="B104" s="233"/>
      <c r="C104" s="234"/>
      <c r="D104" s="235" t="s">
        <v>307</v>
      </c>
      <c r="E104" s="236" t="s">
        <v>21</v>
      </c>
      <c r="F104" s="237" t="s">
        <v>888</v>
      </c>
      <c r="G104" s="234"/>
      <c r="H104" s="236" t="s">
        <v>21</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307</v>
      </c>
      <c r="AU104" s="243" t="s">
        <v>81</v>
      </c>
      <c r="AV104" s="13" t="s">
        <v>79</v>
      </c>
      <c r="AW104" s="13" t="s">
        <v>33</v>
      </c>
      <c r="AX104" s="13" t="s">
        <v>72</v>
      </c>
      <c r="AY104" s="243" t="s">
        <v>295</v>
      </c>
    </row>
    <row r="105" s="14" customFormat="1">
      <c r="A105" s="14"/>
      <c r="B105" s="244"/>
      <c r="C105" s="245"/>
      <c r="D105" s="235" t="s">
        <v>307</v>
      </c>
      <c r="E105" s="246" t="s">
        <v>21</v>
      </c>
      <c r="F105" s="247" t="s">
        <v>889</v>
      </c>
      <c r="G105" s="245"/>
      <c r="H105" s="248">
        <v>0.0080000000000000002</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307</v>
      </c>
      <c r="AU105" s="254" t="s">
        <v>81</v>
      </c>
      <c r="AV105" s="14" t="s">
        <v>81</v>
      </c>
      <c r="AW105" s="14" t="s">
        <v>33</v>
      </c>
      <c r="AX105" s="14" t="s">
        <v>72</v>
      </c>
      <c r="AY105" s="254" t="s">
        <v>295</v>
      </c>
    </row>
    <row r="106" s="15" customFormat="1">
      <c r="A106" s="15"/>
      <c r="B106" s="255"/>
      <c r="C106" s="256"/>
      <c r="D106" s="235" t="s">
        <v>307</v>
      </c>
      <c r="E106" s="257" t="s">
        <v>21</v>
      </c>
      <c r="F106" s="258" t="s">
        <v>312</v>
      </c>
      <c r="G106" s="256"/>
      <c r="H106" s="259">
        <v>0.0080000000000000002</v>
      </c>
      <c r="I106" s="260"/>
      <c r="J106" s="256"/>
      <c r="K106" s="256"/>
      <c r="L106" s="261"/>
      <c r="M106" s="262"/>
      <c r="N106" s="263"/>
      <c r="O106" s="263"/>
      <c r="P106" s="263"/>
      <c r="Q106" s="263"/>
      <c r="R106" s="263"/>
      <c r="S106" s="263"/>
      <c r="T106" s="264"/>
      <c r="U106" s="15"/>
      <c r="V106" s="15"/>
      <c r="W106" s="15"/>
      <c r="X106" s="15"/>
      <c r="Y106" s="15"/>
      <c r="Z106" s="15"/>
      <c r="AA106" s="15"/>
      <c r="AB106" s="15"/>
      <c r="AC106" s="15"/>
      <c r="AD106" s="15"/>
      <c r="AE106" s="15"/>
      <c r="AT106" s="265" t="s">
        <v>307</v>
      </c>
      <c r="AU106" s="265" t="s">
        <v>81</v>
      </c>
      <c r="AV106" s="15" t="s">
        <v>303</v>
      </c>
      <c r="AW106" s="15" t="s">
        <v>33</v>
      </c>
      <c r="AX106" s="15" t="s">
        <v>79</v>
      </c>
      <c r="AY106" s="265" t="s">
        <v>295</v>
      </c>
    </row>
    <row r="107" s="2" customFormat="1" ht="37.8" customHeight="1">
      <c r="A107" s="40"/>
      <c r="B107" s="41"/>
      <c r="C107" s="215" t="s">
        <v>81</v>
      </c>
      <c r="D107" s="215" t="s">
        <v>298</v>
      </c>
      <c r="E107" s="216" t="s">
        <v>890</v>
      </c>
      <c r="F107" s="217" t="s">
        <v>891</v>
      </c>
      <c r="G107" s="218" t="s">
        <v>301</v>
      </c>
      <c r="H107" s="219">
        <v>41.029000000000003</v>
      </c>
      <c r="I107" s="220"/>
      <c r="J107" s="221">
        <f>ROUND(I107*H107,2)</f>
        <v>0</v>
      </c>
      <c r="K107" s="217" t="s">
        <v>302</v>
      </c>
      <c r="L107" s="46"/>
      <c r="M107" s="222" t="s">
        <v>21</v>
      </c>
      <c r="N107" s="223" t="s">
        <v>43</v>
      </c>
      <c r="O107" s="86"/>
      <c r="P107" s="224">
        <f>O107*H107</f>
        <v>0</v>
      </c>
      <c r="Q107" s="224">
        <v>0.044339999999999997</v>
      </c>
      <c r="R107" s="224">
        <f>Q107*H107</f>
        <v>1.81922586</v>
      </c>
      <c r="S107" s="224">
        <v>0</v>
      </c>
      <c r="T107" s="225">
        <f>S107*H107</f>
        <v>0</v>
      </c>
      <c r="U107" s="40"/>
      <c r="V107" s="40"/>
      <c r="W107" s="40"/>
      <c r="X107" s="40"/>
      <c r="Y107" s="40"/>
      <c r="Z107" s="40"/>
      <c r="AA107" s="40"/>
      <c r="AB107" s="40"/>
      <c r="AC107" s="40"/>
      <c r="AD107" s="40"/>
      <c r="AE107" s="40"/>
      <c r="AR107" s="226" t="s">
        <v>303</v>
      </c>
      <c r="AT107" s="226" t="s">
        <v>298</v>
      </c>
      <c r="AU107" s="226" t="s">
        <v>81</v>
      </c>
      <c r="AY107" s="19" t="s">
        <v>295</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303</v>
      </c>
      <c r="BM107" s="226" t="s">
        <v>892</v>
      </c>
    </row>
    <row r="108" s="2" customFormat="1">
      <c r="A108" s="40"/>
      <c r="B108" s="41"/>
      <c r="C108" s="42"/>
      <c r="D108" s="228" t="s">
        <v>305</v>
      </c>
      <c r="E108" s="42"/>
      <c r="F108" s="229" t="s">
        <v>893</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305</v>
      </c>
      <c r="AU108" s="19" t="s">
        <v>81</v>
      </c>
    </row>
    <row r="109" s="13" customFormat="1">
      <c r="A109" s="13"/>
      <c r="B109" s="233"/>
      <c r="C109" s="234"/>
      <c r="D109" s="235" t="s">
        <v>307</v>
      </c>
      <c r="E109" s="236" t="s">
        <v>21</v>
      </c>
      <c r="F109" s="237" t="s">
        <v>894</v>
      </c>
      <c r="G109" s="234"/>
      <c r="H109" s="236" t="s">
        <v>21</v>
      </c>
      <c r="I109" s="238"/>
      <c r="J109" s="234"/>
      <c r="K109" s="234"/>
      <c r="L109" s="239"/>
      <c r="M109" s="240"/>
      <c r="N109" s="241"/>
      <c r="O109" s="241"/>
      <c r="P109" s="241"/>
      <c r="Q109" s="241"/>
      <c r="R109" s="241"/>
      <c r="S109" s="241"/>
      <c r="T109" s="242"/>
      <c r="U109" s="13"/>
      <c r="V109" s="13"/>
      <c r="W109" s="13"/>
      <c r="X109" s="13"/>
      <c r="Y109" s="13"/>
      <c r="Z109" s="13"/>
      <c r="AA109" s="13"/>
      <c r="AB109" s="13"/>
      <c r="AC109" s="13"/>
      <c r="AD109" s="13"/>
      <c r="AE109" s="13"/>
      <c r="AT109" s="243" t="s">
        <v>307</v>
      </c>
      <c r="AU109" s="243" t="s">
        <v>81</v>
      </c>
      <c r="AV109" s="13" t="s">
        <v>79</v>
      </c>
      <c r="AW109" s="13" t="s">
        <v>33</v>
      </c>
      <c r="AX109" s="13" t="s">
        <v>72</v>
      </c>
      <c r="AY109" s="243" t="s">
        <v>295</v>
      </c>
    </row>
    <row r="110" s="14" customFormat="1">
      <c r="A110" s="14"/>
      <c r="B110" s="244"/>
      <c r="C110" s="245"/>
      <c r="D110" s="235" t="s">
        <v>307</v>
      </c>
      <c r="E110" s="246" t="s">
        <v>21</v>
      </c>
      <c r="F110" s="247" t="s">
        <v>895</v>
      </c>
      <c r="G110" s="245"/>
      <c r="H110" s="248">
        <v>13.475</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307</v>
      </c>
      <c r="AU110" s="254" t="s">
        <v>81</v>
      </c>
      <c r="AV110" s="14" t="s">
        <v>81</v>
      </c>
      <c r="AW110" s="14" t="s">
        <v>33</v>
      </c>
      <c r="AX110" s="14" t="s">
        <v>72</v>
      </c>
      <c r="AY110" s="254" t="s">
        <v>295</v>
      </c>
    </row>
    <row r="111" s="14" customFormat="1">
      <c r="A111" s="14"/>
      <c r="B111" s="244"/>
      <c r="C111" s="245"/>
      <c r="D111" s="235" t="s">
        <v>307</v>
      </c>
      <c r="E111" s="246" t="s">
        <v>21</v>
      </c>
      <c r="F111" s="247" t="s">
        <v>896</v>
      </c>
      <c r="G111" s="245"/>
      <c r="H111" s="248">
        <v>27.553999999999998</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307</v>
      </c>
      <c r="AU111" s="254" t="s">
        <v>81</v>
      </c>
      <c r="AV111" s="14" t="s">
        <v>81</v>
      </c>
      <c r="AW111" s="14" t="s">
        <v>33</v>
      </c>
      <c r="AX111" s="14" t="s">
        <v>72</v>
      </c>
      <c r="AY111" s="254" t="s">
        <v>295</v>
      </c>
    </row>
    <row r="112" s="15" customFormat="1">
      <c r="A112" s="15"/>
      <c r="B112" s="255"/>
      <c r="C112" s="256"/>
      <c r="D112" s="235" t="s">
        <v>307</v>
      </c>
      <c r="E112" s="257" t="s">
        <v>21</v>
      </c>
      <c r="F112" s="258" t="s">
        <v>312</v>
      </c>
      <c r="G112" s="256"/>
      <c r="H112" s="259">
        <v>41.029000000000003</v>
      </c>
      <c r="I112" s="260"/>
      <c r="J112" s="256"/>
      <c r="K112" s="256"/>
      <c r="L112" s="261"/>
      <c r="M112" s="262"/>
      <c r="N112" s="263"/>
      <c r="O112" s="263"/>
      <c r="P112" s="263"/>
      <c r="Q112" s="263"/>
      <c r="R112" s="263"/>
      <c r="S112" s="263"/>
      <c r="T112" s="264"/>
      <c r="U112" s="15"/>
      <c r="V112" s="15"/>
      <c r="W112" s="15"/>
      <c r="X112" s="15"/>
      <c r="Y112" s="15"/>
      <c r="Z112" s="15"/>
      <c r="AA112" s="15"/>
      <c r="AB112" s="15"/>
      <c r="AC112" s="15"/>
      <c r="AD112" s="15"/>
      <c r="AE112" s="15"/>
      <c r="AT112" s="265" t="s">
        <v>307</v>
      </c>
      <c r="AU112" s="265" t="s">
        <v>81</v>
      </c>
      <c r="AV112" s="15" t="s">
        <v>303</v>
      </c>
      <c r="AW112" s="15" t="s">
        <v>33</v>
      </c>
      <c r="AX112" s="15" t="s">
        <v>79</v>
      </c>
      <c r="AY112" s="265" t="s">
        <v>295</v>
      </c>
    </row>
    <row r="113" s="2" customFormat="1" ht="37.8" customHeight="1">
      <c r="A113" s="40"/>
      <c r="B113" s="41"/>
      <c r="C113" s="215" t="s">
        <v>92</v>
      </c>
      <c r="D113" s="215" t="s">
        <v>298</v>
      </c>
      <c r="E113" s="216" t="s">
        <v>897</v>
      </c>
      <c r="F113" s="217" t="s">
        <v>898</v>
      </c>
      <c r="G113" s="218" t="s">
        <v>301</v>
      </c>
      <c r="H113" s="219">
        <v>32.841999999999999</v>
      </c>
      <c r="I113" s="220"/>
      <c r="J113" s="221">
        <f>ROUND(I113*H113,2)</f>
        <v>0</v>
      </c>
      <c r="K113" s="217" t="s">
        <v>302</v>
      </c>
      <c r="L113" s="46"/>
      <c r="M113" s="222" t="s">
        <v>21</v>
      </c>
      <c r="N113" s="223" t="s">
        <v>43</v>
      </c>
      <c r="O113" s="86"/>
      <c r="P113" s="224">
        <f>O113*H113</f>
        <v>0</v>
      </c>
      <c r="Q113" s="224">
        <v>0.061719999999999997</v>
      </c>
      <c r="R113" s="224">
        <f>Q113*H113</f>
        <v>2.0270082399999998</v>
      </c>
      <c r="S113" s="224">
        <v>0</v>
      </c>
      <c r="T113" s="225">
        <f>S113*H113</f>
        <v>0</v>
      </c>
      <c r="U113" s="40"/>
      <c r="V113" s="40"/>
      <c r="W113" s="40"/>
      <c r="X113" s="40"/>
      <c r="Y113" s="40"/>
      <c r="Z113" s="40"/>
      <c r="AA113" s="40"/>
      <c r="AB113" s="40"/>
      <c r="AC113" s="40"/>
      <c r="AD113" s="40"/>
      <c r="AE113" s="40"/>
      <c r="AR113" s="226" t="s">
        <v>303</v>
      </c>
      <c r="AT113" s="226" t="s">
        <v>298</v>
      </c>
      <c r="AU113" s="226" t="s">
        <v>81</v>
      </c>
      <c r="AY113" s="19" t="s">
        <v>295</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303</v>
      </c>
      <c r="BM113" s="226" t="s">
        <v>899</v>
      </c>
    </row>
    <row r="114" s="2" customFormat="1">
      <c r="A114" s="40"/>
      <c r="B114" s="41"/>
      <c r="C114" s="42"/>
      <c r="D114" s="228" t="s">
        <v>305</v>
      </c>
      <c r="E114" s="42"/>
      <c r="F114" s="229" t="s">
        <v>900</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305</v>
      </c>
      <c r="AU114" s="19" t="s">
        <v>81</v>
      </c>
    </row>
    <row r="115" s="13" customFormat="1">
      <c r="A115" s="13"/>
      <c r="B115" s="233"/>
      <c r="C115" s="234"/>
      <c r="D115" s="235" t="s">
        <v>307</v>
      </c>
      <c r="E115" s="236" t="s">
        <v>21</v>
      </c>
      <c r="F115" s="237" t="s">
        <v>901</v>
      </c>
      <c r="G115" s="234"/>
      <c r="H115" s="236" t="s">
        <v>21</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307</v>
      </c>
      <c r="AU115" s="243" t="s">
        <v>81</v>
      </c>
      <c r="AV115" s="13" t="s">
        <v>79</v>
      </c>
      <c r="AW115" s="13" t="s">
        <v>33</v>
      </c>
      <c r="AX115" s="13" t="s">
        <v>72</v>
      </c>
      <c r="AY115" s="243" t="s">
        <v>295</v>
      </c>
    </row>
    <row r="116" s="14" customFormat="1">
      <c r="A116" s="14"/>
      <c r="B116" s="244"/>
      <c r="C116" s="245"/>
      <c r="D116" s="235" t="s">
        <v>307</v>
      </c>
      <c r="E116" s="246" t="s">
        <v>21</v>
      </c>
      <c r="F116" s="247" t="s">
        <v>902</v>
      </c>
      <c r="G116" s="245"/>
      <c r="H116" s="248">
        <v>34.417999999999999</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307</v>
      </c>
      <c r="AU116" s="254" t="s">
        <v>81</v>
      </c>
      <c r="AV116" s="14" t="s">
        <v>81</v>
      </c>
      <c r="AW116" s="14" t="s">
        <v>33</v>
      </c>
      <c r="AX116" s="14" t="s">
        <v>72</v>
      </c>
      <c r="AY116" s="254" t="s">
        <v>295</v>
      </c>
    </row>
    <row r="117" s="14" customFormat="1">
      <c r="A117" s="14"/>
      <c r="B117" s="244"/>
      <c r="C117" s="245"/>
      <c r="D117" s="235" t="s">
        <v>307</v>
      </c>
      <c r="E117" s="246" t="s">
        <v>21</v>
      </c>
      <c r="F117" s="247" t="s">
        <v>903</v>
      </c>
      <c r="G117" s="245"/>
      <c r="H117" s="248">
        <v>-1.5760000000000001</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307</v>
      </c>
      <c r="AU117" s="254" t="s">
        <v>81</v>
      </c>
      <c r="AV117" s="14" t="s">
        <v>81</v>
      </c>
      <c r="AW117" s="14" t="s">
        <v>33</v>
      </c>
      <c r="AX117" s="14" t="s">
        <v>72</v>
      </c>
      <c r="AY117" s="254" t="s">
        <v>295</v>
      </c>
    </row>
    <row r="118" s="15" customFormat="1">
      <c r="A118" s="15"/>
      <c r="B118" s="255"/>
      <c r="C118" s="256"/>
      <c r="D118" s="235" t="s">
        <v>307</v>
      </c>
      <c r="E118" s="257" t="s">
        <v>21</v>
      </c>
      <c r="F118" s="258" t="s">
        <v>312</v>
      </c>
      <c r="G118" s="256"/>
      <c r="H118" s="259">
        <v>32.841999999999999</v>
      </c>
      <c r="I118" s="260"/>
      <c r="J118" s="256"/>
      <c r="K118" s="256"/>
      <c r="L118" s="261"/>
      <c r="M118" s="262"/>
      <c r="N118" s="263"/>
      <c r="O118" s="263"/>
      <c r="P118" s="263"/>
      <c r="Q118" s="263"/>
      <c r="R118" s="263"/>
      <c r="S118" s="263"/>
      <c r="T118" s="264"/>
      <c r="U118" s="15"/>
      <c r="V118" s="15"/>
      <c r="W118" s="15"/>
      <c r="X118" s="15"/>
      <c r="Y118" s="15"/>
      <c r="Z118" s="15"/>
      <c r="AA118" s="15"/>
      <c r="AB118" s="15"/>
      <c r="AC118" s="15"/>
      <c r="AD118" s="15"/>
      <c r="AE118" s="15"/>
      <c r="AT118" s="265" t="s">
        <v>307</v>
      </c>
      <c r="AU118" s="265" t="s">
        <v>81</v>
      </c>
      <c r="AV118" s="15" t="s">
        <v>303</v>
      </c>
      <c r="AW118" s="15" t="s">
        <v>33</v>
      </c>
      <c r="AX118" s="15" t="s">
        <v>79</v>
      </c>
      <c r="AY118" s="265" t="s">
        <v>295</v>
      </c>
    </row>
    <row r="119" s="12" customFormat="1" ht="22.8" customHeight="1">
      <c r="A119" s="12"/>
      <c r="B119" s="199"/>
      <c r="C119" s="200"/>
      <c r="D119" s="201" t="s">
        <v>71</v>
      </c>
      <c r="E119" s="213" t="s">
        <v>303</v>
      </c>
      <c r="F119" s="213" t="s">
        <v>904</v>
      </c>
      <c r="G119" s="200"/>
      <c r="H119" s="200"/>
      <c r="I119" s="203"/>
      <c r="J119" s="214">
        <f>BK119</f>
        <v>0</v>
      </c>
      <c r="K119" s="200"/>
      <c r="L119" s="205"/>
      <c r="M119" s="206"/>
      <c r="N119" s="207"/>
      <c r="O119" s="207"/>
      <c r="P119" s="208">
        <f>SUM(P120:P165)</f>
        <v>0</v>
      </c>
      <c r="Q119" s="207"/>
      <c r="R119" s="208">
        <f>SUM(R120:R165)</f>
        <v>4.9645277800000001</v>
      </c>
      <c r="S119" s="207"/>
      <c r="T119" s="209">
        <f>SUM(T120:T165)</f>
        <v>0</v>
      </c>
      <c r="U119" s="12"/>
      <c r="V119" s="12"/>
      <c r="W119" s="12"/>
      <c r="X119" s="12"/>
      <c r="Y119" s="12"/>
      <c r="Z119" s="12"/>
      <c r="AA119" s="12"/>
      <c r="AB119" s="12"/>
      <c r="AC119" s="12"/>
      <c r="AD119" s="12"/>
      <c r="AE119" s="12"/>
      <c r="AR119" s="210" t="s">
        <v>79</v>
      </c>
      <c r="AT119" s="211" t="s">
        <v>71</v>
      </c>
      <c r="AU119" s="211" t="s">
        <v>79</v>
      </c>
      <c r="AY119" s="210" t="s">
        <v>295</v>
      </c>
      <c r="BK119" s="212">
        <f>SUM(BK120:BK165)</f>
        <v>0</v>
      </c>
    </row>
    <row r="120" s="2" customFormat="1" ht="49.05" customHeight="1">
      <c r="A120" s="40"/>
      <c r="B120" s="41"/>
      <c r="C120" s="215" t="s">
        <v>303</v>
      </c>
      <c r="D120" s="215" t="s">
        <v>298</v>
      </c>
      <c r="E120" s="216" t="s">
        <v>905</v>
      </c>
      <c r="F120" s="217" t="s">
        <v>906</v>
      </c>
      <c r="G120" s="218" t="s">
        <v>315</v>
      </c>
      <c r="H120" s="219">
        <v>1.45</v>
      </c>
      <c r="I120" s="220"/>
      <c r="J120" s="221">
        <f>ROUND(I120*H120,2)</f>
        <v>0</v>
      </c>
      <c r="K120" s="217" t="s">
        <v>302</v>
      </c>
      <c r="L120" s="46"/>
      <c r="M120" s="222" t="s">
        <v>21</v>
      </c>
      <c r="N120" s="223" t="s">
        <v>43</v>
      </c>
      <c r="O120" s="86"/>
      <c r="P120" s="224">
        <f>O120*H120</f>
        <v>0</v>
      </c>
      <c r="Q120" s="224">
        <v>2.5020099999999998</v>
      </c>
      <c r="R120" s="224">
        <f>Q120*H120</f>
        <v>3.6279144999999997</v>
      </c>
      <c r="S120" s="224">
        <v>0</v>
      </c>
      <c r="T120" s="225">
        <f>S120*H120</f>
        <v>0</v>
      </c>
      <c r="U120" s="40"/>
      <c r="V120" s="40"/>
      <c r="W120" s="40"/>
      <c r="X120" s="40"/>
      <c r="Y120" s="40"/>
      <c r="Z120" s="40"/>
      <c r="AA120" s="40"/>
      <c r="AB120" s="40"/>
      <c r="AC120" s="40"/>
      <c r="AD120" s="40"/>
      <c r="AE120" s="40"/>
      <c r="AR120" s="226" t="s">
        <v>303</v>
      </c>
      <c r="AT120" s="226" t="s">
        <v>298</v>
      </c>
      <c r="AU120" s="226" t="s">
        <v>81</v>
      </c>
      <c r="AY120" s="19" t="s">
        <v>295</v>
      </c>
      <c r="BE120" s="227">
        <f>IF(N120="základní",J120,0)</f>
        <v>0</v>
      </c>
      <c r="BF120" s="227">
        <f>IF(N120="snížená",J120,0)</f>
        <v>0</v>
      </c>
      <c r="BG120" s="227">
        <f>IF(N120="zákl. přenesená",J120,0)</f>
        <v>0</v>
      </c>
      <c r="BH120" s="227">
        <f>IF(N120="sníž. přenesená",J120,0)</f>
        <v>0</v>
      </c>
      <c r="BI120" s="227">
        <f>IF(N120="nulová",J120,0)</f>
        <v>0</v>
      </c>
      <c r="BJ120" s="19" t="s">
        <v>79</v>
      </c>
      <c r="BK120" s="227">
        <f>ROUND(I120*H120,2)</f>
        <v>0</v>
      </c>
      <c r="BL120" s="19" t="s">
        <v>303</v>
      </c>
      <c r="BM120" s="226" t="s">
        <v>907</v>
      </c>
    </row>
    <row r="121" s="2" customFormat="1">
      <c r="A121" s="40"/>
      <c r="B121" s="41"/>
      <c r="C121" s="42"/>
      <c r="D121" s="228" t="s">
        <v>305</v>
      </c>
      <c r="E121" s="42"/>
      <c r="F121" s="229" t="s">
        <v>908</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305</v>
      </c>
      <c r="AU121" s="19" t="s">
        <v>81</v>
      </c>
    </row>
    <row r="122" s="13" customFormat="1">
      <c r="A122" s="13"/>
      <c r="B122" s="233"/>
      <c r="C122" s="234"/>
      <c r="D122" s="235" t="s">
        <v>307</v>
      </c>
      <c r="E122" s="236" t="s">
        <v>21</v>
      </c>
      <c r="F122" s="237" t="s">
        <v>909</v>
      </c>
      <c r="G122" s="234"/>
      <c r="H122" s="236" t="s">
        <v>21</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307</v>
      </c>
      <c r="AU122" s="243" t="s">
        <v>81</v>
      </c>
      <c r="AV122" s="13" t="s">
        <v>79</v>
      </c>
      <c r="AW122" s="13" t="s">
        <v>33</v>
      </c>
      <c r="AX122" s="13" t="s">
        <v>72</v>
      </c>
      <c r="AY122" s="243" t="s">
        <v>295</v>
      </c>
    </row>
    <row r="123" s="14" customFormat="1">
      <c r="A123" s="14"/>
      <c r="B123" s="244"/>
      <c r="C123" s="245"/>
      <c r="D123" s="235" t="s">
        <v>307</v>
      </c>
      <c r="E123" s="246" t="s">
        <v>21</v>
      </c>
      <c r="F123" s="247" t="s">
        <v>910</v>
      </c>
      <c r="G123" s="245"/>
      <c r="H123" s="248">
        <v>1.3680000000000001</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307</v>
      </c>
      <c r="AU123" s="254" t="s">
        <v>81</v>
      </c>
      <c r="AV123" s="14" t="s">
        <v>81</v>
      </c>
      <c r="AW123" s="14" t="s">
        <v>33</v>
      </c>
      <c r="AX123" s="14" t="s">
        <v>72</v>
      </c>
      <c r="AY123" s="254" t="s">
        <v>295</v>
      </c>
    </row>
    <row r="124" s="14" customFormat="1">
      <c r="A124" s="14"/>
      <c r="B124" s="244"/>
      <c r="C124" s="245"/>
      <c r="D124" s="235" t="s">
        <v>307</v>
      </c>
      <c r="E124" s="246" t="s">
        <v>21</v>
      </c>
      <c r="F124" s="247" t="s">
        <v>911</v>
      </c>
      <c r="G124" s="245"/>
      <c r="H124" s="248">
        <v>0.051999999999999998</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307</v>
      </c>
      <c r="AU124" s="254" t="s">
        <v>81</v>
      </c>
      <c r="AV124" s="14" t="s">
        <v>81</v>
      </c>
      <c r="AW124" s="14" t="s">
        <v>33</v>
      </c>
      <c r="AX124" s="14" t="s">
        <v>72</v>
      </c>
      <c r="AY124" s="254" t="s">
        <v>295</v>
      </c>
    </row>
    <row r="125" s="14" customFormat="1">
      <c r="A125" s="14"/>
      <c r="B125" s="244"/>
      <c r="C125" s="245"/>
      <c r="D125" s="235" t="s">
        <v>307</v>
      </c>
      <c r="E125" s="246" t="s">
        <v>21</v>
      </c>
      <c r="F125" s="247" t="s">
        <v>912</v>
      </c>
      <c r="G125" s="245"/>
      <c r="H125" s="248">
        <v>0.029999999999999999</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307</v>
      </c>
      <c r="AU125" s="254" t="s">
        <v>81</v>
      </c>
      <c r="AV125" s="14" t="s">
        <v>81</v>
      </c>
      <c r="AW125" s="14" t="s">
        <v>33</v>
      </c>
      <c r="AX125" s="14" t="s">
        <v>72</v>
      </c>
      <c r="AY125" s="254" t="s">
        <v>295</v>
      </c>
    </row>
    <row r="126" s="15" customFormat="1">
      <c r="A126" s="15"/>
      <c r="B126" s="255"/>
      <c r="C126" s="256"/>
      <c r="D126" s="235" t="s">
        <v>307</v>
      </c>
      <c r="E126" s="257" t="s">
        <v>21</v>
      </c>
      <c r="F126" s="258" t="s">
        <v>312</v>
      </c>
      <c r="G126" s="256"/>
      <c r="H126" s="259">
        <v>1.45</v>
      </c>
      <c r="I126" s="260"/>
      <c r="J126" s="256"/>
      <c r="K126" s="256"/>
      <c r="L126" s="261"/>
      <c r="M126" s="262"/>
      <c r="N126" s="263"/>
      <c r="O126" s="263"/>
      <c r="P126" s="263"/>
      <c r="Q126" s="263"/>
      <c r="R126" s="263"/>
      <c r="S126" s="263"/>
      <c r="T126" s="264"/>
      <c r="U126" s="15"/>
      <c r="V126" s="15"/>
      <c r="W126" s="15"/>
      <c r="X126" s="15"/>
      <c r="Y126" s="15"/>
      <c r="Z126" s="15"/>
      <c r="AA126" s="15"/>
      <c r="AB126" s="15"/>
      <c r="AC126" s="15"/>
      <c r="AD126" s="15"/>
      <c r="AE126" s="15"/>
      <c r="AT126" s="265" t="s">
        <v>307</v>
      </c>
      <c r="AU126" s="265" t="s">
        <v>81</v>
      </c>
      <c r="AV126" s="15" t="s">
        <v>303</v>
      </c>
      <c r="AW126" s="15" t="s">
        <v>33</v>
      </c>
      <c r="AX126" s="15" t="s">
        <v>79</v>
      </c>
      <c r="AY126" s="265" t="s">
        <v>295</v>
      </c>
    </row>
    <row r="127" s="2" customFormat="1" ht="37.8" customHeight="1">
      <c r="A127" s="40"/>
      <c r="B127" s="41"/>
      <c r="C127" s="215" t="s">
        <v>332</v>
      </c>
      <c r="D127" s="215" t="s">
        <v>298</v>
      </c>
      <c r="E127" s="216" t="s">
        <v>913</v>
      </c>
      <c r="F127" s="217" t="s">
        <v>914</v>
      </c>
      <c r="G127" s="218" t="s">
        <v>301</v>
      </c>
      <c r="H127" s="219">
        <v>15.9</v>
      </c>
      <c r="I127" s="220"/>
      <c r="J127" s="221">
        <f>ROUND(I127*H127,2)</f>
        <v>0</v>
      </c>
      <c r="K127" s="217" t="s">
        <v>302</v>
      </c>
      <c r="L127" s="46"/>
      <c r="M127" s="222" t="s">
        <v>21</v>
      </c>
      <c r="N127" s="223" t="s">
        <v>43</v>
      </c>
      <c r="O127" s="86"/>
      <c r="P127" s="224">
        <f>O127*H127</f>
        <v>0</v>
      </c>
      <c r="Q127" s="224">
        <v>0.0053299999999999997</v>
      </c>
      <c r="R127" s="224">
        <f>Q127*H127</f>
        <v>0.084747000000000003</v>
      </c>
      <c r="S127" s="224">
        <v>0</v>
      </c>
      <c r="T127" s="225">
        <f>S127*H127</f>
        <v>0</v>
      </c>
      <c r="U127" s="40"/>
      <c r="V127" s="40"/>
      <c r="W127" s="40"/>
      <c r="X127" s="40"/>
      <c r="Y127" s="40"/>
      <c r="Z127" s="40"/>
      <c r="AA127" s="40"/>
      <c r="AB127" s="40"/>
      <c r="AC127" s="40"/>
      <c r="AD127" s="40"/>
      <c r="AE127" s="40"/>
      <c r="AR127" s="226" t="s">
        <v>303</v>
      </c>
      <c r="AT127" s="226" t="s">
        <v>298</v>
      </c>
      <c r="AU127" s="226" t="s">
        <v>81</v>
      </c>
      <c r="AY127" s="19" t="s">
        <v>295</v>
      </c>
      <c r="BE127" s="227">
        <f>IF(N127="základní",J127,0)</f>
        <v>0</v>
      </c>
      <c r="BF127" s="227">
        <f>IF(N127="snížená",J127,0)</f>
        <v>0</v>
      </c>
      <c r="BG127" s="227">
        <f>IF(N127="zákl. přenesená",J127,0)</f>
        <v>0</v>
      </c>
      <c r="BH127" s="227">
        <f>IF(N127="sníž. přenesená",J127,0)</f>
        <v>0</v>
      </c>
      <c r="BI127" s="227">
        <f>IF(N127="nulová",J127,0)</f>
        <v>0</v>
      </c>
      <c r="BJ127" s="19" t="s">
        <v>79</v>
      </c>
      <c r="BK127" s="227">
        <f>ROUND(I127*H127,2)</f>
        <v>0</v>
      </c>
      <c r="BL127" s="19" t="s">
        <v>303</v>
      </c>
      <c r="BM127" s="226" t="s">
        <v>915</v>
      </c>
    </row>
    <row r="128" s="2" customFormat="1">
      <c r="A128" s="40"/>
      <c r="B128" s="41"/>
      <c r="C128" s="42"/>
      <c r="D128" s="228" t="s">
        <v>305</v>
      </c>
      <c r="E128" s="42"/>
      <c r="F128" s="229" t="s">
        <v>916</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305</v>
      </c>
      <c r="AU128" s="19" t="s">
        <v>81</v>
      </c>
    </row>
    <row r="129" s="13" customFormat="1">
      <c r="A129" s="13"/>
      <c r="B129" s="233"/>
      <c r="C129" s="234"/>
      <c r="D129" s="235" t="s">
        <v>307</v>
      </c>
      <c r="E129" s="236" t="s">
        <v>21</v>
      </c>
      <c r="F129" s="237" t="s">
        <v>909</v>
      </c>
      <c r="G129" s="234"/>
      <c r="H129" s="236" t="s">
        <v>21</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307</v>
      </c>
      <c r="AU129" s="243" t="s">
        <v>81</v>
      </c>
      <c r="AV129" s="13" t="s">
        <v>79</v>
      </c>
      <c r="AW129" s="13" t="s">
        <v>33</v>
      </c>
      <c r="AX129" s="13" t="s">
        <v>72</v>
      </c>
      <c r="AY129" s="243" t="s">
        <v>295</v>
      </c>
    </row>
    <row r="130" s="14" customFormat="1">
      <c r="A130" s="14"/>
      <c r="B130" s="244"/>
      <c r="C130" s="245"/>
      <c r="D130" s="235" t="s">
        <v>307</v>
      </c>
      <c r="E130" s="246" t="s">
        <v>21</v>
      </c>
      <c r="F130" s="247" t="s">
        <v>917</v>
      </c>
      <c r="G130" s="245"/>
      <c r="H130" s="248">
        <v>14.4</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307</v>
      </c>
      <c r="AU130" s="254" t="s">
        <v>81</v>
      </c>
      <c r="AV130" s="14" t="s">
        <v>81</v>
      </c>
      <c r="AW130" s="14" t="s">
        <v>33</v>
      </c>
      <c r="AX130" s="14" t="s">
        <v>72</v>
      </c>
      <c r="AY130" s="254" t="s">
        <v>295</v>
      </c>
    </row>
    <row r="131" s="14" customFormat="1">
      <c r="A131" s="14"/>
      <c r="B131" s="244"/>
      <c r="C131" s="245"/>
      <c r="D131" s="235" t="s">
        <v>307</v>
      </c>
      <c r="E131" s="246" t="s">
        <v>21</v>
      </c>
      <c r="F131" s="247" t="s">
        <v>918</v>
      </c>
      <c r="G131" s="245"/>
      <c r="H131" s="248">
        <v>1.5</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307</v>
      </c>
      <c r="AU131" s="254" t="s">
        <v>81</v>
      </c>
      <c r="AV131" s="14" t="s">
        <v>81</v>
      </c>
      <c r="AW131" s="14" t="s">
        <v>33</v>
      </c>
      <c r="AX131" s="14" t="s">
        <v>72</v>
      </c>
      <c r="AY131" s="254" t="s">
        <v>295</v>
      </c>
    </row>
    <row r="132" s="15" customFormat="1">
      <c r="A132" s="15"/>
      <c r="B132" s="255"/>
      <c r="C132" s="256"/>
      <c r="D132" s="235" t="s">
        <v>307</v>
      </c>
      <c r="E132" s="257" t="s">
        <v>21</v>
      </c>
      <c r="F132" s="258" t="s">
        <v>312</v>
      </c>
      <c r="G132" s="256"/>
      <c r="H132" s="259">
        <v>15.9</v>
      </c>
      <c r="I132" s="260"/>
      <c r="J132" s="256"/>
      <c r="K132" s="256"/>
      <c r="L132" s="261"/>
      <c r="M132" s="262"/>
      <c r="N132" s="263"/>
      <c r="O132" s="263"/>
      <c r="P132" s="263"/>
      <c r="Q132" s="263"/>
      <c r="R132" s="263"/>
      <c r="S132" s="263"/>
      <c r="T132" s="264"/>
      <c r="U132" s="15"/>
      <c r="V132" s="15"/>
      <c r="W132" s="15"/>
      <c r="X132" s="15"/>
      <c r="Y132" s="15"/>
      <c r="Z132" s="15"/>
      <c r="AA132" s="15"/>
      <c r="AB132" s="15"/>
      <c r="AC132" s="15"/>
      <c r="AD132" s="15"/>
      <c r="AE132" s="15"/>
      <c r="AT132" s="265" t="s">
        <v>307</v>
      </c>
      <c r="AU132" s="265" t="s">
        <v>81</v>
      </c>
      <c r="AV132" s="15" t="s">
        <v>303</v>
      </c>
      <c r="AW132" s="15" t="s">
        <v>33</v>
      </c>
      <c r="AX132" s="15" t="s">
        <v>79</v>
      </c>
      <c r="AY132" s="265" t="s">
        <v>295</v>
      </c>
    </row>
    <row r="133" s="2" customFormat="1" ht="37.8" customHeight="1">
      <c r="A133" s="40"/>
      <c r="B133" s="41"/>
      <c r="C133" s="215" t="s">
        <v>338</v>
      </c>
      <c r="D133" s="215" t="s">
        <v>298</v>
      </c>
      <c r="E133" s="216" t="s">
        <v>919</v>
      </c>
      <c r="F133" s="217" t="s">
        <v>920</v>
      </c>
      <c r="G133" s="218" t="s">
        <v>301</v>
      </c>
      <c r="H133" s="219">
        <v>15.9</v>
      </c>
      <c r="I133" s="220"/>
      <c r="J133" s="221">
        <f>ROUND(I133*H133,2)</f>
        <v>0</v>
      </c>
      <c r="K133" s="217" t="s">
        <v>302</v>
      </c>
      <c r="L133" s="46"/>
      <c r="M133" s="222" t="s">
        <v>21</v>
      </c>
      <c r="N133" s="223" t="s">
        <v>43</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303</v>
      </c>
      <c r="AT133" s="226" t="s">
        <v>298</v>
      </c>
      <c r="AU133" s="226" t="s">
        <v>81</v>
      </c>
      <c r="AY133" s="19" t="s">
        <v>295</v>
      </c>
      <c r="BE133" s="227">
        <f>IF(N133="základní",J133,0)</f>
        <v>0</v>
      </c>
      <c r="BF133" s="227">
        <f>IF(N133="snížená",J133,0)</f>
        <v>0</v>
      </c>
      <c r="BG133" s="227">
        <f>IF(N133="zákl. přenesená",J133,0)</f>
        <v>0</v>
      </c>
      <c r="BH133" s="227">
        <f>IF(N133="sníž. přenesená",J133,0)</f>
        <v>0</v>
      </c>
      <c r="BI133" s="227">
        <f>IF(N133="nulová",J133,0)</f>
        <v>0</v>
      </c>
      <c r="BJ133" s="19" t="s">
        <v>79</v>
      </c>
      <c r="BK133" s="227">
        <f>ROUND(I133*H133,2)</f>
        <v>0</v>
      </c>
      <c r="BL133" s="19" t="s">
        <v>303</v>
      </c>
      <c r="BM133" s="226" t="s">
        <v>921</v>
      </c>
    </row>
    <row r="134" s="2" customFormat="1">
      <c r="A134" s="40"/>
      <c r="B134" s="41"/>
      <c r="C134" s="42"/>
      <c r="D134" s="228" t="s">
        <v>305</v>
      </c>
      <c r="E134" s="42"/>
      <c r="F134" s="229" t="s">
        <v>922</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305</v>
      </c>
      <c r="AU134" s="19" t="s">
        <v>81</v>
      </c>
    </row>
    <row r="135" s="2" customFormat="1" ht="37.8" customHeight="1">
      <c r="A135" s="40"/>
      <c r="B135" s="41"/>
      <c r="C135" s="215" t="s">
        <v>345</v>
      </c>
      <c r="D135" s="215" t="s">
        <v>298</v>
      </c>
      <c r="E135" s="216" t="s">
        <v>923</v>
      </c>
      <c r="F135" s="217" t="s">
        <v>924</v>
      </c>
      <c r="G135" s="218" t="s">
        <v>301</v>
      </c>
      <c r="H135" s="219">
        <v>14.4</v>
      </c>
      <c r="I135" s="220"/>
      <c r="J135" s="221">
        <f>ROUND(I135*H135,2)</f>
        <v>0</v>
      </c>
      <c r="K135" s="217" t="s">
        <v>302</v>
      </c>
      <c r="L135" s="46"/>
      <c r="M135" s="222" t="s">
        <v>21</v>
      </c>
      <c r="N135" s="223" t="s">
        <v>43</v>
      </c>
      <c r="O135" s="86"/>
      <c r="P135" s="224">
        <f>O135*H135</f>
        <v>0</v>
      </c>
      <c r="Q135" s="224">
        <v>0.00080999999999999996</v>
      </c>
      <c r="R135" s="224">
        <f>Q135*H135</f>
        <v>0.011663999999999999</v>
      </c>
      <c r="S135" s="224">
        <v>0</v>
      </c>
      <c r="T135" s="225">
        <f>S135*H135</f>
        <v>0</v>
      </c>
      <c r="U135" s="40"/>
      <c r="V135" s="40"/>
      <c r="W135" s="40"/>
      <c r="X135" s="40"/>
      <c r="Y135" s="40"/>
      <c r="Z135" s="40"/>
      <c r="AA135" s="40"/>
      <c r="AB135" s="40"/>
      <c r="AC135" s="40"/>
      <c r="AD135" s="40"/>
      <c r="AE135" s="40"/>
      <c r="AR135" s="226" t="s">
        <v>303</v>
      </c>
      <c r="AT135" s="226" t="s">
        <v>298</v>
      </c>
      <c r="AU135" s="226" t="s">
        <v>81</v>
      </c>
      <c r="AY135" s="19" t="s">
        <v>295</v>
      </c>
      <c r="BE135" s="227">
        <f>IF(N135="základní",J135,0)</f>
        <v>0</v>
      </c>
      <c r="BF135" s="227">
        <f>IF(N135="snížená",J135,0)</f>
        <v>0</v>
      </c>
      <c r="BG135" s="227">
        <f>IF(N135="zákl. přenesená",J135,0)</f>
        <v>0</v>
      </c>
      <c r="BH135" s="227">
        <f>IF(N135="sníž. přenesená",J135,0)</f>
        <v>0</v>
      </c>
      <c r="BI135" s="227">
        <f>IF(N135="nulová",J135,0)</f>
        <v>0</v>
      </c>
      <c r="BJ135" s="19" t="s">
        <v>79</v>
      </c>
      <c r="BK135" s="227">
        <f>ROUND(I135*H135,2)</f>
        <v>0</v>
      </c>
      <c r="BL135" s="19" t="s">
        <v>303</v>
      </c>
      <c r="BM135" s="226" t="s">
        <v>925</v>
      </c>
    </row>
    <row r="136" s="2" customFormat="1">
      <c r="A136" s="40"/>
      <c r="B136" s="41"/>
      <c r="C136" s="42"/>
      <c r="D136" s="228" t="s">
        <v>305</v>
      </c>
      <c r="E136" s="42"/>
      <c r="F136" s="229" t="s">
        <v>926</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305</v>
      </c>
      <c r="AU136" s="19" t="s">
        <v>81</v>
      </c>
    </row>
    <row r="137" s="13" customFormat="1">
      <c r="A137" s="13"/>
      <c r="B137" s="233"/>
      <c r="C137" s="234"/>
      <c r="D137" s="235" t="s">
        <v>307</v>
      </c>
      <c r="E137" s="236" t="s">
        <v>21</v>
      </c>
      <c r="F137" s="237" t="s">
        <v>909</v>
      </c>
      <c r="G137" s="234"/>
      <c r="H137" s="236" t="s">
        <v>21</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307</v>
      </c>
      <c r="AU137" s="243" t="s">
        <v>81</v>
      </c>
      <c r="AV137" s="13" t="s">
        <v>79</v>
      </c>
      <c r="AW137" s="13" t="s">
        <v>33</v>
      </c>
      <c r="AX137" s="13" t="s">
        <v>72</v>
      </c>
      <c r="AY137" s="243" t="s">
        <v>295</v>
      </c>
    </row>
    <row r="138" s="14" customFormat="1">
      <c r="A138" s="14"/>
      <c r="B138" s="244"/>
      <c r="C138" s="245"/>
      <c r="D138" s="235" t="s">
        <v>307</v>
      </c>
      <c r="E138" s="246" t="s">
        <v>21</v>
      </c>
      <c r="F138" s="247" t="s">
        <v>917</v>
      </c>
      <c r="G138" s="245"/>
      <c r="H138" s="248">
        <v>14.4</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307</v>
      </c>
      <c r="AU138" s="254" t="s">
        <v>81</v>
      </c>
      <c r="AV138" s="14" t="s">
        <v>81</v>
      </c>
      <c r="AW138" s="14" t="s">
        <v>33</v>
      </c>
      <c r="AX138" s="14" t="s">
        <v>72</v>
      </c>
      <c r="AY138" s="254" t="s">
        <v>295</v>
      </c>
    </row>
    <row r="139" s="15" customFormat="1">
      <c r="A139" s="15"/>
      <c r="B139" s="255"/>
      <c r="C139" s="256"/>
      <c r="D139" s="235" t="s">
        <v>307</v>
      </c>
      <c r="E139" s="257" t="s">
        <v>21</v>
      </c>
      <c r="F139" s="258" t="s">
        <v>312</v>
      </c>
      <c r="G139" s="256"/>
      <c r="H139" s="259">
        <v>14.4</v>
      </c>
      <c r="I139" s="260"/>
      <c r="J139" s="256"/>
      <c r="K139" s="256"/>
      <c r="L139" s="261"/>
      <c r="M139" s="262"/>
      <c r="N139" s="263"/>
      <c r="O139" s="263"/>
      <c r="P139" s="263"/>
      <c r="Q139" s="263"/>
      <c r="R139" s="263"/>
      <c r="S139" s="263"/>
      <c r="T139" s="264"/>
      <c r="U139" s="15"/>
      <c r="V139" s="15"/>
      <c r="W139" s="15"/>
      <c r="X139" s="15"/>
      <c r="Y139" s="15"/>
      <c r="Z139" s="15"/>
      <c r="AA139" s="15"/>
      <c r="AB139" s="15"/>
      <c r="AC139" s="15"/>
      <c r="AD139" s="15"/>
      <c r="AE139" s="15"/>
      <c r="AT139" s="265" t="s">
        <v>307</v>
      </c>
      <c r="AU139" s="265" t="s">
        <v>81</v>
      </c>
      <c r="AV139" s="15" t="s">
        <v>303</v>
      </c>
      <c r="AW139" s="15" t="s">
        <v>33</v>
      </c>
      <c r="AX139" s="15" t="s">
        <v>79</v>
      </c>
      <c r="AY139" s="265" t="s">
        <v>295</v>
      </c>
    </row>
    <row r="140" s="2" customFormat="1" ht="37.8" customHeight="1">
      <c r="A140" s="40"/>
      <c r="B140" s="41"/>
      <c r="C140" s="215" t="s">
        <v>351</v>
      </c>
      <c r="D140" s="215" t="s">
        <v>298</v>
      </c>
      <c r="E140" s="216" t="s">
        <v>927</v>
      </c>
      <c r="F140" s="217" t="s">
        <v>928</v>
      </c>
      <c r="G140" s="218" t="s">
        <v>301</v>
      </c>
      <c r="H140" s="219">
        <v>14.4</v>
      </c>
      <c r="I140" s="220"/>
      <c r="J140" s="221">
        <f>ROUND(I140*H140,2)</f>
        <v>0</v>
      </c>
      <c r="K140" s="217" t="s">
        <v>302</v>
      </c>
      <c r="L140" s="46"/>
      <c r="M140" s="222" t="s">
        <v>21</v>
      </c>
      <c r="N140" s="223" t="s">
        <v>43</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303</v>
      </c>
      <c r="AT140" s="226" t="s">
        <v>298</v>
      </c>
      <c r="AU140" s="226" t="s">
        <v>81</v>
      </c>
      <c r="AY140" s="19" t="s">
        <v>295</v>
      </c>
      <c r="BE140" s="227">
        <f>IF(N140="základní",J140,0)</f>
        <v>0</v>
      </c>
      <c r="BF140" s="227">
        <f>IF(N140="snížená",J140,0)</f>
        <v>0</v>
      </c>
      <c r="BG140" s="227">
        <f>IF(N140="zákl. přenesená",J140,0)</f>
        <v>0</v>
      </c>
      <c r="BH140" s="227">
        <f>IF(N140="sníž. přenesená",J140,0)</f>
        <v>0</v>
      </c>
      <c r="BI140" s="227">
        <f>IF(N140="nulová",J140,0)</f>
        <v>0</v>
      </c>
      <c r="BJ140" s="19" t="s">
        <v>79</v>
      </c>
      <c r="BK140" s="227">
        <f>ROUND(I140*H140,2)</f>
        <v>0</v>
      </c>
      <c r="BL140" s="19" t="s">
        <v>303</v>
      </c>
      <c r="BM140" s="226" t="s">
        <v>929</v>
      </c>
    </row>
    <row r="141" s="2" customFormat="1">
      <c r="A141" s="40"/>
      <c r="B141" s="41"/>
      <c r="C141" s="42"/>
      <c r="D141" s="228" t="s">
        <v>305</v>
      </c>
      <c r="E141" s="42"/>
      <c r="F141" s="229" t="s">
        <v>930</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305</v>
      </c>
      <c r="AU141" s="19" t="s">
        <v>81</v>
      </c>
    </row>
    <row r="142" s="2" customFormat="1" ht="78" customHeight="1">
      <c r="A142" s="40"/>
      <c r="B142" s="41"/>
      <c r="C142" s="215" t="s">
        <v>296</v>
      </c>
      <c r="D142" s="215" t="s">
        <v>298</v>
      </c>
      <c r="E142" s="216" t="s">
        <v>931</v>
      </c>
      <c r="F142" s="217" t="s">
        <v>932</v>
      </c>
      <c r="G142" s="218" t="s">
        <v>348</v>
      </c>
      <c r="H142" s="219">
        <v>0.182</v>
      </c>
      <c r="I142" s="220"/>
      <c r="J142" s="221">
        <f>ROUND(I142*H142,2)</f>
        <v>0</v>
      </c>
      <c r="K142" s="217" t="s">
        <v>302</v>
      </c>
      <c r="L142" s="46"/>
      <c r="M142" s="222" t="s">
        <v>21</v>
      </c>
      <c r="N142" s="223" t="s">
        <v>43</v>
      </c>
      <c r="O142" s="86"/>
      <c r="P142" s="224">
        <f>O142*H142</f>
        <v>0</v>
      </c>
      <c r="Q142" s="224">
        <v>1.06277</v>
      </c>
      <c r="R142" s="224">
        <f>Q142*H142</f>
        <v>0.19342413999999999</v>
      </c>
      <c r="S142" s="224">
        <v>0</v>
      </c>
      <c r="T142" s="225">
        <f>S142*H142</f>
        <v>0</v>
      </c>
      <c r="U142" s="40"/>
      <c r="V142" s="40"/>
      <c r="W142" s="40"/>
      <c r="X142" s="40"/>
      <c r="Y142" s="40"/>
      <c r="Z142" s="40"/>
      <c r="AA142" s="40"/>
      <c r="AB142" s="40"/>
      <c r="AC142" s="40"/>
      <c r="AD142" s="40"/>
      <c r="AE142" s="40"/>
      <c r="AR142" s="226" t="s">
        <v>303</v>
      </c>
      <c r="AT142" s="226" t="s">
        <v>298</v>
      </c>
      <c r="AU142" s="226" t="s">
        <v>81</v>
      </c>
      <c r="AY142" s="19" t="s">
        <v>295</v>
      </c>
      <c r="BE142" s="227">
        <f>IF(N142="základní",J142,0)</f>
        <v>0</v>
      </c>
      <c r="BF142" s="227">
        <f>IF(N142="snížená",J142,0)</f>
        <v>0</v>
      </c>
      <c r="BG142" s="227">
        <f>IF(N142="zákl. přenesená",J142,0)</f>
        <v>0</v>
      </c>
      <c r="BH142" s="227">
        <f>IF(N142="sníž. přenesená",J142,0)</f>
        <v>0</v>
      </c>
      <c r="BI142" s="227">
        <f>IF(N142="nulová",J142,0)</f>
        <v>0</v>
      </c>
      <c r="BJ142" s="19" t="s">
        <v>79</v>
      </c>
      <c r="BK142" s="227">
        <f>ROUND(I142*H142,2)</f>
        <v>0</v>
      </c>
      <c r="BL142" s="19" t="s">
        <v>303</v>
      </c>
      <c r="BM142" s="226" t="s">
        <v>933</v>
      </c>
    </row>
    <row r="143" s="2" customFormat="1">
      <c r="A143" s="40"/>
      <c r="B143" s="41"/>
      <c r="C143" s="42"/>
      <c r="D143" s="228" t="s">
        <v>305</v>
      </c>
      <c r="E143" s="42"/>
      <c r="F143" s="229" t="s">
        <v>934</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305</v>
      </c>
      <c r="AU143" s="19" t="s">
        <v>81</v>
      </c>
    </row>
    <row r="144" s="13" customFormat="1">
      <c r="A144" s="13"/>
      <c r="B144" s="233"/>
      <c r="C144" s="234"/>
      <c r="D144" s="235" t="s">
        <v>307</v>
      </c>
      <c r="E144" s="236" t="s">
        <v>21</v>
      </c>
      <c r="F144" s="237" t="s">
        <v>935</v>
      </c>
      <c r="G144" s="234"/>
      <c r="H144" s="236" t="s">
        <v>21</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307</v>
      </c>
      <c r="AU144" s="243" t="s">
        <v>81</v>
      </c>
      <c r="AV144" s="13" t="s">
        <v>79</v>
      </c>
      <c r="AW144" s="13" t="s">
        <v>33</v>
      </c>
      <c r="AX144" s="13" t="s">
        <v>72</v>
      </c>
      <c r="AY144" s="243" t="s">
        <v>295</v>
      </c>
    </row>
    <row r="145" s="14" customFormat="1">
      <c r="A145" s="14"/>
      <c r="B145" s="244"/>
      <c r="C145" s="245"/>
      <c r="D145" s="235" t="s">
        <v>307</v>
      </c>
      <c r="E145" s="246" t="s">
        <v>21</v>
      </c>
      <c r="F145" s="247" t="s">
        <v>936</v>
      </c>
      <c r="G145" s="245"/>
      <c r="H145" s="248">
        <v>0.114</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307</v>
      </c>
      <c r="AU145" s="254" t="s">
        <v>81</v>
      </c>
      <c r="AV145" s="14" t="s">
        <v>81</v>
      </c>
      <c r="AW145" s="14" t="s">
        <v>33</v>
      </c>
      <c r="AX145" s="14" t="s">
        <v>72</v>
      </c>
      <c r="AY145" s="254" t="s">
        <v>295</v>
      </c>
    </row>
    <row r="146" s="14" customFormat="1">
      <c r="A146" s="14"/>
      <c r="B146" s="244"/>
      <c r="C146" s="245"/>
      <c r="D146" s="235" t="s">
        <v>307</v>
      </c>
      <c r="E146" s="246" t="s">
        <v>21</v>
      </c>
      <c r="F146" s="247" t="s">
        <v>937</v>
      </c>
      <c r="G146" s="245"/>
      <c r="H146" s="248">
        <v>0.043999999999999997</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307</v>
      </c>
      <c r="AU146" s="254" t="s">
        <v>81</v>
      </c>
      <c r="AV146" s="14" t="s">
        <v>81</v>
      </c>
      <c r="AW146" s="14" t="s">
        <v>33</v>
      </c>
      <c r="AX146" s="14" t="s">
        <v>72</v>
      </c>
      <c r="AY146" s="254" t="s">
        <v>295</v>
      </c>
    </row>
    <row r="147" s="15" customFormat="1">
      <c r="A147" s="15"/>
      <c r="B147" s="255"/>
      <c r="C147" s="256"/>
      <c r="D147" s="235" t="s">
        <v>307</v>
      </c>
      <c r="E147" s="257" t="s">
        <v>21</v>
      </c>
      <c r="F147" s="258" t="s">
        <v>312</v>
      </c>
      <c r="G147" s="256"/>
      <c r="H147" s="259">
        <v>0.158</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307</v>
      </c>
      <c r="AU147" s="265" t="s">
        <v>81</v>
      </c>
      <c r="AV147" s="15" t="s">
        <v>303</v>
      </c>
      <c r="AW147" s="15" t="s">
        <v>33</v>
      </c>
      <c r="AX147" s="15" t="s">
        <v>79</v>
      </c>
      <c r="AY147" s="265" t="s">
        <v>295</v>
      </c>
    </row>
    <row r="148" s="14" customFormat="1">
      <c r="A148" s="14"/>
      <c r="B148" s="244"/>
      <c r="C148" s="245"/>
      <c r="D148" s="235" t="s">
        <v>307</v>
      </c>
      <c r="E148" s="245"/>
      <c r="F148" s="247" t="s">
        <v>938</v>
      </c>
      <c r="G148" s="245"/>
      <c r="H148" s="248">
        <v>0.182</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307</v>
      </c>
      <c r="AU148" s="254" t="s">
        <v>81</v>
      </c>
      <c r="AV148" s="14" t="s">
        <v>81</v>
      </c>
      <c r="AW148" s="14" t="s">
        <v>4</v>
      </c>
      <c r="AX148" s="14" t="s">
        <v>79</v>
      </c>
      <c r="AY148" s="254" t="s">
        <v>295</v>
      </c>
    </row>
    <row r="149" s="2" customFormat="1" ht="37.8" customHeight="1">
      <c r="A149" s="40"/>
      <c r="B149" s="41"/>
      <c r="C149" s="215" t="s">
        <v>361</v>
      </c>
      <c r="D149" s="215" t="s">
        <v>298</v>
      </c>
      <c r="E149" s="216" t="s">
        <v>939</v>
      </c>
      <c r="F149" s="217" t="s">
        <v>940</v>
      </c>
      <c r="G149" s="218" t="s">
        <v>348</v>
      </c>
      <c r="H149" s="219">
        <v>0.19</v>
      </c>
      <c r="I149" s="220"/>
      <c r="J149" s="221">
        <f>ROUND(I149*H149,2)</f>
        <v>0</v>
      </c>
      <c r="K149" s="217" t="s">
        <v>302</v>
      </c>
      <c r="L149" s="46"/>
      <c r="M149" s="222" t="s">
        <v>21</v>
      </c>
      <c r="N149" s="223" t="s">
        <v>43</v>
      </c>
      <c r="O149" s="86"/>
      <c r="P149" s="224">
        <f>O149*H149</f>
        <v>0</v>
      </c>
      <c r="Q149" s="224">
        <v>0.019539999999999998</v>
      </c>
      <c r="R149" s="224">
        <f>Q149*H149</f>
        <v>0.0037125999999999999</v>
      </c>
      <c r="S149" s="224">
        <v>0</v>
      </c>
      <c r="T149" s="225">
        <f>S149*H149</f>
        <v>0</v>
      </c>
      <c r="U149" s="40"/>
      <c r="V149" s="40"/>
      <c r="W149" s="40"/>
      <c r="X149" s="40"/>
      <c r="Y149" s="40"/>
      <c r="Z149" s="40"/>
      <c r="AA149" s="40"/>
      <c r="AB149" s="40"/>
      <c r="AC149" s="40"/>
      <c r="AD149" s="40"/>
      <c r="AE149" s="40"/>
      <c r="AR149" s="226" t="s">
        <v>303</v>
      </c>
      <c r="AT149" s="226" t="s">
        <v>298</v>
      </c>
      <c r="AU149" s="226" t="s">
        <v>81</v>
      </c>
      <c r="AY149" s="19" t="s">
        <v>295</v>
      </c>
      <c r="BE149" s="227">
        <f>IF(N149="základní",J149,0)</f>
        <v>0</v>
      </c>
      <c r="BF149" s="227">
        <f>IF(N149="snížená",J149,0)</f>
        <v>0</v>
      </c>
      <c r="BG149" s="227">
        <f>IF(N149="zákl. přenesená",J149,0)</f>
        <v>0</v>
      </c>
      <c r="BH149" s="227">
        <f>IF(N149="sníž. přenesená",J149,0)</f>
        <v>0</v>
      </c>
      <c r="BI149" s="227">
        <f>IF(N149="nulová",J149,0)</f>
        <v>0</v>
      </c>
      <c r="BJ149" s="19" t="s">
        <v>79</v>
      </c>
      <c r="BK149" s="227">
        <f>ROUND(I149*H149,2)</f>
        <v>0</v>
      </c>
      <c r="BL149" s="19" t="s">
        <v>303</v>
      </c>
      <c r="BM149" s="226" t="s">
        <v>941</v>
      </c>
    </row>
    <row r="150" s="2" customFormat="1">
      <c r="A150" s="40"/>
      <c r="B150" s="41"/>
      <c r="C150" s="42"/>
      <c r="D150" s="228" t="s">
        <v>305</v>
      </c>
      <c r="E150" s="42"/>
      <c r="F150" s="229" t="s">
        <v>942</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305</v>
      </c>
      <c r="AU150" s="19" t="s">
        <v>81</v>
      </c>
    </row>
    <row r="151" s="13" customFormat="1">
      <c r="A151" s="13"/>
      <c r="B151" s="233"/>
      <c r="C151" s="234"/>
      <c r="D151" s="235" t="s">
        <v>307</v>
      </c>
      <c r="E151" s="236" t="s">
        <v>21</v>
      </c>
      <c r="F151" s="237" t="s">
        <v>935</v>
      </c>
      <c r="G151" s="234"/>
      <c r="H151" s="236" t="s">
        <v>21</v>
      </c>
      <c r="I151" s="238"/>
      <c r="J151" s="234"/>
      <c r="K151" s="234"/>
      <c r="L151" s="239"/>
      <c r="M151" s="240"/>
      <c r="N151" s="241"/>
      <c r="O151" s="241"/>
      <c r="P151" s="241"/>
      <c r="Q151" s="241"/>
      <c r="R151" s="241"/>
      <c r="S151" s="241"/>
      <c r="T151" s="242"/>
      <c r="U151" s="13"/>
      <c r="V151" s="13"/>
      <c r="W151" s="13"/>
      <c r="X151" s="13"/>
      <c r="Y151" s="13"/>
      <c r="Z151" s="13"/>
      <c r="AA151" s="13"/>
      <c r="AB151" s="13"/>
      <c r="AC151" s="13"/>
      <c r="AD151" s="13"/>
      <c r="AE151" s="13"/>
      <c r="AT151" s="243" t="s">
        <v>307</v>
      </c>
      <c r="AU151" s="243" t="s">
        <v>81</v>
      </c>
      <c r="AV151" s="13" t="s">
        <v>79</v>
      </c>
      <c r="AW151" s="13" t="s">
        <v>33</v>
      </c>
      <c r="AX151" s="13" t="s">
        <v>72</v>
      </c>
      <c r="AY151" s="243" t="s">
        <v>295</v>
      </c>
    </row>
    <row r="152" s="14" customFormat="1">
      <c r="A152" s="14"/>
      <c r="B152" s="244"/>
      <c r="C152" s="245"/>
      <c r="D152" s="235" t="s">
        <v>307</v>
      </c>
      <c r="E152" s="246" t="s">
        <v>21</v>
      </c>
      <c r="F152" s="247" t="s">
        <v>943</v>
      </c>
      <c r="G152" s="245"/>
      <c r="H152" s="248">
        <v>0.153</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307</v>
      </c>
      <c r="AU152" s="254" t="s">
        <v>81</v>
      </c>
      <c r="AV152" s="14" t="s">
        <v>81</v>
      </c>
      <c r="AW152" s="14" t="s">
        <v>33</v>
      </c>
      <c r="AX152" s="14" t="s">
        <v>72</v>
      </c>
      <c r="AY152" s="254" t="s">
        <v>295</v>
      </c>
    </row>
    <row r="153" s="14" customFormat="1">
      <c r="A153" s="14"/>
      <c r="B153" s="244"/>
      <c r="C153" s="245"/>
      <c r="D153" s="235" t="s">
        <v>307</v>
      </c>
      <c r="E153" s="246" t="s">
        <v>21</v>
      </c>
      <c r="F153" s="247" t="s">
        <v>944</v>
      </c>
      <c r="G153" s="245"/>
      <c r="H153" s="248">
        <v>0.025000000000000001</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307</v>
      </c>
      <c r="AU153" s="254" t="s">
        <v>81</v>
      </c>
      <c r="AV153" s="14" t="s">
        <v>81</v>
      </c>
      <c r="AW153" s="14" t="s">
        <v>33</v>
      </c>
      <c r="AX153" s="14" t="s">
        <v>72</v>
      </c>
      <c r="AY153" s="254" t="s">
        <v>295</v>
      </c>
    </row>
    <row r="154" s="14" customFormat="1">
      <c r="A154" s="14"/>
      <c r="B154" s="244"/>
      <c r="C154" s="245"/>
      <c r="D154" s="235" t="s">
        <v>307</v>
      </c>
      <c r="E154" s="246" t="s">
        <v>21</v>
      </c>
      <c r="F154" s="247" t="s">
        <v>945</v>
      </c>
      <c r="G154" s="245"/>
      <c r="H154" s="248">
        <v>0.01</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307</v>
      </c>
      <c r="AU154" s="254" t="s">
        <v>81</v>
      </c>
      <c r="AV154" s="14" t="s">
        <v>81</v>
      </c>
      <c r="AW154" s="14" t="s">
        <v>33</v>
      </c>
      <c r="AX154" s="14" t="s">
        <v>72</v>
      </c>
      <c r="AY154" s="254" t="s">
        <v>295</v>
      </c>
    </row>
    <row r="155" s="14" customFormat="1">
      <c r="A155" s="14"/>
      <c r="B155" s="244"/>
      <c r="C155" s="245"/>
      <c r="D155" s="235" t="s">
        <v>307</v>
      </c>
      <c r="E155" s="246" t="s">
        <v>21</v>
      </c>
      <c r="F155" s="247" t="s">
        <v>946</v>
      </c>
      <c r="G155" s="245"/>
      <c r="H155" s="248">
        <v>0.002</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307</v>
      </c>
      <c r="AU155" s="254" t="s">
        <v>81</v>
      </c>
      <c r="AV155" s="14" t="s">
        <v>81</v>
      </c>
      <c r="AW155" s="14" t="s">
        <v>33</v>
      </c>
      <c r="AX155" s="14" t="s">
        <v>72</v>
      </c>
      <c r="AY155" s="254" t="s">
        <v>295</v>
      </c>
    </row>
    <row r="156" s="15" customFormat="1">
      <c r="A156" s="15"/>
      <c r="B156" s="255"/>
      <c r="C156" s="256"/>
      <c r="D156" s="235" t="s">
        <v>307</v>
      </c>
      <c r="E156" s="257" t="s">
        <v>21</v>
      </c>
      <c r="F156" s="258" t="s">
        <v>312</v>
      </c>
      <c r="G156" s="256"/>
      <c r="H156" s="259">
        <v>0.19</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307</v>
      </c>
      <c r="AU156" s="265" t="s">
        <v>81</v>
      </c>
      <c r="AV156" s="15" t="s">
        <v>303</v>
      </c>
      <c r="AW156" s="15" t="s">
        <v>33</v>
      </c>
      <c r="AX156" s="15" t="s">
        <v>79</v>
      </c>
      <c r="AY156" s="265" t="s">
        <v>295</v>
      </c>
    </row>
    <row r="157" s="2" customFormat="1" ht="24.15" customHeight="1">
      <c r="A157" s="40"/>
      <c r="B157" s="41"/>
      <c r="C157" s="286" t="s">
        <v>370</v>
      </c>
      <c r="D157" s="286" t="s">
        <v>947</v>
      </c>
      <c r="E157" s="287" t="s">
        <v>948</v>
      </c>
      <c r="F157" s="288" t="s">
        <v>949</v>
      </c>
      <c r="G157" s="289" t="s">
        <v>348</v>
      </c>
      <c r="H157" s="290">
        <v>0.219</v>
      </c>
      <c r="I157" s="291"/>
      <c r="J157" s="292">
        <f>ROUND(I157*H157,2)</f>
        <v>0</v>
      </c>
      <c r="K157" s="288" t="s">
        <v>302</v>
      </c>
      <c r="L157" s="293"/>
      <c r="M157" s="294" t="s">
        <v>21</v>
      </c>
      <c r="N157" s="295" t="s">
        <v>43</v>
      </c>
      <c r="O157" s="86"/>
      <c r="P157" s="224">
        <f>O157*H157</f>
        <v>0</v>
      </c>
      <c r="Q157" s="224">
        <v>1</v>
      </c>
      <c r="R157" s="224">
        <f>Q157*H157</f>
        <v>0.219</v>
      </c>
      <c r="S157" s="224">
        <v>0</v>
      </c>
      <c r="T157" s="225">
        <f>S157*H157</f>
        <v>0</v>
      </c>
      <c r="U157" s="40"/>
      <c r="V157" s="40"/>
      <c r="W157" s="40"/>
      <c r="X157" s="40"/>
      <c r="Y157" s="40"/>
      <c r="Z157" s="40"/>
      <c r="AA157" s="40"/>
      <c r="AB157" s="40"/>
      <c r="AC157" s="40"/>
      <c r="AD157" s="40"/>
      <c r="AE157" s="40"/>
      <c r="AR157" s="226" t="s">
        <v>351</v>
      </c>
      <c r="AT157" s="226" t="s">
        <v>947</v>
      </c>
      <c r="AU157" s="226" t="s">
        <v>81</v>
      </c>
      <c r="AY157" s="19" t="s">
        <v>295</v>
      </c>
      <c r="BE157" s="227">
        <f>IF(N157="základní",J157,0)</f>
        <v>0</v>
      </c>
      <c r="BF157" s="227">
        <f>IF(N157="snížená",J157,0)</f>
        <v>0</v>
      </c>
      <c r="BG157" s="227">
        <f>IF(N157="zákl. přenesená",J157,0)</f>
        <v>0</v>
      </c>
      <c r="BH157" s="227">
        <f>IF(N157="sníž. přenesená",J157,0)</f>
        <v>0</v>
      </c>
      <c r="BI157" s="227">
        <f>IF(N157="nulová",J157,0)</f>
        <v>0</v>
      </c>
      <c r="BJ157" s="19" t="s">
        <v>79</v>
      </c>
      <c r="BK157" s="227">
        <f>ROUND(I157*H157,2)</f>
        <v>0</v>
      </c>
      <c r="BL157" s="19" t="s">
        <v>303</v>
      </c>
      <c r="BM157" s="226" t="s">
        <v>950</v>
      </c>
    </row>
    <row r="158" s="14" customFormat="1">
      <c r="A158" s="14"/>
      <c r="B158" s="244"/>
      <c r="C158" s="245"/>
      <c r="D158" s="235" t="s">
        <v>307</v>
      </c>
      <c r="E158" s="245"/>
      <c r="F158" s="247" t="s">
        <v>951</v>
      </c>
      <c r="G158" s="245"/>
      <c r="H158" s="248">
        <v>0.219</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307</v>
      </c>
      <c r="AU158" s="254" t="s">
        <v>81</v>
      </c>
      <c r="AV158" s="14" t="s">
        <v>81</v>
      </c>
      <c r="AW158" s="14" t="s">
        <v>4</v>
      </c>
      <c r="AX158" s="14" t="s">
        <v>79</v>
      </c>
      <c r="AY158" s="254" t="s">
        <v>295</v>
      </c>
    </row>
    <row r="159" s="2" customFormat="1" ht="37.8" customHeight="1">
      <c r="A159" s="40"/>
      <c r="B159" s="41"/>
      <c r="C159" s="215" t="s">
        <v>382</v>
      </c>
      <c r="D159" s="215" t="s">
        <v>298</v>
      </c>
      <c r="E159" s="216" t="s">
        <v>952</v>
      </c>
      <c r="F159" s="217" t="s">
        <v>953</v>
      </c>
      <c r="G159" s="218" t="s">
        <v>348</v>
      </c>
      <c r="H159" s="219">
        <v>0.70599999999999996</v>
      </c>
      <c r="I159" s="220"/>
      <c r="J159" s="221">
        <f>ROUND(I159*H159,2)</f>
        <v>0</v>
      </c>
      <c r="K159" s="217" t="s">
        <v>302</v>
      </c>
      <c r="L159" s="46"/>
      <c r="M159" s="222" t="s">
        <v>21</v>
      </c>
      <c r="N159" s="223" t="s">
        <v>43</v>
      </c>
      <c r="O159" s="86"/>
      <c r="P159" s="224">
        <f>O159*H159</f>
        <v>0</v>
      </c>
      <c r="Q159" s="224">
        <v>0.017090000000000001</v>
      </c>
      <c r="R159" s="224">
        <f>Q159*H159</f>
        <v>0.01206554</v>
      </c>
      <c r="S159" s="224">
        <v>0</v>
      </c>
      <c r="T159" s="225">
        <f>S159*H159</f>
        <v>0</v>
      </c>
      <c r="U159" s="40"/>
      <c r="V159" s="40"/>
      <c r="W159" s="40"/>
      <c r="X159" s="40"/>
      <c r="Y159" s="40"/>
      <c r="Z159" s="40"/>
      <c r="AA159" s="40"/>
      <c r="AB159" s="40"/>
      <c r="AC159" s="40"/>
      <c r="AD159" s="40"/>
      <c r="AE159" s="40"/>
      <c r="AR159" s="226" t="s">
        <v>303</v>
      </c>
      <c r="AT159" s="226" t="s">
        <v>298</v>
      </c>
      <c r="AU159" s="226" t="s">
        <v>81</v>
      </c>
      <c r="AY159" s="19" t="s">
        <v>295</v>
      </c>
      <c r="BE159" s="227">
        <f>IF(N159="základní",J159,0)</f>
        <v>0</v>
      </c>
      <c r="BF159" s="227">
        <f>IF(N159="snížená",J159,0)</f>
        <v>0</v>
      </c>
      <c r="BG159" s="227">
        <f>IF(N159="zákl. přenesená",J159,0)</f>
        <v>0</v>
      </c>
      <c r="BH159" s="227">
        <f>IF(N159="sníž. přenesená",J159,0)</f>
        <v>0</v>
      </c>
      <c r="BI159" s="227">
        <f>IF(N159="nulová",J159,0)</f>
        <v>0</v>
      </c>
      <c r="BJ159" s="19" t="s">
        <v>79</v>
      </c>
      <c r="BK159" s="227">
        <f>ROUND(I159*H159,2)</f>
        <v>0</v>
      </c>
      <c r="BL159" s="19" t="s">
        <v>303</v>
      </c>
      <c r="BM159" s="226" t="s">
        <v>954</v>
      </c>
    </row>
    <row r="160" s="2" customFormat="1">
      <c r="A160" s="40"/>
      <c r="B160" s="41"/>
      <c r="C160" s="42"/>
      <c r="D160" s="228" t="s">
        <v>305</v>
      </c>
      <c r="E160" s="42"/>
      <c r="F160" s="229" t="s">
        <v>955</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305</v>
      </c>
      <c r="AU160" s="19" t="s">
        <v>81</v>
      </c>
    </row>
    <row r="161" s="13" customFormat="1">
      <c r="A161" s="13"/>
      <c r="B161" s="233"/>
      <c r="C161" s="234"/>
      <c r="D161" s="235" t="s">
        <v>307</v>
      </c>
      <c r="E161" s="236" t="s">
        <v>21</v>
      </c>
      <c r="F161" s="237" t="s">
        <v>935</v>
      </c>
      <c r="G161" s="234"/>
      <c r="H161" s="236" t="s">
        <v>21</v>
      </c>
      <c r="I161" s="238"/>
      <c r="J161" s="234"/>
      <c r="K161" s="234"/>
      <c r="L161" s="239"/>
      <c r="M161" s="240"/>
      <c r="N161" s="241"/>
      <c r="O161" s="241"/>
      <c r="P161" s="241"/>
      <c r="Q161" s="241"/>
      <c r="R161" s="241"/>
      <c r="S161" s="241"/>
      <c r="T161" s="242"/>
      <c r="U161" s="13"/>
      <c r="V161" s="13"/>
      <c r="W161" s="13"/>
      <c r="X161" s="13"/>
      <c r="Y161" s="13"/>
      <c r="Z161" s="13"/>
      <c r="AA161" s="13"/>
      <c r="AB161" s="13"/>
      <c r="AC161" s="13"/>
      <c r="AD161" s="13"/>
      <c r="AE161" s="13"/>
      <c r="AT161" s="243" t="s">
        <v>307</v>
      </c>
      <c r="AU161" s="243" t="s">
        <v>81</v>
      </c>
      <c r="AV161" s="13" t="s">
        <v>79</v>
      </c>
      <c r="AW161" s="13" t="s">
        <v>33</v>
      </c>
      <c r="AX161" s="13" t="s">
        <v>72</v>
      </c>
      <c r="AY161" s="243" t="s">
        <v>295</v>
      </c>
    </row>
    <row r="162" s="14" customFormat="1">
      <c r="A162" s="14"/>
      <c r="B162" s="244"/>
      <c r="C162" s="245"/>
      <c r="D162" s="235" t="s">
        <v>307</v>
      </c>
      <c r="E162" s="246" t="s">
        <v>21</v>
      </c>
      <c r="F162" s="247" t="s">
        <v>956</v>
      </c>
      <c r="G162" s="245"/>
      <c r="H162" s="248">
        <v>0.70599999999999996</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307</v>
      </c>
      <c r="AU162" s="254" t="s">
        <v>81</v>
      </c>
      <c r="AV162" s="14" t="s">
        <v>81</v>
      </c>
      <c r="AW162" s="14" t="s">
        <v>33</v>
      </c>
      <c r="AX162" s="14" t="s">
        <v>72</v>
      </c>
      <c r="AY162" s="254" t="s">
        <v>295</v>
      </c>
    </row>
    <row r="163" s="15" customFormat="1">
      <c r="A163" s="15"/>
      <c r="B163" s="255"/>
      <c r="C163" s="256"/>
      <c r="D163" s="235" t="s">
        <v>307</v>
      </c>
      <c r="E163" s="257" t="s">
        <v>21</v>
      </c>
      <c r="F163" s="258" t="s">
        <v>312</v>
      </c>
      <c r="G163" s="256"/>
      <c r="H163" s="259">
        <v>0.70599999999999996</v>
      </c>
      <c r="I163" s="260"/>
      <c r="J163" s="256"/>
      <c r="K163" s="256"/>
      <c r="L163" s="261"/>
      <c r="M163" s="262"/>
      <c r="N163" s="263"/>
      <c r="O163" s="263"/>
      <c r="P163" s="263"/>
      <c r="Q163" s="263"/>
      <c r="R163" s="263"/>
      <c r="S163" s="263"/>
      <c r="T163" s="264"/>
      <c r="U163" s="15"/>
      <c r="V163" s="15"/>
      <c r="W163" s="15"/>
      <c r="X163" s="15"/>
      <c r="Y163" s="15"/>
      <c r="Z163" s="15"/>
      <c r="AA163" s="15"/>
      <c r="AB163" s="15"/>
      <c r="AC163" s="15"/>
      <c r="AD163" s="15"/>
      <c r="AE163" s="15"/>
      <c r="AT163" s="265" t="s">
        <v>307</v>
      </c>
      <c r="AU163" s="265" t="s">
        <v>81</v>
      </c>
      <c r="AV163" s="15" t="s">
        <v>303</v>
      </c>
      <c r="AW163" s="15" t="s">
        <v>33</v>
      </c>
      <c r="AX163" s="15" t="s">
        <v>79</v>
      </c>
      <c r="AY163" s="265" t="s">
        <v>295</v>
      </c>
    </row>
    <row r="164" s="2" customFormat="1" ht="21.75" customHeight="1">
      <c r="A164" s="40"/>
      <c r="B164" s="41"/>
      <c r="C164" s="286" t="s">
        <v>393</v>
      </c>
      <c r="D164" s="286" t="s">
        <v>947</v>
      </c>
      <c r="E164" s="287" t="s">
        <v>957</v>
      </c>
      <c r="F164" s="288" t="s">
        <v>958</v>
      </c>
      <c r="G164" s="289" t="s">
        <v>348</v>
      </c>
      <c r="H164" s="290">
        <v>0.81200000000000006</v>
      </c>
      <c r="I164" s="291"/>
      <c r="J164" s="292">
        <f>ROUND(I164*H164,2)</f>
        <v>0</v>
      </c>
      <c r="K164" s="288" t="s">
        <v>302</v>
      </c>
      <c r="L164" s="293"/>
      <c r="M164" s="294" t="s">
        <v>21</v>
      </c>
      <c r="N164" s="295" t="s">
        <v>43</v>
      </c>
      <c r="O164" s="86"/>
      <c r="P164" s="224">
        <f>O164*H164</f>
        <v>0</v>
      </c>
      <c r="Q164" s="224">
        <v>1</v>
      </c>
      <c r="R164" s="224">
        <f>Q164*H164</f>
        <v>0.81200000000000006</v>
      </c>
      <c r="S164" s="224">
        <v>0</v>
      </c>
      <c r="T164" s="225">
        <f>S164*H164</f>
        <v>0</v>
      </c>
      <c r="U164" s="40"/>
      <c r="V164" s="40"/>
      <c r="W164" s="40"/>
      <c r="X164" s="40"/>
      <c r="Y164" s="40"/>
      <c r="Z164" s="40"/>
      <c r="AA164" s="40"/>
      <c r="AB164" s="40"/>
      <c r="AC164" s="40"/>
      <c r="AD164" s="40"/>
      <c r="AE164" s="40"/>
      <c r="AR164" s="226" t="s">
        <v>351</v>
      </c>
      <c r="AT164" s="226" t="s">
        <v>947</v>
      </c>
      <c r="AU164" s="226" t="s">
        <v>81</v>
      </c>
      <c r="AY164" s="19" t="s">
        <v>295</v>
      </c>
      <c r="BE164" s="227">
        <f>IF(N164="základní",J164,0)</f>
        <v>0</v>
      </c>
      <c r="BF164" s="227">
        <f>IF(N164="snížená",J164,0)</f>
        <v>0</v>
      </c>
      <c r="BG164" s="227">
        <f>IF(N164="zákl. přenesená",J164,0)</f>
        <v>0</v>
      </c>
      <c r="BH164" s="227">
        <f>IF(N164="sníž. přenesená",J164,0)</f>
        <v>0</v>
      </c>
      <c r="BI164" s="227">
        <f>IF(N164="nulová",J164,0)</f>
        <v>0</v>
      </c>
      <c r="BJ164" s="19" t="s">
        <v>79</v>
      </c>
      <c r="BK164" s="227">
        <f>ROUND(I164*H164,2)</f>
        <v>0</v>
      </c>
      <c r="BL164" s="19" t="s">
        <v>303</v>
      </c>
      <c r="BM164" s="226" t="s">
        <v>959</v>
      </c>
    </row>
    <row r="165" s="14" customFormat="1">
      <c r="A165" s="14"/>
      <c r="B165" s="244"/>
      <c r="C165" s="245"/>
      <c r="D165" s="235" t="s">
        <v>307</v>
      </c>
      <c r="E165" s="245"/>
      <c r="F165" s="247" t="s">
        <v>960</v>
      </c>
      <c r="G165" s="245"/>
      <c r="H165" s="248">
        <v>0.81200000000000006</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307</v>
      </c>
      <c r="AU165" s="254" t="s">
        <v>81</v>
      </c>
      <c r="AV165" s="14" t="s">
        <v>81</v>
      </c>
      <c r="AW165" s="14" t="s">
        <v>4</v>
      </c>
      <c r="AX165" s="14" t="s">
        <v>79</v>
      </c>
      <c r="AY165" s="254" t="s">
        <v>295</v>
      </c>
    </row>
    <row r="166" s="12" customFormat="1" ht="22.8" customHeight="1">
      <c r="A166" s="12"/>
      <c r="B166" s="199"/>
      <c r="C166" s="200"/>
      <c r="D166" s="201" t="s">
        <v>71</v>
      </c>
      <c r="E166" s="213" t="s">
        <v>338</v>
      </c>
      <c r="F166" s="213" t="s">
        <v>857</v>
      </c>
      <c r="G166" s="200"/>
      <c r="H166" s="200"/>
      <c r="I166" s="203"/>
      <c r="J166" s="214">
        <f>BK166</f>
        <v>0</v>
      </c>
      <c r="K166" s="200"/>
      <c r="L166" s="205"/>
      <c r="M166" s="206"/>
      <c r="N166" s="207"/>
      <c r="O166" s="207"/>
      <c r="P166" s="208">
        <f>SUM(P167:P220)</f>
        <v>0</v>
      </c>
      <c r="Q166" s="207"/>
      <c r="R166" s="208">
        <f>SUM(R167:R220)</f>
        <v>4.9453308399999996</v>
      </c>
      <c r="S166" s="207"/>
      <c r="T166" s="209">
        <f>SUM(T167:T220)</f>
        <v>0</v>
      </c>
      <c r="U166" s="12"/>
      <c r="V166" s="12"/>
      <c r="W166" s="12"/>
      <c r="X166" s="12"/>
      <c r="Y166" s="12"/>
      <c r="Z166" s="12"/>
      <c r="AA166" s="12"/>
      <c r="AB166" s="12"/>
      <c r="AC166" s="12"/>
      <c r="AD166" s="12"/>
      <c r="AE166" s="12"/>
      <c r="AR166" s="210" t="s">
        <v>79</v>
      </c>
      <c r="AT166" s="211" t="s">
        <v>71</v>
      </c>
      <c r="AU166" s="211" t="s">
        <v>79</v>
      </c>
      <c r="AY166" s="210" t="s">
        <v>295</v>
      </c>
      <c r="BK166" s="212">
        <f>SUM(BK167:BK220)</f>
        <v>0</v>
      </c>
    </row>
    <row r="167" s="2" customFormat="1" ht="37.8" customHeight="1">
      <c r="A167" s="40"/>
      <c r="B167" s="41"/>
      <c r="C167" s="215" t="s">
        <v>481</v>
      </c>
      <c r="D167" s="215" t="s">
        <v>298</v>
      </c>
      <c r="E167" s="216" t="s">
        <v>961</v>
      </c>
      <c r="F167" s="217" t="s">
        <v>962</v>
      </c>
      <c r="G167" s="218" t="s">
        <v>301</v>
      </c>
      <c r="H167" s="219">
        <v>29.859999999999999</v>
      </c>
      <c r="I167" s="220"/>
      <c r="J167" s="221">
        <f>ROUND(I167*H167,2)</f>
        <v>0</v>
      </c>
      <c r="K167" s="217" t="s">
        <v>302</v>
      </c>
      <c r="L167" s="46"/>
      <c r="M167" s="222" t="s">
        <v>21</v>
      </c>
      <c r="N167" s="223" t="s">
        <v>43</v>
      </c>
      <c r="O167" s="86"/>
      <c r="P167" s="224">
        <f>O167*H167</f>
        <v>0</v>
      </c>
      <c r="Q167" s="224">
        <v>0.00093999999999999997</v>
      </c>
      <c r="R167" s="224">
        <f>Q167*H167</f>
        <v>0.0280684</v>
      </c>
      <c r="S167" s="224">
        <v>0</v>
      </c>
      <c r="T167" s="225">
        <f>S167*H167</f>
        <v>0</v>
      </c>
      <c r="U167" s="40"/>
      <c r="V167" s="40"/>
      <c r="W167" s="40"/>
      <c r="X167" s="40"/>
      <c r="Y167" s="40"/>
      <c r="Z167" s="40"/>
      <c r="AA167" s="40"/>
      <c r="AB167" s="40"/>
      <c r="AC167" s="40"/>
      <c r="AD167" s="40"/>
      <c r="AE167" s="40"/>
      <c r="AR167" s="226" t="s">
        <v>303</v>
      </c>
      <c r="AT167" s="226" t="s">
        <v>298</v>
      </c>
      <c r="AU167" s="226" t="s">
        <v>81</v>
      </c>
      <c r="AY167" s="19" t="s">
        <v>295</v>
      </c>
      <c r="BE167" s="227">
        <f>IF(N167="základní",J167,0)</f>
        <v>0</v>
      </c>
      <c r="BF167" s="227">
        <f>IF(N167="snížená",J167,0)</f>
        <v>0</v>
      </c>
      <c r="BG167" s="227">
        <f>IF(N167="zákl. přenesená",J167,0)</f>
        <v>0</v>
      </c>
      <c r="BH167" s="227">
        <f>IF(N167="sníž. přenesená",J167,0)</f>
        <v>0</v>
      </c>
      <c r="BI167" s="227">
        <f>IF(N167="nulová",J167,0)</f>
        <v>0</v>
      </c>
      <c r="BJ167" s="19" t="s">
        <v>79</v>
      </c>
      <c r="BK167" s="227">
        <f>ROUND(I167*H167,2)</f>
        <v>0</v>
      </c>
      <c r="BL167" s="19" t="s">
        <v>303</v>
      </c>
      <c r="BM167" s="226" t="s">
        <v>963</v>
      </c>
    </row>
    <row r="168" s="2" customFormat="1">
      <c r="A168" s="40"/>
      <c r="B168" s="41"/>
      <c r="C168" s="42"/>
      <c r="D168" s="228" t="s">
        <v>305</v>
      </c>
      <c r="E168" s="42"/>
      <c r="F168" s="229" t="s">
        <v>964</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305</v>
      </c>
      <c r="AU168" s="19" t="s">
        <v>81</v>
      </c>
    </row>
    <row r="169" s="13" customFormat="1">
      <c r="A169" s="13"/>
      <c r="B169" s="233"/>
      <c r="C169" s="234"/>
      <c r="D169" s="235" t="s">
        <v>307</v>
      </c>
      <c r="E169" s="236" t="s">
        <v>21</v>
      </c>
      <c r="F169" s="237" t="s">
        <v>965</v>
      </c>
      <c r="G169" s="234"/>
      <c r="H169" s="236" t="s">
        <v>21</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307</v>
      </c>
      <c r="AU169" s="243" t="s">
        <v>81</v>
      </c>
      <c r="AV169" s="13" t="s">
        <v>79</v>
      </c>
      <c r="AW169" s="13" t="s">
        <v>33</v>
      </c>
      <c r="AX169" s="13" t="s">
        <v>72</v>
      </c>
      <c r="AY169" s="243" t="s">
        <v>295</v>
      </c>
    </row>
    <row r="170" s="14" customFormat="1">
      <c r="A170" s="14"/>
      <c r="B170" s="244"/>
      <c r="C170" s="245"/>
      <c r="D170" s="235" t="s">
        <v>307</v>
      </c>
      <c r="E170" s="246" t="s">
        <v>21</v>
      </c>
      <c r="F170" s="247" t="s">
        <v>377</v>
      </c>
      <c r="G170" s="245"/>
      <c r="H170" s="248">
        <v>6</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307</v>
      </c>
      <c r="AU170" s="254" t="s">
        <v>81</v>
      </c>
      <c r="AV170" s="14" t="s">
        <v>81</v>
      </c>
      <c r="AW170" s="14" t="s">
        <v>33</v>
      </c>
      <c r="AX170" s="14" t="s">
        <v>72</v>
      </c>
      <c r="AY170" s="254" t="s">
        <v>295</v>
      </c>
    </row>
    <row r="171" s="14" customFormat="1">
      <c r="A171" s="14"/>
      <c r="B171" s="244"/>
      <c r="C171" s="245"/>
      <c r="D171" s="235" t="s">
        <v>307</v>
      </c>
      <c r="E171" s="246" t="s">
        <v>21</v>
      </c>
      <c r="F171" s="247" t="s">
        <v>378</v>
      </c>
      <c r="G171" s="245"/>
      <c r="H171" s="248">
        <v>1.3600000000000001</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307</v>
      </c>
      <c r="AU171" s="254" t="s">
        <v>81</v>
      </c>
      <c r="AV171" s="14" t="s">
        <v>81</v>
      </c>
      <c r="AW171" s="14" t="s">
        <v>33</v>
      </c>
      <c r="AX171" s="14" t="s">
        <v>72</v>
      </c>
      <c r="AY171" s="254" t="s">
        <v>295</v>
      </c>
    </row>
    <row r="172" s="14" customFormat="1">
      <c r="A172" s="14"/>
      <c r="B172" s="244"/>
      <c r="C172" s="245"/>
      <c r="D172" s="235" t="s">
        <v>307</v>
      </c>
      <c r="E172" s="246" t="s">
        <v>21</v>
      </c>
      <c r="F172" s="247" t="s">
        <v>379</v>
      </c>
      <c r="G172" s="245"/>
      <c r="H172" s="248">
        <v>8.0999999999999996</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307</v>
      </c>
      <c r="AU172" s="254" t="s">
        <v>81</v>
      </c>
      <c r="AV172" s="14" t="s">
        <v>81</v>
      </c>
      <c r="AW172" s="14" t="s">
        <v>33</v>
      </c>
      <c r="AX172" s="14" t="s">
        <v>72</v>
      </c>
      <c r="AY172" s="254" t="s">
        <v>295</v>
      </c>
    </row>
    <row r="173" s="13" customFormat="1">
      <c r="A173" s="13"/>
      <c r="B173" s="233"/>
      <c r="C173" s="234"/>
      <c r="D173" s="235" t="s">
        <v>307</v>
      </c>
      <c r="E173" s="236" t="s">
        <v>21</v>
      </c>
      <c r="F173" s="237" t="s">
        <v>966</v>
      </c>
      <c r="G173" s="234"/>
      <c r="H173" s="236" t="s">
        <v>21</v>
      </c>
      <c r="I173" s="238"/>
      <c r="J173" s="234"/>
      <c r="K173" s="234"/>
      <c r="L173" s="239"/>
      <c r="M173" s="240"/>
      <c r="N173" s="241"/>
      <c r="O173" s="241"/>
      <c r="P173" s="241"/>
      <c r="Q173" s="241"/>
      <c r="R173" s="241"/>
      <c r="S173" s="241"/>
      <c r="T173" s="242"/>
      <c r="U173" s="13"/>
      <c r="V173" s="13"/>
      <c r="W173" s="13"/>
      <c r="X173" s="13"/>
      <c r="Y173" s="13"/>
      <c r="Z173" s="13"/>
      <c r="AA173" s="13"/>
      <c r="AB173" s="13"/>
      <c r="AC173" s="13"/>
      <c r="AD173" s="13"/>
      <c r="AE173" s="13"/>
      <c r="AT173" s="243" t="s">
        <v>307</v>
      </c>
      <c r="AU173" s="243" t="s">
        <v>81</v>
      </c>
      <c r="AV173" s="13" t="s">
        <v>79</v>
      </c>
      <c r="AW173" s="13" t="s">
        <v>33</v>
      </c>
      <c r="AX173" s="13" t="s">
        <v>72</v>
      </c>
      <c r="AY173" s="243" t="s">
        <v>295</v>
      </c>
    </row>
    <row r="174" s="14" customFormat="1">
      <c r="A174" s="14"/>
      <c r="B174" s="244"/>
      <c r="C174" s="245"/>
      <c r="D174" s="235" t="s">
        <v>307</v>
      </c>
      <c r="E174" s="246" t="s">
        <v>21</v>
      </c>
      <c r="F174" s="247" t="s">
        <v>917</v>
      </c>
      <c r="G174" s="245"/>
      <c r="H174" s="248">
        <v>14.4</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307</v>
      </c>
      <c r="AU174" s="254" t="s">
        <v>81</v>
      </c>
      <c r="AV174" s="14" t="s">
        <v>81</v>
      </c>
      <c r="AW174" s="14" t="s">
        <v>33</v>
      </c>
      <c r="AX174" s="14" t="s">
        <v>72</v>
      </c>
      <c r="AY174" s="254" t="s">
        <v>295</v>
      </c>
    </row>
    <row r="175" s="15" customFormat="1">
      <c r="A175" s="15"/>
      <c r="B175" s="255"/>
      <c r="C175" s="256"/>
      <c r="D175" s="235" t="s">
        <v>307</v>
      </c>
      <c r="E175" s="257" t="s">
        <v>21</v>
      </c>
      <c r="F175" s="258" t="s">
        <v>312</v>
      </c>
      <c r="G175" s="256"/>
      <c r="H175" s="259">
        <v>29.859999999999999</v>
      </c>
      <c r="I175" s="260"/>
      <c r="J175" s="256"/>
      <c r="K175" s="256"/>
      <c r="L175" s="261"/>
      <c r="M175" s="262"/>
      <c r="N175" s="263"/>
      <c r="O175" s="263"/>
      <c r="P175" s="263"/>
      <c r="Q175" s="263"/>
      <c r="R175" s="263"/>
      <c r="S175" s="263"/>
      <c r="T175" s="264"/>
      <c r="U175" s="15"/>
      <c r="V175" s="15"/>
      <c r="W175" s="15"/>
      <c r="X175" s="15"/>
      <c r="Y175" s="15"/>
      <c r="Z175" s="15"/>
      <c r="AA175" s="15"/>
      <c r="AB175" s="15"/>
      <c r="AC175" s="15"/>
      <c r="AD175" s="15"/>
      <c r="AE175" s="15"/>
      <c r="AT175" s="265" t="s">
        <v>307</v>
      </c>
      <c r="AU175" s="265" t="s">
        <v>81</v>
      </c>
      <c r="AV175" s="15" t="s">
        <v>303</v>
      </c>
      <c r="AW175" s="15" t="s">
        <v>33</v>
      </c>
      <c r="AX175" s="15" t="s">
        <v>79</v>
      </c>
      <c r="AY175" s="265" t="s">
        <v>295</v>
      </c>
    </row>
    <row r="176" s="2" customFormat="1" ht="33" customHeight="1">
      <c r="A176" s="40"/>
      <c r="B176" s="41"/>
      <c r="C176" s="215" t="s">
        <v>8</v>
      </c>
      <c r="D176" s="215" t="s">
        <v>298</v>
      </c>
      <c r="E176" s="216" t="s">
        <v>967</v>
      </c>
      <c r="F176" s="217" t="s">
        <v>968</v>
      </c>
      <c r="G176" s="218" t="s">
        <v>459</v>
      </c>
      <c r="H176" s="219">
        <v>10</v>
      </c>
      <c r="I176" s="220"/>
      <c r="J176" s="221">
        <f>ROUND(I176*H176,2)</f>
        <v>0</v>
      </c>
      <c r="K176" s="217" t="s">
        <v>302</v>
      </c>
      <c r="L176" s="46"/>
      <c r="M176" s="222" t="s">
        <v>21</v>
      </c>
      <c r="N176" s="223" t="s">
        <v>43</v>
      </c>
      <c r="O176" s="86"/>
      <c r="P176" s="224">
        <f>O176*H176</f>
        <v>0</v>
      </c>
      <c r="Q176" s="224">
        <v>0.1575</v>
      </c>
      <c r="R176" s="224">
        <f>Q176*H176</f>
        <v>1.575</v>
      </c>
      <c r="S176" s="224">
        <v>0</v>
      </c>
      <c r="T176" s="225">
        <f>S176*H176</f>
        <v>0</v>
      </c>
      <c r="U176" s="40"/>
      <c r="V176" s="40"/>
      <c r="W176" s="40"/>
      <c r="X176" s="40"/>
      <c r="Y176" s="40"/>
      <c r="Z176" s="40"/>
      <c r="AA176" s="40"/>
      <c r="AB176" s="40"/>
      <c r="AC176" s="40"/>
      <c r="AD176" s="40"/>
      <c r="AE176" s="40"/>
      <c r="AR176" s="226" t="s">
        <v>303</v>
      </c>
      <c r="AT176" s="226" t="s">
        <v>298</v>
      </c>
      <c r="AU176" s="226" t="s">
        <v>81</v>
      </c>
      <c r="AY176" s="19" t="s">
        <v>295</v>
      </c>
      <c r="BE176" s="227">
        <f>IF(N176="základní",J176,0)</f>
        <v>0</v>
      </c>
      <c r="BF176" s="227">
        <f>IF(N176="snížená",J176,0)</f>
        <v>0</v>
      </c>
      <c r="BG176" s="227">
        <f>IF(N176="zákl. přenesená",J176,0)</f>
        <v>0</v>
      </c>
      <c r="BH176" s="227">
        <f>IF(N176="sníž. přenesená",J176,0)</f>
        <v>0</v>
      </c>
      <c r="BI176" s="227">
        <f>IF(N176="nulová",J176,0)</f>
        <v>0</v>
      </c>
      <c r="BJ176" s="19" t="s">
        <v>79</v>
      </c>
      <c r="BK176" s="227">
        <f>ROUND(I176*H176,2)</f>
        <v>0</v>
      </c>
      <c r="BL176" s="19" t="s">
        <v>303</v>
      </c>
      <c r="BM176" s="226" t="s">
        <v>969</v>
      </c>
    </row>
    <row r="177" s="2" customFormat="1">
      <c r="A177" s="40"/>
      <c r="B177" s="41"/>
      <c r="C177" s="42"/>
      <c r="D177" s="228" t="s">
        <v>305</v>
      </c>
      <c r="E177" s="42"/>
      <c r="F177" s="229" t="s">
        <v>970</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305</v>
      </c>
      <c r="AU177" s="19" t="s">
        <v>81</v>
      </c>
    </row>
    <row r="178" s="13" customFormat="1">
      <c r="A178" s="13"/>
      <c r="B178" s="233"/>
      <c r="C178" s="234"/>
      <c r="D178" s="235" t="s">
        <v>307</v>
      </c>
      <c r="E178" s="236" t="s">
        <v>21</v>
      </c>
      <c r="F178" s="237" t="s">
        <v>965</v>
      </c>
      <c r="G178" s="234"/>
      <c r="H178" s="236" t="s">
        <v>21</v>
      </c>
      <c r="I178" s="238"/>
      <c r="J178" s="234"/>
      <c r="K178" s="234"/>
      <c r="L178" s="239"/>
      <c r="M178" s="240"/>
      <c r="N178" s="241"/>
      <c r="O178" s="241"/>
      <c r="P178" s="241"/>
      <c r="Q178" s="241"/>
      <c r="R178" s="241"/>
      <c r="S178" s="241"/>
      <c r="T178" s="242"/>
      <c r="U178" s="13"/>
      <c r="V178" s="13"/>
      <c r="W178" s="13"/>
      <c r="X178" s="13"/>
      <c r="Y178" s="13"/>
      <c r="Z178" s="13"/>
      <c r="AA178" s="13"/>
      <c r="AB178" s="13"/>
      <c r="AC178" s="13"/>
      <c r="AD178" s="13"/>
      <c r="AE178" s="13"/>
      <c r="AT178" s="243" t="s">
        <v>307</v>
      </c>
      <c r="AU178" s="243" t="s">
        <v>81</v>
      </c>
      <c r="AV178" s="13" t="s">
        <v>79</v>
      </c>
      <c r="AW178" s="13" t="s">
        <v>33</v>
      </c>
      <c r="AX178" s="13" t="s">
        <v>72</v>
      </c>
      <c r="AY178" s="243" t="s">
        <v>295</v>
      </c>
    </row>
    <row r="179" s="14" customFormat="1">
      <c r="A179" s="14"/>
      <c r="B179" s="244"/>
      <c r="C179" s="245"/>
      <c r="D179" s="235" t="s">
        <v>307</v>
      </c>
      <c r="E179" s="246" t="s">
        <v>21</v>
      </c>
      <c r="F179" s="247" t="s">
        <v>338</v>
      </c>
      <c r="G179" s="245"/>
      <c r="H179" s="248">
        <v>6</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307</v>
      </c>
      <c r="AU179" s="254" t="s">
        <v>81</v>
      </c>
      <c r="AV179" s="14" t="s">
        <v>81</v>
      </c>
      <c r="AW179" s="14" t="s">
        <v>33</v>
      </c>
      <c r="AX179" s="14" t="s">
        <v>72</v>
      </c>
      <c r="AY179" s="254" t="s">
        <v>295</v>
      </c>
    </row>
    <row r="180" s="13" customFormat="1">
      <c r="A180" s="13"/>
      <c r="B180" s="233"/>
      <c r="C180" s="234"/>
      <c r="D180" s="235" t="s">
        <v>307</v>
      </c>
      <c r="E180" s="236" t="s">
        <v>21</v>
      </c>
      <c r="F180" s="237" t="s">
        <v>966</v>
      </c>
      <c r="G180" s="234"/>
      <c r="H180" s="236" t="s">
        <v>21</v>
      </c>
      <c r="I180" s="238"/>
      <c r="J180" s="234"/>
      <c r="K180" s="234"/>
      <c r="L180" s="239"/>
      <c r="M180" s="240"/>
      <c r="N180" s="241"/>
      <c r="O180" s="241"/>
      <c r="P180" s="241"/>
      <c r="Q180" s="241"/>
      <c r="R180" s="241"/>
      <c r="S180" s="241"/>
      <c r="T180" s="242"/>
      <c r="U180" s="13"/>
      <c r="V180" s="13"/>
      <c r="W180" s="13"/>
      <c r="X180" s="13"/>
      <c r="Y180" s="13"/>
      <c r="Z180" s="13"/>
      <c r="AA180" s="13"/>
      <c r="AB180" s="13"/>
      <c r="AC180" s="13"/>
      <c r="AD180" s="13"/>
      <c r="AE180" s="13"/>
      <c r="AT180" s="243" t="s">
        <v>307</v>
      </c>
      <c r="AU180" s="243" t="s">
        <v>81</v>
      </c>
      <c r="AV180" s="13" t="s">
        <v>79</v>
      </c>
      <c r="AW180" s="13" t="s">
        <v>33</v>
      </c>
      <c r="AX180" s="13" t="s">
        <v>72</v>
      </c>
      <c r="AY180" s="243" t="s">
        <v>295</v>
      </c>
    </row>
    <row r="181" s="14" customFormat="1">
      <c r="A181" s="14"/>
      <c r="B181" s="244"/>
      <c r="C181" s="245"/>
      <c r="D181" s="235" t="s">
        <v>307</v>
      </c>
      <c r="E181" s="246" t="s">
        <v>21</v>
      </c>
      <c r="F181" s="247" t="s">
        <v>303</v>
      </c>
      <c r="G181" s="245"/>
      <c r="H181" s="248">
        <v>4</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307</v>
      </c>
      <c r="AU181" s="254" t="s">
        <v>81</v>
      </c>
      <c r="AV181" s="14" t="s">
        <v>81</v>
      </c>
      <c r="AW181" s="14" t="s">
        <v>33</v>
      </c>
      <c r="AX181" s="14" t="s">
        <v>72</v>
      </c>
      <c r="AY181" s="254" t="s">
        <v>295</v>
      </c>
    </row>
    <row r="182" s="15" customFormat="1">
      <c r="A182" s="15"/>
      <c r="B182" s="255"/>
      <c r="C182" s="256"/>
      <c r="D182" s="235" t="s">
        <v>307</v>
      </c>
      <c r="E182" s="257" t="s">
        <v>21</v>
      </c>
      <c r="F182" s="258" t="s">
        <v>312</v>
      </c>
      <c r="G182" s="256"/>
      <c r="H182" s="259">
        <v>10</v>
      </c>
      <c r="I182" s="260"/>
      <c r="J182" s="256"/>
      <c r="K182" s="256"/>
      <c r="L182" s="261"/>
      <c r="M182" s="262"/>
      <c r="N182" s="263"/>
      <c r="O182" s="263"/>
      <c r="P182" s="263"/>
      <c r="Q182" s="263"/>
      <c r="R182" s="263"/>
      <c r="S182" s="263"/>
      <c r="T182" s="264"/>
      <c r="U182" s="15"/>
      <c r="V182" s="15"/>
      <c r="W182" s="15"/>
      <c r="X182" s="15"/>
      <c r="Y182" s="15"/>
      <c r="Z182" s="15"/>
      <c r="AA182" s="15"/>
      <c r="AB182" s="15"/>
      <c r="AC182" s="15"/>
      <c r="AD182" s="15"/>
      <c r="AE182" s="15"/>
      <c r="AT182" s="265" t="s">
        <v>307</v>
      </c>
      <c r="AU182" s="265" t="s">
        <v>81</v>
      </c>
      <c r="AV182" s="15" t="s">
        <v>303</v>
      </c>
      <c r="AW182" s="15" t="s">
        <v>33</v>
      </c>
      <c r="AX182" s="15" t="s">
        <v>79</v>
      </c>
      <c r="AY182" s="265" t="s">
        <v>295</v>
      </c>
    </row>
    <row r="183" s="2" customFormat="1" ht="24.15" customHeight="1">
      <c r="A183" s="40"/>
      <c r="B183" s="41"/>
      <c r="C183" s="215" t="s">
        <v>373</v>
      </c>
      <c r="D183" s="215" t="s">
        <v>298</v>
      </c>
      <c r="E183" s="216" t="s">
        <v>971</v>
      </c>
      <c r="F183" s="217" t="s">
        <v>972</v>
      </c>
      <c r="G183" s="218" t="s">
        <v>301</v>
      </c>
      <c r="H183" s="219">
        <v>73.870999999999995</v>
      </c>
      <c r="I183" s="220"/>
      <c r="J183" s="221">
        <f>ROUND(I183*H183,2)</f>
        <v>0</v>
      </c>
      <c r="K183" s="217" t="s">
        <v>302</v>
      </c>
      <c r="L183" s="46"/>
      <c r="M183" s="222" t="s">
        <v>21</v>
      </c>
      <c r="N183" s="223" t="s">
        <v>43</v>
      </c>
      <c r="O183" s="86"/>
      <c r="P183" s="224">
        <f>O183*H183</f>
        <v>0</v>
      </c>
      <c r="Q183" s="224">
        <v>0.00025999999999999998</v>
      </c>
      <c r="R183" s="224">
        <f>Q183*H183</f>
        <v>0.019206459999999998</v>
      </c>
      <c r="S183" s="224">
        <v>0</v>
      </c>
      <c r="T183" s="225">
        <f>S183*H183</f>
        <v>0</v>
      </c>
      <c r="U183" s="40"/>
      <c r="V183" s="40"/>
      <c r="W183" s="40"/>
      <c r="X183" s="40"/>
      <c r="Y183" s="40"/>
      <c r="Z183" s="40"/>
      <c r="AA183" s="40"/>
      <c r="AB183" s="40"/>
      <c r="AC183" s="40"/>
      <c r="AD183" s="40"/>
      <c r="AE183" s="40"/>
      <c r="AR183" s="226" t="s">
        <v>303</v>
      </c>
      <c r="AT183" s="226" t="s">
        <v>298</v>
      </c>
      <c r="AU183" s="226" t="s">
        <v>81</v>
      </c>
      <c r="AY183" s="19" t="s">
        <v>295</v>
      </c>
      <c r="BE183" s="227">
        <f>IF(N183="základní",J183,0)</f>
        <v>0</v>
      </c>
      <c r="BF183" s="227">
        <f>IF(N183="snížená",J183,0)</f>
        <v>0</v>
      </c>
      <c r="BG183" s="227">
        <f>IF(N183="zákl. přenesená",J183,0)</f>
        <v>0</v>
      </c>
      <c r="BH183" s="227">
        <f>IF(N183="sníž. přenesená",J183,0)</f>
        <v>0</v>
      </c>
      <c r="BI183" s="227">
        <f>IF(N183="nulová",J183,0)</f>
        <v>0</v>
      </c>
      <c r="BJ183" s="19" t="s">
        <v>79</v>
      </c>
      <c r="BK183" s="227">
        <f>ROUND(I183*H183,2)</f>
        <v>0</v>
      </c>
      <c r="BL183" s="19" t="s">
        <v>303</v>
      </c>
      <c r="BM183" s="226" t="s">
        <v>973</v>
      </c>
    </row>
    <row r="184" s="2" customFormat="1">
      <c r="A184" s="40"/>
      <c r="B184" s="41"/>
      <c r="C184" s="42"/>
      <c r="D184" s="228" t="s">
        <v>305</v>
      </c>
      <c r="E184" s="42"/>
      <c r="F184" s="229" t="s">
        <v>974</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305</v>
      </c>
      <c r="AU184" s="19" t="s">
        <v>81</v>
      </c>
    </row>
    <row r="185" s="13" customFormat="1">
      <c r="A185" s="13"/>
      <c r="B185" s="233"/>
      <c r="C185" s="234"/>
      <c r="D185" s="235" t="s">
        <v>307</v>
      </c>
      <c r="E185" s="236" t="s">
        <v>21</v>
      </c>
      <c r="F185" s="237" t="s">
        <v>975</v>
      </c>
      <c r="G185" s="234"/>
      <c r="H185" s="236" t="s">
        <v>21</v>
      </c>
      <c r="I185" s="238"/>
      <c r="J185" s="234"/>
      <c r="K185" s="234"/>
      <c r="L185" s="239"/>
      <c r="M185" s="240"/>
      <c r="N185" s="241"/>
      <c r="O185" s="241"/>
      <c r="P185" s="241"/>
      <c r="Q185" s="241"/>
      <c r="R185" s="241"/>
      <c r="S185" s="241"/>
      <c r="T185" s="242"/>
      <c r="U185" s="13"/>
      <c r="V185" s="13"/>
      <c r="W185" s="13"/>
      <c r="X185" s="13"/>
      <c r="Y185" s="13"/>
      <c r="Z185" s="13"/>
      <c r="AA185" s="13"/>
      <c r="AB185" s="13"/>
      <c r="AC185" s="13"/>
      <c r="AD185" s="13"/>
      <c r="AE185" s="13"/>
      <c r="AT185" s="243" t="s">
        <v>307</v>
      </c>
      <c r="AU185" s="243" t="s">
        <v>81</v>
      </c>
      <c r="AV185" s="13" t="s">
        <v>79</v>
      </c>
      <c r="AW185" s="13" t="s">
        <v>33</v>
      </c>
      <c r="AX185" s="13" t="s">
        <v>72</v>
      </c>
      <c r="AY185" s="243" t="s">
        <v>295</v>
      </c>
    </row>
    <row r="186" s="14" customFormat="1">
      <c r="A186" s="14"/>
      <c r="B186" s="244"/>
      <c r="C186" s="245"/>
      <c r="D186" s="235" t="s">
        <v>307</v>
      </c>
      <c r="E186" s="246" t="s">
        <v>21</v>
      </c>
      <c r="F186" s="247" t="s">
        <v>895</v>
      </c>
      <c r="G186" s="245"/>
      <c r="H186" s="248">
        <v>13.475</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307</v>
      </c>
      <c r="AU186" s="254" t="s">
        <v>81</v>
      </c>
      <c r="AV186" s="14" t="s">
        <v>81</v>
      </c>
      <c r="AW186" s="14" t="s">
        <v>33</v>
      </c>
      <c r="AX186" s="14" t="s">
        <v>72</v>
      </c>
      <c r="AY186" s="254" t="s">
        <v>295</v>
      </c>
    </row>
    <row r="187" s="14" customFormat="1">
      <c r="A187" s="14"/>
      <c r="B187" s="244"/>
      <c r="C187" s="245"/>
      <c r="D187" s="235" t="s">
        <v>307</v>
      </c>
      <c r="E187" s="246" t="s">
        <v>21</v>
      </c>
      <c r="F187" s="247" t="s">
        <v>896</v>
      </c>
      <c r="G187" s="245"/>
      <c r="H187" s="248">
        <v>27.553999999999998</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307</v>
      </c>
      <c r="AU187" s="254" t="s">
        <v>81</v>
      </c>
      <c r="AV187" s="14" t="s">
        <v>81</v>
      </c>
      <c r="AW187" s="14" t="s">
        <v>33</v>
      </c>
      <c r="AX187" s="14" t="s">
        <v>72</v>
      </c>
      <c r="AY187" s="254" t="s">
        <v>295</v>
      </c>
    </row>
    <row r="188" s="14" customFormat="1">
      <c r="A188" s="14"/>
      <c r="B188" s="244"/>
      <c r="C188" s="245"/>
      <c r="D188" s="235" t="s">
        <v>307</v>
      </c>
      <c r="E188" s="246" t="s">
        <v>21</v>
      </c>
      <c r="F188" s="247" t="s">
        <v>902</v>
      </c>
      <c r="G188" s="245"/>
      <c r="H188" s="248">
        <v>34.417999999999999</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307</v>
      </c>
      <c r="AU188" s="254" t="s">
        <v>81</v>
      </c>
      <c r="AV188" s="14" t="s">
        <v>81</v>
      </c>
      <c r="AW188" s="14" t="s">
        <v>33</v>
      </c>
      <c r="AX188" s="14" t="s">
        <v>72</v>
      </c>
      <c r="AY188" s="254" t="s">
        <v>295</v>
      </c>
    </row>
    <row r="189" s="14" customFormat="1">
      <c r="A189" s="14"/>
      <c r="B189" s="244"/>
      <c r="C189" s="245"/>
      <c r="D189" s="235" t="s">
        <v>307</v>
      </c>
      <c r="E189" s="246" t="s">
        <v>21</v>
      </c>
      <c r="F189" s="247" t="s">
        <v>903</v>
      </c>
      <c r="G189" s="245"/>
      <c r="H189" s="248">
        <v>-1.5760000000000001</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307</v>
      </c>
      <c r="AU189" s="254" t="s">
        <v>81</v>
      </c>
      <c r="AV189" s="14" t="s">
        <v>81</v>
      </c>
      <c r="AW189" s="14" t="s">
        <v>33</v>
      </c>
      <c r="AX189" s="14" t="s">
        <v>72</v>
      </c>
      <c r="AY189" s="254" t="s">
        <v>295</v>
      </c>
    </row>
    <row r="190" s="15" customFormat="1">
      <c r="A190" s="15"/>
      <c r="B190" s="255"/>
      <c r="C190" s="256"/>
      <c r="D190" s="235" t="s">
        <v>307</v>
      </c>
      <c r="E190" s="257" t="s">
        <v>21</v>
      </c>
      <c r="F190" s="258" t="s">
        <v>312</v>
      </c>
      <c r="G190" s="256"/>
      <c r="H190" s="259">
        <v>73.870999999999995</v>
      </c>
      <c r="I190" s="260"/>
      <c r="J190" s="256"/>
      <c r="K190" s="256"/>
      <c r="L190" s="261"/>
      <c r="M190" s="262"/>
      <c r="N190" s="263"/>
      <c r="O190" s="263"/>
      <c r="P190" s="263"/>
      <c r="Q190" s="263"/>
      <c r="R190" s="263"/>
      <c r="S190" s="263"/>
      <c r="T190" s="264"/>
      <c r="U190" s="15"/>
      <c r="V190" s="15"/>
      <c r="W190" s="15"/>
      <c r="X190" s="15"/>
      <c r="Y190" s="15"/>
      <c r="Z190" s="15"/>
      <c r="AA190" s="15"/>
      <c r="AB190" s="15"/>
      <c r="AC190" s="15"/>
      <c r="AD190" s="15"/>
      <c r="AE190" s="15"/>
      <c r="AT190" s="265" t="s">
        <v>307</v>
      </c>
      <c r="AU190" s="265" t="s">
        <v>81</v>
      </c>
      <c r="AV190" s="15" t="s">
        <v>303</v>
      </c>
      <c r="AW190" s="15" t="s">
        <v>33</v>
      </c>
      <c r="AX190" s="15" t="s">
        <v>79</v>
      </c>
      <c r="AY190" s="265" t="s">
        <v>295</v>
      </c>
    </row>
    <row r="191" s="2" customFormat="1" ht="37.8" customHeight="1">
      <c r="A191" s="40"/>
      <c r="B191" s="41"/>
      <c r="C191" s="215" t="s">
        <v>488</v>
      </c>
      <c r="D191" s="215" t="s">
        <v>298</v>
      </c>
      <c r="E191" s="216" t="s">
        <v>976</v>
      </c>
      <c r="F191" s="217" t="s">
        <v>977</v>
      </c>
      <c r="G191" s="218" t="s">
        <v>301</v>
      </c>
      <c r="H191" s="219">
        <v>73.870999999999995</v>
      </c>
      <c r="I191" s="220"/>
      <c r="J191" s="221">
        <f>ROUND(I191*H191,2)</f>
        <v>0</v>
      </c>
      <c r="K191" s="217" t="s">
        <v>302</v>
      </c>
      <c r="L191" s="46"/>
      <c r="M191" s="222" t="s">
        <v>21</v>
      </c>
      <c r="N191" s="223" t="s">
        <v>43</v>
      </c>
      <c r="O191" s="86"/>
      <c r="P191" s="224">
        <f>O191*H191</f>
        <v>0</v>
      </c>
      <c r="Q191" s="224">
        <v>0.0043800000000000002</v>
      </c>
      <c r="R191" s="224">
        <f>Q191*H191</f>
        <v>0.32355497999999999</v>
      </c>
      <c r="S191" s="224">
        <v>0</v>
      </c>
      <c r="T191" s="225">
        <f>S191*H191</f>
        <v>0</v>
      </c>
      <c r="U191" s="40"/>
      <c r="V191" s="40"/>
      <c r="W191" s="40"/>
      <c r="X191" s="40"/>
      <c r="Y191" s="40"/>
      <c r="Z191" s="40"/>
      <c r="AA191" s="40"/>
      <c r="AB191" s="40"/>
      <c r="AC191" s="40"/>
      <c r="AD191" s="40"/>
      <c r="AE191" s="40"/>
      <c r="AR191" s="226" t="s">
        <v>303</v>
      </c>
      <c r="AT191" s="226" t="s">
        <v>298</v>
      </c>
      <c r="AU191" s="226" t="s">
        <v>81</v>
      </c>
      <c r="AY191" s="19" t="s">
        <v>295</v>
      </c>
      <c r="BE191" s="227">
        <f>IF(N191="základní",J191,0)</f>
        <v>0</v>
      </c>
      <c r="BF191" s="227">
        <f>IF(N191="snížená",J191,0)</f>
        <v>0</v>
      </c>
      <c r="BG191" s="227">
        <f>IF(N191="zákl. přenesená",J191,0)</f>
        <v>0</v>
      </c>
      <c r="BH191" s="227">
        <f>IF(N191="sníž. přenesená",J191,0)</f>
        <v>0</v>
      </c>
      <c r="BI191" s="227">
        <f>IF(N191="nulová",J191,0)</f>
        <v>0</v>
      </c>
      <c r="BJ191" s="19" t="s">
        <v>79</v>
      </c>
      <c r="BK191" s="227">
        <f>ROUND(I191*H191,2)</f>
        <v>0</v>
      </c>
      <c r="BL191" s="19" t="s">
        <v>303</v>
      </c>
      <c r="BM191" s="226" t="s">
        <v>978</v>
      </c>
    </row>
    <row r="192" s="2" customFormat="1">
      <c r="A192" s="40"/>
      <c r="B192" s="41"/>
      <c r="C192" s="42"/>
      <c r="D192" s="228" t="s">
        <v>305</v>
      </c>
      <c r="E192" s="42"/>
      <c r="F192" s="229" t="s">
        <v>979</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305</v>
      </c>
      <c r="AU192" s="19" t="s">
        <v>81</v>
      </c>
    </row>
    <row r="193" s="13" customFormat="1">
      <c r="A193" s="13"/>
      <c r="B193" s="233"/>
      <c r="C193" s="234"/>
      <c r="D193" s="235" t="s">
        <v>307</v>
      </c>
      <c r="E193" s="236" t="s">
        <v>21</v>
      </c>
      <c r="F193" s="237" t="s">
        <v>975</v>
      </c>
      <c r="G193" s="234"/>
      <c r="H193" s="236" t="s">
        <v>21</v>
      </c>
      <c r="I193" s="238"/>
      <c r="J193" s="234"/>
      <c r="K193" s="234"/>
      <c r="L193" s="239"/>
      <c r="M193" s="240"/>
      <c r="N193" s="241"/>
      <c r="O193" s="241"/>
      <c r="P193" s="241"/>
      <c r="Q193" s="241"/>
      <c r="R193" s="241"/>
      <c r="S193" s="241"/>
      <c r="T193" s="242"/>
      <c r="U193" s="13"/>
      <c r="V193" s="13"/>
      <c r="W193" s="13"/>
      <c r="X193" s="13"/>
      <c r="Y193" s="13"/>
      <c r="Z193" s="13"/>
      <c r="AA193" s="13"/>
      <c r="AB193" s="13"/>
      <c r="AC193" s="13"/>
      <c r="AD193" s="13"/>
      <c r="AE193" s="13"/>
      <c r="AT193" s="243" t="s">
        <v>307</v>
      </c>
      <c r="AU193" s="243" t="s">
        <v>81</v>
      </c>
      <c r="AV193" s="13" t="s">
        <v>79</v>
      </c>
      <c r="AW193" s="13" t="s">
        <v>33</v>
      </c>
      <c r="AX193" s="13" t="s">
        <v>72</v>
      </c>
      <c r="AY193" s="243" t="s">
        <v>295</v>
      </c>
    </row>
    <row r="194" s="14" customFormat="1">
      <c r="A194" s="14"/>
      <c r="B194" s="244"/>
      <c r="C194" s="245"/>
      <c r="D194" s="235" t="s">
        <v>307</v>
      </c>
      <c r="E194" s="246" t="s">
        <v>21</v>
      </c>
      <c r="F194" s="247" t="s">
        <v>895</v>
      </c>
      <c r="G194" s="245"/>
      <c r="H194" s="248">
        <v>13.475</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307</v>
      </c>
      <c r="AU194" s="254" t="s">
        <v>81</v>
      </c>
      <c r="AV194" s="14" t="s">
        <v>81</v>
      </c>
      <c r="AW194" s="14" t="s">
        <v>33</v>
      </c>
      <c r="AX194" s="14" t="s">
        <v>72</v>
      </c>
      <c r="AY194" s="254" t="s">
        <v>295</v>
      </c>
    </row>
    <row r="195" s="14" customFormat="1">
      <c r="A195" s="14"/>
      <c r="B195" s="244"/>
      <c r="C195" s="245"/>
      <c r="D195" s="235" t="s">
        <v>307</v>
      </c>
      <c r="E195" s="246" t="s">
        <v>21</v>
      </c>
      <c r="F195" s="247" t="s">
        <v>896</v>
      </c>
      <c r="G195" s="245"/>
      <c r="H195" s="248">
        <v>27.553999999999998</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307</v>
      </c>
      <c r="AU195" s="254" t="s">
        <v>81</v>
      </c>
      <c r="AV195" s="14" t="s">
        <v>81</v>
      </c>
      <c r="AW195" s="14" t="s">
        <v>33</v>
      </c>
      <c r="AX195" s="14" t="s">
        <v>72</v>
      </c>
      <c r="AY195" s="254" t="s">
        <v>295</v>
      </c>
    </row>
    <row r="196" s="14" customFormat="1">
      <c r="A196" s="14"/>
      <c r="B196" s="244"/>
      <c r="C196" s="245"/>
      <c r="D196" s="235" t="s">
        <v>307</v>
      </c>
      <c r="E196" s="246" t="s">
        <v>21</v>
      </c>
      <c r="F196" s="247" t="s">
        <v>902</v>
      </c>
      <c r="G196" s="245"/>
      <c r="H196" s="248">
        <v>34.417999999999999</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307</v>
      </c>
      <c r="AU196" s="254" t="s">
        <v>81</v>
      </c>
      <c r="AV196" s="14" t="s">
        <v>81</v>
      </c>
      <c r="AW196" s="14" t="s">
        <v>33</v>
      </c>
      <c r="AX196" s="14" t="s">
        <v>72</v>
      </c>
      <c r="AY196" s="254" t="s">
        <v>295</v>
      </c>
    </row>
    <row r="197" s="14" customFormat="1">
      <c r="A197" s="14"/>
      <c r="B197" s="244"/>
      <c r="C197" s="245"/>
      <c r="D197" s="235" t="s">
        <v>307</v>
      </c>
      <c r="E197" s="246" t="s">
        <v>21</v>
      </c>
      <c r="F197" s="247" t="s">
        <v>903</v>
      </c>
      <c r="G197" s="245"/>
      <c r="H197" s="248">
        <v>-1.5760000000000001</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307</v>
      </c>
      <c r="AU197" s="254" t="s">
        <v>81</v>
      </c>
      <c r="AV197" s="14" t="s">
        <v>81</v>
      </c>
      <c r="AW197" s="14" t="s">
        <v>33</v>
      </c>
      <c r="AX197" s="14" t="s">
        <v>72</v>
      </c>
      <c r="AY197" s="254" t="s">
        <v>295</v>
      </c>
    </row>
    <row r="198" s="15" customFormat="1">
      <c r="A198" s="15"/>
      <c r="B198" s="255"/>
      <c r="C198" s="256"/>
      <c r="D198" s="235" t="s">
        <v>307</v>
      </c>
      <c r="E198" s="257" t="s">
        <v>21</v>
      </c>
      <c r="F198" s="258" t="s">
        <v>312</v>
      </c>
      <c r="G198" s="256"/>
      <c r="H198" s="259">
        <v>73.870999999999995</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307</v>
      </c>
      <c r="AU198" s="265" t="s">
        <v>81</v>
      </c>
      <c r="AV198" s="15" t="s">
        <v>303</v>
      </c>
      <c r="AW198" s="15" t="s">
        <v>33</v>
      </c>
      <c r="AX198" s="15" t="s">
        <v>79</v>
      </c>
      <c r="AY198" s="265" t="s">
        <v>295</v>
      </c>
    </row>
    <row r="199" s="2" customFormat="1" ht="33" customHeight="1">
      <c r="A199" s="40"/>
      <c r="B199" s="41"/>
      <c r="C199" s="215" t="s">
        <v>500</v>
      </c>
      <c r="D199" s="215" t="s">
        <v>298</v>
      </c>
      <c r="E199" s="216" t="s">
        <v>980</v>
      </c>
      <c r="F199" s="217" t="s">
        <v>981</v>
      </c>
      <c r="G199" s="218" t="s">
        <v>301</v>
      </c>
      <c r="H199" s="219">
        <v>73.870999999999995</v>
      </c>
      <c r="I199" s="220"/>
      <c r="J199" s="221">
        <f>ROUND(I199*H199,2)</f>
        <v>0</v>
      </c>
      <c r="K199" s="217" t="s">
        <v>302</v>
      </c>
      <c r="L199" s="46"/>
      <c r="M199" s="222" t="s">
        <v>21</v>
      </c>
      <c r="N199" s="223" t="s">
        <v>43</v>
      </c>
      <c r="O199" s="86"/>
      <c r="P199" s="224">
        <f>O199*H199</f>
        <v>0</v>
      </c>
      <c r="Q199" s="224">
        <v>0.0030000000000000001</v>
      </c>
      <c r="R199" s="224">
        <f>Q199*H199</f>
        <v>0.22161299999999998</v>
      </c>
      <c r="S199" s="224">
        <v>0</v>
      </c>
      <c r="T199" s="225">
        <f>S199*H199</f>
        <v>0</v>
      </c>
      <c r="U199" s="40"/>
      <c r="V199" s="40"/>
      <c r="W199" s="40"/>
      <c r="X199" s="40"/>
      <c r="Y199" s="40"/>
      <c r="Z199" s="40"/>
      <c r="AA199" s="40"/>
      <c r="AB199" s="40"/>
      <c r="AC199" s="40"/>
      <c r="AD199" s="40"/>
      <c r="AE199" s="40"/>
      <c r="AR199" s="226" t="s">
        <v>303</v>
      </c>
      <c r="AT199" s="226" t="s">
        <v>298</v>
      </c>
      <c r="AU199" s="226" t="s">
        <v>81</v>
      </c>
      <c r="AY199" s="19" t="s">
        <v>295</v>
      </c>
      <c r="BE199" s="227">
        <f>IF(N199="základní",J199,0)</f>
        <v>0</v>
      </c>
      <c r="BF199" s="227">
        <f>IF(N199="snížená",J199,0)</f>
        <v>0</v>
      </c>
      <c r="BG199" s="227">
        <f>IF(N199="zákl. přenesená",J199,0)</f>
        <v>0</v>
      </c>
      <c r="BH199" s="227">
        <f>IF(N199="sníž. přenesená",J199,0)</f>
        <v>0</v>
      </c>
      <c r="BI199" s="227">
        <f>IF(N199="nulová",J199,0)</f>
        <v>0</v>
      </c>
      <c r="BJ199" s="19" t="s">
        <v>79</v>
      </c>
      <c r="BK199" s="227">
        <f>ROUND(I199*H199,2)</f>
        <v>0</v>
      </c>
      <c r="BL199" s="19" t="s">
        <v>303</v>
      </c>
      <c r="BM199" s="226" t="s">
        <v>982</v>
      </c>
    </row>
    <row r="200" s="2" customFormat="1">
      <c r="A200" s="40"/>
      <c r="B200" s="41"/>
      <c r="C200" s="42"/>
      <c r="D200" s="228" t="s">
        <v>305</v>
      </c>
      <c r="E200" s="42"/>
      <c r="F200" s="229" t="s">
        <v>983</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305</v>
      </c>
      <c r="AU200" s="19" t="s">
        <v>81</v>
      </c>
    </row>
    <row r="201" s="13" customFormat="1">
      <c r="A201" s="13"/>
      <c r="B201" s="233"/>
      <c r="C201" s="234"/>
      <c r="D201" s="235" t="s">
        <v>307</v>
      </c>
      <c r="E201" s="236" t="s">
        <v>21</v>
      </c>
      <c r="F201" s="237" t="s">
        <v>975</v>
      </c>
      <c r="G201" s="234"/>
      <c r="H201" s="236" t="s">
        <v>21</v>
      </c>
      <c r="I201" s="238"/>
      <c r="J201" s="234"/>
      <c r="K201" s="234"/>
      <c r="L201" s="239"/>
      <c r="M201" s="240"/>
      <c r="N201" s="241"/>
      <c r="O201" s="241"/>
      <c r="P201" s="241"/>
      <c r="Q201" s="241"/>
      <c r="R201" s="241"/>
      <c r="S201" s="241"/>
      <c r="T201" s="242"/>
      <c r="U201" s="13"/>
      <c r="V201" s="13"/>
      <c r="W201" s="13"/>
      <c r="X201" s="13"/>
      <c r="Y201" s="13"/>
      <c r="Z201" s="13"/>
      <c r="AA201" s="13"/>
      <c r="AB201" s="13"/>
      <c r="AC201" s="13"/>
      <c r="AD201" s="13"/>
      <c r="AE201" s="13"/>
      <c r="AT201" s="243" t="s">
        <v>307</v>
      </c>
      <c r="AU201" s="243" t="s">
        <v>81</v>
      </c>
      <c r="AV201" s="13" t="s">
        <v>79</v>
      </c>
      <c r="AW201" s="13" t="s">
        <v>33</v>
      </c>
      <c r="AX201" s="13" t="s">
        <v>72</v>
      </c>
      <c r="AY201" s="243" t="s">
        <v>295</v>
      </c>
    </row>
    <row r="202" s="14" customFormat="1">
      <c r="A202" s="14"/>
      <c r="B202" s="244"/>
      <c r="C202" s="245"/>
      <c r="D202" s="235" t="s">
        <v>307</v>
      </c>
      <c r="E202" s="246" t="s">
        <v>21</v>
      </c>
      <c r="F202" s="247" t="s">
        <v>895</v>
      </c>
      <c r="G202" s="245"/>
      <c r="H202" s="248">
        <v>13.475</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307</v>
      </c>
      <c r="AU202" s="254" t="s">
        <v>81</v>
      </c>
      <c r="AV202" s="14" t="s">
        <v>81</v>
      </c>
      <c r="AW202" s="14" t="s">
        <v>33</v>
      </c>
      <c r="AX202" s="14" t="s">
        <v>72</v>
      </c>
      <c r="AY202" s="254" t="s">
        <v>295</v>
      </c>
    </row>
    <row r="203" s="14" customFormat="1">
      <c r="A203" s="14"/>
      <c r="B203" s="244"/>
      <c r="C203" s="245"/>
      <c r="D203" s="235" t="s">
        <v>307</v>
      </c>
      <c r="E203" s="246" t="s">
        <v>21</v>
      </c>
      <c r="F203" s="247" t="s">
        <v>896</v>
      </c>
      <c r="G203" s="245"/>
      <c r="H203" s="248">
        <v>27.553999999999998</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307</v>
      </c>
      <c r="AU203" s="254" t="s">
        <v>81</v>
      </c>
      <c r="AV203" s="14" t="s">
        <v>81</v>
      </c>
      <c r="AW203" s="14" t="s">
        <v>33</v>
      </c>
      <c r="AX203" s="14" t="s">
        <v>72</v>
      </c>
      <c r="AY203" s="254" t="s">
        <v>295</v>
      </c>
    </row>
    <row r="204" s="14" customFormat="1">
      <c r="A204" s="14"/>
      <c r="B204" s="244"/>
      <c r="C204" s="245"/>
      <c r="D204" s="235" t="s">
        <v>307</v>
      </c>
      <c r="E204" s="246" t="s">
        <v>21</v>
      </c>
      <c r="F204" s="247" t="s">
        <v>902</v>
      </c>
      <c r="G204" s="245"/>
      <c r="H204" s="248">
        <v>34.417999999999999</v>
      </c>
      <c r="I204" s="249"/>
      <c r="J204" s="245"/>
      <c r="K204" s="245"/>
      <c r="L204" s="250"/>
      <c r="M204" s="251"/>
      <c r="N204" s="252"/>
      <c r="O204" s="252"/>
      <c r="P204" s="252"/>
      <c r="Q204" s="252"/>
      <c r="R204" s="252"/>
      <c r="S204" s="252"/>
      <c r="T204" s="253"/>
      <c r="U204" s="14"/>
      <c r="V204" s="14"/>
      <c r="W204" s="14"/>
      <c r="X204" s="14"/>
      <c r="Y204" s="14"/>
      <c r="Z204" s="14"/>
      <c r="AA204" s="14"/>
      <c r="AB204" s="14"/>
      <c r="AC204" s="14"/>
      <c r="AD204" s="14"/>
      <c r="AE204" s="14"/>
      <c r="AT204" s="254" t="s">
        <v>307</v>
      </c>
      <c r="AU204" s="254" t="s">
        <v>81</v>
      </c>
      <c r="AV204" s="14" t="s">
        <v>81</v>
      </c>
      <c r="AW204" s="14" t="s">
        <v>33</v>
      </c>
      <c r="AX204" s="14" t="s">
        <v>72</v>
      </c>
      <c r="AY204" s="254" t="s">
        <v>295</v>
      </c>
    </row>
    <row r="205" s="14" customFormat="1">
      <c r="A205" s="14"/>
      <c r="B205" s="244"/>
      <c r="C205" s="245"/>
      <c r="D205" s="235" t="s">
        <v>307</v>
      </c>
      <c r="E205" s="246" t="s">
        <v>21</v>
      </c>
      <c r="F205" s="247" t="s">
        <v>903</v>
      </c>
      <c r="G205" s="245"/>
      <c r="H205" s="248">
        <v>-1.5760000000000001</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307</v>
      </c>
      <c r="AU205" s="254" t="s">
        <v>81</v>
      </c>
      <c r="AV205" s="14" t="s">
        <v>81</v>
      </c>
      <c r="AW205" s="14" t="s">
        <v>33</v>
      </c>
      <c r="AX205" s="14" t="s">
        <v>72</v>
      </c>
      <c r="AY205" s="254" t="s">
        <v>295</v>
      </c>
    </row>
    <row r="206" s="15" customFormat="1">
      <c r="A206" s="15"/>
      <c r="B206" s="255"/>
      <c r="C206" s="256"/>
      <c r="D206" s="235" t="s">
        <v>307</v>
      </c>
      <c r="E206" s="257" t="s">
        <v>21</v>
      </c>
      <c r="F206" s="258" t="s">
        <v>312</v>
      </c>
      <c r="G206" s="256"/>
      <c r="H206" s="259">
        <v>73.870999999999995</v>
      </c>
      <c r="I206" s="260"/>
      <c r="J206" s="256"/>
      <c r="K206" s="256"/>
      <c r="L206" s="261"/>
      <c r="M206" s="262"/>
      <c r="N206" s="263"/>
      <c r="O206" s="263"/>
      <c r="P206" s="263"/>
      <c r="Q206" s="263"/>
      <c r="R206" s="263"/>
      <c r="S206" s="263"/>
      <c r="T206" s="264"/>
      <c r="U206" s="15"/>
      <c r="V206" s="15"/>
      <c r="W206" s="15"/>
      <c r="X206" s="15"/>
      <c r="Y206" s="15"/>
      <c r="Z206" s="15"/>
      <c r="AA206" s="15"/>
      <c r="AB206" s="15"/>
      <c r="AC206" s="15"/>
      <c r="AD206" s="15"/>
      <c r="AE206" s="15"/>
      <c r="AT206" s="265" t="s">
        <v>307</v>
      </c>
      <c r="AU206" s="265" t="s">
        <v>81</v>
      </c>
      <c r="AV206" s="15" t="s">
        <v>303</v>
      </c>
      <c r="AW206" s="15" t="s">
        <v>33</v>
      </c>
      <c r="AX206" s="15" t="s">
        <v>79</v>
      </c>
      <c r="AY206" s="265" t="s">
        <v>295</v>
      </c>
    </row>
    <row r="207" s="2" customFormat="1" ht="24.15" customHeight="1">
      <c r="A207" s="40"/>
      <c r="B207" s="41"/>
      <c r="C207" s="215" t="s">
        <v>506</v>
      </c>
      <c r="D207" s="215" t="s">
        <v>298</v>
      </c>
      <c r="E207" s="216" t="s">
        <v>984</v>
      </c>
      <c r="F207" s="217" t="s">
        <v>985</v>
      </c>
      <c r="G207" s="218" t="s">
        <v>315</v>
      </c>
      <c r="H207" s="219">
        <v>1.482</v>
      </c>
      <c r="I207" s="220"/>
      <c r="J207" s="221">
        <f>ROUND(I207*H207,2)</f>
        <v>0</v>
      </c>
      <c r="K207" s="217" t="s">
        <v>302</v>
      </c>
      <c r="L207" s="46"/>
      <c r="M207" s="222" t="s">
        <v>21</v>
      </c>
      <c r="N207" s="223" t="s">
        <v>43</v>
      </c>
      <c r="O207" s="86"/>
      <c r="P207" s="224">
        <f>O207*H207</f>
        <v>0</v>
      </c>
      <c r="Q207" s="224">
        <v>1.8540000000000001</v>
      </c>
      <c r="R207" s="224">
        <f>Q207*H207</f>
        <v>2.7476280000000002</v>
      </c>
      <c r="S207" s="224">
        <v>0</v>
      </c>
      <c r="T207" s="225">
        <f>S207*H207</f>
        <v>0</v>
      </c>
      <c r="U207" s="40"/>
      <c r="V207" s="40"/>
      <c r="W207" s="40"/>
      <c r="X207" s="40"/>
      <c r="Y207" s="40"/>
      <c r="Z207" s="40"/>
      <c r="AA207" s="40"/>
      <c r="AB207" s="40"/>
      <c r="AC207" s="40"/>
      <c r="AD207" s="40"/>
      <c r="AE207" s="40"/>
      <c r="AR207" s="226" t="s">
        <v>303</v>
      </c>
      <c r="AT207" s="226" t="s">
        <v>298</v>
      </c>
      <c r="AU207" s="226" t="s">
        <v>81</v>
      </c>
      <c r="AY207" s="19" t="s">
        <v>295</v>
      </c>
      <c r="BE207" s="227">
        <f>IF(N207="základní",J207,0)</f>
        <v>0</v>
      </c>
      <c r="BF207" s="227">
        <f>IF(N207="snížená",J207,0)</f>
        <v>0</v>
      </c>
      <c r="BG207" s="227">
        <f>IF(N207="zákl. přenesená",J207,0)</f>
        <v>0</v>
      </c>
      <c r="BH207" s="227">
        <f>IF(N207="sníž. přenesená",J207,0)</f>
        <v>0</v>
      </c>
      <c r="BI207" s="227">
        <f>IF(N207="nulová",J207,0)</f>
        <v>0</v>
      </c>
      <c r="BJ207" s="19" t="s">
        <v>79</v>
      </c>
      <c r="BK207" s="227">
        <f>ROUND(I207*H207,2)</f>
        <v>0</v>
      </c>
      <c r="BL207" s="19" t="s">
        <v>303</v>
      </c>
      <c r="BM207" s="226" t="s">
        <v>986</v>
      </c>
    </row>
    <row r="208" s="2" customFormat="1">
      <c r="A208" s="40"/>
      <c r="B208" s="41"/>
      <c r="C208" s="42"/>
      <c r="D208" s="228" t="s">
        <v>305</v>
      </c>
      <c r="E208" s="42"/>
      <c r="F208" s="229" t="s">
        <v>987</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305</v>
      </c>
      <c r="AU208" s="19" t="s">
        <v>81</v>
      </c>
    </row>
    <row r="209" s="13" customFormat="1">
      <c r="A209" s="13"/>
      <c r="B209" s="233"/>
      <c r="C209" s="234"/>
      <c r="D209" s="235" t="s">
        <v>307</v>
      </c>
      <c r="E209" s="236" t="s">
        <v>21</v>
      </c>
      <c r="F209" s="237" t="s">
        <v>988</v>
      </c>
      <c r="G209" s="234"/>
      <c r="H209" s="236" t="s">
        <v>21</v>
      </c>
      <c r="I209" s="238"/>
      <c r="J209" s="234"/>
      <c r="K209" s="234"/>
      <c r="L209" s="239"/>
      <c r="M209" s="240"/>
      <c r="N209" s="241"/>
      <c r="O209" s="241"/>
      <c r="P209" s="241"/>
      <c r="Q209" s="241"/>
      <c r="R209" s="241"/>
      <c r="S209" s="241"/>
      <c r="T209" s="242"/>
      <c r="U209" s="13"/>
      <c r="V209" s="13"/>
      <c r="W209" s="13"/>
      <c r="X209" s="13"/>
      <c r="Y209" s="13"/>
      <c r="Z209" s="13"/>
      <c r="AA209" s="13"/>
      <c r="AB209" s="13"/>
      <c r="AC209" s="13"/>
      <c r="AD209" s="13"/>
      <c r="AE209" s="13"/>
      <c r="AT209" s="243" t="s">
        <v>307</v>
      </c>
      <c r="AU209" s="243" t="s">
        <v>81</v>
      </c>
      <c r="AV209" s="13" t="s">
        <v>79</v>
      </c>
      <c r="AW209" s="13" t="s">
        <v>33</v>
      </c>
      <c r="AX209" s="13" t="s">
        <v>72</v>
      </c>
      <c r="AY209" s="243" t="s">
        <v>295</v>
      </c>
    </row>
    <row r="210" s="14" customFormat="1">
      <c r="A210" s="14"/>
      <c r="B210" s="244"/>
      <c r="C210" s="245"/>
      <c r="D210" s="235" t="s">
        <v>307</v>
      </c>
      <c r="E210" s="246" t="s">
        <v>21</v>
      </c>
      <c r="F210" s="247" t="s">
        <v>989</v>
      </c>
      <c r="G210" s="245"/>
      <c r="H210" s="248">
        <v>1.482</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307</v>
      </c>
      <c r="AU210" s="254" t="s">
        <v>81</v>
      </c>
      <c r="AV210" s="14" t="s">
        <v>81</v>
      </c>
      <c r="AW210" s="14" t="s">
        <v>33</v>
      </c>
      <c r="AX210" s="14" t="s">
        <v>72</v>
      </c>
      <c r="AY210" s="254" t="s">
        <v>295</v>
      </c>
    </row>
    <row r="211" s="15" customFormat="1">
      <c r="A211" s="15"/>
      <c r="B211" s="255"/>
      <c r="C211" s="256"/>
      <c r="D211" s="235" t="s">
        <v>307</v>
      </c>
      <c r="E211" s="257" t="s">
        <v>21</v>
      </c>
      <c r="F211" s="258" t="s">
        <v>312</v>
      </c>
      <c r="G211" s="256"/>
      <c r="H211" s="259">
        <v>1.482</v>
      </c>
      <c r="I211" s="260"/>
      <c r="J211" s="256"/>
      <c r="K211" s="256"/>
      <c r="L211" s="261"/>
      <c r="M211" s="262"/>
      <c r="N211" s="263"/>
      <c r="O211" s="263"/>
      <c r="P211" s="263"/>
      <c r="Q211" s="263"/>
      <c r="R211" s="263"/>
      <c r="S211" s="263"/>
      <c r="T211" s="264"/>
      <c r="U211" s="15"/>
      <c r="V211" s="15"/>
      <c r="W211" s="15"/>
      <c r="X211" s="15"/>
      <c r="Y211" s="15"/>
      <c r="Z211" s="15"/>
      <c r="AA211" s="15"/>
      <c r="AB211" s="15"/>
      <c r="AC211" s="15"/>
      <c r="AD211" s="15"/>
      <c r="AE211" s="15"/>
      <c r="AT211" s="265" t="s">
        <v>307</v>
      </c>
      <c r="AU211" s="265" t="s">
        <v>81</v>
      </c>
      <c r="AV211" s="15" t="s">
        <v>303</v>
      </c>
      <c r="AW211" s="15" t="s">
        <v>33</v>
      </c>
      <c r="AX211" s="15" t="s">
        <v>79</v>
      </c>
      <c r="AY211" s="265" t="s">
        <v>295</v>
      </c>
    </row>
    <row r="212" s="2" customFormat="1" ht="37.8" customHeight="1">
      <c r="A212" s="40"/>
      <c r="B212" s="41"/>
      <c r="C212" s="215" t="s">
        <v>511</v>
      </c>
      <c r="D212" s="215" t="s">
        <v>298</v>
      </c>
      <c r="E212" s="216" t="s">
        <v>990</v>
      </c>
      <c r="F212" s="217" t="s">
        <v>991</v>
      </c>
      <c r="G212" s="218" t="s">
        <v>459</v>
      </c>
      <c r="H212" s="219">
        <v>1</v>
      </c>
      <c r="I212" s="220"/>
      <c r="J212" s="221">
        <f>ROUND(I212*H212,2)</f>
        <v>0</v>
      </c>
      <c r="K212" s="217" t="s">
        <v>302</v>
      </c>
      <c r="L212" s="46"/>
      <c r="M212" s="222" t="s">
        <v>21</v>
      </c>
      <c r="N212" s="223" t="s">
        <v>43</v>
      </c>
      <c r="O212" s="86"/>
      <c r="P212" s="224">
        <f>O212*H212</f>
        <v>0</v>
      </c>
      <c r="Q212" s="224">
        <v>0.017770000000000001</v>
      </c>
      <c r="R212" s="224">
        <f>Q212*H212</f>
        <v>0.017770000000000001</v>
      </c>
      <c r="S212" s="224">
        <v>0</v>
      </c>
      <c r="T212" s="225">
        <f>S212*H212</f>
        <v>0</v>
      </c>
      <c r="U212" s="40"/>
      <c r="V212" s="40"/>
      <c r="W212" s="40"/>
      <c r="X212" s="40"/>
      <c r="Y212" s="40"/>
      <c r="Z212" s="40"/>
      <c r="AA212" s="40"/>
      <c r="AB212" s="40"/>
      <c r="AC212" s="40"/>
      <c r="AD212" s="40"/>
      <c r="AE212" s="40"/>
      <c r="AR212" s="226" t="s">
        <v>303</v>
      </c>
      <c r="AT212" s="226" t="s">
        <v>298</v>
      </c>
      <c r="AU212" s="226" t="s">
        <v>81</v>
      </c>
      <c r="AY212" s="19" t="s">
        <v>295</v>
      </c>
      <c r="BE212" s="227">
        <f>IF(N212="základní",J212,0)</f>
        <v>0</v>
      </c>
      <c r="BF212" s="227">
        <f>IF(N212="snížená",J212,0)</f>
        <v>0</v>
      </c>
      <c r="BG212" s="227">
        <f>IF(N212="zákl. přenesená",J212,0)</f>
        <v>0</v>
      </c>
      <c r="BH212" s="227">
        <f>IF(N212="sníž. přenesená",J212,0)</f>
        <v>0</v>
      </c>
      <c r="BI212" s="227">
        <f>IF(N212="nulová",J212,0)</f>
        <v>0</v>
      </c>
      <c r="BJ212" s="19" t="s">
        <v>79</v>
      </c>
      <c r="BK212" s="227">
        <f>ROUND(I212*H212,2)</f>
        <v>0</v>
      </c>
      <c r="BL212" s="19" t="s">
        <v>303</v>
      </c>
      <c r="BM212" s="226" t="s">
        <v>992</v>
      </c>
    </row>
    <row r="213" s="2" customFormat="1">
      <c r="A213" s="40"/>
      <c r="B213" s="41"/>
      <c r="C213" s="42"/>
      <c r="D213" s="228" t="s">
        <v>305</v>
      </c>
      <c r="E213" s="42"/>
      <c r="F213" s="229" t="s">
        <v>993</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305</v>
      </c>
      <c r="AU213" s="19" t="s">
        <v>81</v>
      </c>
    </row>
    <row r="214" s="13" customFormat="1">
      <c r="A214" s="13"/>
      <c r="B214" s="233"/>
      <c r="C214" s="234"/>
      <c r="D214" s="235" t="s">
        <v>307</v>
      </c>
      <c r="E214" s="236" t="s">
        <v>21</v>
      </c>
      <c r="F214" s="237" t="s">
        <v>994</v>
      </c>
      <c r="G214" s="234"/>
      <c r="H214" s="236" t="s">
        <v>21</v>
      </c>
      <c r="I214" s="238"/>
      <c r="J214" s="234"/>
      <c r="K214" s="234"/>
      <c r="L214" s="239"/>
      <c r="M214" s="240"/>
      <c r="N214" s="241"/>
      <c r="O214" s="241"/>
      <c r="P214" s="241"/>
      <c r="Q214" s="241"/>
      <c r="R214" s="241"/>
      <c r="S214" s="241"/>
      <c r="T214" s="242"/>
      <c r="U214" s="13"/>
      <c r="V214" s="13"/>
      <c r="W214" s="13"/>
      <c r="X214" s="13"/>
      <c r="Y214" s="13"/>
      <c r="Z214" s="13"/>
      <c r="AA214" s="13"/>
      <c r="AB214" s="13"/>
      <c r="AC214" s="13"/>
      <c r="AD214" s="13"/>
      <c r="AE214" s="13"/>
      <c r="AT214" s="243" t="s">
        <v>307</v>
      </c>
      <c r="AU214" s="243" t="s">
        <v>81</v>
      </c>
      <c r="AV214" s="13" t="s">
        <v>79</v>
      </c>
      <c r="AW214" s="13" t="s">
        <v>33</v>
      </c>
      <c r="AX214" s="13" t="s">
        <v>72</v>
      </c>
      <c r="AY214" s="243" t="s">
        <v>295</v>
      </c>
    </row>
    <row r="215" s="14" customFormat="1">
      <c r="A215" s="14"/>
      <c r="B215" s="244"/>
      <c r="C215" s="245"/>
      <c r="D215" s="235" t="s">
        <v>307</v>
      </c>
      <c r="E215" s="246" t="s">
        <v>21</v>
      </c>
      <c r="F215" s="247" t="s">
        <v>79</v>
      </c>
      <c r="G215" s="245"/>
      <c r="H215" s="248">
        <v>1</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307</v>
      </c>
      <c r="AU215" s="254" t="s">
        <v>81</v>
      </c>
      <c r="AV215" s="14" t="s">
        <v>81</v>
      </c>
      <c r="AW215" s="14" t="s">
        <v>33</v>
      </c>
      <c r="AX215" s="14" t="s">
        <v>72</v>
      </c>
      <c r="AY215" s="254" t="s">
        <v>295</v>
      </c>
    </row>
    <row r="216" s="15" customFormat="1">
      <c r="A216" s="15"/>
      <c r="B216" s="255"/>
      <c r="C216" s="256"/>
      <c r="D216" s="235" t="s">
        <v>307</v>
      </c>
      <c r="E216" s="257" t="s">
        <v>21</v>
      </c>
      <c r="F216" s="258" t="s">
        <v>312</v>
      </c>
      <c r="G216" s="256"/>
      <c r="H216" s="259">
        <v>1</v>
      </c>
      <c r="I216" s="260"/>
      <c r="J216" s="256"/>
      <c r="K216" s="256"/>
      <c r="L216" s="261"/>
      <c r="M216" s="262"/>
      <c r="N216" s="263"/>
      <c r="O216" s="263"/>
      <c r="P216" s="263"/>
      <c r="Q216" s="263"/>
      <c r="R216" s="263"/>
      <c r="S216" s="263"/>
      <c r="T216" s="264"/>
      <c r="U216" s="15"/>
      <c r="V216" s="15"/>
      <c r="W216" s="15"/>
      <c r="X216" s="15"/>
      <c r="Y216" s="15"/>
      <c r="Z216" s="15"/>
      <c r="AA216" s="15"/>
      <c r="AB216" s="15"/>
      <c r="AC216" s="15"/>
      <c r="AD216" s="15"/>
      <c r="AE216" s="15"/>
      <c r="AT216" s="265" t="s">
        <v>307</v>
      </c>
      <c r="AU216" s="265" t="s">
        <v>81</v>
      </c>
      <c r="AV216" s="15" t="s">
        <v>303</v>
      </c>
      <c r="AW216" s="15" t="s">
        <v>33</v>
      </c>
      <c r="AX216" s="15" t="s">
        <v>79</v>
      </c>
      <c r="AY216" s="265" t="s">
        <v>295</v>
      </c>
    </row>
    <row r="217" s="2" customFormat="1" ht="37.8" customHeight="1">
      <c r="A217" s="40"/>
      <c r="B217" s="41"/>
      <c r="C217" s="286" t="s">
        <v>7</v>
      </c>
      <c r="D217" s="286" t="s">
        <v>947</v>
      </c>
      <c r="E217" s="287" t="s">
        <v>995</v>
      </c>
      <c r="F217" s="288" t="s">
        <v>996</v>
      </c>
      <c r="G217" s="289" t="s">
        <v>459</v>
      </c>
      <c r="H217" s="290">
        <v>1</v>
      </c>
      <c r="I217" s="291"/>
      <c r="J217" s="292">
        <f>ROUND(I217*H217,2)</f>
        <v>0</v>
      </c>
      <c r="K217" s="288" t="s">
        <v>302</v>
      </c>
      <c r="L217" s="293"/>
      <c r="M217" s="294" t="s">
        <v>21</v>
      </c>
      <c r="N217" s="295" t="s">
        <v>43</v>
      </c>
      <c r="O217" s="86"/>
      <c r="P217" s="224">
        <f>O217*H217</f>
        <v>0</v>
      </c>
      <c r="Q217" s="224">
        <v>0.012489999999999999</v>
      </c>
      <c r="R217" s="224">
        <f>Q217*H217</f>
        <v>0.012489999999999999</v>
      </c>
      <c r="S217" s="224">
        <v>0</v>
      </c>
      <c r="T217" s="225">
        <f>S217*H217</f>
        <v>0</v>
      </c>
      <c r="U217" s="40"/>
      <c r="V217" s="40"/>
      <c r="W217" s="40"/>
      <c r="X217" s="40"/>
      <c r="Y217" s="40"/>
      <c r="Z217" s="40"/>
      <c r="AA217" s="40"/>
      <c r="AB217" s="40"/>
      <c r="AC217" s="40"/>
      <c r="AD217" s="40"/>
      <c r="AE217" s="40"/>
      <c r="AR217" s="226" t="s">
        <v>997</v>
      </c>
      <c r="AT217" s="226" t="s">
        <v>947</v>
      </c>
      <c r="AU217" s="226" t="s">
        <v>81</v>
      </c>
      <c r="AY217" s="19" t="s">
        <v>295</v>
      </c>
      <c r="BE217" s="227">
        <f>IF(N217="základní",J217,0)</f>
        <v>0</v>
      </c>
      <c r="BF217" s="227">
        <f>IF(N217="snížená",J217,0)</f>
        <v>0</v>
      </c>
      <c r="BG217" s="227">
        <f>IF(N217="zákl. přenesená",J217,0)</f>
        <v>0</v>
      </c>
      <c r="BH217" s="227">
        <f>IF(N217="sníž. přenesená",J217,0)</f>
        <v>0</v>
      </c>
      <c r="BI217" s="227">
        <f>IF(N217="nulová",J217,0)</f>
        <v>0</v>
      </c>
      <c r="BJ217" s="19" t="s">
        <v>79</v>
      </c>
      <c r="BK217" s="227">
        <f>ROUND(I217*H217,2)</f>
        <v>0</v>
      </c>
      <c r="BL217" s="19" t="s">
        <v>373</v>
      </c>
      <c r="BM217" s="226" t="s">
        <v>998</v>
      </c>
    </row>
    <row r="218" s="13" customFormat="1">
      <c r="A218" s="13"/>
      <c r="B218" s="233"/>
      <c r="C218" s="234"/>
      <c r="D218" s="235" t="s">
        <v>307</v>
      </c>
      <c r="E218" s="236" t="s">
        <v>21</v>
      </c>
      <c r="F218" s="237" t="s">
        <v>994</v>
      </c>
      <c r="G218" s="234"/>
      <c r="H218" s="236" t="s">
        <v>21</v>
      </c>
      <c r="I218" s="238"/>
      <c r="J218" s="234"/>
      <c r="K218" s="234"/>
      <c r="L218" s="239"/>
      <c r="M218" s="240"/>
      <c r="N218" s="241"/>
      <c r="O218" s="241"/>
      <c r="P218" s="241"/>
      <c r="Q218" s="241"/>
      <c r="R218" s="241"/>
      <c r="S218" s="241"/>
      <c r="T218" s="242"/>
      <c r="U218" s="13"/>
      <c r="V218" s="13"/>
      <c r="W218" s="13"/>
      <c r="X218" s="13"/>
      <c r="Y218" s="13"/>
      <c r="Z218" s="13"/>
      <c r="AA218" s="13"/>
      <c r="AB218" s="13"/>
      <c r="AC218" s="13"/>
      <c r="AD218" s="13"/>
      <c r="AE218" s="13"/>
      <c r="AT218" s="243" t="s">
        <v>307</v>
      </c>
      <c r="AU218" s="243" t="s">
        <v>81</v>
      </c>
      <c r="AV218" s="13" t="s">
        <v>79</v>
      </c>
      <c r="AW218" s="13" t="s">
        <v>33</v>
      </c>
      <c r="AX218" s="13" t="s">
        <v>72</v>
      </c>
      <c r="AY218" s="243" t="s">
        <v>295</v>
      </c>
    </row>
    <row r="219" s="14" customFormat="1">
      <c r="A219" s="14"/>
      <c r="B219" s="244"/>
      <c r="C219" s="245"/>
      <c r="D219" s="235" t="s">
        <v>307</v>
      </c>
      <c r="E219" s="246" t="s">
        <v>21</v>
      </c>
      <c r="F219" s="247" t="s">
        <v>79</v>
      </c>
      <c r="G219" s="245"/>
      <c r="H219" s="248">
        <v>1</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307</v>
      </c>
      <c r="AU219" s="254" t="s">
        <v>81</v>
      </c>
      <c r="AV219" s="14" t="s">
        <v>81</v>
      </c>
      <c r="AW219" s="14" t="s">
        <v>33</v>
      </c>
      <c r="AX219" s="14" t="s">
        <v>72</v>
      </c>
      <c r="AY219" s="254" t="s">
        <v>295</v>
      </c>
    </row>
    <row r="220" s="15" customFormat="1">
      <c r="A220" s="15"/>
      <c r="B220" s="255"/>
      <c r="C220" s="256"/>
      <c r="D220" s="235" t="s">
        <v>307</v>
      </c>
      <c r="E220" s="257" t="s">
        <v>21</v>
      </c>
      <c r="F220" s="258" t="s">
        <v>312</v>
      </c>
      <c r="G220" s="256"/>
      <c r="H220" s="259">
        <v>1</v>
      </c>
      <c r="I220" s="260"/>
      <c r="J220" s="256"/>
      <c r="K220" s="256"/>
      <c r="L220" s="261"/>
      <c r="M220" s="262"/>
      <c r="N220" s="263"/>
      <c r="O220" s="263"/>
      <c r="P220" s="263"/>
      <c r="Q220" s="263"/>
      <c r="R220" s="263"/>
      <c r="S220" s="263"/>
      <c r="T220" s="264"/>
      <c r="U220" s="15"/>
      <c r="V220" s="15"/>
      <c r="W220" s="15"/>
      <c r="X220" s="15"/>
      <c r="Y220" s="15"/>
      <c r="Z220" s="15"/>
      <c r="AA220" s="15"/>
      <c r="AB220" s="15"/>
      <c r="AC220" s="15"/>
      <c r="AD220" s="15"/>
      <c r="AE220" s="15"/>
      <c r="AT220" s="265" t="s">
        <v>307</v>
      </c>
      <c r="AU220" s="265" t="s">
        <v>81</v>
      </c>
      <c r="AV220" s="15" t="s">
        <v>303</v>
      </c>
      <c r="AW220" s="15" t="s">
        <v>33</v>
      </c>
      <c r="AX220" s="15" t="s">
        <v>79</v>
      </c>
      <c r="AY220" s="265" t="s">
        <v>295</v>
      </c>
    </row>
    <row r="221" s="12" customFormat="1" ht="22.8" customHeight="1">
      <c r="A221" s="12"/>
      <c r="B221" s="199"/>
      <c r="C221" s="200"/>
      <c r="D221" s="201" t="s">
        <v>71</v>
      </c>
      <c r="E221" s="213" t="s">
        <v>296</v>
      </c>
      <c r="F221" s="213" t="s">
        <v>297</v>
      </c>
      <c r="G221" s="200"/>
      <c r="H221" s="200"/>
      <c r="I221" s="203"/>
      <c r="J221" s="214">
        <f>BK221</f>
        <v>0</v>
      </c>
      <c r="K221" s="200"/>
      <c r="L221" s="205"/>
      <c r="M221" s="206"/>
      <c r="N221" s="207"/>
      <c r="O221" s="207"/>
      <c r="P221" s="208">
        <f>SUM(P222:P226)</f>
        <v>0</v>
      </c>
      <c r="Q221" s="207"/>
      <c r="R221" s="208">
        <f>SUM(R222:R226)</f>
        <v>0.13056000000000001</v>
      </c>
      <c r="S221" s="207"/>
      <c r="T221" s="209">
        <f>SUM(T222:T226)</f>
        <v>0</v>
      </c>
      <c r="U221" s="12"/>
      <c r="V221" s="12"/>
      <c r="W221" s="12"/>
      <c r="X221" s="12"/>
      <c r="Y221" s="12"/>
      <c r="Z221" s="12"/>
      <c r="AA221" s="12"/>
      <c r="AB221" s="12"/>
      <c r="AC221" s="12"/>
      <c r="AD221" s="12"/>
      <c r="AE221" s="12"/>
      <c r="AR221" s="210" t="s">
        <v>79</v>
      </c>
      <c r="AT221" s="211" t="s">
        <v>71</v>
      </c>
      <c r="AU221" s="211" t="s">
        <v>79</v>
      </c>
      <c r="AY221" s="210" t="s">
        <v>295</v>
      </c>
      <c r="BK221" s="212">
        <f>SUM(BK222:BK226)</f>
        <v>0</v>
      </c>
    </row>
    <row r="222" s="2" customFormat="1" ht="49.05" customHeight="1">
      <c r="A222" s="40"/>
      <c r="B222" s="41"/>
      <c r="C222" s="215" t="s">
        <v>520</v>
      </c>
      <c r="D222" s="215" t="s">
        <v>298</v>
      </c>
      <c r="E222" s="216" t="s">
        <v>999</v>
      </c>
      <c r="F222" s="217" t="s">
        <v>1000</v>
      </c>
      <c r="G222" s="218" t="s">
        <v>459</v>
      </c>
      <c r="H222" s="219">
        <v>12</v>
      </c>
      <c r="I222" s="220"/>
      <c r="J222" s="221">
        <f>ROUND(I222*H222,2)</f>
        <v>0</v>
      </c>
      <c r="K222" s="217" t="s">
        <v>302</v>
      </c>
      <c r="L222" s="46"/>
      <c r="M222" s="222" t="s">
        <v>21</v>
      </c>
      <c r="N222" s="223" t="s">
        <v>43</v>
      </c>
      <c r="O222" s="86"/>
      <c r="P222" s="224">
        <f>O222*H222</f>
        <v>0</v>
      </c>
      <c r="Q222" s="224">
        <v>0.0046800000000000001</v>
      </c>
      <c r="R222" s="224">
        <f>Q222*H222</f>
        <v>0.056160000000000002</v>
      </c>
      <c r="S222" s="224">
        <v>0</v>
      </c>
      <c r="T222" s="225">
        <f>S222*H222</f>
        <v>0</v>
      </c>
      <c r="U222" s="40"/>
      <c r="V222" s="40"/>
      <c r="W222" s="40"/>
      <c r="X222" s="40"/>
      <c r="Y222" s="40"/>
      <c r="Z222" s="40"/>
      <c r="AA222" s="40"/>
      <c r="AB222" s="40"/>
      <c r="AC222" s="40"/>
      <c r="AD222" s="40"/>
      <c r="AE222" s="40"/>
      <c r="AR222" s="226" t="s">
        <v>303</v>
      </c>
      <c r="AT222" s="226" t="s">
        <v>298</v>
      </c>
      <c r="AU222" s="226" t="s">
        <v>81</v>
      </c>
      <c r="AY222" s="19" t="s">
        <v>295</v>
      </c>
      <c r="BE222" s="227">
        <f>IF(N222="základní",J222,0)</f>
        <v>0</v>
      </c>
      <c r="BF222" s="227">
        <f>IF(N222="snížená",J222,0)</f>
        <v>0</v>
      </c>
      <c r="BG222" s="227">
        <f>IF(N222="zákl. přenesená",J222,0)</f>
        <v>0</v>
      </c>
      <c r="BH222" s="227">
        <f>IF(N222="sníž. přenesená",J222,0)</f>
        <v>0</v>
      </c>
      <c r="BI222" s="227">
        <f>IF(N222="nulová",J222,0)</f>
        <v>0</v>
      </c>
      <c r="BJ222" s="19" t="s">
        <v>79</v>
      </c>
      <c r="BK222" s="227">
        <f>ROUND(I222*H222,2)</f>
        <v>0</v>
      </c>
      <c r="BL222" s="19" t="s">
        <v>303</v>
      </c>
      <c r="BM222" s="226" t="s">
        <v>1001</v>
      </c>
    </row>
    <row r="223" s="2" customFormat="1">
      <c r="A223" s="40"/>
      <c r="B223" s="41"/>
      <c r="C223" s="42"/>
      <c r="D223" s="228" t="s">
        <v>305</v>
      </c>
      <c r="E223" s="42"/>
      <c r="F223" s="229" t="s">
        <v>1002</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305</v>
      </c>
      <c r="AU223" s="19" t="s">
        <v>81</v>
      </c>
    </row>
    <row r="224" s="14" customFormat="1">
      <c r="A224" s="14"/>
      <c r="B224" s="244"/>
      <c r="C224" s="245"/>
      <c r="D224" s="235" t="s">
        <v>307</v>
      </c>
      <c r="E224" s="246" t="s">
        <v>21</v>
      </c>
      <c r="F224" s="247" t="s">
        <v>1003</v>
      </c>
      <c r="G224" s="245"/>
      <c r="H224" s="248">
        <v>12</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307</v>
      </c>
      <c r="AU224" s="254" t="s">
        <v>81</v>
      </c>
      <c r="AV224" s="14" t="s">
        <v>81</v>
      </c>
      <c r="AW224" s="14" t="s">
        <v>33</v>
      </c>
      <c r="AX224" s="14" t="s">
        <v>72</v>
      </c>
      <c r="AY224" s="254" t="s">
        <v>295</v>
      </c>
    </row>
    <row r="225" s="15" customFormat="1">
      <c r="A225" s="15"/>
      <c r="B225" s="255"/>
      <c r="C225" s="256"/>
      <c r="D225" s="235" t="s">
        <v>307</v>
      </c>
      <c r="E225" s="257" t="s">
        <v>21</v>
      </c>
      <c r="F225" s="258" t="s">
        <v>312</v>
      </c>
      <c r="G225" s="256"/>
      <c r="H225" s="259">
        <v>12</v>
      </c>
      <c r="I225" s="260"/>
      <c r="J225" s="256"/>
      <c r="K225" s="256"/>
      <c r="L225" s="261"/>
      <c r="M225" s="262"/>
      <c r="N225" s="263"/>
      <c r="O225" s="263"/>
      <c r="P225" s="263"/>
      <c r="Q225" s="263"/>
      <c r="R225" s="263"/>
      <c r="S225" s="263"/>
      <c r="T225" s="264"/>
      <c r="U225" s="15"/>
      <c r="V225" s="15"/>
      <c r="W225" s="15"/>
      <c r="X225" s="15"/>
      <c r="Y225" s="15"/>
      <c r="Z225" s="15"/>
      <c r="AA225" s="15"/>
      <c r="AB225" s="15"/>
      <c r="AC225" s="15"/>
      <c r="AD225" s="15"/>
      <c r="AE225" s="15"/>
      <c r="AT225" s="265" t="s">
        <v>307</v>
      </c>
      <c r="AU225" s="265" t="s">
        <v>81</v>
      </c>
      <c r="AV225" s="15" t="s">
        <v>303</v>
      </c>
      <c r="AW225" s="15" t="s">
        <v>33</v>
      </c>
      <c r="AX225" s="15" t="s">
        <v>79</v>
      </c>
      <c r="AY225" s="265" t="s">
        <v>295</v>
      </c>
    </row>
    <row r="226" s="2" customFormat="1" ht="24.15" customHeight="1">
      <c r="A226" s="40"/>
      <c r="B226" s="41"/>
      <c r="C226" s="286" t="s">
        <v>525</v>
      </c>
      <c r="D226" s="286" t="s">
        <v>947</v>
      </c>
      <c r="E226" s="287" t="s">
        <v>1004</v>
      </c>
      <c r="F226" s="288" t="s">
        <v>1005</v>
      </c>
      <c r="G226" s="289" t="s">
        <v>459</v>
      </c>
      <c r="H226" s="290">
        <v>12</v>
      </c>
      <c r="I226" s="291"/>
      <c r="J226" s="292">
        <f>ROUND(I226*H226,2)</f>
        <v>0</v>
      </c>
      <c r="K226" s="288" t="s">
        <v>302</v>
      </c>
      <c r="L226" s="293"/>
      <c r="M226" s="294" t="s">
        <v>21</v>
      </c>
      <c r="N226" s="295" t="s">
        <v>43</v>
      </c>
      <c r="O226" s="86"/>
      <c r="P226" s="224">
        <f>O226*H226</f>
        <v>0</v>
      </c>
      <c r="Q226" s="224">
        <v>0.0061999999999999998</v>
      </c>
      <c r="R226" s="224">
        <f>Q226*H226</f>
        <v>0.074399999999999994</v>
      </c>
      <c r="S226" s="224">
        <v>0</v>
      </c>
      <c r="T226" s="225">
        <f>S226*H226</f>
        <v>0</v>
      </c>
      <c r="U226" s="40"/>
      <c r="V226" s="40"/>
      <c r="W226" s="40"/>
      <c r="X226" s="40"/>
      <c r="Y226" s="40"/>
      <c r="Z226" s="40"/>
      <c r="AA226" s="40"/>
      <c r="AB226" s="40"/>
      <c r="AC226" s="40"/>
      <c r="AD226" s="40"/>
      <c r="AE226" s="40"/>
      <c r="AR226" s="226" t="s">
        <v>997</v>
      </c>
      <c r="AT226" s="226" t="s">
        <v>947</v>
      </c>
      <c r="AU226" s="226" t="s">
        <v>81</v>
      </c>
      <c r="AY226" s="19" t="s">
        <v>295</v>
      </c>
      <c r="BE226" s="227">
        <f>IF(N226="základní",J226,0)</f>
        <v>0</v>
      </c>
      <c r="BF226" s="227">
        <f>IF(N226="snížená",J226,0)</f>
        <v>0</v>
      </c>
      <c r="BG226" s="227">
        <f>IF(N226="zákl. přenesená",J226,0)</f>
        <v>0</v>
      </c>
      <c r="BH226" s="227">
        <f>IF(N226="sníž. přenesená",J226,0)</f>
        <v>0</v>
      </c>
      <c r="BI226" s="227">
        <f>IF(N226="nulová",J226,0)</f>
        <v>0</v>
      </c>
      <c r="BJ226" s="19" t="s">
        <v>79</v>
      </c>
      <c r="BK226" s="227">
        <f>ROUND(I226*H226,2)</f>
        <v>0</v>
      </c>
      <c r="BL226" s="19" t="s">
        <v>373</v>
      </c>
      <c r="BM226" s="226" t="s">
        <v>1006</v>
      </c>
    </row>
    <row r="227" s="12" customFormat="1" ht="22.8" customHeight="1">
      <c r="A227" s="12"/>
      <c r="B227" s="199"/>
      <c r="C227" s="200"/>
      <c r="D227" s="201" t="s">
        <v>71</v>
      </c>
      <c r="E227" s="213" t="s">
        <v>871</v>
      </c>
      <c r="F227" s="213" t="s">
        <v>872</v>
      </c>
      <c r="G227" s="200"/>
      <c r="H227" s="200"/>
      <c r="I227" s="203"/>
      <c r="J227" s="214">
        <f>BK227</f>
        <v>0</v>
      </c>
      <c r="K227" s="200"/>
      <c r="L227" s="205"/>
      <c r="M227" s="206"/>
      <c r="N227" s="207"/>
      <c r="O227" s="207"/>
      <c r="P227" s="208">
        <f>SUM(P228:P229)</f>
        <v>0</v>
      </c>
      <c r="Q227" s="207"/>
      <c r="R227" s="208">
        <f>SUM(R228:R229)</f>
        <v>0</v>
      </c>
      <c r="S227" s="207"/>
      <c r="T227" s="209">
        <f>SUM(T228:T229)</f>
        <v>0</v>
      </c>
      <c r="U227" s="12"/>
      <c r="V227" s="12"/>
      <c r="W227" s="12"/>
      <c r="X227" s="12"/>
      <c r="Y227" s="12"/>
      <c r="Z227" s="12"/>
      <c r="AA227" s="12"/>
      <c r="AB227" s="12"/>
      <c r="AC227" s="12"/>
      <c r="AD227" s="12"/>
      <c r="AE227" s="12"/>
      <c r="AR227" s="210" t="s">
        <v>79</v>
      </c>
      <c r="AT227" s="211" t="s">
        <v>71</v>
      </c>
      <c r="AU227" s="211" t="s">
        <v>79</v>
      </c>
      <c r="AY227" s="210" t="s">
        <v>295</v>
      </c>
      <c r="BK227" s="212">
        <f>SUM(BK228:BK229)</f>
        <v>0</v>
      </c>
    </row>
    <row r="228" s="2" customFormat="1" ht="66.75" customHeight="1">
      <c r="A228" s="40"/>
      <c r="B228" s="41"/>
      <c r="C228" s="215" t="s">
        <v>532</v>
      </c>
      <c r="D228" s="215" t="s">
        <v>298</v>
      </c>
      <c r="E228" s="216" t="s">
        <v>873</v>
      </c>
      <c r="F228" s="217" t="s">
        <v>874</v>
      </c>
      <c r="G228" s="218" t="s">
        <v>348</v>
      </c>
      <c r="H228" s="219">
        <v>13.808999999999999</v>
      </c>
      <c r="I228" s="220"/>
      <c r="J228" s="221">
        <f>ROUND(I228*H228,2)</f>
        <v>0</v>
      </c>
      <c r="K228" s="217" t="s">
        <v>302</v>
      </c>
      <c r="L228" s="46"/>
      <c r="M228" s="222" t="s">
        <v>21</v>
      </c>
      <c r="N228" s="223" t="s">
        <v>43</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303</v>
      </c>
      <c r="AT228" s="226" t="s">
        <v>298</v>
      </c>
      <c r="AU228" s="226" t="s">
        <v>81</v>
      </c>
      <c r="AY228" s="19" t="s">
        <v>295</v>
      </c>
      <c r="BE228" s="227">
        <f>IF(N228="základní",J228,0)</f>
        <v>0</v>
      </c>
      <c r="BF228" s="227">
        <f>IF(N228="snížená",J228,0)</f>
        <v>0</v>
      </c>
      <c r="BG228" s="227">
        <f>IF(N228="zákl. přenesená",J228,0)</f>
        <v>0</v>
      </c>
      <c r="BH228" s="227">
        <f>IF(N228="sníž. přenesená",J228,0)</f>
        <v>0</v>
      </c>
      <c r="BI228" s="227">
        <f>IF(N228="nulová",J228,0)</f>
        <v>0</v>
      </c>
      <c r="BJ228" s="19" t="s">
        <v>79</v>
      </c>
      <c r="BK228" s="227">
        <f>ROUND(I228*H228,2)</f>
        <v>0</v>
      </c>
      <c r="BL228" s="19" t="s">
        <v>303</v>
      </c>
      <c r="BM228" s="226" t="s">
        <v>1007</v>
      </c>
    </row>
    <row r="229" s="2" customFormat="1">
      <c r="A229" s="40"/>
      <c r="B229" s="41"/>
      <c r="C229" s="42"/>
      <c r="D229" s="228" t="s">
        <v>305</v>
      </c>
      <c r="E229" s="42"/>
      <c r="F229" s="229" t="s">
        <v>876</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305</v>
      </c>
      <c r="AU229" s="19" t="s">
        <v>81</v>
      </c>
    </row>
    <row r="230" s="12" customFormat="1" ht="25.92" customHeight="1">
      <c r="A230" s="12"/>
      <c r="B230" s="199"/>
      <c r="C230" s="200"/>
      <c r="D230" s="201" t="s">
        <v>71</v>
      </c>
      <c r="E230" s="202" t="s">
        <v>366</v>
      </c>
      <c r="F230" s="202" t="s">
        <v>367</v>
      </c>
      <c r="G230" s="200"/>
      <c r="H230" s="200"/>
      <c r="I230" s="203"/>
      <c r="J230" s="204">
        <f>BK230</f>
        <v>0</v>
      </c>
      <c r="K230" s="200"/>
      <c r="L230" s="205"/>
      <c r="M230" s="206"/>
      <c r="N230" s="207"/>
      <c r="O230" s="207"/>
      <c r="P230" s="208">
        <f>P231+P241+P255+P270+P291+P297+P340</f>
        <v>0</v>
      </c>
      <c r="Q230" s="207"/>
      <c r="R230" s="208">
        <f>R231+R241+R255+R270+R291+R297+R340</f>
        <v>1.4411762000000001</v>
      </c>
      <c r="S230" s="207"/>
      <c r="T230" s="209">
        <f>T231+T241+T255+T270+T291+T297+T340</f>
        <v>0.155</v>
      </c>
      <c r="U230" s="12"/>
      <c r="V230" s="12"/>
      <c r="W230" s="12"/>
      <c r="X230" s="12"/>
      <c r="Y230" s="12"/>
      <c r="Z230" s="12"/>
      <c r="AA230" s="12"/>
      <c r="AB230" s="12"/>
      <c r="AC230" s="12"/>
      <c r="AD230" s="12"/>
      <c r="AE230" s="12"/>
      <c r="AR230" s="210" t="s">
        <v>81</v>
      </c>
      <c r="AT230" s="211" t="s">
        <v>71</v>
      </c>
      <c r="AU230" s="211" t="s">
        <v>72</v>
      </c>
      <c r="AY230" s="210" t="s">
        <v>295</v>
      </c>
      <c r="BK230" s="212">
        <f>BK231+BK241+BK255+BK270+BK291+BK297+BK340</f>
        <v>0</v>
      </c>
    </row>
    <row r="231" s="12" customFormat="1" ht="22.8" customHeight="1">
      <c r="A231" s="12"/>
      <c r="B231" s="199"/>
      <c r="C231" s="200"/>
      <c r="D231" s="201" t="s">
        <v>71</v>
      </c>
      <c r="E231" s="213" t="s">
        <v>1008</v>
      </c>
      <c r="F231" s="213" t="s">
        <v>1009</v>
      </c>
      <c r="G231" s="200"/>
      <c r="H231" s="200"/>
      <c r="I231" s="203"/>
      <c r="J231" s="214">
        <f>BK231</f>
        <v>0</v>
      </c>
      <c r="K231" s="200"/>
      <c r="L231" s="205"/>
      <c r="M231" s="206"/>
      <c r="N231" s="207"/>
      <c r="O231" s="207"/>
      <c r="P231" s="208">
        <f>SUM(P232:P240)</f>
        <v>0</v>
      </c>
      <c r="Q231" s="207"/>
      <c r="R231" s="208">
        <f>SUM(R232:R240)</f>
        <v>0.046683000000000002</v>
      </c>
      <c r="S231" s="207"/>
      <c r="T231" s="209">
        <f>SUM(T232:T240)</f>
        <v>0</v>
      </c>
      <c r="U231" s="12"/>
      <c r="V231" s="12"/>
      <c r="W231" s="12"/>
      <c r="X231" s="12"/>
      <c r="Y231" s="12"/>
      <c r="Z231" s="12"/>
      <c r="AA231" s="12"/>
      <c r="AB231" s="12"/>
      <c r="AC231" s="12"/>
      <c r="AD231" s="12"/>
      <c r="AE231" s="12"/>
      <c r="AR231" s="210" t="s">
        <v>81</v>
      </c>
      <c r="AT231" s="211" t="s">
        <v>71</v>
      </c>
      <c r="AU231" s="211" t="s">
        <v>79</v>
      </c>
      <c r="AY231" s="210" t="s">
        <v>295</v>
      </c>
      <c r="BK231" s="212">
        <f>SUM(BK232:BK240)</f>
        <v>0</v>
      </c>
    </row>
    <row r="232" s="2" customFormat="1" ht="44.25" customHeight="1">
      <c r="A232" s="40"/>
      <c r="B232" s="41"/>
      <c r="C232" s="215" t="s">
        <v>538</v>
      </c>
      <c r="D232" s="215" t="s">
        <v>298</v>
      </c>
      <c r="E232" s="216" t="s">
        <v>1010</v>
      </c>
      <c r="F232" s="217" t="s">
        <v>1011</v>
      </c>
      <c r="G232" s="218" t="s">
        <v>301</v>
      </c>
      <c r="H232" s="219">
        <v>11.4</v>
      </c>
      <c r="I232" s="220"/>
      <c r="J232" s="221">
        <f>ROUND(I232*H232,2)</f>
        <v>0</v>
      </c>
      <c r="K232" s="217" t="s">
        <v>302</v>
      </c>
      <c r="L232" s="46"/>
      <c r="M232" s="222" t="s">
        <v>21</v>
      </c>
      <c r="N232" s="223" t="s">
        <v>43</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373</v>
      </c>
      <c r="AT232" s="226" t="s">
        <v>298</v>
      </c>
      <c r="AU232" s="226" t="s">
        <v>81</v>
      </c>
      <c r="AY232" s="19" t="s">
        <v>295</v>
      </c>
      <c r="BE232" s="227">
        <f>IF(N232="základní",J232,0)</f>
        <v>0</v>
      </c>
      <c r="BF232" s="227">
        <f>IF(N232="snížená",J232,0)</f>
        <v>0</v>
      </c>
      <c r="BG232" s="227">
        <f>IF(N232="zákl. přenesená",J232,0)</f>
        <v>0</v>
      </c>
      <c r="BH232" s="227">
        <f>IF(N232="sníž. přenesená",J232,0)</f>
        <v>0</v>
      </c>
      <c r="BI232" s="227">
        <f>IF(N232="nulová",J232,0)</f>
        <v>0</v>
      </c>
      <c r="BJ232" s="19" t="s">
        <v>79</v>
      </c>
      <c r="BK232" s="227">
        <f>ROUND(I232*H232,2)</f>
        <v>0</v>
      </c>
      <c r="BL232" s="19" t="s">
        <v>373</v>
      </c>
      <c r="BM232" s="226" t="s">
        <v>1012</v>
      </c>
    </row>
    <row r="233" s="2" customFormat="1">
      <c r="A233" s="40"/>
      <c r="B233" s="41"/>
      <c r="C233" s="42"/>
      <c r="D233" s="228" t="s">
        <v>305</v>
      </c>
      <c r="E233" s="42"/>
      <c r="F233" s="229" t="s">
        <v>1013</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305</v>
      </c>
      <c r="AU233" s="19" t="s">
        <v>81</v>
      </c>
    </row>
    <row r="234" s="13" customFormat="1">
      <c r="A234" s="13"/>
      <c r="B234" s="233"/>
      <c r="C234" s="234"/>
      <c r="D234" s="235" t="s">
        <v>307</v>
      </c>
      <c r="E234" s="236" t="s">
        <v>21</v>
      </c>
      <c r="F234" s="237" t="s">
        <v>1014</v>
      </c>
      <c r="G234" s="234"/>
      <c r="H234" s="236" t="s">
        <v>21</v>
      </c>
      <c r="I234" s="238"/>
      <c r="J234" s="234"/>
      <c r="K234" s="234"/>
      <c r="L234" s="239"/>
      <c r="M234" s="240"/>
      <c r="N234" s="241"/>
      <c r="O234" s="241"/>
      <c r="P234" s="241"/>
      <c r="Q234" s="241"/>
      <c r="R234" s="241"/>
      <c r="S234" s="241"/>
      <c r="T234" s="242"/>
      <c r="U234" s="13"/>
      <c r="V234" s="13"/>
      <c r="W234" s="13"/>
      <c r="X234" s="13"/>
      <c r="Y234" s="13"/>
      <c r="Z234" s="13"/>
      <c r="AA234" s="13"/>
      <c r="AB234" s="13"/>
      <c r="AC234" s="13"/>
      <c r="AD234" s="13"/>
      <c r="AE234" s="13"/>
      <c r="AT234" s="243" t="s">
        <v>307</v>
      </c>
      <c r="AU234" s="243" t="s">
        <v>81</v>
      </c>
      <c r="AV234" s="13" t="s">
        <v>79</v>
      </c>
      <c r="AW234" s="13" t="s">
        <v>33</v>
      </c>
      <c r="AX234" s="13" t="s">
        <v>72</v>
      </c>
      <c r="AY234" s="243" t="s">
        <v>295</v>
      </c>
    </row>
    <row r="235" s="14" customFormat="1">
      <c r="A235" s="14"/>
      <c r="B235" s="244"/>
      <c r="C235" s="245"/>
      <c r="D235" s="235" t="s">
        <v>307</v>
      </c>
      <c r="E235" s="246" t="s">
        <v>21</v>
      </c>
      <c r="F235" s="247" t="s">
        <v>1015</v>
      </c>
      <c r="G235" s="245"/>
      <c r="H235" s="248">
        <v>11.4</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307</v>
      </c>
      <c r="AU235" s="254" t="s">
        <v>81</v>
      </c>
      <c r="AV235" s="14" t="s">
        <v>81</v>
      </c>
      <c r="AW235" s="14" t="s">
        <v>33</v>
      </c>
      <c r="AX235" s="14" t="s">
        <v>72</v>
      </c>
      <c r="AY235" s="254" t="s">
        <v>295</v>
      </c>
    </row>
    <row r="236" s="15" customFormat="1">
      <c r="A236" s="15"/>
      <c r="B236" s="255"/>
      <c r="C236" s="256"/>
      <c r="D236" s="235" t="s">
        <v>307</v>
      </c>
      <c r="E236" s="257" t="s">
        <v>21</v>
      </c>
      <c r="F236" s="258" t="s">
        <v>312</v>
      </c>
      <c r="G236" s="256"/>
      <c r="H236" s="259">
        <v>11.4</v>
      </c>
      <c r="I236" s="260"/>
      <c r="J236" s="256"/>
      <c r="K236" s="256"/>
      <c r="L236" s="261"/>
      <c r="M236" s="262"/>
      <c r="N236" s="263"/>
      <c r="O236" s="263"/>
      <c r="P236" s="263"/>
      <c r="Q236" s="263"/>
      <c r="R236" s="263"/>
      <c r="S236" s="263"/>
      <c r="T236" s="264"/>
      <c r="U236" s="15"/>
      <c r="V236" s="15"/>
      <c r="W236" s="15"/>
      <c r="X236" s="15"/>
      <c r="Y236" s="15"/>
      <c r="Z236" s="15"/>
      <c r="AA236" s="15"/>
      <c r="AB236" s="15"/>
      <c r="AC236" s="15"/>
      <c r="AD236" s="15"/>
      <c r="AE236" s="15"/>
      <c r="AT236" s="265" t="s">
        <v>307</v>
      </c>
      <c r="AU236" s="265" t="s">
        <v>81</v>
      </c>
      <c r="AV236" s="15" t="s">
        <v>303</v>
      </c>
      <c r="AW236" s="15" t="s">
        <v>33</v>
      </c>
      <c r="AX236" s="15" t="s">
        <v>79</v>
      </c>
      <c r="AY236" s="265" t="s">
        <v>295</v>
      </c>
    </row>
    <row r="237" s="2" customFormat="1" ht="24.15" customHeight="1">
      <c r="A237" s="40"/>
      <c r="B237" s="41"/>
      <c r="C237" s="286" t="s">
        <v>545</v>
      </c>
      <c r="D237" s="286" t="s">
        <v>947</v>
      </c>
      <c r="E237" s="287" t="s">
        <v>1016</v>
      </c>
      <c r="F237" s="288" t="s">
        <v>1017</v>
      </c>
      <c r="G237" s="289" t="s">
        <v>301</v>
      </c>
      <c r="H237" s="290">
        <v>11.970000000000001</v>
      </c>
      <c r="I237" s="291"/>
      <c r="J237" s="292">
        <f>ROUND(I237*H237,2)</f>
        <v>0</v>
      </c>
      <c r="K237" s="288" t="s">
        <v>302</v>
      </c>
      <c r="L237" s="293"/>
      <c r="M237" s="294" t="s">
        <v>21</v>
      </c>
      <c r="N237" s="295" t="s">
        <v>43</v>
      </c>
      <c r="O237" s="86"/>
      <c r="P237" s="224">
        <f>O237*H237</f>
        <v>0</v>
      </c>
      <c r="Q237" s="224">
        <v>0.0038999999999999998</v>
      </c>
      <c r="R237" s="224">
        <f>Q237*H237</f>
        <v>0.046683000000000002</v>
      </c>
      <c r="S237" s="224">
        <v>0</v>
      </c>
      <c r="T237" s="225">
        <f>S237*H237</f>
        <v>0</v>
      </c>
      <c r="U237" s="40"/>
      <c r="V237" s="40"/>
      <c r="W237" s="40"/>
      <c r="X237" s="40"/>
      <c r="Y237" s="40"/>
      <c r="Z237" s="40"/>
      <c r="AA237" s="40"/>
      <c r="AB237" s="40"/>
      <c r="AC237" s="40"/>
      <c r="AD237" s="40"/>
      <c r="AE237" s="40"/>
      <c r="AR237" s="226" t="s">
        <v>997</v>
      </c>
      <c r="AT237" s="226" t="s">
        <v>947</v>
      </c>
      <c r="AU237" s="226" t="s">
        <v>81</v>
      </c>
      <c r="AY237" s="19" t="s">
        <v>295</v>
      </c>
      <c r="BE237" s="227">
        <f>IF(N237="základní",J237,0)</f>
        <v>0</v>
      </c>
      <c r="BF237" s="227">
        <f>IF(N237="snížená",J237,0)</f>
        <v>0</v>
      </c>
      <c r="BG237" s="227">
        <f>IF(N237="zákl. přenesená",J237,0)</f>
        <v>0</v>
      </c>
      <c r="BH237" s="227">
        <f>IF(N237="sníž. přenesená",J237,0)</f>
        <v>0</v>
      </c>
      <c r="BI237" s="227">
        <f>IF(N237="nulová",J237,0)</f>
        <v>0</v>
      </c>
      <c r="BJ237" s="19" t="s">
        <v>79</v>
      </c>
      <c r="BK237" s="227">
        <f>ROUND(I237*H237,2)</f>
        <v>0</v>
      </c>
      <c r="BL237" s="19" t="s">
        <v>373</v>
      </c>
      <c r="BM237" s="226" t="s">
        <v>1018</v>
      </c>
    </row>
    <row r="238" s="14" customFormat="1">
      <c r="A238" s="14"/>
      <c r="B238" s="244"/>
      <c r="C238" s="245"/>
      <c r="D238" s="235" t="s">
        <v>307</v>
      </c>
      <c r="E238" s="245"/>
      <c r="F238" s="247" t="s">
        <v>1019</v>
      </c>
      <c r="G238" s="245"/>
      <c r="H238" s="248">
        <v>11.970000000000001</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307</v>
      </c>
      <c r="AU238" s="254" t="s">
        <v>81</v>
      </c>
      <c r="AV238" s="14" t="s">
        <v>81</v>
      </c>
      <c r="AW238" s="14" t="s">
        <v>4</v>
      </c>
      <c r="AX238" s="14" t="s">
        <v>79</v>
      </c>
      <c r="AY238" s="254" t="s">
        <v>295</v>
      </c>
    </row>
    <row r="239" s="2" customFormat="1" ht="49.05" customHeight="1">
      <c r="A239" s="40"/>
      <c r="B239" s="41"/>
      <c r="C239" s="215" t="s">
        <v>550</v>
      </c>
      <c r="D239" s="215" t="s">
        <v>298</v>
      </c>
      <c r="E239" s="216" t="s">
        <v>1020</v>
      </c>
      <c r="F239" s="217" t="s">
        <v>1021</v>
      </c>
      <c r="G239" s="218" t="s">
        <v>348</v>
      </c>
      <c r="H239" s="219">
        <v>0.047</v>
      </c>
      <c r="I239" s="220"/>
      <c r="J239" s="221">
        <f>ROUND(I239*H239,2)</f>
        <v>0</v>
      </c>
      <c r="K239" s="217" t="s">
        <v>302</v>
      </c>
      <c r="L239" s="46"/>
      <c r="M239" s="222" t="s">
        <v>21</v>
      </c>
      <c r="N239" s="223" t="s">
        <v>43</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373</v>
      </c>
      <c r="AT239" s="226" t="s">
        <v>298</v>
      </c>
      <c r="AU239" s="226" t="s">
        <v>81</v>
      </c>
      <c r="AY239" s="19" t="s">
        <v>295</v>
      </c>
      <c r="BE239" s="227">
        <f>IF(N239="základní",J239,0)</f>
        <v>0</v>
      </c>
      <c r="BF239" s="227">
        <f>IF(N239="snížená",J239,0)</f>
        <v>0</v>
      </c>
      <c r="BG239" s="227">
        <f>IF(N239="zákl. přenesená",J239,0)</f>
        <v>0</v>
      </c>
      <c r="BH239" s="227">
        <f>IF(N239="sníž. přenesená",J239,0)</f>
        <v>0</v>
      </c>
      <c r="BI239" s="227">
        <f>IF(N239="nulová",J239,0)</f>
        <v>0</v>
      </c>
      <c r="BJ239" s="19" t="s">
        <v>79</v>
      </c>
      <c r="BK239" s="227">
        <f>ROUND(I239*H239,2)</f>
        <v>0</v>
      </c>
      <c r="BL239" s="19" t="s">
        <v>373</v>
      </c>
      <c r="BM239" s="226" t="s">
        <v>1022</v>
      </c>
    </row>
    <row r="240" s="2" customFormat="1">
      <c r="A240" s="40"/>
      <c r="B240" s="41"/>
      <c r="C240" s="42"/>
      <c r="D240" s="228" t="s">
        <v>305</v>
      </c>
      <c r="E240" s="42"/>
      <c r="F240" s="229" t="s">
        <v>1023</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305</v>
      </c>
      <c r="AU240" s="19" t="s">
        <v>81</v>
      </c>
    </row>
    <row r="241" s="12" customFormat="1" ht="22.8" customHeight="1">
      <c r="A241" s="12"/>
      <c r="B241" s="199"/>
      <c r="C241" s="200"/>
      <c r="D241" s="201" t="s">
        <v>71</v>
      </c>
      <c r="E241" s="213" t="s">
        <v>368</v>
      </c>
      <c r="F241" s="213" t="s">
        <v>369</v>
      </c>
      <c r="G241" s="200"/>
      <c r="H241" s="200"/>
      <c r="I241" s="203"/>
      <c r="J241" s="214">
        <f>BK241</f>
        <v>0</v>
      </c>
      <c r="K241" s="200"/>
      <c r="L241" s="205"/>
      <c r="M241" s="206"/>
      <c r="N241" s="207"/>
      <c r="O241" s="207"/>
      <c r="P241" s="208">
        <f>SUM(P242:P254)</f>
        <v>0</v>
      </c>
      <c r="Q241" s="207"/>
      <c r="R241" s="208">
        <f>SUM(R242:R254)</f>
        <v>0.4678196</v>
      </c>
      <c r="S241" s="207"/>
      <c r="T241" s="209">
        <f>SUM(T242:T254)</f>
        <v>0</v>
      </c>
      <c r="U241" s="12"/>
      <c r="V241" s="12"/>
      <c r="W241" s="12"/>
      <c r="X241" s="12"/>
      <c r="Y241" s="12"/>
      <c r="Z241" s="12"/>
      <c r="AA241" s="12"/>
      <c r="AB241" s="12"/>
      <c r="AC241" s="12"/>
      <c r="AD241" s="12"/>
      <c r="AE241" s="12"/>
      <c r="AR241" s="210" t="s">
        <v>81</v>
      </c>
      <c r="AT241" s="211" t="s">
        <v>71</v>
      </c>
      <c r="AU241" s="211" t="s">
        <v>79</v>
      </c>
      <c r="AY241" s="210" t="s">
        <v>295</v>
      </c>
      <c r="BK241" s="212">
        <f>SUM(BK242:BK254)</f>
        <v>0</v>
      </c>
    </row>
    <row r="242" s="2" customFormat="1" ht="37.8" customHeight="1">
      <c r="A242" s="40"/>
      <c r="B242" s="41"/>
      <c r="C242" s="215" t="s">
        <v>743</v>
      </c>
      <c r="D242" s="215" t="s">
        <v>298</v>
      </c>
      <c r="E242" s="216" t="s">
        <v>1024</v>
      </c>
      <c r="F242" s="217" t="s">
        <v>1025</v>
      </c>
      <c r="G242" s="218" t="s">
        <v>301</v>
      </c>
      <c r="H242" s="219">
        <v>15.460000000000001</v>
      </c>
      <c r="I242" s="220"/>
      <c r="J242" s="221">
        <f>ROUND(I242*H242,2)</f>
        <v>0</v>
      </c>
      <c r="K242" s="217" t="s">
        <v>302</v>
      </c>
      <c r="L242" s="46"/>
      <c r="M242" s="222" t="s">
        <v>21</v>
      </c>
      <c r="N242" s="223" t="s">
        <v>43</v>
      </c>
      <c r="O242" s="86"/>
      <c r="P242" s="224">
        <f>O242*H242</f>
        <v>0</v>
      </c>
      <c r="Q242" s="224">
        <v>0.019109999999999999</v>
      </c>
      <c r="R242" s="224">
        <f>Q242*H242</f>
        <v>0.2954406</v>
      </c>
      <c r="S242" s="224">
        <v>0</v>
      </c>
      <c r="T242" s="225">
        <f>S242*H242</f>
        <v>0</v>
      </c>
      <c r="U242" s="40"/>
      <c r="V242" s="40"/>
      <c r="W242" s="40"/>
      <c r="X242" s="40"/>
      <c r="Y242" s="40"/>
      <c r="Z242" s="40"/>
      <c r="AA242" s="40"/>
      <c r="AB242" s="40"/>
      <c r="AC242" s="40"/>
      <c r="AD242" s="40"/>
      <c r="AE242" s="40"/>
      <c r="AR242" s="226" t="s">
        <v>373</v>
      </c>
      <c r="AT242" s="226" t="s">
        <v>298</v>
      </c>
      <c r="AU242" s="226" t="s">
        <v>81</v>
      </c>
      <c r="AY242" s="19" t="s">
        <v>295</v>
      </c>
      <c r="BE242" s="227">
        <f>IF(N242="základní",J242,0)</f>
        <v>0</v>
      </c>
      <c r="BF242" s="227">
        <f>IF(N242="snížená",J242,0)</f>
        <v>0</v>
      </c>
      <c r="BG242" s="227">
        <f>IF(N242="zákl. přenesená",J242,0)</f>
        <v>0</v>
      </c>
      <c r="BH242" s="227">
        <f>IF(N242="sníž. přenesená",J242,0)</f>
        <v>0</v>
      </c>
      <c r="BI242" s="227">
        <f>IF(N242="nulová",J242,0)</f>
        <v>0</v>
      </c>
      <c r="BJ242" s="19" t="s">
        <v>79</v>
      </c>
      <c r="BK242" s="227">
        <f>ROUND(I242*H242,2)</f>
        <v>0</v>
      </c>
      <c r="BL242" s="19" t="s">
        <v>373</v>
      </c>
      <c r="BM242" s="226" t="s">
        <v>1026</v>
      </c>
    </row>
    <row r="243" s="2" customFormat="1">
      <c r="A243" s="40"/>
      <c r="B243" s="41"/>
      <c r="C243" s="42"/>
      <c r="D243" s="228" t="s">
        <v>305</v>
      </c>
      <c r="E243" s="42"/>
      <c r="F243" s="229" t="s">
        <v>1027</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305</v>
      </c>
      <c r="AU243" s="19" t="s">
        <v>81</v>
      </c>
    </row>
    <row r="244" s="14" customFormat="1">
      <c r="A244" s="14"/>
      <c r="B244" s="244"/>
      <c r="C244" s="245"/>
      <c r="D244" s="235" t="s">
        <v>307</v>
      </c>
      <c r="E244" s="246" t="s">
        <v>21</v>
      </c>
      <c r="F244" s="247" t="s">
        <v>377</v>
      </c>
      <c r="G244" s="245"/>
      <c r="H244" s="248">
        <v>6</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307</v>
      </c>
      <c r="AU244" s="254" t="s">
        <v>81</v>
      </c>
      <c r="AV244" s="14" t="s">
        <v>81</v>
      </c>
      <c r="AW244" s="14" t="s">
        <v>33</v>
      </c>
      <c r="AX244" s="14" t="s">
        <v>72</v>
      </c>
      <c r="AY244" s="254" t="s">
        <v>295</v>
      </c>
    </row>
    <row r="245" s="14" customFormat="1">
      <c r="A245" s="14"/>
      <c r="B245" s="244"/>
      <c r="C245" s="245"/>
      <c r="D245" s="235" t="s">
        <v>307</v>
      </c>
      <c r="E245" s="246" t="s">
        <v>21</v>
      </c>
      <c r="F245" s="247" t="s">
        <v>378</v>
      </c>
      <c r="G245" s="245"/>
      <c r="H245" s="248">
        <v>1.3600000000000001</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307</v>
      </c>
      <c r="AU245" s="254" t="s">
        <v>81</v>
      </c>
      <c r="AV245" s="14" t="s">
        <v>81</v>
      </c>
      <c r="AW245" s="14" t="s">
        <v>33</v>
      </c>
      <c r="AX245" s="14" t="s">
        <v>72</v>
      </c>
      <c r="AY245" s="254" t="s">
        <v>295</v>
      </c>
    </row>
    <row r="246" s="14" customFormat="1">
      <c r="A246" s="14"/>
      <c r="B246" s="244"/>
      <c r="C246" s="245"/>
      <c r="D246" s="235" t="s">
        <v>307</v>
      </c>
      <c r="E246" s="246" t="s">
        <v>21</v>
      </c>
      <c r="F246" s="247" t="s">
        <v>379</v>
      </c>
      <c r="G246" s="245"/>
      <c r="H246" s="248">
        <v>8.0999999999999996</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307</v>
      </c>
      <c r="AU246" s="254" t="s">
        <v>81</v>
      </c>
      <c r="AV246" s="14" t="s">
        <v>81</v>
      </c>
      <c r="AW246" s="14" t="s">
        <v>33</v>
      </c>
      <c r="AX246" s="14" t="s">
        <v>72</v>
      </c>
      <c r="AY246" s="254" t="s">
        <v>295</v>
      </c>
    </row>
    <row r="247" s="15" customFormat="1">
      <c r="A247" s="15"/>
      <c r="B247" s="255"/>
      <c r="C247" s="256"/>
      <c r="D247" s="235" t="s">
        <v>307</v>
      </c>
      <c r="E247" s="257" t="s">
        <v>21</v>
      </c>
      <c r="F247" s="258" t="s">
        <v>312</v>
      </c>
      <c r="G247" s="256"/>
      <c r="H247" s="259">
        <v>15.460000000000001</v>
      </c>
      <c r="I247" s="260"/>
      <c r="J247" s="256"/>
      <c r="K247" s="256"/>
      <c r="L247" s="261"/>
      <c r="M247" s="262"/>
      <c r="N247" s="263"/>
      <c r="O247" s="263"/>
      <c r="P247" s="263"/>
      <c r="Q247" s="263"/>
      <c r="R247" s="263"/>
      <c r="S247" s="263"/>
      <c r="T247" s="264"/>
      <c r="U247" s="15"/>
      <c r="V247" s="15"/>
      <c r="W247" s="15"/>
      <c r="X247" s="15"/>
      <c r="Y247" s="15"/>
      <c r="Z247" s="15"/>
      <c r="AA247" s="15"/>
      <c r="AB247" s="15"/>
      <c r="AC247" s="15"/>
      <c r="AD247" s="15"/>
      <c r="AE247" s="15"/>
      <c r="AT247" s="265" t="s">
        <v>307</v>
      </c>
      <c r="AU247" s="265" t="s">
        <v>81</v>
      </c>
      <c r="AV247" s="15" t="s">
        <v>303</v>
      </c>
      <c r="AW247" s="15" t="s">
        <v>33</v>
      </c>
      <c r="AX247" s="15" t="s">
        <v>79</v>
      </c>
      <c r="AY247" s="265" t="s">
        <v>295</v>
      </c>
    </row>
    <row r="248" s="2" customFormat="1" ht="24.15" customHeight="1">
      <c r="A248" s="40"/>
      <c r="B248" s="41"/>
      <c r="C248" s="215" t="s">
        <v>1028</v>
      </c>
      <c r="D248" s="215" t="s">
        <v>298</v>
      </c>
      <c r="E248" s="216" t="s">
        <v>1029</v>
      </c>
      <c r="F248" s="217" t="s">
        <v>1030</v>
      </c>
      <c r="G248" s="218" t="s">
        <v>301</v>
      </c>
      <c r="H248" s="219">
        <v>15.460000000000001</v>
      </c>
      <c r="I248" s="220"/>
      <c r="J248" s="221">
        <f>ROUND(I248*H248,2)</f>
        <v>0</v>
      </c>
      <c r="K248" s="217" t="s">
        <v>523</v>
      </c>
      <c r="L248" s="46"/>
      <c r="M248" s="222" t="s">
        <v>21</v>
      </c>
      <c r="N248" s="223" t="s">
        <v>43</v>
      </c>
      <c r="O248" s="86"/>
      <c r="P248" s="224">
        <f>O248*H248</f>
        <v>0</v>
      </c>
      <c r="Q248" s="224">
        <v>0.01115</v>
      </c>
      <c r="R248" s="224">
        <f>Q248*H248</f>
        <v>0.172379</v>
      </c>
      <c r="S248" s="224">
        <v>0</v>
      </c>
      <c r="T248" s="225">
        <f>S248*H248</f>
        <v>0</v>
      </c>
      <c r="U248" s="40"/>
      <c r="V248" s="40"/>
      <c r="W248" s="40"/>
      <c r="X248" s="40"/>
      <c r="Y248" s="40"/>
      <c r="Z248" s="40"/>
      <c r="AA248" s="40"/>
      <c r="AB248" s="40"/>
      <c r="AC248" s="40"/>
      <c r="AD248" s="40"/>
      <c r="AE248" s="40"/>
      <c r="AR248" s="226" t="s">
        <v>373</v>
      </c>
      <c r="AT248" s="226" t="s">
        <v>298</v>
      </c>
      <c r="AU248" s="226" t="s">
        <v>81</v>
      </c>
      <c r="AY248" s="19" t="s">
        <v>295</v>
      </c>
      <c r="BE248" s="227">
        <f>IF(N248="základní",J248,0)</f>
        <v>0</v>
      </c>
      <c r="BF248" s="227">
        <f>IF(N248="snížená",J248,0)</f>
        <v>0</v>
      </c>
      <c r="BG248" s="227">
        <f>IF(N248="zákl. přenesená",J248,0)</f>
        <v>0</v>
      </c>
      <c r="BH248" s="227">
        <f>IF(N248="sníž. přenesená",J248,0)</f>
        <v>0</v>
      </c>
      <c r="BI248" s="227">
        <f>IF(N248="nulová",J248,0)</f>
        <v>0</v>
      </c>
      <c r="BJ248" s="19" t="s">
        <v>79</v>
      </c>
      <c r="BK248" s="227">
        <f>ROUND(I248*H248,2)</f>
        <v>0</v>
      </c>
      <c r="BL248" s="19" t="s">
        <v>373</v>
      </c>
      <c r="BM248" s="226" t="s">
        <v>1031</v>
      </c>
    </row>
    <row r="249" s="14" customFormat="1">
      <c r="A249" s="14"/>
      <c r="B249" s="244"/>
      <c r="C249" s="245"/>
      <c r="D249" s="235" t="s">
        <v>307</v>
      </c>
      <c r="E249" s="246" t="s">
        <v>21</v>
      </c>
      <c r="F249" s="247" t="s">
        <v>377</v>
      </c>
      <c r="G249" s="245"/>
      <c r="H249" s="248">
        <v>6</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307</v>
      </c>
      <c r="AU249" s="254" t="s">
        <v>81</v>
      </c>
      <c r="AV249" s="14" t="s">
        <v>81</v>
      </c>
      <c r="AW249" s="14" t="s">
        <v>33</v>
      </c>
      <c r="AX249" s="14" t="s">
        <v>72</v>
      </c>
      <c r="AY249" s="254" t="s">
        <v>295</v>
      </c>
    </row>
    <row r="250" s="14" customFormat="1">
      <c r="A250" s="14"/>
      <c r="B250" s="244"/>
      <c r="C250" s="245"/>
      <c r="D250" s="235" t="s">
        <v>307</v>
      </c>
      <c r="E250" s="246" t="s">
        <v>21</v>
      </c>
      <c r="F250" s="247" t="s">
        <v>378</v>
      </c>
      <c r="G250" s="245"/>
      <c r="H250" s="248">
        <v>1.3600000000000001</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307</v>
      </c>
      <c r="AU250" s="254" t="s">
        <v>81</v>
      </c>
      <c r="AV250" s="14" t="s">
        <v>81</v>
      </c>
      <c r="AW250" s="14" t="s">
        <v>33</v>
      </c>
      <c r="AX250" s="14" t="s">
        <v>72</v>
      </c>
      <c r="AY250" s="254" t="s">
        <v>295</v>
      </c>
    </row>
    <row r="251" s="14" customFormat="1">
      <c r="A251" s="14"/>
      <c r="B251" s="244"/>
      <c r="C251" s="245"/>
      <c r="D251" s="235" t="s">
        <v>307</v>
      </c>
      <c r="E251" s="246" t="s">
        <v>21</v>
      </c>
      <c r="F251" s="247" t="s">
        <v>379</v>
      </c>
      <c r="G251" s="245"/>
      <c r="H251" s="248">
        <v>8.0999999999999996</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307</v>
      </c>
      <c r="AU251" s="254" t="s">
        <v>81</v>
      </c>
      <c r="AV251" s="14" t="s">
        <v>81</v>
      </c>
      <c r="AW251" s="14" t="s">
        <v>33</v>
      </c>
      <c r="AX251" s="14" t="s">
        <v>72</v>
      </c>
      <c r="AY251" s="254" t="s">
        <v>295</v>
      </c>
    </row>
    <row r="252" s="15" customFormat="1">
      <c r="A252" s="15"/>
      <c r="B252" s="255"/>
      <c r="C252" s="256"/>
      <c r="D252" s="235" t="s">
        <v>307</v>
      </c>
      <c r="E252" s="257" t="s">
        <v>21</v>
      </c>
      <c r="F252" s="258" t="s">
        <v>312</v>
      </c>
      <c r="G252" s="256"/>
      <c r="H252" s="259">
        <v>15.460000000000001</v>
      </c>
      <c r="I252" s="260"/>
      <c r="J252" s="256"/>
      <c r="K252" s="256"/>
      <c r="L252" s="261"/>
      <c r="M252" s="262"/>
      <c r="N252" s="263"/>
      <c r="O252" s="263"/>
      <c r="P252" s="263"/>
      <c r="Q252" s="263"/>
      <c r="R252" s="263"/>
      <c r="S252" s="263"/>
      <c r="T252" s="264"/>
      <c r="U252" s="15"/>
      <c r="V252" s="15"/>
      <c r="W252" s="15"/>
      <c r="X252" s="15"/>
      <c r="Y252" s="15"/>
      <c r="Z252" s="15"/>
      <c r="AA252" s="15"/>
      <c r="AB252" s="15"/>
      <c r="AC252" s="15"/>
      <c r="AD252" s="15"/>
      <c r="AE252" s="15"/>
      <c r="AT252" s="265" t="s">
        <v>307</v>
      </c>
      <c r="AU252" s="265" t="s">
        <v>81</v>
      </c>
      <c r="AV252" s="15" t="s">
        <v>303</v>
      </c>
      <c r="AW252" s="15" t="s">
        <v>33</v>
      </c>
      <c r="AX252" s="15" t="s">
        <v>79</v>
      </c>
      <c r="AY252" s="265" t="s">
        <v>295</v>
      </c>
    </row>
    <row r="253" s="2" customFormat="1" ht="49.05" customHeight="1">
      <c r="A253" s="40"/>
      <c r="B253" s="41"/>
      <c r="C253" s="215" t="s">
        <v>1032</v>
      </c>
      <c r="D253" s="215" t="s">
        <v>298</v>
      </c>
      <c r="E253" s="216" t="s">
        <v>1033</v>
      </c>
      <c r="F253" s="217" t="s">
        <v>1034</v>
      </c>
      <c r="G253" s="218" t="s">
        <v>348</v>
      </c>
      <c r="H253" s="219">
        <v>0.46800000000000003</v>
      </c>
      <c r="I253" s="220"/>
      <c r="J253" s="221">
        <f>ROUND(I253*H253,2)</f>
        <v>0</v>
      </c>
      <c r="K253" s="217" t="s">
        <v>302</v>
      </c>
      <c r="L253" s="46"/>
      <c r="M253" s="222" t="s">
        <v>21</v>
      </c>
      <c r="N253" s="223" t="s">
        <v>43</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373</v>
      </c>
      <c r="AT253" s="226" t="s">
        <v>298</v>
      </c>
      <c r="AU253" s="226" t="s">
        <v>81</v>
      </c>
      <c r="AY253" s="19" t="s">
        <v>295</v>
      </c>
      <c r="BE253" s="227">
        <f>IF(N253="základní",J253,0)</f>
        <v>0</v>
      </c>
      <c r="BF253" s="227">
        <f>IF(N253="snížená",J253,0)</f>
        <v>0</v>
      </c>
      <c r="BG253" s="227">
        <f>IF(N253="zákl. přenesená",J253,0)</f>
        <v>0</v>
      </c>
      <c r="BH253" s="227">
        <f>IF(N253="sníž. přenesená",J253,0)</f>
        <v>0</v>
      </c>
      <c r="BI253" s="227">
        <f>IF(N253="nulová",J253,0)</f>
        <v>0</v>
      </c>
      <c r="BJ253" s="19" t="s">
        <v>79</v>
      </c>
      <c r="BK253" s="227">
        <f>ROUND(I253*H253,2)</f>
        <v>0</v>
      </c>
      <c r="BL253" s="19" t="s">
        <v>373</v>
      </c>
      <c r="BM253" s="226" t="s">
        <v>1035</v>
      </c>
    </row>
    <row r="254" s="2" customFormat="1">
      <c r="A254" s="40"/>
      <c r="B254" s="41"/>
      <c r="C254" s="42"/>
      <c r="D254" s="228" t="s">
        <v>305</v>
      </c>
      <c r="E254" s="42"/>
      <c r="F254" s="229" t="s">
        <v>1036</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305</v>
      </c>
      <c r="AU254" s="19" t="s">
        <v>81</v>
      </c>
    </row>
    <row r="255" s="12" customFormat="1" ht="22.8" customHeight="1">
      <c r="A255" s="12"/>
      <c r="B255" s="199"/>
      <c r="C255" s="200"/>
      <c r="D255" s="201" t="s">
        <v>71</v>
      </c>
      <c r="E255" s="213" t="s">
        <v>380</v>
      </c>
      <c r="F255" s="213" t="s">
        <v>381</v>
      </c>
      <c r="G255" s="200"/>
      <c r="H255" s="200"/>
      <c r="I255" s="203"/>
      <c r="J255" s="214">
        <f>BK255</f>
        <v>0</v>
      </c>
      <c r="K255" s="200"/>
      <c r="L255" s="205"/>
      <c r="M255" s="206"/>
      <c r="N255" s="207"/>
      <c r="O255" s="207"/>
      <c r="P255" s="208">
        <f>SUM(P256:P269)</f>
        <v>0</v>
      </c>
      <c r="Q255" s="207"/>
      <c r="R255" s="208">
        <f>SUM(R256:R269)</f>
        <v>0.042401899999999999</v>
      </c>
      <c r="S255" s="207"/>
      <c r="T255" s="209">
        <f>SUM(T256:T269)</f>
        <v>0</v>
      </c>
      <c r="U255" s="12"/>
      <c r="V255" s="12"/>
      <c r="W255" s="12"/>
      <c r="X255" s="12"/>
      <c r="Y255" s="12"/>
      <c r="Z255" s="12"/>
      <c r="AA255" s="12"/>
      <c r="AB255" s="12"/>
      <c r="AC255" s="12"/>
      <c r="AD255" s="12"/>
      <c r="AE255" s="12"/>
      <c r="AR255" s="210" t="s">
        <v>81</v>
      </c>
      <c r="AT255" s="211" t="s">
        <v>71</v>
      </c>
      <c r="AU255" s="211" t="s">
        <v>79</v>
      </c>
      <c r="AY255" s="210" t="s">
        <v>295</v>
      </c>
      <c r="BK255" s="212">
        <f>SUM(BK256:BK269)</f>
        <v>0</v>
      </c>
    </row>
    <row r="256" s="2" customFormat="1" ht="44.25" customHeight="1">
      <c r="A256" s="40"/>
      <c r="B256" s="41"/>
      <c r="C256" s="215" t="s">
        <v>1037</v>
      </c>
      <c r="D256" s="215" t="s">
        <v>298</v>
      </c>
      <c r="E256" s="216" t="s">
        <v>1038</v>
      </c>
      <c r="F256" s="217" t="s">
        <v>1039</v>
      </c>
      <c r="G256" s="218" t="s">
        <v>328</v>
      </c>
      <c r="H256" s="219">
        <v>2.1499999999999999</v>
      </c>
      <c r="I256" s="220"/>
      <c r="J256" s="221">
        <f>ROUND(I256*H256,2)</f>
        <v>0</v>
      </c>
      <c r="K256" s="217" t="s">
        <v>302</v>
      </c>
      <c r="L256" s="46"/>
      <c r="M256" s="222" t="s">
        <v>21</v>
      </c>
      <c r="N256" s="223" t="s">
        <v>43</v>
      </c>
      <c r="O256" s="86"/>
      <c r="P256" s="224">
        <f>O256*H256</f>
        <v>0</v>
      </c>
      <c r="Q256" s="224">
        <v>0.011140000000000001</v>
      </c>
      <c r="R256" s="224">
        <f>Q256*H256</f>
        <v>0.023951</v>
      </c>
      <c r="S256" s="224">
        <v>0</v>
      </c>
      <c r="T256" s="225">
        <f>S256*H256</f>
        <v>0</v>
      </c>
      <c r="U256" s="40"/>
      <c r="V256" s="40"/>
      <c r="W256" s="40"/>
      <c r="X256" s="40"/>
      <c r="Y256" s="40"/>
      <c r="Z256" s="40"/>
      <c r="AA256" s="40"/>
      <c r="AB256" s="40"/>
      <c r="AC256" s="40"/>
      <c r="AD256" s="40"/>
      <c r="AE256" s="40"/>
      <c r="AR256" s="226" t="s">
        <v>373</v>
      </c>
      <c r="AT256" s="226" t="s">
        <v>298</v>
      </c>
      <c r="AU256" s="226" t="s">
        <v>81</v>
      </c>
      <c r="AY256" s="19" t="s">
        <v>295</v>
      </c>
      <c r="BE256" s="227">
        <f>IF(N256="základní",J256,0)</f>
        <v>0</v>
      </c>
      <c r="BF256" s="227">
        <f>IF(N256="snížená",J256,0)</f>
        <v>0</v>
      </c>
      <c r="BG256" s="227">
        <f>IF(N256="zákl. přenesená",J256,0)</f>
        <v>0</v>
      </c>
      <c r="BH256" s="227">
        <f>IF(N256="sníž. přenesená",J256,0)</f>
        <v>0</v>
      </c>
      <c r="BI256" s="227">
        <f>IF(N256="nulová",J256,0)</f>
        <v>0</v>
      </c>
      <c r="BJ256" s="19" t="s">
        <v>79</v>
      </c>
      <c r="BK256" s="227">
        <f>ROUND(I256*H256,2)</f>
        <v>0</v>
      </c>
      <c r="BL256" s="19" t="s">
        <v>373</v>
      </c>
      <c r="BM256" s="226" t="s">
        <v>1040</v>
      </c>
    </row>
    <row r="257" s="2" customFormat="1">
      <c r="A257" s="40"/>
      <c r="B257" s="41"/>
      <c r="C257" s="42"/>
      <c r="D257" s="228" t="s">
        <v>305</v>
      </c>
      <c r="E257" s="42"/>
      <c r="F257" s="229" t="s">
        <v>1041</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305</v>
      </c>
      <c r="AU257" s="19" t="s">
        <v>81</v>
      </c>
    </row>
    <row r="258" s="13" customFormat="1">
      <c r="A258" s="13"/>
      <c r="B258" s="233"/>
      <c r="C258" s="234"/>
      <c r="D258" s="235" t="s">
        <v>307</v>
      </c>
      <c r="E258" s="236" t="s">
        <v>21</v>
      </c>
      <c r="F258" s="237" t="s">
        <v>1042</v>
      </c>
      <c r="G258" s="234"/>
      <c r="H258" s="236" t="s">
        <v>21</v>
      </c>
      <c r="I258" s="238"/>
      <c r="J258" s="234"/>
      <c r="K258" s="234"/>
      <c r="L258" s="239"/>
      <c r="M258" s="240"/>
      <c r="N258" s="241"/>
      <c r="O258" s="241"/>
      <c r="P258" s="241"/>
      <c r="Q258" s="241"/>
      <c r="R258" s="241"/>
      <c r="S258" s="241"/>
      <c r="T258" s="242"/>
      <c r="U258" s="13"/>
      <c r="V258" s="13"/>
      <c r="W258" s="13"/>
      <c r="X258" s="13"/>
      <c r="Y258" s="13"/>
      <c r="Z258" s="13"/>
      <c r="AA258" s="13"/>
      <c r="AB258" s="13"/>
      <c r="AC258" s="13"/>
      <c r="AD258" s="13"/>
      <c r="AE258" s="13"/>
      <c r="AT258" s="243" t="s">
        <v>307</v>
      </c>
      <c r="AU258" s="243" t="s">
        <v>81</v>
      </c>
      <c r="AV258" s="13" t="s">
        <v>79</v>
      </c>
      <c r="AW258" s="13" t="s">
        <v>33</v>
      </c>
      <c r="AX258" s="13" t="s">
        <v>72</v>
      </c>
      <c r="AY258" s="243" t="s">
        <v>295</v>
      </c>
    </row>
    <row r="259" s="14" customFormat="1">
      <c r="A259" s="14"/>
      <c r="B259" s="244"/>
      <c r="C259" s="245"/>
      <c r="D259" s="235" t="s">
        <v>307</v>
      </c>
      <c r="E259" s="246" t="s">
        <v>21</v>
      </c>
      <c r="F259" s="247" t="s">
        <v>1043</v>
      </c>
      <c r="G259" s="245"/>
      <c r="H259" s="248">
        <v>2.1499999999999999</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307</v>
      </c>
      <c r="AU259" s="254" t="s">
        <v>81</v>
      </c>
      <c r="AV259" s="14" t="s">
        <v>81</v>
      </c>
      <c r="AW259" s="14" t="s">
        <v>33</v>
      </c>
      <c r="AX259" s="14" t="s">
        <v>72</v>
      </c>
      <c r="AY259" s="254" t="s">
        <v>295</v>
      </c>
    </row>
    <row r="260" s="15" customFormat="1">
      <c r="A260" s="15"/>
      <c r="B260" s="255"/>
      <c r="C260" s="256"/>
      <c r="D260" s="235" t="s">
        <v>307</v>
      </c>
      <c r="E260" s="257" t="s">
        <v>21</v>
      </c>
      <c r="F260" s="258" t="s">
        <v>312</v>
      </c>
      <c r="G260" s="256"/>
      <c r="H260" s="259">
        <v>2.1499999999999999</v>
      </c>
      <c r="I260" s="260"/>
      <c r="J260" s="256"/>
      <c r="K260" s="256"/>
      <c r="L260" s="261"/>
      <c r="M260" s="262"/>
      <c r="N260" s="263"/>
      <c r="O260" s="263"/>
      <c r="P260" s="263"/>
      <c r="Q260" s="263"/>
      <c r="R260" s="263"/>
      <c r="S260" s="263"/>
      <c r="T260" s="264"/>
      <c r="U260" s="15"/>
      <c r="V260" s="15"/>
      <c r="W260" s="15"/>
      <c r="X260" s="15"/>
      <c r="Y260" s="15"/>
      <c r="Z260" s="15"/>
      <c r="AA260" s="15"/>
      <c r="AB260" s="15"/>
      <c r="AC260" s="15"/>
      <c r="AD260" s="15"/>
      <c r="AE260" s="15"/>
      <c r="AT260" s="265" t="s">
        <v>307</v>
      </c>
      <c r="AU260" s="265" t="s">
        <v>81</v>
      </c>
      <c r="AV260" s="15" t="s">
        <v>303</v>
      </c>
      <c r="AW260" s="15" t="s">
        <v>33</v>
      </c>
      <c r="AX260" s="15" t="s">
        <v>79</v>
      </c>
      <c r="AY260" s="265" t="s">
        <v>295</v>
      </c>
    </row>
    <row r="261" s="2" customFormat="1" ht="37.8" customHeight="1">
      <c r="A261" s="40"/>
      <c r="B261" s="41"/>
      <c r="C261" s="215" t="s">
        <v>997</v>
      </c>
      <c r="D261" s="215" t="s">
        <v>298</v>
      </c>
      <c r="E261" s="216" t="s">
        <v>1044</v>
      </c>
      <c r="F261" s="217" t="s">
        <v>1045</v>
      </c>
      <c r="G261" s="218" t="s">
        <v>301</v>
      </c>
      <c r="H261" s="219">
        <v>19.422000000000001</v>
      </c>
      <c r="I261" s="220"/>
      <c r="J261" s="221">
        <f>ROUND(I261*H261,2)</f>
        <v>0</v>
      </c>
      <c r="K261" s="217" t="s">
        <v>302</v>
      </c>
      <c r="L261" s="46"/>
      <c r="M261" s="222" t="s">
        <v>21</v>
      </c>
      <c r="N261" s="223" t="s">
        <v>43</v>
      </c>
      <c r="O261" s="86"/>
      <c r="P261" s="224">
        <f>O261*H261</f>
        <v>0</v>
      </c>
      <c r="Q261" s="224">
        <v>0.00095</v>
      </c>
      <c r="R261" s="224">
        <f>Q261*H261</f>
        <v>0.018450899999999999</v>
      </c>
      <c r="S261" s="224">
        <v>0</v>
      </c>
      <c r="T261" s="225">
        <f>S261*H261</f>
        <v>0</v>
      </c>
      <c r="U261" s="40"/>
      <c r="V261" s="40"/>
      <c r="W261" s="40"/>
      <c r="X261" s="40"/>
      <c r="Y261" s="40"/>
      <c r="Z261" s="40"/>
      <c r="AA261" s="40"/>
      <c r="AB261" s="40"/>
      <c r="AC261" s="40"/>
      <c r="AD261" s="40"/>
      <c r="AE261" s="40"/>
      <c r="AR261" s="226" t="s">
        <v>373</v>
      </c>
      <c r="AT261" s="226" t="s">
        <v>298</v>
      </c>
      <c r="AU261" s="226" t="s">
        <v>81</v>
      </c>
      <c r="AY261" s="19" t="s">
        <v>295</v>
      </c>
      <c r="BE261" s="227">
        <f>IF(N261="základní",J261,0)</f>
        <v>0</v>
      </c>
      <c r="BF261" s="227">
        <f>IF(N261="snížená",J261,0)</f>
        <v>0</v>
      </c>
      <c r="BG261" s="227">
        <f>IF(N261="zákl. přenesená",J261,0)</f>
        <v>0</v>
      </c>
      <c r="BH261" s="227">
        <f>IF(N261="sníž. přenesená",J261,0)</f>
        <v>0</v>
      </c>
      <c r="BI261" s="227">
        <f>IF(N261="nulová",J261,0)</f>
        <v>0</v>
      </c>
      <c r="BJ261" s="19" t="s">
        <v>79</v>
      </c>
      <c r="BK261" s="227">
        <f>ROUND(I261*H261,2)</f>
        <v>0</v>
      </c>
      <c r="BL261" s="19" t="s">
        <v>373</v>
      </c>
      <c r="BM261" s="226" t="s">
        <v>1046</v>
      </c>
    </row>
    <row r="262" s="2" customFormat="1">
      <c r="A262" s="40"/>
      <c r="B262" s="41"/>
      <c r="C262" s="42"/>
      <c r="D262" s="228" t="s">
        <v>305</v>
      </c>
      <c r="E262" s="42"/>
      <c r="F262" s="229" t="s">
        <v>1047</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305</v>
      </c>
      <c r="AU262" s="19" t="s">
        <v>81</v>
      </c>
    </row>
    <row r="263" s="13" customFormat="1">
      <c r="A263" s="13"/>
      <c r="B263" s="233"/>
      <c r="C263" s="234"/>
      <c r="D263" s="235" t="s">
        <v>307</v>
      </c>
      <c r="E263" s="236" t="s">
        <v>21</v>
      </c>
      <c r="F263" s="237" t="s">
        <v>1048</v>
      </c>
      <c r="G263" s="234"/>
      <c r="H263" s="236" t="s">
        <v>21</v>
      </c>
      <c r="I263" s="238"/>
      <c r="J263" s="234"/>
      <c r="K263" s="234"/>
      <c r="L263" s="239"/>
      <c r="M263" s="240"/>
      <c r="N263" s="241"/>
      <c r="O263" s="241"/>
      <c r="P263" s="241"/>
      <c r="Q263" s="241"/>
      <c r="R263" s="241"/>
      <c r="S263" s="241"/>
      <c r="T263" s="242"/>
      <c r="U263" s="13"/>
      <c r="V263" s="13"/>
      <c r="W263" s="13"/>
      <c r="X263" s="13"/>
      <c r="Y263" s="13"/>
      <c r="Z263" s="13"/>
      <c r="AA263" s="13"/>
      <c r="AB263" s="13"/>
      <c r="AC263" s="13"/>
      <c r="AD263" s="13"/>
      <c r="AE263" s="13"/>
      <c r="AT263" s="243" t="s">
        <v>307</v>
      </c>
      <c r="AU263" s="243" t="s">
        <v>81</v>
      </c>
      <c r="AV263" s="13" t="s">
        <v>79</v>
      </c>
      <c r="AW263" s="13" t="s">
        <v>33</v>
      </c>
      <c r="AX263" s="13" t="s">
        <v>72</v>
      </c>
      <c r="AY263" s="243" t="s">
        <v>295</v>
      </c>
    </row>
    <row r="264" s="14" customFormat="1">
      <c r="A264" s="14"/>
      <c r="B264" s="244"/>
      <c r="C264" s="245"/>
      <c r="D264" s="235" t="s">
        <v>307</v>
      </c>
      <c r="E264" s="246" t="s">
        <v>21</v>
      </c>
      <c r="F264" s="247" t="s">
        <v>388</v>
      </c>
      <c r="G264" s="245"/>
      <c r="H264" s="248">
        <v>12.717000000000001</v>
      </c>
      <c r="I264" s="249"/>
      <c r="J264" s="245"/>
      <c r="K264" s="245"/>
      <c r="L264" s="250"/>
      <c r="M264" s="251"/>
      <c r="N264" s="252"/>
      <c r="O264" s="252"/>
      <c r="P264" s="252"/>
      <c r="Q264" s="252"/>
      <c r="R264" s="252"/>
      <c r="S264" s="252"/>
      <c r="T264" s="253"/>
      <c r="U264" s="14"/>
      <c r="V264" s="14"/>
      <c r="W264" s="14"/>
      <c r="X264" s="14"/>
      <c r="Y264" s="14"/>
      <c r="Z264" s="14"/>
      <c r="AA264" s="14"/>
      <c r="AB264" s="14"/>
      <c r="AC264" s="14"/>
      <c r="AD264" s="14"/>
      <c r="AE264" s="14"/>
      <c r="AT264" s="254" t="s">
        <v>307</v>
      </c>
      <c r="AU264" s="254" t="s">
        <v>81</v>
      </c>
      <c r="AV264" s="14" t="s">
        <v>81</v>
      </c>
      <c r="AW264" s="14" t="s">
        <v>33</v>
      </c>
      <c r="AX264" s="14" t="s">
        <v>72</v>
      </c>
      <c r="AY264" s="254" t="s">
        <v>295</v>
      </c>
    </row>
    <row r="265" s="14" customFormat="1">
      <c r="A265" s="14"/>
      <c r="B265" s="244"/>
      <c r="C265" s="245"/>
      <c r="D265" s="235" t="s">
        <v>307</v>
      </c>
      <c r="E265" s="246" t="s">
        <v>21</v>
      </c>
      <c r="F265" s="247" t="s">
        <v>389</v>
      </c>
      <c r="G265" s="245"/>
      <c r="H265" s="248">
        <v>5.6520000000000001</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307</v>
      </c>
      <c r="AU265" s="254" t="s">
        <v>81</v>
      </c>
      <c r="AV265" s="14" t="s">
        <v>81</v>
      </c>
      <c r="AW265" s="14" t="s">
        <v>33</v>
      </c>
      <c r="AX265" s="14" t="s">
        <v>72</v>
      </c>
      <c r="AY265" s="254" t="s">
        <v>295</v>
      </c>
    </row>
    <row r="266" s="14" customFormat="1">
      <c r="A266" s="14"/>
      <c r="B266" s="244"/>
      <c r="C266" s="245"/>
      <c r="D266" s="235" t="s">
        <v>307</v>
      </c>
      <c r="E266" s="246" t="s">
        <v>21</v>
      </c>
      <c r="F266" s="247" t="s">
        <v>390</v>
      </c>
      <c r="G266" s="245"/>
      <c r="H266" s="248">
        <v>1.0529999999999999</v>
      </c>
      <c r="I266" s="249"/>
      <c r="J266" s="245"/>
      <c r="K266" s="245"/>
      <c r="L266" s="250"/>
      <c r="M266" s="251"/>
      <c r="N266" s="252"/>
      <c r="O266" s="252"/>
      <c r="P266" s="252"/>
      <c r="Q266" s="252"/>
      <c r="R266" s="252"/>
      <c r="S266" s="252"/>
      <c r="T266" s="253"/>
      <c r="U266" s="14"/>
      <c r="V266" s="14"/>
      <c r="W266" s="14"/>
      <c r="X266" s="14"/>
      <c r="Y266" s="14"/>
      <c r="Z266" s="14"/>
      <c r="AA266" s="14"/>
      <c r="AB266" s="14"/>
      <c r="AC266" s="14"/>
      <c r="AD266" s="14"/>
      <c r="AE266" s="14"/>
      <c r="AT266" s="254" t="s">
        <v>307</v>
      </c>
      <c r="AU266" s="254" t="s">
        <v>81</v>
      </c>
      <c r="AV266" s="14" t="s">
        <v>81</v>
      </c>
      <c r="AW266" s="14" t="s">
        <v>33</v>
      </c>
      <c r="AX266" s="14" t="s">
        <v>72</v>
      </c>
      <c r="AY266" s="254" t="s">
        <v>295</v>
      </c>
    </row>
    <row r="267" s="15" customFormat="1">
      <c r="A267" s="15"/>
      <c r="B267" s="255"/>
      <c r="C267" s="256"/>
      <c r="D267" s="235" t="s">
        <v>307</v>
      </c>
      <c r="E267" s="257" t="s">
        <v>21</v>
      </c>
      <c r="F267" s="258" t="s">
        <v>312</v>
      </c>
      <c r="G267" s="256"/>
      <c r="H267" s="259">
        <v>19.422000000000001</v>
      </c>
      <c r="I267" s="260"/>
      <c r="J267" s="256"/>
      <c r="K267" s="256"/>
      <c r="L267" s="261"/>
      <c r="M267" s="262"/>
      <c r="N267" s="263"/>
      <c r="O267" s="263"/>
      <c r="P267" s="263"/>
      <c r="Q267" s="263"/>
      <c r="R267" s="263"/>
      <c r="S267" s="263"/>
      <c r="T267" s="264"/>
      <c r="U267" s="15"/>
      <c r="V267" s="15"/>
      <c r="W267" s="15"/>
      <c r="X267" s="15"/>
      <c r="Y267" s="15"/>
      <c r="Z267" s="15"/>
      <c r="AA267" s="15"/>
      <c r="AB267" s="15"/>
      <c r="AC267" s="15"/>
      <c r="AD267" s="15"/>
      <c r="AE267" s="15"/>
      <c r="AT267" s="265" t="s">
        <v>307</v>
      </c>
      <c r="AU267" s="265" t="s">
        <v>81</v>
      </c>
      <c r="AV267" s="15" t="s">
        <v>303</v>
      </c>
      <c r="AW267" s="15" t="s">
        <v>33</v>
      </c>
      <c r="AX267" s="15" t="s">
        <v>79</v>
      </c>
      <c r="AY267" s="265" t="s">
        <v>295</v>
      </c>
    </row>
    <row r="268" s="2" customFormat="1" ht="44.25" customHeight="1">
      <c r="A268" s="40"/>
      <c r="B268" s="41"/>
      <c r="C268" s="215" t="s">
        <v>1049</v>
      </c>
      <c r="D268" s="215" t="s">
        <v>298</v>
      </c>
      <c r="E268" s="216" t="s">
        <v>1050</v>
      </c>
      <c r="F268" s="217" t="s">
        <v>1051</v>
      </c>
      <c r="G268" s="218" t="s">
        <v>348</v>
      </c>
      <c r="H268" s="219">
        <v>0.042000000000000003</v>
      </c>
      <c r="I268" s="220"/>
      <c r="J268" s="221">
        <f>ROUND(I268*H268,2)</f>
        <v>0</v>
      </c>
      <c r="K268" s="217" t="s">
        <v>302</v>
      </c>
      <c r="L268" s="46"/>
      <c r="M268" s="222" t="s">
        <v>21</v>
      </c>
      <c r="N268" s="223" t="s">
        <v>43</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373</v>
      </c>
      <c r="AT268" s="226" t="s">
        <v>298</v>
      </c>
      <c r="AU268" s="226" t="s">
        <v>81</v>
      </c>
      <c r="AY268" s="19" t="s">
        <v>295</v>
      </c>
      <c r="BE268" s="227">
        <f>IF(N268="základní",J268,0)</f>
        <v>0</v>
      </c>
      <c r="BF268" s="227">
        <f>IF(N268="snížená",J268,0)</f>
        <v>0</v>
      </c>
      <c r="BG268" s="227">
        <f>IF(N268="zákl. přenesená",J268,0)</f>
        <v>0</v>
      </c>
      <c r="BH268" s="227">
        <f>IF(N268="sníž. přenesená",J268,0)</f>
        <v>0</v>
      </c>
      <c r="BI268" s="227">
        <f>IF(N268="nulová",J268,0)</f>
        <v>0</v>
      </c>
      <c r="BJ268" s="19" t="s">
        <v>79</v>
      </c>
      <c r="BK268" s="227">
        <f>ROUND(I268*H268,2)</f>
        <v>0</v>
      </c>
      <c r="BL268" s="19" t="s">
        <v>373</v>
      </c>
      <c r="BM268" s="226" t="s">
        <v>1052</v>
      </c>
    </row>
    <row r="269" s="2" customFormat="1">
      <c r="A269" s="40"/>
      <c r="B269" s="41"/>
      <c r="C269" s="42"/>
      <c r="D269" s="228" t="s">
        <v>305</v>
      </c>
      <c r="E269" s="42"/>
      <c r="F269" s="229" t="s">
        <v>1053</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305</v>
      </c>
      <c r="AU269" s="19" t="s">
        <v>81</v>
      </c>
    </row>
    <row r="270" s="12" customFormat="1" ht="22.8" customHeight="1">
      <c r="A270" s="12"/>
      <c r="B270" s="199"/>
      <c r="C270" s="200"/>
      <c r="D270" s="201" t="s">
        <v>71</v>
      </c>
      <c r="E270" s="213" t="s">
        <v>391</v>
      </c>
      <c r="F270" s="213" t="s">
        <v>392</v>
      </c>
      <c r="G270" s="200"/>
      <c r="H270" s="200"/>
      <c r="I270" s="203"/>
      <c r="J270" s="214">
        <f>BK270</f>
        <v>0</v>
      </c>
      <c r="K270" s="200"/>
      <c r="L270" s="205"/>
      <c r="M270" s="206"/>
      <c r="N270" s="207"/>
      <c r="O270" s="207"/>
      <c r="P270" s="208">
        <f>SUM(P271:P290)</f>
        <v>0</v>
      </c>
      <c r="Q270" s="207"/>
      <c r="R270" s="208">
        <f>SUM(R271:R290)</f>
        <v>0.024129999999999999</v>
      </c>
      <c r="S270" s="207"/>
      <c r="T270" s="209">
        <f>SUM(T271:T290)</f>
        <v>0</v>
      </c>
      <c r="U270" s="12"/>
      <c r="V270" s="12"/>
      <c r="W270" s="12"/>
      <c r="X270" s="12"/>
      <c r="Y270" s="12"/>
      <c r="Z270" s="12"/>
      <c r="AA270" s="12"/>
      <c r="AB270" s="12"/>
      <c r="AC270" s="12"/>
      <c r="AD270" s="12"/>
      <c r="AE270" s="12"/>
      <c r="AR270" s="210" t="s">
        <v>81</v>
      </c>
      <c r="AT270" s="211" t="s">
        <v>71</v>
      </c>
      <c r="AU270" s="211" t="s">
        <v>79</v>
      </c>
      <c r="AY270" s="210" t="s">
        <v>295</v>
      </c>
      <c r="BK270" s="212">
        <f>SUM(BK271:BK290)</f>
        <v>0</v>
      </c>
    </row>
    <row r="271" s="2" customFormat="1" ht="37.8" customHeight="1">
      <c r="A271" s="40"/>
      <c r="B271" s="41"/>
      <c r="C271" s="215" t="s">
        <v>1054</v>
      </c>
      <c r="D271" s="215" t="s">
        <v>298</v>
      </c>
      <c r="E271" s="216" t="s">
        <v>1055</v>
      </c>
      <c r="F271" s="217" t="s">
        <v>1056</v>
      </c>
      <c r="G271" s="218" t="s">
        <v>459</v>
      </c>
      <c r="H271" s="219">
        <v>1</v>
      </c>
      <c r="I271" s="220"/>
      <c r="J271" s="221">
        <f>ROUND(I271*H271,2)</f>
        <v>0</v>
      </c>
      <c r="K271" s="217" t="s">
        <v>302</v>
      </c>
      <c r="L271" s="46"/>
      <c r="M271" s="222" t="s">
        <v>21</v>
      </c>
      <c r="N271" s="223" t="s">
        <v>43</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373</v>
      </c>
      <c r="AT271" s="226" t="s">
        <v>298</v>
      </c>
      <c r="AU271" s="226" t="s">
        <v>81</v>
      </c>
      <c r="AY271" s="19" t="s">
        <v>295</v>
      </c>
      <c r="BE271" s="227">
        <f>IF(N271="základní",J271,0)</f>
        <v>0</v>
      </c>
      <c r="BF271" s="227">
        <f>IF(N271="snížená",J271,0)</f>
        <v>0</v>
      </c>
      <c r="BG271" s="227">
        <f>IF(N271="zákl. přenesená",J271,0)</f>
        <v>0</v>
      </c>
      <c r="BH271" s="227">
        <f>IF(N271="sníž. přenesená",J271,0)</f>
        <v>0</v>
      </c>
      <c r="BI271" s="227">
        <f>IF(N271="nulová",J271,0)</f>
        <v>0</v>
      </c>
      <c r="BJ271" s="19" t="s">
        <v>79</v>
      </c>
      <c r="BK271" s="227">
        <f>ROUND(I271*H271,2)</f>
        <v>0</v>
      </c>
      <c r="BL271" s="19" t="s">
        <v>373</v>
      </c>
      <c r="BM271" s="226" t="s">
        <v>1057</v>
      </c>
    </row>
    <row r="272" s="2" customFormat="1">
      <c r="A272" s="40"/>
      <c r="B272" s="41"/>
      <c r="C272" s="42"/>
      <c r="D272" s="228" t="s">
        <v>305</v>
      </c>
      <c r="E272" s="42"/>
      <c r="F272" s="229" t="s">
        <v>1058</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305</v>
      </c>
      <c r="AU272" s="19" t="s">
        <v>81</v>
      </c>
    </row>
    <row r="273" s="14" customFormat="1">
      <c r="A273" s="14"/>
      <c r="B273" s="244"/>
      <c r="C273" s="245"/>
      <c r="D273" s="235" t="s">
        <v>307</v>
      </c>
      <c r="E273" s="246" t="s">
        <v>21</v>
      </c>
      <c r="F273" s="247" t="s">
        <v>1059</v>
      </c>
      <c r="G273" s="245"/>
      <c r="H273" s="248">
        <v>1</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307</v>
      </c>
      <c r="AU273" s="254" t="s">
        <v>81</v>
      </c>
      <c r="AV273" s="14" t="s">
        <v>81</v>
      </c>
      <c r="AW273" s="14" t="s">
        <v>33</v>
      </c>
      <c r="AX273" s="14" t="s">
        <v>72</v>
      </c>
      <c r="AY273" s="254" t="s">
        <v>295</v>
      </c>
    </row>
    <row r="274" s="15" customFormat="1">
      <c r="A274" s="15"/>
      <c r="B274" s="255"/>
      <c r="C274" s="256"/>
      <c r="D274" s="235" t="s">
        <v>307</v>
      </c>
      <c r="E274" s="257" t="s">
        <v>21</v>
      </c>
      <c r="F274" s="258" t="s">
        <v>312</v>
      </c>
      <c r="G274" s="256"/>
      <c r="H274" s="259">
        <v>1</v>
      </c>
      <c r="I274" s="260"/>
      <c r="J274" s="256"/>
      <c r="K274" s="256"/>
      <c r="L274" s="261"/>
      <c r="M274" s="262"/>
      <c r="N274" s="263"/>
      <c r="O274" s="263"/>
      <c r="P274" s="263"/>
      <c r="Q274" s="263"/>
      <c r="R274" s="263"/>
      <c r="S274" s="263"/>
      <c r="T274" s="264"/>
      <c r="U274" s="15"/>
      <c r="V274" s="15"/>
      <c r="W274" s="15"/>
      <c r="X274" s="15"/>
      <c r="Y274" s="15"/>
      <c r="Z274" s="15"/>
      <c r="AA274" s="15"/>
      <c r="AB274" s="15"/>
      <c r="AC274" s="15"/>
      <c r="AD274" s="15"/>
      <c r="AE274" s="15"/>
      <c r="AT274" s="265" t="s">
        <v>307</v>
      </c>
      <c r="AU274" s="265" t="s">
        <v>81</v>
      </c>
      <c r="AV274" s="15" t="s">
        <v>303</v>
      </c>
      <c r="AW274" s="15" t="s">
        <v>33</v>
      </c>
      <c r="AX274" s="15" t="s">
        <v>79</v>
      </c>
      <c r="AY274" s="265" t="s">
        <v>295</v>
      </c>
    </row>
    <row r="275" s="2" customFormat="1" ht="33" customHeight="1">
      <c r="A275" s="40"/>
      <c r="B275" s="41"/>
      <c r="C275" s="286" t="s">
        <v>1060</v>
      </c>
      <c r="D275" s="286" t="s">
        <v>947</v>
      </c>
      <c r="E275" s="287" t="s">
        <v>1061</v>
      </c>
      <c r="F275" s="288" t="s">
        <v>1062</v>
      </c>
      <c r="G275" s="289" t="s">
        <v>459</v>
      </c>
      <c r="H275" s="290">
        <v>1</v>
      </c>
      <c r="I275" s="291"/>
      <c r="J275" s="292">
        <f>ROUND(I275*H275,2)</f>
        <v>0</v>
      </c>
      <c r="K275" s="288" t="s">
        <v>302</v>
      </c>
      <c r="L275" s="293"/>
      <c r="M275" s="294" t="s">
        <v>21</v>
      </c>
      <c r="N275" s="295" t="s">
        <v>43</v>
      </c>
      <c r="O275" s="86"/>
      <c r="P275" s="224">
        <f>O275*H275</f>
        <v>0</v>
      </c>
      <c r="Q275" s="224">
        <v>0.0195</v>
      </c>
      <c r="R275" s="224">
        <f>Q275*H275</f>
        <v>0.0195</v>
      </c>
      <c r="S275" s="224">
        <v>0</v>
      </c>
      <c r="T275" s="225">
        <f>S275*H275</f>
        <v>0</v>
      </c>
      <c r="U275" s="40"/>
      <c r="V275" s="40"/>
      <c r="W275" s="40"/>
      <c r="X275" s="40"/>
      <c r="Y275" s="40"/>
      <c r="Z275" s="40"/>
      <c r="AA275" s="40"/>
      <c r="AB275" s="40"/>
      <c r="AC275" s="40"/>
      <c r="AD275" s="40"/>
      <c r="AE275" s="40"/>
      <c r="AR275" s="226" t="s">
        <v>997</v>
      </c>
      <c r="AT275" s="226" t="s">
        <v>947</v>
      </c>
      <c r="AU275" s="226" t="s">
        <v>81</v>
      </c>
      <c r="AY275" s="19" t="s">
        <v>295</v>
      </c>
      <c r="BE275" s="227">
        <f>IF(N275="základní",J275,0)</f>
        <v>0</v>
      </c>
      <c r="BF275" s="227">
        <f>IF(N275="snížená",J275,0)</f>
        <v>0</v>
      </c>
      <c r="BG275" s="227">
        <f>IF(N275="zákl. přenesená",J275,0)</f>
        <v>0</v>
      </c>
      <c r="BH275" s="227">
        <f>IF(N275="sníž. přenesená",J275,0)</f>
        <v>0</v>
      </c>
      <c r="BI275" s="227">
        <f>IF(N275="nulová",J275,0)</f>
        <v>0</v>
      </c>
      <c r="BJ275" s="19" t="s">
        <v>79</v>
      </c>
      <c r="BK275" s="227">
        <f>ROUND(I275*H275,2)</f>
        <v>0</v>
      </c>
      <c r="BL275" s="19" t="s">
        <v>373</v>
      </c>
      <c r="BM275" s="226" t="s">
        <v>1063</v>
      </c>
    </row>
    <row r="276" s="14" customFormat="1">
      <c r="A276" s="14"/>
      <c r="B276" s="244"/>
      <c r="C276" s="245"/>
      <c r="D276" s="235" t="s">
        <v>307</v>
      </c>
      <c r="E276" s="246" t="s">
        <v>21</v>
      </c>
      <c r="F276" s="247" t="s">
        <v>1059</v>
      </c>
      <c r="G276" s="245"/>
      <c r="H276" s="248">
        <v>1</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307</v>
      </c>
      <c r="AU276" s="254" t="s">
        <v>81</v>
      </c>
      <c r="AV276" s="14" t="s">
        <v>81</v>
      </c>
      <c r="AW276" s="14" t="s">
        <v>33</v>
      </c>
      <c r="AX276" s="14" t="s">
        <v>72</v>
      </c>
      <c r="AY276" s="254" t="s">
        <v>295</v>
      </c>
    </row>
    <row r="277" s="15" customFormat="1">
      <c r="A277" s="15"/>
      <c r="B277" s="255"/>
      <c r="C277" s="256"/>
      <c r="D277" s="235" t="s">
        <v>307</v>
      </c>
      <c r="E277" s="257" t="s">
        <v>21</v>
      </c>
      <c r="F277" s="258" t="s">
        <v>312</v>
      </c>
      <c r="G277" s="256"/>
      <c r="H277" s="259">
        <v>1</v>
      </c>
      <c r="I277" s="260"/>
      <c r="J277" s="256"/>
      <c r="K277" s="256"/>
      <c r="L277" s="261"/>
      <c r="M277" s="262"/>
      <c r="N277" s="263"/>
      <c r="O277" s="263"/>
      <c r="P277" s="263"/>
      <c r="Q277" s="263"/>
      <c r="R277" s="263"/>
      <c r="S277" s="263"/>
      <c r="T277" s="264"/>
      <c r="U277" s="15"/>
      <c r="V277" s="15"/>
      <c r="W277" s="15"/>
      <c r="X277" s="15"/>
      <c r="Y277" s="15"/>
      <c r="Z277" s="15"/>
      <c r="AA277" s="15"/>
      <c r="AB277" s="15"/>
      <c r="AC277" s="15"/>
      <c r="AD277" s="15"/>
      <c r="AE277" s="15"/>
      <c r="AT277" s="265" t="s">
        <v>307</v>
      </c>
      <c r="AU277" s="265" t="s">
        <v>81</v>
      </c>
      <c r="AV277" s="15" t="s">
        <v>303</v>
      </c>
      <c r="AW277" s="15" t="s">
        <v>33</v>
      </c>
      <c r="AX277" s="15" t="s">
        <v>79</v>
      </c>
      <c r="AY277" s="265" t="s">
        <v>295</v>
      </c>
    </row>
    <row r="278" s="2" customFormat="1" ht="24.15" customHeight="1">
      <c r="A278" s="40"/>
      <c r="B278" s="41"/>
      <c r="C278" s="215" t="s">
        <v>1064</v>
      </c>
      <c r="D278" s="215" t="s">
        <v>298</v>
      </c>
      <c r="E278" s="216" t="s">
        <v>1065</v>
      </c>
      <c r="F278" s="217" t="s">
        <v>1066</v>
      </c>
      <c r="G278" s="218" t="s">
        <v>459</v>
      </c>
      <c r="H278" s="219">
        <v>1</v>
      </c>
      <c r="I278" s="220"/>
      <c r="J278" s="221">
        <f>ROUND(I278*H278,2)</f>
        <v>0</v>
      </c>
      <c r="K278" s="217" t="s">
        <v>302</v>
      </c>
      <c r="L278" s="46"/>
      <c r="M278" s="222" t="s">
        <v>21</v>
      </c>
      <c r="N278" s="223" t="s">
        <v>43</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373</v>
      </c>
      <c r="AT278" s="226" t="s">
        <v>298</v>
      </c>
      <c r="AU278" s="226" t="s">
        <v>81</v>
      </c>
      <c r="AY278" s="19" t="s">
        <v>295</v>
      </c>
      <c r="BE278" s="227">
        <f>IF(N278="základní",J278,0)</f>
        <v>0</v>
      </c>
      <c r="BF278" s="227">
        <f>IF(N278="snížená",J278,0)</f>
        <v>0</v>
      </c>
      <c r="BG278" s="227">
        <f>IF(N278="zákl. přenesená",J278,0)</f>
        <v>0</v>
      </c>
      <c r="BH278" s="227">
        <f>IF(N278="sníž. přenesená",J278,0)</f>
        <v>0</v>
      </c>
      <c r="BI278" s="227">
        <f>IF(N278="nulová",J278,0)</f>
        <v>0</v>
      </c>
      <c r="BJ278" s="19" t="s">
        <v>79</v>
      </c>
      <c r="BK278" s="227">
        <f>ROUND(I278*H278,2)</f>
        <v>0</v>
      </c>
      <c r="BL278" s="19" t="s">
        <v>373</v>
      </c>
      <c r="BM278" s="226" t="s">
        <v>1067</v>
      </c>
    </row>
    <row r="279" s="2" customFormat="1">
      <c r="A279" s="40"/>
      <c r="B279" s="41"/>
      <c r="C279" s="42"/>
      <c r="D279" s="228" t="s">
        <v>305</v>
      </c>
      <c r="E279" s="42"/>
      <c r="F279" s="229" t="s">
        <v>1068</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305</v>
      </c>
      <c r="AU279" s="19" t="s">
        <v>81</v>
      </c>
    </row>
    <row r="280" s="14" customFormat="1">
      <c r="A280" s="14"/>
      <c r="B280" s="244"/>
      <c r="C280" s="245"/>
      <c r="D280" s="235" t="s">
        <v>307</v>
      </c>
      <c r="E280" s="246" t="s">
        <v>21</v>
      </c>
      <c r="F280" s="247" t="s">
        <v>1059</v>
      </c>
      <c r="G280" s="245"/>
      <c r="H280" s="248">
        <v>1</v>
      </c>
      <c r="I280" s="249"/>
      <c r="J280" s="245"/>
      <c r="K280" s="245"/>
      <c r="L280" s="250"/>
      <c r="M280" s="251"/>
      <c r="N280" s="252"/>
      <c r="O280" s="252"/>
      <c r="P280" s="252"/>
      <c r="Q280" s="252"/>
      <c r="R280" s="252"/>
      <c r="S280" s="252"/>
      <c r="T280" s="253"/>
      <c r="U280" s="14"/>
      <c r="V280" s="14"/>
      <c r="W280" s="14"/>
      <c r="X280" s="14"/>
      <c r="Y280" s="14"/>
      <c r="Z280" s="14"/>
      <c r="AA280" s="14"/>
      <c r="AB280" s="14"/>
      <c r="AC280" s="14"/>
      <c r="AD280" s="14"/>
      <c r="AE280" s="14"/>
      <c r="AT280" s="254" t="s">
        <v>307</v>
      </c>
      <c r="AU280" s="254" t="s">
        <v>81</v>
      </c>
      <c r="AV280" s="14" t="s">
        <v>81</v>
      </c>
      <c r="AW280" s="14" t="s">
        <v>33</v>
      </c>
      <c r="AX280" s="14" t="s">
        <v>72</v>
      </c>
      <c r="AY280" s="254" t="s">
        <v>295</v>
      </c>
    </row>
    <row r="281" s="15" customFormat="1">
      <c r="A281" s="15"/>
      <c r="B281" s="255"/>
      <c r="C281" s="256"/>
      <c r="D281" s="235" t="s">
        <v>307</v>
      </c>
      <c r="E281" s="257" t="s">
        <v>21</v>
      </c>
      <c r="F281" s="258" t="s">
        <v>312</v>
      </c>
      <c r="G281" s="256"/>
      <c r="H281" s="259">
        <v>1</v>
      </c>
      <c r="I281" s="260"/>
      <c r="J281" s="256"/>
      <c r="K281" s="256"/>
      <c r="L281" s="261"/>
      <c r="M281" s="262"/>
      <c r="N281" s="263"/>
      <c r="O281" s="263"/>
      <c r="P281" s="263"/>
      <c r="Q281" s="263"/>
      <c r="R281" s="263"/>
      <c r="S281" s="263"/>
      <c r="T281" s="264"/>
      <c r="U281" s="15"/>
      <c r="V281" s="15"/>
      <c r="W281" s="15"/>
      <c r="X281" s="15"/>
      <c r="Y281" s="15"/>
      <c r="Z281" s="15"/>
      <c r="AA281" s="15"/>
      <c r="AB281" s="15"/>
      <c r="AC281" s="15"/>
      <c r="AD281" s="15"/>
      <c r="AE281" s="15"/>
      <c r="AT281" s="265" t="s">
        <v>307</v>
      </c>
      <c r="AU281" s="265" t="s">
        <v>81</v>
      </c>
      <c r="AV281" s="15" t="s">
        <v>303</v>
      </c>
      <c r="AW281" s="15" t="s">
        <v>33</v>
      </c>
      <c r="AX281" s="15" t="s">
        <v>79</v>
      </c>
      <c r="AY281" s="265" t="s">
        <v>295</v>
      </c>
    </row>
    <row r="282" s="2" customFormat="1" ht="16.5" customHeight="1">
      <c r="A282" s="40"/>
      <c r="B282" s="41"/>
      <c r="C282" s="286" t="s">
        <v>1069</v>
      </c>
      <c r="D282" s="286" t="s">
        <v>947</v>
      </c>
      <c r="E282" s="287" t="s">
        <v>1070</v>
      </c>
      <c r="F282" s="288" t="s">
        <v>1071</v>
      </c>
      <c r="G282" s="289" t="s">
        <v>459</v>
      </c>
      <c r="H282" s="290">
        <v>1</v>
      </c>
      <c r="I282" s="291"/>
      <c r="J282" s="292">
        <f>ROUND(I282*H282,2)</f>
        <v>0</v>
      </c>
      <c r="K282" s="288" t="s">
        <v>302</v>
      </c>
      <c r="L282" s="293"/>
      <c r="M282" s="294" t="s">
        <v>21</v>
      </c>
      <c r="N282" s="295" t="s">
        <v>43</v>
      </c>
      <c r="O282" s="86"/>
      <c r="P282" s="224">
        <f>O282*H282</f>
        <v>0</v>
      </c>
      <c r="Q282" s="224">
        <v>0.0023999999999999998</v>
      </c>
      <c r="R282" s="224">
        <f>Q282*H282</f>
        <v>0.0023999999999999998</v>
      </c>
      <c r="S282" s="224">
        <v>0</v>
      </c>
      <c r="T282" s="225">
        <f>S282*H282</f>
        <v>0</v>
      </c>
      <c r="U282" s="40"/>
      <c r="V282" s="40"/>
      <c r="W282" s="40"/>
      <c r="X282" s="40"/>
      <c r="Y282" s="40"/>
      <c r="Z282" s="40"/>
      <c r="AA282" s="40"/>
      <c r="AB282" s="40"/>
      <c r="AC282" s="40"/>
      <c r="AD282" s="40"/>
      <c r="AE282" s="40"/>
      <c r="AR282" s="226" t="s">
        <v>997</v>
      </c>
      <c r="AT282" s="226" t="s">
        <v>947</v>
      </c>
      <c r="AU282" s="226" t="s">
        <v>81</v>
      </c>
      <c r="AY282" s="19" t="s">
        <v>295</v>
      </c>
      <c r="BE282" s="227">
        <f>IF(N282="základní",J282,0)</f>
        <v>0</v>
      </c>
      <c r="BF282" s="227">
        <f>IF(N282="snížená",J282,0)</f>
        <v>0</v>
      </c>
      <c r="BG282" s="227">
        <f>IF(N282="zákl. přenesená",J282,0)</f>
        <v>0</v>
      </c>
      <c r="BH282" s="227">
        <f>IF(N282="sníž. přenesená",J282,0)</f>
        <v>0</v>
      </c>
      <c r="BI282" s="227">
        <f>IF(N282="nulová",J282,0)</f>
        <v>0</v>
      </c>
      <c r="BJ282" s="19" t="s">
        <v>79</v>
      </c>
      <c r="BK282" s="227">
        <f>ROUND(I282*H282,2)</f>
        <v>0</v>
      </c>
      <c r="BL282" s="19" t="s">
        <v>373</v>
      </c>
      <c r="BM282" s="226" t="s">
        <v>1072</v>
      </c>
    </row>
    <row r="283" s="2" customFormat="1" ht="16.5" customHeight="1">
      <c r="A283" s="40"/>
      <c r="B283" s="41"/>
      <c r="C283" s="215" t="s">
        <v>1073</v>
      </c>
      <c r="D283" s="215" t="s">
        <v>298</v>
      </c>
      <c r="E283" s="216" t="s">
        <v>1074</v>
      </c>
      <c r="F283" s="217" t="s">
        <v>1075</v>
      </c>
      <c r="G283" s="218" t="s">
        <v>503</v>
      </c>
      <c r="H283" s="219">
        <v>1</v>
      </c>
      <c r="I283" s="220"/>
      <c r="J283" s="221">
        <f>ROUND(I283*H283,2)</f>
        <v>0</v>
      </c>
      <c r="K283" s="217" t="s">
        <v>523</v>
      </c>
      <c r="L283" s="46"/>
      <c r="M283" s="222" t="s">
        <v>21</v>
      </c>
      <c r="N283" s="223" t="s">
        <v>43</v>
      </c>
      <c r="O283" s="86"/>
      <c r="P283" s="224">
        <f>O283*H283</f>
        <v>0</v>
      </c>
      <c r="Q283" s="224">
        <v>0.001</v>
      </c>
      <c r="R283" s="224">
        <f>Q283*H283</f>
        <v>0.001</v>
      </c>
      <c r="S283" s="224">
        <v>0</v>
      </c>
      <c r="T283" s="225">
        <f>S283*H283</f>
        <v>0</v>
      </c>
      <c r="U283" s="40"/>
      <c r="V283" s="40"/>
      <c r="W283" s="40"/>
      <c r="X283" s="40"/>
      <c r="Y283" s="40"/>
      <c r="Z283" s="40"/>
      <c r="AA283" s="40"/>
      <c r="AB283" s="40"/>
      <c r="AC283" s="40"/>
      <c r="AD283" s="40"/>
      <c r="AE283" s="40"/>
      <c r="AR283" s="226" t="s">
        <v>373</v>
      </c>
      <c r="AT283" s="226" t="s">
        <v>298</v>
      </c>
      <c r="AU283" s="226" t="s">
        <v>81</v>
      </c>
      <c r="AY283" s="19" t="s">
        <v>295</v>
      </c>
      <c r="BE283" s="227">
        <f>IF(N283="základní",J283,0)</f>
        <v>0</v>
      </c>
      <c r="BF283" s="227">
        <f>IF(N283="snížená",J283,0)</f>
        <v>0</v>
      </c>
      <c r="BG283" s="227">
        <f>IF(N283="zákl. přenesená",J283,0)</f>
        <v>0</v>
      </c>
      <c r="BH283" s="227">
        <f>IF(N283="sníž. přenesená",J283,0)</f>
        <v>0</v>
      </c>
      <c r="BI283" s="227">
        <f>IF(N283="nulová",J283,0)</f>
        <v>0</v>
      </c>
      <c r="BJ283" s="19" t="s">
        <v>79</v>
      </c>
      <c r="BK283" s="227">
        <f>ROUND(I283*H283,2)</f>
        <v>0</v>
      </c>
      <c r="BL283" s="19" t="s">
        <v>373</v>
      </c>
      <c r="BM283" s="226" t="s">
        <v>1076</v>
      </c>
    </row>
    <row r="284" s="2" customFormat="1" ht="24.15" customHeight="1">
      <c r="A284" s="40"/>
      <c r="B284" s="41"/>
      <c r="C284" s="215" t="s">
        <v>1077</v>
      </c>
      <c r="D284" s="215" t="s">
        <v>298</v>
      </c>
      <c r="E284" s="216" t="s">
        <v>1078</v>
      </c>
      <c r="F284" s="217" t="s">
        <v>1079</v>
      </c>
      <c r="G284" s="218" t="s">
        <v>459</v>
      </c>
      <c r="H284" s="219">
        <v>1</v>
      </c>
      <c r="I284" s="220"/>
      <c r="J284" s="221">
        <f>ROUND(I284*H284,2)</f>
        <v>0</v>
      </c>
      <c r="K284" s="217" t="s">
        <v>302</v>
      </c>
      <c r="L284" s="46"/>
      <c r="M284" s="222" t="s">
        <v>21</v>
      </c>
      <c r="N284" s="223" t="s">
        <v>43</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373</v>
      </c>
      <c r="AT284" s="226" t="s">
        <v>298</v>
      </c>
      <c r="AU284" s="226" t="s">
        <v>81</v>
      </c>
      <c r="AY284" s="19" t="s">
        <v>295</v>
      </c>
      <c r="BE284" s="227">
        <f>IF(N284="základní",J284,0)</f>
        <v>0</v>
      </c>
      <c r="BF284" s="227">
        <f>IF(N284="snížená",J284,0)</f>
        <v>0</v>
      </c>
      <c r="BG284" s="227">
        <f>IF(N284="zákl. přenesená",J284,0)</f>
        <v>0</v>
      </c>
      <c r="BH284" s="227">
        <f>IF(N284="sníž. přenesená",J284,0)</f>
        <v>0</v>
      </c>
      <c r="BI284" s="227">
        <f>IF(N284="nulová",J284,0)</f>
        <v>0</v>
      </c>
      <c r="BJ284" s="19" t="s">
        <v>79</v>
      </c>
      <c r="BK284" s="227">
        <f>ROUND(I284*H284,2)</f>
        <v>0</v>
      </c>
      <c r="BL284" s="19" t="s">
        <v>373</v>
      </c>
      <c r="BM284" s="226" t="s">
        <v>1080</v>
      </c>
    </row>
    <row r="285" s="2" customFormat="1">
      <c r="A285" s="40"/>
      <c r="B285" s="41"/>
      <c r="C285" s="42"/>
      <c r="D285" s="228" t="s">
        <v>305</v>
      </c>
      <c r="E285" s="42"/>
      <c r="F285" s="229" t="s">
        <v>1081</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305</v>
      </c>
      <c r="AU285" s="19" t="s">
        <v>81</v>
      </c>
    </row>
    <row r="286" s="14" customFormat="1">
      <c r="A286" s="14"/>
      <c r="B286" s="244"/>
      <c r="C286" s="245"/>
      <c r="D286" s="235" t="s">
        <v>307</v>
      </c>
      <c r="E286" s="246" t="s">
        <v>21</v>
      </c>
      <c r="F286" s="247" t="s">
        <v>1082</v>
      </c>
      <c r="G286" s="245"/>
      <c r="H286" s="248">
        <v>1</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307</v>
      </c>
      <c r="AU286" s="254" t="s">
        <v>81</v>
      </c>
      <c r="AV286" s="14" t="s">
        <v>81</v>
      </c>
      <c r="AW286" s="14" t="s">
        <v>33</v>
      </c>
      <c r="AX286" s="14" t="s">
        <v>72</v>
      </c>
      <c r="AY286" s="254" t="s">
        <v>295</v>
      </c>
    </row>
    <row r="287" s="15" customFormat="1">
      <c r="A287" s="15"/>
      <c r="B287" s="255"/>
      <c r="C287" s="256"/>
      <c r="D287" s="235" t="s">
        <v>307</v>
      </c>
      <c r="E287" s="257" t="s">
        <v>21</v>
      </c>
      <c r="F287" s="258" t="s">
        <v>312</v>
      </c>
      <c r="G287" s="256"/>
      <c r="H287" s="259">
        <v>1</v>
      </c>
      <c r="I287" s="260"/>
      <c r="J287" s="256"/>
      <c r="K287" s="256"/>
      <c r="L287" s="261"/>
      <c r="M287" s="262"/>
      <c r="N287" s="263"/>
      <c r="O287" s="263"/>
      <c r="P287" s="263"/>
      <c r="Q287" s="263"/>
      <c r="R287" s="263"/>
      <c r="S287" s="263"/>
      <c r="T287" s="264"/>
      <c r="U287" s="15"/>
      <c r="V287" s="15"/>
      <c r="W287" s="15"/>
      <c r="X287" s="15"/>
      <c r="Y287" s="15"/>
      <c r="Z287" s="15"/>
      <c r="AA287" s="15"/>
      <c r="AB287" s="15"/>
      <c r="AC287" s="15"/>
      <c r="AD287" s="15"/>
      <c r="AE287" s="15"/>
      <c r="AT287" s="265" t="s">
        <v>307</v>
      </c>
      <c r="AU287" s="265" t="s">
        <v>81</v>
      </c>
      <c r="AV287" s="15" t="s">
        <v>303</v>
      </c>
      <c r="AW287" s="15" t="s">
        <v>33</v>
      </c>
      <c r="AX287" s="15" t="s">
        <v>79</v>
      </c>
      <c r="AY287" s="265" t="s">
        <v>295</v>
      </c>
    </row>
    <row r="288" s="2" customFormat="1" ht="24.15" customHeight="1">
      <c r="A288" s="40"/>
      <c r="B288" s="41"/>
      <c r="C288" s="286" t="s">
        <v>1083</v>
      </c>
      <c r="D288" s="286" t="s">
        <v>947</v>
      </c>
      <c r="E288" s="287" t="s">
        <v>1084</v>
      </c>
      <c r="F288" s="288" t="s">
        <v>1085</v>
      </c>
      <c r="G288" s="289" t="s">
        <v>459</v>
      </c>
      <c r="H288" s="290">
        <v>1</v>
      </c>
      <c r="I288" s="291"/>
      <c r="J288" s="292">
        <f>ROUND(I288*H288,2)</f>
        <v>0</v>
      </c>
      <c r="K288" s="288" t="s">
        <v>302</v>
      </c>
      <c r="L288" s="293"/>
      <c r="M288" s="294" t="s">
        <v>21</v>
      </c>
      <c r="N288" s="295" t="s">
        <v>43</v>
      </c>
      <c r="O288" s="86"/>
      <c r="P288" s="224">
        <f>O288*H288</f>
        <v>0</v>
      </c>
      <c r="Q288" s="224">
        <v>0.00123</v>
      </c>
      <c r="R288" s="224">
        <f>Q288*H288</f>
        <v>0.00123</v>
      </c>
      <c r="S288" s="224">
        <v>0</v>
      </c>
      <c r="T288" s="225">
        <f>S288*H288</f>
        <v>0</v>
      </c>
      <c r="U288" s="40"/>
      <c r="V288" s="40"/>
      <c r="W288" s="40"/>
      <c r="X288" s="40"/>
      <c r="Y288" s="40"/>
      <c r="Z288" s="40"/>
      <c r="AA288" s="40"/>
      <c r="AB288" s="40"/>
      <c r="AC288" s="40"/>
      <c r="AD288" s="40"/>
      <c r="AE288" s="40"/>
      <c r="AR288" s="226" t="s">
        <v>997</v>
      </c>
      <c r="AT288" s="226" t="s">
        <v>947</v>
      </c>
      <c r="AU288" s="226" t="s">
        <v>81</v>
      </c>
      <c r="AY288" s="19" t="s">
        <v>295</v>
      </c>
      <c r="BE288" s="227">
        <f>IF(N288="základní",J288,0)</f>
        <v>0</v>
      </c>
      <c r="BF288" s="227">
        <f>IF(N288="snížená",J288,0)</f>
        <v>0</v>
      </c>
      <c r="BG288" s="227">
        <f>IF(N288="zákl. přenesená",J288,0)</f>
        <v>0</v>
      </c>
      <c r="BH288" s="227">
        <f>IF(N288="sníž. přenesená",J288,0)</f>
        <v>0</v>
      </c>
      <c r="BI288" s="227">
        <f>IF(N288="nulová",J288,0)</f>
        <v>0</v>
      </c>
      <c r="BJ288" s="19" t="s">
        <v>79</v>
      </c>
      <c r="BK288" s="227">
        <f>ROUND(I288*H288,2)</f>
        <v>0</v>
      </c>
      <c r="BL288" s="19" t="s">
        <v>373</v>
      </c>
      <c r="BM288" s="226" t="s">
        <v>1086</v>
      </c>
    </row>
    <row r="289" s="2" customFormat="1" ht="49.05" customHeight="1">
      <c r="A289" s="40"/>
      <c r="B289" s="41"/>
      <c r="C289" s="215" t="s">
        <v>1087</v>
      </c>
      <c r="D289" s="215" t="s">
        <v>298</v>
      </c>
      <c r="E289" s="216" t="s">
        <v>1088</v>
      </c>
      <c r="F289" s="217" t="s">
        <v>1089</v>
      </c>
      <c r="G289" s="218" t="s">
        <v>348</v>
      </c>
      <c r="H289" s="219">
        <v>0.024</v>
      </c>
      <c r="I289" s="220"/>
      <c r="J289" s="221">
        <f>ROUND(I289*H289,2)</f>
        <v>0</v>
      </c>
      <c r="K289" s="217" t="s">
        <v>302</v>
      </c>
      <c r="L289" s="46"/>
      <c r="M289" s="222" t="s">
        <v>21</v>
      </c>
      <c r="N289" s="223" t="s">
        <v>43</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373</v>
      </c>
      <c r="AT289" s="226" t="s">
        <v>298</v>
      </c>
      <c r="AU289" s="226" t="s">
        <v>81</v>
      </c>
      <c r="AY289" s="19" t="s">
        <v>295</v>
      </c>
      <c r="BE289" s="227">
        <f>IF(N289="základní",J289,0)</f>
        <v>0</v>
      </c>
      <c r="BF289" s="227">
        <f>IF(N289="snížená",J289,0)</f>
        <v>0</v>
      </c>
      <c r="BG289" s="227">
        <f>IF(N289="zákl. přenesená",J289,0)</f>
        <v>0</v>
      </c>
      <c r="BH289" s="227">
        <f>IF(N289="sníž. přenesená",J289,0)</f>
        <v>0</v>
      </c>
      <c r="BI289" s="227">
        <f>IF(N289="nulová",J289,0)</f>
        <v>0</v>
      </c>
      <c r="BJ289" s="19" t="s">
        <v>79</v>
      </c>
      <c r="BK289" s="227">
        <f>ROUND(I289*H289,2)</f>
        <v>0</v>
      </c>
      <c r="BL289" s="19" t="s">
        <v>373</v>
      </c>
      <c r="BM289" s="226" t="s">
        <v>1090</v>
      </c>
    </row>
    <row r="290" s="2" customFormat="1">
      <c r="A290" s="40"/>
      <c r="B290" s="41"/>
      <c r="C290" s="42"/>
      <c r="D290" s="228" t="s">
        <v>305</v>
      </c>
      <c r="E290" s="42"/>
      <c r="F290" s="229" t="s">
        <v>1091</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305</v>
      </c>
      <c r="AU290" s="19" t="s">
        <v>81</v>
      </c>
    </row>
    <row r="291" s="12" customFormat="1" ht="22.8" customHeight="1">
      <c r="A291" s="12"/>
      <c r="B291" s="199"/>
      <c r="C291" s="200"/>
      <c r="D291" s="201" t="s">
        <v>71</v>
      </c>
      <c r="E291" s="213" t="s">
        <v>732</v>
      </c>
      <c r="F291" s="213" t="s">
        <v>733</v>
      </c>
      <c r="G291" s="200"/>
      <c r="H291" s="200"/>
      <c r="I291" s="203"/>
      <c r="J291" s="214">
        <f>BK291</f>
        <v>0</v>
      </c>
      <c r="K291" s="200"/>
      <c r="L291" s="205"/>
      <c r="M291" s="206"/>
      <c r="N291" s="207"/>
      <c r="O291" s="207"/>
      <c r="P291" s="208">
        <f>SUM(P292:P296)</f>
        <v>0</v>
      </c>
      <c r="Q291" s="207"/>
      <c r="R291" s="208">
        <f>SUM(R292:R296)</f>
        <v>0.00048000000000000001</v>
      </c>
      <c r="S291" s="207"/>
      <c r="T291" s="209">
        <f>SUM(T292:T296)</f>
        <v>0</v>
      </c>
      <c r="U291" s="12"/>
      <c r="V291" s="12"/>
      <c r="W291" s="12"/>
      <c r="X291" s="12"/>
      <c r="Y291" s="12"/>
      <c r="Z291" s="12"/>
      <c r="AA291" s="12"/>
      <c r="AB291" s="12"/>
      <c r="AC291" s="12"/>
      <c r="AD291" s="12"/>
      <c r="AE291" s="12"/>
      <c r="AR291" s="210" t="s">
        <v>81</v>
      </c>
      <c r="AT291" s="211" t="s">
        <v>71</v>
      </c>
      <c r="AU291" s="211" t="s">
        <v>79</v>
      </c>
      <c r="AY291" s="210" t="s">
        <v>295</v>
      </c>
      <c r="BK291" s="212">
        <f>SUM(BK292:BK296)</f>
        <v>0</v>
      </c>
    </row>
    <row r="292" s="2" customFormat="1" ht="24.15" customHeight="1">
      <c r="A292" s="40"/>
      <c r="B292" s="41"/>
      <c r="C292" s="215" t="s">
        <v>1092</v>
      </c>
      <c r="D292" s="215" t="s">
        <v>298</v>
      </c>
      <c r="E292" s="216" t="s">
        <v>1093</v>
      </c>
      <c r="F292" s="217" t="s">
        <v>1094</v>
      </c>
      <c r="G292" s="218" t="s">
        <v>459</v>
      </c>
      <c r="H292" s="219">
        <v>2</v>
      </c>
      <c r="I292" s="220"/>
      <c r="J292" s="221">
        <f>ROUND(I292*H292,2)</f>
        <v>0</v>
      </c>
      <c r="K292" s="217" t="s">
        <v>302</v>
      </c>
      <c r="L292" s="46"/>
      <c r="M292" s="222" t="s">
        <v>21</v>
      </c>
      <c r="N292" s="223" t="s">
        <v>43</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373</v>
      </c>
      <c r="AT292" s="226" t="s">
        <v>298</v>
      </c>
      <c r="AU292" s="226" t="s">
        <v>81</v>
      </c>
      <c r="AY292" s="19" t="s">
        <v>295</v>
      </c>
      <c r="BE292" s="227">
        <f>IF(N292="základní",J292,0)</f>
        <v>0</v>
      </c>
      <c r="BF292" s="227">
        <f>IF(N292="snížená",J292,0)</f>
        <v>0</v>
      </c>
      <c r="BG292" s="227">
        <f>IF(N292="zákl. přenesená",J292,0)</f>
        <v>0</v>
      </c>
      <c r="BH292" s="227">
        <f>IF(N292="sníž. přenesená",J292,0)</f>
        <v>0</v>
      </c>
      <c r="BI292" s="227">
        <f>IF(N292="nulová",J292,0)</f>
        <v>0</v>
      </c>
      <c r="BJ292" s="19" t="s">
        <v>79</v>
      </c>
      <c r="BK292" s="227">
        <f>ROUND(I292*H292,2)</f>
        <v>0</v>
      </c>
      <c r="BL292" s="19" t="s">
        <v>373</v>
      </c>
      <c r="BM292" s="226" t="s">
        <v>1095</v>
      </c>
    </row>
    <row r="293" s="2" customFormat="1">
      <c r="A293" s="40"/>
      <c r="B293" s="41"/>
      <c r="C293" s="42"/>
      <c r="D293" s="228" t="s">
        <v>305</v>
      </c>
      <c r="E293" s="42"/>
      <c r="F293" s="229" t="s">
        <v>1096</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305</v>
      </c>
      <c r="AU293" s="19" t="s">
        <v>81</v>
      </c>
    </row>
    <row r="294" s="14" customFormat="1">
      <c r="A294" s="14"/>
      <c r="B294" s="244"/>
      <c r="C294" s="245"/>
      <c r="D294" s="235" t="s">
        <v>307</v>
      </c>
      <c r="E294" s="246" t="s">
        <v>21</v>
      </c>
      <c r="F294" s="247" t="s">
        <v>1097</v>
      </c>
      <c r="G294" s="245"/>
      <c r="H294" s="248">
        <v>2</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307</v>
      </c>
      <c r="AU294" s="254" t="s">
        <v>81</v>
      </c>
      <c r="AV294" s="14" t="s">
        <v>81</v>
      </c>
      <c r="AW294" s="14" t="s">
        <v>33</v>
      </c>
      <c r="AX294" s="14" t="s">
        <v>72</v>
      </c>
      <c r="AY294" s="254" t="s">
        <v>295</v>
      </c>
    </row>
    <row r="295" s="15" customFormat="1">
      <c r="A295" s="15"/>
      <c r="B295" s="255"/>
      <c r="C295" s="256"/>
      <c r="D295" s="235" t="s">
        <v>307</v>
      </c>
      <c r="E295" s="257" t="s">
        <v>21</v>
      </c>
      <c r="F295" s="258" t="s">
        <v>312</v>
      </c>
      <c r="G295" s="256"/>
      <c r="H295" s="259">
        <v>2</v>
      </c>
      <c r="I295" s="260"/>
      <c r="J295" s="256"/>
      <c r="K295" s="256"/>
      <c r="L295" s="261"/>
      <c r="M295" s="262"/>
      <c r="N295" s="263"/>
      <c r="O295" s="263"/>
      <c r="P295" s="263"/>
      <c r="Q295" s="263"/>
      <c r="R295" s="263"/>
      <c r="S295" s="263"/>
      <c r="T295" s="264"/>
      <c r="U295" s="15"/>
      <c r="V295" s="15"/>
      <c r="W295" s="15"/>
      <c r="X295" s="15"/>
      <c r="Y295" s="15"/>
      <c r="Z295" s="15"/>
      <c r="AA295" s="15"/>
      <c r="AB295" s="15"/>
      <c r="AC295" s="15"/>
      <c r="AD295" s="15"/>
      <c r="AE295" s="15"/>
      <c r="AT295" s="265" t="s">
        <v>307</v>
      </c>
      <c r="AU295" s="265" t="s">
        <v>81</v>
      </c>
      <c r="AV295" s="15" t="s">
        <v>303</v>
      </c>
      <c r="AW295" s="15" t="s">
        <v>33</v>
      </c>
      <c r="AX295" s="15" t="s">
        <v>79</v>
      </c>
      <c r="AY295" s="265" t="s">
        <v>295</v>
      </c>
    </row>
    <row r="296" s="2" customFormat="1" ht="16.5" customHeight="1">
      <c r="A296" s="40"/>
      <c r="B296" s="41"/>
      <c r="C296" s="286" t="s">
        <v>1098</v>
      </c>
      <c r="D296" s="286" t="s">
        <v>947</v>
      </c>
      <c r="E296" s="287" t="s">
        <v>1099</v>
      </c>
      <c r="F296" s="288" t="s">
        <v>1100</v>
      </c>
      <c r="G296" s="289" t="s">
        <v>459</v>
      </c>
      <c r="H296" s="290">
        <v>2</v>
      </c>
      <c r="I296" s="291"/>
      <c r="J296" s="292">
        <f>ROUND(I296*H296,2)</f>
        <v>0</v>
      </c>
      <c r="K296" s="288" t="s">
        <v>523</v>
      </c>
      <c r="L296" s="293"/>
      <c r="M296" s="294" t="s">
        <v>21</v>
      </c>
      <c r="N296" s="295" t="s">
        <v>43</v>
      </c>
      <c r="O296" s="86"/>
      <c r="P296" s="224">
        <f>O296*H296</f>
        <v>0</v>
      </c>
      <c r="Q296" s="224">
        <v>0.00024000000000000001</v>
      </c>
      <c r="R296" s="224">
        <f>Q296*H296</f>
        <v>0.00048000000000000001</v>
      </c>
      <c r="S296" s="224">
        <v>0</v>
      </c>
      <c r="T296" s="225">
        <f>S296*H296</f>
        <v>0</v>
      </c>
      <c r="U296" s="40"/>
      <c r="V296" s="40"/>
      <c r="W296" s="40"/>
      <c r="X296" s="40"/>
      <c r="Y296" s="40"/>
      <c r="Z296" s="40"/>
      <c r="AA296" s="40"/>
      <c r="AB296" s="40"/>
      <c r="AC296" s="40"/>
      <c r="AD296" s="40"/>
      <c r="AE296" s="40"/>
      <c r="AR296" s="226" t="s">
        <v>997</v>
      </c>
      <c r="AT296" s="226" t="s">
        <v>947</v>
      </c>
      <c r="AU296" s="226" t="s">
        <v>81</v>
      </c>
      <c r="AY296" s="19" t="s">
        <v>295</v>
      </c>
      <c r="BE296" s="227">
        <f>IF(N296="základní",J296,0)</f>
        <v>0</v>
      </c>
      <c r="BF296" s="227">
        <f>IF(N296="snížená",J296,0)</f>
        <v>0</v>
      </c>
      <c r="BG296" s="227">
        <f>IF(N296="zákl. přenesená",J296,0)</f>
        <v>0</v>
      </c>
      <c r="BH296" s="227">
        <f>IF(N296="sníž. přenesená",J296,0)</f>
        <v>0</v>
      </c>
      <c r="BI296" s="227">
        <f>IF(N296="nulová",J296,0)</f>
        <v>0</v>
      </c>
      <c r="BJ296" s="19" t="s">
        <v>79</v>
      </c>
      <c r="BK296" s="227">
        <f>ROUND(I296*H296,2)</f>
        <v>0</v>
      </c>
      <c r="BL296" s="19" t="s">
        <v>373</v>
      </c>
      <c r="BM296" s="226" t="s">
        <v>1101</v>
      </c>
    </row>
    <row r="297" s="12" customFormat="1" ht="22.8" customHeight="1">
      <c r="A297" s="12"/>
      <c r="B297" s="199"/>
      <c r="C297" s="200"/>
      <c r="D297" s="201" t="s">
        <v>71</v>
      </c>
      <c r="E297" s="213" t="s">
        <v>543</v>
      </c>
      <c r="F297" s="213" t="s">
        <v>544</v>
      </c>
      <c r="G297" s="200"/>
      <c r="H297" s="200"/>
      <c r="I297" s="203"/>
      <c r="J297" s="214">
        <f>BK297</f>
        <v>0</v>
      </c>
      <c r="K297" s="200"/>
      <c r="L297" s="205"/>
      <c r="M297" s="206"/>
      <c r="N297" s="207"/>
      <c r="O297" s="207"/>
      <c r="P297" s="208">
        <f>SUM(P298:P339)</f>
        <v>0</v>
      </c>
      <c r="Q297" s="207"/>
      <c r="R297" s="208">
        <f>SUM(R298:R339)</f>
        <v>0.1275617</v>
      </c>
      <c r="S297" s="207"/>
      <c r="T297" s="209">
        <f>SUM(T298:T339)</f>
        <v>0</v>
      </c>
      <c r="U297" s="12"/>
      <c r="V297" s="12"/>
      <c r="W297" s="12"/>
      <c r="X297" s="12"/>
      <c r="Y297" s="12"/>
      <c r="Z297" s="12"/>
      <c r="AA297" s="12"/>
      <c r="AB297" s="12"/>
      <c r="AC297" s="12"/>
      <c r="AD297" s="12"/>
      <c r="AE297" s="12"/>
      <c r="AR297" s="210" t="s">
        <v>81</v>
      </c>
      <c r="AT297" s="211" t="s">
        <v>71</v>
      </c>
      <c r="AU297" s="211" t="s">
        <v>79</v>
      </c>
      <c r="AY297" s="210" t="s">
        <v>295</v>
      </c>
      <c r="BK297" s="212">
        <f>SUM(BK298:BK339)</f>
        <v>0</v>
      </c>
    </row>
    <row r="298" s="2" customFormat="1" ht="24.15" customHeight="1">
      <c r="A298" s="40"/>
      <c r="B298" s="41"/>
      <c r="C298" s="215" t="s">
        <v>1102</v>
      </c>
      <c r="D298" s="215" t="s">
        <v>298</v>
      </c>
      <c r="E298" s="216" t="s">
        <v>1103</v>
      </c>
      <c r="F298" s="217" t="s">
        <v>1104</v>
      </c>
      <c r="G298" s="218" t="s">
        <v>301</v>
      </c>
      <c r="H298" s="219">
        <v>4.1100000000000003</v>
      </c>
      <c r="I298" s="220"/>
      <c r="J298" s="221">
        <f>ROUND(I298*H298,2)</f>
        <v>0</v>
      </c>
      <c r="K298" s="217" t="s">
        <v>302</v>
      </c>
      <c r="L298" s="46"/>
      <c r="M298" s="222" t="s">
        <v>21</v>
      </c>
      <c r="N298" s="223" t="s">
        <v>43</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373</v>
      </c>
      <c r="AT298" s="226" t="s">
        <v>298</v>
      </c>
      <c r="AU298" s="226" t="s">
        <v>81</v>
      </c>
      <c r="AY298" s="19" t="s">
        <v>295</v>
      </c>
      <c r="BE298" s="227">
        <f>IF(N298="základní",J298,0)</f>
        <v>0</v>
      </c>
      <c r="BF298" s="227">
        <f>IF(N298="snížená",J298,0)</f>
        <v>0</v>
      </c>
      <c r="BG298" s="227">
        <f>IF(N298="zákl. přenesená",J298,0)</f>
        <v>0</v>
      </c>
      <c r="BH298" s="227">
        <f>IF(N298="sníž. přenesená",J298,0)</f>
        <v>0</v>
      </c>
      <c r="BI298" s="227">
        <f>IF(N298="nulová",J298,0)</f>
        <v>0</v>
      </c>
      <c r="BJ298" s="19" t="s">
        <v>79</v>
      </c>
      <c r="BK298" s="227">
        <f>ROUND(I298*H298,2)</f>
        <v>0</v>
      </c>
      <c r="BL298" s="19" t="s">
        <v>373</v>
      </c>
      <c r="BM298" s="226" t="s">
        <v>1105</v>
      </c>
    </row>
    <row r="299" s="2" customFormat="1">
      <c r="A299" s="40"/>
      <c r="B299" s="41"/>
      <c r="C299" s="42"/>
      <c r="D299" s="228" t="s">
        <v>305</v>
      </c>
      <c r="E299" s="42"/>
      <c r="F299" s="229" t="s">
        <v>1106</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305</v>
      </c>
      <c r="AU299" s="19" t="s">
        <v>81</v>
      </c>
    </row>
    <row r="300" s="13" customFormat="1">
      <c r="A300" s="13"/>
      <c r="B300" s="233"/>
      <c r="C300" s="234"/>
      <c r="D300" s="235" t="s">
        <v>307</v>
      </c>
      <c r="E300" s="236" t="s">
        <v>21</v>
      </c>
      <c r="F300" s="237" t="s">
        <v>1107</v>
      </c>
      <c r="G300" s="234"/>
      <c r="H300" s="236" t="s">
        <v>21</v>
      </c>
      <c r="I300" s="238"/>
      <c r="J300" s="234"/>
      <c r="K300" s="234"/>
      <c r="L300" s="239"/>
      <c r="M300" s="240"/>
      <c r="N300" s="241"/>
      <c r="O300" s="241"/>
      <c r="P300" s="241"/>
      <c r="Q300" s="241"/>
      <c r="R300" s="241"/>
      <c r="S300" s="241"/>
      <c r="T300" s="242"/>
      <c r="U300" s="13"/>
      <c r="V300" s="13"/>
      <c r="W300" s="13"/>
      <c r="X300" s="13"/>
      <c r="Y300" s="13"/>
      <c r="Z300" s="13"/>
      <c r="AA300" s="13"/>
      <c r="AB300" s="13"/>
      <c r="AC300" s="13"/>
      <c r="AD300" s="13"/>
      <c r="AE300" s="13"/>
      <c r="AT300" s="243" t="s">
        <v>307</v>
      </c>
      <c r="AU300" s="243" t="s">
        <v>81</v>
      </c>
      <c r="AV300" s="13" t="s">
        <v>79</v>
      </c>
      <c r="AW300" s="13" t="s">
        <v>33</v>
      </c>
      <c r="AX300" s="13" t="s">
        <v>72</v>
      </c>
      <c r="AY300" s="243" t="s">
        <v>295</v>
      </c>
    </row>
    <row r="301" s="14" customFormat="1">
      <c r="A301" s="14"/>
      <c r="B301" s="244"/>
      <c r="C301" s="245"/>
      <c r="D301" s="235" t="s">
        <v>307</v>
      </c>
      <c r="E301" s="246" t="s">
        <v>21</v>
      </c>
      <c r="F301" s="247" t="s">
        <v>1108</v>
      </c>
      <c r="G301" s="245"/>
      <c r="H301" s="248">
        <v>4.1100000000000003</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307</v>
      </c>
      <c r="AU301" s="254" t="s">
        <v>81</v>
      </c>
      <c r="AV301" s="14" t="s">
        <v>81</v>
      </c>
      <c r="AW301" s="14" t="s">
        <v>33</v>
      </c>
      <c r="AX301" s="14" t="s">
        <v>72</v>
      </c>
      <c r="AY301" s="254" t="s">
        <v>295</v>
      </c>
    </row>
    <row r="302" s="15" customFormat="1">
      <c r="A302" s="15"/>
      <c r="B302" s="255"/>
      <c r="C302" s="256"/>
      <c r="D302" s="235" t="s">
        <v>307</v>
      </c>
      <c r="E302" s="257" t="s">
        <v>21</v>
      </c>
      <c r="F302" s="258" t="s">
        <v>312</v>
      </c>
      <c r="G302" s="256"/>
      <c r="H302" s="259">
        <v>4.1100000000000003</v>
      </c>
      <c r="I302" s="260"/>
      <c r="J302" s="256"/>
      <c r="K302" s="256"/>
      <c r="L302" s="261"/>
      <c r="M302" s="262"/>
      <c r="N302" s="263"/>
      <c r="O302" s="263"/>
      <c r="P302" s="263"/>
      <c r="Q302" s="263"/>
      <c r="R302" s="263"/>
      <c r="S302" s="263"/>
      <c r="T302" s="264"/>
      <c r="U302" s="15"/>
      <c r="V302" s="15"/>
      <c r="W302" s="15"/>
      <c r="X302" s="15"/>
      <c r="Y302" s="15"/>
      <c r="Z302" s="15"/>
      <c r="AA302" s="15"/>
      <c r="AB302" s="15"/>
      <c r="AC302" s="15"/>
      <c r="AD302" s="15"/>
      <c r="AE302" s="15"/>
      <c r="AT302" s="265" t="s">
        <v>307</v>
      </c>
      <c r="AU302" s="265" t="s">
        <v>81</v>
      </c>
      <c r="AV302" s="15" t="s">
        <v>303</v>
      </c>
      <c r="AW302" s="15" t="s">
        <v>33</v>
      </c>
      <c r="AX302" s="15" t="s">
        <v>79</v>
      </c>
      <c r="AY302" s="265" t="s">
        <v>295</v>
      </c>
    </row>
    <row r="303" s="2" customFormat="1" ht="16.5" customHeight="1">
      <c r="A303" s="40"/>
      <c r="B303" s="41"/>
      <c r="C303" s="215" t="s">
        <v>1109</v>
      </c>
      <c r="D303" s="215" t="s">
        <v>298</v>
      </c>
      <c r="E303" s="216" t="s">
        <v>1110</v>
      </c>
      <c r="F303" s="217" t="s">
        <v>1111</v>
      </c>
      <c r="G303" s="218" t="s">
        <v>301</v>
      </c>
      <c r="H303" s="219">
        <v>4.1100000000000003</v>
      </c>
      <c r="I303" s="220"/>
      <c r="J303" s="221">
        <f>ROUND(I303*H303,2)</f>
        <v>0</v>
      </c>
      <c r="K303" s="217" t="s">
        <v>302</v>
      </c>
      <c r="L303" s="46"/>
      <c r="M303" s="222" t="s">
        <v>21</v>
      </c>
      <c r="N303" s="223" t="s">
        <v>43</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373</v>
      </c>
      <c r="AT303" s="226" t="s">
        <v>298</v>
      </c>
      <c r="AU303" s="226" t="s">
        <v>81</v>
      </c>
      <c r="AY303" s="19" t="s">
        <v>295</v>
      </c>
      <c r="BE303" s="227">
        <f>IF(N303="základní",J303,0)</f>
        <v>0</v>
      </c>
      <c r="BF303" s="227">
        <f>IF(N303="snížená",J303,0)</f>
        <v>0</v>
      </c>
      <c r="BG303" s="227">
        <f>IF(N303="zákl. přenesená",J303,0)</f>
        <v>0</v>
      </c>
      <c r="BH303" s="227">
        <f>IF(N303="sníž. přenesená",J303,0)</f>
        <v>0</v>
      </c>
      <c r="BI303" s="227">
        <f>IF(N303="nulová",J303,0)</f>
        <v>0</v>
      </c>
      <c r="BJ303" s="19" t="s">
        <v>79</v>
      </c>
      <c r="BK303" s="227">
        <f>ROUND(I303*H303,2)</f>
        <v>0</v>
      </c>
      <c r="BL303" s="19" t="s">
        <v>373</v>
      </c>
      <c r="BM303" s="226" t="s">
        <v>1112</v>
      </c>
    </row>
    <row r="304" s="2" customFormat="1">
      <c r="A304" s="40"/>
      <c r="B304" s="41"/>
      <c r="C304" s="42"/>
      <c r="D304" s="228" t="s">
        <v>305</v>
      </c>
      <c r="E304" s="42"/>
      <c r="F304" s="229" t="s">
        <v>1113</v>
      </c>
      <c r="G304" s="42"/>
      <c r="H304" s="42"/>
      <c r="I304" s="230"/>
      <c r="J304" s="42"/>
      <c r="K304" s="42"/>
      <c r="L304" s="46"/>
      <c r="M304" s="231"/>
      <c r="N304" s="232"/>
      <c r="O304" s="86"/>
      <c r="P304" s="86"/>
      <c r="Q304" s="86"/>
      <c r="R304" s="86"/>
      <c r="S304" s="86"/>
      <c r="T304" s="87"/>
      <c r="U304" s="40"/>
      <c r="V304" s="40"/>
      <c r="W304" s="40"/>
      <c r="X304" s="40"/>
      <c r="Y304" s="40"/>
      <c r="Z304" s="40"/>
      <c r="AA304" s="40"/>
      <c r="AB304" s="40"/>
      <c r="AC304" s="40"/>
      <c r="AD304" s="40"/>
      <c r="AE304" s="40"/>
      <c r="AT304" s="19" t="s">
        <v>305</v>
      </c>
      <c r="AU304" s="19" t="s">
        <v>81</v>
      </c>
    </row>
    <row r="305" s="13" customFormat="1">
      <c r="A305" s="13"/>
      <c r="B305" s="233"/>
      <c r="C305" s="234"/>
      <c r="D305" s="235" t="s">
        <v>307</v>
      </c>
      <c r="E305" s="236" t="s">
        <v>21</v>
      </c>
      <c r="F305" s="237" t="s">
        <v>1107</v>
      </c>
      <c r="G305" s="234"/>
      <c r="H305" s="236" t="s">
        <v>21</v>
      </c>
      <c r="I305" s="238"/>
      <c r="J305" s="234"/>
      <c r="K305" s="234"/>
      <c r="L305" s="239"/>
      <c r="M305" s="240"/>
      <c r="N305" s="241"/>
      <c r="O305" s="241"/>
      <c r="P305" s="241"/>
      <c r="Q305" s="241"/>
      <c r="R305" s="241"/>
      <c r="S305" s="241"/>
      <c r="T305" s="242"/>
      <c r="U305" s="13"/>
      <c r="V305" s="13"/>
      <c r="W305" s="13"/>
      <c r="X305" s="13"/>
      <c r="Y305" s="13"/>
      <c r="Z305" s="13"/>
      <c r="AA305" s="13"/>
      <c r="AB305" s="13"/>
      <c r="AC305" s="13"/>
      <c r="AD305" s="13"/>
      <c r="AE305" s="13"/>
      <c r="AT305" s="243" t="s">
        <v>307</v>
      </c>
      <c r="AU305" s="243" t="s">
        <v>81</v>
      </c>
      <c r="AV305" s="13" t="s">
        <v>79</v>
      </c>
      <c r="AW305" s="13" t="s">
        <v>33</v>
      </c>
      <c r="AX305" s="13" t="s">
        <v>72</v>
      </c>
      <c r="AY305" s="243" t="s">
        <v>295</v>
      </c>
    </row>
    <row r="306" s="14" customFormat="1">
      <c r="A306" s="14"/>
      <c r="B306" s="244"/>
      <c r="C306" s="245"/>
      <c r="D306" s="235" t="s">
        <v>307</v>
      </c>
      <c r="E306" s="246" t="s">
        <v>21</v>
      </c>
      <c r="F306" s="247" t="s">
        <v>1108</v>
      </c>
      <c r="G306" s="245"/>
      <c r="H306" s="248">
        <v>4.1100000000000003</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307</v>
      </c>
      <c r="AU306" s="254" t="s">
        <v>81</v>
      </c>
      <c r="AV306" s="14" t="s">
        <v>81</v>
      </c>
      <c r="AW306" s="14" t="s">
        <v>33</v>
      </c>
      <c r="AX306" s="14" t="s">
        <v>72</v>
      </c>
      <c r="AY306" s="254" t="s">
        <v>295</v>
      </c>
    </row>
    <row r="307" s="15" customFormat="1">
      <c r="A307" s="15"/>
      <c r="B307" s="255"/>
      <c r="C307" s="256"/>
      <c r="D307" s="235" t="s">
        <v>307</v>
      </c>
      <c r="E307" s="257" t="s">
        <v>21</v>
      </c>
      <c r="F307" s="258" t="s">
        <v>312</v>
      </c>
      <c r="G307" s="256"/>
      <c r="H307" s="259">
        <v>4.1100000000000003</v>
      </c>
      <c r="I307" s="260"/>
      <c r="J307" s="256"/>
      <c r="K307" s="256"/>
      <c r="L307" s="261"/>
      <c r="M307" s="262"/>
      <c r="N307" s="263"/>
      <c r="O307" s="263"/>
      <c r="P307" s="263"/>
      <c r="Q307" s="263"/>
      <c r="R307" s="263"/>
      <c r="S307" s="263"/>
      <c r="T307" s="264"/>
      <c r="U307" s="15"/>
      <c r="V307" s="15"/>
      <c r="W307" s="15"/>
      <c r="X307" s="15"/>
      <c r="Y307" s="15"/>
      <c r="Z307" s="15"/>
      <c r="AA307" s="15"/>
      <c r="AB307" s="15"/>
      <c r="AC307" s="15"/>
      <c r="AD307" s="15"/>
      <c r="AE307" s="15"/>
      <c r="AT307" s="265" t="s">
        <v>307</v>
      </c>
      <c r="AU307" s="265" t="s">
        <v>81</v>
      </c>
      <c r="AV307" s="15" t="s">
        <v>303</v>
      </c>
      <c r="AW307" s="15" t="s">
        <v>33</v>
      </c>
      <c r="AX307" s="15" t="s">
        <v>79</v>
      </c>
      <c r="AY307" s="265" t="s">
        <v>295</v>
      </c>
    </row>
    <row r="308" s="2" customFormat="1" ht="21.75" customHeight="1">
      <c r="A308" s="40"/>
      <c r="B308" s="41"/>
      <c r="C308" s="215" t="s">
        <v>1114</v>
      </c>
      <c r="D308" s="215" t="s">
        <v>298</v>
      </c>
      <c r="E308" s="216" t="s">
        <v>1115</v>
      </c>
      <c r="F308" s="217" t="s">
        <v>1116</v>
      </c>
      <c r="G308" s="218" t="s">
        <v>301</v>
      </c>
      <c r="H308" s="219">
        <v>4.1100000000000003</v>
      </c>
      <c r="I308" s="220"/>
      <c r="J308" s="221">
        <f>ROUND(I308*H308,2)</f>
        <v>0</v>
      </c>
      <c r="K308" s="217" t="s">
        <v>302</v>
      </c>
      <c r="L308" s="46"/>
      <c r="M308" s="222" t="s">
        <v>21</v>
      </c>
      <c r="N308" s="223" t="s">
        <v>43</v>
      </c>
      <c r="O308" s="86"/>
      <c r="P308" s="224">
        <f>O308*H308</f>
        <v>0</v>
      </c>
      <c r="Q308" s="224">
        <v>3.0000000000000001E-05</v>
      </c>
      <c r="R308" s="224">
        <f>Q308*H308</f>
        <v>0.00012330000000000002</v>
      </c>
      <c r="S308" s="224">
        <v>0</v>
      </c>
      <c r="T308" s="225">
        <f>S308*H308</f>
        <v>0</v>
      </c>
      <c r="U308" s="40"/>
      <c r="V308" s="40"/>
      <c r="W308" s="40"/>
      <c r="X308" s="40"/>
      <c r="Y308" s="40"/>
      <c r="Z308" s="40"/>
      <c r="AA308" s="40"/>
      <c r="AB308" s="40"/>
      <c r="AC308" s="40"/>
      <c r="AD308" s="40"/>
      <c r="AE308" s="40"/>
      <c r="AR308" s="226" t="s">
        <v>373</v>
      </c>
      <c r="AT308" s="226" t="s">
        <v>298</v>
      </c>
      <c r="AU308" s="226" t="s">
        <v>81</v>
      </c>
      <c r="AY308" s="19" t="s">
        <v>295</v>
      </c>
      <c r="BE308" s="227">
        <f>IF(N308="základní",J308,0)</f>
        <v>0</v>
      </c>
      <c r="BF308" s="227">
        <f>IF(N308="snížená",J308,0)</f>
        <v>0</v>
      </c>
      <c r="BG308" s="227">
        <f>IF(N308="zákl. přenesená",J308,0)</f>
        <v>0</v>
      </c>
      <c r="BH308" s="227">
        <f>IF(N308="sníž. přenesená",J308,0)</f>
        <v>0</v>
      </c>
      <c r="BI308" s="227">
        <f>IF(N308="nulová",J308,0)</f>
        <v>0</v>
      </c>
      <c r="BJ308" s="19" t="s">
        <v>79</v>
      </c>
      <c r="BK308" s="227">
        <f>ROUND(I308*H308,2)</f>
        <v>0</v>
      </c>
      <c r="BL308" s="19" t="s">
        <v>373</v>
      </c>
      <c r="BM308" s="226" t="s">
        <v>1117</v>
      </c>
    </row>
    <row r="309" s="2" customFormat="1">
      <c r="A309" s="40"/>
      <c r="B309" s="41"/>
      <c r="C309" s="42"/>
      <c r="D309" s="228" t="s">
        <v>305</v>
      </c>
      <c r="E309" s="42"/>
      <c r="F309" s="229" t="s">
        <v>1118</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305</v>
      </c>
      <c r="AU309" s="19" t="s">
        <v>81</v>
      </c>
    </row>
    <row r="310" s="13" customFormat="1">
      <c r="A310" s="13"/>
      <c r="B310" s="233"/>
      <c r="C310" s="234"/>
      <c r="D310" s="235" t="s">
        <v>307</v>
      </c>
      <c r="E310" s="236" t="s">
        <v>21</v>
      </c>
      <c r="F310" s="237" t="s">
        <v>1107</v>
      </c>
      <c r="G310" s="234"/>
      <c r="H310" s="236" t="s">
        <v>21</v>
      </c>
      <c r="I310" s="238"/>
      <c r="J310" s="234"/>
      <c r="K310" s="234"/>
      <c r="L310" s="239"/>
      <c r="M310" s="240"/>
      <c r="N310" s="241"/>
      <c r="O310" s="241"/>
      <c r="P310" s="241"/>
      <c r="Q310" s="241"/>
      <c r="R310" s="241"/>
      <c r="S310" s="241"/>
      <c r="T310" s="242"/>
      <c r="U310" s="13"/>
      <c r="V310" s="13"/>
      <c r="W310" s="13"/>
      <c r="X310" s="13"/>
      <c r="Y310" s="13"/>
      <c r="Z310" s="13"/>
      <c r="AA310" s="13"/>
      <c r="AB310" s="13"/>
      <c r="AC310" s="13"/>
      <c r="AD310" s="13"/>
      <c r="AE310" s="13"/>
      <c r="AT310" s="243" t="s">
        <v>307</v>
      </c>
      <c r="AU310" s="243" t="s">
        <v>81</v>
      </c>
      <c r="AV310" s="13" t="s">
        <v>79</v>
      </c>
      <c r="AW310" s="13" t="s">
        <v>33</v>
      </c>
      <c r="AX310" s="13" t="s">
        <v>72</v>
      </c>
      <c r="AY310" s="243" t="s">
        <v>295</v>
      </c>
    </row>
    <row r="311" s="14" customFormat="1">
      <c r="A311" s="14"/>
      <c r="B311" s="244"/>
      <c r="C311" s="245"/>
      <c r="D311" s="235" t="s">
        <v>307</v>
      </c>
      <c r="E311" s="246" t="s">
        <v>21</v>
      </c>
      <c r="F311" s="247" t="s">
        <v>1108</v>
      </c>
      <c r="G311" s="245"/>
      <c r="H311" s="248">
        <v>4.1100000000000003</v>
      </c>
      <c r="I311" s="249"/>
      <c r="J311" s="245"/>
      <c r="K311" s="245"/>
      <c r="L311" s="250"/>
      <c r="M311" s="251"/>
      <c r="N311" s="252"/>
      <c r="O311" s="252"/>
      <c r="P311" s="252"/>
      <c r="Q311" s="252"/>
      <c r="R311" s="252"/>
      <c r="S311" s="252"/>
      <c r="T311" s="253"/>
      <c r="U311" s="14"/>
      <c r="V311" s="14"/>
      <c r="W311" s="14"/>
      <c r="X311" s="14"/>
      <c r="Y311" s="14"/>
      <c r="Z311" s="14"/>
      <c r="AA311" s="14"/>
      <c r="AB311" s="14"/>
      <c r="AC311" s="14"/>
      <c r="AD311" s="14"/>
      <c r="AE311" s="14"/>
      <c r="AT311" s="254" t="s">
        <v>307</v>
      </c>
      <c r="AU311" s="254" t="s">
        <v>81</v>
      </c>
      <c r="AV311" s="14" t="s">
        <v>81</v>
      </c>
      <c r="AW311" s="14" t="s">
        <v>33</v>
      </c>
      <c r="AX311" s="14" t="s">
        <v>72</v>
      </c>
      <c r="AY311" s="254" t="s">
        <v>295</v>
      </c>
    </row>
    <row r="312" s="15" customFormat="1">
      <c r="A312" s="15"/>
      <c r="B312" s="255"/>
      <c r="C312" s="256"/>
      <c r="D312" s="235" t="s">
        <v>307</v>
      </c>
      <c r="E312" s="257" t="s">
        <v>21</v>
      </c>
      <c r="F312" s="258" t="s">
        <v>312</v>
      </c>
      <c r="G312" s="256"/>
      <c r="H312" s="259">
        <v>4.1100000000000003</v>
      </c>
      <c r="I312" s="260"/>
      <c r="J312" s="256"/>
      <c r="K312" s="256"/>
      <c r="L312" s="261"/>
      <c r="M312" s="262"/>
      <c r="N312" s="263"/>
      <c r="O312" s="263"/>
      <c r="P312" s="263"/>
      <c r="Q312" s="263"/>
      <c r="R312" s="263"/>
      <c r="S312" s="263"/>
      <c r="T312" s="264"/>
      <c r="U312" s="15"/>
      <c r="V312" s="15"/>
      <c r="W312" s="15"/>
      <c r="X312" s="15"/>
      <c r="Y312" s="15"/>
      <c r="Z312" s="15"/>
      <c r="AA312" s="15"/>
      <c r="AB312" s="15"/>
      <c r="AC312" s="15"/>
      <c r="AD312" s="15"/>
      <c r="AE312" s="15"/>
      <c r="AT312" s="265" t="s">
        <v>307</v>
      </c>
      <c r="AU312" s="265" t="s">
        <v>81</v>
      </c>
      <c r="AV312" s="15" t="s">
        <v>303</v>
      </c>
      <c r="AW312" s="15" t="s">
        <v>33</v>
      </c>
      <c r="AX312" s="15" t="s">
        <v>79</v>
      </c>
      <c r="AY312" s="265" t="s">
        <v>295</v>
      </c>
    </row>
    <row r="313" s="2" customFormat="1" ht="33" customHeight="1">
      <c r="A313" s="40"/>
      <c r="B313" s="41"/>
      <c r="C313" s="215" t="s">
        <v>1119</v>
      </c>
      <c r="D313" s="215" t="s">
        <v>298</v>
      </c>
      <c r="E313" s="216" t="s">
        <v>1120</v>
      </c>
      <c r="F313" s="217" t="s">
        <v>1121</v>
      </c>
      <c r="G313" s="218" t="s">
        <v>301</v>
      </c>
      <c r="H313" s="219">
        <v>4.1100000000000003</v>
      </c>
      <c r="I313" s="220"/>
      <c r="J313" s="221">
        <f>ROUND(I313*H313,2)</f>
        <v>0</v>
      </c>
      <c r="K313" s="217" t="s">
        <v>302</v>
      </c>
      <c r="L313" s="46"/>
      <c r="M313" s="222" t="s">
        <v>21</v>
      </c>
      <c r="N313" s="223" t="s">
        <v>43</v>
      </c>
      <c r="O313" s="86"/>
      <c r="P313" s="224">
        <f>O313*H313</f>
        <v>0</v>
      </c>
      <c r="Q313" s="224">
        <v>0.0075799999999999999</v>
      </c>
      <c r="R313" s="224">
        <f>Q313*H313</f>
        <v>0.031153800000000002</v>
      </c>
      <c r="S313" s="224">
        <v>0</v>
      </c>
      <c r="T313" s="225">
        <f>S313*H313</f>
        <v>0</v>
      </c>
      <c r="U313" s="40"/>
      <c r="V313" s="40"/>
      <c r="W313" s="40"/>
      <c r="X313" s="40"/>
      <c r="Y313" s="40"/>
      <c r="Z313" s="40"/>
      <c r="AA313" s="40"/>
      <c r="AB313" s="40"/>
      <c r="AC313" s="40"/>
      <c r="AD313" s="40"/>
      <c r="AE313" s="40"/>
      <c r="AR313" s="226" t="s">
        <v>373</v>
      </c>
      <c r="AT313" s="226" t="s">
        <v>298</v>
      </c>
      <c r="AU313" s="226" t="s">
        <v>81</v>
      </c>
      <c r="AY313" s="19" t="s">
        <v>295</v>
      </c>
      <c r="BE313" s="227">
        <f>IF(N313="základní",J313,0)</f>
        <v>0</v>
      </c>
      <c r="BF313" s="227">
        <f>IF(N313="snížená",J313,0)</f>
        <v>0</v>
      </c>
      <c r="BG313" s="227">
        <f>IF(N313="zákl. přenesená",J313,0)</f>
        <v>0</v>
      </c>
      <c r="BH313" s="227">
        <f>IF(N313="sníž. přenesená",J313,0)</f>
        <v>0</v>
      </c>
      <c r="BI313" s="227">
        <f>IF(N313="nulová",J313,0)</f>
        <v>0</v>
      </c>
      <c r="BJ313" s="19" t="s">
        <v>79</v>
      </c>
      <c r="BK313" s="227">
        <f>ROUND(I313*H313,2)</f>
        <v>0</v>
      </c>
      <c r="BL313" s="19" t="s">
        <v>373</v>
      </c>
      <c r="BM313" s="226" t="s">
        <v>1122</v>
      </c>
    </row>
    <row r="314" s="2" customFormat="1">
      <c r="A314" s="40"/>
      <c r="B314" s="41"/>
      <c r="C314" s="42"/>
      <c r="D314" s="228" t="s">
        <v>305</v>
      </c>
      <c r="E314" s="42"/>
      <c r="F314" s="229" t="s">
        <v>1123</v>
      </c>
      <c r="G314" s="42"/>
      <c r="H314" s="42"/>
      <c r="I314" s="230"/>
      <c r="J314" s="42"/>
      <c r="K314" s="42"/>
      <c r="L314" s="46"/>
      <c r="M314" s="231"/>
      <c r="N314" s="232"/>
      <c r="O314" s="86"/>
      <c r="P314" s="86"/>
      <c r="Q314" s="86"/>
      <c r="R314" s="86"/>
      <c r="S314" s="86"/>
      <c r="T314" s="87"/>
      <c r="U314" s="40"/>
      <c r="V314" s="40"/>
      <c r="W314" s="40"/>
      <c r="X314" s="40"/>
      <c r="Y314" s="40"/>
      <c r="Z314" s="40"/>
      <c r="AA314" s="40"/>
      <c r="AB314" s="40"/>
      <c r="AC314" s="40"/>
      <c r="AD314" s="40"/>
      <c r="AE314" s="40"/>
      <c r="AT314" s="19" t="s">
        <v>305</v>
      </c>
      <c r="AU314" s="19" t="s">
        <v>81</v>
      </c>
    </row>
    <row r="315" s="13" customFormat="1">
      <c r="A315" s="13"/>
      <c r="B315" s="233"/>
      <c r="C315" s="234"/>
      <c r="D315" s="235" t="s">
        <v>307</v>
      </c>
      <c r="E315" s="236" t="s">
        <v>21</v>
      </c>
      <c r="F315" s="237" t="s">
        <v>1107</v>
      </c>
      <c r="G315" s="234"/>
      <c r="H315" s="236" t="s">
        <v>21</v>
      </c>
      <c r="I315" s="238"/>
      <c r="J315" s="234"/>
      <c r="K315" s="234"/>
      <c r="L315" s="239"/>
      <c r="M315" s="240"/>
      <c r="N315" s="241"/>
      <c r="O315" s="241"/>
      <c r="P315" s="241"/>
      <c r="Q315" s="241"/>
      <c r="R315" s="241"/>
      <c r="S315" s="241"/>
      <c r="T315" s="242"/>
      <c r="U315" s="13"/>
      <c r="V315" s="13"/>
      <c r="W315" s="13"/>
      <c r="X315" s="13"/>
      <c r="Y315" s="13"/>
      <c r="Z315" s="13"/>
      <c r="AA315" s="13"/>
      <c r="AB315" s="13"/>
      <c r="AC315" s="13"/>
      <c r="AD315" s="13"/>
      <c r="AE315" s="13"/>
      <c r="AT315" s="243" t="s">
        <v>307</v>
      </c>
      <c r="AU315" s="243" t="s">
        <v>81</v>
      </c>
      <c r="AV315" s="13" t="s">
        <v>79</v>
      </c>
      <c r="AW315" s="13" t="s">
        <v>33</v>
      </c>
      <c r="AX315" s="13" t="s">
        <v>72</v>
      </c>
      <c r="AY315" s="243" t="s">
        <v>295</v>
      </c>
    </row>
    <row r="316" s="14" customFormat="1">
      <c r="A316" s="14"/>
      <c r="B316" s="244"/>
      <c r="C316" s="245"/>
      <c r="D316" s="235" t="s">
        <v>307</v>
      </c>
      <c r="E316" s="246" t="s">
        <v>21</v>
      </c>
      <c r="F316" s="247" t="s">
        <v>1108</v>
      </c>
      <c r="G316" s="245"/>
      <c r="H316" s="248">
        <v>4.1100000000000003</v>
      </c>
      <c r="I316" s="249"/>
      <c r="J316" s="245"/>
      <c r="K316" s="245"/>
      <c r="L316" s="250"/>
      <c r="M316" s="251"/>
      <c r="N316" s="252"/>
      <c r="O316" s="252"/>
      <c r="P316" s="252"/>
      <c r="Q316" s="252"/>
      <c r="R316" s="252"/>
      <c r="S316" s="252"/>
      <c r="T316" s="253"/>
      <c r="U316" s="14"/>
      <c r="V316" s="14"/>
      <c r="W316" s="14"/>
      <c r="X316" s="14"/>
      <c r="Y316" s="14"/>
      <c r="Z316" s="14"/>
      <c r="AA316" s="14"/>
      <c r="AB316" s="14"/>
      <c r="AC316" s="14"/>
      <c r="AD316" s="14"/>
      <c r="AE316" s="14"/>
      <c r="AT316" s="254" t="s">
        <v>307</v>
      </c>
      <c r="AU316" s="254" t="s">
        <v>81</v>
      </c>
      <c r="AV316" s="14" t="s">
        <v>81</v>
      </c>
      <c r="AW316" s="14" t="s">
        <v>33</v>
      </c>
      <c r="AX316" s="14" t="s">
        <v>72</v>
      </c>
      <c r="AY316" s="254" t="s">
        <v>295</v>
      </c>
    </row>
    <row r="317" s="15" customFormat="1">
      <c r="A317" s="15"/>
      <c r="B317" s="255"/>
      <c r="C317" s="256"/>
      <c r="D317" s="235" t="s">
        <v>307</v>
      </c>
      <c r="E317" s="257" t="s">
        <v>21</v>
      </c>
      <c r="F317" s="258" t="s">
        <v>312</v>
      </c>
      <c r="G317" s="256"/>
      <c r="H317" s="259">
        <v>4.1100000000000003</v>
      </c>
      <c r="I317" s="260"/>
      <c r="J317" s="256"/>
      <c r="K317" s="256"/>
      <c r="L317" s="261"/>
      <c r="M317" s="262"/>
      <c r="N317" s="263"/>
      <c r="O317" s="263"/>
      <c r="P317" s="263"/>
      <c r="Q317" s="263"/>
      <c r="R317" s="263"/>
      <c r="S317" s="263"/>
      <c r="T317" s="264"/>
      <c r="U317" s="15"/>
      <c r="V317" s="15"/>
      <c r="W317" s="15"/>
      <c r="X317" s="15"/>
      <c r="Y317" s="15"/>
      <c r="Z317" s="15"/>
      <c r="AA317" s="15"/>
      <c r="AB317" s="15"/>
      <c r="AC317" s="15"/>
      <c r="AD317" s="15"/>
      <c r="AE317" s="15"/>
      <c r="AT317" s="265" t="s">
        <v>307</v>
      </c>
      <c r="AU317" s="265" t="s">
        <v>81</v>
      </c>
      <c r="AV317" s="15" t="s">
        <v>303</v>
      </c>
      <c r="AW317" s="15" t="s">
        <v>33</v>
      </c>
      <c r="AX317" s="15" t="s">
        <v>79</v>
      </c>
      <c r="AY317" s="265" t="s">
        <v>295</v>
      </c>
    </row>
    <row r="318" s="2" customFormat="1" ht="24.15" customHeight="1">
      <c r="A318" s="40"/>
      <c r="B318" s="41"/>
      <c r="C318" s="215" t="s">
        <v>1124</v>
      </c>
      <c r="D318" s="215" t="s">
        <v>298</v>
      </c>
      <c r="E318" s="216" t="s">
        <v>1125</v>
      </c>
      <c r="F318" s="217" t="s">
        <v>1126</v>
      </c>
      <c r="G318" s="218" t="s">
        <v>301</v>
      </c>
      <c r="H318" s="219">
        <v>4.1100000000000003</v>
      </c>
      <c r="I318" s="220"/>
      <c r="J318" s="221">
        <f>ROUND(I318*H318,2)</f>
        <v>0</v>
      </c>
      <c r="K318" s="217" t="s">
        <v>302</v>
      </c>
      <c r="L318" s="46"/>
      <c r="M318" s="222" t="s">
        <v>21</v>
      </c>
      <c r="N318" s="223" t="s">
        <v>43</v>
      </c>
      <c r="O318" s="86"/>
      <c r="P318" s="224">
        <f>O318*H318</f>
        <v>0</v>
      </c>
      <c r="Q318" s="224">
        <v>0.00040000000000000002</v>
      </c>
      <c r="R318" s="224">
        <f>Q318*H318</f>
        <v>0.0016440000000000003</v>
      </c>
      <c r="S318" s="224">
        <v>0</v>
      </c>
      <c r="T318" s="225">
        <f>S318*H318</f>
        <v>0</v>
      </c>
      <c r="U318" s="40"/>
      <c r="V318" s="40"/>
      <c r="W318" s="40"/>
      <c r="X318" s="40"/>
      <c r="Y318" s="40"/>
      <c r="Z318" s="40"/>
      <c r="AA318" s="40"/>
      <c r="AB318" s="40"/>
      <c r="AC318" s="40"/>
      <c r="AD318" s="40"/>
      <c r="AE318" s="40"/>
      <c r="AR318" s="226" t="s">
        <v>373</v>
      </c>
      <c r="AT318" s="226" t="s">
        <v>298</v>
      </c>
      <c r="AU318" s="226" t="s">
        <v>81</v>
      </c>
      <c r="AY318" s="19" t="s">
        <v>295</v>
      </c>
      <c r="BE318" s="227">
        <f>IF(N318="základní",J318,0)</f>
        <v>0</v>
      </c>
      <c r="BF318" s="227">
        <f>IF(N318="snížená",J318,0)</f>
        <v>0</v>
      </c>
      <c r="BG318" s="227">
        <f>IF(N318="zákl. přenesená",J318,0)</f>
        <v>0</v>
      </c>
      <c r="BH318" s="227">
        <f>IF(N318="sníž. přenesená",J318,0)</f>
        <v>0</v>
      </c>
      <c r="BI318" s="227">
        <f>IF(N318="nulová",J318,0)</f>
        <v>0</v>
      </c>
      <c r="BJ318" s="19" t="s">
        <v>79</v>
      </c>
      <c r="BK318" s="227">
        <f>ROUND(I318*H318,2)</f>
        <v>0</v>
      </c>
      <c r="BL318" s="19" t="s">
        <v>373</v>
      </c>
      <c r="BM318" s="226" t="s">
        <v>1127</v>
      </c>
    </row>
    <row r="319" s="2" customFormat="1">
      <c r="A319" s="40"/>
      <c r="B319" s="41"/>
      <c r="C319" s="42"/>
      <c r="D319" s="228" t="s">
        <v>305</v>
      </c>
      <c r="E319" s="42"/>
      <c r="F319" s="229" t="s">
        <v>1128</v>
      </c>
      <c r="G319" s="42"/>
      <c r="H319" s="42"/>
      <c r="I319" s="230"/>
      <c r="J319" s="42"/>
      <c r="K319" s="42"/>
      <c r="L319" s="46"/>
      <c r="M319" s="231"/>
      <c r="N319" s="232"/>
      <c r="O319" s="86"/>
      <c r="P319" s="86"/>
      <c r="Q319" s="86"/>
      <c r="R319" s="86"/>
      <c r="S319" s="86"/>
      <c r="T319" s="87"/>
      <c r="U319" s="40"/>
      <c r="V319" s="40"/>
      <c r="W319" s="40"/>
      <c r="X319" s="40"/>
      <c r="Y319" s="40"/>
      <c r="Z319" s="40"/>
      <c r="AA319" s="40"/>
      <c r="AB319" s="40"/>
      <c r="AC319" s="40"/>
      <c r="AD319" s="40"/>
      <c r="AE319" s="40"/>
      <c r="AT319" s="19" t="s">
        <v>305</v>
      </c>
      <c r="AU319" s="19" t="s">
        <v>81</v>
      </c>
    </row>
    <row r="320" s="13" customFormat="1">
      <c r="A320" s="13"/>
      <c r="B320" s="233"/>
      <c r="C320" s="234"/>
      <c r="D320" s="235" t="s">
        <v>307</v>
      </c>
      <c r="E320" s="236" t="s">
        <v>21</v>
      </c>
      <c r="F320" s="237" t="s">
        <v>1107</v>
      </c>
      <c r="G320" s="234"/>
      <c r="H320" s="236" t="s">
        <v>21</v>
      </c>
      <c r="I320" s="238"/>
      <c r="J320" s="234"/>
      <c r="K320" s="234"/>
      <c r="L320" s="239"/>
      <c r="M320" s="240"/>
      <c r="N320" s="241"/>
      <c r="O320" s="241"/>
      <c r="P320" s="241"/>
      <c r="Q320" s="241"/>
      <c r="R320" s="241"/>
      <c r="S320" s="241"/>
      <c r="T320" s="242"/>
      <c r="U320" s="13"/>
      <c r="V320" s="13"/>
      <c r="W320" s="13"/>
      <c r="X320" s="13"/>
      <c r="Y320" s="13"/>
      <c r="Z320" s="13"/>
      <c r="AA320" s="13"/>
      <c r="AB320" s="13"/>
      <c r="AC320" s="13"/>
      <c r="AD320" s="13"/>
      <c r="AE320" s="13"/>
      <c r="AT320" s="243" t="s">
        <v>307</v>
      </c>
      <c r="AU320" s="243" t="s">
        <v>81</v>
      </c>
      <c r="AV320" s="13" t="s">
        <v>79</v>
      </c>
      <c r="AW320" s="13" t="s">
        <v>33</v>
      </c>
      <c r="AX320" s="13" t="s">
        <v>72</v>
      </c>
      <c r="AY320" s="243" t="s">
        <v>295</v>
      </c>
    </row>
    <row r="321" s="14" customFormat="1">
      <c r="A321" s="14"/>
      <c r="B321" s="244"/>
      <c r="C321" s="245"/>
      <c r="D321" s="235" t="s">
        <v>307</v>
      </c>
      <c r="E321" s="246" t="s">
        <v>21</v>
      </c>
      <c r="F321" s="247" t="s">
        <v>1108</v>
      </c>
      <c r="G321" s="245"/>
      <c r="H321" s="248">
        <v>4.1100000000000003</v>
      </c>
      <c r="I321" s="249"/>
      <c r="J321" s="245"/>
      <c r="K321" s="245"/>
      <c r="L321" s="250"/>
      <c r="M321" s="251"/>
      <c r="N321" s="252"/>
      <c r="O321" s="252"/>
      <c r="P321" s="252"/>
      <c r="Q321" s="252"/>
      <c r="R321" s="252"/>
      <c r="S321" s="252"/>
      <c r="T321" s="253"/>
      <c r="U321" s="14"/>
      <c r="V321" s="14"/>
      <c r="W321" s="14"/>
      <c r="X321" s="14"/>
      <c r="Y321" s="14"/>
      <c r="Z321" s="14"/>
      <c r="AA321" s="14"/>
      <c r="AB321" s="14"/>
      <c r="AC321" s="14"/>
      <c r="AD321" s="14"/>
      <c r="AE321" s="14"/>
      <c r="AT321" s="254" t="s">
        <v>307</v>
      </c>
      <c r="AU321" s="254" t="s">
        <v>81</v>
      </c>
      <c r="AV321" s="14" t="s">
        <v>81</v>
      </c>
      <c r="AW321" s="14" t="s">
        <v>33</v>
      </c>
      <c r="AX321" s="14" t="s">
        <v>72</v>
      </c>
      <c r="AY321" s="254" t="s">
        <v>295</v>
      </c>
    </row>
    <row r="322" s="15" customFormat="1">
      <c r="A322" s="15"/>
      <c r="B322" s="255"/>
      <c r="C322" s="256"/>
      <c r="D322" s="235" t="s">
        <v>307</v>
      </c>
      <c r="E322" s="257" t="s">
        <v>21</v>
      </c>
      <c r="F322" s="258" t="s">
        <v>312</v>
      </c>
      <c r="G322" s="256"/>
      <c r="H322" s="259">
        <v>4.1100000000000003</v>
      </c>
      <c r="I322" s="260"/>
      <c r="J322" s="256"/>
      <c r="K322" s="256"/>
      <c r="L322" s="261"/>
      <c r="M322" s="262"/>
      <c r="N322" s="263"/>
      <c r="O322" s="263"/>
      <c r="P322" s="263"/>
      <c r="Q322" s="263"/>
      <c r="R322" s="263"/>
      <c r="S322" s="263"/>
      <c r="T322" s="264"/>
      <c r="U322" s="15"/>
      <c r="V322" s="15"/>
      <c r="W322" s="15"/>
      <c r="X322" s="15"/>
      <c r="Y322" s="15"/>
      <c r="Z322" s="15"/>
      <c r="AA322" s="15"/>
      <c r="AB322" s="15"/>
      <c r="AC322" s="15"/>
      <c r="AD322" s="15"/>
      <c r="AE322" s="15"/>
      <c r="AT322" s="265" t="s">
        <v>307</v>
      </c>
      <c r="AU322" s="265" t="s">
        <v>81</v>
      </c>
      <c r="AV322" s="15" t="s">
        <v>303</v>
      </c>
      <c r="AW322" s="15" t="s">
        <v>33</v>
      </c>
      <c r="AX322" s="15" t="s">
        <v>79</v>
      </c>
      <c r="AY322" s="265" t="s">
        <v>295</v>
      </c>
    </row>
    <row r="323" s="2" customFormat="1" ht="44.25" customHeight="1">
      <c r="A323" s="40"/>
      <c r="B323" s="41"/>
      <c r="C323" s="286" t="s">
        <v>1129</v>
      </c>
      <c r="D323" s="286" t="s">
        <v>947</v>
      </c>
      <c r="E323" s="287" t="s">
        <v>1130</v>
      </c>
      <c r="F323" s="288" t="s">
        <v>1131</v>
      </c>
      <c r="G323" s="289" t="s">
        <v>301</v>
      </c>
      <c r="H323" s="290">
        <v>4.5209999999999999</v>
      </c>
      <c r="I323" s="291"/>
      <c r="J323" s="292">
        <f>ROUND(I323*H323,2)</f>
        <v>0</v>
      </c>
      <c r="K323" s="288" t="s">
        <v>302</v>
      </c>
      <c r="L323" s="293"/>
      <c r="M323" s="294" t="s">
        <v>21</v>
      </c>
      <c r="N323" s="295" t="s">
        <v>43</v>
      </c>
      <c r="O323" s="86"/>
      <c r="P323" s="224">
        <f>O323*H323</f>
        <v>0</v>
      </c>
      <c r="Q323" s="224">
        <v>0.0032000000000000002</v>
      </c>
      <c r="R323" s="224">
        <f>Q323*H323</f>
        <v>0.014467200000000001</v>
      </c>
      <c r="S323" s="224">
        <v>0</v>
      </c>
      <c r="T323" s="225">
        <f>S323*H323</f>
        <v>0</v>
      </c>
      <c r="U323" s="40"/>
      <c r="V323" s="40"/>
      <c r="W323" s="40"/>
      <c r="X323" s="40"/>
      <c r="Y323" s="40"/>
      <c r="Z323" s="40"/>
      <c r="AA323" s="40"/>
      <c r="AB323" s="40"/>
      <c r="AC323" s="40"/>
      <c r="AD323" s="40"/>
      <c r="AE323" s="40"/>
      <c r="AR323" s="226" t="s">
        <v>997</v>
      </c>
      <c r="AT323" s="226" t="s">
        <v>947</v>
      </c>
      <c r="AU323" s="226" t="s">
        <v>81</v>
      </c>
      <c r="AY323" s="19" t="s">
        <v>295</v>
      </c>
      <c r="BE323" s="227">
        <f>IF(N323="základní",J323,0)</f>
        <v>0</v>
      </c>
      <c r="BF323" s="227">
        <f>IF(N323="snížená",J323,0)</f>
        <v>0</v>
      </c>
      <c r="BG323" s="227">
        <f>IF(N323="zákl. přenesená",J323,0)</f>
        <v>0</v>
      </c>
      <c r="BH323" s="227">
        <f>IF(N323="sníž. přenesená",J323,0)</f>
        <v>0</v>
      </c>
      <c r="BI323" s="227">
        <f>IF(N323="nulová",J323,0)</f>
        <v>0</v>
      </c>
      <c r="BJ323" s="19" t="s">
        <v>79</v>
      </c>
      <c r="BK323" s="227">
        <f>ROUND(I323*H323,2)</f>
        <v>0</v>
      </c>
      <c r="BL323" s="19" t="s">
        <v>373</v>
      </c>
      <c r="BM323" s="226" t="s">
        <v>1132</v>
      </c>
    </row>
    <row r="324" s="14" customFormat="1">
      <c r="A324" s="14"/>
      <c r="B324" s="244"/>
      <c r="C324" s="245"/>
      <c r="D324" s="235" t="s">
        <v>307</v>
      </c>
      <c r="E324" s="245"/>
      <c r="F324" s="247" t="s">
        <v>1133</v>
      </c>
      <c r="G324" s="245"/>
      <c r="H324" s="248">
        <v>4.5209999999999999</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307</v>
      </c>
      <c r="AU324" s="254" t="s">
        <v>81</v>
      </c>
      <c r="AV324" s="14" t="s">
        <v>81</v>
      </c>
      <c r="AW324" s="14" t="s">
        <v>4</v>
      </c>
      <c r="AX324" s="14" t="s">
        <v>79</v>
      </c>
      <c r="AY324" s="254" t="s">
        <v>295</v>
      </c>
    </row>
    <row r="325" s="2" customFormat="1" ht="16.5" customHeight="1">
      <c r="A325" s="40"/>
      <c r="B325" s="41"/>
      <c r="C325" s="215" t="s">
        <v>863</v>
      </c>
      <c r="D325" s="215" t="s">
        <v>298</v>
      </c>
      <c r="E325" s="216" t="s">
        <v>1134</v>
      </c>
      <c r="F325" s="217" t="s">
        <v>1135</v>
      </c>
      <c r="G325" s="218" t="s">
        <v>328</v>
      </c>
      <c r="H325" s="219">
        <v>8</v>
      </c>
      <c r="I325" s="220"/>
      <c r="J325" s="221">
        <f>ROUND(I325*H325,2)</f>
        <v>0</v>
      </c>
      <c r="K325" s="217" t="s">
        <v>523</v>
      </c>
      <c r="L325" s="46"/>
      <c r="M325" s="222" t="s">
        <v>21</v>
      </c>
      <c r="N325" s="223" t="s">
        <v>43</v>
      </c>
      <c r="O325" s="86"/>
      <c r="P325" s="224">
        <f>O325*H325</f>
        <v>0</v>
      </c>
      <c r="Q325" s="224">
        <v>0.01</v>
      </c>
      <c r="R325" s="224">
        <f>Q325*H325</f>
        <v>0.080000000000000002</v>
      </c>
      <c r="S325" s="224">
        <v>0</v>
      </c>
      <c r="T325" s="225">
        <f>S325*H325</f>
        <v>0</v>
      </c>
      <c r="U325" s="40"/>
      <c r="V325" s="40"/>
      <c r="W325" s="40"/>
      <c r="X325" s="40"/>
      <c r="Y325" s="40"/>
      <c r="Z325" s="40"/>
      <c r="AA325" s="40"/>
      <c r="AB325" s="40"/>
      <c r="AC325" s="40"/>
      <c r="AD325" s="40"/>
      <c r="AE325" s="40"/>
      <c r="AR325" s="226" t="s">
        <v>373</v>
      </c>
      <c r="AT325" s="226" t="s">
        <v>298</v>
      </c>
      <c r="AU325" s="226" t="s">
        <v>81</v>
      </c>
      <c r="AY325" s="19" t="s">
        <v>295</v>
      </c>
      <c r="BE325" s="227">
        <f>IF(N325="základní",J325,0)</f>
        <v>0</v>
      </c>
      <c r="BF325" s="227">
        <f>IF(N325="snížená",J325,0)</f>
        <v>0</v>
      </c>
      <c r="BG325" s="227">
        <f>IF(N325="zákl. přenesená",J325,0)</f>
        <v>0</v>
      </c>
      <c r="BH325" s="227">
        <f>IF(N325="sníž. přenesená",J325,0)</f>
        <v>0</v>
      </c>
      <c r="BI325" s="227">
        <f>IF(N325="nulová",J325,0)</f>
        <v>0</v>
      </c>
      <c r="BJ325" s="19" t="s">
        <v>79</v>
      </c>
      <c r="BK325" s="227">
        <f>ROUND(I325*H325,2)</f>
        <v>0</v>
      </c>
      <c r="BL325" s="19" t="s">
        <v>373</v>
      </c>
      <c r="BM325" s="226" t="s">
        <v>1136</v>
      </c>
    </row>
    <row r="326" s="2" customFormat="1" ht="16.5" customHeight="1">
      <c r="A326" s="40"/>
      <c r="B326" s="41"/>
      <c r="C326" s="215" t="s">
        <v>1137</v>
      </c>
      <c r="D326" s="215" t="s">
        <v>298</v>
      </c>
      <c r="E326" s="216" t="s">
        <v>1138</v>
      </c>
      <c r="F326" s="217" t="s">
        <v>1139</v>
      </c>
      <c r="G326" s="218" t="s">
        <v>328</v>
      </c>
      <c r="H326" s="219">
        <v>1</v>
      </c>
      <c r="I326" s="220"/>
      <c r="J326" s="221">
        <f>ROUND(I326*H326,2)</f>
        <v>0</v>
      </c>
      <c r="K326" s="217" t="s">
        <v>302</v>
      </c>
      <c r="L326" s="46"/>
      <c r="M326" s="222" t="s">
        <v>21</v>
      </c>
      <c r="N326" s="223" t="s">
        <v>43</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303</v>
      </c>
      <c r="AT326" s="226" t="s">
        <v>298</v>
      </c>
      <c r="AU326" s="226" t="s">
        <v>81</v>
      </c>
      <c r="AY326" s="19" t="s">
        <v>295</v>
      </c>
      <c r="BE326" s="227">
        <f>IF(N326="základní",J326,0)</f>
        <v>0</v>
      </c>
      <c r="BF326" s="227">
        <f>IF(N326="snížená",J326,0)</f>
        <v>0</v>
      </c>
      <c r="BG326" s="227">
        <f>IF(N326="zákl. přenesená",J326,0)</f>
        <v>0</v>
      </c>
      <c r="BH326" s="227">
        <f>IF(N326="sníž. přenesená",J326,0)</f>
        <v>0</v>
      </c>
      <c r="BI326" s="227">
        <f>IF(N326="nulová",J326,0)</f>
        <v>0</v>
      </c>
      <c r="BJ326" s="19" t="s">
        <v>79</v>
      </c>
      <c r="BK326" s="227">
        <f>ROUND(I326*H326,2)</f>
        <v>0</v>
      </c>
      <c r="BL326" s="19" t="s">
        <v>303</v>
      </c>
      <c r="BM326" s="226" t="s">
        <v>1140</v>
      </c>
    </row>
    <row r="327" s="2" customFormat="1">
      <c r="A327" s="40"/>
      <c r="B327" s="41"/>
      <c r="C327" s="42"/>
      <c r="D327" s="228" t="s">
        <v>305</v>
      </c>
      <c r="E327" s="42"/>
      <c r="F327" s="229" t="s">
        <v>1141</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305</v>
      </c>
      <c r="AU327" s="19" t="s">
        <v>81</v>
      </c>
    </row>
    <row r="328" s="13" customFormat="1">
      <c r="A328" s="13"/>
      <c r="B328" s="233"/>
      <c r="C328" s="234"/>
      <c r="D328" s="235" t="s">
        <v>307</v>
      </c>
      <c r="E328" s="236" t="s">
        <v>21</v>
      </c>
      <c r="F328" s="237" t="s">
        <v>1142</v>
      </c>
      <c r="G328" s="234"/>
      <c r="H328" s="236" t="s">
        <v>21</v>
      </c>
      <c r="I328" s="238"/>
      <c r="J328" s="234"/>
      <c r="K328" s="234"/>
      <c r="L328" s="239"/>
      <c r="M328" s="240"/>
      <c r="N328" s="241"/>
      <c r="O328" s="241"/>
      <c r="P328" s="241"/>
      <c r="Q328" s="241"/>
      <c r="R328" s="241"/>
      <c r="S328" s="241"/>
      <c r="T328" s="242"/>
      <c r="U328" s="13"/>
      <c r="V328" s="13"/>
      <c r="W328" s="13"/>
      <c r="X328" s="13"/>
      <c r="Y328" s="13"/>
      <c r="Z328" s="13"/>
      <c r="AA328" s="13"/>
      <c r="AB328" s="13"/>
      <c r="AC328" s="13"/>
      <c r="AD328" s="13"/>
      <c r="AE328" s="13"/>
      <c r="AT328" s="243" t="s">
        <v>307</v>
      </c>
      <c r="AU328" s="243" t="s">
        <v>81</v>
      </c>
      <c r="AV328" s="13" t="s">
        <v>79</v>
      </c>
      <c r="AW328" s="13" t="s">
        <v>33</v>
      </c>
      <c r="AX328" s="13" t="s">
        <v>72</v>
      </c>
      <c r="AY328" s="243" t="s">
        <v>295</v>
      </c>
    </row>
    <row r="329" s="14" customFormat="1">
      <c r="A329" s="14"/>
      <c r="B329" s="244"/>
      <c r="C329" s="245"/>
      <c r="D329" s="235" t="s">
        <v>307</v>
      </c>
      <c r="E329" s="246" t="s">
        <v>21</v>
      </c>
      <c r="F329" s="247" t="s">
        <v>1143</v>
      </c>
      <c r="G329" s="245"/>
      <c r="H329" s="248">
        <v>1</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307</v>
      </c>
      <c r="AU329" s="254" t="s">
        <v>81</v>
      </c>
      <c r="AV329" s="14" t="s">
        <v>81</v>
      </c>
      <c r="AW329" s="14" t="s">
        <v>33</v>
      </c>
      <c r="AX329" s="14" t="s">
        <v>72</v>
      </c>
      <c r="AY329" s="254" t="s">
        <v>295</v>
      </c>
    </row>
    <row r="330" s="15" customFormat="1">
      <c r="A330" s="15"/>
      <c r="B330" s="255"/>
      <c r="C330" s="256"/>
      <c r="D330" s="235" t="s">
        <v>307</v>
      </c>
      <c r="E330" s="257" t="s">
        <v>21</v>
      </c>
      <c r="F330" s="258" t="s">
        <v>312</v>
      </c>
      <c r="G330" s="256"/>
      <c r="H330" s="259">
        <v>1</v>
      </c>
      <c r="I330" s="260"/>
      <c r="J330" s="256"/>
      <c r="K330" s="256"/>
      <c r="L330" s="261"/>
      <c r="M330" s="262"/>
      <c r="N330" s="263"/>
      <c r="O330" s="263"/>
      <c r="P330" s="263"/>
      <c r="Q330" s="263"/>
      <c r="R330" s="263"/>
      <c r="S330" s="263"/>
      <c r="T330" s="264"/>
      <c r="U330" s="15"/>
      <c r="V330" s="15"/>
      <c r="W330" s="15"/>
      <c r="X330" s="15"/>
      <c r="Y330" s="15"/>
      <c r="Z330" s="15"/>
      <c r="AA330" s="15"/>
      <c r="AB330" s="15"/>
      <c r="AC330" s="15"/>
      <c r="AD330" s="15"/>
      <c r="AE330" s="15"/>
      <c r="AT330" s="265" t="s">
        <v>307</v>
      </c>
      <c r="AU330" s="265" t="s">
        <v>81</v>
      </c>
      <c r="AV330" s="15" t="s">
        <v>303</v>
      </c>
      <c r="AW330" s="15" t="s">
        <v>33</v>
      </c>
      <c r="AX330" s="15" t="s">
        <v>79</v>
      </c>
      <c r="AY330" s="265" t="s">
        <v>295</v>
      </c>
    </row>
    <row r="331" s="2" customFormat="1" ht="16.5" customHeight="1">
      <c r="A331" s="40"/>
      <c r="B331" s="41"/>
      <c r="C331" s="286" t="s">
        <v>1144</v>
      </c>
      <c r="D331" s="286" t="s">
        <v>947</v>
      </c>
      <c r="E331" s="287" t="s">
        <v>1145</v>
      </c>
      <c r="F331" s="288" t="s">
        <v>1146</v>
      </c>
      <c r="G331" s="289" t="s">
        <v>328</v>
      </c>
      <c r="H331" s="290">
        <v>1.02</v>
      </c>
      <c r="I331" s="291"/>
      <c r="J331" s="292">
        <f>ROUND(I331*H331,2)</f>
        <v>0</v>
      </c>
      <c r="K331" s="288" t="s">
        <v>302</v>
      </c>
      <c r="L331" s="293"/>
      <c r="M331" s="294" t="s">
        <v>21</v>
      </c>
      <c r="N331" s="295" t="s">
        <v>43</v>
      </c>
      <c r="O331" s="86"/>
      <c r="P331" s="224">
        <f>O331*H331</f>
        <v>0</v>
      </c>
      <c r="Q331" s="224">
        <v>0.00017000000000000001</v>
      </c>
      <c r="R331" s="224">
        <f>Q331*H331</f>
        <v>0.00017340000000000001</v>
      </c>
      <c r="S331" s="224">
        <v>0</v>
      </c>
      <c r="T331" s="225">
        <f>S331*H331</f>
        <v>0</v>
      </c>
      <c r="U331" s="40"/>
      <c r="V331" s="40"/>
      <c r="W331" s="40"/>
      <c r="X331" s="40"/>
      <c r="Y331" s="40"/>
      <c r="Z331" s="40"/>
      <c r="AA331" s="40"/>
      <c r="AB331" s="40"/>
      <c r="AC331" s="40"/>
      <c r="AD331" s="40"/>
      <c r="AE331" s="40"/>
      <c r="AR331" s="226" t="s">
        <v>351</v>
      </c>
      <c r="AT331" s="226" t="s">
        <v>947</v>
      </c>
      <c r="AU331" s="226" t="s">
        <v>81</v>
      </c>
      <c r="AY331" s="19" t="s">
        <v>295</v>
      </c>
      <c r="BE331" s="227">
        <f>IF(N331="základní",J331,0)</f>
        <v>0</v>
      </c>
      <c r="BF331" s="227">
        <f>IF(N331="snížená",J331,0)</f>
        <v>0</v>
      </c>
      <c r="BG331" s="227">
        <f>IF(N331="zákl. přenesená",J331,0)</f>
        <v>0</v>
      </c>
      <c r="BH331" s="227">
        <f>IF(N331="sníž. přenesená",J331,0)</f>
        <v>0</v>
      </c>
      <c r="BI331" s="227">
        <f>IF(N331="nulová",J331,0)</f>
        <v>0</v>
      </c>
      <c r="BJ331" s="19" t="s">
        <v>79</v>
      </c>
      <c r="BK331" s="227">
        <f>ROUND(I331*H331,2)</f>
        <v>0</v>
      </c>
      <c r="BL331" s="19" t="s">
        <v>303</v>
      </c>
      <c r="BM331" s="226" t="s">
        <v>1147</v>
      </c>
    </row>
    <row r="332" s="14" customFormat="1">
      <c r="A332" s="14"/>
      <c r="B332" s="244"/>
      <c r="C332" s="245"/>
      <c r="D332" s="235" t="s">
        <v>307</v>
      </c>
      <c r="E332" s="245"/>
      <c r="F332" s="247" t="s">
        <v>1148</v>
      </c>
      <c r="G332" s="245"/>
      <c r="H332" s="248">
        <v>1.02</v>
      </c>
      <c r="I332" s="249"/>
      <c r="J332" s="245"/>
      <c r="K332" s="245"/>
      <c r="L332" s="250"/>
      <c r="M332" s="251"/>
      <c r="N332" s="252"/>
      <c r="O332" s="252"/>
      <c r="P332" s="252"/>
      <c r="Q332" s="252"/>
      <c r="R332" s="252"/>
      <c r="S332" s="252"/>
      <c r="T332" s="253"/>
      <c r="U332" s="14"/>
      <c r="V332" s="14"/>
      <c r="W332" s="14"/>
      <c r="X332" s="14"/>
      <c r="Y332" s="14"/>
      <c r="Z332" s="14"/>
      <c r="AA332" s="14"/>
      <c r="AB332" s="14"/>
      <c r="AC332" s="14"/>
      <c r="AD332" s="14"/>
      <c r="AE332" s="14"/>
      <c r="AT332" s="254" t="s">
        <v>307</v>
      </c>
      <c r="AU332" s="254" t="s">
        <v>81</v>
      </c>
      <c r="AV332" s="14" t="s">
        <v>81</v>
      </c>
      <c r="AW332" s="14" t="s">
        <v>4</v>
      </c>
      <c r="AX332" s="14" t="s">
        <v>79</v>
      </c>
      <c r="AY332" s="254" t="s">
        <v>295</v>
      </c>
    </row>
    <row r="333" s="2" customFormat="1" ht="24.15" customHeight="1">
      <c r="A333" s="40"/>
      <c r="B333" s="41"/>
      <c r="C333" s="215" t="s">
        <v>1149</v>
      </c>
      <c r="D333" s="215" t="s">
        <v>298</v>
      </c>
      <c r="E333" s="216" t="s">
        <v>1150</v>
      </c>
      <c r="F333" s="217" t="s">
        <v>1151</v>
      </c>
      <c r="G333" s="218" t="s">
        <v>301</v>
      </c>
      <c r="H333" s="219">
        <v>4.1100000000000003</v>
      </c>
      <c r="I333" s="220"/>
      <c r="J333" s="221">
        <f>ROUND(I333*H333,2)</f>
        <v>0</v>
      </c>
      <c r="K333" s="217" t="s">
        <v>302</v>
      </c>
      <c r="L333" s="46"/>
      <c r="M333" s="222" t="s">
        <v>21</v>
      </c>
      <c r="N333" s="223" t="s">
        <v>43</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373</v>
      </c>
      <c r="AT333" s="226" t="s">
        <v>298</v>
      </c>
      <c r="AU333" s="226" t="s">
        <v>81</v>
      </c>
      <c r="AY333" s="19" t="s">
        <v>295</v>
      </c>
      <c r="BE333" s="227">
        <f>IF(N333="základní",J333,0)</f>
        <v>0</v>
      </c>
      <c r="BF333" s="227">
        <f>IF(N333="snížená",J333,0)</f>
        <v>0</v>
      </c>
      <c r="BG333" s="227">
        <f>IF(N333="zákl. přenesená",J333,0)</f>
        <v>0</v>
      </c>
      <c r="BH333" s="227">
        <f>IF(N333="sníž. přenesená",J333,0)</f>
        <v>0</v>
      </c>
      <c r="BI333" s="227">
        <f>IF(N333="nulová",J333,0)</f>
        <v>0</v>
      </c>
      <c r="BJ333" s="19" t="s">
        <v>79</v>
      </c>
      <c r="BK333" s="227">
        <f>ROUND(I333*H333,2)</f>
        <v>0</v>
      </c>
      <c r="BL333" s="19" t="s">
        <v>373</v>
      </c>
      <c r="BM333" s="226" t="s">
        <v>1152</v>
      </c>
    </row>
    <row r="334" s="2" customFormat="1">
      <c r="A334" s="40"/>
      <c r="B334" s="41"/>
      <c r="C334" s="42"/>
      <c r="D334" s="228" t="s">
        <v>305</v>
      </c>
      <c r="E334" s="42"/>
      <c r="F334" s="229" t="s">
        <v>1153</v>
      </c>
      <c r="G334" s="42"/>
      <c r="H334" s="42"/>
      <c r="I334" s="230"/>
      <c r="J334" s="42"/>
      <c r="K334" s="42"/>
      <c r="L334" s="46"/>
      <c r="M334" s="231"/>
      <c r="N334" s="232"/>
      <c r="O334" s="86"/>
      <c r="P334" s="86"/>
      <c r="Q334" s="86"/>
      <c r="R334" s="86"/>
      <c r="S334" s="86"/>
      <c r="T334" s="87"/>
      <c r="U334" s="40"/>
      <c r="V334" s="40"/>
      <c r="W334" s="40"/>
      <c r="X334" s="40"/>
      <c r="Y334" s="40"/>
      <c r="Z334" s="40"/>
      <c r="AA334" s="40"/>
      <c r="AB334" s="40"/>
      <c r="AC334" s="40"/>
      <c r="AD334" s="40"/>
      <c r="AE334" s="40"/>
      <c r="AT334" s="19" t="s">
        <v>305</v>
      </c>
      <c r="AU334" s="19" t="s">
        <v>81</v>
      </c>
    </row>
    <row r="335" s="13" customFormat="1">
      <c r="A335" s="13"/>
      <c r="B335" s="233"/>
      <c r="C335" s="234"/>
      <c r="D335" s="235" t="s">
        <v>307</v>
      </c>
      <c r="E335" s="236" t="s">
        <v>21</v>
      </c>
      <c r="F335" s="237" t="s">
        <v>1107</v>
      </c>
      <c r="G335" s="234"/>
      <c r="H335" s="236" t="s">
        <v>21</v>
      </c>
      <c r="I335" s="238"/>
      <c r="J335" s="234"/>
      <c r="K335" s="234"/>
      <c r="L335" s="239"/>
      <c r="M335" s="240"/>
      <c r="N335" s="241"/>
      <c r="O335" s="241"/>
      <c r="P335" s="241"/>
      <c r="Q335" s="241"/>
      <c r="R335" s="241"/>
      <c r="S335" s="241"/>
      <c r="T335" s="242"/>
      <c r="U335" s="13"/>
      <c r="V335" s="13"/>
      <c r="W335" s="13"/>
      <c r="X335" s="13"/>
      <c r="Y335" s="13"/>
      <c r="Z335" s="13"/>
      <c r="AA335" s="13"/>
      <c r="AB335" s="13"/>
      <c r="AC335" s="13"/>
      <c r="AD335" s="13"/>
      <c r="AE335" s="13"/>
      <c r="AT335" s="243" t="s">
        <v>307</v>
      </c>
      <c r="AU335" s="243" t="s">
        <v>81</v>
      </c>
      <c r="AV335" s="13" t="s">
        <v>79</v>
      </c>
      <c r="AW335" s="13" t="s">
        <v>33</v>
      </c>
      <c r="AX335" s="13" t="s">
        <v>72</v>
      </c>
      <c r="AY335" s="243" t="s">
        <v>295</v>
      </c>
    </row>
    <row r="336" s="14" customFormat="1">
      <c r="A336" s="14"/>
      <c r="B336" s="244"/>
      <c r="C336" s="245"/>
      <c r="D336" s="235" t="s">
        <v>307</v>
      </c>
      <c r="E336" s="246" t="s">
        <v>21</v>
      </c>
      <c r="F336" s="247" t="s">
        <v>1108</v>
      </c>
      <c r="G336" s="245"/>
      <c r="H336" s="248">
        <v>4.1100000000000003</v>
      </c>
      <c r="I336" s="249"/>
      <c r="J336" s="245"/>
      <c r="K336" s="245"/>
      <c r="L336" s="250"/>
      <c r="M336" s="251"/>
      <c r="N336" s="252"/>
      <c r="O336" s="252"/>
      <c r="P336" s="252"/>
      <c r="Q336" s="252"/>
      <c r="R336" s="252"/>
      <c r="S336" s="252"/>
      <c r="T336" s="253"/>
      <c r="U336" s="14"/>
      <c r="V336" s="14"/>
      <c r="W336" s="14"/>
      <c r="X336" s="14"/>
      <c r="Y336" s="14"/>
      <c r="Z336" s="14"/>
      <c r="AA336" s="14"/>
      <c r="AB336" s="14"/>
      <c r="AC336" s="14"/>
      <c r="AD336" s="14"/>
      <c r="AE336" s="14"/>
      <c r="AT336" s="254" t="s">
        <v>307</v>
      </c>
      <c r="AU336" s="254" t="s">
        <v>81</v>
      </c>
      <c r="AV336" s="14" t="s">
        <v>81</v>
      </c>
      <c r="AW336" s="14" t="s">
        <v>33</v>
      </c>
      <c r="AX336" s="14" t="s">
        <v>72</v>
      </c>
      <c r="AY336" s="254" t="s">
        <v>295</v>
      </c>
    </row>
    <row r="337" s="15" customFormat="1">
      <c r="A337" s="15"/>
      <c r="B337" s="255"/>
      <c r="C337" s="256"/>
      <c r="D337" s="235" t="s">
        <v>307</v>
      </c>
      <c r="E337" s="257" t="s">
        <v>21</v>
      </c>
      <c r="F337" s="258" t="s">
        <v>312</v>
      </c>
      <c r="G337" s="256"/>
      <c r="H337" s="259">
        <v>4.1100000000000003</v>
      </c>
      <c r="I337" s="260"/>
      <c r="J337" s="256"/>
      <c r="K337" s="256"/>
      <c r="L337" s="261"/>
      <c r="M337" s="262"/>
      <c r="N337" s="263"/>
      <c r="O337" s="263"/>
      <c r="P337" s="263"/>
      <c r="Q337" s="263"/>
      <c r="R337" s="263"/>
      <c r="S337" s="263"/>
      <c r="T337" s="264"/>
      <c r="U337" s="15"/>
      <c r="V337" s="15"/>
      <c r="W337" s="15"/>
      <c r="X337" s="15"/>
      <c r="Y337" s="15"/>
      <c r="Z337" s="15"/>
      <c r="AA337" s="15"/>
      <c r="AB337" s="15"/>
      <c r="AC337" s="15"/>
      <c r="AD337" s="15"/>
      <c r="AE337" s="15"/>
      <c r="AT337" s="265" t="s">
        <v>307</v>
      </c>
      <c r="AU337" s="265" t="s">
        <v>81</v>
      </c>
      <c r="AV337" s="15" t="s">
        <v>303</v>
      </c>
      <c r="AW337" s="15" t="s">
        <v>33</v>
      </c>
      <c r="AX337" s="15" t="s">
        <v>79</v>
      </c>
      <c r="AY337" s="265" t="s">
        <v>295</v>
      </c>
    </row>
    <row r="338" s="2" customFormat="1" ht="49.05" customHeight="1">
      <c r="A338" s="40"/>
      <c r="B338" s="41"/>
      <c r="C338" s="215" t="s">
        <v>1154</v>
      </c>
      <c r="D338" s="215" t="s">
        <v>298</v>
      </c>
      <c r="E338" s="216" t="s">
        <v>1155</v>
      </c>
      <c r="F338" s="217" t="s">
        <v>1156</v>
      </c>
      <c r="G338" s="218" t="s">
        <v>348</v>
      </c>
      <c r="H338" s="219">
        <v>0.127</v>
      </c>
      <c r="I338" s="220"/>
      <c r="J338" s="221">
        <f>ROUND(I338*H338,2)</f>
        <v>0</v>
      </c>
      <c r="K338" s="217" t="s">
        <v>302</v>
      </c>
      <c r="L338" s="46"/>
      <c r="M338" s="222" t="s">
        <v>21</v>
      </c>
      <c r="N338" s="223" t="s">
        <v>43</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373</v>
      </c>
      <c r="AT338" s="226" t="s">
        <v>298</v>
      </c>
      <c r="AU338" s="226" t="s">
        <v>81</v>
      </c>
      <c r="AY338" s="19" t="s">
        <v>295</v>
      </c>
      <c r="BE338" s="227">
        <f>IF(N338="základní",J338,0)</f>
        <v>0</v>
      </c>
      <c r="BF338" s="227">
        <f>IF(N338="snížená",J338,0)</f>
        <v>0</v>
      </c>
      <c r="BG338" s="227">
        <f>IF(N338="zákl. přenesená",J338,0)</f>
        <v>0</v>
      </c>
      <c r="BH338" s="227">
        <f>IF(N338="sníž. přenesená",J338,0)</f>
        <v>0</v>
      </c>
      <c r="BI338" s="227">
        <f>IF(N338="nulová",J338,0)</f>
        <v>0</v>
      </c>
      <c r="BJ338" s="19" t="s">
        <v>79</v>
      </c>
      <c r="BK338" s="227">
        <f>ROUND(I338*H338,2)</f>
        <v>0</v>
      </c>
      <c r="BL338" s="19" t="s">
        <v>373</v>
      </c>
      <c r="BM338" s="226" t="s">
        <v>1157</v>
      </c>
    </row>
    <row r="339" s="2" customFormat="1">
      <c r="A339" s="40"/>
      <c r="B339" s="41"/>
      <c r="C339" s="42"/>
      <c r="D339" s="228" t="s">
        <v>305</v>
      </c>
      <c r="E339" s="42"/>
      <c r="F339" s="229" t="s">
        <v>1158</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305</v>
      </c>
      <c r="AU339" s="19" t="s">
        <v>81</v>
      </c>
    </row>
    <row r="340" s="12" customFormat="1" ht="22.8" customHeight="1">
      <c r="A340" s="12"/>
      <c r="B340" s="199"/>
      <c r="C340" s="200"/>
      <c r="D340" s="201" t="s">
        <v>71</v>
      </c>
      <c r="E340" s="213" t="s">
        <v>1159</v>
      </c>
      <c r="F340" s="213" t="s">
        <v>1160</v>
      </c>
      <c r="G340" s="200"/>
      <c r="H340" s="200"/>
      <c r="I340" s="203"/>
      <c r="J340" s="214">
        <f>BK340</f>
        <v>0</v>
      </c>
      <c r="K340" s="200"/>
      <c r="L340" s="205"/>
      <c r="M340" s="206"/>
      <c r="N340" s="207"/>
      <c r="O340" s="207"/>
      <c r="P340" s="208">
        <f>SUM(P341:P359)</f>
        <v>0</v>
      </c>
      <c r="Q340" s="207"/>
      <c r="R340" s="208">
        <f>SUM(R341:R359)</f>
        <v>0.73209999999999997</v>
      </c>
      <c r="S340" s="207"/>
      <c r="T340" s="209">
        <f>SUM(T341:T359)</f>
        <v>0.155</v>
      </c>
      <c r="U340" s="12"/>
      <c r="V340" s="12"/>
      <c r="W340" s="12"/>
      <c r="X340" s="12"/>
      <c r="Y340" s="12"/>
      <c r="Z340" s="12"/>
      <c r="AA340" s="12"/>
      <c r="AB340" s="12"/>
      <c r="AC340" s="12"/>
      <c r="AD340" s="12"/>
      <c r="AE340" s="12"/>
      <c r="AR340" s="210" t="s">
        <v>81</v>
      </c>
      <c r="AT340" s="211" t="s">
        <v>71</v>
      </c>
      <c r="AU340" s="211" t="s">
        <v>79</v>
      </c>
      <c r="AY340" s="210" t="s">
        <v>295</v>
      </c>
      <c r="BK340" s="212">
        <f>SUM(BK341:BK359)</f>
        <v>0</v>
      </c>
    </row>
    <row r="341" s="2" customFormat="1" ht="24.15" customHeight="1">
      <c r="A341" s="40"/>
      <c r="B341" s="41"/>
      <c r="C341" s="215" t="s">
        <v>1161</v>
      </c>
      <c r="D341" s="215" t="s">
        <v>298</v>
      </c>
      <c r="E341" s="216" t="s">
        <v>1162</v>
      </c>
      <c r="F341" s="217" t="s">
        <v>1163</v>
      </c>
      <c r="G341" s="218" t="s">
        <v>301</v>
      </c>
      <c r="H341" s="219">
        <v>500</v>
      </c>
      <c r="I341" s="220"/>
      <c r="J341" s="221">
        <f>ROUND(I341*H341,2)</f>
        <v>0</v>
      </c>
      <c r="K341" s="217" t="s">
        <v>302</v>
      </c>
      <c r="L341" s="46"/>
      <c r="M341" s="222" t="s">
        <v>21</v>
      </c>
      <c r="N341" s="223" t="s">
        <v>43</v>
      </c>
      <c r="O341" s="86"/>
      <c r="P341" s="224">
        <f>O341*H341</f>
        <v>0</v>
      </c>
      <c r="Q341" s="224">
        <v>0.001</v>
      </c>
      <c r="R341" s="224">
        <f>Q341*H341</f>
        <v>0.5</v>
      </c>
      <c r="S341" s="224">
        <v>0.00031</v>
      </c>
      <c r="T341" s="225">
        <f>S341*H341</f>
        <v>0.155</v>
      </c>
      <c r="U341" s="40"/>
      <c r="V341" s="40"/>
      <c r="W341" s="40"/>
      <c r="X341" s="40"/>
      <c r="Y341" s="40"/>
      <c r="Z341" s="40"/>
      <c r="AA341" s="40"/>
      <c r="AB341" s="40"/>
      <c r="AC341" s="40"/>
      <c r="AD341" s="40"/>
      <c r="AE341" s="40"/>
      <c r="AR341" s="226" t="s">
        <v>373</v>
      </c>
      <c r="AT341" s="226" t="s">
        <v>298</v>
      </c>
      <c r="AU341" s="226" t="s">
        <v>81</v>
      </c>
      <c r="AY341" s="19" t="s">
        <v>295</v>
      </c>
      <c r="BE341" s="227">
        <f>IF(N341="základní",J341,0)</f>
        <v>0</v>
      </c>
      <c r="BF341" s="227">
        <f>IF(N341="snížená",J341,0)</f>
        <v>0</v>
      </c>
      <c r="BG341" s="227">
        <f>IF(N341="zákl. přenesená",J341,0)</f>
        <v>0</v>
      </c>
      <c r="BH341" s="227">
        <f>IF(N341="sníž. přenesená",J341,0)</f>
        <v>0</v>
      </c>
      <c r="BI341" s="227">
        <f>IF(N341="nulová",J341,0)</f>
        <v>0</v>
      </c>
      <c r="BJ341" s="19" t="s">
        <v>79</v>
      </c>
      <c r="BK341" s="227">
        <f>ROUND(I341*H341,2)</f>
        <v>0</v>
      </c>
      <c r="BL341" s="19" t="s">
        <v>373</v>
      </c>
      <c r="BM341" s="226" t="s">
        <v>1164</v>
      </c>
    </row>
    <row r="342" s="2" customFormat="1">
      <c r="A342" s="40"/>
      <c r="B342" s="41"/>
      <c r="C342" s="42"/>
      <c r="D342" s="228" t="s">
        <v>305</v>
      </c>
      <c r="E342" s="42"/>
      <c r="F342" s="229" t="s">
        <v>1165</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305</v>
      </c>
      <c r="AU342" s="19" t="s">
        <v>81</v>
      </c>
    </row>
    <row r="343" s="13" customFormat="1">
      <c r="A343" s="13"/>
      <c r="B343" s="233"/>
      <c r="C343" s="234"/>
      <c r="D343" s="235" t="s">
        <v>307</v>
      </c>
      <c r="E343" s="236" t="s">
        <v>21</v>
      </c>
      <c r="F343" s="237" t="s">
        <v>1166</v>
      </c>
      <c r="G343" s="234"/>
      <c r="H343" s="236" t="s">
        <v>21</v>
      </c>
      <c r="I343" s="238"/>
      <c r="J343" s="234"/>
      <c r="K343" s="234"/>
      <c r="L343" s="239"/>
      <c r="M343" s="240"/>
      <c r="N343" s="241"/>
      <c r="O343" s="241"/>
      <c r="P343" s="241"/>
      <c r="Q343" s="241"/>
      <c r="R343" s="241"/>
      <c r="S343" s="241"/>
      <c r="T343" s="242"/>
      <c r="U343" s="13"/>
      <c r="V343" s="13"/>
      <c r="W343" s="13"/>
      <c r="X343" s="13"/>
      <c r="Y343" s="13"/>
      <c r="Z343" s="13"/>
      <c r="AA343" s="13"/>
      <c r="AB343" s="13"/>
      <c r="AC343" s="13"/>
      <c r="AD343" s="13"/>
      <c r="AE343" s="13"/>
      <c r="AT343" s="243" t="s">
        <v>307</v>
      </c>
      <c r="AU343" s="243" t="s">
        <v>81</v>
      </c>
      <c r="AV343" s="13" t="s">
        <v>79</v>
      </c>
      <c r="AW343" s="13" t="s">
        <v>33</v>
      </c>
      <c r="AX343" s="13" t="s">
        <v>72</v>
      </c>
      <c r="AY343" s="243" t="s">
        <v>295</v>
      </c>
    </row>
    <row r="344" s="14" customFormat="1">
      <c r="A344" s="14"/>
      <c r="B344" s="244"/>
      <c r="C344" s="245"/>
      <c r="D344" s="235" t="s">
        <v>307</v>
      </c>
      <c r="E344" s="246" t="s">
        <v>21</v>
      </c>
      <c r="F344" s="247" t="s">
        <v>1167</v>
      </c>
      <c r="G344" s="245"/>
      <c r="H344" s="248">
        <v>500</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307</v>
      </c>
      <c r="AU344" s="254" t="s">
        <v>81</v>
      </c>
      <c r="AV344" s="14" t="s">
        <v>81</v>
      </c>
      <c r="AW344" s="14" t="s">
        <v>33</v>
      </c>
      <c r="AX344" s="14" t="s">
        <v>72</v>
      </c>
      <c r="AY344" s="254" t="s">
        <v>295</v>
      </c>
    </row>
    <row r="345" s="15" customFormat="1">
      <c r="A345" s="15"/>
      <c r="B345" s="255"/>
      <c r="C345" s="256"/>
      <c r="D345" s="235" t="s">
        <v>307</v>
      </c>
      <c r="E345" s="257" t="s">
        <v>21</v>
      </c>
      <c r="F345" s="258" t="s">
        <v>312</v>
      </c>
      <c r="G345" s="256"/>
      <c r="H345" s="259">
        <v>500</v>
      </c>
      <c r="I345" s="260"/>
      <c r="J345" s="256"/>
      <c r="K345" s="256"/>
      <c r="L345" s="261"/>
      <c r="M345" s="262"/>
      <c r="N345" s="263"/>
      <c r="O345" s="263"/>
      <c r="P345" s="263"/>
      <c r="Q345" s="263"/>
      <c r="R345" s="263"/>
      <c r="S345" s="263"/>
      <c r="T345" s="264"/>
      <c r="U345" s="15"/>
      <c r="V345" s="15"/>
      <c r="W345" s="15"/>
      <c r="X345" s="15"/>
      <c r="Y345" s="15"/>
      <c r="Z345" s="15"/>
      <c r="AA345" s="15"/>
      <c r="AB345" s="15"/>
      <c r="AC345" s="15"/>
      <c r="AD345" s="15"/>
      <c r="AE345" s="15"/>
      <c r="AT345" s="265" t="s">
        <v>307</v>
      </c>
      <c r="AU345" s="265" t="s">
        <v>81</v>
      </c>
      <c r="AV345" s="15" t="s">
        <v>303</v>
      </c>
      <c r="AW345" s="15" t="s">
        <v>33</v>
      </c>
      <c r="AX345" s="15" t="s">
        <v>79</v>
      </c>
      <c r="AY345" s="265" t="s">
        <v>295</v>
      </c>
    </row>
    <row r="346" s="2" customFormat="1" ht="44.25" customHeight="1">
      <c r="A346" s="40"/>
      <c r="B346" s="41"/>
      <c r="C346" s="215" t="s">
        <v>1168</v>
      </c>
      <c r="D346" s="215" t="s">
        <v>298</v>
      </c>
      <c r="E346" s="216" t="s">
        <v>1169</v>
      </c>
      <c r="F346" s="217" t="s">
        <v>1170</v>
      </c>
      <c r="G346" s="218" t="s">
        <v>301</v>
      </c>
      <c r="H346" s="219">
        <v>200</v>
      </c>
      <c r="I346" s="220"/>
      <c r="J346" s="221">
        <f>ROUND(I346*H346,2)</f>
        <v>0</v>
      </c>
      <c r="K346" s="217" t="s">
        <v>302</v>
      </c>
      <c r="L346" s="46"/>
      <c r="M346" s="222" t="s">
        <v>21</v>
      </c>
      <c r="N346" s="223" t="s">
        <v>43</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373</v>
      </c>
      <c r="AT346" s="226" t="s">
        <v>298</v>
      </c>
      <c r="AU346" s="226" t="s">
        <v>81</v>
      </c>
      <c r="AY346" s="19" t="s">
        <v>295</v>
      </c>
      <c r="BE346" s="227">
        <f>IF(N346="základní",J346,0)</f>
        <v>0</v>
      </c>
      <c r="BF346" s="227">
        <f>IF(N346="snížená",J346,0)</f>
        <v>0</v>
      </c>
      <c r="BG346" s="227">
        <f>IF(N346="zákl. přenesená",J346,0)</f>
        <v>0</v>
      </c>
      <c r="BH346" s="227">
        <f>IF(N346="sníž. přenesená",J346,0)</f>
        <v>0</v>
      </c>
      <c r="BI346" s="227">
        <f>IF(N346="nulová",J346,0)</f>
        <v>0</v>
      </c>
      <c r="BJ346" s="19" t="s">
        <v>79</v>
      </c>
      <c r="BK346" s="227">
        <f>ROUND(I346*H346,2)</f>
        <v>0</v>
      </c>
      <c r="BL346" s="19" t="s">
        <v>373</v>
      </c>
      <c r="BM346" s="226" t="s">
        <v>1171</v>
      </c>
    </row>
    <row r="347" s="2" customFormat="1">
      <c r="A347" s="40"/>
      <c r="B347" s="41"/>
      <c r="C347" s="42"/>
      <c r="D347" s="228" t="s">
        <v>305</v>
      </c>
      <c r="E347" s="42"/>
      <c r="F347" s="229" t="s">
        <v>1172</v>
      </c>
      <c r="G347" s="42"/>
      <c r="H347" s="42"/>
      <c r="I347" s="230"/>
      <c r="J347" s="42"/>
      <c r="K347" s="42"/>
      <c r="L347" s="46"/>
      <c r="M347" s="231"/>
      <c r="N347" s="232"/>
      <c r="O347" s="86"/>
      <c r="P347" s="86"/>
      <c r="Q347" s="86"/>
      <c r="R347" s="86"/>
      <c r="S347" s="86"/>
      <c r="T347" s="87"/>
      <c r="U347" s="40"/>
      <c r="V347" s="40"/>
      <c r="W347" s="40"/>
      <c r="X347" s="40"/>
      <c r="Y347" s="40"/>
      <c r="Z347" s="40"/>
      <c r="AA347" s="40"/>
      <c r="AB347" s="40"/>
      <c r="AC347" s="40"/>
      <c r="AD347" s="40"/>
      <c r="AE347" s="40"/>
      <c r="AT347" s="19" t="s">
        <v>305</v>
      </c>
      <c r="AU347" s="19" t="s">
        <v>81</v>
      </c>
    </row>
    <row r="348" s="2" customFormat="1" ht="16.5" customHeight="1">
      <c r="A348" s="40"/>
      <c r="B348" s="41"/>
      <c r="C348" s="286" t="s">
        <v>1173</v>
      </c>
      <c r="D348" s="286" t="s">
        <v>947</v>
      </c>
      <c r="E348" s="287" t="s">
        <v>1174</v>
      </c>
      <c r="F348" s="288" t="s">
        <v>1175</v>
      </c>
      <c r="G348" s="289" t="s">
        <v>301</v>
      </c>
      <c r="H348" s="290">
        <v>210</v>
      </c>
      <c r="I348" s="291"/>
      <c r="J348" s="292">
        <f>ROUND(I348*H348,2)</f>
        <v>0</v>
      </c>
      <c r="K348" s="288" t="s">
        <v>302</v>
      </c>
      <c r="L348" s="293"/>
      <c r="M348" s="294" t="s">
        <v>21</v>
      </c>
      <c r="N348" s="295" t="s">
        <v>43</v>
      </c>
      <c r="O348" s="86"/>
      <c r="P348" s="224">
        <f>O348*H348</f>
        <v>0</v>
      </c>
      <c r="Q348" s="224">
        <v>1.0000000000000001E-05</v>
      </c>
      <c r="R348" s="224">
        <f>Q348*H348</f>
        <v>0.0021000000000000003</v>
      </c>
      <c r="S348" s="224">
        <v>0</v>
      </c>
      <c r="T348" s="225">
        <f>S348*H348</f>
        <v>0</v>
      </c>
      <c r="U348" s="40"/>
      <c r="V348" s="40"/>
      <c r="W348" s="40"/>
      <c r="X348" s="40"/>
      <c r="Y348" s="40"/>
      <c r="Z348" s="40"/>
      <c r="AA348" s="40"/>
      <c r="AB348" s="40"/>
      <c r="AC348" s="40"/>
      <c r="AD348" s="40"/>
      <c r="AE348" s="40"/>
      <c r="AR348" s="226" t="s">
        <v>997</v>
      </c>
      <c r="AT348" s="226" t="s">
        <v>947</v>
      </c>
      <c r="AU348" s="226" t="s">
        <v>81</v>
      </c>
      <c r="AY348" s="19" t="s">
        <v>295</v>
      </c>
      <c r="BE348" s="227">
        <f>IF(N348="základní",J348,0)</f>
        <v>0</v>
      </c>
      <c r="BF348" s="227">
        <f>IF(N348="snížená",J348,0)</f>
        <v>0</v>
      </c>
      <c r="BG348" s="227">
        <f>IF(N348="zákl. přenesená",J348,0)</f>
        <v>0</v>
      </c>
      <c r="BH348" s="227">
        <f>IF(N348="sníž. přenesená",J348,0)</f>
        <v>0</v>
      </c>
      <c r="BI348" s="227">
        <f>IF(N348="nulová",J348,0)</f>
        <v>0</v>
      </c>
      <c r="BJ348" s="19" t="s">
        <v>79</v>
      </c>
      <c r="BK348" s="227">
        <f>ROUND(I348*H348,2)</f>
        <v>0</v>
      </c>
      <c r="BL348" s="19" t="s">
        <v>373</v>
      </c>
      <c r="BM348" s="226" t="s">
        <v>1176</v>
      </c>
    </row>
    <row r="349" s="14" customFormat="1">
      <c r="A349" s="14"/>
      <c r="B349" s="244"/>
      <c r="C349" s="245"/>
      <c r="D349" s="235" t="s">
        <v>307</v>
      </c>
      <c r="E349" s="245"/>
      <c r="F349" s="247" t="s">
        <v>1177</v>
      </c>
      <c r="G349" s="245"/>
      <c r="H349" s="248">
        <v>210</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307</v>
      </c>
      <c r="AU349" s="254" t="s">
        <v>81</v>
      </c>
      <c r="AV349" s="14" t="s">
        <v>81</v>
      </c>
      <c r="AW349" s="14" t="s">
        <v>4</v>
      </c>
      <c r="AX349" s="14" t="s">
        <v>79</v>
      </c>
      <c r="AY349" s="254" t="s">
        <v>295</v>
      </c>
    </row>
    <row r="350" s="2" customFormat="1" ht="33" customHeight="1">
      <c r="A350" s="40"/>
      <c r="B350" s="41"/>
      <c r="C350" s="215" t="s">
        <v>1178</v>
      </c>
      <c r="D350" s="215" t="s">
        <v>298</v>
      </c>
      <c r="E350" s="216" t="s">
        <v>1179</v>
      </c>
      <c r="F350" s="217" t="s">
        <v>1180</v>
      </c>
      <c r="G350" s="218" t="s">
        <v>301</v>
      </c>
      <c r="H350" s="219">
        <v>500</v>
      </c>
      <c r="I350" s="220"/>
      <c r="J350" s="221">
        <f>ROUND(I350*H350,2)</f>
        <v>0</v>
      </c>
      <c r="K350" s="217" t="s">
        <v>302</v>
      </c>
      <c r="L350" s="46"/>
      <c r="M350" s="222" t="s">
        <v>21</v>
      </c>
      <c r="N350" s="223" t="s">
        <v>43</v>
      </c>
      <c r="O350" s="86"/>
      <c r="P350" s="224">
        <f>O350*H350</f>
        <v>0</v>
      </c>
      <c r="Q350" s="224">
        <v>0.00020000000000000001</v>
      </c>
      <c r="R350" s="224">
        <f>Q350*H350</f>
        <v>0.10000000000000001</v>
      </c>
      <c r="S350" s="224">
        <v>0</v>
      </c>
      <c r="T350" s="225">
        <f>S350*H350</f>
        <v>0</v>
      </c>
      <c r="U350" s="40"/>
      <c r="V350" s="40"/>
      <c r="W350" s="40"/>
      <c r="X350" s="40"/>
      <c r="Y350" s="40"/>
      <c r="Z350" s="40"/>
      <c r="AA350" s="40"/>
      <c r="AB350" s="40"/>
      <c r="AC350" s="40"/>
      <c r="AD350" s="40"/>
      <c r="AE350" s="40"/>
      <c r="AR350" s="226" t="s">
        <v>373</v>
      </c>
      <c r="AT350" s="226" t="s">
        <v>298</v>
      </c>
      <c r="AU350" s="226" t="s">
        <v>81</v>
      </c>
      <c r="AY350" s="19" t="s">
        <v>295</v>
      </c>
      <c r="BE350" s="227">
        <f>IF(N350="základní",J350,0)</f>
        <v>0</v>
      </c>
      <c r="BF350" s="227">
        <f>IF(N350="snížená",J350,0)</f>
        <v>0</v>
      </c>
      <c r="BG350" s="227">
        <f>IF(N350="zákl. přenesená",J350,0)</f>
        <v>0</v>
      </c>
      <c r="BH350" s="227">
        <f>IF(N350="sníž. přenesená",J350,0)</f>
        <v>0</v>
      </c>
      <c r="BI350" s="227">
        <f>IF(N350="nulová",J350,0)</f>
        <v>0</v>
      </c>
      <c r="BJ350" s="19" t="s">
        <v>79</v>
      </c>
      <c r="BK350" s="227">
        <f>ROUND(I350*H350,2)</f>
        <v>0</v>
      </c>
      <c r="BL350" s="19" t="s">
        <v>373</v>
      </c>
      <c r="BM350" s="226" t="s">
        <v>1181</v>
      </c>
    </row>
    <row r="351" s="2" customFormat="1">
      <c r="A351" s="40"/>
      <c r="B351" s="41"/>
      <c r="C351" s="42"/>
      <c r="D351" s="228" t="s">
        <v>305</v>
      </c>
      <c r="E351" s="42"/>
      <c r="F351" s="229" t="s">
        <v>1182</v>
      </c>
      <c r="G351" s="42"/>
      <c r="H351" s="42"/>
      <c r="I351" s="230"/>
      <c r="J351" s="42"/>
      <c r="K351" s="42"/>
      <c r="L351" s="46"/>
      <c r="M351" s="231"/>
      <c r="N351" s="232"/>
      <c r="O351" s="86"/>
      <c r="P351" s="86"/>
      <c r="Q351" s="86"/>
      <c r="R351" s="86"/>
      <c r="S351" s="86"/>
      <c r="T351" s="87"/>
      <c r="U351" s="40"/>
      <c r="V351" s="40"/>
      <c r="W351" s="40"/>
      <c r="X351" s="40"/>
      <c r="Y351" s="40"/>
      <c r="Z351" s="40"/>
      <c r="AA351" s="40"/>
      <c r="AB351" s="40"/>
      <c r="AC351" s="40"/>
      <c r="AD351" s="40"/>
      <c r="AE351" s="40"/>
      <c r="AT351" s="19" t="s">
        <v>305</v>
      </c>
      <c r="AU351" s="19" t="s">
        <v>81</v>
      </c>
    </row>
    <row r="352" s="13" customFormat="1">
      <c r="A352" s="13"/>
      <c r="B352" s="233"/>
      <c r="C352" s="234"/>
      <c r="D352" s="235" t="s">
        <v>307</v>
      </c>
      <c r="E352" s="236" t="s">
        <v>21</v>
      </c>
      <c r="F352" s="237" t="s">
        <v>1166</v>
      </c>
      <c r="G352" s="234"/>
      <c r="H352" s="236" t="s">
        <v>21</v>
      </c>
      <c r="I352" s="238"/>
      <c r="J352" s="234"/>
      <c r="K352" s="234"/>
      <c r="L352" s="239"/>
      <c r="M352" s="240"/>
      <c r="N352" s="241"/>
      <c r="O352" s="241"/>
      <c r="P352" s="241"/>
      <c r="Q352" s="241"/>
      <c r="R352" s="241"/>
      <c r="S352" s="241"/>
      <c r="T352" s="242"/>
      <c r="U352" s="13"/>
      <c r="V352" s="13"/>
      <c r="W352" s="13"/>
      <c r="X352" s="13"/>
      <c r="Y352" s="13"/>
      <c r="Z352" s="13"/>
      <c r="AA352" s="13"/>
      <c r="AB352" s="13"/>
      <c r="AC352" s="13"/>
      <c r="AD352" s="13"/>
      <c r="AE352" s="13"/>
      <c r="AT352" s="243" t="s">
        <v>307</v>
      </c>
      <c r="AU352" s="243" t="s">
        <v>81</v>
      </c>
      <c r="AV352" s="13" t="s">
        <v>79</v>
      </c>
      <c r="AW352" s="13" t="s">
        <v>33</v>
      </c>
      <c r="AX352" s="13" t="s">
        <v>72</v>
      </c>
      <c r="AY352" s="243" t="s">
        <v>295</v>
      </c>
    </row>
    <row r="353" s="14" customFormat="1">
      <c r="A353" s="14"/>
      <c r="B353" s="244"/>
      <c r="C353" s="245"/>
      <c r="D353" s="235" t="s">
        <v>307</v>
      </c>
      <c r="E353" s="246" t="s">
        <v>21</v>
      </c>
      <c r="F353" s="247" t="s">
        <v>1167</v>
      </c>
      <c r="G353" s="245"/>
      <c r="H353" s="248">
        <v>500</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307</v>
      </c>
      <c r="AU353" s="254" t="s">
        <v>81</v>
      </c>
      <c r="AV353" s="14" t="s">
        <v>81</v>
      </c>
      <c r="AW353" s="14" t="s">
        <v>33</v>
      </c>
      <c r="AX353" s="14" t="s">
        <v>72</v>
      </c>
      <c r="AY353" s="254" t="s">
        <v>295</v>
      </c>
    </row>
    <row r="354" s="15" customFormat="1">
      <c r="A354" s="15"/>
      <c r="B354" s="255"/>
      <c r="C354" s="256"/>
      <c r="D354" s="235" t="s">
        <v>307</v>
      </c>
      <c r="E354" s="257" t="s">
        <v>21</v>
      </c>
      <c r="F354" s="258" t="s">
        <v>312</v>
      </c>
      <c r="G354" s="256"/>
      <c r="H354" s="259">
        <v>500</v>
      </c>
      <c r="I354" s="260"/>
      <c r="J354" s="256"/>
      <c r="K354" s="256"/>
      <c r="L354" s="261"/>
      <c r="M354" s="262"/>
      <c r="N354" s="263"/>
      <c r="O354" s="263"/>
      <c r="P354" s="263"/>
      <c r="Q354" s="263"/>
      <c r="R354" s="263"/>
      <c r="S354" s="263"/>
      <c r="T354" s="264"/>
      <c r="U354" s="15"/>
      <c r="V354" s="15"/>
      <c r="W354" s="15"/>
      <c r="X354" s="15"/>
      <c r="Y354" s="15"/>
      <c r="Z354" s="15"/>
      <c r="AA354" s="15"/>
      <c r="AB354" s="15"/>
      <c r="AC354" s="15"/>
      <c r="AD354" s="15"/>
      <c r="AE354" s="15"/>
      <c r="AT354" s="265" t="s">
        <v>307</v>
      </c>
      <c r="AU354" s="265" t="s">
        <v>81</v>
      </c>
      <c r="AV354" s="15" t="s">
        <v>303</v>
      </c>
      <c r="AW354" s="15" t="s">
        <v>33</v>
      </c>
      <c r="AX354" s="15" t="s">
        <v>79</v>
      </c>
      <c r="AY354" s="265" t="s">
        <v>295</v>
      </c>
    </row>
    <row r="355" s="2" customFormat="1" ht="44.25" customHeight="1">
      <c r="A355" s="40"/>
      <c r="B355" s="41"/>
      <c r="C355" s="215" t="s">
        <v>1183</v>
      </c>
      <c r="D355" s="215" t="s">
        <v>298</v>
      </c>
      <c r="E355" s="216" t="s">
        <v>1184</v>
      </c>
      <c r="F355" s="217" t="s">
        <v>1185</v>
      </c>
      <c r="G355" s="218" t="s">
        <v>301</v>
      </c>
      <c r="H355" s="219">
        <v>500</v>
      </c>
      <c r="I355" s="220"/>
      <c r="J355" s="221">
        <f>ROUND(I355*H355,2)</f>
        <v>0</v>
      </c>
      <c r="K355" s="217" t="s">
        <v>302</v>
      </c>
      <c r="L355" s="46"/>
      <c r="M355" s="222" t="s">
        <v>21</v>
      </c>
      <c r="N355" s="223" t="s">
        <v>43</v>
      </c>
      <c r="O355" s="86"/>
      <c r="P355" s="224">
        <f>O355*H355</f>
        <v>0</v>
      </c>
      <c r="Q355" s="224">
        <v>0.00025999999999999998</v>
      </c>
      <c r="R355" s="224">
        <f>Q355*H355</f>
        <v>0.12999999999999998</v>
      </c>
      <c r="S355" s="224">
        <v>0</v>
      </c>
      <c r="T355" s="225">
        <f>S355*H355</f>
        <v>0</v>
      </c>
      <c r="U355" s="40"/>
      <c r="V355" s="40"/>
      <c r="W355" s="40"/>
      <c r="X355" s="40"/>
      <c r="Y355" s="40"/>
      <c r="Z355" s="40"/>
      <c r="AA355" s="40"/>
      <c r="AB355" s="40"/>
      <c r="AC355" s="40"/>
      <c r="AD355" s="40"/>
      <c r="AE355" s="40"/>
      <c r="AR355" s="226" t="s">
        <v>373</v>
      </c>
      <c r="AT355" s="226" t="s">
        <v>298</v>
      </c>
      <c r="AU355" s="226" t="s">
        <v>81</v>
      </c>
      <c r="AY355" s="19" t="s">
        <v>295</v>
      </c>
      <c r="BE355" s="227">
        <f>IF(N355="základní",J355,0)</f>
        <v>0</v>
      </c>
      <c r="BF355" s="227">
        <f>IF(N355="snížená",J355,0)</f>
        <v>0</v>
      </c>
      <c r="BG355" s="227">
        <f>IF(N355="zákl. přenesená",J355,0)</f>
        <v>0</v>
      </c>
      <c r="BH355" s="227">
        <f>IF(N355="sníž. přenesená",J355,0)</f>
        <v>0</v>
      </c>
      <c r="BI355" s="227">
        <f>IF(N355="nulová",J355,0)</f>
        <v>0</v>
      </c>
      <c r="BJ355" s="19" t="s">
        <v>79</v>
      </c>
      <c r="BK355" s="227">
        <f>ROUND(I355*H355,2)</f>
        <v>0</v>
      </c>
      <c r="BL355" s="19" t="s">
        <v>373</v>
      </c>
      <c r="BM355" s="226" t="s">
        <v>1186</v>
      </c>
    </row>
    <row r="356" s="2" customFormat="1">
      <c r="A356" s="40"/>
      <c r="B356" s="41"/>
      <c r="C356" s="42"/>
      <c r="D356" s="228" t="s">
        <v>305</v>
      </c>
      <c r="E356" s="42"/>
      <c r="F356" s="229" t="s">
        <v>1187</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305</v>
      </c>
      <c r="AU356" s="19" t="s">
        <v>81</v>
      </c>
    </row>
    <row r="357" s="13" customFormat="1">
      <c r="A357" s="13"/>
      <c r="B357" s="233"/>
      <c r="C357" s="234"/>
      <c r="D357" s="235" t="s">
        <v>307</v>
      </c>
      <c r="E357" s="236" t="s">
        <v>21</v>
      </c>
      <c r="F357" s="237" t="s">
        <v>1166</v>
      </c>
      <c r="G357" s="234"/>
      <c r="H357" s="236" t="s">
        <v>21</v>
      </c>
      <c r="I357" s="238"/>
      <c r="J357" s="234"/>
      <c r="K357" s="234"/>
      <c r="L357" s="239"/>
      <c r="M357" s="240"/>
      <c r="N357" s="241"/>
      <c r="O357" s="241"/>
      <c r="P357" s="241"/>
      <c r="Q357" s="241"/>
      <c r="R357" s="241"/>
      <c r="S357" s="241"/>
      <c r="T357" s="242"/>
      <c r="U357" s="13"/>
      <c r="V357" s="13"/>
      <c r="W357" s="13"/>
      <c r="X357" s="13"/>
      <c r="Y357" s="13"/>
      <c r="Z357" s="13"/>
      <c r="AA357" s="13"/>
      <c r="AB357" s="13"/>
      <c r="AC357" s="13"/>
      <c r="AD357" s="13"/>
      <c r="AE357" s="13"/>
      <c r="AT357" s="243" t="s">
        <v>307</v>
      </c>
      <c r="AU357" s="243" t="s">
        <v>81</v>
      </c>
      <c r="AV357" s="13" t="s">
        <v>79</v>
      </c>
      <c r="AW357" s="13" t="s">
        <v>33</v>
      </c>
      <c r="AX357" s="13" t="s">
        <v>72</v>
      </c>
      <c r="AY357" s="243" t="s">
        <v>295</v>
      </c>
    </row>
    <row r="358" s="14" customFormat="1">
      <c r="A358" s="14"/>
      <c r="B358" s="244"/>
      <c r="C358" s="245"/>
      <c r="D358" s="235" t="s">
        <v>307</v>
      </c>
      <c r="E358" s="246" t="s">
        <v>21</v>
      </c>
      <c r="F358" s="247" t="s">
        <v>1167</v>
      </c>
      <c r="G358" s="245"/>
      <c r="H358" s="248">
        <v>500</v>
      </c>
      <c r="I358" s="249"/>
      <c r="J358" s="245"/>
      <c r="K358" s="245"/>
      <c r="L358" s="250"/>
      <c r="M358" s="251"/>
      <c r="N358" s="252"/>
      <c r="O358" s="252"/>
      <c r="P358" s="252"/>
      <c r="Q358" s="252"/>
      <c r="R358" s="252"/>
      <c r="S358" s="252"/>
      <c r="T358" s="253"/>
      <c r="U358" s="14"/>
      <c r="V358" s="14"/>
      <c r="W358" s="14"/>
      <c r="X358" s="14"/>
      <c r="Y358" s="14"/>
      <c r="Z358" s="14"/>
      <c r="AA358" s="14"/>
      <c r="AB358" s="14"/>
      <c r="AC358" s="14"/>
      <c r="AD358" s="14"/>
      <c r="AE358" s="14"/>
      <c r="AT358" s="254" t="s">
        <v>307</v>
      </c>
      <c r="AU358" s="254" t="s">
        <v>81</v>
      </c>
      <c r="AV358" s="14" t="s">
        <v>81</v>
      </c>
      <c r="AW358" s="14" t="s">
        <v>33</v>
      </c>
      <c r="AX358" s="14" t="s">
        <v>72</v>
      </c>
      <c r="AY358" s="254" t="s">
        <v>295</v>
      </c>
    </row>
    <row r="359" s="15" customFormat="1">
      <c r="A359" s="15"/>
      <c r="B359" s="255"/>
      <c r="C359" s="256"/>
      <c r="D359" s="235" t="s">
        <v>307</v>
      </c>
      <c r="E359" s="257" t="s">
        <v>21</v>
      </c>
      <c r="F359" s="258" t="s">
        <v>312</v>
      </c>
      <c r="G359" s="256"/>
      <c r="H359" s="259">
        <v>500</v>
      </c>
      <c r="I359" s="260"/>
      <c r="J359" s="256"/>
      <c r="K359" s="256"/>
      <c r="L359" s="261"/>
      <c r="M359" s="266"/>
      <c r="N359" s="267"/>
      <c r="O359" s="267"/>
      <c r="P359" s="267"/>
      <c r="Q359" s="267"/>
      <c r="R359" s="267"/>
      <c r="S359" s="267"/>
      <c r="T359" s="268"/>
      <c r="U359" s="15"/>
      <c r="V359" s="15"/>
      <c r="W359" s="15"/>
      <c r="X359" s="15"/>
      <c r="Y359" s="15"/>
      <c r="Z359" s="15"/>
      <c r="AA359" s="15"/>
      <c r="AB359" s="15"/>
      <c r="AC359" s="15"/>
      <c r="AD359" s="15"/>
      <c r="AE359" s="15"/>
      <c r="AT359" s="265" t="s">
        <v>307</v>
      </c>
      <c r="AU359" s="265" t="s">
        <v>81</v>
      </c>
      <c r="AV359" s="15" t="s">
        <v>303</v>
      </c>
      <c r="AW359" s="15" t="s">
        <v>33</v>
      </c>
      <c r="AX359" s="15" t="s">
        <v>79</v>
      </c>
      <c r="AY359" s="265" t="s">
        <v>295</v>
      </c>
    </row>
    <row r="360" s="2" customFormat="1" ht="6.96" customHeight="1">
      <c r="A360" s="40"/>
      <c r="B360" s="61"/>
      <c r="C360" s="62"/>
      <c r="D360" s="62"/>
      <c r="E360" s="62"/>
      <c r="F360" s="62"/>
      <c r="G360" s="62"/>
      <c r="H360" s="62"/>
      <c r="I360" s="62"/>
      <c r="J360" s="62"/>
      <c r="K360" s="62"/>
      <c r="L360" s="46"/>
      <c r="M360" s="40"/>
      <c r="O360" s="40"/>
      <c r="P360" s="40"/>
      <c r="Q360" s="40"/>
      <c r="R360" s="40"/>
      <c r="S360" s="40"/>
      <c r="T360" s="40"/>
      <c r="U360" s="40"/>
      <c r="V360" s="40"/>
      <c r="W360" s="40"/>
      <c r="X360" s="40"/>
      <c r="Y360" s="40"/>
      <c r="Z360" s="40"/>
      <c r="AA360" s="40"/>
      <c r="AB360" s="40"/>
      <c r="AC360" s="40"/>
      <c r="AD360" s="40"/>
      <c r="AE360" s="40"/>
    </row>
  </sheetData>
  <sheetProtection sheet="1" autoFilter="0" formatColumns="0" formatRows="0" objects="1" scenarios="1" spinCount="100000" saltValue="pAwlYeoxGkYgLeUBF4IbEDEelGop45cmIN6Toe1bwFMBTfg0bYvnvaZnrhHG8c6WpQ2zp0HZb0BiJdCLyt0DNg==" hashValue="GVi9qtIIm4LWXs+kHeQwNfCP8DFauWPOoIsa9G3udsDROVaUWZ1/EVaxeR1lajkywFGTw/zRMs4CWipqSMGIHQ==" algorithmName="SHA-512" password="CC4B"/>
  <autoFilter ref="C98:K359"/>
  <mergeCells count="12">
    <mergeCell ref="E7:H7"/>
    <mergeCell ref="E9:H9"/>
    <mergeCell ref="E11:H11"/>
    <mergeCell ref="E20:H20"/>
    <mergeCell ref="E29:H29"/>
    <mergeCell ref="E50:H50"/>
    <mergeCell ref="E52:H52"/>
    <mergeCell ref="E54:H54"/>
    <mergeCell ref="E87:H87"/>
    <mergeCell ref="E89:H89"/>
    <mergeCell ref="E91:H91"/>
    <mergeCell ref="L2:V2"/>
  </mergeCells>
  <hyperlinks>
    <hyperlink ref="F103" r:id="rId1" display="https://podminky.urs.cz/item/CS_URS_2023_01/317944321"/>
    <hyperlink ref="F108" r:id="rId2" display="https://podminky.urs.cz/item/CS_URS_2023_01/342272205"/>
    <hyperlink ref="F114" r:id="rId3" display="https://podminky.urs.cz/item/CS_URS_2023_01/342272225"/>
    <hyperlink ref="F121" r:id="rId4" display="https://podminky.urs.cz/item/CS_URS_2023_01/411321414"/>
    <hyperlink ref="F128" r:id="rId5" display="https://podminky.urs.cz/item/CS_URS_2023_01/411351011"/>
    <hyperlink ref="F134" r:id="rId6" display="https://podminky.urs.cz/item/CS_URS_2023_01/411351012"/>
    <hyperlink ref="F136" r:id="rId7" display="https://podminky.urs.cz/item/CS_URS_2023_01/411354311"/>
    <hyperlink ref="F141" r:id="rId8" display="https://podminky.urs.cz/item/CS_URS_2023_01/411354312"/>
    <hyperlink ref="F143" r:id="rId9" display="https://podminky.urs.cz/item/CS_URS_2023_01/411362021"/>
    <hyperlink ref="F150" r:id="rId10" display="https://podminky.urs.cz/item/CS_URS_2023_01/413941121"/>
    <hyperlink ref="F160" r:id="rId11" display="https://podminky.urs.cz/item/CS_URS_2023_01/413941123"/>
    <hyperlink ref="F168" r:id="rId12" display="https://podminky.urs.cz/item/CS_URS_2023_01/611142012"/>
    <hyperlink ref="F177" r:id="rId13" display="https://podminky.urs.cz/item/CS_URS_2023_01/611325225"/>
    <hyperlink ref="F184" r:id="rId14" display="https://podminky.urs.cz/item/CS_URS_2023_01/612131121"/>
    <hyperlink ref="F192" r:id="rId15" display="https://podminky.urs.cz/item/CS_URS_2023_01/612142001"/>
    <hyperlink ref="F200" r:id="rId16" display="https://podminky.urs.cz/item/CS_URS_2023_01/612321131"/>
    <hyperlink ref="F208" r:id="rId17" display="https://podminky.urs.cz/item/CS_URS_2023_01/631341124"/>
    <hyperlink ref="F213" r:id="rId18" display="https://podminky.urs.cz/item/CS_URS_2023_01/642942111"/>
    <hyperlink ref="F223" r:id="rId19" display="https://podminky.urs.cz/item/CS_URS_2023_01/953941212"/>
    <hyperlink ref="F229" r:id="rId20" display="https://podminky.urs.cz/item/CS_URS_2023_01/998012104"/>
    <hyperlink ref="F233" r:id="rId21" display="https://podminky.urs.cz/item/CS_URS_2023_01/713111111"/>
    <hyperlink ref="F240" r:id="rId22" display="https://podminky.urs.cz/item/CS_URS_2023_01/998713104"/>
    <hyperlink ref="F243" r:id="rId23" display="https://podminky.urs.cz/item/CS_URS_2023_01/762841934"/>
    <hyperlink ref="F254" r:id="rId24" display="https://podminky.urs.cz/item/CS_URS_2023_01/998762104"/>
    <hyperlink ref="F257" r:id="rId25" display="https://podminky.urs.cz/item/CS_URS_2023_01/763364524"/>
    <hyperlink ref="F262" r:id="rId26" display="https://podminky.urs.cz/item/CS_URS_2023_01/763431002"/>
    <hyperlink ref="F269" r:id="rId27" display="https://podminky.urs.cz/item/CS_URS_2023_01/998763102"/>
    <hyperlink ref="F272" r:id="rId28" display="https://podminky.urs.cz/item/CS_URS_2023_01/766660021"/>
    <hyperlink ref="F279" r:id="rId29" display="https://podminky.urs.cz/item/CS_URS_2023_01/766660717"/>
    <hyperlink ref="F285" r:id="rId30" display="https://podminky.urs.cz/item/CS_URS_2023_01/766695212"/>
    <hyperlink ref="F290" r:id="rId31" display="https://podminky.urs.cz/item/CS_URS_2023_01/998766104"/>
    <hyperlink ref="F293" r:id="rId32" display="https://podminky.urs.cz/item/CS_URS_2023_01/767810113"/>
    <hyperlink ref="F299" r:id="rId33" display="https://podminky.urs.cz/item/CS_URS_2023_01/776111115"/>
    <hyperlink ref="F304" r:id="rId34" display="https://podminky.urs.cz/item/CS_URS_2023_01/776111311"/>
    <hyperlink ref="F309" r:id="rId35" display="https://podminky.urs.cz/item/CS_URS_2023_01/776121112"/>
    <hyperlink ref="F314" r:id="rId36" display="https://podminky.urs.cz/item/CS_URS_2023_01/776141112"/>
    <hyperlink ref="F319" r:id="rId37" display="https://podminky.urs.cz/item/CS_URS_2023_01/776221221"/>
    <hyperlink ref="F327" r:id="rId38" display="https://podminky.urs.cz/item/CS_URS_2023_01/776421312"/>
    <hyperlink ref="F334" r:id="rId39" display="https://podminky.urs.cz/item/CS_URS_2023_01/776991121"/>
    <hyperlink ref="F339" r:id="rId40" display="https://podminky.urs.cz/item/CS_URS_2023_01/998776104"/>
    <hyperlink ref="F342" r:id="rId41" display="https://podminky.urs.cz/item/CS_URS_2023_01/784121003"/>
    <hyperlink ref="F347" r:id="rId42" display="https://podminky.urs.cz/item/CS_URS_2023_01/784171113"/>
    <hyperlink ref="F351" r:id="rId43" display="https://podminky.urs.cz/item/CS_URS_2023_01/784181103"/>
    <hyperlink ref="F356" r:id="rId44" display="https://podminky.urs.cz/item/CS_URS_2023_01/784211103"/>
  </hyperlinks>
  <pageMargins left="0.39375" right="0.39375" top="0.39375" bottom="0.39375" header="0" footer="0"/>
  <pageSetup paperSize="9" orientation="portrait" blackAndWhite="1" fitToHeight="100"/>
  <headerFooter>
    <oddFooter>&amp;CStrana &amp;P z &amp;N</oddFooter>
  </headerFooter>
  <drawing r:id="rId45"/>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c r="AZ2" s="296" t="s">
        <v>1188</v>
      </c>
      <c r="BA2" s="296" t="s">
        <v>1189</v>
      </c>
      <c r="BB2" s="296" t="s">
        <v>21</v>
      </c>
      <c r="BC2" s="296" t="s">
        <v>1190</v>
      </c>
      <c r="BD2" s="296" t="s">
        <v>81</v>
      </c>
    </row>
    <row r="3" s="1" customFormat="1" ht="6.96" customHeight="1">
      <c r="B3" s="141"/>
      <c r="C3" s="142"/>
      <c r="D3" s="142"/>
      <c r="E3" s="142"/>
      <c r="F3" s="142"/>
      <c r="G3" s="142"/>
      <c r="H3" s="142"/>
      <c r="I3" s="142"/>
      <c r="J3" s="142"/>
      <c r="K3" s="142"/>
      <c r="L3" s="22"/>
      <c r="AT3" s="19" t="s">
        <v>81</v>
      </c>
      <c r="AZ3" s="296" t="s">
        <v>1191</v>
      </c>
      <c r="BA3" s="296" t="s">
        <v>1192</v>
      </c>
      <c r="BB3" s="296" t="s">
        <v>21</v>
      </c>
      <c r="BC3" s="296" t="s">
        <v>1193</v>
      </c>
      <c r="BD3" s="296" t="s">
        <v>81</v>
      </c>
    </row>
    <row r="4" s="1" customFormat="1" ht="24.96" customHeight="1">
      <c r="B4" s="22"/>
      <c r="D4" s="143" t="s">
        <v>264</v>
      </c>
      <c r="L4" s="22"/>
      <c r="M4" s="144" t="s">
        <v>10</v>
      </c>
      <c r="AT4" s="19" t="s">
        <v>4</v>
      </c>
      <c r="AZ4" s="296" t="s">
        <v>1194</v>
      </c>
      <c r="BA4" s="296" t="s">
        <v>1195</v>
      </c>
      <c r="BB4" s="296" t="s">
        <v>21</v>
      </c>
      <c r="BC4" s="296" t="s">
        <v>1196</v>
      </c>
      <c r="BD4" s="296" t="s">
        <v>81</v>
      </c>
    </row>
    <row r="5" s="1" customFormat="1" ht="6.96" customHeight="1">
      <c r="B5" s="22"/>
      <c r="L5" s="22"/>
      <c r="AZ5" s="296" t="s">
        <v>1197</v>
      </c>
      <c r="BA5" s="296" t="s">
        <v>1198</v>
      </c>
      <c r="BB5" s="296" t="s">
        <v>21</v>
      </c>
      <c r="BC5" s="296" t="s">
        <v>1199</v>
      </c>
      <c r="BD5" s="296" t="s">
        <v>81</v>
      </c>
    </row>
    <row r="6" s="1" customFormat="1" ht="12" customHeight="1">
      <c r="B6" s="22"/>
      <c r="D6" s="145" t="s">
        <v>16</v>
      </c>
      <c r="L6" s="22"/>
      <c r="AZ6" s="296" t="s">
        <v>1200</v>
      </c>
      <c r="BA6" s="296" t="s">
        <v>1201</v>
      </c>
      <c r="BB6" s="296" t="s">
        <v>21</v>
      </c>
      <c r="BC6" s="296" t="s">
        <v>1202</v>
      </c>
      <c r="BD6" s="296" t="s">
        <v>81</v>
      </c>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877</v>
      </c>
      <c r="F9" s="1"/>
      <c r="G9" s="1"/>
      <c r="H9" s="1"/>
      <c r="L9" s="22"/>
    </row>
    <row r="10" s="1" customFormat="1" ht="12" customHeight="1">
      <c r="B10" s="22"/>
      <c r="D10" s="145" t="s">
        <v>267</v>
      </c>
      <c r="L10" s="22"/>
    </row>
    <row r="11" s="2" customFormat="1" ht="16.5" customHeight="1">
      <c r="A11" s="40"/>
      <c r="B11" s="46"/>
      <c r="C11" s="40"/>
      <c r="D11" s="40"/>
      <c r="E11" s="158" t="s">
        <v>1203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1204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ROUND((SUM(BE107:BE603)),  2)</f>
        <v>0</v>
      </c>
      <c r="G37" s="40"/>
      <c r="H37" s="40"/>
      <c r="I37" s="160">
        <v>0.20999999999999999</v>
      </c>
      <c r="J37" s="159">
        <f>ROUND(((SUM(BE107:BE603))*I37),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ROUND((SUM(BF107:BF603)),  2)</f>
        <v>0</v>
      </c>
      <c r="G38" s="40"/>
      <c r="H38" s="40"/>
      <c r="I38" s="160">
        <v>0.14999999999999999</v>
      </c>
      <c r="J38" s="159">
        <f>ROUND(((SUM(BF107:BF603))*I38),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ROUND((SUM(BG107:BG603)),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ROUND((SUM(BH107:BH603)),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ROUND((SUM(BI107:BI603)),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877</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1203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SO-02.2.1 - Typový středový trakt</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J107</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J108</f>
        <v>0</v>
      </c>
      <c r="K68" s="178"/>
      <c r="L68" s="182"/>
      <c r="S68" s="9"/>
      <c r="T68" s="9"/>
      <c r="U68" s="9"/>
      <c r="V68" s="9"/>
      <c r="W68" s="9"/>
      <c r="X68" s="9"/>
      <c r="Y68" s="9"/>
      <c r="Z68" s="9"/>
      <c r="AA68" s="9"/>
      <c r="AB68" s="9"/>
      <c r="AC68" s="9"/>
      <c r="AD68" s="9"/>
      <c r="AE68" s="9"/>
    </row>
    <row r="69" s="10" customFormat="1" ht="19.92" customHeight="1">
      <c r="A69" s="10"/>
      <c r="B69" s="183"/>
      <c r="C69" s="127"/>
      <c r="D69" s="184" t="s">
        <v>879</v>
      </c>
      <c r="E69" s="185"/>
      <c r="F69" s="185"/>
      <c r="G69" s="185"/>
      <c r="H69" s="185"/>
      <c r="I69" s="185"/>
      <c r="J69" s="186">
        <f>J109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880</v>
      </c>
      <c r="E70" s="185"/>
      <c r="F70" s="185"/>
      <c r="G70" s="185"/>
      <c r="H70" s="185"/>
      <c r="I70" s="185"/>
      <c r="J70" s="186">
        <f>J115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855</v>
      </c>
      <c r="E71" s="185"/>
      <c r="F71" s="185"/>
      <c r="G71" s="185"/>
      <c r="H71" s="185"/>
      <c r="I71" s="185"/>
      <c r="J71" s="186">
        <f>J162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274</v>
      </c>
      <c r="E72" s="185"/>
      <c r="F72" s="185"/>
      <c r="G72" s="185"/>
      <c r="H72" s="185"/>
      <c r="I72" s="185"/>
      <c r="J72" s="186">
        <f>J209</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856</v>
      </c>
      <c r="E73" s="185"/>
      <c r="F73" s="185"/>
      <c r="G73" s="185"/>
      <c r="H73" s="185"/>
      <c r="I73" s="185"/>
      <c r="J73" s="186">
        <f>J220</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276</v>
      </c>
      <c r="E74" s="180"/>
      <c r="F74" s="180"/>
      <c r="G74" s="180"/>
      <c r="H74" s="180"/>
      <c r="I74" s="180"/>
      <c r="J74" s="181">
        <f>J223</f>
        <v>0</v>
      </c>
      <c r="K74" s="178"/>
      <c r="L74" s="182"/>
      <c r="S74" s="9"/>
      <c r="T74" s="9"/>
      <c r="U74" s="9"/>
      <c r="V74" s="9"/>
      <c r="W74" s="9"/>
      <c r="X74" s="9"/>
      <c r="Y74" s="9"/>
      <c r="Z74" s="9"/>
      <c r="AA74" s="9"/>
      <c r="AB74" s="9"/>
      <c r="AC74" s="9"/>
      <c r="AD74" s="9"/>
      <c r="AE74" s="9"/>
    </row>
    <row r="75" s="10" customFormat="1" ht="19.92" customHeight="1">
      <c r="A75" s="10"/>
      <c r="B75" s="183"/>
      <c r="C75" s="127"/>
      <c r="D75" s="184" t="s">
        <v>881</v>
      </c>
      <c r="E75" s="185"/>
      <c r="F75" s="185"/>
      <c r="G75" s="185"/>
      <c r="H75" s="185"/>
      <c r="I75" s="185"/>
      <c r="J75" s="186">
        <f>J224</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404</v>
      </c>
      <c r="E76" s="185"/>
      <c r="F76" s="185"/>
      <c r="G76" s="185"/>
      <c r="H76" s="185"/>
      <c r="I76" s="185"/>
      <c r="J76" s="186">
        <f>J252</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278</v>
      </c>
      <c r="E77" s="185"/>
      <c r="F77" s="185"/>
      <c r="G77" s="185"/>
      <c r="H77" s="185"/>
      <c r="I77" s="185"/>
      <c r="J77" s="186">
        <f>J256</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279</v>
      </c>
      <c r="E78" s="185"/>
      <c r="F78" s="185"/>
      <c r="G78" s="185"/>
      <c r="H78" s="185"/>
      <c r="I78" s="185"/>
      <c r="J78" s="186">
        <f>J394</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405</v>
      </c>
      <c r="E79" s="185"/>
      <c r="F79" s="185"/>
      <c r="G79" s="185"/>
      <c r="H79" s="185"/>
      <c r="I79" s="185"/>
      <c r="J79" s="186">
        <f>J429</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406</v>
      </c>
      <c r="E80" s="185"/>
      <c r="F80" s="185"/>
      <c r="G80" s="185"/>
      <c r="H80" s="185"/>
      <c r="I80" s="185"/>
      <c r="J80" s="186">
        <f>J464</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1205</v>
      </c>
      <c r="E81" s="185"/>
      <c r="F81" s="185"/>
      <c r="G81" s="185"/>
      <c r="H81" s="185"/>
      <c r="I81" s="185"/>
      <c r="J81" s="186">
        <f>J499</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1206</v>
      </c>
      <c r="E82" s="185"/>
      <c r="F82" s="185"/>
      <c r="G82" s="185"/>
      <c r="H82" s="185"/>
      <c r="I82" s="185"/>
      <c r="J82" s="186">
        <f>J542</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882</v>
      </c>
      <c r="E83" s="185"/>
      <c r="F83" s="185"/>
      <c r="G83" s="185"/>
      <c r="H83" s="185"/>
      <c r="I83" s="185"/>
      <c r="J83" s="186">
        <f>J544</f>
        <v>0</v>
      </c>
      <c r="K83" s="127"/>
      <c r="L83" s="187"/>
      <c r="S83" s="10"/>
      <c r="T83" s="10"/>
      <c r="U83" s="10"/>
      <c r="V83" s="10"/>
      <c r="W83" s="10"/>
      <c r="X83" s="10"/>
      <c r="Y83" s="10"/>
      <c r="Z83" s="10"/>
      <c r="AA83" s="10"/>
      <c r="AB83" s="10"/>
      <c r="AC83" s="10"/>
      <c r="AD83" s="10"/>
      <c r="AE83" s="10"/>
    </row>
    <row r="84" s="2" customFormat="1" ht="21.84"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7"/>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7"/>
      <c r="S89" s="40"/>
      <c r="T89" s="40"/>
      <c r="U89" s="40"/>
      <c r="V89" s="40"/>
      <c r="W89" s="40"/>
      <c r="X89" s="40"/>
      <c r="Y89" s="40"/>
      <c r="Z89" s="40"/>
      <c r="AA89" s="40"/>
      <c r="AB89" s="40"/>
      <c r="AC89" s="40"/>
      <c r="AD89" s="40"/>
      <c r="AE89" s="40"/>
    </row>
    <row r="90" s="2" customFormat="1" ht="24.96" customHeight="1">
      <c r="A90" s="40"/>
      <c r="B90" s="41"/>
      <c r="C90" s="25" t="s">
        <v>280</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172" t="str">
        <f>E7</f>
        <v>Rekonstrukce a modernizace VŠ kolejí Kounicova 50</v>
      </c>
      <c r="F93" s="34"/>
      <c r="G93" s="34"/>
      <c r="H93" s="34"/>
      <c r="I93" s="42"/>
      <c r="J93" s="42"/>
      <c r="K93" s="42"/>
      <c r="L93" s="147"/>
      <c r="S93" s="40"/>
      <c r="T93" s="40"/>
      <c r="U93" s="40"/>
      <c r="V93" s="40"/>
      <c r="W93" s="40"/>
      <c r="X93" s="40"/>
      <c r="Y93" s="40"/>
      <c r="Z93" s="40"/>
      <c r="AA93" s="40"/>
      <c r="AB93" s="40"/>
      <c r="AC93" s="40"/>
      <c r="AD93" s="40"/>
      <c r="AE93" s="40"/>
    </row>
    <row r="94" s="1" customFormat="1" ht="12" customHeight="1">
      <c r="B94" s="23"/>
      <c r="C94" s="34" t="s">
        <v>265</v>
      </c>
      <c r="D94" s="24"/>
      <c r="E94" s="24"/>
      <c r="F94" s="24"/>
      <c r="G94" s="24"/>
      <c r="H94" s="24"/>
      <c r="I94" s="24"/>
      <c r="J94" s="24"/>
      <c r="K94" s="24"/>
      <c r="L94" s="22"/>
    </row>
    <row r="95" s="1" customFormat="1" ht="16.5" customHeight="1">
      <c r="B95" s="23"/>
      <c r="C95" s="24"/>
      <c r="D95" s="24"/>
      <c r="E95" s="172" t="s">
        <v>877</v>
      </c>
      <c r="F95" s="24"/>
      <c r="G95" s="24"/>
      <c r="H95" s="24"/>
      <c r="I95" s="24"/>
      <c r="J95" s="24"/>
      <c r="K95" s="24"/>
      <c r="L95" s="22"/>
    </row>
    <row r="96" s="1" customFormat="1" ht="12" customHeight="1">
      <c r="B96" s="23"/>
      <c r="C96" s="34" t="s">
        <v>267</v>
      </c>
      <c r="D96" s="24"/>
      <c r="E96" s="24"/>
      <c r="F96" s="24"/>
      <c r="G96" s="24"/>
      <c r="H96" s="24"/>
      <c r="I96" s="24"/>
      <c r="J96" s="24"/>
      <c r="K96" s="24"/>
      <c r="L96" s="22"/>
    </row>
    <row r="97" s="2" customFormat="1" ht="16.5" customHeight="1">
      <c r="A97" s="40"/>
      <c r="B97" s="41"/>
      <c r="C97" s="42"/>
      <c r="D97" s="42"/>
      <c r="E97" s="269" t="s">
        <v>1203</v>
      </c>
      <c r="F97" s="42"/>
      <c r="G97" s="42"/>
      <c r="H97" s="42"/>
      <c r="I97" s="42"/>
      <c r="J97" s="42"/>
      <c r="K97" s="42"/>
      <c r="L97" s="147"/>
      <c r="S97" s="40"/>
      <c r="T97" s="40"/>
      <c r="U97" s="40"/>
      <c r="V97" s="40"/>
      <c r="W97" s="40"/>
      <c r="X97" s="40"/>
      <c r="Y97" s="40"/>
      <c r="Z97" s="40"/>
      <c r="AA97" s="40"/>
      <c r="AB97" s="40"/>
      <c r="AC97" s="40"/>
      <c r="AD97" s="40"/>
      <c r="AE97" s="40"/>
    </row>
    <row r="98" s="2" customFormat="1" ht="12" customHeight="1">
      <c r="A98" s="40"/>
      <c r="B98" s="41"/>
      <c r="C98" s="34" t="s">
        <v>401</v>
      </c>
      <c r="D98" s="42"/>
      <c r="E98" s="42"/>
      <c r="F98" s="42"/>
      <c r="G98" s="42"/>
      <c r="H98" s="42"/>
      <c r="I98" s="42"/>
      <c r="J98" s="42"/>
      <c r="K98" s="42"/>
      <c r="L98" s="147"/>
      <c r="S98" s="40"/>
      <c r="T98" s="40"/>
      <c r="U98" s="40"/>
      <c r="V98" s="40"/>
      <c r="W98" s="40"/>
      <c r="X98" s="40"/>
      <c r="Y98" s="40"/>
      <c r="Z98" s="40"/>
      <c r="AA98" s="40"/>
      <c r="AB98" s="40"/>
      <c r="AC98" s="40"/>
      <c r="AD98" s="40"/>
      <c r="AE98" s="40"/>
    </row>
    <row r="99" s="2" customFormat="1" ht="16.5" customHeight="1">
      <c r="A99" s="40"/>
      <c r="B99" s="41"/>
      <c r="C99" s="42"/>
      <c r="D99" s="42"/>
      <c r="E99" s="71" t="str">
        <f>E13</f>
        <v>SO-02.2.1 - Typový středový trakt</v>
      </c>
      <c r="F99" s="42"/>
      <c r="G99" s="42"/>
      <c r="H99" s="42"/>
      <c r="I99" s="42"/>
      <c r="J99" s="42"/>
      <c r="K99" s="42"/>
      <c r="L99" s="147"/>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2" customHeight="1">
      <c r="A101" s="40"/>
      <c r="B101" s="41"/>
      <c r="C101" s="34" t="s">
        <v>22</v>
      </c>
      <c r="D101" s="42"/>
      <c r="E101" s="42"/>
      <c r="F101" s="29" t="str">
        <f>F16</f>
        <v>Kounicova 50, Brno</v>
      </c>
      <c r="G101" s="42"/>
      <c r="H101" s="42"/>
      <c r="I101" s="34" t="s">
        <v>24</v>
      </c>
      <c r="J101" s="74" t="str">
        <f>IF(J16="","",J16)</f>
        <v>20. 3. 2023</v>
      </c>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5.15" customHeight="1">
      <c r="A103" s="40"/>
      <c r="B103" s="41"/>
      <c r="C103" s="34" t="s">
        <v>26</v>
      </c>
      <c r="D103" s="42"/>
      <c r="E103" s="42"/>
      <c r="F103" s="29" t="str">
        <f>E19</f>
        <v>Intar a.s.</v>
      </c>
      <c r="G103" s="42"/>
      <c r="H103" s="42"/>
      <c r="I103" s="34" t="s">
        <v>32</v>
      </c>
      <c r="J103" s="38" t="str">
        <f>E25</f>
        <v>Intar a.s.</v>
      </c>
      <c r="K103" s="42"/>
      <c r="L103" s="147"/>
      <c r="S103" s="40"/>
      <c r="T103" s="40"/>
      <c r="U103" s="40"/>
      <c r="V103" s="40"/>
      <c r="W103" s="40"/>
      <c r="X103" s="40"/>
      <c r="Y103" s="40"/>
      <c r="Z103" s="40"/>
      <c r="AA103" s="40"/>
      <c r="AB103" s="40"/>
      <c r="AC103" s="40"/>
      <c r="AD103" s="40"/>
      <c r="AE103" s="40"/>
    </row>
    <row r="104" s="2" customFormat="1" ht="15.15" customHeight="1">
      <c r="A104" s="40"/>
      <c r="B104" s="41"/>
      <c r="C104" s="34" t="s">
        <v>30</v>
      </c>
      <c r="D104" s="42"/>
      <c r="E104" s="42"/>
      <c r="F104" s="29" t="str">
        <f>IF(E22="","",E22)</f>
        <v>Vyplň údaj</v>
      </c>
      <c r="G104" s="42"/>
      <c r="H104" s="42"/>
      <c r="I104" s="34" t="s">
        <v>34</v>
      </c>
      <c r="J104" s="38" t="str">
        <f>E28</f>
        <v>Toman Martin</v>
      </c>
      <c r="K104" s="42"/>
      <c r="L104" s="147"/>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7"/>
      <c r="S105" s="40"/>
      <c r="T105" s="40"/>
      <c r="U105" s="40"/>
      <c r="V105" s="40"/>
      <c r="W105" s="40"/>
      <c r="X105" s="40"/>
      <c r="Y105" s="40"/>
      <c r="Z105" s="40"/>
      <c r="AA105" s="40"/>
      <c r="AB105" s="40"/>
      <c r="AC105" s="40"/>
      <c r="AD105" s="40"/>
      <c r="AE105" s="40"/>
    </row>
    <row r="106" s="11" customFormat="1" ht="29.28" customHeight="1">
      <c r="A106" s="188"/>
      <c r="B106" s="189"/>
      <c r="C106" s="190" t="s">
        <v>281</v>
      </c>
      <c r="D106" s="191" t="s">
        <v>57</v>
      </c>
      <c r="E106" s="191" t="s">
        <v>53</v>
      </c>
      <c r="F106" s="191" t="s">
        <v>54</v>
      </c>
      <c r="G106" s="191" t="s">
        <v>282</v>
      </c>
      <c r="H106" s="191" t="s">
        <v>283</v>
      </c>
      <c r="I106" s="191" t="s">
        <v>284</v>
      </c>
      <c r="J106" s="191" t="s">
        <v>271</v>
      </c>
      <c r="K106" s="192" t="s">
        <v>285</v>
      </c>
      <c r="L106" s="193"/>
      <c r="M106" s="94" t="s">
        <v>21</v>
      </c>
      <c r="N106" s="95" t="s">
        <v>42</v>
      </c>
      <c r="O106" s="95" t="s">
        <v>286</v>
      </c>
      <c r="P106" s="95" t="s">
        <v>287</v>
      </c>
      <c r="Q106" s="95" t="s">
        <v>288</v>
      </c>
      <c r="R106" s="95" t="s">
        <v>289</v>
      </c>
      <c r="S106" s="95" t="s">
        <v>290</v>
      </c>
      <c r="T106" s="96" t="s">
        <v>291</v>
      </c>
      <c r="U106" s="188"/>
      <c r="V106" s="188"/>
      <c r="W106" s="188"/>
      <c r="X106" s="188"/>
      <c r="Y106" s="188"/>
      <c r="Z106" s="188"/>
      <c r="AA106" s="188"/>
      <c r="AB106" s="188"/>
      <c r="AC106" s="188"/>
      <c r="AD106" s="188"/>
      <c r="AE106" s="188"/>
    </row>
    <row r="107" s="2" customFormat="1" ht="22.8" customHeight="1">
      <c r="A107" s="40"/>
      <c r="B107" s="41"/>
      <c r="C107" s="101" t="s">
        <v>292</v>
      </c>
      <c r="D107" s="42"/>
      <c r="E107" s="42"/>
      <c r="F107" s="42"/>
      <c r="G107" s="42"/>
      <c r="H107" s="42"/>
      <c r="I107" s="42"/>
      <c r="J107" s="194">
        <f>BK107</f>
        <v>0</v>
      </c>
      <c r="K107" s="42"/>
      <c r="L107" s="46"/>
      <c r="M107" s="97"/>
      <c r="N107" s="195"/>
      <c r="O107" s="98"/>
      <c r="P107" s="196">
        <f>P108+P223</f>
        <v>0</v>
      </c>
      <c r="Q107" s="98"/>
      <c r="R107" s="196">
        <f>R108+R223</f>
        <v>51.283606579999983</v>
      </c>
      <c r="S107" s="98"/>
      <c r="T107" s="197">
        <f>T108+T223</f>
        <v>0.055665499999999993</v>
      </c>
      <c r="U107" s="40"/>
      <c r="V107" s="40"/>
      <c r="W107" s="40"/>
      <c r="X107" s="40"/>
      <c r="Y107" s="40"/>
      <c r="Z107" s="40"/>
      <c r="AA107" s="40"/>
      <c r="AB107" s="40"/>
      <c r="AC107" s="40"/>
      <c r="AD107" s="40"/>
      <c r="AE107" s="40"/>
      <c r="AT107" s="19" t="s">
        <v>71</v>
      </c>
      <c r="AU107" s="19" t="s">
        <v>272</v>
      </c>
      <c r="BK107" s="198">
        <f>BK108+BK223</f>
        <v>0</v>
      </c>
    </row>
    <row r="108" s="12" customFormat="1" ht="25.92" customHeight="1">
      <c r="A108" s="12"/>
      <c r="B108" s="199"/>
      <c r="C108" s="200"/>
      <c r="D108" s="201" t="s">
        <v>71</v>
      </c>
      <c r="E108" s="202" t="s">
        <v>293</v>
      </c>
      <c r="F108" s="202" t="s">
        <v>294</v>
      </c>
      <c r="G108" s="200"/>
      <c r="H108" s="200"/>
      <c r="I108" s="203"/>
      <c r="J108" s="204">
        <f>BK108</f>
        <v>0</v>
      </c>
      <c r="K108" s="200"/>
      <c r="L108" s="205"/>
      <c r="M108" s="206"/>
      <c r="N108" s="207"/>
      <c r="O108" s="207"/>
      <c r="P108" s="208">
        <f>P109+P115+P162+P209+P220</f>
        <v>0</v>
      </c>
      <c r="Q108" s="207"/>
      <c r="R108" s="208">
        <f>R109+R115+R162+R209+R220</f>
        <v>36.485340609999987</v>
      </c>
      <c r="S108" s="207"/>
      <c r="T108" s="209">
        <f>T109+T115+T162+T209+T220</f>
        <v>0</v>
      </c>
      <c r="U108" s="12"/>
      <c r="V108" s="12"/>
      <c r="W108" s="12"/>
      <c r="X108" s="12"/>
      <c r="Y108" s="12"/>
      <c r="Z108" s="12"/>
      <c r="AA108" s="12"/>
      <c r="AB108" s="12"/>
      <c r="AC108" s="12"/>
      <c r="AD108" s="12"/>
      <c r="AE108" s="12"/>
      <c r="AR108" s="210" t="s">
        <v>79</v>
      </c>
      <c r="AT108" s="211" t="s">
        <v>71</v>
      </c>
      <c r="AU108" s="211" t="s">
        <v>72</v>
      </c>
      <c r="AY108" s="210" t="s">
        <v>295</v>
      </c>
      <c r="BK108" s="212">
        <f>BK109+BK115+BK162+BK209+BK220</f>
        <v>0</v>
      </c>
    </row>
    <row r="109" s="12" customFormat="1" ht="22.8" customHeight="1">
      <c r="A109" s="12"/>
      <c r="B109" s="199"/>
      <c r="C109" s="200"/>
      <c r="D109" s="201" t="s">
        <v>71</v>
      </c>
      <c r="E109" s="213" t="s">
        <v>92</v>
      </c>
      <c r="F109" s="213" t="s">
        <v>883</v>
      </c>
      <c r="G109" s="200"/>
      <c r="H109" s="200"/>
      <c r="I109" s="203"/>
      <c r="J109" s="214">
        <f>BK109</f>
        <v>0</v>
      </c>
      <c r="K109" s="200"/>
      <c r="L109" s="205"/>
      <c r="M109" s="206"/>
      <c r="N109" s="207"/>
      <c r="O109" s="207"/>
      <c r="P109" s="208">
        <f>SUM(P110:P114)</f>
        <v>0</v>
      </c>
      <c r="Q109" s="207"/>
      <c r="R109" s="208">
        <f>SUM(R110:R114)</f>
        <v>0.0087200000000000003</v>
      </c>
      <c r="S109" s="207"/>
      <c r="T109" s="209">
        <f>SUM(T110:T114)</f>
        <v>0</v>
      </c>
      <c r="U109" s="12"/>
      <c r="V109" s="12"/>
      <c r="W109" s="12"/>
      <c r="X109" s="12"/>
      <c r="Y109" s="12"/>
      <c r="Z109" s="12"/>
      <c r="AA109" s="12"/>
      <c r="AB109" s="12"/>
      <c r="AC109" s="12"/>
      <c r="AD109" s="12"/>
      <c r="AE109" s="12"/>
      <c r="AR109" s="210" t="s">
        <v>79</v>
      </c>
      <c r="AT109" s="211" t="s">
        <v>71</v>
      </c>
      <c r="AU109" s="211" t="s">
        <v>79</v>
      </c>
      <c r="AY109" s="210" t="s">
        <v>295</v>
      </c>
      <c r="BK109" s="212">
        <f>SUM(BK110:BK114)</f>
        <v>0</v>
      </c>
    </row>
    <row r="110" s="2" customFormat="1" ht="24.15" customHeight="1">
      <c r="A110" s="40"/>
      <c r="B110" s="41"/>
      <c r="C110" s="215" t="s">
        <v>79</v>
      </c>
      <c r="D110" s="215" t="s">
        <v>298</v>
      </c>
      <c r="E110" s="216" t="s">
        <v>884</v>
      </c>
      <c r="F110" s="217" t="s">
        <v>885</v>
      </c>
      <c r="G110" s="218" t="s">
        <v>348</v>
      </c>
      <c r="H110" s="219">
        <v>0.0080000000000000002</v>
      </c>
      <c r="I110" s="220"/>
      <c r="J110" s="221">
        <f>ROUND(I110*H110,2)</f>
        <v>0</v>
      </c>
      <c r="K110" s="217" t="s">
        <v>302</v>
      </c>
      <c r="L110" s="46"/>
      <c r="M110" s="222" t="s">
        <v>21</v>
      </c>
      <c r="N110" s="223" t="s">
        <v>43</v>
      </c>
      <c r="O110" s="86"/>
      <c r="P110" s="224">
        <f>O110*H110</f>
        <v>0</v>
      </c>
      <c r="Q110" s="224">
        <v>1.0900000000000001</v>
      </c>
      <c r="R110" s="224">
        <f>Q110*H110</f>
        <v>0.0087200000000000003</v>
      </c>
      <c r="S110" s="224">
        <v>0</v>
      </c>
      <c r="T110" s="225">
        <f>S110*H110</f>
        <v>0</v>
      </c>
      <c r="U110" s="40"/>
      <c r="V110" s="40"/>
      <c r="W110" s="40"/>
      <c r="X110" s="40"/>
      <c r="Y110" s="40"/>
      <c r="Z110" s="40"/>
      <c r="AA110" s="40"/>
      <c r="AB110" s="40"/>
      <c r="AC110" s="40"/>
      <c r="AD110" s="40"/>
      <c r="AE110" s="40"/>
      <c r="AR110" s="226" t="s">
        <v>303</v>
      </c>
      <c r="AT110" s="226" t="s">
        <v>298</v>
      </c>
      <c r="AU110" s="226" t="s">
        <v>81</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303</v>
      </c>
      <c r="BM110" s="226" t="s">
        <v>1207</v>
      </c>
    </row>
    <row r="111" s="2" customFormat="1">
      <c r="A111" s="40"/>
      <c r="B111" s="41"/>
      <c r="C111" s="42"/>
      <c r="D111" s="228" t="s">
        <v>305</v>
      </c>
      <c r="E111" s="42"/>
      <c r="F111" s="229" t="s">
        <v>887</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305</v>
      </c>
      <c r="AU111" s="19" t="s">
        <v>81</v>
      </c>
    </row>
    <row r="112" s="13" customFormat="1">
      <c r="A112" s="13"/>
      <c r="B112" s="233"/>
      <c r="C112" s="234"/>
      <c r="D112" s="235" t="s">
        <v>307</v>
      </c>
      <c r="E112" s="236" t="s">
        <v>21</v>
      </c>
      <c r="F112" s="237" t="s">
        <v>888</v>
      </c>
      <c r="G112" s="234"/>
      <c r="H112" s="236" t="s">
        <v>21</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307</v>
      </c>
      <c r="AU112" s="243" t="s">
        <v>81</v>
      </c>
      <c r="AV112" s="13" t="s">
        <v>79</v>
      </c>
      <c r="AW112" s="13" t="s">
        <v>33</v>
      </c>
      <c r="AX112" s="13" t="s">
        <v>72</v>
      </c>
      <c r="AY112" s="243" t="s">
        <v>295</v>
      </c>
    </row>
    <row r="113" s="14" customFormat="1">
      <c r="A113" s="14"/>
      <c r="B113" s="244"/>
      <c r="C113" s="245"/>
      <c r="D113" s="235" t="s">
        <v>307</v>
      </c>
      <c r="E113" s="246" t="s">
        <v>21</v>
      </c>
      <c r="F113" s="247" t="s">
        <v>889</v>
      </c>
      <c r="G113" s="245"/>
      <c r="H113" s="248">
        <v>0.0080000000000000002</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307</v>
      </c>
      <c r="AU113" s="254" t="s">
        <v>81</v>
      </c>
      <c r="AV113" s="14" t="s">
        <v>81</v>
      </c>
      <c r="AW113" s="14" t="s">
        <v>33</v>
      </c>
      <c r="AX113" s="14" t="s">
        <v>72</v>
      </c>
      <c r="AY113" s="254" t="s">
        <v>295</v>
      </c>
    </row>
    <row r="114" s="15" customFormat="1">
      <c r="A114" s="15"/>
      <c r="B114" s="255"/>
      <c r="C114" s="256"/>
      <c r="D114" s="235" t="s">
        <v>307</v>
      </c>
      <c r="E114" s="257" t="s">
        <v>21</v>
      </c>
      <c r="F114" s="258" t="s">
        <v>312</v>
      </c>
      <c r="G114" s="256"/>
      <c r="H114" s="259">
        <v>0.0080000000000000002</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307</v>
      </c>
      <c r="AU114" s="265" t="s">
        <v>81</v>
      </c>
      <c r="AV114" s="15" t="s">
        <v>303</v>
      </c>
      <c r="AW114" s="15" t="s">
        <v>33</v>
      </c>
      <c r="AX114" s="15" t="s">
        <v>79</v>
      </c>
      <c r="AY114" s="265" t="s">
        <v>295</v>
      </c>
    </row>
    <row r="115" s="12" customFormat="1" ht="22.8" customHeight="1">
      <c r="A115" s="12"/>
      <c r="B115" s="199"/>
      <c r="C115" s="200"/>
      <c r="D115" s="201" t="s">
        <v>71</v>
      </c>
      <c r="E115" s="213" t="s">
        <v>303</v>
      </c>
      <c r="F115" s="213" t="s">
        <v>904</v>
      </c>
      <c r="G115" s="200"/>
      <c r="H115" s="200"/>
      <c r="I115" s="203"/>
      <c r="J115" s="214">
        <f>BK115</f>
        <v>0</v>
      </c>
      <c r="K115" s="200"/>
      <c r="L115" s="205"/>
      <c r="M115" s="206"/>
      <c r="N115" s="207"/>
      <c r="O115" s="207"/>
      <c r="P115" s="208">
        <f>SUM(P116:P161)</f>
        <v>0</v>
      </c>
      <c r="Q115" s="207"/>
      <c r="R115" s="208">
        <f>SUM(R116:R161)</f>
        <v>4.9545277799999994</v>
      </c>
      <c r="S115" s="207"/>
      <c r="T115" s="209">
        <f>SUM(T116:T161)</f>
        <v>0</v>
      </c>
      <c r="U115" s="12"/>
      <c r="V115" s="12"/>
      <c r="W115" s="12"/>
      <c r="X115" s="12"/>
      <c r="Y115" s="12"/>
      <c r="Z115" s="12"/>
      <c r="AA115" s="12"/>
      <c r="AB115" s="12"/>
      <c r="AC115" s="12"/>
      <c r="AD115" s="12"/>
      <c r="AE115" s="12"/>
      <c r="AR115" s="210" t="s">
        <v>79</v>
      </c>
      <c r="AT115" s="211" t="s">
        <v>71</v>
      </c>
      <c r="AU115" s="211" t="s">
        <v>79</v>
      </c>
      <c r="AY115" s="210" t="s">
        <v>295</v>
      </c>
      <c r="BK115" s="212">
        <f>SUM(BK116:BK161)</f>
        <v>0</v>
      </c>
    </row>
    <row r="116" s="2" customFormat="1" ht="49.05" customHeight="1">
      <c r="A116" s="40"/>
      <c r="B116" s="41"/>
      <c r="C116" s="215" t="s">
        <v>81</v>
      </c>
      <c r="D116" s="215" t="s">
        <v>298</v>
      </c>
      <c r="E116" s="216" t="s">
        <v>905</v>
      </c>
      <c r="F116" s="217" t="s">
        <v>906</v>
      </c>
      <c r="G116" s="218" t="s">
        <v>315</v>
      </c>
      <c r="H116" s="219">
        <v>1.45</v>
      </c>
      <c r="I116" s="220"/>
      <c r="J116" s="221">
        <f>ROUND(I116*H116,2)</f>
        <v>0</v>
      </c>
      <c r="K116" s="217" t="s">
        <v>302</v>
      </c>
      <c r="L116" s="46"/>
      <c r="M116" s="222" t="s">
        <v>21</v>
      </c>
      <c r="N116" s="223" t="s">
        <v>43</v>
      </c>
      <c r="O116" s="86"/>
      <c r="P116" s="224">
        <f>O116*H116</f>
        <v>0</v>
      </c>
      <c r="Q116" s="224">
        <v>2.5020099999999998</v>
      </c>
      <c r="R116" s="224">
        <f>Q116*H116</f>
        <v>3.6279144999999997</v>
      </c>
      <c r="S116" s="224">
        <v>0</v>
      </c>
      <c r="T116" s="225">
        <f>S116*H116</f>
        <v>0</v>
      </c>
      <c r="U116" s="40"/>
      <c r="V116" s="40"/>
      <c r="W116" s="40"/>
      <c r="X116" s="40"/>
      <c r="Y116" s="40"/>
      <c r="Z116" s="40"/>
      <c r="AA116" s="40"/>
      <c r="AB116" s="40"/>
      <c r="AC116" s="40"/>
      <c r="AD116" s="40"/>
      <c r="AE116" s="40"/>
      <c r="AR116" s="226" t="s">
        <v>303</v>
      </c>
      <c r="AT116" s="226" t="s">
        <v>298</v>
      </c>
      <c r="AU116" s="226" t="s">
        <v>81</v>
      </c>
      <c r="AY116" s="19" t="s">
        <v>295</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303</v>
      </c>
      <c r="BM116" s="226" t="s">
        <v>1208</v>
      </c>
    </row>
    <row r="117" s="2" customFormat="1">
      <c r="A117" s="40"/>
      <c r="B117" s="41"/>
      <c r="C117" s="42"/>
      <c r="D117" s="228" t="s">
        <v>305</v>
      </c>
      <c r="E117" s="42"/>
      <c r="F117" s="229" t="s">
        <v>908</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305</v>
      </c>
      <c r="AU117" s="19" t="s">
        <v>81</v>
      </c>
    </row>
    <row r="118" s="13" customFormat="1">
      <c r="A118" s="13"/>
      <c r="B118" s="233"/>
      <c r="C118" s="234"/>
      <c r="D118" s="235" t="s">
        <v>307</v>
      </c>
      <c r="E118" s="236" t="s">
        <v>21</v>
      </c>
      <c r="F118" s="237" t="s">
        <v>909</v>
      </c>
      <c r="G118" s="234"/>
      <c r="H118" s="236" t="s">
        <v>21</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307</v>
      </c>
      <c r="AU118" s="243" t="s">
        <v>81</v>
      </c>
      <c r="AV118" s="13" t="s">
        <v>79</v>
      </c>
      <c r="AW118" s="13" t="s">
        <v>33</v>
      </c>
      <c r="AX118" s="13" t="s">
        <v>72</v>
      </c>
      <c r="AY118" s="243" t="s">
        <v>295</v>
      </c>
    </row>
    <row r="119" s="14" customFormat="1">
      <c r="A119" s="14"/>
      <c r="B119" s="244"/>
      <c r="C119" s="245"/>
      <c r="D119" s="235" t="s">
        <v>307</v>
      </c>
      <c r="E119" s="246" t="s">
        <v>21</v>
      </c>
      <c r="F119" s="247" t="s">
        <v>910</v>
      </c>
      <c r="G119" s="245"/>
      <c r="H119" s="248">
        <v>1.3680000000000001</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307</v>
      </c>
      <c r="AU119" s="254" t="s">
        <v>81</v>
      </c>
      <c r="AV119" s="14" t="s">
        <v>81</v>
      </c>
      <c r="AW119" s="14" t="s">
        <v>33</v>
      </c>
      <c r="AX119" s="14" t="s">
        <v>72</v>
      </c>
      <c r="AY119" s="254" t="s">
        <v>295</v>
      </c>
    </row>
    <row r="120" s="14" customFormat="1">
      <c r="A120" s="14"/>
      <c r="B120" s="244"/>
      <c r="C120" s="245"/>
      <c r="D120" s="235" t="s">
        <v>307</v>
      </c>
      <c r="E120" s="246" t="s">
        <v>21</v>
      </c>
      <c r="F120" s="247" t="s">
        <v>911</v>
      </c>
      <c r="G120" s="245"/>
      <c r="H120" s="248">
        <v>0.051999999999999998</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307</v>
      </c>
      <c r="AU120" s="254" t="s">
        <v>81</v>
      </c>
      <c r="AV120" s="14" t="s">
        <v>81</v>
      </c>
      <c r="AW120" s="14" t="s">
        <v>33</v>
      </c>
      <c r="AX120" s="14" t="s">
        <v>72</v>
      </c>
      <c r="AY120" s="254" t="s">
        <v>295</v>
      </c>
    </row>
    <row r="121" s="14" customFormat="1">
      <c r="A121" s="14"/>
      <c r="B121" s="244"/>
      <c r="C121" s="245"/>
      <c r="D121" s="235" t="s">
        <v>307</v>
      </c>
      <c r="E121" s="246" t="s">
        <v>21</v>
      </c>
      <c r="F121" s="247" t="s">
        <v>912</v>
      </c>
      <c r="G121" s="245"/>
      <c r="H121" s="248">
        <v>0.029999999999999999</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307</v>
      </c>
      <c r="AU121" s="254" t="s">
        <v>81</v>
      </c>
      <c r="AV121" s="14" t="s">
        <v>81</v>
      </c>
      <c r="AW121" s="14" t="s">
        <v>33</v>
      </c>
      <c r="AX121" s="14" t="s">
        <v>72</v>
      </c>
      <c r="AY121" s="254" t="s">
        <v>295</v>
      </c>
    </row>
    <row r="122" s="15" customFormat="1">
      <c r="A122" s="15"/>
      <c r="B122" s="255"/>
      <c r="C122" s="256"/>
      <c r="D122" s="235" t="s">
        <v>307</v>
      </c>
      <c r="E122" s="257" t="s">
        <v>21</v>
      </c>
      <c r="F122" s="258" t="s">
        <v>312</v>
      </c>
      <c r="G122" s="256"/>
      <c r="H122" s="259">
        <v>1.45</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307</v>
      </c>
      <c r="AU122" s="265" t="s">
        <v>81</v>
      </c>
      <c r="AV122" s="15" t="s">
        <v>303</v>
      </c>
      <c r="AW122" s="15" t="s">
        <v>33</v>
      </c>
      <c r="AX122" s="15" t="s">
        <v>79</v>
      </c>
      <c r="AY122" s="265" t="s">
        <v>295</v>
      </c>
    </row>
    <row r="123" s="2" customFormat="1" ht="37.8" customHeight="1">
      <c r="A123" s="40"/>
      <c r="B123" s="41"/>
      <c r="C123" s="215" t="s">
        <v>92</v>
      </c>
      <c r="D123" s="215" t="s">
        <v>298</v>
      </c>
      <c r="E123" s="216" t="s">
        <v>913</v>
      </c>
      <c r="F123" s="217" t="s">
        <v>914</v>
      </c>
      <c r="G123" s="218" t="s">
        <v>301</v>
      </c>
      <c r="H123" s="219">
        <v>15.9</v>
      </c>
      <c r="I123" s="220"/>
      <c r="J123" s="221">
        <f>ROUND(I123*H123,2)</f>
        <v>0</v>
      </c>
      <c r="K123" s="217" t="s">
        <v>302</v>
      </c>
      <c r="L123" s="46"/>
      <c r="M123" s="222" t="s">
        <v>21</v>
      </c>
      <c r="N123" s="223" t="s">
        <v>43</v>
      </c>
      <c r="O123" s="86"/>
      <c r="P123" s="224">
        <f>O123*H123</f>
        <v>0</v>
      </c>
      <c r="Q123" s="224">
        <v>0.0053299999999999997</v>
      </c>
      <c r="R123" s="224">
        <f>Q123*H123</f>
        <v>0.084747000000000003</v>
      </c>
      <c r="S123" s="224">
        <v>0</v>
      </c>
      <c r="T123" s="225">
        <f>S123*H123</f>
        <v>0</v>
      </c>
      <c r="U123" s="40"/>
      <c r="V123" s="40"/>
      <c r="W123" s="40"/>
      <c r="X123" s="40"/>
      <c r="Y123" s="40"/>
      <c r="Z123" s="40"/>
      <c r="AA123" s="40"/>
      <c r="AB123" s="40"/>
      <c r="AC123" s="40"/>
      <c r="AD123" s="40"/>
      <c r="AE123" s="40"/>
      <c r="AR123" s="226" t="s">
        <v>303</v>
      </c>
      <c r="AT123" s="226" t="s">
        <v>298</v>
      </c>
      <c r="AU123" s="226" t="s">
        <v>81</v>
      </c>
      <c r="AY123" s="19" t="s">
        <v>295</v>
      </c>
      <c r="BE123" s="227">
        <f>IF(N123="základní",J123,0)</f>
        <v>0</v>
      </c>
      <c r="BF123" s="227">
        <f>IF(N123="snížená",J123,0)</f>
        <v>0</v>
      </c>
      <c r="BG123" s="227">
        <f>IF(N123="zákl. přenesená",J123,0)</f>
        <v>0</v>
      </c>
      <c r="BH123" s="227">
        <f>IF(N123="sníž. přenesená",J123,0)</f>
        <v>0</v>
      </c>
      <c r="BI123" s="227">
        <f>IF(N123="nulová",J123,0)</f>
        <v>0</v>
      </c>
      <c r="BJ123" s="19" t="s">
        <v>79</v>
      </c>
      <c r="BK123" s="227">
        <f>ROUND(I123*H123,2)</f>
        <v>0</v>
      </c>
      <c r="BL123" s="19" t="s">
        <v>303</v>
      </c>
      <c r="BM123" s="226" t="s">
        <v>1209</v>
      </c>
    </row>
    <row r="124" s="2" customFormat="1">
      <c r="A124" s="40"/>
      <c r="B124" s="41"/>
      <c r="C124" s="42"/>
      <c r="D124" s="228" t="s">
        <v>305</v>
      </c>
      <c r="E124" s="42"/>
      <c r="F124" s="229" t="s">
        <v>916</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305</v>
      </c>
      <c r="AU124" s="19" t="s">
        <v>81</v>
      </c>
    </row>
    <row r="125" s="13" customFormat="1">
      <c r="A125" s="13"/>
      <c r="B125" s="233"/>
      <c r="C125" s="234"/>
      <c r="D125" s="235" t="s">
        <v>307</v>
      </c>
      <c r="E125" s="236" t="s">
        <v>21</v>
      </c>
      <c r="F125" s="237" t="s">
        <v>909</v>
      </c>
      <c r="G125" s="234"/>
      <c r="H125" s="236" t="s">
        <v>21</v>
      </c>
      <c r="I125" s="238"/>
      <c r="J125" s="234"/>
      <c r="K125" s="234"/>
      <c r="L125" s="239"/>
      <c r="M125" s="240"/>
      <c r="N125" s="241"/>
      <c r="O125" s="241"/>
      <c r="P125" s="241"/>
      <c r="Q125" s="241"/>
      <c r="R125" s="241"/>
      <c r="S125" s="241"/>
      <c r="T125" s="242"/>
      <c r="U125" s="13"/>
      <c r="V125" s="13"/>
      <c r="W125" s="13"/>
      <c r="X125" s="13"/>
      <c r="Y125" s="13"/>
      <c r="Z125" s="13"/>
      <c r="AA125" s="13"/>
      <c r="AB125" s="13"/>
      <c r="AC125" s="13"/>
      <c r="AD125" s="13"/>
      <c r="AE125" s="13"/>
      <c r="AT125" s="243" t="s">
        <v>307</v>
      </c>
      <c r="AU125" s="243" t="s">
        <v>81</v>
      </c>
      <c r="AV125" s="13" t="s">
        <v>79</v>
      </c>
      <c r="AW125" s="13" t="s">
        <v>33</v>
      </c>
      <c r="AX125" s="13" t="s">
        <v>72</v>
      </c>
      <c r="AY125" s="243" t="s">
        <v>295</v>
      </c>
    </row>
    <row r="126" s="14" customFormat="1">
      <c r="A126" s="14"/>
      <c r="B126" s="244"/>
      <c r="C126" s="245"/>
      <c r="D126" s="235" t="s">
        <v>307</v>
      </c>
      <c r="E126" s="246" t="s">
        <v>21</v>
      </c>
      <c r="F126" s="247" t="s">
        <v>917</v>
      </c>
      <c r="G126" s="245"/>
      <c r="H126" s="248">
        <v>14.4</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307</v>
      </c>
      <c r="AU126" s="254" t="s">
        <v>81</v>
      </c>
      <c r="AV126" s="14" t="s">
        <v>81</v>
      </c>
      <c r="AW126" s="14" t="s">
        <v>33</v>
      </c>
      <c r="AX126" s="14" t="s">
        <v>72</v>
      </c>
      <c r="AY126" s="254" t="s">
        <v>295</v>
      </c>
    </row>
    <row r="127" s="14" customFormat="1">
      <c r="A127" s="14"/>
      <c r="B127" s="244"/>
      <c r="C127" s="245"/>
      <c r="D127" s="235" t="s">
        <v>307</v>
      </c>
      <c r="E127" s="246" t="s">
        <v>21</v>
      </c>
      <c r="F127" s="247" t="s">
        <v>918</v>
      </c>
      <c r="G127" s="245"/>
      <c r="H127" s="248">
        <v>1.5</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307</v>
      </c>
      <c r="AU127" s="254" t="s">
        <v>81</v>
      </c>
      <c r="AV127" s="14" t="s">
        <v>81</v>
      </c>
      <c r="AW127" s="14" t="s">
        <v>33</v>
      </c>
      <c r="AX127" s="14" t="s">
        <v>72</v>
      </c>
      <c r="AY127" s="254" t="s">
        <v>295</v>
      </c>
    </row>
    <row r="128" s="15" customFormat="1">
      <c r="A128" s="15"/>
      <c r="B128" s="255"/>
      <c r="C128" s="256"/>
      <c r="D128" s="235" t="s">
        <v>307</v>
      </c>
      <c r="E128" s="257" t="s">
        <v>21</v>
      </c>
      <c r="F128" s="258" t="s">
        <v>312</v>
      </c>
      <c r="G128" s="256"/>
      <c r="H128" s="259">
        <v>15.9</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307</v>
      </c>
      <c r="AU128" s="265" t="s">
        <v>81</v>
      </c>
      <c r="AV128" s="15" t="s">
        <v>303</v>
      </c>
      <c r="AW128" s="15" t="s">
        <v>33</v>
      </c>
      <c r="AX128" s="15" t="s">
        <v>79</v>
      </c>
      <c r="AY128" s="265" t="s">
        <v>295</v>
      </c>
    </row>
    <row r="129" s="2" customFormat="1" ht="37.8" customHeight="1">
      <c r="A129" s="40"/>
      <c r="B129" s="41"/>
      <c r="C129" s="215" t="s">
        <v>303</v>
      </c>
      <c r="D129" s="215" t="s">
        <v>298</v>
      </c>
      <c r="E129" s="216" t="s">
        <v>919</v>
      </c>
      <c r="F129" s="217" t="s">
        <v>920</v>
      </c>
      <c r="G129" s="218" t="s">
        <v>301</v>
      </c>
      <c r="H129" s="219">
        <v>15.9</v>
      </c>
      <c r="I129" s="220"/>
      <c r="J129" s="221">
        <f>ROUND(I129*H129,2)</f>
        <v>0</v>
      </c>
      <c r="K129" s="217" t="s">
        <v>302</v>
      </c>
      <c r="L129" s="46"/>
      <c r="M129" s="222" t="s">
        <v>21</v>
      </c>
      <c r="N129" s="223"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303</v>
      </c>
      <c r="AT129" s="226" t="s">
        <v>298</v>
      </c>
      <c r="AU129" s="226" t="s">
        <v>81</v>
      </c>
      <c r="AY129" s="19" t="s">
        <v>295</v>
      </c>
      <c r="BE129" s="227">
        <f>IF(N129="základní",J129,0)</f>
        <v>0</v>
      </c>
      <c r="BF129" s="227">
        <f>IF(N129="snížená",J129,0)</f>
        <v>0</v>
      </c>
      <c r="BG129" s="227">
        <f>IF(N129="zákl. přenesená",J129,0)</f>
        <v>0</v>
      </c>
      <c r="BH129" s="227">
        <f>IF(N129="sníž. přenesená",J129,0)</f>
        <v>0</v>
      </c>
      <c r="BI129" s="227">
        <f>IF(N129="nulová",J129,0)</f>
        <v>0</v>
      </c>
      <c r="BJ129" s="19" t="s">
        <v>79</v>
      </c>
      <c r="BK129" s="227">
        <f>ROUND(I129*H129,2)</f>
        <v>0</v>
      </c>
      <c r="BL129" s="19" t="s">
        <v>303</v>
      </c>
      <c r="BM129" s="226" t="s">
        <v>1210</v>
      </c>
    </row>
    <row r="130" s="2" customFormat="1">
      <c r="A130" s="40"/>
      <c r="B130" s="41"/>
      <c r="C130" s="42"/>
      <c r="D130" s="228" t="s">
        <v>305</v>
      </c>
      <c r="E130" s="42"/>
      <c r="F130" s="229" t="s">
        <v>922</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305</v>
      </c>
      <c r="AU130" s="19" t="s">
        <v>81</v>
      </c>
    </row>
    <row r="131" s="2" customFormat="1" ht="37.8" customHeight="1">
      <c r="A131" s="40"/>
      <c r="B131" s="41"/>
      <c r="C131" s="215" t="s">
        <v>332</v>
      </c>
      <c r="D131" s="215" t="s">
        <v>298</v>
      </c>
      <c r="E131" s="216" t="s">
        <v>923</v>
      </c>
      <c r="F131" s="217" t="s">
        <v>924</v>
      </c>
      <c r="G131" s="218" t="s">
        <v>301</v>
      </c>
      <c r="H131" s="219">
        <v>14.4</v>
      </c>
      <c r="I131" s="220"/>
      <c r="J131" s="221">
        <f>ROUND(I131*H131,2)</f>
        <v>0</v>
      </c>
      <c r="K131" s="217" t="s">
        <v>302</v>
      </c>
      <c r="L131" s="46"/>
      <c r="M131" s="222" t="s">
        <v>21</v>
      </c>
      <c r="N131" s="223" t="s">
        <v>43</v>
      </c>
      <c r="O131" s="86"/>
      <c r="P131" s="224">
        <f>O131*H131</f>
        <v>0</v>
      </c>
      <c r="Q131" s="224">
        <v>0.00080999999999999996</v>
      </c>
      <c r="R131" s="224">
        <f>Q131*H131</f>
        <v>0.011663999999999999</v>
      </c>
      <c r="S131" s="224">
        <v>0</v>
      </c>
      <c r="T131" s="225">
        <f>S131*H131</f>
        <v>0</v>
      </c>
      <c r="U131" s="40"/>
      <c r="V131" s="40"/>
      <c r="W131" s="40"/>
      <c r="X131" s="40"/>
      <c r="Y131" s="40"/>
      <c r="Z131" s="40"/>
      <c r="AA131" s="40"/>
      <c r="AB131" s="40"/>
      <c r="AC131" s="40"/>
      <c r="AD131" s="40"/>
      <c r="AE131" s="40"/>
      <c r="AR131" s="226" t="s">
        <v>303</v>
      </c>
      <c r="AT131" s="226" t="s">
        <v>298</v>
      </c>
      <c r="AU131" s="226" t="s">
        <v>81</v>
      </c>
      <c r="AY131" s="19" t="s">
        <v>295</v>
      </c>
      <c r="BE131" s="227">
        <f>IF(N131="základní",J131,0)</f>
        <v>0</v>
      </c>
      <c r="BF131" s="227">
        <f>IF(N131="snížená",J131,0)</f>
        <v>0</v>
      </c>
      <c r="BG131" s="227">
        <f>IF(N131="zákl. přenesená",J131,0)</f>
        <v>0</v>
      </c>
      <c r="BH131" s="227">
        <f>IF(N131="sníž. přenesená",J131,0)</f>
        <v>0</v>
      </c>
      <c r="BI131" s="227">
        <f>IF(N131="nulová",J131,0)</f>
        <v>0</v>
      </c>
      <c r="BJ131" s="19" t="s">
        <v>79</v>
      </c>
      <c r="BK131" s="227">
        <f>ROUND(I131*H131,2)</f>
        <v>0</v>
      </c>
      <c r="BL131" s="19" t="s">
        <v>303</v>
      </c>
      <c r="BM131" s="226" t="s">
        <v>1211</v>
      </c>
    </row>
    <row r="132" s="2" customFormat="1">
      <c r="A132" s="40"/>
      <c r="B132" s="41"/>
      <c r="C132" s="42"/>
      <c r="D132" s="228" t="s">
        <v>305</v>
      </c>
      <c r="E132" s="42"/>
      <c r="F132" s="229" t="s">
        <v>926</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305</v>
      </c>
      <c r="AU132" s="19" t="s">
        <v>81</v>
      </c>
    </row>
    <row r="133" s="13" customFormat="1">
      <c r="A133" s="13"/>
      <c r="B133" s="233"/>
      <c r="C133" s="234"/>
      <c r="D133" s="235" t="s">
        <v>307</v>
      </c>
      <c r="E133" s="236" t="s">
        <v>21</v>
      </c>
      <c r="F133" s="237" t="s">
        <v>909</v>
      </c>
      <c r="G133" s="234"/>
      <c r="H133" s="236" t="s">
        <v>21</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307</v>
      </c>
      <c r="AU133" s="243" t="s">
        <v>81</v>
      </c>
      <c r="AV133" s="13" t="s">
        <v>79</v>
      </c>
      <c r="AW133" s="13" t="s">
        <v>33</v>
      </c>
      <c r="AX133" s="13" t="s">
        <v>72</v>
      </c>
      <c r="AY133" s="243" t="s">
        <v>295</v>
      </c>
    </row>
    <row r="134" s="14" customFormat="1">
      <c r="A134" s="14"/>
      <c r="B134" s="244"/>
      <c r="C134" s="245"/>
      <c r="D134" s="235" t="s">
        <v>307</v>
      </c>
      <c r="E134" s="246" t="s">
        <v>21</v>
      </c>
      <c r="F134" s="247" t="s">
        <v>917</v>
      </c>
      <c r="G134" s="245"/>
      <c r="H134" s="248">
        <v>14.4</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307</v>
      </c>
      <c r="AU134" s="254" t="s">
        <v>81</v>
      </c>
      <c r="AV134" s="14" t="s">
        <v>81</v>
      </c>
      <c r="AW134" s="14" t="s">
        <v>33</v>
      </c>
      <c r="AX134" s="14" t="s">
        <v>72</v>
      </c>
      <c r="AY134" s="254" t="s">
        <v>295</v>
      </c>
    </row>
    <row r="135" s="15" customFormat="1">
      <c r="A135" s="15"/>
      <c r="B135" s="255"/>
      <c r="C135" s="256"/>
      <c r="D135" s="235" t="s">
        <v>307</v>
      </c>
      <c r="E135" s="257" t="s">
        <v>21</v>
      </c>
      <c r="F135" s="258" t="s">
        <v>312</v>
      </c>
      <c r="G135" s="256"/>
      <c r="H135" s="259">
        <v>14.4</v>
      </c>
      <c r="I135" s="260"/>
      <c r="J135" s="256"/>
      <c r="K135" s="256"/>
      <c r="L135" s="261"/>
      <c r="M135" s="262"/>
      <c r="N135" s="263"/>
      <c r="O135" s="263"/>
      <c r="P135" s="263"/>
      <c r="Q135" s="263"/>
      <c r="R135" s="263"/>
      <c r="S135" s="263"/>
      <c r="T135" s="264"/>
      <c r="U135" s="15"/>
      <c r="V135" s="15"/>
      <c r="W135" s="15"/>
      <c r="X135" s="15"/>
      <c r="Y135" s="15"/>
      <c r="Z135" s="15"/>
      <c r="AA135" s="15"/>
      <c r="AB135" s="15"/>
      <c r="AC135" s="15"/>
      <c r="AD135" s="15"/>
      <c r="AE135" s="15"/>
      <c r="AT135" s="265" t="s">
        <v>307</v>
      </c>
      <c r="AU135" s="265" t="s">
        <v>81</v>
      </c>
      <c r="AV135" s="15" t="s">
        <v>303</v>
      </c>
      <c r="AW135" s="15" t="s">
        <v>33</v>
      </c>
      <c r="AX135" s="15" t="s">
        <v>79</v>
      </c>
      <c r="AY135" s="265" t="s">
        <v>295</v>
      </c>
    </row>
    <row r="136" s="2" customFormat="1" ht="37.8" customHeight="1">
      <c r="A136" s="40"/>
      <c r="B136" s="41"/>
      <c r="C136" s="215" t="s">
        <v>338</v>
      </c>
      <c r="D136" s="215" t="s">
        <v>298</v>
      </c>
      <c r="E136" s="216" t="s">
        <v>927</v>
      </c>
      <c r="F136" s="217" t="s">
        <v>928</v>
      </c>
      <c r="G136" s="218" t="s">
        <v>301</v>
      </c>
      <c r="H136" s="219">
        <v>14.4</v>
      </c>
      <c r="I136" s="220"/>
      <c r="J136" s="221">
        <f>ROUND(I136*H136,2)</f>
        <v>0</v>
      </c>
      <c r="K136" s="217" t="s">
        <v>302</v>
      </c>
      <c r="L136" s="46"/>
      <c r="M136" s="222" t="s">
        <v>21</v>
      </c>
      <c r="N136" s="223" t="s">
        <v>43</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303</v>
      </c>
      <c r="AT136" s="226" t="s">
        <v>298</v>
      </c>
      <c r="AU136" s="226" t="s">
        <v>81</v>
      </c>
      <c r="AY136" s="19" t="s">
        <v>295</v>
      </c>
      <c r="BE136" s="227">
        <f>IF(N136="základní",J136,0)</f>
        <v>0</v>
      </c>
      <c r="BF136" s="227">
        <f>IF(N136="snížená",J136,0)</f>
        <v>0</v>
      </c>
      <c r="BG136" s="227">
        <f>IF(N136="zákl. přenesená",J136,0)</f>
        <v>0</v>
      </c>
      <c r="BH136" s="227">
        <f>IF(N136="sníž. přenesená",J136,0)</f>
        <v>0</v>
      </c>
      <c r="BI136" s="227">
        <f>IF(N136="nulová",J136,0)</f>
        <v>0</v>
      </c>
      <c r="BJ136" s="19" t="s">
        <v>79</v>
      </c>
      <c r="BK136" s="227">
        <f>ROUND(I136*H136,2)</f>
        <v>0</v>
      </c>
      <c r="BL136" s="19" t="s">
        <v>303</v>
      </c>
      <c r="BM136" s="226" t="s">
        <v>1212</v>
      </c>
    </row>
    <row r="137" s="2" customFormat="1">
      <c r="A137" s="40"/>
      <c r="B137" s="41"/>
      <c r="C137" s="42"/>
      <c r="D137" s="228" t="s">
        <v>305</v>
      </c>
      <c r="E137" s="42"/>
      <c r="F137" s="229" t="s">
        <v>930</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305</v>
      </c>
      <c r="AU137" s="19" t="s">
        <v>81</v>
      </c>
    </row>
    <row r="138" s="2" customFormat="1" ht="78" customHeight="1">
      <c r="A138" s="40"/>
      <c r="B138" s="41"/>
      <c r="C138" s="215" t="s">
        <v>345</v>
      </c>
      <c r="D138" s="215" t="s">
        <v>298</v>
      </c>
      <c r="E138" s="216" t="s">
        <v>931</v>
      </c>
      <c r="F138" s="217" t="s">
        <v>932</v>
      </c>
      <c r="G138" s="218" t="s">
        <v>348</v>
      </c>
      <c r="H138" s="219">
        <v>0.182</v>
      </c>
      <c r="I138" s="220"/>
      <c r="J138" s="221">
        <f>ROUND(I138*H138,2)</f>
        <v>0</v>
      </c>
      <c r="K138" s="217" t="s">
        <v>302</v>
      </c>
      <c r="L138" s="46"/>
      <c r="M138" s="222" t="s">
        <v>21</v>
      </c>
      <c r="N138" s="223" t="s">
        <v>43</v>
      </c>
      <c r="O138" s="86"/>
      <c r="P138" s="224">
        <f>O138*H138</f>
        <v>0</v>
      </c>
      <c r="Q138" s="224">
        <v>1.06277</v>
      </c>
      <c r="R138" s="224">
        <f>Q138*H138</f>
        <v>0.19342413999999999</v>
      </c>
      <c r="S138" s="224">
        <v>0</v>
      </c>
      <c r="T138" s="225">
        <f>S138*H138</f>
        <v>0</v>
      </c>
      <c r="U138" s="40"/>
      <c r="V138" s="40"/>
      <c r="W138" s="40"/>
      <c r="X138" s="40"/>
      <c r="Y138" s="40"/>
      <c r="Z138" s="40"/>
      <c r="AA138" s="40"/>
      <c r="AB138" s="40"/>
      <c r="AC138" s="40"/>
      <c r="AD138" s="40"/>
      <c r="AE138" s="40"/>
      <c r="AR138" s="226" t="s">
        <v>303</v>
      </c>
      <c r="AT138" s="226" t="s">
        <v>298</v>
      </c>
      <c r="AU138" s="226" t="s">
        <v>81</v>
      </c>
      <c r="AY138" s="19" t="s">
        <v>295</v>
      </c>
      <c r="BE138" s="227">
        <f>IF(N138="základní",J138,0)</f>
        <v>0</v>
      </c>
      <c r="BF138" s="227">
        <f>IF(N138="snížená",J138,0)</f>
        <v>0</v>
      </c>
      <c r="BG138" s="227">
        <f>IF(N138="zákl. přenesená",J138,0)</f>
        <v>0</v>
      </c>
      <c r="BH138" s="227">
        <f>IF(N138="sníž. přenesená",J138,0)</f>
        <v>0</v>
      </c>
      <c r="BI138" s="227">
        <f>IF(N138="nulová",J138,0)</f>
        <v>0</v>
      </c>
      <c r="BJ138" s="19" t="s">
        <v>79</v>
      </c>
      <c r="BK138" s="227">
        <f>ROUND(I138*H138,2)</f>
        <v>0</v>
      </c>
      <c r="BL138" s="19" t="s">
        <v>303</v>
      </c>
      <c r="BM138" s="226" t="s">
        <v>1213</v>
      </c>
    </row>
    <row r="139" s="2" customFormat="1">
      <c r="A139" s="40"/>
      <c r="B139" s="41"/>
      <c r="C139" s="42"/>
      <c r="D139" s="228" t="s">
        <v>305</v>
      </c>
      <c r="E139" s="42"/>
      <c r="F139" s="229" t="s">
        <v>934</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305</v>
      </c>
      <c r="AU139" s="19" t="s">
        <v>81</v>
      </c>
    </row>
    <row r="140" s="13" customFormat="1">
      <c r="A140" s="13"/>
      <c r="B140" s="233"/>
      <c r="C140" s="234"/>
      <c r="D140" s="235" t="s">
        <v>307</v>
      </c>
      <c r="E140" s="236" t="s">
        <v>21</v>
      </c>
      <c r="F140" s="237" t="s">
        <v>935</v>
      </c>
      <c r="G140" s="234"/>
      <c r="H140" s="236" t="s">
        <v>21</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307</v>
      </c>
      <c r="AU140" s="243" t="s">
        <v>81</v>
      </c>
      <c r="AV140" s="13" t="s">
        <v>79</v>
      </c>
      <c r="AW140" s="13" t="s">
        <v>33</v>
      </c>
      <c r="AX140" s="13" t="s">
        <v>72</v>
      </c>
      <c r="AY140" s="243" t="s">
        <v>295</v>
      </c>
    </row>
    <row r="141" s="14" customFormat="1">
      <c r="A141" s="14"/>
      <c r="B141" s="244"/>
      <c r="C141" s="245"/>
      <c r="D141" s="235" t="s">
        <v>307</v>
      </c>
      <c r="E141" s="246" t="s">
        <v>21</v>
      </c>
      <c r="F141" s="247" t="s">
        <v>936</v>
      </c>
      <c r="G141" s="245"/>
      <c r="H141" s="248">
        <v>0.114</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307</v>
      </c>
      <c r="AU141" s="254" t="s">
        <v>81</v>
      </c>
      <c r="AV141" s="14" t="s">
        <v>81</v>
      </c>
      <c r="AW141" s="14" t="s">
        <v>33</v>
      </c>
      <c r="AX141" s="14" t="s">
        <v>72</v>
      </c>
      <c r="AY141" s="254" t="s">
        <v>295</v>
      </c>
    </row>
    <row r="142" s="14" customFormat="1">
      <c r="A142" s="14"/>
      <c r="B142" s="244"/>
      <c r="C142" s="245"/>
      <c r="D142" s="235" t="s">
        <v>307</v>
      </c>
      <c r="E142" s="246" t="s">
        <v>21</v>
      </c>
      <c r="F142" s="247" t="s">
        <v>937</v>
      </c>
      <c r="G142" s="245"/>
      <c r="H142" s="248">
        <v>0.043999999999999997</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307</v>
      </c>
      <c r="AU142" s="254" t="s">
        <v>81</v>
      </c>
      <c r="AV142" s="14" t="s">
        <v>81</v>
      </c>
      <c r="AW142" s="14" t="s">
        <v>33</v>
      </c>
      <c r="AX142" s="14" t="s">
        <v>72</v>
      </c>
      <c r="AY142" s="254" t="s">
        <v>295</v>
      </c>
    </row>
    <row r="143" s="15" customFormat="1">
      <c r="A143" s="15"/>
      <c r="B143" s="255"/>
      <c r="C143" s="256"/>
      <c r="D143" s="235" t="s">
        <v>307</v>
      </c>
      <c r="E143" s="257" t="s">
        <v>21</v>
      </c>
      <c r="F143" s="258" t="s">
        <v>312</v>
      </c>
      <c r="G143" s="256"/>
      <c r="H143" s="259">
        <v>0.158</v>
      </c>
      <c r="I143" s="260"/>
      <c r="J143" s="256"/>
      <c r="K143" s="256"/>
      <c r="L143" s="261"/>
      <c r="M143" s="262"/>
      <c r="N143" s="263"/>
      <c r="O143" s="263"/>
      <c r="P143" s="263"/>
      <c r="Q143" s="263"/>
      <c r="R143" s="263"/>
      <c r="S143" s="263"/>
      <c r="T143" s="264"/>
      <c r="U143" s="15"/>
      <c r="V143" s="15"/>
      <c r="W143" s="15"/>
      <c r="X143" s="15"/>
      <c r="Y143" s="15"/>
      <c r="Z143" s="15"/>
      <c r="AA143" s="15"/>
      <c r="AB143" s="15"/>
      <c r="AC143" s="15"/>
      <c r="AD143" s="15"/>
      <c r="AE143" s="15"/>
      <c r="AT143" s="265" t="s">
        <v>307</v>
      </c>
      <c r="AU143" s="265" t="s">
        <v>81</v>
      </c>
      <c r="AV143" s="15" t="s">
        <v>303</v>
      </c>
      <c r="AW143" s="15" t="s">
        <v>33</v>
      </c>
      <c r="AX143" s="15" t="s">
        <v>79</v>
      </c>
      <c r="AY143" s="265" t="s">
        <v>295</v>
      </c>
    </row>
    <row r="144" s="14" customFormat="1">
      <c r="A144" s="14"/>
      <c r="B144" s="244"/>
      <c r="C144" s="245"/>
      <c r="D144" s="235" t="s">
        <v>307</v>
      </c>
      <c r="E144" s="245"/>
      <c r="F144" s="247" t="s">
        <v>938</v>
      </c>
      <c r="G144" s="245"/>
      <c r="H144" s="248">
        <v>0.182</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307</v>
      </c>
      <c r="AU144" s="254" t="s">
        <v>81</v>
      </c>
      <c r="AV144" s="14" t="s">
        <v>81</v>
      </c>
      <c r="AW144" s="14" t="s">
        <v>4</v>
      </c>
      <c r="AX144" s="14" t="s">
        <v>79</v>
      </c>
      <c r="AY144" s="254" t="s">
        <v>295</v>
      </c>
    </row>
    <row r="145" s="2" customFormat="1" ht="37.8" customHeight="1">
      <c r="A145" s="40"/>
      <c r="B145" s="41"/>
      <c r="C145" s="215" t="s">
        <v>351</v>
      </c>
      <c r="D145" s="215" t="s">
        <v>298</v>
      </c>
      <c r="E145" s="216" t="s">
        <v>939</v>
      </c>
      <c r="F145" s="217" t="s">
        <v>940</v>
      </c>
      <c r="G145" s="218" t="s">
        <v>348</v>
      </c>
      <c r="H145" s="219">
        <v>0.19</v>
      </c>
      <c r="I145" s="220"/>
      <c r="J145" s="221">
        <f>ROUND(I145*H145,2)</f>
        <v>0</v>
      </c>
      <c r="K145" s="217" t="s">
        <v>302</v>
      </c>
      <c r="L145" s="46"/>
      <c r="M145" s="222" t="s">
        <v>21</v>
      </c>
      <c r="N145" s="223" t="s">
        <v>43</v>
      </c>
      <c r="O145" s="86"/>
      <c r="P145" s="224">
        <f>O145*H145</f>
        <v>0</v>
      </c>
      <c r="Q145" s="224">
        <v>0.019539999999999998</v>
      </c>
      <c r="R145" s="224">
        <f>Q145*H145</f>
        <v>0.0037125999999999999</v>
      </c>
      <c r="S145" s="224">
        <v>0</v>
      </c>
      <c r="T145" s="225">
        <f>S145*H145</f>
        <v>0</v>
      </c>
      <c r="U145" s="40"/>
      <c r="V145" s="40"/>
      <c r="W145" s="40"/>
      <c r="X145" s="40"/>
      <c r="Y145" s="40"/>
      <c r="Z145" s="40"/>
      <c r="AA145" s="40"/>
      <c r="AB145" s="40"/>
      <c r="AC145" s="40"/>
      <c r="AD145" s="40"/>
      <c r="AE145" s="40"/>
      <c r="AR145" s="226" t="s">
        <v>303</v>
      </c>
      <c r="AT145" s="226" t="s">
        <v>298</v>
      </c>
      <c r="AU145" s="226" t="s">
        <v>81</v>
      </c>
      <c r="AY145" s="19" t="s">
        <v>295</v>
      </c>
      <c r="BE145" s="227">
        <f>IF(N145="základní",J145,0)</f>
        <v>0</v>
      </c>
      <c r="BF145" s="227">
        <f>IF(N145="snížená",J145,0)</f>
        <v>0</v>
      </c>
      <c r="BG145" s="227">
        <f>IF(N145="zákl. přenesená",J145,0)</f>
        <v>0</v>
      </c>
      <c r="BH145" s="227">
        <f>IF(N145="sníž. přenesená",J145,0)</f>
        <v>0</v>
      </c>
      <c r="BI145" s="227">
        <f>IF(N145="nulová",J145,0)</f>
        <v>0</v>
      </c>
      <c r="BJ145" s="19" t="s">
        <v>79</v>
      </c>
      <c r="BK145" s="227">
        <f>ROUND(I145*H145,2)</f>
        <v>0</v>
      </c>
      <c r="BL145" s="19" t="s">
        <v>303</v>
      </c>
      <c r="BM145" s="226" t="s">
        <v>1214</v>
      </c>
    </row>
    <row r="146" s="2" customFormat="1">
      <c r="A146" s="40"/>
      <c r="B146" s="41"/>
      <c r="C146" s="42"/>
      <c r="D146" s="228" t="s">
        <v>305</v>
      </c>
      <c r="E146" s="42"/>
      <c r="F146" s="229" t="s">
        <v>942</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305</v>
      </c>
      <c r="AU146" s="19" t="s">
        <v>81</v>
      </c>
    </row>
    <row r="147" s="13" customFormat="1">
      <c r="A147" s="13"/>
      <c r="B147" s="233"/>
      <c r="C147" s="234"/>
      <c r="D147" s="235" t="s">
        <v>307</v>
      </c>
      <c r="E147" s="236" t="s">
        <v>21</v>
      </c>
      <c r="F147" s="237" t="s">
        <v>935</v>
      </c>
      <c r="G147" s="234"/>
      <c r="H147" s="236" t="s">
        <v>21</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307</v>
      </c>
      <c r="AU147" s="243" t="s">
        <v>81</v>
      </c>
      <c r="AV147" s="13" t="s">
        <v>79</v>
      </c>
      <c r="AW147" s="13" t="s">
        <v>33</v>
      </c>
      <c r="AX147" s="13" t="s">
        <v>72</v>
      </c>
      <c r="AY147" s="243" t="s">
        <v>295</v>
      </c>
    </row>
    <row r="148" s="14" customFormat="1">
      <c r="A148" s="14"/>
      <c r="B148" s="244"/>
      <c r="C148" s="245"/>
      <c r="D148" s="235" t="s">
        <v>307</v>
      </c>
      <c r="E148" s="246" t="s">
        <v>21</v>
      </c>
      <c r="F148" s="247" t="s">
        <v>943</v>
      </c>
      <c r="G148" s="245"/>
      <c r="H148" s="248">
        <v>0.153</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307</v>
      </c>
      <c r="AU148" s="254" t="s">
        <v>81</v>
      </c>
      <c r="AV148" s="14" t="s">
        <v>81</v>
      </c>
      <c r="AW148" s="14" t="s">
        <v>33</v>
      </c>
      <c r="AX148" s="14" t="s">
        <v>72</v>
      </c>
      <c r="AY148" s="254" t="s">
        <v>295</v>
      </c>
    </row>
    <row r="149" s="14" customFormat="1">
      <c r="A149" s="14"/>
      <c r="B149" s="244"/>
      <c r="C149" s="245"/>
      <c r="D149" s="235" t="s">
        <v>307</v>
      </c>
      <c r="E149" s="246" t="s">
        <v>21</v>
      </c>
      <c r="F149" s="247" t="s">
        <v>944</v>
      </c>
      <c r="G149" s="245"/>
      <c r="H149" s="248">
        <v>0.025000000000000001</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307</v>
      </c>
      <c r="AU149" s="254" t="s">
        <v>81</v>
      </c>
      <c r="AV149" s="14" t="s">
        <v>81</v>
      </c>
      <c r="AW149" s="14" t="s">
        <v>33</v>
      </c>
      <c r="AX149" s="14" t="s">
        <v>72</v>
      </c>
      <c r="AY149" s="254" t="s">
        <v>295</v>
      </c>
    </row>
    <row r="150" s="14" customFormat="1">
      <c r="A150" s="14"/>
      <c r="B150" s="244"/>
      <c r="C150" s="245"/>
      <c r="D150" s="235" t="s">
        <v>307</v>
      </c>
      <c r="E150" s="246" t="s">
        <v>21</v>
      </c>
      <c r="F150" s="247" t="s">
        <v>945</v>
      </c>
      <c r="G150" s="245"/>
      <c r="H150" s="248">
        <v>0.01</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307</v>
      </c>
      <c r="AU150" s="254" t="s">
        <v>81</v>
      </c>
      <c r="AV150" s="14" t="s">
        <v>81</v>
      </c>
      <c r="AW150" s="14" t="s">
        <v>33</v>
      </c>
      <c r="AX150" s="14" t="s">
        <v>72</v>
      </c>
      <c r="AY150" s="254" t="s">
        <v>295</v>
      </c>
    </row>
    <row r="151" s="14" customFormat="1">
      <c r="A151" s="14"/>
      <c r="B151" s="244"/>
      <c r="C151" s="245"/>
      <c r="D151" s="235" t="s">
        <v>307</v>
      </c>
      <c r="E151" s="246" t="s">
        <v>21</v>
      </c>
      <c r="F151" s="247" t="s">
        <v>946</v>
      </c>
      <c r="G151" s="245"/>
      <c r="H151" s="248">
        <v>0.002</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307</v>
      </c>
      <c r="AU151" s="254" t="s">
        <v>81</v>
      </c>
      <c r="AV151" s="14" t="s">
        <v>81</v>
      </c>
      <c r="AW151" s="14" t="s">
        <v>33</v>
      </c>
      <c r="AX151" s="14" t="s">
        <v>72</v>
      </c>
      <c r="AY151" s="254" t="s">
        <v>295</v>
      </c>
    </row>
    <row r="152" s="15" customFormat="1">
      <c r="A152" s="15"/>
      <c r="B152" s="255"/>
      <c r="C152" s="256"/>
      <c r="D152" s="235" t="s">
        <v>307</v>
      </c>
      <c r="E152" s="257" t="s">
        <v>21</v>
      </c>
      <c r="F152" s="258" t="s">
        <v>312</v>
      </c>
      <c r="G152" s="256"/>
      <c r="H152" s="259">
        <v>0.19</v>
      </c>
      <c r="I152" s="260"/>
      <c r="J152" s="256"/>
      <c r="K152" s="256"/>
      <c r="L152" s="261"/>
      <c r="M152" s="262"/>
      <c r="N152" s="263"/>
      <c r="O152" s="263"/>
      <c r="P152" s="263"/>
      <c r="Q152" s="263"/>
      <c r="R152" s="263"/>
      <c r="S152" s="263"/>
      <c r="T152" s="264"/>
      <c r="U152" s="15"/>
      <c r="V152" s="15"/>
      <c r="W152" s="15"/>
      <c r="X152" s="15"/>
      <c r="Y152" s="15"/>
      <c r="Z152" s="15"/>
      <c r="AA152" s="15"/>
      <c r="AB152" s="15"/>
      <c r="AC152" s="15"/>
      <c r="AD152" s="15"/>
      <c r="AE152" s="15"/>
      <c r="AT152" s="265" t="s">
        <v>307</v>
      </c>
      <c r="AU152" s="265" t="s">
        <v>81</v>
      </c>
      <c r="AV152" s="15" t="s">
        <v>303</v>
      </c>
      <c r="AW152" s="15" t="s">
        <v>33</v>
      </c>
      <c r="AX152" s="15" t="s">
        <v>79</v>
      </c>
      <c r="AY152" s="265" t="s">
        <v>295</v>
      </c>
    </row>
    <row r="153" s="2" customFormat="1" ht="24.15" customHeight="1">
      <c r="A153" s="40"/>
      <c r="B153" s="41"/>
      <c r="C153" s="286" t="s">
        <v>296</v>
      </c>
      <c r="D153" s="286" t="s">
        <v>947</v>
      </c>
      <c r="E153" s="287" t="s">
        <v>948</v>
      </c>
      <c r="F153" s="288" t="s">
        <v>949</v>
      </c>
      <c r="G153" s="289" t="s">
        <v>348</v>
      </c>
      <c r="H153" s="290">
        <v>0.20899999999999999</v>
      </c>
      <c r="I153" s="291"/>
      <c r="J153" s="292">
        <f>ROUND(I153*H153,2)</f>
        <v>0</v>
      </c>
      <c r="K153" s="288" t="s">
        <v>302</v>
      </c>
      <c r="L153" s="293"/>
      <c r="M153" s="294" t="s">
        <v>21</v>
      </c>
      <c r="N153" s="295" t="s">
        <v>43</v>
      </c>
      <c r="O153" s="86"/>
      <c r="P153" s="224">
        <f>O153*H153</f>
        <v>0</v>
      </c>
      <c r="Q153" s="224">
        <v>1</v>
      </c>
      <c r="R153" s="224">
        <f>Q153*H153</f>
        <v>0.20899999999999999</v>
      </c>
      <c r="S153" s="224">
        <v>0</v>
      </c>
      <c r="T153" s="225">
        <f>S153*H153</f>
        <v>0</v>
      </c>
      <c r="U153" s="40"/>
      <c r="V153" s="40"/>
      <c r="W153" s="40"/>
      <c r="X153" s="40"/>
      <c r="Y153" s="40"/>
      <c r="Z153" s="40"/>
      <c r="AA153" s="40"/>
      <c r="AB153" s="40"/>
      <c r="AC153" s="40"/>
      <c r="AD153" s="40"/>
      <c r="AE153" s="40"/>
      <c r="AR153" s="226" t="s">
        <v>351</v>
      </c>
      <c r="AT153" s="226" t="s">
        <v>947</v>
      </c>
      <c r="AU153" s="226" t="s">
        <v>81</v>
      </c>
      <c r="AY153" s="19" t="s">
        <v>295</v>
      </c>
      <c r="BE153" s="227">
        <f>IF(N153="základní",J153,0)</f>
        <v>0</v>
      </c>
      <c r="BF153" s="227">
        <f>IF(N153="snížená",J153,0)</f>
        <v>0</v>
      </c>
      <c r="BG153" s="227">
        <f>IF(N153="zákl. přenesená",J153,0)</f>
        <v>0</v>
      </c>
      <c r="BH153" s="227">
        <f>IF(N153="sníž. přenesená",J153,0)</f>
        <v>0</v>
      </c>
      <c r="BI153" s="227">
        <f>IF(N153="nulová",J153,0)</f>
        <v>0</v>
      </c>
      <c r="BJ153" s="19" t="s">
        <v>79</v>
      </c>
      <c r="BK153" s="227">
        <f>ROUND(I153*H153,2)</f>
        <v>0</v>
      </c>
      <c r="BL153" s="19" t="s">
        <v>303</v>
      </c>
      <c r="BM153" s="226" t="s">
        <v>1215</v>
      </c>
    </row>
    <row r="154" s="14" customFormat="1">
      <c r="A154" s="14"/>
      <c r="B154" s="244"/>
      <c r="C154" s="245"/>
      <c r="D154" s="235" t="s">
        <v>307</v>
      </c>
      <c r="E154" s="245"/>
      <c r="F154" s="247" t="s">
        <v>1216</v>
      </c>
      <c r="G154" s="245"/>
      <c r="H154" s="248">
        <v>0.20899999999999999</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307</v>
      </c>
      <c r="AU154" s="254" t="s">
        <v>81</v>
      </c>
      <c r="AV154" s="14" t="s">
        <v>81</v>
      </c>
      <c r="AW154" s="14" t="s">
        <v>4</v>
      </c>
      <c r="AX154" s="14" t="s">
        <v>79</v>
      </c>
      <c r="AY154" s="254" t="s">
        <v>295</v>
      </c>
    </row>
    <row r="155" s="2" customFormat="1" ht="37.8" customHeight="1">
      <c r="A155" s="40"/>
      <c r="B155" s="41"/>
      <c r="C155" s="215" t="s">
        <v>361</v>
      </c>
      <c r="D155" s="215" t="s">
        <v>298</v>
      </c>
      <c r="E155" s="216" t="s">
        <v>952</v>
      </c>
      <c r="F155" s="217" t="s">
        <v>953</v>
      </c>
      <c r="G155" s="218" t="s">
        <v>348</v>
      </c>
      <c r="H155" s="219">
        <v>0.70599999999999996</v>
      </c>
      <c r="I155" s="220"/>
      <c r="J155" s="221">
        <f>ROUND(I155*H155,2)</f>
        <v>0</v>
      </c>
      <c r="K155" s="217" t="s">
        <v>302</v>
      </c>
      <c r="L155" s="46"/>
      <c r="M155" s="222" t="s">
        <v>21</v>
      </c>
      <c r="N155" s="223" t="s">
        <v>43</v>
      </c>
      <c r="O155" s="86"/>
      <c r="P155" s="224">
        <f>O155*H155</f>
        <v>0</v>
      </c>
      <c r="Q155" s="224">
        <v>0.017090000000000001</v>
      </c>
      <c r="R155" s="224">
        <f>Q155*H155</f>
        <v>0.01206554</v>
      </c>
      <c r="S155" s="224">
        <v>0</v>
      </c>
      <c r="T155" s="225">
        <f>S155*H155</f>
        <v>0</v>
      </c>
      <c r="U155" s="40"/>
      <c r="V155" s="40"/>
      <c r="W155" s="40"/>
      <c r="X155" s="40"/>
      <c r="Y155" s="40"/>
      <c r="Z155" s="40"/>
      <c r="AA155" s="40"/>
      <c r="AB155" s="40"/>
      <c r="AC155" s="40"/>
      <c r="AD155" s="40"/>
      <c r="AE155" s="40"/>
      <c r="AR155" s="226" t="s">
        <v>303</v>
      </c>
      <c r="AT155" s="226" t="s">
        <v>298</v>
      </c>
      <c r="AU155" s="226" t="s">
        <v>81</v>
      </c>
      <c r="AY155" s="19" t="s">
        <v>295</v>
      </c>
      <c r="BE155" s="227">
        <f>IF(N155="základní",J155,0)</f>
        <v>0</v>
      </c>
      <c r="BF155" s="227">
        <f>IF(N155="snížená",J155,0)</f>
        <v>0</v>
      </c>
      <c r="BG155" s="227">
        <f>IF(N155="zákl. přenesená",J155,0)</f>
        <v>0</v>
      </c>
      <c r="BH155" s="227">
        <f>IF(N155="sníž. přenesená",J155,0)</f>
        <v>0</v>
      </c>
      <c r="BI155" s="227">
        <f>IF(N155="nulová",J155,0)</f>
        <v>0</v>
      </c>
      <c r="BJ155" s="19" t="s">
        <v>79</v>
      </c>
      <c r="BK155" s="227">
        <f>ROUND(I155*H155,2)</f>
        <v>0</v>
      </c>
      <c r="BL155" s="19" t="s">
        <v>303</v>
      </c>
      <c r="BM155" s="226" t="s">
        <v>1217</v>
      </c>
    </row>
    <row r="156" s="2" customFormat="1">
      <c r="A156" s="40"/>
      <c r="B156" s="41"/>
      <c r="C156" s="42"/>
      <c r="D156" s="228" t="s">
        <v>305</v>
      </c>
      <c r="E156" s="42"/>
      <c r="F156" s="229" t="s">
        <v>955</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305</v>
      </c>
      <c r="AU156" s="19" t="s">
        <v>81</v>
      </c>
    </row>
    <row r="157" s="13" customFormat="1">
      <c r="A157" s="13"/>
      <c r="B157" s="233"/>
      <c r="C157" s="234"/>
      <c r="D157" s="235" t="s">
        <v>307</v>
      </c>
      <c r="E157" s="236" t="s">
        <v>21</v>
      </c>
      <c r="F157" s="237" t="s">
        <v>935</v>
      </c>
      <c r="G157" s="234"/>
      <c r="H157" s="236" t="s">
        <v>21</v>
      </c>
      <c r="I157" s="238"/>
      <c r="J157" s="234"/>
      <c r="K157" s="234"/>
      <c r="L157" s="239"/>
      <c r="M157" s="240"/>
      <c r="N157" s="241"/>
      <c r="O157" s="241"/>
      <c r="P157" s="241"/>
      <c r="Q157" s="241"/>
      <c r="R157" s="241"/>
      <c r="S157" s="241"/>
      <c r="T157" s="242"/>
      <c r="U157" s="13"/>
      <c r="V157" s="13"/>
      <c r="W157" s="13"/>
      <c r="X157" s="13"/>
      <c r="Y157" s="13"/>
      <c r="Z157" s="13"/>
      <c r="AA157" s="13"/>
      <c r="AB157" s="13"/>
      <c r="AC157" s="13"/>
      <c r="AD157" s="13"/>
      <c r="AE157" s="13"/>
      <c r="AT157" s="243" t="s">
        <v>307</v>
      </c>
      <c r="AU157" s="243" t="s">
        <v>81</v>
      </c>
      <c r="AV157" s="13" t="s">
        <v>79</v>
      </c>
      <c r="AW157" s="13" t="s">
        <v>33</v>
      </c>
      <c r="AX157" s="13" t="s">
        <v>72</v>
      </c>
      <c r="AY157" s="243" t="s">
        <v>295</v>
      </c>
    </row>
    <row r="158" s="14" customFormat="1">
      <c r="A158" s="14"/>
      <c r="B158" s="244"/>
      <c r="C158" s="245"/>
      <c r="D158" s="235" t="s">
        <v>307</v>
      </c>
      <c r="E158" s="246" t="s">
        <v>21</v>
      </c>
      <c r="F158" s="247" t="s">
        <v>956</v>
      </c>
      <c r="G158" s="245"/>
      <c r="H158" s="248">
        <v>0.70599999999999996</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307</v>
      </c>
      <c r="AU158" s="254" t="s">
        <v>81</v>
      </c>
      <c r="AV158" s="14" t="s">
        <v>81</v>
      </c>
      <c r="AW158" s="14" t="s">
        <v>33</v>
      </c>
      <c r="AX158" s="14" t="s">
        <v>72</v>
      </c>
      <c r="AY158" s="254" t="s">
        <v>295</v>
      </c>
    </row>
    <row r="159" s="15" customFormat="1">
      <c r="A159" s="15"/>
      <c r="B159" s="255"/>
      <c r="C159" s="256"/>
      <c r="D159" s="235" t="s">
        <v>307</v>
      </c>
      <c r="E159" s="257" t="s">
        <v>21</v>
      </c>
      <c r="F159" s="258" t="s">
        <v>312</v>
      </c>
      <c r="G159" s="256"/>
      <c r="H159" s="259">
        <v>0.70599999999999996</v>
      </c>
      <c r="I159" s="260"/>
      <c r="J159" s="256"/>
      <c r="K159" s="256"/>
      <c r="L159" s="261"/>
      <c r="M159" s="262"/>
      <c r="N159" s="263"/>
      <c r="O159" s="263"/>
      <c r="P159" s="263"/>
      <c r="Q159" s="263"/>
      <c r="R159" s="263"/>
      <c r="S159" s="263"/>
      <c r="T159" s="264"/>
      <c r="U159" s="15"/>
      <c r="V159" s="15"/>
      <c r="W159" s="15"/>
      <c r="X159" s="15"/>
      <c r="Y159" s="15"/>
      <c r="Z159" s="15"/>
      <c r="AA159" s="15"/>
      <c r="AB159" s="15"/>
      <c r="AC159" s="15"/>
      <c r="AD159" s="15"/>
      <c r="AE159" s="15"/>
      <c r="AT159" s="265" t="s">
        <v>307</v>
      </c>
      <c r="AU159" s="265" t="s">
        <v>81</v>
      </c>
      <c r="AV159" s="15" t="s">
        <v>303</v>
      </c>
      <c r="AW159" s="15" t="s">
        <v>33</v>
      </c>
      <c r="AX159" s="15" t="s">
        <v>79</v>
      </c>
      <c r="AY159" s="265" t="s">
        <v>295</v>
      </c>
    </row>
    <row r="160" s="2" customFormat="1" ht="21.75" customHeight="1">
      <c r="A160" s="40"/>
      <c r="B160" s="41"/>
      <c r="C160" s="286" t="s">
        <v>370</v>
      </c>
      <c r="D160" s="286" t="s">
        <v>947</v>
      </c>
      <c r="E160" s="287" t="s">
        <v>957</v>
      </c>
      <c r="F160" s="288" t="s">
        <v>958</v>
      </c>
      <c r="G160" s="289" t="s">
        <v>348</v>
      </c>
      <c r="H160" s="290">
        <v>0.81200000000000006</v>
      </c>
      <c r="I160" s="291"/>
      <c r="J160" s="292">
        <f>ROUND(I160*H160,2)</f>
        <v>0</v>
      </c>
      <c r="K160" s="288" t="s">
        <v>302</v>
      </c>
      <c r="L160" s="293"/>
      <c r="M160" s="294" t="s">
        <v>21</v>
      </c>
      <c r="N160" s="295" t="s">
        <v>43</v>
      </c>
      <c r="O160" s="86"/>
      <c r="P160" s="224">
        <f>O160*H160</f>
        <v>0</v>
      </c>
      <c r="Q160" s="224">
        <v>1</v>
      </c>
      <c r="R160" s="224">
        <f>Q160*H160</f>
        <v>0.81200000000000006</v>
      </c>
      <c r="S160" s="224">
        <v>0</v>
      </c>
      <c r="T160" s="225">
        <f>S160*H160</f>
        <v>0</v>
      </c>
      <c r="U160" s="40"/>
      <c r="V160" s="40"/>
      <c r="W160" s="40"/>
      <c r="X160" s="40"/>
      <c r="Y160" s="40"/>
      <c r="Z160" s="40"/>
      <c r="AA160" s="40"/>
      <c r="AB160" s="40"/>
      <c r="AC160" s="40"/>
      <c r="AD160" s="40"/>
      <c r="AE160" s="40"/>
      <c r="AR160" s="226" t="s">
        <v>351</v>
      </c>
      <c r="AT160" s="226" t="s">
        <v>947</v>
      </c>
      <c r="AU160" s="226" t="s">
        <v>81</v>
      </c>
      <c r="AY160" s="19" t="s">
        <v>295</v>
      </c>
      <c r="BE160" s="227">
        <f>IF(N160="základní",J160,0)</f>
        <v>0</v>
      </c>
      <c r="BF160" s="227">
        <f>IF(N160="snížená",J160,0)</f>
        <v>0</v>
      </c>
      <c r="BG160" s="227">
        <f>IF(N160="zákl. přenesená",J160,0)</f>
        <v>0</v>
      </c>
      <c r="BH160" s="227">
        <f>IF(N160="sníž. přenesená",J160,0)</f>
        <v>0</v>
      </c>
      <c r="BI160" s="227">
        <f>IF(N160="nulová",J160,0)</f>
        <v>0</v>
      </c>
      <c r="BJ160" s="19" t="s">
        <v>79</v>
      </c>
      <c r="BK160" s="227">
        <f>ROUND(I160*H160,2)</f>
        <v>0</v>
      </c>
      <c r="BL160" s="19" t="s">
        <v>303</v>
      </c>
      <c r="BM160" s="226" t="s">
        <v>1218</v>
      </c>
    </row>
    <row r="161" s="14" customFormat="1">
      <c r="A161" s="14"/>
      <c r="B161" s="244"/>
      <c r="C161" s="245"/>
      <c r="D161" s="235" t="s">
        <v>307</v>
      </c>
      <c r="E161" s="245"/>
      <c r="F161" s="247" t="s">
        <v>960</v>
      </c>
      <c r="G161" s="245"/>
      <c r="H161" s="248">
        <v>0.81200000000000006</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307</v>
      </c>
      <c r="AU161" s="254" t="s">
        <v>81</v>
      </c>
      <c r="AV161" s="14" t="s">
        <v>81</v>
      </c>
      <c r="AW161" s="14" t="s">
        <v>4</v>
      </c>
      <c r="AX161" s="14" t="s">
        <v>79</v>
      </c>
      <c r="AY161" s="254" t="s">
        <v>295</v>
      </c>
    </row>
    <row r="162" s="12" customFormat="1" ht="22.8" customHeight="1">
      <c r="A162" s="12"/>
      <c r="B162" s="199"/>
      <c r="C162" s="200"/>
      <c r="D162" s="201" t="s">
        <v>71</v>
      </c>
      <c r="E162" s="213" t="s">
        <v>338</v>
      </c>
      <c r="F162" s="213" t="s">
        <v>857</v>
      </c>
      <c r="G162" s="200"/>
      <c r="H162" s="200"/>
      <c r="I162" s="203"/>
      <c r="J162" s="214">
        <f>BK162</f>
        <v>0</v>
      </c>
      <c r="K162" s="200"/>
      <c r="L162" s="205"/>
      <c r="M162" s="206"/>
      <c r="N162" s="207"/>
      <c r="O162" s="207"/>
      <c r="P162" s="208">
        <f>SUM(P163:P208)</f>
        <v>0</v>
      </c>
      <c r="Q162" s="207"/>
      <c r="R162" s="208">
        <f>SUM(R163:R208)</f>
        <v>31.492592729999991</v>
      </c>
      <c r="S162" s="207"/>
      <c r="T162" s="209">
        <f>SUM(T163:T208)</f>
        <v>0</v>
      </c>
      <c r="U162" s="12"/>
      <c r="V162" s="12"/>
      <c r="W162" s="12"/>
      <c r="X162" s="12"/>
      <c r="Y162" s="12"/>
      <c r="Z162" s="12"/>
      <c r="AA162" s="12"/>
      <c r="AB162" s="12"/>
      <c r="AC162" s="12"/>
      <c r="AD162" s="12"/>
      <c r="AE162" s="12"/>
      <c r="AR162" s="210" t="s">
        <v>79</v>
      </c>
      <c r="AT162" s="211" t="s">
        <v>71</v>
      </c>
      <c r="AU162" s="211" t="s">
        <v>79</v>
      </c>
      <c r="AY162" s="210" t="s">
        <v>295</v>
      </c>
      <c r="BK162" s="212">
        <f>SUM(BK163:BK208)</f>
        <v>0</v>
      </c>
    </row>
    <row r="163" s="2" customFormat="1" ht="33" customHeight="1">
      <c r="A163" s="40"/>
      <c r="B163" s="41"/>
      <c r="C163" s="215" t="s">
        <v>382</v>
      </c>
      <c r="D163" s="215" t="s">
        <v>298</v>
      </c>
      <c r="E163" s="216" t="s">
        <v>1219</v>
      </c>
      <c r="F163" s="217" t="s">
        <v>1220</v>
      </c>
      <c r="G163" s="218" t="s">
        <v>301</v>
      </c>
      <c r="H163" s="219">
        <v>173.53</v>
      </c>
      <c r="I163" s="220"/>
      <c r="J163" s="221">
        <f>ROUND(I163*H163,2)</f>
        <v>0</v>
      </c>
      <c r="K163" s="217" t="s">
        <v>302</v>
      </c>
      <c r="L163" s="46"/>
      <c r="M163" s="222" t="s">
        <v>21</v>
      </c>
      <c r="N163" s="223" t="s">
        <v>43</v>
      </c>
      <c r="O163" s="86"/>
      <c r="P163" s="224">
        <f>O163*H163</f>
        <v>0</v>
      </c>
      <c r="Q163" s="224">
        <v>0.0073499999999999998</v>
      </c>
      <c r="R163" s="224">
        <f>Q163*H163</f>
        <v>1.2754455</v>
      </c>
      <c r="S163" s="224">
        <v>0</v>
      </c>
      <c r="T163" s="225">
        <f>S163*H163</f>
        <v>0</v>
      </c>
      <c r="U163" s="40"/>
      <c r="V163" s="40"/>
      <c r="W163" s="40"/>
      <c r="X163" s="40"/>
      <c r="Y163" s="40"/>
      <c r="Z163" s="40"/>
      <c r="AA163" s="40"/>
      <c r="AB163" s="40"/>
      <c r="AC163" s="40"/>
      <c r="AD163" s="40"/>
      <c r="AE163" s="40"/>
      <c r="AR163" s="226" t="s">
        <v>303</v>
      </c>
      <c r="AT163" s="226" t="s">
        <v>298</v>
      </c>
      <c r="AU163" s="226" t="s">
        <v>81</v>
      </c>
      <c r="AY163" s="19" t="s">
        <v>295</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303</v>
      </c>
      <c r="BM163" s="226" t="s">
        <v>1221</v>
      </c>
    </row>
    <row r="164" s="2" customFormat="1">
      <c r="A164" s="40"/>
      <c r="B164" s="41"/>
      <c r="C164" s="42"/>
      <c r="D164" s="228" t="s">
        <v>305</v>
      </c>
      <c r="E164" s="42"/>
      <c r="F164" s="229" t="s">
        <v>1222</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305</v>
      </c>
      <c r="AU164" s="19" t="s">
        <v>81</v>
      </c>
    </row>
    <row r="165" s="14" customFormat="1">
      <c r="A165" s="14"/>
      <c r="B165" s="244"/>
      <c r="C165" s="245"/>
      <c r="D165" s="235" t="s">
        <v>307</v>
      </c>
      <c r="E165" s="246" t="s">
        <v>21</v>
      </c>
      <c r="F165" s="247" t="s">
        <v>1188</v>
      </c>
      <c r="G165" s="245"/>
      <c r="H165" s="248">
        <v>173.53</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307</v>
      </c>
      <c r="AU165" s="254" t="s">
        <v>81</v>
      </c>
      <c r="AV165" s="14" t="s">
        <v>81</v>
      </c>
      <c r="AW165" s="14" t="s">
        <v>33</v>
      </c>
      <c r="AX165" s="14" t="s">
        <v>72</v>
      </c>
      <c r="AY165" s="254" t="s">
        <v>295</v>
      </c>
    </row>
    <row r="166" s="15" customFormat="1">
      <c r="A166" s="15"/>
      <c r="B166" s="255"/>
      <c r="C166" s="256"/>
      <c r="D166" s="235" t="s">
        <v>307</v>
      </c>
      <c r="E166" s="257" t="s">
        <v>21</v>
      </c>
      <c r="F166" s="258" t="s">
        <v>312</v>
      </c>
      <c r="G166" s="256"/>
      <c r="H166" s="259">
        <v>173.53</v>
      </c>
      <c r="I166" s="260"/>
      <c r="J166" s="256"/>
      <c r="K166" s="256"/>
      <c r="L166" s="261"/>
      <c r="M166" s="262"/>
      <c r="N166" s="263"/>
      <c r="O166" s="263"/>
      <c r="P166" s="263"/>
      <c r="Q166" s="263"/>
      <c r="R166" s="263"/>
      <c r="S166" s="263"/>
      <c r="T166" s="264"/>
      <c r="U166" s="15"/>
      <c r="V166" s="15"/>
      <c r="W166" s="15"/>
      <c r="X166" s="15"/>
      <c r="Y166" s="15"/>
      <c r="Z166" s="15"/>
      <c r="AA166" s="15"/>
      <c r="AB166" s="15"/>
      <c r="AC166" s="15"/>
      <c r="AD166" s="15"/>
      <c r="AE166" s="15"/>
      <c r="AT166" s="265" t="s">
        <v>307</v>
      </c>
      <c r="AU166" s="265" t="s">
        <v>81</v>
      </c>
      <c r="AV166" s="15" t="s">
        <v>303</v>
      </c>
      <c r="AW166" s="15" t="s">
        <v>33</v>
      </c>
      <c r="AX166" s="15" t="s">
        <v>79</v>
      </c>
      <c r="AY166" s="265" t="s">
        <v>295</v>
      </c>
    </row>
    <row r="167" s="2" customFormat="1" ht="49.05" customHeight="1">
      <c r="A167" s="40"/>
      <c r="B167" s="41"/>
      <c r="C167" s="215" t="s">
        <v>393</v>
      </c>
      <c r="D167" s="215" t="s">
        <v>298</v>
      </c>
      <c r="E167" s="216" t="s">
        <v>1223</v>
      </c>
      <c r="F167" s="217" t="s">
        <v>1224</v>
      </c>
      <c r="G167" s="218" t="s">
        <v>301</v>
      </c>
      <c r="H167" s="219">
        <v>173.53</v>
      </c>
      <c r="I167" s="220"/>
      <c r="J167" s="221">
        <f>ROUND(I167*H167,2)</f>
        <v>0</v>
      </c>
      <c r="K167" s="217" t="s">
        <v>302</v>
      </c>
      <c r="L167" s="46"/>
      <c r="M167" s="222" t="s">
        <v>21</v>
      </c>
      <c r="N167" s="223" t="s">
        <v>43</v>
      </c>
      <c r="O167" s="86"/>
      <c r="P167" s="224">
        <f>O167*H167</f>
        <v>0</v>
      </c>
      <c r="Q167" s="224">
        <v>0.018380000000000001</v>
      </c>
      <c r="R167" s="224">
        <f>Q167*H167</f>
        <v>3.1894814</v>
      </c>
      <c r="S167" s="224">
        <v>0</v>
      </c>
      <c r="T167" s="225">
        <f>S167*H167</f>
        <v>0</v>
      </c>
      <c r="U167" s="40"/>
      <c r="V167" s="40"/>
      <c r="W167" s="40"/>
      <c r="X167" s="40"/>
      <c r="Y167" s="40"/>
      <c r="Z167" s="40"/>
      <c r="AA167" s="40"/>
      <c r="AB167" s="40"/>
      <c r="AC167" s="40"/>
      <c r="AD167" s="40"/>
      <c r="AE167" s="40"/>
      <c r="AR167" s="226" t="s">
        <v>303</v>
      </c>
      <c r="AT167" s="226" t="s">
        <v>298</v>
      </c>
      <c r="AU167" s="226" t="s">
        <v>81</v>
      </c>
      <c r="AY167" s="19" t="s">
        <v>295</v>
      </c>
      <c r="BE167" s="227">
        <f>IF(N167="základní",J167,0)</f>
        <v>0</v>
      </c>
      <c r="BF167" s="227">
        <f>IF(N167="snížená",J167,0)</f>
        <v>0</v>
      </c>
      <c r="BG167" s="227">
        <f>IF(N167="zákl. přenesená",J167,0)</f>
        <v>0</v>
      </c>
      <c r="BH167" s="227">
        <f>IF(N167="sníž. přenesená",J167,0)</f>
        <v>0</v>
      </c>
      <c r="BI167" s="227">
        <f>IF(N167="nulová",J167,0)</f>
        <v>0</v>
      </c>
      <c r="BJ167" s="19" t="s">
        <v>79</v>
      </c>
      <c r="BK167" s="227">
        <f>ROUND(I167*H167,2)</f>
        <v>0</v>
      </c>
      <c r="BL167" s="19" t="s">
        <v>303</v>
      </c>
      <c r="BM167" s="226" t="s">
        <v>1225</v>
      </c>
    </row>
    <row r="168" s="2" customFormat="1">
      <c r="A168" s="40"/>
      <c r="B168" s="41"/>
      <c r="C168" s="42"/>
      <c r="D168" s="228" t="s">
        <v>305</v>
      </c>
      <c r="E168" s="42"/>
      <c r="F168" s="229" t="s">
        <v>1226</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305</v>
      </c>
      <c r="AU168" s="19" t="s">
        <v>81</v>
      </c>
    </row>
    <row r="169" s="14" customFormat="1">
      <c r="A169" s="14"/>
      <c r="B169" s="244"/>
      <c r="C169" s="245"/>
      <c r="D169" s="235" t="s">
        <v>307</v>
      </c>
      <c r="E169" s="246" t="s">
        <v>21</v>
      </c>
      <c r="F169" s="247" t="s">
        <v>1227</v>
      </c>
      <c r="G169" s="245"/>
      <c r="H169" s="248">
        <v>53.710000000000001</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307</v>
      </c>
      <c r="AU169" s="254" t="s">
        <v>81</v>
      </c>
      <c r="AV169" s="14" t="s">
        <v>81</v>
      </c>
      <c r="AW169" s="14" t="s">
        <v>33</v>
      </c>
      <c r="AX169" s="14" t="s">
        <v>72</v>
      </c>
      <c r="AY169" s="254" t="s">
        <v>295</v>
      </c>
    </row>
    <row r="170" s="14" customFormat="1">
      <c r="A170" s="14"/>
      <c r="B170" s="244"/>
      <c r="C170" s="245"/>
      <c r="D170" s="235" t="s">
        <v>307</v>
      </c>
      <c r="E170" s="246" t="s">
        <v>21</v>
      </c>
      <c r="F170" s="247" t="s">
        <v>1228</v>
      </c>
      <c r="G170" s="245"/>
      <c r="H170" s="248">
        <v>19.539999999999999</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307</v>
      </c>
      <c r="AU170" s="254" t="s">
        <v>81</v>
      </c>
      <c r="AV170" s="14" t="s">
        <v>81</v>
      </c>
      <c r="AW170" s="14" t="s">
        <v>33</v>
      </c>
      <c r="AX170" s="14" t="s">
        <v>72</v>
      </c>
      <c r="AY170" s="254" t="s">
        <v>295</v>
      </c>
    </row>
    <row r="171" s="14" customFormat="1">
      <c r="A171" s="14"/>
      <c r="B171" s="244"/>
      <c r="C171" s="245"/>
      <c r="D171" s="235" t="s">
        <v>307</v>
      </c>
      <c r="E171" s="246" t="s">
        <v>21</v>
      </c>
      <c r="F171" s="247" t="s">
        <v>477</v>
      </c>
      <c r="G171" s="245"/>
      <c r="H171" s="248">
        <v>5.9000000000000004</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307</v>
      </c>
      <c r="AU171" s="254" t="s">
        <v>81</v>
      </c>
      <c r="AV171" s="14" t="s">
        <v>81</v>
      </c>
      <c r="AW171" s="14" t="s">
        <v>33</v>
      </c>
      <c r="AX171" s="14" t="s">
        <v>72</v>
      </c>
      <c r="AY171" s="254" t="s">
        <v>295</v>
      </c>
    </row>
    <row r="172" s="14" customFormat="1">
      <c r="A172" s="14"/>
      <c r="B172" s="244"/>
      <c r="C172" s="245"/>
      <c r="D172" s="235" t="s">
        <v>307</v>
      </c>
      <c r="E172" s="246" t="s">
        <v>21</v>
      </c>
      <c r="F172" s="247" t="s">
        <v>1229</v>
      </c>
      <c r="G172" s="245"/>
      <c r="H172" s="248">
        <v>12.15</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307</v>
      </c>
      <c r="AU172" s="254" t="s">
        <v>81</v>
      </c>
      <c r="AV172" s="14" t="s">
        <v>81</v>
      </c>
      <c r="AW172" s="14" t="s">
        <v>33</v>
      </c>
      <c r="AX172" s="14" t="s">
        <v>72</v>
      </c>
      <c r="AY172" s="254" t="s">
        <v>295</v>
      </c>
    </row>
    <row r="173" s="14" customFormat="1">
      <c r="A173" s="14"/>
      <c r="B173" s="244"/>
      <c r="C173" s="245"/>
      <c r="D173" s="235" t="s">
        <v>307</v>
      </c>
      <c r="E173" s="246" t="s">
        <v>21</v>
      </c>
      <c r="F173" s="247" t="s">
        <v>1230</v>
      </c>
      <c r="G173" s="245"/>
      <c r="H173" s="248">
        <v>5.9199999999999999</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307</v>
      </c>
      <c r="AU173" s="254" t="s">
        <v>81</v>
      </c>
      <c r="AV173" s="14" t="s">
        <v>81</v>
      </c>
      <c r="AW173" s="14" t="s">
        <v>33</v>
      </c>
      <c r="AX173" s="14" t="s">
        <v>72</v>
      </c>
      <c r="AY173" s="254" t="s">
        <v>295</v>
      </c>
    </row>
    <row r="174" s="14" customFormat="1">
      <c r="A174" s="14"/>
      <c r="B174" s="244"/>
      <c r="C174" s="245"/>
      <c r="D174" s="235" t="s">
        <v>307</v>
      </c>
      <c r="E174" s="246" t="s">
        <v>21</v>
      </c>
      <c r="F174" s="247" t="s">
        <v>1231</v>
      </c>
      <c r="G174" s="245"/>
      <c r="H174" s="248">
        <v>4.29</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307</v>
      </c>
      <c r="AU174" s="254" t="s">
        <v>81</v>
      </c>
      <c r="AV174" s="14" t="s">
        <v>81</v>
      </c>
      <c r="AW174" s="14" t="s">
        <v>33</v>
      </c>
      <c r="AX174" s="14" t="s">
        <v>72</v>
      </c>
      <c r="AY174" s="254" t="s">
        <v>295</v>
      </c>
    </row>
    <row r="175" s="14" customFormat="1">
      <c r="A175" s="14"/>
      <c r="B175" s="244"/>
      <c r="C175" s="245"/>
      <c r="D175" s="235" t="s">
        <v>307</v>
      </c>
      <c r="E175" s="246" t="s">
        <v>21</v>
      </c>
      <c r="F175" s="247" t="s">
        <v>1232</v>
      </c>
      <c r="G175" s="245"/>
      <c r="H175" s="248">
        <v>14.060000000000001</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307</v>
      </c>
      <c r="AU175" s="254" t="s">
        <v>81</v>
      </c>
      <c r="AV175" s="14" t="s">
        <v>81</v>
      </c>
      <c r="AW175" s="14" t="s">
        <v>33</v>
      </c>
      <c r="AX175" s="14" t="s">
        <v>72</v>
      </c>
      <c r="AY175" s="254" t="s">
        <v>295</v>
      </c>
    </row>
    <row r="176" s="14" customFormat="1">
      <c r="A176" s="14"/>
      <c r="B176" s="244"/>
      <c r="C176" s="245"/>
      <c r="D176" s="235" t="s">
        <v>307</v>
      </c>
      <c r="E176" s="246" t="s">
        <v>21</v>
      </c>
      <c r="F176" s="247" t="s">
        <v>1233</v>
      </c>
      <c r="G176" s="245"/>
      <c r="H176" s="248">
        <v>4.25</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307</v>
      </c>
      <c r="AU176" s="254" t="s">
        <v>81</v>
      </c>
      <c r="AV176" s="14" t="s">
        <v>81</v>
      </c>
      <c r="AW176" s="14" t="s">
        <v>33</v>
      </c>
      <c r="AX176" s="14" t="s">
        <v>72</v>
      </c>
      <c r="AY176" s="254" t="s">
        <v>295</v>
      </c>
    </row>
    <row r="177" s="14" customFormat="1">
      <c r="A177" s="14"/>
      <c r="B177" s="244"/>
      <c r="C177" s="245"/>
      <c r="D177" s="235" t="s">
        <v>307</v>
      </c>
      <c r="E177" s="246" t="s">
        <v>21</v>
      </c>
      <c r="F177" s="247" t="s">
        <v>1227</v>
      </c>
      <c r="G177" s="245"/>
      <c r="H177" s="248">
        <v>53.710000000000001</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307</v>
      </c>
      <c r="AU177" s="254" t="s">
        <v>81</v>
      </c>
      <c r="AV177" s="14" t="s">
        <v>81</v>
      </c>
      <c r="AW177" s="14" t="s">
        <v>33</v>
      </c>
      <c r="AX177" s="14" t="s">
        <v>72</v>
      </c>
      <c r="AY177" s="254" t="s">
        <v>295</v>
      </c>
    </row>
    <row r="178" s="15" customFormat="1">
      <c r="A178" s="15"/>
      <c r="B178" s="255"/>
      <c r="C178" s="256"/>
      <c r="D178" s="235" t="s">
        <v>307</v>
      </c>
      <c r="E178" s="257" t="s">
        <v>1188</v>
      </c>
      <c r="F178" s="258" t="s">
        <v>312</v>
      </c>
      <c r="G178" s="256"/>
      <c r="H178" s="259">
        <v>173.53</v>
      </c>
      <c r="I178" s="260"/>
      <c r="J178" s="256"/>
      <c r="K178" s="256"/>
      <c r="L178" s="261"/>
      <c r="M178" s="262"/>
      <c r="N178" s="263"/>
      <c r="O178" s="263"/>
      <c r="P178" s="263"/>
      <c r="Q178" s="263"/>
      <c r="R178" s="263"/>
      <c r="S178" s="263"/>
      <c r="T178" s="264"/>
      <c r="U178" s="15"/>
      <c r="V178" s="15"/>
      <c r="W178" s="15"/>
      <c r="X178" s="15"/>
      <c r="Y178" s="15"/>
      <c r="Z178" s="15"/>
      <c r="AA178" s="15"/>
      <c r="AB178" s="15"/>
      <c r="AC178" s="15"/>
      <c r="AD178" s="15"/>
      <c r="AE178" s="15"/>
      <c r="AT178" s="265" t="s">
        <v>307</v>
      </c>
      <c r="AU178" s="265" t="s">
        <v>81</v>
      </c>
      <c r="AV178" s="15" t="s">
        <v>303</v>
      </c>
      <c r="AW178" s="15" t="s">
        <v>33</v>
      </c>
      <c r="AX178" s="15" t="s">
        <v>79</v>
      </c>
      <c r="AY178" s="265" t="s">
        <v>295</v>
      </c>
    </row>
    <row r="179" s="2" customFormat="1" ht="44.25" customHeight="1">
      <c r="A179" s="40"/>
      <c r="B179" s="41"/>
      <c r="C179" s="215" t="s">
        <v>481</v>
      </c>
      <c r="D179" s="215" t="s">
        <v>298</v>
      </c>
      <c r="E179" s="216" t="s">
        <v>1234</v>
      </c>
      <c r="F179" s="217" t="s">
        <v>1235</v>
      </c>
      <c r="G179" s="218" t="s">
        <v>301</v>
      </c>
      <c r="H179" s="219">
        <v>347.06</v>
      </c>
      <c r="I179" s="220"/>
      <c r="J179" s="221">
        <f>ROUND(I179*H179,2)</f>
        <v>0</v>
      </c>
      <c r="K179" s="217" t="s">
        <v>302</v>
      </c>
      <c r="L179" s="46"/>
      <c r="M179" s="222" t="s">
        <v>21</v>
      </c>
      <c r="N179" s="223" t="s">
        <v>43</v>
      </c>
      <c r="O179" s="86"/>
      <c r="P179" s="224">
        <f>O179*H179</f>
        <v>0</v>
      </c>
      <c r="Q179" s="224">
        <v>0.0079000000000000008</v>
      </c>
      <c r="R179" s="224">
        <f>Q179*H179</f>
        <v>2.7417740000000004</v>
      </c>
      <c r="S179" s="224">
        <v>0</v>
      </c>
      <c r="T179" s="225">
        <f>S179*H179</f>
        <v>0</v>
      </c>
      <c r="U179" s="40"/>
      <c r="V179" s="40"/>
      <c r="W179" s="40"/>
      <c r="X179" s="40"/>
      <c r="Y179" s="40"/>
      <c r="Z179" s="40"/>
      <c r="AA179" s="40"/>
      <c r="AB179" s="40"/>
      <c r="AC179" s="40"/>
      <c r="AD179" s="40"/>
      <c r="AE179" s="40"/>
      <c r="AR179" s="226" t="s">
        <v>303</v>
      </c>
      <c r="AT179" s="226" t="s">
        <v>298</v>
      </c>
      <c r="AU179" s="226" t="s">
        <v>81</v>
      </c>
      <c r="AY179" s="19" t="s">
        <v>295</v>
      </c>
      <c r="BE179" s="227">
        <f>IF(N179="základní",J179,0)</f>
        <v>0</v>
      </c>
      <c r="BF179" s="227">
        <f>IF(N179="snížená",J179,0)</f>
        <v>0</v>
      </c>
      <c r="BG179" s="227">
        <f>IF(N179="zákl. přenesená",J179,0)</f>
        <v>0</v>
      </c>
      <c r="BH179" s="227">
        <f>IF(N179="sníž. přenesená",J179,0)</f>
        <v>0</v>
      </c>
      <c r="BI179" s="227">
        <f>IF(N179="nulová",J179,0)</f>
        <v>0</v>
      </c>
      <c r="BJ179" s="19" t="s">
        <v>79</v>
      </c>
      <c r="BK179" s="227">
        <f>ROUND(I179*H179,2)</f>
        <v>0</v>
      </c>
      <c r="BL179" s="19" t="s">
        <v>303</v>
      </c>
      <c r="BM179" s="226" t="s">
        <v>1236</v>
      </c>
    </row>
    <row r="180" s="2" customFormat="1">
      <c r="A180" s="40"/>
      <c r="B180" s="41"/>
      <c r="C180" s="42"/>
      <c r="D180" s="228" t="s">
        <v>305</v>
      </c>
      <c r="E180" s="42"/>
      <c r="F180" s="229" t="s">
        <v>1237</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305</v>
      </c>
      <c r="AU180" s="19" t="s">
        <v>81</v>
      </c>
    </row>
    <row r="181" s="14" customFormat="1">
      <c r="A181" s="14"/>
      <c r="B181" s="244"/>
      <c r="C181" s="245"/>
      <c r="D181" s="235" t="s">
        <v>307</v>
      </c>
      <c r="E181" s="246" t="s">
        <v>21</v>
      </c>
      <c r="F181" s="247" t="s">
        <v>1238</v>
      </c>
      <c r="G181" s="245"/>
      <c r="H181" s="248">
        <v>347.06</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307</v>
      </c>
      <c r="AU181" s="254" t="s">
        <v>81</v>
      </c>
      <c r="AV181" s="14" t="s">
        <v>81</v>
      </c>
      <c r="AW181" s="14" t="s">
        <v>33</v>
      </c>
      <c r="AX181" s="14" t="s">
        <v>72</v>
      </c>
      <c r="AY181" s="254" t="s">
        <v>295</v>
      </c>
    </row>
    <row r="182" s="15" customFormat="1">
      <c r="A182" s="15"/>
      <c r="B182" s="255"/>
      <c r="C182" s="256"/>
      <c r="D182" s="235" t="s">
        <v>307</v>
      </c>
      <c r="E182" s="257" t="s">
        <v>21</v>
      </c>
      <c r="F182" s="258" t="s">
        <v>312</v>
      </c>
      <c r="G182" s="256"/>
      <c r="H182" s="259">
        <v>347.06</v>
      </c>
      <c r="I182" s="260"/>
      <c r="J182" s="256"/>
      <c r="K182" s="256"/>
      <c r="L182" s="261"/>
      <c r="M182" s="262"/>
      <c r="N182" s="263"/>
      <c r="O182" s="263"/>
      <c r="P182" s="263"/>
      <c r="Q182" s="263"/>
      <c r="R182" s="263"/>
      <c r="S182" s="263"/>
      <c r="T182" s="264"/>
      <c r="U182" s="15"/>
      <c r="V182" s="15"/>
      <c r="W182" s="15"/>
      <c r="X182" s="15"/>
      <c r="Y182" s="15"/>
      <c r="Z182" s="15"/>
      <c r="AA182" s="15"/>
      <c r="AB182" s="15"/>
      <c r="AC182" s="15"/>
      <c r="AD182" s="15"/>
      <c r="AE182" s="15"/>
      <c r="AT182" s="265" t="s">
        <v>307</v>
      </c>
      <c r="AU182" s="265" t="s">
        <v>81</v>
      </c>
      <c r="AV182" s="15" t="s">
        <v>303</v>
      </c>
      <c r="AW182" s="15" t="s">
        <v>33</v>
      </c>
      <c r="AX182" s="15" t="s">
        <v>79</v>
      </c>
      <c r="AY182" s="265" t="s">
        <v>295</v>
      </c>
    </row>
    <row r="183" s="2" customFormat="1" ht="37.8" customHeight="1">
      <c r="A183" s="40"/>
      <c r="B183" s="41"/>
      <c r="C183" s="215" t="s">
        <v>8</v>
      </c>
      <c r="D183" s="215" t="s">
        <v>298</v>
      </c>
      <c r="E183" s="216" t="s">
        <v>1239</v>
      </c>
      <c r="F183" s="217" t="s">
        <v>1240</v>
      </c>
      <c r="G183" s="218" t="s">
        <v>301</v>
      </c>
      <c r="H183" s="219">
        <v>100</v>
      </c>
      <c r="I183" s="220"/>
      <c r="J183" s="221">
        <f>ROUND(I183*H183,2)</f>
        <v>0</v>
      </c>
      <c r="K183" s="217" t="s">
        <v>302</v>
      </c>
      <c r="L183" s="46"/>
      <c r="M183" s="222" t="s">
        <v>21</v>
      </c>
      <c r="N183" s="223" t="s">
        <v>43</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303</v>
      </c>
      <c r="AT183" s="226" t="s">
        <v>298</v>
      </c>
      <c r="AU183" s="226" t="s">
        <v>81</v>
      </c>
      <c r="AY183" s="19" t="s">
        <v>295</v>
      </c>
      <c r="BE183" s="227">
        <f>IF(N183="základní",J183,0)</f>
        <v>0</v>
      </c>
      <c r="BF183" s="227">
        <f>IF(N183="snížená",J183,0)</f>
        <v>0</v>
      </c>
      <c r="BG183" s="227">
        <f>IF(N183="zákl. přenesená",J183,0)</f>
        <v>0</v>
      </c>
      <c r="BH183" s="227">
        <f>IF(N183="sníž. přenesená",J183,0)</f>
        <v>0</v>
      </c>
      <c r="BI183" s="227">
        <f>IF(N183="nulová",J183,0)</f>
        <v>0</v>
      </c>
      <c r="BJ183" s="19" t="s">
        <v>79</v>
      </c>
      <c r="BK183" s="227">
        <f>ROUND(I183*H183,2)</f>
        <v>0</v>
      </c>
      <c r="BL183" s="19" t="s">
        <v>303</v>
      </c>
      <c r="BM183" s="226" t="s">
        <v>1241</v>
      </c>
    </row>
    <row r="184" s="2" customFormat="1">
      <c r="A184" s="40"/>
      <c r="B184" s="41"/>
      <c r="C184" s="42"/>
      <c r="D184" s="228" t="s">
        <v>305</v>
      </c>
      <c r="E184" s="42"/>
      <c r="F184" s="229" t="s">
        <v>1242</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305</v>
      </c>
      <c r="AU184" s="19" t="s">
        <v>81</v>
      </c>
    </row>
    <row r="185" s="14" customFormat="1">
      <c r="A185" s="14"/>
      <c r="B185" s="244"/>
      <c r="C185" s="245"/>
      <c r="D185" s="235" t="s">
        <v>307</v>
      </c>
      <c r="E185" s="246" t="s">
        <v>21</v>
      </c>
      <c r="F185" s="247" t="s">
        <v>1243</v>
      </c>
      <c r="G185" s="245"/>
      <c r="H185" s="248">
        <v>100</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307</v>
      </c>
      <c r="AU185" s="254" t="s">
        <v>81</v>
      </c>
      <c r="AV185" s="14" t="s">
        <v>81</v>
      </c>
      <c r="AW185" s="14" t="s">
        <v>33</v>
      </c>
      <c r="AX185" s="14" t="s">
        <v>72</v>
      </c>
      <c r="AY185" s="254" t="s">
        <v>295</v>
      </c>
    </row>
    <row r="186" s="15" customFormat="1">
      <c r="A186" s="15"/>
      <c r="B186" s="255"/>
      <c r="C186" s="256"/>
      <c r="D186" s="235" t="s">
        <v>307</v>
      </c>
      <c r="E186" s="257" t="s">
        <v>21</v>
      </c>
      <c r="F186" s="258" t="s">
        <v>312</v>
      </c>
      <c r="G186" s="256"/>
      <c r="H186" s="259">
        <v>100</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307</v>
      </c>
      <c r="AU186" s="265" t="s">
        <v>81</v>
      </c>
      <c r="AV186" s="15" t="s">
        <v>303</v>
      </c>
      <c r="AW186" s="15" t="s">
        <v>33</v>
      </c>
      <c r="AX186" s="15" t="s">
        <v>79</v>
      </c>
      <c r="AY186" s="265" t="s">
        <v>295</v>
      </c>
    </row>
    <row r="187" s="2" customFormat="1" ht="33" customHeight="1">
      <c r="A187" s="40"/>
      <c r="B187" s="41"/>
      <c r="C187" s="215" t="s">
        <v>373</v>
      </c>
      <c r="D187" s="215" t="s">
        <v>298</v>
      </c>
      <c r="E187" s="216" t="s">
        <v>1244</v>
      </c>
      <c r="F187" s="217" t="s">
        <v>1245</v>
      </c>
      <c r="G187" s="218" t="s">
        <v>315</v>
      </c>
      <c r="H187" s="219">
        <v>10.27</v>
      </c>
      <c r="I187" s="220"/>
      <c r="J187" s="221">
        <f>ROUND(I187*H187,2)</f>
        <v>0</v>
      </c>
      <c r="K187" s="217" t="s">
        <v>302</v>
      </c>
      <c r="L187" s="46"/>
      <c r="M187" s="222" t="s">
        <v>21</v>
      </c>
      <c r="N187" s="223" t="s">
        <v>43</v>
      </c>
      <c r="O187" s="86"/>
      <c r="P187" s="224">
        <f>O187*H187</f>
        <v>0</v>
      </c>
      <c r="Q187" s="224">
        <v>2.3010199999999998</v>
      </c>
      <c r="R187" s="224">
        <f>Q187*H187</f>
        <v>23.631475399999996</v>
      </c>
      <c r="S187" s="224">
        <v>0</v>
      </c>
      <c r="T187" s="225">
        <f>S187*H187</f>
        <v>0</v>
      </c>
      <c r="U187" s="40"/>
      <c r="V187" s="40"/>
      <c r="W187" s="40"/>
      <c r="X187" s="40"/>
      <c r="Y187" s="40"/>
      <c r="Z187" s="40"/>
      <c r="AA187" s="40"/>
      <c r="AB187" s="40"/>
      <c r="AC187" s="40"/>
      <c r="AD187" s="40"/>
      <c r="AE187" s="40"/>
      <c r="AR187" s="226" t="s">
        <v>303</v>
      </c>
      <c r="AT187" s="226" t="s">
        <v>298</v>
      </c>
      <c r="AU187" s="226" t="s">
        <v>81</v>
      </c>
      <c r="AY187" s="19" t="s">
        <v>295</v>
      </c>
      <c r="BE187" s="227">
        <f>IF(N187="základní",J187,0)</f>
        <v>0</v>
      </c>
      <c r="BF187" s="227">
        <f>IF(N187="snížená",J187,0)</f>
        <v>0</v>
      </c>
      <c r="BG187" s="227">
        <f>IF(N187="zákl. přenesená",J187,0)</f>
        <v>0</v>
      </c>
      <c r="BH187" s="227">
        <f>IF(N187="sníž. přenesená",J187,0)</f>
        <v>0</v>
      </c>
      <c r="BI187" s="227">
        <f>IF(N187="nulová",J187,0)</f>
        <v>0</v>
      </c>
      <c r="BJ187" s="19" t="s">
        <v>79</v>
      </c>
      <c r="BK187" s="227">
        <f>ROUND(I187*H187,2)</f>
        <v>0</v>
      </c>
      <c r="BL187" s="19" t="s">
        <v>303</v>
      </c>
      <c r="BM187" s="226" t="s">
        <v>1246</v>
      </c>
    </row>
    <row r="188" s="2" customFormat="1">
      <c r="A188" s="40"/>
      <c r="B188" s="41"/>
      <c r="C188" s="42"/>
      <c r="D188" s="228" t="s">
        <v>305</v>
      </c>
      <c r="E188" s="42"/>
      <c r="F188" s="229" t="s">
        <v>1247</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305</v>
      </c>
      <c r="AU188" s="19" t="s">
        <v>81</v>
      </c>
    </row>
    <row r="189" s="14" customFormat="1">
      <c r="A189" s="14"/>
      <c r="B189" s="244"/>
      <c r="C189" s="245"/>
      <c r="D189" s="235" t="s">
        <v>307</v>
      </c>
      <c r="E189" s="246" t="s">
        <v>21</v>
      </c>
      <c r="F189" s="247" t="s">
        <v>1248</v>
      </c>
      <c r="G189" s="245"/>
      <c r="H189" s="248">
        <v>8.7159999999999993</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307</v>
      </c>
      <c r="AU189" s="254" t="s">
        <v>81</v>
      </c>
      <c r="AV189" s="14" t="s">
        <v>81</v>
      </c>
      <c r="AW189" s="14" t="s">
        <v>33</v>
      </c>
      <c r="AX189" s="14" t="s">
        <v>72</v>
      </c>
      <c r="AY189" s="254" t="s">
        <v>295</v>
      </c>
    </row>
    <row r="190" s="14" customFormat="1">
      <c r="A190" s="14"/>
      <c r="B190" s="244"/>
      <c r="C190" s="245"/>
      <c r="D190" s="235" t="s">
        <v>307</v>
      </c>
      <c r="E190" s="246" t="s">
        <v>21</v>
      </c>
      <c r="F190" s="247" t="s">
        <v>1249</v>
      </c>
      <c r="G190" s="245"/>
      <c r="H190" s="248">
        <v>1.5540000000000001</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307</v>
      </c>
      <c r="AU190" s="254" t="s">
        <v>81</v>
      </c>
      <c r="AV190" s="14" t="s">
        <v>81</v>
      </c>
      <c r="AW190" s="14" t="s">
        <v>33</v>
      </c>
      <c r="AX190" s="14" t="s">
        <v>72</v>
      </c>
      <c r="AY190" s="254" t="s">
        <v>295</v>
      </c>
    </row>
    <row r="191" s="15" customFormat="1">
      <c r="A191" s="15"/>
      <c r="B191" s="255"/>
      <c r="C191" s="256"/>
      <c r="D191" s="235" t="s">
        <v>307</v>
      </c>
      <c r="E191" s="257" t="s">
        <v>21</v>
      </c>
      <c r="F191" s="258" t="s">
        <v>312</v>
      </c>
      <c r="G191" s="256"/>
      <c r="H191" s="259">
        <v>10.27</v>
      </c>
      <c r="I191" s="260"/>
      <c r="J191" s="256"/>
      <c r="K191" s="256"/>
      <c r="L191" s="261"/>
      <c r="M191" s="262"/>
      <c r="N191" s="263"/>
      <c r="O191" s="263"/>
      <c r="P191" s="263"/>
      <c r="Q191" s="263"/>
      <c r="R191" s="263"/>
      <c r="S191" s="263"/>
      <c r="T191" s="264"/>
      <c r="U191" s="15"/>
      <c r="V191" s="15"/>
      <c r="W191" s="15"/>
      <c r="X191" s="15"/>
      <c r="Y191" s="15"/>
      <c r="Z191" s="15"/>
      <c r="AA191" s="15"/>
      <c r="AB191" s="15"/>
      <c r="AC191" s="15"/>
      <c r="AD191" s="15"/>
      <c r="AE191" s="15"/>
      <c r="AT191" s="265" t="s">
        <v>307</v>
      </c>
      <c r="AU191" s="265" t="s">
        <v>81</v>
      </c>
      <c r="AV191" s="15" t="s">
        <v>303</v>
      </c>
      <c r="AW191" s="15" t="s">
        <v>33</v>
      </c>
      <c r="AX191" s="15" t="s">
        <v>79</v>
      </c>
      <c r="AY191" s="265" t="s">
        <v>295</v>
      </c>
    </row>
    <row r="192" s="2" customFormat="1" ht="33" customHeight="1">
      <c r="A192" s="40"/>
      <c r="B192" s="41"/>
      <c r="C192" s="215" t="s">
        <v>488</v>
      </c>
      <c r="D192" s="215" t="s">
        <v>298</v>
      </c>
      <c r="E192" s="216" t="s">
        <v>1250</v>
      </c>
      <c r="F192" s="217" t="s">
        <v>1251</v>
      </c>
      <c r="G192" s="218" t="s">
        <v>315</v>
      </c>
      <c r="H192" s="219">
        <v>10.27</v>
      </c>
      <c r="I192" s="220"/>
      <c r="J192" s="221">
        <f>ROUND(I192*H192,2)</f>
        <v>0</v>
      </c>
      <c r="K192" s="217" t="s">
        <v>302</v>
      </c>
      <c r="L192" s="46"/>
      <c r="M192" s="222" t="s">
        <v>21</v>
      </c>
      <c r="N192" s="223" t="s">
        <v>43</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303</v>
      </c>
      <c r="AT192" s="226" t="s">
        <v>298</v>
      </c>
      <c r="AU192" s="226" t="s">
        <v>81</v>
      </c>
      <c r="AY192" s="19" t="s">
        <v>295</v>
      </c>
      <c r="BE192" s="227">
        <f>IF(N192="základní",J192,0)</f>
        <v>0</v>
      </c>
      <c r="BF192" s="227">
        <f>IF(N192="snížená",J192,0)</f>
        <v>0</v>
      </c>
      <c r="BG192" s="227">
        <f>IF(N192="zákl. přenesená",J192,0)</f>
        <v>0</v>
      </c>
      <c r="BH192" s="227">
        <f>IF(N192="sníž. přenesená",J192,0)</f>
        <v>0</v>
      </c>
      <c r="BI192" s="227">
        <f>IF(N192="nulová",J192,0)</f>
        <v>0</v>
      </c>
      <c r="BJ192" s="19" t="s">
        <v>79</v>
      </c>
      <c r="BK192" s="227">
        <f>ROUND(I192*H192,2)</f>
        <v>0</v>
      </c>
      <c r="BL192" s="19" t="s">
        <v>303</v>
      </c>
      <c r="BM192" s="226" t="s">
        <v>1252</v>
      </c>
    </row>
    <row r="193" s="2" customFormat="1">
      <c r="A193" s="40"/>
      <c r="B193" s="41"/>
      <c r="C193" s="42"/>
      <c r="D193" s="228" t="s">
        <v>305</v>
      </c>
      <c r="E193" s="42"/>
      <c r="F193" s="229" t="s">
        <v>1253</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305</v>
      </c>
      <c r="AU193" s="19" t="s">
        <v>81</v>
      </c>
    </row>
    <row r="194" s="2" customFormat="1" ht="21.75" customHeight="1">
      <c r="A194" s="40"/>
      <c r="B194" s="41"/>
      <c r="C194" s="215" t="s">
        <v>500</v>
      </c>
      <c r="D194" s="215" t="s">
        <v>298</v>
      </c>
      <c r="E194" s="216" t="s">
        <v>1254</v>
      </c>
      <c r="F194" s="217" t="s">
        <v>1255</v>
      </c>
      <c r="G194" s="218" t="s">
        <v>348</v>
      </c>
      <c r="H194" s="219">
        <v>0.55700000000000005</v>
      </c>
      <c r="I194" s="220"/>
      <c r="J194" s="221">
        <f>ROUND(I194*H194,2)</f>
        <v>0</v>
      </c>
      <c r="K194" s="217" t="s">
        <v>302</v>
      </c>
      <c r="L194" s="46"/>
      <c r="M194" s="222" t="s">
        <v>21</v>
      </c>
      <c r="N194" s="223" t="s">
        <v>43</v>
      </c>
      <c r="O194" s="86"/>
      <c r="P194" s="224">
        <f>O194*H194</f>
        <v>0</v>
      </c>
      <c r="Q194" s="224">
        <v>1.06277</v>
      </c>
      <c r="R194" s="224">
        <f>Q194*H194</f>
        <v>0.59196289000000002</v>
      </c>
      <c r="S194" s="224">
        <v>0</v>
      </c>
      <c r="T194" s="225">
        <f>S194*H194</f>
        <v>0</v>
      </c>
      <c r="U194" s="40"/>
      <c r="V194" s="40"/>
      <c r="W194" s="40"/>
      <c r="X194" s="40"/>
      <c r="Y194" s="40"/>
      <c r="Z194" s="40"/>
      <c r="AA194" s="40"/>
      <c r="AB194" s="40"/>
      <c r="AC194" s="40"/>
      <c r="AD194" s="40"/>
      <c r="AE194" s="40"/>
      <c r="AR194" s="226" t="s">
        <v>303</v>
      </c>
      <c r="AT194" s="226" t="s">
        <v>298</v>
      </c>
      <c r="AU194" s="226" t="s">
        <v>81</v>
      </c>
      <c r="AY194" s="19" t="s">
        <v>295</v>
      </c>
      <c r="BE194" s="227">
        <f>IF(N194="základní",J194,0)</f>
        <v>0</v>
      </c>
      <c r="BF194" s="227">
        <f>IF(N194="snížená",J194,0)</f>
        <v>0</v>
      </c>
      <c r="BG194" s="227">
        <f>IF(N194="zákl. přenesená",J194,0)</f>
        <v>0</v>
      </c>
      <c r="BH194" s="227">
        <f>IF(N194="sníž. přenesená",J194,0)</f>
        <v>0</v>
      </c>
      <c r="BI194" s="227">
        <f>IF(N194="nulová",J194,0)</f>
        <v>0</v>
      </c>
      <c r="BJ194" s="19" t="s">
        <v>79</v>
      </c>
      <c r="BK194" s="227">
        <f>ROUND(I194*H194,2)</f>
        <v>0</v>
      </c>
      <c r="BL194" s="19" t="s">
        <v>303</v>
      </c>
      <c r="BM194" s="226" t="s">
        <v>1256</v>
      </c>
    </row>
    <row r="195" s="2" customFormat="1">
      <c r="A195" s="40"/>
      <c r="B195" s="41"/>
      <c r="C195" s="42"/>
      <c r="D195" s="228" t="s">
        <v>305</v>
      </c>
      <c r="E195" s="42"/>
      <c r="F195" s="229" t="s">
        <v>1257</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305</v>
      </c>
      <c r="AU195" s="19" t="s">
        <v>81</v>
      </c>
    </row>
    <row r="196" s="14" customFormat="1">
      <c r="A196" s="14"/>
      <c r="B196" s="244"/>
      <c r="C196" s="245"/>
      <c r="D196" s="235" t="s">
        <v>307</v>
      </c>
      <c r="E196" s="246" t="s">
        <v>21</v>
      </c>
      <c r="F196" s="247" t="s">
        <v>1258</v>
      </c>
      <c r="G196" s="245"/>
      <c r="H196" s="248">
        <v>0.49199999999999999</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307</v>
      </c>
      <c r="AU196" s="254" t="s">
        <v>81</v>
      </c>
      <c r="AV196" s="14" t="s">
        <v>81</v>
      </c>
      <c r="AW196" s="14" t="s">
        <v>33</v>
      </c>
      <c r="AX196" s="14" t="s">
        <v>72</v>
      </c>
      <c r="AY196" s="254" t="s">
        <v>295</v>
      </c>
    </row>
    <row r="197" s="14" customFormat="1">
      <c r="A197" s="14"/>
      <c r="B197" s="244"/>
      <c r="C197" s="245"/>
      <c r="D197" s="235" t="s">
        <v>307</v>
      </c>
      <c r="E197" s="246" t="s">
        <v>21</v>
      </c>
      <c r="F197" s="247" t="s">
        <v>1259</v>
      </c>
      <c r="G197" s="245"/>
      <c r="H197" s="248">
        <v>0.065000000000000002</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307</v>
      </c>
      <c r="AU197" s="254" t="s">
        <v>81</v>
      </c>
      <c r="AV197" s="14" t="s">
        <v>81</v>
      </c>
      <c r="AW197" s="14" t="s">
        <v>33</v>
      </c>
      <c r="AX197" s="14" t="s">
        <v>72</v>
      </c>
      <c r="AY197" s="254" t="s">
        <v>295</v>
      </c>
    </row>
    <row r="198" s="15" customFormat="1">
      <c r="A198" s="15"/>
      <c r="B198" s="255"/>
      <c r="C198" s="256"/>
      <c r="D198" s="235" t="s">
        <v>307</v>
      </c>
      <c r="E198" s="257" t="s">
        <v>21</v>
      </c>
      <c r="F198" s="258" t="s">
        <v>312</v>
      </c>
      <c r="G198" s="256"/>
      <c r="H198" s="259">
        <v>0.55700000000000005</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307</v>
      </c>
      <c r="AU198" s="265" t="s">
        <v>81</v>
      </c>
      <c r="AV198" s="15" t="s">
        <v>303</v>
      </c>
      <c r="AW198" s="15" t="s">
        <v>33</v>
      </c>
      <c r="AX198" s="15" t="s">
        <v>79</v>
      </c>
      <c r="AY198" s="265" t="s">
        <v>295</v>
      </c>
    </row>
    <row r="199" s="2" customFormat="1" ht="37.8" customHeight="1">
      <c r="A199" s="40"/>
      <c r="B199" s="41"/>
      <c r="C199" s="215" t="s">
        <v>506</v>
      </c>
      <c r="D199" s="215" t="s">
        <v>298</v>
      </c>
      <c r="E199" s="216" t="s">
        <v>1260</v>
      </c>
      <c r="F199" s="217" t="s">
        <v>1261</v>
      </c>
      <c r="G199" s="218" t="s">
        <v>328</v>
      </c>
      <c r="H199" s="219">
        <v>156.17699999999999</v>
      </c>
      <c r="I199" s="220"/>
      <c r="J199" s="221">
        <f>ROUND(I199*H199,2)</f>
        <v>0</v>
      </c>
      <c r="K199" s="217" t="s">
        <v>302</v>
      </c>
      <c r="L199" s="46"/>
      <c r="M199" s="222" t="s">
        <v>21</v>
      </c>
      <c r="N199" s="223" t="s">
        <v>43</v>
      </c>
      <c r="O199" s="86"/>
      <c r="P199" s="224">
        <f>O199*H199</f>
        <v>0</v>
      </c>
      <c r="Q199" s="224">
        <v>2.0000000000000002E-05</v>
      </c>
      <c r="R199" s="224">
        <f>Q199*H199</f>
        <v>0.0031235400000000002</v>
      </c>
      <c r="S199" s="224">
        <v>0</v>
      </c>
      <c r="T199" s="225">
        <f>S199*H199</f>
        <v>0</v>
      </c>
      <c r="U199" s="40"/>
      <c r="V199" s="40"/>
      <c r="W199" s="40"/>
      <c r="X199" s="40"/>
      <c r="Y199" s="40"/>
      <c r="Z199" s="40"/>
      <c r="AA199" s="40"/>
      <c r="AB199" s="40"/>
      <c r="AC199" s="40"/>
      <c r="AD199" s="40"/>
      <c r="AE199" s="40"/>
      <c r="AR199" s="226" t="s">
        <v>303</v>
      </c>
      <c r="AT199" s="226" t="s">
        <v>298</v>
      </c>
      <c r="AU199" s="226" t="s">
        <v>81</v>
      </c>
      <c r="AY199" s="19" t="s">
        <v>295</v>
      </c>
      <c r="BE199" s="227">
        <f>IF(N199="základní",J199,0)</f>
        <v>0</v>
      </c>
      <c r="BF199" s="227">
        <f>IF(N199="snížená",J199,0)</f>
        <v>0</v>
      </c>
      <c r="BG199" s="227">
        <f>IF(N199="zákl. přenesená",J199,0)</f>
        <v>0</v>
      </c>
      <c r="BH199" s="227">
        <f>IF(N199="sníž. přenesená",J199,0)</f>
        <v>0</v>
      </c>
      <c r="BI199" s="227">
        <f>IF(N199="nulová",J199,0)</f>
        <v>0</v>
      </c>
      <c r="BJ199" s="19" t="s">
        <v>79</v>
      </c>
      <c r="BK199" s="227">
        <f>ROUND(I199*H199,2)</f>
        <v>0</v>
      </c>
      <c r="BL199" s="19" t="s">
        <v>303</v>
      </c>
      <c r="BM199" s="226" t="s">
        <v>1262</v>
      </c>
    </row>
    <row r="200" s="2" customFormat="1">
      <c r="A200" s="40"/>
      <c r="B200" s="41"/>
      <c r="C200" s="42"/>
      <c r="D200" s="228" t="s">
        <v>305</v>
      </c>
      <c r="E200" s="42"/>
      <c r="F200" s="229" t="s">
        <v>1263</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305</v>
      </c>
      <c r="AU200" s="19" t="s">
        <v>81</v>
      </c>
    </row>
    <row r="201" s="14" customFormat="1">
      <c r="A201" s="14"/>
      <c r="B201" s="244"/>
      <c r="C201" s="245"/>
      <c r="D201" s="235" t="s">
        <v>307</v>
      </c>
      <c r="E201" s="246" t="s">
        <v>21</v>
      </c>
      <c r="F201" s="247" t="s">
        <v>1264</v>
      </c>
      <c r="G201" s="245"/>
      <c r="H201" s="248">
        <v>130.743</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307</v>
      </c>
      <c r="AU201" s="254" t="s">
        <v>81</v>
      </c>
      <c r="AV201" s="14" t="s">
        <v>81</v>
      </c>
      <c r="AW201" s="14" t="s">
        <v>33</v>
      </c>
      <c r="AX201" s="14" t="s">
        <v>72</v>
      </c>
      <c r="AY201" s="254" t="s">
        <v>295</v>
      </c>
    </row>
    <row r="202" s="14" customFormat="1">
      <c r="A202" s="14"/>
      <c r="B202" s="244"/>
      <c r="C202" s="245"/>
      <c r="D202" s="235" t="s">
        <v>307</v>
      </c>
      <c r="E202" s="246" t="s">
        <v>21</v>
      </c>
      <c r="F202" s="247" t="s">
        <v>1265</v>
      </c>
      <c r="G202" s="245"/>
      <c r="H202" s="248">
        <v>25.434000000000001</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307</v>
      </c>
      <c r="AU202" s="254" t="s">
        <v>81</v>
      </c>
      <c r="AV202" s="14" t="s">
        <v>81</v>
      </c>
      <c r="AW202" s="14" t="s">
        <v>33</v>
      </c>
      <c r="AX202" s="14" t="s">
        <v>72</v>
      </c>
      <c r="AY202" s="254" t="s">
        <v>295</v>
      </c>
    </row>
    <row r="203" s="15" customFormat="1">
      <c r="A203" s="15"/>
      <c r="B203" s="255"/>
      <c r="C203" s="256"/>
      <c r="D203" s="235" t="s">
        <v>307</v>
      </c>
      <c r="E203" s="257" t="s">
        <v>21</v>
      </c>
      <c r="F203" s="258" t="s">
        <v>312</v>
      </c>
      <c r="G203" s="256"/>
      <c r="H203" s="259">
        <v>156.17699999999999</v>
      </c>
      <c r="I203" s="260"/>
      <c r="J203" s="256"/>
      <c r="K203" s="256"/>
      <c r="L203" s="261"/>
      <c r="M203" s="262"/>
      <c r="N203" s="263"/>
      <c r="O203" s="263"/>
      <c r="P203" s="263"/>
      <c r="Q203" s="263"/>
      <c r="R203" s="263"/>
      <c r="S203" s="263"/>
      <c r="T203" s="264"/>
      <c r="U203" s="15"/>
      <c r="V203" s="15"/>
      <c r="W203" s="15"/>
      <c r="X203" s="15"/>
      <c r="Y203" s="15"/>
      <c r="Z203" s="15"/>
      <c r="AA203" s="15"/>
      <c r="AB203" s="15"/>
      <c r="AC203" s="15"/>
      <c r="AD203" s="15"/>
      <c r="AE203" s="15"/>
      <c r="AT203" s="265" t="s">
        <v>307</v>
      </c>
      <c r="AU203" s="265" t="s">
        <v>81</v>
      </c>
      <c r="AV203" s="15" t="s">
        <v>303</v>
      </c>
      <c r="AW203" s="15" t="s">
        <v>33</v>
      </c>
      <c r="AX203" s="15" t="s">
        <v>79</v>
      </c>
      <c r="AY203" s="265" t="s">
        <v>295</v>
      </c>
    </row>
    <row r="204" s="2" customFormat="1" ht="37.8" customHeight="1">
      <c r="A204" s="40"/>
      <c r="B204" s="41"/>
      <c r="C204" s="215" t="s">
        <v>511</v>
      </c>
      <c r="D204" s="215" t="s">
        <v>298</v>
      </c>
      <c r="E204" s="216" t="s">
        <v>1266</v>
      </c>
      <c r="F204" s="217" t="s">
        <v>1267</v>
      </c>
      <c r="G204" s="218" t="s">
        <v>459</v>
      </c>
      <c r="H204" s="219">
        <v>1</v>
      </c>
      <c r="I204" s="220"/>
      <c r="J204" s="221">
        <f>ROUND(I204*H204,2)</f>
        <v>0</v>
      </c>
      <c r="K204" s="217" t="s">
        <v>302</v>
      </c>
      <c r="L204" s="46"/>
      <c r="M204" s="222" t="s">
        <v>21</v>
      </c>
      <c r="N204" s="223" t="s">
        <v>43</v>
      </c>
      <c r="O204" s="86"/>
      <c r="P204" s="224">
        <f>O204*H204</f>
        <v>0</v>
      </c>
      <c r="Q204" s="224">
        <v>0.04684</v>
      </c>
      <c r="R204" s="224">
        <f>Q204*H204</f>
        <v>0.04684</v>
      </c>
      <c r="S204" s="224">
        <v>0</v>
      </c>
      <c r="T204" s="225">
        <f>S204*H204</f>
        <v>0</v>
      </c>
      <c r="U204" s="40"/>
      <c r="V204" s="40"/>
      <c r="W204" s="40"/>
      <c r="X204" s="40"/>
      <c r="Y204" s="40"/>
      <c r="Z204" s="40"/>
      <c r="AA204" s="40"/>
      <c r="AB204" s="40"/>
      <c r="AC204" s="40"/>
      <c r="AD204" s="40"/>
      <c r="AE204" s="40"/>
      <c r="AR204" s="226" t="s">
        <v>303</v>
      </c>
      <c r="AT204" s="226" t="s">
        <v>298</v>
      </c>
      <c r="AU204" s="226" t="s">
        <v>81</v>
      </c>
      <c r="AY204" s="19" t="s">
        <v>295</v>
      </c>
      <c r="BE204" s="227">
        <f>IF(N204="základní",J204,0)</f>
        <v>0</v>
      </c>
      <c r="BF204" s="227">
        <f>IF(N204="snížená",J204,0)</f>
        <v>0</v>
      </c>
      <c r="BG204" s="227">
        <f>IF(N204="zákl. přenesená",J204,0)</f>
        <v>0</v>
      </c>
      <c r="BH204" s="227">
        <f>IF(N204="sníž. přenesená",J204,0)</f>
        <v>0</v>
      </c>
      <c r="BI204" s="227">
        <f>IF(N204="nulová",J204,0)</f>
        <v>0</v>
      </c>
      <c r="BJ204" s="19" t="s">
        <v>79</v>
      </c>
      <c r="BK204" s="227">
        <f>ROUND(I204*H204,2)</f>
        <v>0</v>
      </c>
      <c r="BL204" s="19" t="s">
        <v>303</v>
      </c>
      <c r="BM204" s="226" t="s">
        <v>1268</v>
      </c>
    </row>
    <row r="205" s="2" customFormat="1">
      <c r="A205" s="40"/>
      <c r="B205" s="41"/>
      <c r="C205" s="42"/>
      <c r="D205" s="228" t="s">
        <v>305</v>
      </c>
      <c r="E205" s="42"/>
      <c r="F205" s="229" t="s">
        <v>1269</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305</v>
      </c>
      <c r="AU205" s="19" t="s">
        <v>81</v>
      </c>
    </row>
    <row r="206" s="14" customFormat="1">
      <c r="A206" s="14"/>
      <c r="B206" s="244"/>
      <c r="C206" s="245"/>
      <c r="D206" s="235" t="s">
        <v>307</v>
      </c>
      <c r="E206" s="246" t="s">
        <v>21</v>
      </c>
      <c r="F206" s="247" t="s">
        <v>1059</v>
      </c>
      <c r="G206" s="245"/>
      <c r="H206" s="248">
        <v>1</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307</v>
      </c>
      <c r="AU206" s="254" t="s">
        <v>81</v>
      </c>
      <c r="AV206" s="14" t="s">
        <v>81</v>
      </c>
      <c r="AW206" s="14" t="s">
        <v>33</v>
      </c>
      <c r="AX206" s="14" t="s">
        <v>72</v>
      </c>
      <c r="AY206" s="254" t="s">
        <v>295</v>
      </c>
    </row>
    <row r="207" s="15" customFormat="1">
      <c r="A207" s="15"/>
      <c r="B207" s="255"/>
      <c r="C207" s="256"/>
      <c r="D207" s="235" t="s">
        <v>307</v>
      </c>
      <c r="E207" s="257" t="s">
        <v>21</v>
      </c>
      <c r="F207" s="258" t="s">
        <v>312</v>
      </c>
      <c r="G207" s="256"/>
      <c r="H207" s="259">
        <v>1</v>
      </c>
      <c r="I207" s="260"/>
      <c r="J207" s="256"/>
      <c r="K207" s="256"/>
      <c r="L207" s="261"/>
      <c r="M207" s="262"/>
      <c r="N207" s="263"/>
      <c r="O207" s="263"/>
      <c r="P207" s="263"/>
      <c r="Q207" s="263"/>
      <c r="R207" s="263"/>
      <c r="S207" s="263"/>
      <c r="T207" s="264"/>
      <c r="U207" s="15"/>
      <c r="V207" s="15"/>
      <c r="W207" s="15"/>
      <c r="X207" s="15"/>
      <c r="Y207" s="15"/>
      <c r="Z207" s="15"/>
      <c r="AA207" s="15"/>
      <c r="AB207" s="15"/>
      <c r="AC207" s="15"/>
      <c r="AD207" s="15"/>
      <c r="AE207" s="15"/>
      <c r="AT207" s="265" t="s">
        <v>307</v>
      </c>
      <c r="AU207" s="265" t="s">
        <v>81</v>
      </c>
      <c r="AV207" s="15" t="s">
        <v>303</v>
      </c>
      <c r="AW207" s="15" t="s">
        <v>33</v>
      </c>
      <c r="AX207" s="15" t="s">
        <v>79</v>
      </c>
      <c r="AY207" s="265" t="s">
        <v>295</v>
      </c>
    </row>
    <row r="208" s="2" customFormat="1" ht="33" customHeight="1">
      <c r="A208" s="40"/>
      <c r="B208" s="41"/>
      <c r="C208" s="286" t="s">
        <v>7</v>
      </c>
      <c r="D208" s="286" t="s">
        <v>947</v>
      </c>
      <c r="E208" s="287" t="s">
        <v>1270</v>
      </c>
      <c r="F208" s="288" t="s">
        <v>1271</v>
      </c>
      <c r="G208" s="289" t="s">
        <v>459</v>
      </c>
      <c r="H208" s="290">
        <v>1</v>
      </c>
      <c r="I208" s="291"/>
      <c r="J208" s="292">
        <f>ROUND(I208*H208,2)</f>
        <v>0</v>
      </c>
      <c r="K208" s="288" t="s">
        <v>302</v>
      </c>
      <c r="L208" s="293"/>
      <c r="M208" s="294" t="s">
        <v>21</v>
      </c>
      <c r="N208" s="295" t="s">
        <v>43</v>
      </c>
      <c r="O208" s="86"/>
      <c r="P208" s="224">
        <f>O208*H208</f>
        <v>0</v>
      </c>
      <c r="Q208" s="224">
        <v>0.012489999999999999</v>
      </c>
      <c r="R208" s="224">
        <f>Q208*H208</f>
        <v>0.012489999999999999</v>
      </c>
      <c r="S208" s="224">
        <v>0</v>
      </c>
      <c r="T208" s="225">
        <f>S208*H208</f>
        <v>0</v>
      </c>
      <c r="U208" s="40"/>
      <c r="V208" s="40"/>
      <c r="W208" s="40"/>
      <c r="X208" s="40"/>
      <c r="Y208" s="40"/>
      <c r="Z208" s="40"/>
      <c r="AA208" s="40"/>
      <c r="AB208" s="40"/>
      <c r="AC208" s="40"/>
      <c r="AD208" s="40"/>
      <c r="AE208" s="40"/>
      <c r="AR208" s="226" t="s">
        <v>351</v>
      </c>
      <c r="AT208" s="226" t="s">
        <v>947</v>
      </c>
      <c r="AU208" s="226" t="s">
        <v>81</v>
      </c>
      <c r="AY208" s="19" t="s">
        <v>295</v>
      </c>
      <c r="BE208" s="227">
        <f>IF(N208="základní",J208,0)</f>
        <v>0</v>
      </c>
      <c r="BF208" s="227">
        <f>IF(N208="snížená",J208,0)</f>
        <v>0</v>
      </c>
      <c r="BG208" s="227">
        <f>IF(N208="zákl. přenesená",J208,0)</f>
        <v>0</v>
      </c>
      <c r="BH208" s="227">
        <f>IF(N208="sníž. přenesená",J208,0)</f>
        <v>0</v>
      </c>
      <c r="BI208" s="227">
        <f>IF(N208="nulová",J208,0)</f>
        <v>0</v>
      </c>
      <c r="BJ208" s="19" t="s">
        <v>79</v>
      </c>
      <c r="BK208" s="227">
        <f>ROUND(I208*H208,2)</f>
        <v>0</v>
      </c>
      <c r="BL208" s="19" t="s">
        <v>303</v>
      </c>
      <c r="BM208" s="226" t="s">
        <v>1272</v>
      </c>
    </row>
    <row r="209" s="12" customFormat="1" ht="22.8" customHeight="1">
      <c r="A209" s="12"/>
      <c r="B209" s="199"/>
      <c r="C209" s="200"/>
      <c r="D209" s="201" t="s">
        <v>71</v>
      </c>
      <c r="E209" s="213" t="s">
        <v>296</v>
      </c>
      <c r="F209" s="213" t="s">
        <v>297</v>
      </c>
      <c r="G209" s="200"/>
      <c r="H209" s="200"/>
      <c r="I209" s="203"/>
      <c r="J209" s="214">
        <f>BK209</f>
        <v>0</v>
      </c>
      <c r="K209" s="200"/>
      <c r="L209" s="205"/>
      <c r="M209" s="206"/>
      <c r="N209" s="207"/>
      <c r="O209" s="207"/>
      <c r="P209" s="208">
        <f>SUM(P210:P219)</f>
        <v>0</v>
      </c>
      <c r="Q209" s="207"/>
      <c r="R209" s="208">
        <f>SUM(R210:R219)</f>
        <v>0.029500100000000001</v>
      </c>
      <c r="S209" s="207"/>
      <c r="T209" s="209">
        <f>SUM(T210:T219)</f>
        <v>0</v>
      </c>
      <c r="U209" s="12"/>
      <c r="V209" s="12"/>
      <c r="W209" s="12"/>
      <c r="X209" s="12"/>
      <c r="Y209" s="12"/>
      <c r="Z209" s="12"/>
      <c r="AA209" s="12"/>
      <c r="AB209" s="12"/>
      <c r="AC209" s="12"/>
      <c r="AD209" s="12"/>
      <c r="AE209" s="12"/>
      <c r="AR209" s="210" t="s">
        <v>79</v>
      </c>
      <c r="AT209" s="211" t="s">
        <v>71</v>
      </c>
      <c r="AU209" s="211" t="s">
        <v>79</v>
      </c>
      <c r="AY209" s="210" t="s">
        <v>295</v>
      </c>
      <c r="BK209" s="212">
        <f>SUM(BK210:BK219)</f>
        <v>0</v>
      </c>
    </row>
    <row r="210" s="2" customFormat="1" ht="37.8" customHeight="1">
      <c r="A210" s="40"/>
      <c r="B210" s="41"/>
      <c r="C210" s="215" t="s">
        <v>520</v>
      </c>
      <c r="D210" s="215" t="s">
        <v>298</v>
      </c>
      <c r="E210" s="216" t="s">
        <v>1273</v>
      </c>
      <c r="F210" s="217" t="s">
        <v>1274</v>
      </c>
      <c r="G210" s="218" t="s">
        <v>301</v>
      </c>
      <c r="H210" s="219">
        <v>173.53</v>
      </c>
      <c r="I210" s="220"/>
      <c r="J210" s="221">
        <f>ROUND(I210*H210,2)</f>
        <v>0</v>
      </c>
      <c r="K210" s="217" t="s">
        <v>302</v>
      </c>
      <c r="L210" s="46"/>
      <c r="M210" s="222" t="s">
        <v>21</v>
      </c>
      <c r="N210" s="223" t="s">
        <v>43</v>
      </c>
      <c r="O210" s="86"/>
      <c r="P210" s="224">
        <f>O210*H210</f>
        <v>0</v>
      </c>
      <c r="Q210" s="224">
        <v>0.00012999999999999999</v>
      </c>
      <c r="R210" s="224">
        <f>Q210*H210</f>
        <v>0.0225589</v>
      </c>
      <c r="S210" s="224">
        <v>0</v>
      </c>
      <c r="T210" s="225">
        <f>S210*H210</f>
        <v>0</v>
      </c>
      <c r="U210" s="40"/>
      <c r="V210" s="40"/>
      <c r="W210" s="40"/>
      <c r="X210" s="40"/>
      <c r="Y210" s="40"/>
      <c r="Z210" s="40"/>
      <c r="AA210" s="40"/>
      <c r="AB210" s="40"/>
      <c r="AC210" s="40"/>
      <c r="AD210" s="40"/>
      <c r="AE210" s="40"/>
      <c r="AR210" s="226" t="s">
        <v>303</v>
      </c>
      <c r="AT210" s="226" t="s">
        <v>298</v>
      </c>
      <c r="AU210" s="226" t="s">
        <v>81</v>
      </c>
      <c r="AY210" s="19" t="s">
        <v>295</v>
      </c>
      <c r="BE210" s="227">
        <f>IF(N210="základní",J210,0)</f>
        <v>0</v>
      </c>
      <c r="BF210" s="227">
        <f>IF(N210="snížená",J210,0)</f>
        <v>0</v>
      </c>
      <c r="BG210" s="227">
        <f>IF(N210="zákl. přenesená",J210,0)</f>
        <v>0</v>
      </c>
      <c r="BH210" s="227">
        <f>IF(N210="sníž. přenesená",J210,0)</f>
        <v>0</v>
      </c>
      <c r="BI210" s="227">
        <f>IF(N210="nulová",J210,0)</f>
        <v>0</v>
      </c>
      <c r="BJ210" s="19" t="s">
        <v>79</v>
      </c>
      <c r="BK210" s="227">
        <f>ROUND(I210*H210,2)</f>
        <v>0</v>
      </c>
      <c r="BL210" s="19" t="s">
        <v>303</v>
      </c>
      <c r="BM210" s="226" t="s">
        <v>1275</v>
      </c>
    </row>
    <row r="211" s="2" customFormat="1">
      <c r="A211" s="40"/>
      <c r="B211" s="41"/>
      <c r="C211" s="42"/>
      <c r="D211" s="228" t="s">
        <v>305</v>
      </c>
      <c r="E211" s="42"/>
      <c r="F211" s="229" t="s">
        <v>1276</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305</v>
      </c>
      <c r="AU211" s="19" t="s">
        <v>81</v>
      </c>
    </row>
    <row r="212" s="14" customFormat="1">
      <c r="A212" s="14"/>
      <c r="B212" s="244"/>
      <c r="C212" s="245"/>
      <c r="D212" s="235" t="s">
        <v>307</v>
      </c>
      <c r="E212" s="246" t="s">
        <v>21</v>
      </c>
      <c r="F212" s="247" t="s">
        <v>1190</v>
      </c>
      <c r="G212" s="245"/>
      <c r="H212" s="248">
        <v>173.53</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307</v>
      </c>
      <c r="AU212" s="254" t="s">
        <v>81</v>
      </c>
      <c r="AV212" s="14" t="s">
        <v>81</v>
      </c>
      <c r="AW212" s="14" t="s">
        <v>33</v>
      </c>
      <c r="AX212" s="14" t="s">
        <v>72</v>
      </c>
      <c r="AY212" s="254" t="s">
        <v>295</v>
      </c>
    </row>
    <row r="213" s="15" customFormat="1">
      <c r="A213" s="15"/>
      <c r="B213" s="255"/>
      <c r="C213" s="256"/>
      <c r="D213" s="235" t="s">
        <v>307</v>
      </c>
      <c r="E213" s="257" t="s">
        <v>21</v>
      </c>
      <c r="F213" s="258" t="s">
        <v>312</v>
      </c>
      <c r="G213" s="256"/>
      <c r="H213" s="259">
        <v>173.53</v>
      </c>
      <c r="I213" s="260"/>
      <c r="J213" s="256"/>
      <c r="K213" s="256"/>
      <c r="L213" s="261"/>
      <c r="M213" s="262"/>
      <c r="N213" s="263"/>
      <c r="O213" s="263"/>
      <c r="P213" s="263"/>
      <c r="Q213" s="263"/>
      <c r="R213" s="263"/>
      <c r="S213" s="263"/>
      <c r="T213" s="264"/>
      <c r="U213" s="15"/>
      <c r="V213" s="15"/>
      <c r="W213" s="15"/>
      <c r="X213" s="15"/>
      <c r="Y213" s="15"/>
      <c r="Z213" s="15"/>
      <c r="AA213" s="15"/>
      <c r="AB213" s="15"/>
      <c r="AC213" s="15"/>
      <c r="AD213" s="15"/>
      <c r="AE213" s="15"/>
      <c r="AT213" s="265" t="s">
        <v>307</v>
      </c>
      <c r="AU213" s="265" t="s">
        <v>81</v>
      </c>
      <c r="AV213" s="15" t="s">
        <v>303</v>
      </c>
      <c r="AW213" s="15" t="s">
        <v>33</v>
      </c>
      <c r="AX213" s="15" t="s">
        <v>79</v>
      </c>
      <c r="AY213" s="265" t="s">
        <v>295</v>
      </c>
    </row>
    <row r="214" s="2" customFormat="1" ht="37.8" customHeight="1">
      <c r="A214" s="40"/>
      <c r="B214" s="41"/>
      <c r="C214" s="215" t="s">
        <v>525</v>
      </c>
      <c r="D214" s="215" t="s">
        <v>298</v>
      </c>
      <c r="E214" s="216" t="s">
        <v>1277</v>
      </c>
      <c r="F214" s="217" t="s">
        <v>1278</v>
      </c>
      <c r="G214" s="218" t="s">
        <v>301</v>
      </c>
      <c r="H214" s="219">
        <v>173.53</v>
      </c>
      <c r="I214" s="220"/>
      <c r="J214" s="221">
        <f>ROUND(I214*H214,2)</f>
        <v>0</v>
      </c>
      <c r="K214" s="217" t="s">
        <v>302</v>
      </c>
      <c r="L214" s="46"/>
      <c r="M214" s="222" t="s">
        <v>21</v>
      </c>
      <c r="N214" s="223" t="s">
        <v>43</v>
      </c>
      <c r="O214" s="86"/>
      <c r="P214" s="224">
        <f>O214*H214</f>
        <v>0</v>
      </c>
      <c r="Q214" s="224">
        <v>4.0000000000000003E-05</v>
      </c>
      <c r="R214" s="224">
        <f>Q214*H214</f>
        <v>0.0069412000000000007</v>
      </c>
      <c r="S214" s="224">
        <v>0</v>
      </c>
      <c r="T214" s="225">
        <f>S214*H214</f>
        <v>0</v>
      </c>
      <c r="U214" s="40"/>
      <c r="V214" s="40"/>
      <c r="W214" s="40"/>
      <c r="X214" s="40"/>
      <c r="Y214" s="40"/>
      <c r="Z214" s="40"/>
      <c r="AA214" s="40"/>
      <c r="AB214" s="40"/>
      <c r="AC214" s="40"/>
      <c r="AD214" s="40"/>
      <c r="AE214" s="40"/>
      <c r="AR214" s="226" t="s">
        <v>303</v>
      </c>
      <c r="AT214" s="226" t="s">
        <v>298</v>
      </c>
      <c r="AU214" s="226" t="s">
        <v>81</v>
      </c>
      <c r="AY214" s="19" t="s">
        <v>295</v>
      </c>
      <c r="BE214" s="227">
        <f>IF(N214="základní",J214,0)</f>
        <v>0</v>
      </c>
      <c r="BF214" s="227">
        <f>IF(N214="snížená",J214,0)</f>
        <v>0</v>
      </c>
      <c r="BG214" s="227">
        <f>IF(N214="zákl. přenesená",J214,0)</f>
        <v>0</v>
      </c>
      <c r="BH214" s="227">
        <f>IF(N214="sníž. přenesená",J214,0)</f>
        <v>0</v>
      </c>
      <c r="BI214" s="227">
        <f>IF(N214="nulová",J214,0)</f>
        <v>0</v>
      </c>
      <c r="BJ214" s="19" t="s">
        <v>79</v>
      </c>
      <c r="BK214" s="227">
        <f>ROUND(I214*H214,2)</f>
        <v>0</v>
      </c>
      <c r="BL214" s="19" t="s">
        <v>303</v>
      </c>
      <c r="BM214" s="226" t="s">
        <v>1279</v>
      </c>
    </row>
    <row r="215" s="2" customFormat="1">
      <c r="A215" s="40"/>
      <c r="B215" s="41"/>
      <c r="C215" s="42"/>
      <c r="D215" s="228" t="s">
        <v>305</v>
      </c>
      <c r="E215" s="42"/>
      <c r="F215" s="229" t="s">
        <v>1280</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305</v>
      </c>
      <c r="AU215" s="19" t="s">
        <v>81</v>
      </c>
    </row>
    <row r="216" s="14" customFormat="1">
      <c r="A216" s="14"/>
      <c r="B216" s="244"/>
      <c r="C216" s="245"/>
      <c r="D216" s="235" t="s">
        <v>307</v>
      </c>
      <c r="E216" s="246" t="s">
        <v>21</v>
      </c>
      <c r="F216" s="247" t="s">
        <v>1190</v>
      </c>
      <c r="G216" s="245"/>
      <c r="H216" s="248">
        <v>173.53</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307</v>
      </c>
      <c r="AU216" s="254" t="s">
        <v>81</v>
      </c>
      <c r="AV216" s="14" t="s">
        <v>81</v>
      </c>
      <c r="AW216" s="14" t="s">
        <v>33</v>
      </c>
      <c r="AX216" s="14" t="s">
        <v>72</v>
      </c>
      <c r="AY216" s="254" t="s">
        <v>295</v>
      </c>
    </row>
    <row r="217" s="15" customFormat="1">
      <c r="A217" s="15"/>
      <c r="B217" s="255"/>
      <c r="C217" s="256"/>
      <c r="D217" s="235" t="s">
        <v>307</v>
      </c>
      <c r="E217" s="257" t="s">
        <v>21</v>
      </c>
      <c r="F217" s="258" t="s">
        <v>312</v>
      </c>
      <c r="G217" s="256"/>
      <c r="H217" s="259">
        <v>173.53</v>
      </c>
      <c r="I217" s="260"/>
      <c r="J217" s="256"/>
      <c r="K217" s="256"/>
      <c r="L217" s="261"/>
      <c r="M217" s="262"/>
      <c r="N217" s="263"/>
      <c r="O217" s="263"/>
      <c r="P217" s="263"/>
      <c r="Q217" s="263"/>
      <c r="R217" s="263"/>
      <c r="S217" s="263"/>
      <c r="T217" s="264"/>
      <c r="U217" s="15"/>
      <c r="V217" s="15"/>
      <c r="W217" s="15"/>
      <c r="X217" s="15"/>
      <c r="Y217" s="15"/>
      <c r="Z217" s="15"/>
      <c r="AA217" s="15"/>
      <c r="AB217" s="15"/>
      <c r="AC217" s="15"/>
      <c r="AD217" s="15"/>
      <c r="AE217" s="15"/>
      <c r="AT217" s="265" t="s">
        <v>307</v>
      </c>
      <c r="AU217" s="265" t="s">
        <v>81</v>
      </c>
      <c r="AV217" s="15" t="s">
        <v>303</v>
      </c>
      <c r="AW217" s="15" t="s">
        <v>33</v>
      </c>
      <c r="AX217" s="15" t="s">
        <v>79</v>
      </c>
      <c r="AY217" s="265" t="s">
        <v>295</v>
      </c>
    </row>
    <row r="218" s="2" customFormat="1" ht="24.15" customHeight="1">
      <c r="A218" s="40"/>
      <c r="B218" s="41"/>
      <c r="C218" s="215" t="s">
        <v>532</v>
      </c>
      <c r="D218" s="215" t="s">
        <v>298</v>
      </c>
      <c r="E218" s="216" t="s">
        <v>1281</v>
      </c>
      <c r="F218" s="217" t="s">
        <v>1282</v>
      </c>
      <c r="G218" s="218" t="s">
        <v>503</v>
      </c>
      <c r="H218" s="219">
        <v>1</v>
      </c>
      <c r="I218" s="220"/>
      <c r="J218" s="221">
        <f>ROUND(I218*H218,2)</f>
        <v>0</v>
      </c>
      <c r="K218" s="217" t="s">
        <v>523</v>
      </c>
      <c r="L218" s="46"/>
      <c r="M218" s="222" t="s">
        <v>21</v>
      </c>
      <c r="N218" s="223" t="s">
        <v>43</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303</v>
      </c>
      <c r="AT218" s="226" t="s">
        <v>298</v>
      </c>
      <c r="AU218" s="226" t="s">
        <v>81</v>
      </c>
      <c r="AY218" s="19" t="s">
        <v>295</v>
      </c>
      <c r="BE218" s="227">
        <f>IF(N218="základní",J218,0)</f>
        <v>0</v>
      </c>
      <c r="BF218" s="227">
        <f>IF(N218="snížená",J218,0)</f>
        <v>0</v>
      </c>
      <c r="BG218" s="227">
        <f>IF(N218="zákl. přenesená",J218,0)</f>
        <v>0</v>
      </c>
      <c r="BH218" s="227">
        <f>IF(N218="sníž. přenesená",J218,0)</f>
        <v>0</v>
      </c>
      <c r="BI218" s="227">
        <f>IF(N218="nulová",J218,0)</f>
        <v>0</v>
      </c>
      <c r="BJ218" s="19" t="s">
        <v>79</v>
      </c>
      <c r="BK218" s="227">
        <f>ROUND(I218*H218,2)</f>
        <v>0</v>
      </c>
      <c r="BL218" s="19" t="s">
        <v>303</v>
      </c>
      <c r="BM218" s="226" t="s">
        <v>1283</v>
      </c>
    </row>
    <row r="219" s="2" customFormat="1" ht="55.5" customHeight="1">
      <c r="A219" s="40"/>
      <c r="B219" s="41"/>
      <c r="C219" s="215" t="s">
        <v>538</v>
      </c>
      <c r="D219" s="215" t="s">
        <v>298</v>
      </c>
      <c r="E219" s="216" t="s">
        <v>1284</v>
      </c>
      <c r="F219" s="217" t="s">
        <v>1285</v>
      </c>
      <c r="G219" s="218" t="s">
        <v>459</v>
      </c>
      <c r="H219" s="219">
        <v>30</v>
      </c>
      <c r="I219" s="220"/>
      <c r="J219" s="221">
        <f>ROUND(I219*H219,2)</f>
        <v>0</v>
      </c>
      <c r="K219" s="217" t="s">
        <v>523</v>
      </c>
      <c r="L219" s="46"/>
      <c r="M219" s="222" t="s">
        <v>21</v>
      </c>
      <c r="N219" s="223" t="s">
        <v>43</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303</v>
      </c>
      <c r="AT219" s="226" t="s">
        <v>298</v>
      </c>
      <c r="AU219" s="226" t="s">
        <v>81</v>
      </c>
      <c r="AY219" s="19" t="s">
        <v>295</v>
      </c>
      <c r="BE219" s="227">
        <f>IF(N219="základní",J219,0)</f>
        <v>0</v>
      </c>
      <c r="BF219" s="227">
        <f>IF(N219="snížená",J219,0)</f>
        <v>0</v>
      </c>
      <c r="BG219" s="227">
        <f>IF(N219="zákl. přenesená",J219,0)</f>
        <v>0</v>
      </c>
      <c r="BH219" s="227">
        <f>IF(N219="sníž. přenesená",J219,0)</f>
        <v>0</v>
      </c>
      <c r="BI219" s="227">
        <f>IF(N219="nulová",J219,0)</f>
        <v>0</v>
      </c>
      <c r="BJ219" s="19" t="s">
        <v>79</v>
      </c>
      <c r="BK219" s="227">
        <f>ROUND(I219*H219,2)</f>
        <v>0</v>
      </c>
      <c r="BL219" s="19" t="s">
        <v>303</v>
      </c>
      <c r="BM219" s="226" t="s">
        <v>1286</v>
      </c>
    </row>
    <row r="220" s="12" customFormat="1" ht="22.8" customHeight="1">
      <c r="A220" s="12"/>
      <c r="B220" s="199"/>
      <c r="C220" s="200"/>
      <c r="D220" s="201" t="s">
        <v>71</v>
      </c>
      <c r="E220" s="213" t="s">
        <v>871</v>
      </c>
      <c r="F220" s="213" t="s">
        <v>872</v>
      </c>
      <c r="G220" s="200"/>
      <c r="H220" s="200"/>
      <c r="I220" s="203"/>
      <c r="J220" s="214">
        <f>BK220</f>
        <v>0</v>
      </c>
      <c r="K220" s="200"/>
      <c r="L220" s="205"/>
      <c r="M220" s="206"/>
      <c r="N220" s="207"/>
      <c r="O220" s="207"/>
      <c r="P220" s="208">
        <f>SUM(P221:P222)</f>
        <v>0</v>
      </c>
      <c r="Q220" s="207"/>
      <c r="R220" s="208">
        <f>SUM(R221:R222)</f>
        <v>0</v>
      </c>
      <c r="S220" s="207"/>
      <c r="T220" s="209">
        <f>SUM(T221:T222)</f>
        <v>0</v>
      </c>
      <c r="U220" s="12"/>
      <c r="V220" s="12"/>
      <c r="W220" s="12"/>
      <c r="X220" s="12"/>
      <c r="Y220" s="12"/>
      <c r="Z220" s="12"/>
      <c r="AA220" s="12"/>
      <c r="AB220" s="12"/>
      <c r="AC220" s="12"/>
      <c r="AD220" s="12"/>
      <c r="AE220" s="12"/>
      <c r="AR220" s="210" t="s">
        <v>79</v>
      </c>
      <c r="AT220" s="211" t="s">
        <v>71</v>
      </c>
      <c r="AU220" s="211" t="s">
        <v>79</v>
      </c>
      <c r="AY220" s="210" t="s">
        <v>295</v>
      </c>
      <c r="BK220" s="212">
        <f>SUM(BK221:BK222)</f>
        <v>0</v>
      </c>
    </row>
    <row r="221" s="2" customFormat="1" ht="66.75" customHeight="1">
      <c r="A221" s="40"/>
      <c r="B221" s="41"/>
      <c r="C221" s="215" t="s">
        <v>545</v>
      </c>
      <c r="D221" s="215" t="s">
        <v>298</v>
      </c>
      <c r="E221" s="216" t="s">
        <v>873</v>
      </c>
      <c r="F221" s="217" t="s">
        <v>874</v>
      </c>
      <c r="G221" s="218" t="s">
        <v>348</v>
      </c>
      <c r="H221" s="219">
        <v>36.485999999999997</v>
      </c>
      <c r="I221" s="220"/>
      <c r="J221" s="221">
        <f>ROUND(I221*H221,2)</f>
        <v>0</v>
      </c>
      <c r="K221" s="217" t="s">
        <v>302</v>
      </c>
      <c r="L221" s="46"/>
      <c r="M221" s="222" t="s">
        <v>21</v>
      </c>
      <c r="N221" s="223" t="s">
        <v>43</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303</v>
      </c>
      <c r="AT221" s="226" t="s">
        <v>298</v>
      </c>
      <c r="AU221" s="226" t="s">
        <v>81</v>
      </c>
      <c r="AY221" s="19" t="s">
        <v>295</v>
      </c>
      <c r="BE221" s="227">
        <f>IF(N221="základní",J221,0)</f>
        <v>0</v>
      </c>
      <c r="BF221" s="227">
        <f>IF(N221="snížená",J221,0)</f>
        <v>0</v>
      </c>
      <c r="BG221" s="227">
        <f>IF(N221="zákl. přenesená",J221,0)</f>
        <v>0</v>
      </c>
      <c r="BH221" s="227">
        <f>IF(N221="sníž. přenesená",J221,0)</f>
        <v>0</v>
      </c>
      <c r="BI221" s="227">
        <f>IF(N221="nulová",J221,0)</f>
        <v>0</v>
      </c>
      <c r="BJ221" s="19" t="s">
        <v>79</v>
      </c>
      <c r="BK221" s="227">
        <f>ROUND(I221*H221,2)</f>
        <v>0</v>
      </c>
      <c r="BL221" s="19" t="s">
        <v>303</v>
      </c>
      <c r="BM221" s="226" t="s">
        <v>1287</v>
      </c>
    </row>
    <row r="222" s="2" customFormat="1">
      <c r="A222" s="40"/>
      <c r="B222" s="41"/>
      <c r="C222" s="42"/>
      <c r="D222" s="228" t="s">
        <v>305</v>
      </c>
      <c r="E222" s="42"/>
      <c r="F222" s="229" t="s">
        <v>876</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305</v>
      </c>
      <c r="AU222" s="19" t="s">
        <v>81</v>
      </c>
    </row>
    <row r="223" s="12" customFormat="1" ht="25.92" customHeight="1">
      <c r="A223" s="12"/>
      <c r="B223" s="199"/>
      <c r="C223" s="200"/>
      <c r="D223" s="201" t="s">
        <v>71</v>
      </c>
      <c r="E223" s="202" t="s">
        <v>366</v>
      </c>
      <c r="F223" s="202" t="s">
        <v>367</v>
      </c>
      <c r="G223" s="200"/>
      <c r="H223" s="200"/>
      <c r="I223" s="203"/>
      <c r="J223" s="204">
        <f>BK223</f>
        <v>0</v>
      </c>
      <c r="K223" s="200"/>
      <c r="L223" s="205"/>
      <c r="M223" s="206"/>
      <c r="N223" s="207"/>
      <c r="O223" s="207"/>
      <c r="P223" s="208">
        <f>P224+P252+P256+P394+P429+P464+P499+P542+P544</f>
        <v>0</v>
      </c>
      <c r="Q223" s="207"/>
      <c r="R223" s="208">
        <f>R224+R252+R256+R394+R429+R464+R499+R542+R544</f>
        <v>14.798265969999997</v>
      </c>
      <c r="S223" s="207"/>
      <c r="T223" s="209">
        <f>T224+T252+T256+T394+T429+T464+T499+T542+T544</f>
        <v>0.055665499999999993</v>
      </c>
      <c r="U223" s="12"/>
      <c r="V223" s="12"/>
      <c r="W223" s="12"/>
      <c r="X223" s="12"/>
      <c r="Y223" s="12"/>
      <c r="Z223" s="12"/>
      <c r="AA223" s="12"/>
      <c r="AB223" s="12"/>
      <c r="AC223" s="12"/>
      <c r="AD223" s="12"/>
      <c r="AE223" s="12"/>
      <c r="AR223" s="210" t="s">
        <v>81</v>
      </c>
      <c r="AT223" s="211" t="s">
        <v>71</v>
      </c>
      <c r="AU223" s="211" t="s">
        <v>72</v>
      </c>
      <c r="AY223" s="210" t="s">
        <v>295</v>
      </c>
      <c r="BK223" s="212">
        <f>BK224+BK252+BK256+BK394+BK429+BK464+BK499+BK542+BK544</f>
        <v>0</v>
      </c>
    </row>
    <row r="224" s="12" customFormat="1" ht="22.8" customHeight="1">
      <c r="A224" s="12"/>
      <c r="B224" s="199"/>
      <c r="C224" s="200"/>
      <c r="D224" s="201" t="s">
        <v>71</v>
      </c>
      <c r="E224" s="213" t="s">
        <v>1008</v>
      </c>
      <c r="F224" s="213" t="s">
        <v>1009</v>
      </c>
      <c r="G224" s="200"/>
      <c r="H224" s="200"/>
      <c r="I224" s="203"/>
      <c r="J224" s="214">
        <f>BK224</f>
        <v>0</v>
      </c>
      <c r="K224" s="200"/>
      <c r="L224" s="205"/>
      <c r="M224" s="206"/>
      <c r="N224" s="207"/>
      <c r="O224" s="207"/>
      <c r="P224" s="208">
        <f>SUM(P225:P251)</f>
        <v>0</v>
      </c>
      <c r="Q224" s="207"/>
      <c r="R224" s="208">
        <f>SUM(R225:R251)</f>
        <v>1.9489240799999998</v>
      </c>
      <c r="S224" s="207"/>
      <c r="T224" s="209">
        <f>SUM(T225:T251)</f>
        <v>0</v>
      </c>
      <c r="U224" s="12"/>
      <c r="V224" s="12"/>
      <c r="W224" s="12"/>
      <c r="X224" s="12"/>
      <c r="Y224" s="12"/>
      <c r="Z224" s="12"/>
      <c r="AA224" s="12"/>
      <c r="AB224" s="12"/>
      <c r="AC224" s="12"/>
      <c r="AD224" s="12"/>
      <c r="AE224" s="12"/>
      <c r="AR224" s="210" t="s">
        <v>81</v>
      </c>
      <c r="AT224" s="211" t="s">
        <v>71</v>
      </c>
      <c r="AU224" s="211" t="s">
        <v>79</v>
      </c>
      <c r="AY224" s="210" t="s">
        <v>295</v>
      </c>
      <c r="BK224" s="212">
        <f>SUM(BK225:BK251)</f>
        <v>0</v>
      </c>
    </row>
    <row r="225" s="2" customFormat="1" ht="44.25" customHeight="1">
      <c r="A225" s="40"/>
      <c r="B225" s="41"/>
      <c r="C225" s="215" t="s">
        <v>550</v>
      </c>
      <c r="D225" s="215" t="s">
        <v>298</v>
      </c>
      <c r="E225" s="216" t="s">
        <v>1010</v>
      </c>
      <c r="F225" s="217" t="s">
        <v>1011</v>
      </c>
      <c r="G225" s="218" t="s">
        <v>301</v>
      </c>
      <c r="H225" s="219">
        <v>11.4</v>
      </c>
      <c r="I225" s="220"/>
      <c r="J225" s="221">
        <f>ROUND(I225*H225,2)</f>
        <v>0</v>
      </c>
      <c r="K225" s="217" t="s">
        <v>302</v>
      </c>
      <c r="L225" s="46"/>
      <c r="M225" s="222" t="s">
        <v>21</v>
      </c>
      <c r="N225" s="223" t="s">
        <v>43</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373</v>
      </c>
      <c r="AT225" s="226" t="s">
        <v>298</v>
      </c>
      <c r="AU225" s="226" t="s">
        <v>81</v>
      </c>
      <c r="AY225" s="19" t="s">
        <v>295</v>
      </c>
      <c r="BE225" s="227">
        <f>IF(N225="základní",J225,0)</f>
        <v>0</v>
      </c>
      <c r="BF225" s="227">
        <f>IF(N225="snížená",J225,0)</f>
        <v>0</v>
      </c>
      <c r="BG225" s="227">
        <f>IF(N225="zákl. přenesená",J225,0)</f>
        <v>0</v>
      </c>
      <c r="BH225" s="227">
        <f>IF(N225="sníž. přenesená",J225,0)</f>
        <v>0</v>
      </c>
      <c r="BI225" s="227">
        <f>IF(N225="nulová",J225,0)</f>
        <v>0</v>
      </c>
      <c r="BJ225" s="19" t="s">
        <v>79</v>
      </c>
      <c r="BK225" s="227">
        <f>ROUND(I225*H225,2)</f>
        <v>0</v>
      </c>
      <c r="BL225" s="19" t="s">
        <v>373</v>
      </c>
      <c r="BM225" s="226" t="s">
        <v>1288</v>
      </c>
    </row>
    <row r="226" s="2" customFormat="1">
      <c r="A226" s="40"/>
      <c r="B226" s="41"/>
      <c r="C226" s="42"/>
      <c r="D226" s="228" t="s">
        <v>305</v>
      </c>
      <c r="E226" s="42"/>
      <c r="F226" s="229" t="s">
        <v>1013</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305</v>
      </c>
      <c r="AU226" s="19" t="s">
        <v>81</v>
      </c>
    </row>
    <row r="227" s="13" customFormat="1">
      <c r="A227" s="13"/>
      <c r="B227" s="233"/>
      <c r="C227" s="234"/>
      <c r="D227" s="235" t="s">
        <v>307</v>
      </c>
      <c r="E227" s="236" t="s">
        <v>21</v>
      </c>
      <c r="F227" s="237" t="s">
        <v>1014</v>
      </c>
      <c r="G227" s="234"/>
      <c r="H227" s="236" t="s">
        <v>21</v>
      </c>
      <c r="I227" s="238"/>
      <c r="J227" s="234"/>
      <c r="K227" s="234"/>
      <c r="L227" s="239"/>
      <c r="M227" s="240"/>
      <c r="N227" s="241"/>
      <c r="O227" s="241"/>
      <c r="P227" s="241"/>
      <c r="Q227" s="241"/>
      <c r="R227" s="241"/>
      <c r="S227" s="241"/>
      <c r="T227" s="242"/>
      <c r="U227" s="13"/>
      <c r="V227" s="13"/>
      <c r="W227" s="13"/>
      <c r="X227" s="13"/>
      <c r="Y227" s="13"/>
      <c r="Z227" s="13"/>
      <c r="AA227" s="13"/>
      <c r="AB227" s="13"/>
      <c r="AC227" s="13"/>
      <c r="AD227" s="13"/>
      <c r="AE227" s="13"/>
      <c r="AT227" s="243" t="s">
        <v>307</v>
      </c>
      <c r="AU227" s="243" t="s">
        <v>81</v>
      </c>
      <c r="AV227" s="13" t="s">
        <v>79</v>
      </c>
      <c r="AW227" s="13" t="s">
        <v>33</v>
      </c>
      <c r="AX227" s="13" t="s">
        <v>72</v>
      </c>
      <c r="AY227" s="243" t="s">
        <v>295</v>
      </c>
    </row>
    <row r="228" s="14" customFormat="1">
      <c r="A228" s="14"/>
      <c r="B228" s="244"/>
      <c r="C228" s="245"/>
      <c r="D228" s="235" t="s">
        <v>307</v>
      </c>
      <c r="E228" s="246" t="s">
        <v>21</v>
      </c>
      <c r="F228" s="247" t="s">
        <v>1015</v>
      </c>
      <c r="G228" s="245"/>
      <c r="H228" s="248">
        <v>11.4</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307</v>
      </c>
      <c r="AU228" s="254" t="s">
        <v>81</v>
      </c>
      <c r="AV228" s="14" t="s">
        <v>81</v>
      </c>
      <c r="AW228" s="14" t="s">
        <v>33</v>
      </c>
      <c r="AX228" s="14" t="s">
        <v>72</v>
      </c>
      <c r="AY228" s="254" t="s">
        <v>295</v>
      </c>
    </row>
    <row r="229" s="15" customFormat="1">
      <c r="A229" s="15"/>
      <c r="B229" s="255"/>
      <c r="C229" s="256"/>
      <c r="D229" s="235" t="s">
        <v>307</v>
      </c>
      <c r="E229" s="257" t="s">
        <v>21</v>
      </c>
      <c r="F229" s="258" t="s">
        <v>312</v>
      </c>
      <c r="G229" s="256"/>
      <c r="H229" s="259">
        <v>11.4</v>
      </c>
      <c r="I229" s="260"/>
      <c r="J229" s="256"/>
      <c r="K229" s="256"/>
      <c r="L229" s="261"/>
      <c r="M229" s="262"/>
      <c r="N229" s="263"/>
      <c r="O229" s="263"/>
      <c r="P229" s="263"/>
      <c r="Q229" s="263"/>
      <c r="R229" s="263"/>
      <c r="S229" s="263"/>
      <c r="T229" s="264"/>
      <c r="U229" s="15"/>
      <c r="V229" s="15"/>
      <c r="W229" s="15"/>
      <c r="X229" s="15"/>
      <c r="Y229" s="15"/>
      <c r="Z229" s="15"/>
      <c r="AA229" s="15"/>
      <c r="AB229" s="15"/>
      <c r="AC229" s="15"/>
      <c r="AD229" s="15"/>
      <c r="AE229" s="15"/>
      <c r="AT229" s="265" t="s">
        <v>307</v>
      </c>
      <c r="AU229" s="265" t="s">
        <v>81</v>
      </c>
      <c r="AV229" s="15" t="s">
        <v>303</v>
      </c>
      <c r="AW229" s="15" t="s">
        <v>33</v>
      </c>
      <c r="AX229" s="15" t="s">
        <v>79</v>
      </c>
      <c r="AY229" s="265" t="s">
        <v>295</v>
      </c>
    </row>
    <row r="230" s="2" customFormat="1" ht="24.15" customHeight="1">
      <c r="A230" s="40"/>
      <c r="B230" s="41"/>
      <c r="C230" s="286" t="s">
        <v>743</v>
      </c>
      <c r="D230" s="286" t="s">
        <v>947</v>
      </c>
      <c r="E230" s="287" t="s">
        <v>1016</v>
      </c>
      <c r="F230" s="288" t="s">
        <v>1017</v>
      </c>
      <c r="G230" s="289" t="s">
        <v>301</v>
      </c>
      <c r="H230" s="290">
        <v>11.970000000000001</v>
      </c>
      <c r="I230" s="291"/>
      <c r="J230" s="292">
        <f>ROUND(I230*H230,2)</f>
        <v>0</v>
      </c>
      <c r="K230" s="288" t="s">
        <v>302</v>
      </c>
      <c r="L230" s="293"/>
      <c r="M230" s="294" t="s">
        <v>21</v>
      </c>
      <c r="N230" s="295" t="s">
        <v>43</v>
      </c>
      <c r="O230" s="86"/>
      <c r="P230" s="224">
        <f>O230*H230</f>
        <v>0</v>
      </c>
      <c r="Q230" s="224">
        <v>0.0038999999999999998</v>
      </c>
      <c r="R230" s="224">
        <f>Q230*H230</f>
        <v>0.046683000000000002</v>
      </c>
      <c r="S230" s="224">
        <v>0</v>
      </c>
      <c r="T230" s="225">
        <f>S230*H230</f>
        <v>0</v>
      </c>
      <c r="U230" s="40"/>
      <c r="V230" s="40"/>
      <c r="W230" s="40"/>
      <c r="X230" s="40"/>
      <c r="Y230" s="40"/>
      <c r="Z230" s="40"/>
      <c r="AA230" s="40"/>
      <c r="AB230" s="40"/>
      <c r="AC230" s="40"/>
      <c r="AD230" s="40"/>
      <c r="AE230" s="40"/>
      <c r="AR230" s="226" t="s">
        <v>997</v>
      </c>
      <c r="AT230" s="226" t="s">
        <v>947</v>
      </c>
      <c r="AU230" s="226" t="s">
        <v>81</v>
      </c>
      <c r="AY230" s="19" t="s">
        <v>295</v>
      </c>
      <c r="BE230" s="227">
        <f>IF(N230="základní",J230,0)</f>
        <v>0</v>
      </c>
      <c r="BF230" s="227">
        <f>IF(N230="snížená",J230,0)</f>
        <v>0</v>
      </c>
      <c r="BG230" s="227">
        <f>IF(N230="zákl. přenesená",J230,0)</f>
        <v>0</v>
      </c>
      <c r="BH230" s="227">
        <f>IF(N230="sníž. přenesená",J230,0)</f>
        <v>0</v>
      </c>
      <c r="BI230" s="227">
        <f>IF(N230="nulová",J230,0)</f>
        <v>0</v>
      </c>
      <c r="BJ230" s="19" t="s">
        <v>79</v>
      </c>
      <c r="BK230" s="227">
        <f>ROUND(I230*H230,2)</f>
        <v>0</v>
      </c>
      <c r="BL230" s="19" t="s">
        <v>373</v>
      </c>
      <c r="BM230" s="226" t="s">
        <v>1289</v>
      </c>
    </row>
    <row r="231" s="14" customFormat="1">
      <c r="A231" s="14"/>
      <c r="B231" s="244"/>
      <c r="C231" s="245"/>
      <c r="D231" s="235" t="s">
        <v>307</v>
      </c>
      <c r="E231" s="245"/>
      <c r="F231" s="247" t="s">
        <v>1019</v>
      </c>
      <c r="G231" s="245"/>
      <c r="H231" s="248">
        <v>11.970000000000001</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307</v>
      </c>
      <c r="AU231" s="254" t="s">
        <v>81</v>
      </c>
      <c r="AV231" s="14" t="s">
        <v>81</v>
      </c>
      <c r="AW231" s="14" t="s">
        <v>4</v>
      </c>
      <c r="AX231" s="14" t="s">
        <v>79</v>
      </c>
      <c r="AY231" s="254" t="s">
        <v>295</v>
      </c>
    </row>
    <row r="232" s="2" customFormat="1" ht="37.8" customHeight="1">
      <c r="A232" s="40"/>
      <c r="B232" s="41"/>
      <c r="C232" s="215" t="s">
        <v>1028</v>
      </c>
      <c r="D232" s="215" t="s">
        <v>298</v>
      </c>
      <c r="E232" s="216" t="s">
        <v>1290</v>
      </c>
      <c r="F232" s="217" t="s">
        <v>1291</v>
      </c>
      <c r="G232" s="218" t="s">
        <v>301</v>
      </c>
      <c r="H232" s="219">
        <v>173.53</v>
      </c>
      <c r="I232" s="220"/>
      <c r="J232" s="221">
        <f>ROUND(I232*H232,2)</f>
        <v>0</v>
      </c>
      <c r="K232" s="217" t="s">
        <v>302</v>
      </c>
      <c r="L232" s="46"/>
      <c r="M232" s="222" t="s">
        <v>21</v>
      </c>
      <c r="N232" s="223" t="s">
        <v>43</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373</v>
      </c>
      <c r="AT232" s="226" t="s">
        <v>298</v>
      </c>
      <c r="AU232" s="226" t="s">
        <v>81</v>
      </c>
      <c r="AY232" s="19" t="s">
        <v>295</v>
      </c>
      <c r="BE232" s="227">
        <f>IF(N232="základní",J232,0)</f>
        <v>0</v>
      </c>
      <c r="BF232" s="227">
        <f>IF(N232="snížená",J232,0)</f>
        <v>0</v>
      </c>
      <c r="BG232" s="227">
        <f>IF(N232="zákl. přenesená",J232,0)</f>
        <v>0</v>
      </c>
      <c r="BH232" s="227">
        <f>IF(N232="sníž. přenesená",J232,0)</f>
        <v>0</v>
      </c>
      <c r="BI232" s="227">
        <f>IF(N232="nulová",J232,0)</f>
        <v>0</v>
      </c>
      <c r="BJ232" s="19" t="s">
        <v>79</v>
      </c>
      <c r="BK232" s="227">
        <f>ROUND(I232*H232,2)</f>
        <v>0</v>
      </c>
      <c r="BL232" s="19" t="s">
        <v>373</v>
      </c>
      <c r="BM232" s="226" t="s">
        <v>1292</v>
      </c>
    </row>
    <row r="233" s="2" customFormat="1">
      <c r="A233" s="40"/>
      <c r="B233" s="41"/>
      <c r="C233" s="42"/>
      <c r="D233" s="228" t="s">
        <v>305</v>
      </c>
      <c r="E233" s="42"/>
      <c r="F233" s="229" t="s">
        <v>1293</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305</v>
      </c>
      <c r="AU233" s="19" t="s">
        <v>81</v>
      </c>
    </row>
    <row r="234" s="13" customFormat="1">
      <c r="A234" s="13"/>
      <c r="B234" s="233"/>
      <c r="C234" s="234"/>
      <c r="D234" s="235" t="s">
        <v>307</v>
      </c>
      <c r="E234" s="236" t="s">
        <v>21</v>
      </c>
      <c r="F234" s="237" t="s">
        <v>1294</v>
      </c>
      <c r="G234" s="234"/>
      <c r="H234" s="236" t="s">
        <v>21</v>
      </c>
      <c r="I234" s="238"/>
      <c r="J234" s="234"/>
      <c r="K234" s="234"/>
      <c r="L234" s="239"/>
      <c r="M234" s="240"/>
      <c r="N234" s="241"/>
      <c r="O234" s="241"/>
      <c r="P234" s="241"/>
      <c r="Q234" s="241"/>
      <c r="R234" s="241"/>
      <c r="S234" s="241"/>
      <c r="T234" s="242"/>
      <c r="U234" s="13"/>
      <c r="V234" s="13"/>
      <c r="W234" s="13"/>
      <c r="X234" s="13"/>
      <c r="Y234" s="13"/>
      <c r="Z234" s="13"/>
      <c r="AA234" s="13"/>
      <c r="AB234" s="13"/>
      <c r="AC234" s="13"/>
      <c r="AD234" s="13"/>
      <c r="AE234" s="13"/>
      <c r="AT234" s="243" t="s">
        <v>307</v>
      </c>
      <c r="AU234" s="243" t="s">
        <v>81</v>
      </c>
      <c r="AV234" s="13" t="s">
        <v>79</v>
      </c>
      <c r="AW234" s="13" t="s">
        <v>33</v>
      </c>
      <c r="AX234" s="13" t="s">
        <v>72</v>
      </c>
      <c r="AY234" s="243" t="s">
        <v>295</v>
      </c>
    </row>
    <row r="235" s="14" customFormat="1">
      <c r="A235" s="14"/>
      <c r="B235" s="244"/>
      <c r="C235" s="245"/>
      <c r="D235" s="235" t="s">
        <v>307</v>
      </c>
      <c r="E235" s="246" t="s">
        <v>21</v>
      </c>
      <c r="F235" s="247" t="s">
        <v>1227</v>
      </c>
      <c r="G235" s="245"/>
      <c r="H235" s="248">
        <v>53.710000000000001</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307</v>
      </c>
      <c r="AU235" s="254" t="s">
        <v>81</v>
      </c>
      <c r="AV235" s="14" t="s">
        <v>81</v>
      </c>
      <c r="AW235" s="14" t="s">
        <v>33</v>
      </c>
      <c r="AX235" s="14" t="s">
        <v>72</v>
      </c>
      <c r="AY235" s="254" t="s">
        <v>295</v>
      </c>
    </row>
    <row r="236" s="14" customFormat="1">
      <c r="A236" s="14"/>
      <c r="B236" s="244"/>
      <c r="C236" s="245"/>
      <c r="D236" s="235" t="s">
        <v>307</v>
      </c>
      <c r="E236" s="246" t="s">
        <v>21</v>
      </c>
      <c r="F236" s="247" t="s">
        <v>1232</v>
      </c>
      <c r="G236" s="245"/>
      <c r="H236" s="248">
        <v>14.060000000000001</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307</v>
      </c>
      <c r="AU236" s="254" t="s">
        <v>81</v>
      </c>
      <c r="AV236" s="14" t="s">
        <v>81</v>
      </c>
      <c r="AW236" s="14" t="s">
        <v>33</v>
      </c>
      <c r="AX236" s="14" t="s">
        <v>72</v>
      </c>
      <c r="AY236" s="254" t="s">
        <v>295</v>
      </c>
    </row>
    <row r="237" s="14" customFormat="1">
      <c r="A237" s="14"/>
      <c r="B237" s="244"/>
      <c r="C237" s="245"/>
      <c r="D237" s="235" t="s">
        <v>307</v>
      </c>
      <c r="E237" s="246" t="s">
        <v>21</v>
      </c>
      <c r="F237" s="247" t="s">
        <v>1228</v>
      </c>
      <c r="G237" s="245"/>
      <c r="H237" s="248">
        <v>19.539999999999999</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307</v>
      </c>
      <c r="AU237" s="254" t="s">
        <v>81</v>
      </c>
      <c r="AV237" s="14" t="s">
        <v>81</v>
      </c>
      <c r="AW237" s="14" t="s">
        <v>33</v>
      </c>
      <c r="AX237" s="14" t="s">
        <v>72</v>
      </c>
      <c r="AY237" s="254" t="s">
        <v>295</v>
      </c>
    </row>
    <row r="238" s="14" customFormat="1">
      <c r="A238" s="14"/>
      <c r="B238" s="244"/>
      <c r="C238" s="245"/>
      <c r="D238" s="235" t="s">
        <v>307</v>
      </c>
      <c r="E238" s="246" t="s">
        <v>21</v>
      </c>
      <c r="F238" s="247" t="s">
        <v>1233</v>
      </c>
      <c r="G238" s="245"/>
      <c r="H238" s="248">
        <v>4.25</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307</v>
      </c>
      <c r="AU238" s="254" t="s">
        <v>81</v>
      </c>
      <c r="AV238" s="14" t="s">
        <v>81</v>
      </c>
      <c r="AW238" s="14" t="s">
        <v>33</v>
      </c>
      <c r="AX238" s="14" t="s">
        <v>72</v>
      </c>
      <c r="AY238" s="254" t="s">
        <v>295</v>
      </c>
    </row>
    <row r="239" s="14" customFormat="1">
      <c r="A239" s="14"/>
      <c r="B239" s="244"/>
      <c r="C239" s="245"/>
      <c r="D239" s="235" t="s">
        <v>307</v>
      </c>
      <c r="E239" s="246" t="s">
        <v>21</v>
      </c>
      <c r="F239" s="247" t="s">
        <v>1227</v>
      </c>
      <c r="G239" s="245"/>
      <c r="H239" s="248">
        <v>53.710000000000001</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307</v>
      </c>
      <c r="AU239" s="254" t="s">
        <v>81</v>
      </c>
      <c r="AV239" s="14" t="s">
        <v>81</v>
      </c>
      <c r="AW239" s="14" t="s">
        <v>33</v>
      </c>
      <c r="AX239" s="14" t="s">
        <v>72</v>
      </c>
      <c r="AY239" s="254" t="s">
        <v>295</v>
      </c>
    </row>
    <row r="240" s="16" customFormat="1">
      <c r="A240" s="16"/>
      <c r="B240" s="270"/>
      <c r="C240" s="271"/>
      <c r="D240" s="235" t="s">
        <v>307</v>
      </c>
      <c r="E240" s="272" t="s">
        <v>1191</v>
      </c>
      <c r="F240" s="273" t="s">
        <v>433</v>
      </c>
      <c r="G240" s="271"/>
      <c r="H240" s="274">
        <v>145.27000000000001</v>
      </c>
      <c r="I240" s="275"/>
      <c r="J240" s="271"/>
      <c r="K240" s="271"/>
      <c r="L240" s="276"/>
      <c r="M240" s="277"/>
      <c r="N240" s="278"/>
      <c r="O240" s="278"/>
      <c r="P240" s="278"/>
      <c r="Q240" s="278"/>
      <c r="R240" s="278"/>
      <c r="S240" s="278"/>
      <c r="T240" s="279"/>
      <c r="U240" s="16"/>
      <c r="V240" s="16"/>
      <c r="W240" s="16"/>
      <c r="X240" s="16"/>
      <c r="Y240" s="16"/>
      <c r="Z240" s="16"/>
      <c r="AA240" s="16"/>
      <c r="AB240" s="16"/>
      <c r="AC240" s="16"/>
      <c r="AD240" s="16"/>
      <c r="AE240" s="16"/>
      <c r="AT240" s="280" t="s">
        <v>307</v>
      </c>
      <c r="AU240" s="280" t="s">
        <v>81</v>
      </c>
      <c r="AV240" s="16" t="s">
        <v>92</v>
      </c>
      <c r="AW240" s="16" t="s">
        <v>33</v>
      </c>
      <c r="AX240" s="16" t="s">
        <v>72</v>
      </c>
      <c r="AY240" s="280" t="s">
        <v>295</v>
      </c>
    </row>
    <row r="241" s="13" customFormat="1">
      <c r="A241" s="13"/>
      <c r="B241" s="233"/>
      <c r="C241" s="234"/>
      <c r="D241" s="235" t="s">
        <v>307</v>
      </c>
      <c r="E241" s="236" t="s">
        <v>21</v>
      </c>
      <c r="F241" s="237" t="s">
        <v>1295</v>
      </c>
      <c r="G241" s="234"/>
      <c r="H241" s="236" t="s">
        <v>21</v>
      </c>
      <c r="I241" s="238"/>
      <c r="J241" s="234"/>
      <c r="K241" s="234"/>
      <c r="L241" s="239"/>
      <c r="M241" s="240"/>
      <c r="N241" s="241"/>
      <c r="O241" s="241"/>
      <c r="P241" s="241"/>
      <c r="Q241" s="241"/>
      <c r="R241" s="241"/>
      <c r="S241" s="241"/>
      <c r="T241" s="242"/>
      <c r="U241" s="13"/>
      <c r="V241" s="13"/>
      <c r="W241" s="13"/>
      <c r="X241" s="13"/>
      <c r="Y241" s="13"/>
      <c r="Z241" s="13"/>
      <c r="AA241" s="13"/>
      <c r="AB241" s="13"/>
      <c r="AC241" s="13"/>
      <c r="AD241" s="13"/>
      <c r="AE241" s="13"/>
      <c r="AT241" s="243" t="s">
        <v>307</v>
      </c>
      <c r="AU241" s="243" t="s">
        <v>81</v>
      </c>
      <c r="AV241" s="13" t="s">
        <v>79</v>
      </c>
      <c r="AW241" s="13" t="s">
        <v>33</v>
      </c>
      <c r="AX241" s="13" t="s">
        <v>72</v>
      </c>
      <c r="AY241" s="243" t="s">
        <v>295</v>
      </c>
    </row>
    <row r="242" s="14" customFormat="1">
      <c r="A242" s="14"/>
      <c r="B242" s="244"/>
      <c r="C242" s="245"/>
      <c r="D242" s="235" t="s">
        <v>307</v>
      </c>
      <c r="E242" s="246" t="s">
        <v>21</v>
      </c>
      <c r="F242" s="247" t="s">
        <v>477</v>
      </c>
      <c r="G242" s="245"/>
      <c r="H242" s="248">
        <v>5.9000000000000004</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307</v>
      </c>
      <c r="AU242" s="254" t="s">
        <v>81</v>
      </c>
      <c r="AV242" s="14" t="s">
        <v>81</v>
      </c>
      <c r="AW242" s="14" t="s">
        <v>33</v>
      </c>
      <c r="AX242" s="14" t="s">
        <v>72</v>
      </c>
      <c r="AY242" s="254" t="s">
        <v>295</v>
      </c>
    </row>
    <row r="243" s="14" customFormat="1">
      <c r="A243" s="14"/>
      <c r="B243" s="244"/>
      <c r="C243" s="245"/>
      <c r="D243" s="235" t="s">
        <v>307</v>
      </c>
      <c r="E243" s="246" t="s">
        <v>21</v>
      </c>
      <c r="F243" s="247" t="s">
        <v>1229</v>
      </c>
      <c r="G243" s="245"/>
      <c r="H243" s="248">
        <v>12.15</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307</v>
      </c>
      <c r="AU243" s="254" t="s">
        <v>81</v>
      </c>
      <c r="AV243" s="14" t="s">
        <v>81</v>
      </c>
      <c r="AW243" s="14" t="s">
        <v>33</v>
      </c>
      <c r="AX243" s="14" t="s">
        <v>72</v>
      </c>
      <c r="AY243" s="254" t="s">
        <v>295</v>
      </c>
    </row>
    <row r="244" s="14" customFormat="1">
      <c r="A244" s="14"/>
      <c r="B244" s="244"/>
      <c r="C244" s="245"/>
      <c r="D244" s="235" t="s">
        <v>307</v>
      </c>
      <c r="E244" s="246" t="s">
        <v>21</v>
      </c>
      <c r="F244" s="247" t="s">
        <v>1230</v>
      </c>
      <c r="G244" s="245"/>
      <c r="H244" s="248">
        <v>5.9199999999999999</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307</v>
      </c>
      <c r="AU244" s="254" t="s">
        <v>81</v>
      </c>
      <c r="AV244" s="14" t="s">
        <v>81</v>
      </c>
      <c r="AW244" s="14" t="s">
        <v>33</v>
      </c>
      <c r="AX244" s="14" t="s">
        <v>72</v>
      </c>
      <c r="AY244" s="254" t="s">
        <v>295</v>
      </c>
    </row>
    <row r="245" s="14" customFormat="1">
      <c r="A245" s="14"/>
      <c r="B245" s="244"/>
      <c r="C245" s="245"/>
      <c r="D245" s="235" t="s">
        <v>307</v>
      </c>
      <c r="E245" s="246" t="s">
        <v>21</v>
      </c>
      <c r="F245" s="247" t="s">
        <v>1231</v>
      </c>
      <c r="G245" s="245"/>
      <c r="H245" s="248">
        <v>4.29</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307</v>
      </c>
      <c r="AU245" s="254" t="s">
        <v>81</v>
      </c>
      <c r="AV245" s="14" t="s">
        <v>81</v>
      </c>
      <c r="AW245" s="14" t="s">
        <v>33</v>
      </c>
      <c r="AX245" s="14" t="s">
        <v>72</v>
      </c>
      <c r="AY245" s="254" t="s">
        <v>295</v>
      </c>
    </row>
    <row r="246" s="16" customFormat="1">
      <c r="A246" s="16"/>
      <c r="B246" s="270"/>
      <c r="C246" s="271"/>
      <c r="D246" s="235" t="s">
        <v>307</v>
      </c>
      <c r="E246" s="272" t="s">
        <v>1194</v>
      </c>
      <c r="F246" s="273" t="s">
        <v>433</v>
      </c>
      <c r="G246" s="271"/>
      <c r="H246" s="274">
        <v>28.260000000000002</v>
      </c>
      <c r="I246" s="275"/>
      <c r="J246" s="271"/>
      <c r="K246" s="271"/>
      <c r="L246" s="276"/>
      <c r="M246" s="277"/>
      <c r="N246" s="278"/>
      <c r="O246" s="278"/>
      <c r="P246" s="278"/>
      <c r="Q246" s="278"/>
      <c r="R246" s="278"/>
      <c r="S246" s="278"/>
      <c r="T246" s="279"/>
      <c r="U246" s="16"/>
      <c r="V246" s="16"/>
      <c r="W246" s="16"/>
      <c r="X246" s="16"/>
      <c r="Y246" s="16"/>
      <c r="Z246" s="16"/>
      <c r="AA246" s="16"/>
      <c r="AB246" s="16"/>
      <c r="AC246" s="16"/>
      <c r="AD246" s="16"/>
      <c r="AE246" s="16"/>
      <c r="AT246" s="280" t="s">
        <v>307</v>
      </c>
      <c r="AU246" s="280" t="s">
        <v>81</v>
      </c>
      <c r="AV246" s="16" t="s">
        <v>92</v>
      </c>
      <c r="AW246" s="16" t="s">
        <v>33</v>
      </c>
      <c r="AX246" s="16" t="s">
        <v>72</v>
      </c>
      <c r="AY246" s="280" t="s">
        <v>295</v>
      </c>
    </row>
    <row r="247" s="15" customFormat="1">
      <c r="A247" s="15"/>
      <c r="B247" s="255"/>
      <c r="C247" s="256"/>
      <c r="D247" s="235" t="s">
        <v>307</v>
      </c>
      <c r="E247" s="257" t="s">
        <v>21</v>
      </c>
      <c r="F247" s="258" t="s">
        <v>312</v>
      </c>
      <c r="G247" s="256"/>
      <c r="H247" s="259">
        <v>173.53</v>
      </c>
      <c r="I247" s="260"/>
      <c r="J247" s="256"/>
      <c r="K247" s="256"/>
      <c r="L247" s="261"/>
      <c r="M247" s="262"/>
      <c r="N247" s="263"/>
      <c r="O247" s="263"/>
      <c r="P247" s="263"/>
      <c r="Q247" s="263"/>
      <c r="R247" s="263"/>
      <c r="S247" s="263"/>
      <c r="T247" s="264"/>
      <c r="U247" s="15"/>
      <c r="V247" s="15"/>
      <c r="W247" s="15"/>
      <c r="X247" s="15"/>
      <c r="Y247" s="15"/>
      <c r="Z247" s="15"/>
      <c r="AA247" s="15"/>
      <c r="AB247" s="15"/>
      <c r="AC247" s="15"/>
      <c r="AD247" s="15"/>
      <c r="AE247" s="15"/>
      <c r="AT247" s="265" t="s">
        <v>307</v>
      </c>
      <c r="AU247" s="265" t="s">
        <v>81</v>
      </c>
      <c r="AV247" s="15" t="s">
        <v>303</v>
      </c>
      <c r="AW247" s="15" t="s">
        <v>33</v>
      </c>
      <c r="AX247" s="15" t="s">
        <v>79</v>
      </c>
      <c r="AY247" s="265" t="s">
        <v>295</v>
      </c>
    </row>
    <row r="248" s="2" customFormat="1" ht="24.15" customHeight="1">
      <c r="A248" s="40"/>
      <c r="B248" s="41"/>
      <c r="C248" s="286" t="s">
        <v>1032</v>
      </c>
      <c r="D248" s="286" t="s">
        <v>947</v>
      </c>
      <c r="E248" s="287" t="s">
        <v>1296</v>
      </c>
      <c r="F248" s="288" t="s">
        <v>1297</v>
      </c>
      <c r="G248" s="289" t="s">
        <v>301</v>
      </c>
      <c r="H248" s="290">
        <v>182.20699999999999</v>
      </c>
      <c r="I248" s="291"/>
      <c r="J248" s="292">
        <f>ROUND(I248*H248,2)</f>
        <v>0</v>
      </c>
      <c r="K248" s="288" t="s">
        <v>523</v>
      </c>
      <c r="L248" s="293"/>
      <c r="M248" s="294" t="s">
        <v>21</v>
      </c>
      <c r="N248" s="295" t="s">
        <v>43</v>
      </c>
      <c r="O248" s="86"/>
      <c r="P248" s="224">
        <f>O248*H248</f>
        <v>0</v>
      </c>
      <c r="Q248" s="224">
        <v>0.01044</v>
      </c>
      <c r="R248" s="224">
        <f>Q248*H248</f>
        <v>1.9022410799999998</v>
      </c>
      <c r="S248" s="224">
        <v>0</v>
      </c>
      <c r="T248" s="225">
        <f>S248*H248</f>
        <v>0</v>
      </c>
      <c r="U248" s="40"/>
      <c r="V248" s="40"/>
      <c r="W248" s="40"/>
      <c r="X248" s="40"/>
      <c r="Y248" s="40"/>
      <c r="Z248" s="40"/>
      <c r="AA248" s="40"/>
      <c r="AB248" s="40"/>
      <c r="AC248" s="40"/>
      <c r="AD248" s="40"/>
      <c r="AE248" s="40"/>
      <c r="AR248" s="226" t="s">
        <v>997</v>
      </c>
      <c r="AT248" s="226" t="s">
        <v>947</v>
      </c>
      <c r="AU248" s="226" t="s">
        <v>81</v>
      </c>
      <c r="AY248" s="19" t="s">
        <v>295</v>
      </c>
      <c r="BE248" s="227">
        <f>IF(N248="základní",J248,0)</f>
        <v>0</v>
      </c>
      <c r="BF248" s="227">
        <f>IF(N248="snížená",J248,0)</f>
        <v>0</v>
      </c>
      <c r="BG248" s="227">
        <f>IF(N248="zákl. přenesená",J248,0)</f>
        <v>0</v>
      </c>
      <c r="BH248" s="227">
        <f>IF(N248="sníž. přenesená",J248,0)</f>
        <v>0</v>
      </c>
      <c r="BI248" s="227">
        <f>IF(N248="nulová",J248,0)</f>
        <v>0</v>
      </c>
      <c r="BJ248" s="19" t="s">
        <v>79</v>
      </c>
      <c r="BK248" s="227">
        <f>ROUND(I248*H248,2)</f>
        <v>0</v>
      </c>
      <c r="BL248" s="19" t="s">
        <v>373</v>
      </c>
      <c r="BM248" s="226" t="s">
        <v>1298</v>
      </c>
    </row>
    <row r="249" s="14" customFormat="1">
      <c r="A249" s="14"/>
      <c r="B249" s="244"/>
      <c r="C249" s="245"/>
      <c r="D249" s="235" t="s">
        <v>307</v>
      </c>
      <c r="E249" s="245"/>
      <c r="F249" s="247" t="s">
        <v>1299</v>
      </c>
      <c r="G249" s="245"/>
      <c r="H249" s="248">
        <v>182.20699999999999</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307</v>
      </c>
      <c r="AU249" s="254" t="s">
        <v>81</v>
      </c>
      <c r="AV249" s="14" t="s">
        <v>81</v>
      </c>
      <c r="AW249" s="14" t="s">
        <v>4</v>
      </c>
      <c r="AX249" s="14" t="s">
        <v>79</v>
      </c>
      <c r="AY249" s="254" t="s">
        <v>295</v>
      </c>
    </row>
    <row r="250" s="2" customFormat="1" ht="49.05" customHeight="1">
      <c r="A250" s="40"/>
      <c r="B250" s="41"/>
      <c r="C250" s="215" t="s">
        <v>1037</v>
      </c>
      <c r="D250" s="215" t="s">
        <v>298</v>
      </c>
      <c r="E250" s="216" t="s">
        <v>1020</v>
      </c>
      <c r="F250" s="217" t="s">
        <v>1021</v>
      </c>
      <c r="G250" s="218" t="s">
        <v>348</v>
      </c>
      <c r="H250" s="219">
        <v>1.9490000000000001</v>
      </c>
      <c r="I250" s="220"/>
      <c r="J250" s="221">
        <f>ROUND(I250*H250,2)</f>
        <v>0</v>
      </c>
      <c r="K250" s="217" t="s">
        <v>302</v>
      </c>
      <c r="L250" s="46"/>
      <c r="M250" s="222" t="s">
        <v>21</v>
      </c>
      <c r="N250" s="223" t="s">
        <v>43</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373</v>
      </c>
      <c r="AT250" s="226" t="s">
        <v>298</v>
      </c>
      <c r="AU250" s="226" t="s">
        <v>81</v>
      </c>
      <c r="AY250" s="19" t="s">
        <v>295</v>
      </c>
      <c r="BE250" s="227">
        <f>IF(N250="základní",J250,0)</f>
        <v>0</v>
      </c>
      <c r="BF250" s="227">
        <f>IF(N250="snížená",J250,0)</f>
        <v>0</v>
      </c>
      <c r="BG250" s="227">
        <f>IF(N250="zákl. přenesená",J250,0)</f>
        <v>0</v>
      </c>
      <c r="BH250" s="227">
        <f>IF(N250="sníž. přenesená",J250,0)</f>
        <v>0</v>
      </c>
      <c r="BI250" s="227">
        <f>IF(N250="nulová",J250,0)</f>
        <v>0</v>
      </c>
      <c r="BJ250" s="19" t="s">
        <v>79</v>
      </c>
      <c r="BK250" s="227">
        <f>ROUND(I250*H250,2)</f>
        <v>0</v>
      </c>
      <c r="BL250" s="19" t="s">
        <v>373</v>
      </c>
      <c r="BM250" s="226" t="s">
        <v>1300</v>
      </c>
    </row>
    <row r="251" s="2" customFormat="1">
      <c r="A251" s="40"/>
      <c r="B251" s="41"/>
      <c r="C251" s="42"/>
      <c r="D251" s="228" t="s">
        <v>305</v>
      </c>
      <c r="E251" s="42"/>
      <c r="F251" s="229" t="s">
        <v>1023</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305</v>
      </c>
      <c r="AU251" s="19" t="s">
        <v>81</v>
      </c>
    </row>
    <row r="252" s="12" customFormat="1" ht="22.8" customHeight="1">
      <c r="A252" s="12"/>
      <c r="B252" s="199"/>
      <c r="C252" s="200"/>
      <c r="D252" s="201" t="s">
        <v>71</v>
      </c>
      <c r="E252" s="213" t="s">
        <v>498</v>
      </c>
      <c r="F252" s="213" t="s">
        <v>499</v>
      </c>
      <c r="G252" s="200"/>
      <c r="H252" s="200"/>
      <c r="I252" s="203"/>
      <c r="J252" s="214">
        <f>BK252</f>
        <v>0</v>
      </c>
      <c r="K252" s="200"/>
      <c r="L252" s="205"/>
      <c r="M252" s="206"/>
      <c r="N252" s="207"/>
      <c r="O252" s="207"/>
      <c r="P252" s="208">
        <f>SUM(P253:P255)</f>
        <v>0</v>
      </c>
      <c r="Q252" s="207"/>
      <c r="R252" s="208">
        <f>SUM(R253:R255)</f>
        <v>0</v>
      </c>
      <c r="S252" s="207"/>
      <c r="T252" s="209">
        <f>SUM(T253:T255)</f>
        <v>0</v>
      </c>
      <c r="U252" s="12"/>
      <c r="V252" s="12"/>
      <c r="W252" s="12"/>
      <c r="X252" s="12"/>
      <c r="Y252" s="12"/>
      <c r="Z252" s="12"/>
      <c r="AA252" s="12"/>
      <c r="AB252" s="12"/>
      <c r="AC252" s="12"/>
      <c r="AD252" s="12"/>
      <c r="AE252" s="12"/>
      <c r="AR252" s="210" t="s">
        <v>81</v>
      </c>
      <c r="AT252" s="211" t="s">
        <v>71</v>
      </c>
      <c r="AU252" s="211" t="s">
        <v>79</v>
      </c>
      <c r="AY252" s="210" t="s">
        <v>295</v>
      </c>
      <c r="BK252" s="212">
        <f>SUM(BK253:BK255)</f>
        <v>0</v>
      </c>
    </row>
    <row r="253" s="2" customFormat="1" ht="16.5" customHeight="1">
      <c r="A253" s="40"/>
      <c r="B253" s="41"/>
      <c r="C253" s="215" t="s">
        <v>997</v>
      </c>
      <c r="D253" s="215" t="s">
        <v>298</v>
      </c>
      <c r="E253" s="216" t="s">
        <v>1301</v>
      </c>
      <c r="F253" s="217" t="s">
        <v>1302</v>
      </c>
      <c r="G253" s="218" t="s">
        <v>1303</v>
      </c>
      <c r="H253" s="219">
        <v>1</v>
      </c>
      <c r="I253" s="220"/>
      <c r="J253" s="221">
        <f>ROUND(I253*H253,2)</f>
        <v>0</v>
      </c>
      <c r="K253" s="217" t="s">
        <v>523</v>
      </c>
      <c r="L253" s="46"/>
      <c r="M253" s="222" t="s">
        <v>21</v>
      </c>
      <c r="N253" s="223" t="s">
        <v>43</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303</v>
      </c>
      <c r="AT253" s="226" t="s">
        <v>298</v>
      </c>
      <c r="AU253" s="226" t="s">
        <v>81</v>
      </c>
      <c r="AY253" s="19" t="s">
        <v>295</v>
      </c>
      <c r="BE253" s="227">
        <f>IF(N253="základní",J253,0)</f>
        <v>0</v>
      </c>
      <c r="BF253" s="227">
        <f>IF(N253="snížená",J253,0)</f>
        <v>0</v>
      </c>
      <c r="BG253" s="227">
        <f>IF(N253="zákl. přenesená",J253,0)</f>
        <v>0</v>
      </c>
      <c r="BH253" s="227">
        <f>IF(N253="sníž. přenesená",J253,0)</f>
        <v>0</v>
      </c>
      <c r="BI253" s="227">
        <f>IF(N253="nulová",J253,0)</f>
        <v>0</v>
      </c>
      <c r="BJ253" s="19" t="s">
        <v>79</v>
      </c>
      <c r="BK253" s="227">
        <f>ROUND(I253*H253,2)</f>
        <v>0</v>
      </c>
      <c r="BL253" s="19" t="s">
        <v>303</v>
      </c>
      <c r="BM253" s="226" t="s">
        <v>1304</v>
      </c>
    </row>
    <row r="254" s="14" customFormat="1">
      <c r="A254" s="14"/>
      <c r="B254" s="244"/>
      <c r="C254" s="245"/>
      <c r="D254" s="235" t="s">
        <v>307</v>
      </c>
      <c r="E254" s="246" t="s">
        <v>21</v>
      </c>
      <c r="F254" s="247" t="s">
        <v>1305</v>
      </c>
      <c r="G254" s="245"/>
      <c r="H254" s="248">
        <v>1</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307</v>
      </c>
      <c r="AU254" s="254" t="s">
        <v>81</v>
      </c>
      <c r="AV254" s="14" t="s">
        <v>81</v>
      </c>
      <c r="AW254" s="14" t="s">
        <v>33</v>
      </c>
      <c r="AX254" s="14" t="s">
        <v>72</v>
      </c>
      <c r="AY254" s="254" t="s">
        <v>295</v>
      </c>
    </row>
    <row r="255" s="15" customFormat="1">
      <c r="A255" s="15"/>
      <c r="B255" s="255"/>
      <c r="C255" s="256"/>
      <c r="D255" s="235" t="s">
        <v>307</v>
      </c>
      <c r="E255" s="257" t="s">
        <v>21</v>
      </c>
      <c r="F255" s="258" t="s">
        <v>312</v>
      </c>
      <c r="G255" s="256"/>
      <c r="H255" s="259">
        <v>1</v>
      </c>
      <c r="I255" s="260"/>
      <c r="J255" s="256"/>
      <c r="K255" s="256"/>
      <c r="L255" s="261"/>
      <c r="M255" s="262"/>
      <c r="N255" s="263"/>
      <c r="O255" s="263"/>
      <c r="P255" s="263"/>
      <c r="Q255" s="263"/>
      <c r="R255" s="263"/>
      <c r="S255" s="263"/>
      <c r="T255" s="264"/>
      <c r="U255" s="15"/>
      <c r="V255" s="15"/>
      <c r="W255" s="15"/>
      <c r="X255" s="15"/>
      <c r="Y255" s="15"/>
      <c r="Z255" s="15"/>
      <c r="AA255" s="15"/>
      <c r="AB255" s="15"/>
      <c r="AC255" s="15"/>
      <c r="AD255" s="15"/>
      <c r="AE255" s="15"/>
      <c r="AT255" s="265" t="s">
        <v>307</v>
      </c>
      <c r="AU255" s="265" t="s">
        <v>81</v>
      </c>
      <c r="AV255" s="15" t="s">
        <v>303</v>
      </c>
      <c r="AW255" s="15" t="s">
        <v>33</v>
      </c>
      <c r="AX255" s="15" t="s">
        <v>79</v>
      </c>
      <c r="AY255" s="265" t="s">
        <v>295</v>
      </c>
    </row>
    <row r="256" s="12" customFormat="1" ht="22.8" customHeight="1">
      <c r="A256" s="12"/>
      <c r="B256" s="199"/>
      <c r="C256" s="200"/>
      <c r="D256" s="201" t="s">
        <v>71</v>
      </c>
      <c r="E256" s="213" t="s">
        <v>380</v>
      </c>
      <c r="F256" s="213" t="s">
        <v>381</v>
      </c>
      <c r="G256" s="200"/>
      <c r="H256" s="200"/>
      <c r="I256" s="203"/>
      <c r="J256" s="214">
        <f>BK256</f>
        <v>0</v>
      </c>
      <c r="K256" s="200"/>
      <c r="L256" s="205"/>
      <c r="M256" s="206"/>
      <c r="N256" s="207"/>
      <c r="O256" s="207"/>
      <c r="P256" s="208">
        <f>SUM(P257:P393)</f>
        <v>0</v>
      </c>
      <c r="Q256" s="207"/>
      <c r="R256" s="208">
        <f>SUM(R257:R393)</f>
        <v>7.4748641699999991</v>
      </c>
      <c r="S256" s="207"/>
      <c r="T256" s="209">
        <f>SUM(T257:T393)</f>
        <v>0</v>
      </c>
      <c r="U256" s="12"/>
      <c r="V256" s="12"/>
      <c r="W256" s="12"/>
      <c r="X256" s="12"/>
      <c r="Y256" s="12"/>
      <c r="Z256" s="12"/>
      <c r="AA256" s="12"/>
      <c r="AB256" s="12"/>
      <c r="AC256" s="12"/>
      <c r="AD256" s="12"/>
      <c r="AE256" s="12"/>
      <c r="AR256" s="210" t="s">
        <v>81</v>
      </c>
      <c r="AT256" s="211" t="s">
        <v>71</v>
      </c>
      <c r="AU256" s="211" t="s">
        <v>79</v>
      </c>
      <c r="AY256" s="210" t="s">
        <v>295</v>
      </c>
      <c r="BK256" s="212">
        <f>SUM(BK257:BK393)</f>
        <v>0</v>
      </c>
    </row>
    <row r="257" s="2" customFormat="1" ht="55.5" customHeight="1">
      <c r="A257" s="40"/>
      <c r="B257" s="41"/>
      <c r="C257" s="215" t="s">
        <v>1049</v>
      </c>
      <c r="D257" s="215" t="s">
        <v>298</v>
      </c>
      <c r="E257" s="216" t="s">
        <v>1306</v>
      </c>
      <c r="F257" s="217" t="s">
        <v>1307</v>
      </c>
      <c r="G257" s="218" t="s">
        <v>301</v>
      </c>
      <c r="H257" s="219">
        <v>53.5</v>
      </c>
      <c r="I257" s="220"/>
      <c r="J257" s="221">
        <f>ROUND(I257*H257,2)</f>
        <v>0</v>
      </c>
      <c r="K257" s="217" t="s">
        <v>302</v>
      </c>
      <c r="L257" s="46"/>
      <c r="M257" s="222" t="s">
        <v>21</v>
      </c>
      <c r="N257" s="223" t="s">
        <v>43</v>
      </c>
      <c r="O257" s="86"/>
      <c r="P257" s="224">
        <f>O257*H257</f>
        <v>0</v>
      </c>
      <c r="Q257" s="224">
        <v>0.027910000000000001</v>
      </c>
      <c r="R257" s="224">
        <f>Q257*H257</f>
        <v>1.493185</v>
      </c>
      <c r="S257" s="224">
        <v>0</v>
      </c>
      <c r="T257" s="225">
        <f>S257*H257</f>
        <v>0</v>
      </c>
      <c r="U257" s="40"/>
      <c r="V257" s="40"/>
      <c r="W257" s="40"/>
      <c r="X257" s="40"/>
      <c r="Y257" s="40"/>
      <c r="Z257" s="40"/>
      <c r="AA257" s="40"/>
      <c r="AB257" s="40"/>
      <c r="AC257" s="40"/>
      <c r="AD257" s="40"/>
      <c r="AE257" s="40"/>
      <c r="AR257" s="226" t="s">
        <v>373</v>
      </c>
      <c r="AT257" s="226" t="s">
        <v>298</v>
      </c>
      <c r="AU257" s="226" t="s">
        <v>81</v>
      </c>
      <c r="AY257" s="19" t="s">
        <v>295</v>
      </c>
      <c r="BE257" s="227">
        <f>IF(N257="základní",J257,0)</f>
        <v>0</v>
      </c>
      <c r="BF257" s="227">
        <f>IF(N257="snížená",J257,0)</f>
        <v>0</v>
      </c>
      <c r="BG257" s="227">
        <f>IF(N257="zákl. přenesená",J257,0)</f>
        <v>0</v>
      </c>
      <c r="BH257" s="227">
        <f>IF(N257="sníž. přenesená",J257,0)</f>
        <v>0</v>
      </c>
      <c r="BI257" s="227">
        <f>IF(N257="nulová",J257,0)</f>
        <v>0</v>
      </c>
      <c r="BJ257" s="19" t="s">
        <v>79</v>
      </c>
      <c r="BK257" s="227">
        <f>ROUND(I257*H257,2)</f>
        <v>0</v>
      </c>
      <c r="BL257" s="19" t="s">
        <v>373</v>
      </c>
      <c r="BM257" s="226" t="s">
        <v>1308</v>
      </c>
    </row>
    <row r="258" s="2" customFormat="1">
      <c r="A258" s="40"/>
      <c r="B258" s="41"/>
      <c r="C258" s="42"/>
      <c r="D258" s="228" t="s">
        <v>305</v>
      </c>
      <c r="E258" s="42"/>
      <c r="F258" s="229" t="s">
        <v>1309</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305</v>
      </c>
      <c r="AU258" s="19" t="s">
        <v>81</v>
      </c>
    </row>
    <row r="259" s="13" customFormat="1">
      <c r="A259" s="13"/>
      <c r="B259" s="233"/>
      <c r="C259" s="234"/>
      <c r="D259" s="235" t="s">
        <v>307</v>
      </c>
      <c r="E259" s="236" t="s">
        <v>21</v>
      </c>
      <c r="F259" s="237" t="s">
        <v>1310</v>
      </c>
      <c r="G259" s="234"/>
      <c r="H259" s="236" t="s">
        <v>21</v>
      </c>
      <c r="I259" s="238"/>
      <c r="J259" s="234"/>
      <c r="K259" s="234"/>
      <c r="L259" s="239"/>
      <c r="M259" s="240"/>
      <c r="N259" s="241"/>
      <c r="O259" s="241"/>
      <c r="P259" s="241"/>
      <c r="Q259" s="241"/>
      <c r="R259" s="241"/>
      <c r="S259" s="241"/>
      <c r="T259" s="242"/>
      <c r="U259" s="13"/>
      <c r="V259" s="13"/>
      <c r="W259" s="13"/>
      <c r="X259" s="13"/>
      <c r="Y259" s="13"/>
      <c r="Z259" s="13"/>
      <c r="AA259" s="13"/>
      <c r="AB259" s="13"/>
      <c r="AC259" s="13"/>
      <c r="AD259" s="13"/>
      <c r="AE259" s="13"/>
      <c r="AT259" s="243" t="s">
        <v>307</v>
      </c>
      <c r="AU259" s="243" t="s">
        <v>81</v>
      </c>
      <c r="AV259" s="13" t="s">
        <v>79</v>
      </c>
      <c r="AW259" s="13" t="s">
        <v>33</v>
      </c>
      <c r="AX259" s="13" t="s">
        <v>72</v>
      </c>
      <c r="AY259" s="243" t="s">
        <v>295</v>
      </c>
    </row>
    <row r="260" s="14" customFormat="1">
      <c r="A260" s="14"/>
      <c r="B260" s="244"/>
      <c r="C260" s="245"/>
      <c r="D260" s="235" t="s">
        <v>307</v>
      </c>
      <c r="E260" s="246" t="s">
        <v>21</v>
      </c>
      <c r="F260" s="247" t="s">
        <v>1311</v>
      </c>
      <c r="G260" s="245"/>
      <c r="H260" s="248">
        <v>53.5</v>
      </c>
      <c r="I260" s="249"/>
      <c r="J260" s="245"/>
      <c r="K260" s="245"/>
      <c r="L260" s="250"/>
      <c r="M260" s="251"/>
      <c r="N260" s="252"/>
      <c r="O260" s="252"/>
      <c r="P260" s="252"/>
      <c r="Q260" s="252"/>
      <c r="R260" s="252"/>
      <c r="S260" s="252"/>
      <c r="T260" s="253"/>
      <c r="U260" s="14"/>
      <c r="V260" s="14"/>
      <c r="W260" s="14"/>
      <c r="X260" s="14"/>
      <c r="Y260" s="14"/>
      <c r="Z260" s="14"/>
      <c r="AA260" s="14"/>
      <c r="AB260" s="14"/>
      <c r="AC260" s="14"/>
      <c r="AD260" s="14"/>
      <c r="AE260" s="14"/>
      <c r="AT260" s="254" t="s">
        <v>307</v>
      </c>
      <c r="AU260" s="254" t="s">
        <v>81</v>
      </c>
      <c r="AV260" s="14" t="s">
        <v>81</v>
      </c>
      <c r="AW260" s="14" t="s">
        <v>33</v>
      </c>
      <c r="AX260" s="14" t="s">
        <v>72</v>
      </c>
      <c r="AY260" s="254" t="s">
        <v>295</v>
      </c>
    </row>
    <row r="261" s="15" customFormat="1">
      <c r="A261" s="15"/>
      <c r="B261" s="255"/>
      <c r="C261" s="256"/>
      <c r="D261" s="235" t="s">
        <v>307</v>
      </c>
      <c r="E261" s="257" t="s">
        <v>21</v>
      </c>
      <c r="F261" s="258" t="s">
        <v>312</v>
      </c>
      <c r="G261" s="256"/>
      <c r="H261" s="259">
        <v>53.5</v>
      </c>
      <c r="I261" s="260"/>
      <c r="J261" s="256"/>
      <c r="K261" s="256"/>
      <c r="L261" s="261"/>
      <c r="M261" s="262"/>
      <c r="N261" s="263"/>
      <c r="O261" s="263"/>
      <c r="P261" s="263"/>
      <c r="Q261" s="263"/>
      <c r="R261" s="263"/>
      <c r="S261" s="263"/>
      <c r="T261" s="264"/>
      <c r="U261" s="15"/>
      <c r="V261" s="15"/>
      <c r="W261" s="15"/>
      <c r="X261" s="15"/>
      <c r="Y261" s="15"/>
      <c r="Z261" s="15"/>
      <c r="AA261" s="15"/>
      <c r="AB261" s="15"/>
      <c r="AC261" s="15"/>
      <c r="AD261" s="15"/>
      <c r="AE261" s="15"/>
      <c r="AT261" s="265" t="s">
        <v>307</v>
      </c>
      <c r="AU261" s="265" t="s">
        <v>81</v>
      </c>
      <c r="AV261" s="15" t="s">
        <v>303</v>
      </c>
      <c r="AW261" s="15" t="s">
        <v>33</v>
      </c>
      <c r="AX261" s="15" t="s">
        <v>79</v>
      </c>
      <c r="AY261" s="265" t="s">
        <v>295</v>
      </c>
    </row>
    <row r="262" s="2" customFormat="1" ht="55.5" customHeight="1">
      <c r="A262" s="40"/>
      <c r="B262" s="41"/>
      <c r="C262" s="215" t="s">
        <v>1054</v>
      </c>
      <c r="D262" s="215" t="s">
        <v>298</v>
      </c>
      <c r="E262" s="216" t="s">
        <v>1312</v>
      </c>
      <c r="F262" s="217" t="s">
        <v>1313</v>
      </c>
      <c r="G262" s="218" t="s">
        <v>301</v>
      </c>
      <c r="H262" s="219">
        <v>15.699999999999999</v>
      </c>
      <c r="I262" s="220"/>
      <c r="J262" s="221">
        <f>ROUND(I262*H262,2)</f>
        <v>0</v>
      </c>
      <c r="K262" s="217" t="s">
        <v>302</v>
      </c>
      <c r="L262" s="46"/>
      <c r="M262" s="222" t="s">
        <v>21</v>
      </c>
      <c r="N262" s="223" t="s">
        <v>43</v>
      </c>
      <c r="O262" s="86"/>
      <c r="P262" s="224">
        <f>O262*H262</f>
        <v>0</v>
      </c>
      <c r="Q262" s="224">
        <v>0.025389999999999999</v>
      </c>
      <c r="R262" s="224">
        <f>Q262*H262</f>
        <v>0.39862299999999995</v>
      </c>
      <c r="S262" s="224">
        <v>0</v>
      </c>
      <c r="T262" s="225">
        <f>S262*H262</f>
        <v>0</v>
      </c>
      <c r="U262" s="40"/>
      <c r="V262" s="40"/>
      <c r="W262" s="40"/>
      <c r="X262" s="40"/>
      <c r="Y262" s="40"/>
      <c r="Z262" s="40"/>
      <c r="AA262" s="40"/>
      <c r="AB262" s="40"/>
      <c r="AC262" s="40"/>
      <c r="AD262" s="40"/>
      <c r="AE262" s="40"/>
      <c r="AR262" s="226" t="s">
        <v>373</v>
      </c>
      <c r="AT262" s="226" t="s">
        <v>298</v>
      </c>
      <c r="AU262" s="226" t="s">
        <v>81</v>
      </c>
      <c r="AY262" s="19" t="s">
        <v>295</v>
      </c>
      <c r="BE262" s="227">
        <f>IF(N262="základní",J262,0)</f>
        <v>0</v>
      </c>
      <c r="BF262" s="227">
        <f>IF(N262="snížená",J262,0)</f>
        <v>0</v>
      </c>
      <c r="BG262" s="227">
        <f>IF(N262="zákl. přenesená",J262,0)</f>
        <v>0</v>
      </c>
      <c r="BH262" s="227">
        <f>IF(N262="sníž. přenesená",J262,0)</f>
        <v>0</v>
      </c>
      <c r="BI262" s="227">
        <f>IF(N262="nulová",J262,0)</f>
        <v>0</v>
      </c>
      <c r="BJ262" s="19" t="s">
        <v>79</v>
      </c>
      <c r="BK262" s="227">
        <f>ROUND(I262*H262,2)</f>
        <v>0</v>
      </c>
      <c r="BL262" s="19" t="s">
        <v>373</v>
      </c>
      <c r="BM262" s="226" t="s">
        <v>1314</v>
      </c>
    </row>
    <row r="263" s="2" customFormat="1">
      <c r="A263" s="40"/>
      <c r="B263" s="41"/>
      <c r="C263" s="42"/>
      <c r="D263" s="228" t="s">
        <v>305</v>
      </c>
      <c r="E263" s="42"/>
      <c r="F263" s="229" t="s">
        <v>1315</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305</v>
      </c>
      <c r="AU263" s="19" t="s">
        <v>81</v>
      </c>
    </row>
    <row r="264" s="13" customFormat="1">
      <c r="A264" s="13"/>
      <c r="B264" s="233"/>
      <c r="C264" s="234"/>
      <c r="D264" s="235" t="s">
        <v>307</v>
      </c>
      <c r="E264" s="236" t="s">
        <v>21</v>
      </c>
      <c r="F264" s="237" t="s">
        <v>1316</v>
      </c>
      <c r="G264" s="234"/>
      <c r="H264" s="236" t="s">
        <v>21</v>
      </c>
      <c r="I264" s="238"/>
      <c r="J264" s="234"/>
      <c r="K264" s="234"/>
      <c r="L264" s="239"/>
      <c r="M264" s="240"/>
      <c r="N264" s="241"/>
      <c r="O264" s="241"/>
      <c r="P264" s="241"/>
      <c r="Q264" s="241"/>
      <c r="R264" s="241"/>
      <c r="S264" s="241"/>
      <c r="T264" s="242"/>
      <c r="U264" s="13"/>
      <c r="V264" s="13"/>
      <c r="W264" s="13"/>
      <c r="X264" s="13"/>
      <c r="Y264" s="13"/>
      <c r="Z264" s="13"/>
      <c r="AA264" s="13"/>
      <c r="AB264" s="13"/>
      <c r="AC264" s="13"/>
      <c r="AD264" s="13"/>
      <c r="AE264" s="13"/>
      <c r="AT264" s="243" t="s">
        <v>307</v>
      </c>
      <c r="AU264" s="243" t="s">
        <v>81</v>
      </c>
      <c r="AV264" s="13" t="s">
        <v>79</v>
      </c>
      <c r="AW264" s="13" t="s">
        <v>33</v>
      </c>
      <c r="AX264" s="13" t="s">
        <v>72</v>
      </c>
      <c r="AY264" s="243" t="s">
        <v>295</v>
      </c>
    </row>
    <row r="265" s="14" customFormat="1">
      <c r="A265" s="14"/>
      <c r="B265" s="244"/>
      <c r="C265" s="245"/>
      <c r="D265" s="235" t="s">
        <v>307</v>
      </c>
      <c r="E265" s="246" t="s">
        <v>21</v>
      </c>
      <c r="F265" s="247" t="s">
        <v>1317</v>
      </c>
      <c r="G265" s="245"/>
      <c r="H265" s="248">
        <v>15.699999999999999</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307</v>
      </c>
      <c r="AU265" s="254" t="s">
        <v>81</v>
      </c>
      <c r="AV265" s="14" t="s">
        <v>81</v>
      </c>
      <c r="AW265" s="14" t="s">
        <v>33</v>
      </c>
      <c r="AX265" s="14" t="s">
        <v>72</v>
      </c>
      <c r="AY265" s="254" t="s">
        <v>295</v>
      </c>
    </row>
    <row r="266" s="15" customFormat="1">
      <c r="A266" s="15"/>
      <c r="B266" s="255"/>
      <c r="C266" s="256"/>
      <c r="D266" s="235" t="s">
        <v>307</v>
      </c>
      <c r="E266" s="257" t="s">
        <v>21</v>
      </c>
      <c r="F266" s="258" t="s">
        <v>312</v>
      </c>
      <c r="G266" s="256"/>
      <c r="H266" s="259">
        <v>15.699999999999999</v>
      </c>
      <c r="I266" s="260"/>
      <c r="J266" s="256"/>
      <c r="K266" s="256"/>
      <c r="L266" s="261"/>
      <c r="M266" s="262"/>
      <c r="N266" s="263"/>
      <c r="O266" s="263"/>
      <c r="P266" s="263"/>
      <c r="Q266" s="263"/>
      <c r="R266" s="263"/>
      <c r="S266" s="263"/>
      <c r="T266" s="264"/>
      <c r="U266" s="15"/>
      <c r="V266" s="15"/>
      <c r="W266" s="15"/>
      <c r="X266" s="15"/>
      <c r="Y266" s="15"/>
      <c r="Z266" s="15"/>
      <c r="AA266" s="15"/>
      <c r="AB266" s="15"/>
      <c r="AC266" s="15"/>
      <c r="AD266" s="15"/>
      <c r="AE266" s="15"/>
      <c r="AT266" s="265" t="s">
        <v>307</v>
      </c>
      <c r="AU266" s="265" t="s">
        <v>81</v>
      </c>
      <c r="AV266" s="15" t="s">
        <v>303</v>
      </c>
      <c r="AW266" s="15" t="s">
        <v>33</v>
      </c>
      <c r="AX266" s="15" t="s">
        <v>79</v>
      </c>
      <c r="AY266" s="265" t="s">
        <v>295</v>
      </c>
    </row>
    <row r="267" s="2" customFormat="1" ht="62.7" customHeight="1">
      <c r="A267" s="40"/>
      <c r="B267" s="41"/>
      <c r="C267" s="215" t="s">
        <v>1060</v>
      </c>
      <c r="D267" s="215" t="s">
        <v>298</v>
      </c>
      <c r="E267" s="216" t="s">
        <v>1318</v>
      </c>
      <c r="F267" s="217" t="s">
        <v>1319</v>
      </c>
      <c r="G267" s="218" t="s">
        <v>301</v>
      </c>
      <c r="H267" s="219">
        <v>4.375</v>
      </c>
      <c r="I267" s="220"/>
      <c r="J267" s="221">
        <f>ROUND(I267*H267,2)</f>
        <v>0</v>
      </c>
      <c r="K267" s="217" t="s">
        <v>302</v>
      </c>
      <c r="L267" s="46"/>
      <c r="M267" s="222" t="s">
        <v>21</v>
      </c>
      <c r="N267" s="223" t="s">
        <v>43</v>
      </c>
      <c r="O267" s="86"/>
      <c r="P267" s="224">
        <f>O267*H267</f>
        <v>0</v>
      </c>
      <c r="Q267" s="224">
        <v>0.02614</v>
      </c>
      <c r="R267" s="224">
        <f>Q267*H267</f>
        <v>0.11436250000000001</v>
      </c>
      <c r="S267" s="224">
        <v>0</v>
      </c>
      <c r="T267" s="225">
        <f>S267*H267</f>
        <v>0</v>
      </c>
      <c r="U267" s="40"/>
      <c r="V267" s="40"/>
      <c r="W267" s="40"/>
      <c r="X267" s="40"/>
      <c r="Y267" s="40"/>
      <c r="Z267" s="40"/>
      <c r="AA267" s="40"/>
      <c r="AB267" s="40"/>
      <c r="AC267" s="40"/>
      <c r="AD267" s="40"/>
      <c r="AE267" s="40"/>
      <c r="AR267" s="226" t="s">
        <v>373</v>
      </c>
      <c r="AT267" s="226" t="s">
        <v>298</v>
      </c>
      <c r="AU267" s="226" t="s">
        <v>81</v>
      </c>
      <c r="AY267" s="19" t="s">
        <v>295</v>
      </c>
      <c r="BE267" s="227">
        <f>IF(N267="základní",J267,0)</f>
        <v>0</v>
      </c>
      <c r="BF267" s="227">
        <f>IF(N267="snížená",J267,0)</f>
        <v>0</v>
      </c>
      <c r="BG267" s="227">
        <f>IF(N267="zákl. přenesená",J267,0)</f>
        <v>0</v>
      </c>
      <c r="BH267" s="227">
        <f>IF(N267="sníž. přenesená",J267,0)</f>
        <v>0</v>
      </c>
      <c r="BI267" s="227">
        <f>IF(N267="nulová",J267,0)</f>
        <v>0</v>
      </c>
      <c r="BJ267" s="19" t="s">
        <v>79</v>
      </c>
      <c r="BK267" s="227">
        <f>ROUND(I267*H267,2)</f>
        <v>0</v>
      </c>
      <c r="BL267" s="19" t="s">
        <v>373</v>
      </c>
      <c r="BM267" s="226" t="s">
        <v>1320</v>
      </c>
    </row>
    <row r="268" s="2" customFormat="1">
      <c r="A268" s="40"/>
      <c r="B268" s="41"/>
      <c r="C268" s="42"/>
      <c r="D268" s="228" t="s">
        <v>305</v>
      </c>
      <c r="E268" s="42"/>
      <c r="F268" s="229" t="s">
        <v>1321</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305</v>
      </c>
      <c r="AU268" s="19" t="s">
        <v>81</v>
      </c>
    </row>
    <row r="269" s="13" customFormat="1">
      <c r="A269" s="13"/>
      <c r="B269" s="233"/>
      <c r="C269" s="234"/>
      <c r="D269" s="235" t="s">
        <v>307</v>
      </c>
      <c r="E269" s="236" t="s">
        <v>21</v>
      </c>
      <c r="F269" s="237" t="s">
        <v>1322</v>
      </c>
      <c r="G269" s="234"/>
      <c r="H269" s="236" t="s">
        <v>21</v>
      </c>
      <c r="I269" s="238"/>
      <c r="J269" s="234"/>
      <c r="K269" s="234"/>
      <c r="L269" s="239"/>
      <c r="M269" s="240"/>
      <c r="N269" s="241"/>
      <c r="O269" s="241"/>
      <c r="P269" s="241"/>
      <c r="Q269" s="241"/>
      <c r="R269" s="241"/>
      <c r="S269" s="241"/>
      <c r="T269" s="242"/>
      <c r="U269" s="13"/>
      <c r="V269" s="13"/>
      <c r="W269" s="13"/>
      <c r="X269" s="13"/>
      <c r="Y269" s="13"/>
      <c r="Z269" s="13"/>
      <c r="AA269" s="13"/>
      <c r="AB269" s="13"/>
      <c r="AC269" s="13"/>
      <c r="AD269" s="13"/>
      <c r="AE269" s="13"/>
      <c r="AT269" s="243" t="s">
        <v>307</v>
      </c>
      <c r="AU269" s="243" t="s">
        <v>81</v>
      </c>
      <c r="AV269" s="13" t="s">
        <v>79</v>
      </c>
      <c r="AW269" s="13" t="s">
        <v>33</v>
      </c>
      <c r="AX269" s="13" t="s">
        <v>72</v>
      </c>
      <c r="AY269" s="243" t="s">
        <v>295</v>
      </c>
    </row>
    <row r="270" s="14" customFormat="1">
      <c r="A270" s="14"/>
      <c r="B270" s="244"/>
      <c r="C270" s="245"/>
      <c r="D270" s="235" t="s">
        <v>307</v>
      </c>
      <c r="E270" s="246" t="s">
        <v>21</v>
      </c>
      <c r="F270" s="247" t="s">
        <v>1323</v>
      </c>
      <c r="G270" s="245"/>
      <c r="H270" s="248">
        <v>4.375</v>
      </c>
      <c r="I270" s="249"/>
      <c r="J270" s="245"/>
      <c r="K270" s="245"/>
      <c r="L270" s="250"/>
      <c r="M270" s="251"/>
      <c r="N270" s="252"/>
      <c r="O270" s="252"/>
      <c r="P270" s="252"/>
      <c r="Q270" s="252"/>
      <c r="R270" s="252"/>
      <c r="S270" s="252"/>
      <c r="T270" s="253"/>
      <c r="U270" s="14"/>
      <c r="V270" s="14"/>
      <c r="W270" s="14"/>
      <c r="X270" s="14"/>
      <c r="Y270" s="14"/>
      <c r="Z270" s="14"/>
      <c r="AA270" s="14"/>
      <c r="AB270" s="14"/>
      <c r="AC270" s="14"/>
      <c r="AD270" s="14"/>
      <c r="AE270" s="14"/>
      <c r="AT270" s="254" t="s">
        <v>307</v>
      </c>
      <c r="AU270" s="254" t="s">
        <v>81</v>
      </c>
      <c r="AV270" s="14" t="s">
        <v>81</v>
      </c>
      <c r="AW270" s="14" t="s">
        <v>33</v>
      </c>
      <c r="AX270" s="14" t="s">
        <v>72</v>
      </c>
      <c r="AY270" s="254" t="s">
        <v>295</v>
      </c>
    </row>
    <row r="271" s="15" customFormat="1">
      <c r="A271" s="15"/>
      <c r="B271" s="255"/>
      <c r="C271" s="256"/>
      <c r="D271" s="235" t="s">
        <v>307</v>
      </c>
      <c r="E271" s="257" t="s">
        <v>21</v>
      </c>
      <c r="F271" s="258" t="s">
        <v>312</v>
      </c>
      <c r="G271" s="256"/>
      <c r="H271" s="259">
        <v>4.375</v>
      </c>
      <c r="I271" s="260"/>
      <c r="J271" s="256"/>
      <c r="K271" s="256"/>
      <c r="L271" s="261"/>
      <c r="M271" s="262"/>
      <c r="N271" s="263"/>
      <c r="O271" s="263"/>
      <c r="P271" s="263"/>
      <c r="Q271" s="263"/>
      <c r="R271" s="263"/>
      <c r="S271" s="263"/>
      <c r="T271" s="264"/>
      <c r="U271" s="15"/>
      <c r="V271" s="15"/>
      <c r="W271" s="15"/>
      <c r="X271" s="15"/>
      <c r="Y271" s="15"/>
      <c r="Z271" s="15"/>
      <c r="AA271" s="15"/>
      <c r="AB271" s="15"/>
      <c r="AC271" s="15"/>
      <c r="AD271" s="15"/>
      <c r="AE271" s="15"/>
      <c r="AT271" s="265" t="s">
        <v>307</v>
      </c>
      <c r="AU271" s="265" t="s">
        <v>81</v>
      </c>
      <c r="AV271" s="15" t="s">
        <v>303</v>
      </c>
      <c r="AW271" s="15" t="s">
        <v>33</v>
      </c>
      <c r="AX271" s="15" t="s">
        <v>79</v>
      </c>
      <c r="AY271" s="265" t="s">
        <v>295</v>
      </c>
    </row>
    <row r="272" s="2" customFormat="1" ht="66.75" customHeight="1">
      <c r="A272" s="40"/>
      <c r="B272" s="41"/>
      <c r="C272" s="215" t="s">
        <v>1064</v>
      </c>
      <c r="D272" s="215" t="s">
        <v>298</v>
      </c>
      <c r="E272" s="216" t="s">
        <v>1324</v>
      </c>
      <c r="F272" s="217" t="s">
        <v>1325</v>
      </c>
      <c r="G272" s="218" t="s">
        <v>301</v>
      </c>
      <c r="H272" s="219">
        <v>7.7380000000000004</v>
      </c>
      <c r="I272" s="220"/>
      <c r="J272" s="221">
        <f>ROUND(I272*H272,2)</f>
        <v>0</v>
      </c>
      <c r="K272" s="217" t="s">
        <v>302</v>
      </c>
      <c r="L272" s="46"/>
      <c r="M272" s="222" t="s">
        <v>21</v>
      </c>
      <c r="N272" s="223" t="s">
        <v>43</v>
      </c>
      <c r="O272" s="86"/>
      <c r="P272" s="224">
        <f>O272*H272</f>
        <v>0</v>
      </c>
      <c r="Q272" s="224">
        <v>0.030859999999999999</v>
      </c>
      <c r="R272" s="224">
        <f>Q272*H272</f>
        <v>0.23879468000000001</v>
      </c>
      <c r="S272" s="224">
        <v>0</v>
      </c>
      <c r="T272" s="225">
        <f>S272*H272</f>
        <v>0</v>
      </c>
      <c r="U272" s="40"/>
      <c r="V272" s="40"/>
      <c r="W272" s="40"/>
      <c r="X272" s="40"/>
      <c r="Y272" s="40"/>
      <c r="Z272" s="40"/>
      <c r="AA272" s="40"/>
      <c r="AB272" s="40"/>
      <c r="AC272" s="40"/>
      <c r="AD272" s="40"/>
      <c r="AE272" s="40"/>
      <c r="AR272" s="226" t="s">
        <v>373</v>
      </c>
      <c r="AT272" s="226" t="s">
        <v>298</v>
      </c>
      <c r="AU272" s="226" t="s">
        <v>81</v>
      </c>
      <c r="AY272" s="19" t="s">
        <v>295</v>
      </c>
      <c r="BE272" s="227">
        <f>IF(N272="základní",J272,0)</f>
        <v>0</v>
      </c>
      <c r="BF272" s="227">
        <f>IF(N272="snížená",J272,0)</f>
        <v>0</v>
      </c>
      <c r="BG272" s="227">
        <f>IF(N272="zákl. přenesená",J272,0)</f>
        <v>0</v>
      </c>
      <c r="BH272" s="227">
        <f>IF(N272="sníž. přenesená",J272,0)</f>
        <v>0</v>
      </c>
      <c r="BI272" s="227">
        <f>IF(N272="nulová",J272,0)</f>
        <v>0</v>
      </c>
      <c r="BJ272" s="19" t="s">
        <v>79</v>
      </c>
      <c r="BK272" s="227">
        <f>ROUND(I272*H272,2)</f>
        <v>0</v>
      </c>
      <c r="BL272" s="19" t="s">
        <v>373</v>
      </c>
      <c r="BM272" s="226" t="s">
        <v>1326</v>
      </c>
    </row>
    <row r="273" s="2" customFormat="1">
      <c r="A273" s="40"/>
      <c r="B273" s="41"/>
      <c r="C273" s="42"/>
      <c r="D273" s="228" t="s">
        <v>305</v>
      </c>
      <c r="E273" s="42"/>
      <c r="F273" s="229" t="s">
        <v>1327</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305</v>
      </c>
      <c r="AU273" s="19" t="s">
        <v>81</v>
      </c>
    </row>
    <row r="274" s="13" customFormat="1">
      <c r="A274" s="13"/>
      <c r="B274" s="233"/>
      <c r="C274" s="234"/>
      <c r="D274" s="235" t="s">
        <v>307</v>
      </c>
      <c r="E274" s="236" t="s">
        <v>21</v>
      </c>
      <c r="F274" s="237" t="s">
        <v>1328</v>
      </c>
      <c r="G274" s="234"/>
      <c r="H274" s="236" t="s">
        <v>21</v>
      </c>
      <c r="I274" s="238"/>
      <c r="J274" s="234"/>
      <c r="K274" s="234"/>
      <c r="L274" s="239"/>
      <c r="M274" s="240"/>
      <c r="N274" s="241"/>
      <c r="O274" s="241"/>
      <c r="P274" s="241"/>
      <c r="Q274" s="241"/>
      <c r="R274" s="241"/>
      <c r="S274" s="241"/>
      <c r="T274" s="242"/>
      <c r="U274" s="13"/>
      <c r="V274" s="13"/>
      <c r="W274" s="13"/>
      <c r="X274" s="13"/>
      <c r="Y274" s="13"/>
      <c r="Z274" s="13"/>
      <c r="AA274" s="13"/>
      <c r="AB274" s="13"/>
      <c r="AC274" s="13"/>
      <c r="AD274" s="13"/>
      <c r="AE274" s="13"/>
      <c r="AT274" s="243" t="s">
        <v>307</v>
      </c>
      <c r="AU274" s="243" t="s">
        <v>81</v>
      </c>
      <c r="AV274" s="13" t="s">
        <v>79</v>
      </c>
      <c r="AW274" s="13" t="s">
        <v>33</v>
      </c>
      <c r="AX274" s="13" t="s">
        <v>72</v>
      </c>
      <c r="AY274" s="243" t="s">
        <v>295</v>
      </c>
    </row>
    <row r="275" s="14" customFormat="1">
      <c r="A275" s="14"/>
      <c r="B275" s="244"/>
      <c r="C275" s="245"/>
      <c r="D275" s="235" t="s">
        <v>307</v>
      </c>
      <c r="E275" s="246" t="s">
        <v>21</v>
      </c>
      <c r="F275" s="247" t="s">
        <v>1329</v>
      </c>
      <c r="G275" s="245"/>
      <c r="H275" s="248">
        <v>7.7380000000000004</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307</v>
      </c>
      <c r="AU275" s="254" t="s">
        <v>81</v>
      </c>
      <c r="AV275" s="14" t="s">
        <v>81</v>
      </c>
      <c r="AW275" s="14" t="s">
        <v>33</v>
      </c>
      <c r="AX275" s="14" t="s">
        <v>72</v>
      </c>
      <c r="AY275" s="254" t="s">
        <v>295</v>
      </c>
    </row>
    <row r="276" s="15" customFormat="1">
      <c r="A276" s="15"/>
      <c r="B276" s="255"/>
      <c r="C276" s="256"/>
      <c r="D276" s="235" t="s">
        <v>307</v>
      </c>
      <c r="E276" s="257" t="s">
        <v>21</v>
      </c>
      <c r="F276" s="258" t="s">
        <v>312</v>
      </c>
      <c r="G276" s="256"/>
      <c r="H276" s="259">
        <v>7.7380000000000004</v>
      </c>
      <c r="I276" s="260"/>
      <c r="J276" s="256"/>
      <c r="K276" s="256"/>
      <c r="L276" s="261"/>
      <c r="M276" s="262"/>
      <c r="N276" s="263"/>
      <c r="O276" s="263"/>
      <c r="P276" s="263"/>
      <c r="Q276" s="263"/>
      <c r="R276" s="263"/>
      <c r="S276" s="263"/>
      <c r="T276" s="264"/>
      <c r="U276" s="15"/>
      <c r="V276" s="15"/>
      <c r="W276" s="15"/>
      <c r="X276" s="15"/>
      <c r="Y276" s="15"/>
      <c r="Z276" s="15"/>
      <c r="AA276" s="15"/>
      <c r="AB276" s="15"/>
      <c r="AC276" s="15"/>
      <c r="AD276" s="15"/>
      <c r="AE276" s="15"/>
      <c r="AT276" s="265" t="s">
        <v>307</v>
      </c>
      <c r="AU276" s="265" t="s">
        <v>81</v>
      </c>
      <c r="AV276" s="15" t="s">
        <v>303</v>
      </c>
      <c r="AW276" s="15" t="s">
        <v>33</v>
      </c>
      <c r="AX276" s="15" t="s">
        <v>79</v>
      </c>
      <c r="AY276" s="265" t="s">
        <v>295</v>
      </c>
    </row>
    <row r="277" s="2" customFormat="1" ht="55.5" customHeight="1">
      <c r="A277" s="40"/>
      <c r="B277" s="41"/>
      <c r="C277" s="215" t="s">
        <v>1069</v>
      </c>
      <c r="D277" s="215" t="s">
        <v>298</v>
      </c>
      <c r="E277" s="216" t="s">
        <v>1330</v>
      </c>
      <c r="F277" s="217" t="s">
        <v>1331</v>
      </c>
      <c r="G277" s="218" t="s">
        <v>301</v>
      </c>
      <c r="H277" s="219">
        <v>59</v>
      </c>
      <c r="I277" s="220"/>
      <c r="J277" s="221">
        <f>ROUND(I277*H277,2)</f>
        <v>0</v>
      </c>
      <c r="K277" s="217" t="s">
        <v>302</v>
      </c>
      <c r="L277" s="46"/>
      <c r="M277" s="222" t="s">
        <v>21</v>
      </c>
      <c r="N277" s="223" t="s">
        <v>43</v>
      </c>
      <c r="O277" s="86"/>
      <c r="P277" s="224">
        <f>O277*H277</f>
        <v>0</v>
      </c>
      <c r="Q277" s="224">
        <v>0.056890000000000003</v>
      </c>
      <c r="R277" s="224">
        <f>Q277*H277</f>
        <v>3.3565100000000001</v>
      </c>
      <c r="S277" s="224">
        <v>0</v>
      </c>
      <c r="T277" s="225">
        <f>S277*H277</f>
        <v>0</v>
      </c>
      <c r="U277" s="40"/>
      <c r="V277" s="40"/>
      <c r="W277" s="40"/>
      <c r="X277" s="40"/>
      <c r="Y277" s="40"/>
      <c r="Z277" s="40"/>
      <c r="AA277" s="40"/>
      <c r="AB277" s="40"/>
      <c r="AC277" s="40"/>
      <c r="AD277" s="40"/>
      <c r="AE277" s="40"/>
      <c r="AR277" s="226" t="s">
        <v>373</v>
      </c>
      <c r="AT277" s="226" t="s">
        <v>298</v>
      </c>
      <c r="AU277" s="226" t="s">
        <v>81</v>
      </c>
      <c r="AY277" s="19" t="s">
        <v>295</v>
      </c>
      <c r="BE277" s="227">
        <f>IF(N277="základní",J277,0)</f>
        <v>0</v>
      </c>
      <c r="BF277" s="227">
        <f>IF(N277="snížená",J277,0)</f>
        <v>0</v>
      </c>
      <c r="BG277" s="227">
        <f>IF(N277="zákl. přenesená",J277,0)</f>
        <v>0</v>
      </c>
      <c r="BH277" s="227">
        <f>IF(N277="sníž. přenesená",J277,0)</f>
        <v>0</v>
      </c>
      <c r="BI277" s="227">
        <f>IF(N277="nulová",J277,0)</f>
        <v>0</v>
      </c>
      <c r="BJ277" s="19" t="s">
        <v>79</v>
      </c>
      <c r="BK277" s="227">
        <f>ROUND(I277*H277,2)</f>
        <v>0</v>
      </c>
      <c r="BL277" s="19" t="s">
        <v>373</v>
      </c>
      <c r="BM277" s="226" t="s">
        <v>1332</v>
      </c>
    </row>
    <row r="278" s="2" customFormat="1">
      <c r="A278" s="40"/>
      <c r="B278" s="41"/>
      <c r="C278" s="42"/>
      <c r="D278" s="228" t="s">
        <v>305</v>
      </c>
      <c r="E278" s="42"/>
      <c r="F278" s="229" t="s">
        <v>1333</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305</v>
      </c>
      <c r="AU278" s="19" t="s">
        <v>81</v>
      </c>
    </row>
    <row r="279" s="13" customFormat="1">
      <c r="A279" s="13"/>
      <c r="B279" s="233"/>
      <c r="C279" s="234"/>
      <c r="D279" s="235" t="s">
        <v>307</v>
      </c>
      <c r="E279" s="236" t="s">
        <v>21</v>
      </c>
      <c r="F279" s="237" t="s">
        <v>1334</v>
      </c>
      <c r="G279" s="234"/>
      <c r="H279" s="236" t="s">
        <v>21</v>
      </c>
      <c r="I279" s="238"/>
      <c r="J279" s="234"/>
      <c r="K279" s="234"/>
      <c r="L279" s="239"/>
      <c r="M279" s="240"/>
      <c r="N279" s="241"/>
      <c r="O279" s="241"/>
      <c r="P279" s="241"/>
      <c r="Q279" s="241"/>
      <c r="R279" s="241"/>
      <c r="S279" s="241"/>
      <c r="T279" s="242"/>
      <c r="U279" s="13"/>
      <c r="V279" s="13"/>
      <c r="W279" s="13"/>
      <c r="X279" s="13"/>
      <c r="Y279" s="13"/>
      <c r="Z279" s="13"/>
      <c r="AA279" s="13"/>
      <c r="AB279" s="13"/>
      <c r="AC279" s="13"/>
      <c r="AD279" s="13"/>
      <c r="AE279" s="13"/>
      <c r="AT279" s="243" t="s">
        <v>307</v>
      </c>
      <c r="AU279" s="243" t="s">
        <v>81</v>
      </c>
      <c r="AV279" s="13" t="s">
        <v>79</v>
      </c>
      <c r="AW279" s="13" t="s">
        <v>33</v>
      </c>
      <c r="AX279" s="13" t="s">
        <v>72</v>
      </c>
      <c r="AY279" s="243" t="s">
        <v>295</v>
      </c>
    </row>
    <row r="280" s="14" customFormat="1">
      <c r="A280" s="14"/>
      <c r="B280" s="244"/>
      <c r="C280" s="245"/>
      <c r="D280" s="235" t="s">
        <v>307</v>
      </c>
      <c r="E280" s="246" t="s">
        <v>21</v>
      </c>
      <c r="F280" s="247" t="s">
        <v>1335</v>
      </c>
      <c r="G280" s="245"/>
      <c r="H280" s="248">
        <v>54.25</v>
      </c>
      <c r="I280" s="249"/>
      <c r="J280" s="245"/>
      <c r="K280" s="245"/>
      <c r="L280" s="250"/>
      <c r="M280" s="251"/>
      <c r="N280" s="252"/>
      <c r="O280" s="252"/>
      <c r="P280" s="252"/>
      <c r="Q280" s="252"/>
      <c r="R280" s="252"/>
      <c r="S280" s="252"/>
      <c r="T280" s="253"/>
      <c r="U280" s="14"/>
      <c r="V280" s="14"/>
      <c r="W280" s="14"/>
      <c r="X280" s="14"/>
      <c r="Y280" s="14"/>
      <c r="Z280" s="14"/>
      <c r="AA280" s="14"/>
      <c r="AB280" s="14"/>
      <c r="AC280" s="14"/>
      <c r="AD280" s="14"/>
      <c r="AE280" s="14"/>
      <c r="AT280" s="254" t="s">
        <v>307</v>
      </c>
      <c r="AU280" s="254" t="s">
        <v>81</v>
      </c>
      <c r="AV280" s="14" t="s">
        <v>81</v>
      </c>
      <c r="AW280" s="14" t="s">
        <v>33</v>
      </c>
      <c r="AX280" s="14" t="s">
        <v>72</v>
      </c>
      <c r="AY280" s="254" t="s">
        <v>295</v>
      </c>
    </row>
    <row r="281" s="14" customFormat="1">
      <c r="A281" s="14"/>
      <c r="B281" s="244"/>
      <c r="C281" s="245"/>
      <c r="D281" s="235" t="s">
        <v>307</v>
      </c>
      <c r="E281" s="246" t="s">
        <v>21</v>
      </c>
      <c r="F281" s="247" t="s">
        <v>1336</v>
      </c>
      <c r="G281" s="245"/>
      <c r="H281" s="248">
        <v>4.75</v>
      </c>
      <c r="I281" s="249"/>
      <c r="J281" s="245"/>
      <c r="K281" s="245"/>
      <c r="L281" s="250"/>
      <c r="M281" s="251"/>
      <c r="N281" s="252"/>
      <c r="O281" s="252"/>
      <c r="P281" s="252"/>
      <c r="Q281" s="252"/>
      <c r="R281" s="252"/>
      <c r="S281" s="252"/>
      <c r="T281" s="253"/>
      <c r="U281" s="14"/>
      <c r="V281" s="14"/>
      <c r="W281" s="14"/>
      <c r="X281" s="14"/>
      <c r="Y281" s="14"/>
      <c r="Z281" s="14"/>
      <c r="AA281" s="14"/>
      <c r="AB281" s="14"/>
      <c r="AC281" s="14"/>
      <c r="AD281" s="14"/>
      <c r="AE281" s="14"/>
      <c r="AT281" s="254" t="s">
        <v>307</v>
      </c>
      <c r="AU281" s="254" t="s">
        <v>81</v>
      </c>
      <c r="AV281" s="14" t="s">
        <v>81</v>
      </c>
      <c r="AW281" s="14" t="s">
        <v>33</v>
      </c>
      <c r="AX281" s="14" t="s">
        <v>72</v>
      </c>
      <c r="AY281" s="254" t="s">
        <v>295</v>
      </c>
    </row>
    <row r="282" s="15" customFormat="1">
      <c r="A282" s="15"/>
      <c r="B282" s="255"/>
      <c r="C282" s="256"/>
      <c r="D282" s="235" t="s">
        <v>307</v>
      </c>
      <c r="E282" s="257" t="s">
        <v>21</v>
      </c>
      <c r="F282" s="258" t="s">
        <v>312</v>
      </c>
      <c r="G282" s="256"/>
      <c r="H282" s="259">
        <v>59</v>
      </c>
      <c r="I282" s="260"/>
      <c r="J282" s="256"/>
      <c r="K282" s="256"/>
      <c r="L282" s="261"/>
      <c r="M282" s="262"/>
      <c r="N282" s="263"/>
      <c r="O282" s="263"/>
      <c r="P282" s="263"/>
      <c r="Q282" s="263"/>
      <c r="R282" s="263"/>
      <c r="S282" s="263"/>
      <c r="T282" s="264"/>
      <c r="U282" s="15"/>
      <c r="V282" s="15"/>
      <c r="W282" s="15"/>
      <c r="X282" s="15"/>
      <c r="Y282" s="15"/>
      <c r="Z282" s="15"/>
      <c r="AA282" s="15"/>
      <c r="AB282" s="15"/>
      <c r="AC282" s="15"/>
      <c r="AD282" s="15"/>
      <c r="AE282" s="15"/>
      <c r="AT282" s="265" t="s">
        <v>307</v>
      </c>
      <c r="AU282" s="265" t="s">
        <v>81</v>
      </c>
      <c r="AV282" s="15" t="s">
        <v>303</v>
      </c>
      <c r="AW282" s="15" t="s">
        <v>33</v>
      </c>
      <c r="AX282" s="15" t="s">
        <v>79</v>
      </c>
      <c r="AY282" s="265" t="s">
        <v>295</v>
      </c>
    </row>
    <row r="283" s="2" customFormat="1" ht="44.25" customHeight="1">
      <c r="A283" s="40"/>
      <c r="B283" s="41"/>
      <c r="C283" s="215" t="s">
        <v>1073</v>
      </c>
      <c r="D283" s="215" t="s">
        <v>298</v>
      </c>
      <c r="E283" s="216" t="s">
        <v>1337</v>
      </c>
      <c r="F283" s="217" t="s">
        <v>1338</v>
      </c>
      <c r="G283" s="218" t="s">
        <v>328</v>
      </c>
      <c r="H283" s="219">
        <v>1.74</v>
      </c>
      <c r="I283" s="220"/>
      <c r="J283" s="221">
        <f>ROUND(I283*H283,2)</f>
        <v>0</v>
      </c>
      <c r="K283" s="217" t="s">
        <v>302</v>
      </c>
      <c r="L283" s="46"/>
      <c r="M283" s="222" t="s">
        <v>21</v>
      </c>
      <c r="N283" s="223" t="s">
        <v>43</v>
      </c>
      <c r="O283" s="86"/>
      <c r="P283" s="224">
        <f>O283*H283</f>
        <v>0</v>
      </c>
      <c r="Q283" s="224">
        <v>0.00092000000000000003</v>
      </c>
      <c r="R283" s="224">
        <f>Q283*H283</f>
        <v>0.0016008000000000001</v>
      </c>
      <c r="S283" s="224">
        <v>0</v>
      </c>
      <c r="T283" s="225">
        <f>S283*H283</f>
        <v>0</v>
      </c>
      <c r="U283" s="40"/>
      <c r="V283" s="40"/>
      <c r="W283" s="40"/>
      <c r="X283" s="40"/>
      <c r="Y283" s="40"/>
      <c r="Z283" s="40"/>
      <c r="AA283" s="40"/>
      <c r="AB283" s="40"/>
      <c r="AC283" s="40"/>
      <c r="AD283" s="40"/>
      <c r="AE283" s="40"/>
      <c r="AR283" s="226" t="s">
        <v>373</v>
      </c>
      <c r="AT283" s="226" t="s">
        <v>298</v>
      </c>
      <c r="AU283" s="226" t="s">
        <v>81</v>
      </c>
      <c r="AY283" s="19" t="s">
        <v>295</v>
      </c>
      <c r="BE283" s="227">
        <f>IF(N283="základní",J283,0)</f>
        <v>0</v>
      </c>
      <c r="BF283" s="227">
        <f>IF(N283="snížená",J283,0)</f>
        <v>0</v>
      </c>
      <c r="BG283" s="227">
        <f>IF(N283="zákl. přenesená",J283,0)</f>
        <v>0</v>
      </c>
      <c r="BH283" s="227">
        <f>IF(N283="sníž. přenesená",J283,0)</f>
        <v>0</v>
      </c>
      <c r="BI283" s="227">
        <f>IF(N283="nulová",J283,0)</f>
        <v>0</v>
      </c>
      <c r="BJ283" s="19" t="s">
        <v>79</v>
      </c>
      <c r="BK283" s="227">
        <f>ROUND(I283*H283,2)</f>
        <v>0</v>
      </c>
      <c r="BL283" s="19" t="s">
        <v>373</v>
      </c>
      <c r="BM283" s="226" t="s">
        <v>1339</v>
      </c>
    </row>
    <row r="284" s="2" customFormat="1">
      <c r="A284" s="40"/>
      <c r="B284" s="41"/>
      <c r="C284" s="42"/>
      <c r="D284" s="228" t="s">
        <v>305</v>
      </c>
      <c r="E284" s="42"/>
      <c r="F284" s="229" t="s">
        <v>1340</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305</v>
      </c>
      <c r="AU284" s="19" t="s">
        <v>81</v>
      </c>
    </row>
    <row r="285" s="13" customFormat="1">
      <c r="A285" s="13"/>
      <c r="B285" s="233"/>
      <c r="C285" s="234"/>
      <c r="D285" s="235" t="s">
        <v>307</v>
      </c>
      <c r="E285" s="236" t="s">
        <v>21</v>
      </c>
      <c r="F285" s="237" t="s">
        <v>1341</v>
      </c>
      <c r="G285" s="234"/>
      <c r="H285" s="236" t="s">
        <v>21</v>
      </c>
      <c r="I285" s="238"/>
      <c r="J285" s="234"/>
      <c r="K285" s="234"/>
      <c r="L285" s="239"/>
      <c r="M285" s="240"/>
      <c r="N285" s="241"/>
      <c r="O285" s="241"/>
      <c r="P285" s="241"/>
      <c r="Q285" s="241"/>
      <c r="R285" s="241"/>
      <c r="S285" s="241"/>
      <c r="T285" s="242"/>
      <c r="U285" s="13"/>
      <c r="V285" s="13"/>
      <c r="W285" s="13"/>
      <c r="X285" s="13"/>
      <c r="Y285" s="13"/>
      <c r="Z285" s="13"/>
      <c r="AA285" s="13"/>
      <c r="AB285" s="13"/>
      <c r="AC285" s="13"/>
      <c r="AD285" s="13"/>
      <c r="AE285" s="13"/>
      <c r="AT285" s="243" t="s">
        <v>307</v>
      </c>
      <c r="AU285" s="243" t="s">
        <v>81</v>
      </c>
      <c r="AV285" s="13" t="s">
        <v>79</v>
      </c>
      <c r="AW285" s="13" t="s">
        <v>33</v>
      </c>
      <c r="AX285" s="13" t="s">
        <v>72</v>
      </c>
      <c r="AY285" s="243" t="s">
        <v>295</v>
      </c>
    </row>
    <row r="286" s="14" customFormat="1">
      <c r="A286" s="14"/>
      <c r="B286" s="244"/>
      <c r="C286" s="245"/>
      <c r="D286" s="235" t="s">
        <v>307</v>
      </c>
      <c r="E286" s="246" t="s">
        <v>21</v>
      </c>
      <c r="F286" s="247" t="s">
        <v>1342</v>
      </c>
      <c r="G286" s="245"/>
      <c r="H286" s="248">
        <v>1.74</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307</v>
      </c>
      <c r="AU286" s="254" t="s">
        <v>81</v>
      </c>
      <c r="AV286" s="14" t="s">
        <v>81</v>
      </c>
      <c r="AW286" s="14" t="s">
        <v>33</v>
      </c>
      <c r="AX286" s="14" t="s">
        <v>72</v>
      </c>
      <c r="AY286" s="254" t="s">
        <v>295</v>
      </c>
    </row>
    <row r="287" s="15" customFormat="1">
      <c r="A287" s="15"/>
      <c r="B287" s="255"/>
      <c r="C287" s="256"/>
      <c r="D287" s="235" t="s">
        <v>307</v>
      </c>
      <c r="E287" s="257" t="s">
        <v>21</v>
      </c>
      <c r="F287" s="258" t="s">
        <v>312</v>
      </c>
      <c r="G287" s="256"/>
      <c r="H287" s="259">
        <v>1.74</v>
      </c>
      <c r="I287" s="260"/>
      <c r="J287" s="256"/>
      <c r="K287" s="256"/>
      <c r="L287" s="261"/>
      <c r="M287" s="262"/>
      <c r="N287" s="263"/>
      <c r="O287" s="263"/>
      <c r="P287" s="263"/>
      <c r="Q287" s="263"/>
      <c r="R287" s="263"/>
      <c r="S287" s="263"/>
      <c r="T287" s="264"/>
      <c r="U287" s="15"/>
      <c r="V287" s="15"/>
      <c r="W287" s="15"/>
      <c r="X287" s="15"/>
      <c r="Y287" s="15"/>
      <c r="Z287" s="15"/>
      <c r="AA287" s="15"/>
      <c r="AB287" s="15"/>
      <c r="AC287" s="15"/>
      <c r="AD287" s="15"/>
      <c r="AE287" s="15"/>
      <c r="AT287" s="265" t="s">
        <v>307</v>
      </c>
      <c r="AU287" s="265" t="s">
        <v>81</v>
      </c>
      <c r="AV287" s="15" t="s">
        <v>303</v>
      </c>
      <c r="AW287" s="15" t="s">
        <v>33</v>
      </c>
      <c r="AX287" s="15" t="s">
        <v>79</v>
      </c>
      <c r="AY287" s="265" t="s">
        <v>295</v>
      </c>
    </row>
    <row r="288" s="2" customFormat="1" ht="44.25" customHeight="1">
      <c r="A288" s="40"/>
      <c r="B288" s="41"/>
      <c r="C288" s="215" t="s">
        <v>1077</v>
      </c>
      <c r="D288" s="215" t="s">
        <v>298</v>
      </c>
      <c r="E288" s="216" t="s">
        <v>1343</v>
      </c>
      <c r="F288" s="217" t="s">
        <v>1344</v>
      </c>
      <c r="G288" s="218" t="s">
        <v>301</v>
      </c>
      <c r="H288" s="219">
        <v>21.675000000000001</v>
      </c>
      <c r="I288" s="220"/>
      <c r="J288" s="221">
        <f>ROUND(I288*H288,2)</f>
        <v>0</v>
      </c>
      <c r="K288" s="217" t="s">
        <v>302</v>
      </c>
      <c r="L288" s="46"/>
      <c r="M288" s="222" t="s">
        <v>21</v>
      </c>
      <c r="N288" s="223" t="s">
        <v>43</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373</v>
      </c>
      <c r="AT288" s="226" t="s">
        <v>298</v>
      </c>
      <c r="AU288" s="226" t="s">
        <v>81</v>
      </c>
      <c r="AY288" s="19" t="s">
        <v>295</v>
      </c>
      <c r="BE288" s="227">
        <f>IF(N288="základní",J288,0)</f>
        <v>0</v>
      </c>
      <c r="BF288" s="227">
        <f>IF(N288="snížená",J288,0)</f>
        <v>0</v>
      </c>
      <c r="BG288" s="227">
        <f>IF(N288="zákl. přenesená",J288,0)</f>
        <v>0</v>
      </c>
      <c r="BH288" s="227">
        <f>IF(N288="sníž. přenesená",J288,0)</f>
        <v>0</v>
      </c>
      <c r="BI288" s="227">
        <f>IF(N288="nulová",J288,0)</f>
        <v>0</v>
      </c>
      <c r="BJ288" s="19" t="s">
        <v>79</v>
      </c>
      <c r="BK288" s="227">
        <f>ROUND(I288*H288,2)</f>
        <v>0</v>
      </c>
      <c r="BL288" s="19" t="s">
        <v>373</v>
      </c>
      <c r="BM288" s="226" t="s">
        <v>1345</v>
      </c>
    </row>
    <row r="289" s="2" customFormat="1">
      <c r="A289" s="40"/>
      <c r="B289" s="41"/>
      <c r="C289" s="42"/>
      <c r="D289" s="228" t="s">
        <v>305</v>
      </c>
      <c r="E289" s="42"/>
      <c r="F289" s="229" t="s">
        <v>1346</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305</v>
      </c>
      <c r="AU289" s="19" t="s">
        <v>81</v>
      </c>
    </row>
    <row r="290" s="13" customFormat="1">
      <c r="A290" s="13"/>
      <c r="B290" s="233"/>
      <c r="C290" s="234"/>
      <c r="D290" s="235" t="s">
        <v>307</v>
      </c>
      <c r="E290" s="236" t="s">
        <v>21</v>
      </c>
      <c r="F290" s="237" t="s">
        <v>1347</v>
      </c>
      <c r="G290" s="234"/>
      <c r="H290" s="236" t="s">
        <v>21</v>
      </c>
      <c r="I290" s="238"/>
      <c r="J290" s="234"/>
      <c r="K290" s="234"/>
      <c r="L290" s="239"/>
      <c r="M290" s="240"/>
      <c r="N290" s="241"/>
      <c r="O290" s="241"/>
      <c r="P290" s="241"/>
      <c r="Q290" s="241"/>
      <c r="R290" s="241"/>
      <c r="S290" s="241"/>
      <c r="T290" s="242"/>
      <c r="U290" s="13"/>
      <c r="V290" s="13"/>
      <c r="W290" s="13"/>
      <c r="X290" s="13"/>
      <c r="Y290" s="13"/>
      <c r="Z290" s="13"/>
      <c r="AA290" s="13"/>
      <c r="AB290" s="13"/>
      <c r="AC290" s="13"/>
      <c r="AD290" s="13"/>
      <c r="AE290" s="13"/>
      <c r="AT290" s="243" t="s">
        <v>307</v>
      </c>
      <c r="AU290" s="243" t="s">
        <v>81</v>
      </c>
      <c r="AV290" s="13" t="s">
        <v>79</v>
      </c>
      <c r="AW290" s="13" t="s">
        <v>33</v>
      </c>
      <c r="AX290" s="13" t="s">
        <v>72</v>
      </c>
      <c r="AY290" s="243" t="s">
        <v>295</v>
      </c>
    </row>
    <row r="291" s="14" customFormat="1">
      <c r="A291" s="14"/>
      <c r="B291" s="244"/>
      <c r="C291" s="245"/>
      <c r="D291" s="235" t="s">
        <v>307</v>
      </c>
      <c r="E291" s="246" t="s">
        <v>21</v>
      </c>
      <c r="F291" s="247" t="s">
        <v>1348</v>
      </c>
      <c r="G291" s="245"/>
      <c r="H291" s="248">
        <v>21.675000000000001</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307</v>
      </c>
      <c r="AU291" s="254" t="s">
        <v>81</v>
      </c>
      <c r="AV291" s="14" t="s">
        <v>81</v>
      </c>
      <c r="AW291" s="14" t="s">
        <v>33</v>
      </c>
      <c r="AX291" s="14" t="s">
        <v>72</v>
      </c>
      <c r="AY291" s="254" t="s">
        <v>295</v>
      </c>
    </row>
    <row r="292" s="15" customFormat="1">
      <c r="A292" s="15"/>
      <c r="B292" s="255"/>
      <c r="C292" s="256"/>
      <c r="D292" s="235" t="s">
        <v>307</v>
      </c>
      <c r="E292" s="257" t="s">
        <v>21</v>
      </c>
      <c r="F292" s="258" t="s">
        <v>312</v>
      </c>
      <c r="G292" s="256"/>
      <c r="H292" s="259">
        <v>21.675000000000001</v>
      </c>
      <c r="I292" s="260"/>
      <c r="J292" s="256"/>
      <c r="K292" s="256"/>
      <c r="L292" s="261"/>
      <c r="M292" s="262"/>
      <c r="N292" s="263"/>
      <c r="O292" s="263"/>
      <c r="P292" s="263"/>
      <c r="Q292" s="263"/>
      <c r="R292" s="263"/>
      <c r="S292" s="263"/>
      <c r="T292" s="264"/>
      <c r="U292" s="15"/>
      <c r="V292" s="15"/>
      <c r="W292" s="15"/>
      <c r="X292" s="15"/>
      <c r="Y292" s="15"/>
      <c r="Z292" s="15"/>
      <c r="AA292" s="15"/>
      <c r="AB292" s="15"/>
      <c r="AC292" s="15"/>
      <c r="AD292" s="15"/>
      <c r="AE292" s="15"/>
      <c r="AT292" s="265" t="s">
        <v>307</v>
      </c>
      <c r="AU292" s="265" t="s">
        <v>81</v>
      </c>
      <c r="AV292" s="15" t="s">
        <v>303</v>
      </c>
      <c r="AW292" s="15" t="s">
        <v>33</v>
      </c>
      <c r="AX292" s="15" t="s">
        <v>79</v>
      </c>
      <c r="AY292" s="265" t="s">
        <v>295</v>
      </c>
    </row>
    <row r="293" s="2" customFormat="1" ht="24.15" customHeight="1">
      <c r="A293" s="40"/>
      <c r="B293" s="41"/>
      <c r="C293" s="286" t="s">
        <v>1083</v>
      </c>
      <c r="D293" s="286" t="s">
        <v>947</v>
      </c>
      <c r="E293" s="287" t="s">
        <v>1349</v>
      </c>
      <c r="F293" s="288" t="s">
        <v>1350</v>
      </c>
      <c r="G293" s="289" t="s">
        <v>301</v>
      </c>
      <c r="H293" s="290">
        <v>22.109000000000002</v>
      </c>
      <c r="I293" s="291"/>
      <c r="J293" s="292">
        <f>ROUND(I293*H293,2)</f>
        <v>0</v>
      </c>
      <c r="K293" s="288" t="s">
        <v>302</v>
      </c>
      <c r="L293" s="293"/>
      <c r="M293" s="294" t="s">
        <v>21</v>
      </c>
      <c r="N293" s="295" t="s">
        <v>43</v>
      </c>
      <c r="O293" s="86"/>
      <c r="P293" s="224">
        <f>O293*H293</f>
        <v>0</v>
      </c>
      <c r="Q293" s="224">
        <v>0.0030000000000000001</v>
      </c>
      <c r="R293" s="224">
        <f>Q293*H293</f>
        <v>0.066327000000000011</v>
      </c>
      <c r="S293" s="224">
        <v>0</v>
      </c>
      <c r="T293" s="225">
        <f>S293*H293</f>
        <v>0</v>
      </c>
      <c r="U293" s="40"/>
      <c r="V293" s="40"/>
      <c r="W293" s="40"/>
      <c r="X293" s="40"/>
      <c r="Y293" s="40"/>
      <c r="Z293" s="40"/>
      <c r="AA293" s="40"/>
      <c r="AB293" s="40"/>
      <c r="AC293" s="40"/>
      <c r="AD293" s="40"/>
      <c r="AE293" s="40"/>
      <c r="AR293" s="226" t="s">
        <v>997</v>
      </c>
      <c r="AT293" s="226" t="s">
        <v>947</v>
      </c>
      <c r="AU293" s="226" t="s">
        <v>81</v>
      </c>
      <c r="AY293" s="19" t="s">
        <v>295</v>
      </c>
      <c r="BE293" s="227">
        <f>IF(N293="základní",J293,0)</f>
        <v>0</v>
      </c>
      <c r="BF293" s="227">
        <f>IF(N293="snížená",J293,0)</f>
        <v>0</v>
      </c>
      <c r="BG293" s="227">
        <f>IF(N293="zákl. přenesená",J293,0)</f>
        <v>0</v>
      </c>
      <c r="BH293" s="227">
        <f>IF(N293="sníž. přenesená",J293,0)</f>
        <v>0</v>
      </c>
      <c r="BI293" s="227">
        <f>IF(N293="nulová",J293,0)</f>
        <v>0</v>
      </c>
      <c r="BJ293" s="19" t="s">
        <v>79</v>
      </c>
      <c r="BK293" s="227">
        <f>ROUND(I293*H293,2)</f>
        <v>0</v>
      </c>
      <c r="BL293" s="19" t="s">
        <v>373</v>
      </c>
      <c r="BM293" s="226" t="s">
        <v>1351</v>
      </c>
    </row>
    <row r="294" s="14" customFormat="1">
      <c r="A294" s="14"/>
      <c r="B294" s="244"/>
      <c r="C294" s="245"/>
      <c r="D294" s="235" t="s">
        <v>307</v>
      </c>
      <c r="E294" s="245"/>
      <c r="F294" s="247" t="s">
        <v>1352</v>
      </c>
      <c r="G294" s="245"/>
      <c r="H294" s="248">
        <v>22.109000000000002</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307</v>
      </c>
      <c r="AU294" s="254" t="s">
        <v>81</v>
      </c>
      <c r="AV294" s="14" t="s">
        <v>81</v>
      </c>
      <c r="AW294" s="14" t="s">
        <v>4</v>
      </c>
      <c r="AX294" s="14" t="s">
        <v>79</v>
      </c>
      <c r="AY294" s="254" t="s">
        <v>295</v>
      </c>
    </row>
    <row r="295" s="2" customFormat="1" ht="55.5" customHeight="1">
      <c r="A295" s="40"/>
      <c r="B295" s="41"/>
      <c r="C295" s="215" t="s">
        <v>1087</v>
      </c>
      <c r="D295" s="215" t="s">
        <v>298</v>
      </c>
      <c r="E295" s="216" t="s">
        <v>1353</v>
      </c>
      <c r="F295" s="217" t="s">
        <v>1354</v>
      </c>
      <c r="G295" s="218" t="s">
        <v>301</v>
      </c>
      <c r="H295" s="219">
        <v>2.0880000000000001</v>
      </c>
      <c r="I295" s="220"/>
      <c r="J295" s="221">
        <f>ROUND(I295*H295,2)</f>
        <v>0</v>
      </c>
      <c r="K295" s="217" t="s">
        <v>302</v>
      </c>
      <c r="L295" s="46"/>
      <c r="M295" s="222" t="s">
        <v>21</v>
      </c>
      <c r="N295" s="223" t="s">
        <v>43</v>
      </c>
      <c r="O295" s="86"/>
      <c r="P295" s="224">
        <f>O295*H295</f>
        <v>0</v>
      </c>
      <c r="Q295" s="224">
        <v>0.01213</v>
      </c>
      <c r="R295" s="224">
        <f>Q295*H295</f>
        <v>0.02532744</v>
      </c>
      <c r="S295" s="224">
        <v>0</v>
      </c>
      <c r="T295" s="225">
        <f>S295*H295</f>
        <v>0</v>
      </c>
      <c r="U295" s="40"/>
      <c r="V295" s="40"/>
      <c r="W295" s="40"/>
      <c r="X295" s="40"/>
      <c r="Y295" s="40"/>
      <c r="Z295" s="40"/>
      <c r="AA295" s="40"/>
      <c r="AB295" s="40"/>
      <c r="AC295" s="40"/>
      <c r="AD295" s="40"/>
      <c r="AE295" s="40"/>
      <c r="AR295" s="226" t="s">
        <v>373</v>
      </c>
      <c r="AT295" s="226" t="s">
        <v>298</v>
      </c>
      <c r="AU295" s="226" t="s">
        <v>81</v>
      </c>
      <c r="AY295" s="19" t="s">
        <v>295</v>
      </c>
      <c r="BE295" s="227">
        <f>IF(N295="základní",J295,0)</f>
        <v>0</v>
      </c>
      <c r="BF295" s="227">
        <f>IF(N295="snížená",J295,0)</f>
        <v>0</v>
      </c>
      <c r="BG295" s="227">
        <f>IF(N295="zákl. přenesená",J295,0)</f>
        <v>0</v>
      </c>
      <c r="BH295" s="227">
        <f>IF(N295="sníž. přenesená",J295,0)</f>
        <v>0</v>
      </c>
      <c r="BI295" s="227">
        <f>IF(N295="nulová",J295,0)</f>
        <v>0</v>
      </c>
      <c r="BJ295" s="19" t="s">
        <v>79</v>
      </c>
      <c r="BK295" s="227">
        <f>ROUND(I295*H295,2)</f>
        <v>0</v>
      </c>
      <c r="BL295" s="19" t="s">
        <v>373</v>
      </c>
      <c r="BM295" s="226" t="s">
        <v>1355</v>
      </c>
    </row>
    <row r="296" s="2" customFormat="1">
      <c r="A296" s="40"/>
      <c r="B296" s="41"/>
      <c r="C296" s="42"/>
      <c r="D296" s="228" t="s">
        <v>305</v>
      </c>
      <c r="E296" s="42"/>
      <c r="F296" s="229" t="s">
        <v>1356</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9" t="s">
        <v>305</v>
      </c>
      <c r="AU296" s="19" t="s">
        <v>81</v>
      </c>
    </row>
    <row r="297" s="13" customFormat="1">
      <c r="A297" s="13"/>
      <c r="B297" s="233"/>
      <c r="C297" s="234"/>
      <c r="D297" s="235" t="s">
        <v>307</v>
      </c>
      <c r="E297" s="236" t="s">
        <v>21</v>
      </c>
      <c r="F297" s="237" t="s">
        <v>1341</v>
      </c>
      <c r="G297" s="234"/>
      <c r="H297" s="236" t="s">
        <v>21</v>
      </c>
      <c r="I297" s="238"/>
      <c r="J297" s="234"/>
      <c r="K297" s="234"/>
      <c r="L297" s="239"/>
      <c r="M297" s="240"/>
      <c r="N297" s="241"/>
      <c r="O297" s="241"/>
      <c r="P297" s="241"/>
      <c r="Q297" s="241"/>
      <c r="R297" s="241"/>
      <c r="S297" s="241"/>
      <c r="T297" s="242"/>
      <c r="U297" s="13"/>
      <c r="V297" s="13"/>
      <c r="W297" s="13"/>
      <c r="X297" s="13"/>
      <c r="Y297" s="13"/>
      <c r="Z297" s="13"/>
      <c r="AA297" s="13"/>
      <c r="AB297" s="13"/>
      <c r="AC297" s="13"/>
      <c r="AD297" s="13"/>
      <c r="AE297" s="13"/>
      <c r="AT297" s="243" t="s">
        <v>307</v>
      </c>
      <c r="AU297" s="243" t="s">
        <v>81</v>
      </c>
      <c r="AV297" s="13" t="s">
        <v>79</v>
      </c>
      <c r="AW297" s="13" t="s">
        <v>33</v>
      </c>
      <c r="AX297" s="13" t="s">
        <v>72</v>
      </c>
      <c r="AY297" s="243" t="s">
        <v>295</v>
      </c>
    </row>
    <row r="298" s="14" customFormat="1">
      <c r="A298" s="14"/>
      <c r="B298" s="244"/>
      <c r="C298" s="245"/>
      <c r="D298" s="235" t="s">
        <v>307</v>
      </c>
      <c r="E298" s="246" t="s">
        <v>21</v>
      </c>
      <c r="F298" s="247" t="s">
        <v>1357</v>
      </c>
      <c r="G298" s="245"/>
      <c r="H298" s="248">
        <v>2.0880000000000001</v>
      </c>
      <c r="I298" s="249"/>
      <c r="J298" s="245"/>
      <c r="K298" s="245"/>
      <c r="L298" s="250"/>
      <c r="M298" s="251"/>
      <c r="N298" s="252"/>
      <c r="O298" s="252"/>
      <c r="P298" s="252"/>
      <c r="Q298" s="252"/>
      <c r="R298" s="252"/>
      <c r="S298" s="252"/>
      <c r="T298" s="253"/>
      <c r="U298" s="14"/>
      <c r="V298" s="14"/>
      <c r="W298" s="14"/>
      <c r="X298" s="14"/>
      <c r="Y298" s="14"/>
      <c r="Z298" s="14"/>
      <c r="AA298" s="14"/>
      <c r="AB298" s="14"/>
      <c r="AC298" s="14"/>
      <c r="AD298" s="14"/>
      <c r="AE298" s="14"/>
      <c r="AT298" s="254" t="s">
        <v>307</v>
      </c>
      <c r="AU298" s="254" t="s">
        <v>81</v>
      </c>
      <c r="AV298" s="14" t="s">
        <v>81</v>
      </c>
      <c r="AW298" s="14" t="s">
        <v>33</v>
      </c>
      <c r="AX298" s="14" t="s">
        <v>72</v>
      </c>
      <c r="AY298" s="254" t="s">
        <v>295</v>
      </c>
    </row>
    <row r="299" s="15" customFormat="1">
      <c r="A299" s="15"/>
      <c r="B299" s="255"/>
      <c r="C299" s="256"/>
      <c r="D299" s="235" t="s">
        <v>307</v>
      </c>
      <c r="E299" s="257" t="s">
        <v>21</v>
      </c>
      <c r="F299" s="258" t="s">
        <v>312</v>
      </c>
      <c r="G299" s="256"/>
      <c r="H299" s="259">
        <v>2.0880000000000001</v>
      </c>
      <c r="I299" s="260"/>
      <c r="J299" s="256"/>
      <c r="K299" s="256"/>
      <c r="L299" s="261"/>
      <c r="M299" s="262"/>
      <c r="N299" s="263"/>
      <c r="O299" s="263"/>
      <c r="P299" s="263"/>
      <c r="Q299" s="263"/>
      <c r="R299" s="263"/>
      <c r="S299" s="263"/>
      <c r="T299" s="264"/>
      <c r="U299" s="15"/>
      <c r="V299" s="15"/>
      <c r="W299" s="15"/>
      <c r="X299" s="15"/>
      <c r="Y299" s="15"/>
      <c r="Z299" s="15"/>
      <c r="AA299" s="15"/>
      <c r="AB299" s="15"/>
      <c r="AC299" s="15"/>
      <c r="AD299" s="15"/>
      <c r="AE299" s="15"/>
      <c r="AT299" s="265" t="s">
        <v>307</v>
      </c>
      <c r="AU299" s="265" t="s">
        <v>81</v>
      </c>
      <c r="AV299" s="15" t="s">
        <v>303</v>
      </c>
      <c r="AW299" s="15" t="s">
        <v>33</v>
      </c>
      <c r="AX299" s="15" t="s">
        <v>79</v>
      </c>
      <c r="AY299" s="265" t="s">
        <v>295</v>
      </c>
    </row>
    <row r="300" s="2" customFormat="1" ht="62.7" customHeight="1">
      <c r="A300" s="40"/>
      <c r="B300" s="41"/>
      <c r="C300" s="215" t="s">
        <v>1092</v>
      </c>
      <c r="D300" s="215" t="s">
        <v>298</v>
      </c>
      <c r="E300" s="216" t="s">
        <v>1358</v>
      </c>
      <c r="F300" s="217" t="s">
        <v>1359</v>
      </c>
      <c r="G300" s="218" t="s">
        <v>301</v>
      </c>
      <c r="H300" s="219">
        <v>21.675000000000001</v>
      </c>
      <c r="I300" s="220"/>
      <c r="J300" s="221">
        <f>ROUND(I300*H300,2)</f>
        <v>0</v>
      </c>
      <c r="K300" s="217" t="s">
        <v>302</v>
      </c>
      <c r="L300" s="46"/>
      <c r="M300" s="222" t="s">
        <v>21</v>
      </c>
      <c r="N300" s="223" t="s">
        <v>43</v>
      </c>
      <c r="O300" s="86"/>
      <c r="P300" s="224">
        <f>O300*H300</f>
        <v>0</v>
      </c>
      <c r="Q300" s="224">
        <v>0.030949999999999998</v>
      </c>
      <c r="R300" s="224">
        <f>Q300*H300</f>
        <v>0.67084124999999994</v>
      </c>
      <c r="S300" s="224">
        <v>0</v>
      </c>
      <c r="T300" s="225">
        <f>S300*H300</f>
        <v>0</v>
      </c>
      <c r="U300" s="40"/>
      <c r="V300" s="40"/>
      <c r="W300" s="40"/>
      <c r="X300" s="40"/>
      <c r="Y300" s="40"/>
      <c r="Z300" s="40"/>
      <c r="AA300" s="40"/>
      <c r="AB300" s="40"/>
      <c r="AC300" s="40"/>
      <c r="AD300" s="40"/>
      <c r="AE300" s="40"/>
      <c r="AR300" s="226" t="s">
        <v>373</v>
      </c>
      <c r="AT300" s="226" t="s">
        <v>298</v>
      </c>
      <c r="AU300" s="226" t="s">
        <v>81</v>
      </c>
      <c r="AY300" s="19" t="s">
        <v>295</v>
      </c>
      <c r="BE300" s="227">
        <f>IF(N300="základní",J300,0)</f>
        <v>0</v>
      </c>
      <c r="BF300" s="227">
        <f>IF(N300="snížená",J300,0)</f>
        <v>0</v>
      </c>
      <c r="BG300" s="227">
        <f>IF(N300="zákl. přenesená",J300,0)</f>
        <v>0</v>
      </c>
      <c r="BH300" s="227">
        <f>IF(N300="sníž. přenesená",J300,0)</f>
        <v>0</v>
      </c>
      <c r="BI300" s="227">
        <f>IF(N300="nulová",J300,0)</f>
        <v>0</v>
      </c>
      <c r="BJ300" s="19" t="s">
        <v>79</v>
      </c>
      <c r="BK300" s="227">
        <f>ROUND(I300*H300,2)</f>
        <v>0</v>
      </c>
      <c r="BL300" s="19" t="s">
        <v>373</v>
      </c>
      <c r="BM300" s="226" t="s">
        <v>1360</v>
      </c>
    </row>
    <row r="301" s="2" customFormat="1">
      <c r="A301" s="40"/>
      <c r="B301" s="41"/>
      <c r="C301" s="42"/>
      <c r="D301" s="228" t="s">
        <v>305</v>
      </c>
      <c r="E301" s="42"/>
      <c r="F301" s="229" t="s">
        <v>1361</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305</v>
      </c>
      <c r="AU301" s="19" t="s">
        <v>81</v>
      </c>
    </row>
    <row r="302" s="13" customFormat="1">
      <c r="A302" s="13"/>
      <c r="B302" s="233"/>
      <c r="C302" s="234"/>
      <c r="D302" s="235" t="s">
        <v>307</v>
      </c>
      <c r="E302" s="236" t="s">
        <v>21</v>
      </c>
      <c r="F302" s="237" t="s">
        <v>1347</v>
      </c>
      <c r="G302" s="234"/>
      <c r="H302" s="236" t="s">
        <v>21</v>
      </c>
      <c r="I302" s="238"/>
      <c r="J302" s="234"/>
      <c r="K302" s="234"/>
      <c r="L302" s="239"/>
      <c r="M302" s="240"/>
      <c r="N302" s="241"/>
      <c r="O302" s="241"/>
      <c r="P302" s="241"/>
      <c r="Q302" s="241"/>
      <c r="R302" s="241"/>
      <c r="S302" s="241"/>
      <c r="T302" s="242"/>
      <c r="U302" s="13"/>
      <c r="V302" s="13"/>
      <c r="W302" s="13"/>
      <c r="X302" s="13"/>
      <c r="Y302" s="13"/>
      <c r="Z302" s="13"/>
      <c r="AA302" s="13"/>
      <c r="AB302" s="13"/>
      <c r="AC302" s="13"/>
      <c r="AD302" s="13"/>
      <c r="AE302" s="13"/>
      <c r="AT302" s="243" t="s">
        <v>307</v>
      </c>
      <c r="AU302" s="243" t="s">
        <v>81</v>
      </c>
      <c r="AV302" s="13" t="s">
        <v>79</v>
      </c>
      <c r="AW302" s="13" t="s">
        <v>33</v>
      </c>
      <c r="AX302" s="13" t="s">
        <v>72</v>
      </c>
      <c r="AY302" s="243" t="s">
        <v>295</v>
      </c>
    </row>
    <row r="303" s="14" customFormat="1">
      <c r="A303" s="14"/>
      <c r="B303" s="244"/>
      <c r="C303" s="245"/>
      <c r="D303" s="235" t="s">
        <v>307</v>
      </c>
      <c r="E303" s="246" t="s">
        <v>21</v>
      </c>
      <c r="F303" s="247" t="s">
        <v>1348</v>
      </c>
      <c r="G303" s="245"/>
      <c r="H303" s="248">
        <v>21.675000000000001</v>
      </c>
      <c r="I303" s="249"/>
      <c r="J303" s="245"/>
      <c r="K303" s="245"/>
      <c r="L303" s="250"/>
      <c r="M303" s="251"/>
      <c r="N303" s="252"/>
      <c r="O303" s="252"/>
      <c r="P303" s="252"/>
      <c r="Q303" s="252"/>
      <c r="R303" s="252"/>
      <c r="S303" s="252"/>
      <c r="T303" s="253"/>
      <c r="U303" s="14"/>
      <c r="V303" s="14"/>
      <c r="W303" s="14"/>
      <c r="X303" s="14"/>
      <c r="Y303" s="14"/>
      <c r="Z303" s="14"/>
      <c r="AA303" s="14"/>
      <c r="AB303" s="14"/>
      <c r="AC303" s="14"/>
      <c r="AD303" s="14"/>
      <c r="AE303" s="14"/>
      <c r="AT303" s="254" t="s">
        <v>307</v>
      </c>
      <c r="AU303" s="254" t="s">
        <v>81</v>
      </c>
      <c r="AV303" s="14" t="s">
        <v>81</v>
      </c>
      <c r="AW303" s="14" t="s">
        <v>33</v>
      </c>
      <c r="AX303" s="14" t="s">
        <v>72</v>
      </c>
      <c r="AY303" s="254" t="s">
        <v>295</v>
      </c>
    </row>
    <row r="304" s="15" customFormat="1">
      <c r="A304" s="15"/>
      <c r="B304" s="255"/>
      <c r="C304" s="256"/>
      <c r="D304" s="235" t="s">
        <v>307</v>
      </c>
      <c r="E304" s="257" t="s">
        <v>21</v>
      </c>
      <c r="F304" s="258" t="s">
        <v>312</v>
      </c>
      <c r="G304" s="256"/>
      <c r="H304" s="259">
        <v>21.675000000000001</v>
      </c>
      <c r="I304" s="260"/>
      <c r="J304" s="256"/>
      <c r="K304" s="256"/>
      <c r="L304" s="261"/>
      <c r="M304" s="262"/>
      <c r="N304" s="263"/>
      <c r="O304" s="263"/>
      <c r="P304" s="263"/>
      <c r="Q304" s="263"/>
      <c r="R304" s="263"/>
      <c r="S304" s="263"/>
      <c r="T304" s="264"/>
      <c r="U304" s="15"/>
      <c r="V304" s="15"/>
      <c r="W304" s="15"/>
      <c r="X304" s="15"/>
      <c r="Y304" s="15"/>
      <c r="Z304" s="15"/>
      <c r="AA304" s="15"/>
      <c r="AB304" s="15"/>
      <c r="AC304" s="15"/>
      <c r="AD304" s="15"/>
      <c r="AE304" s="15"/>
      <c r="AT304" s="265" t="s">
        <v>307</v>
      </c>
      <c r="AU304" s="265" t="s">
        <v>81</v>
      </c>
      <c r="AV304" s="15" t="s">
        <v>303</v>
      </c>
      <c r="AW304" s="15" t="s">
        <v>33</v>
      </c>
      <c r="AX304" s="15" t="s">
        <v>79</v>
      </c>
      <c r="AY304" s="265" t="s">
        <v>295</v>
      </c>
    </row>
    <row r="305" s="2" customFormat="1" ht="24.15" customHeight="1">
      <c r="A305" s="40"/>
      <c r="B305" s="41"/>
      <c r="C305" s="215" t="s">
        <v>1098</v>
      </c>
      <c r="D305" s="215" t="s">
        <v>298</v>
      </c>
      <c r="E305" s="216" t="s">
        <v>1362</v>
      </c>
      <c r="F305" s="217" t="s">
        <v>1363</v>
      </c>
      <c r="G305" s="218" t="s">
        <v>301</v>
      </c>
      <c r="H305" s="219">
        <v>21.675000000000001</v>
      </c>
      <c r="I305" s="220"/>
      <c r="J305" s="221">
        <f>ROUND(I305*H305,2)</f>
        <v>0</v>
      </c>
      <c r="K305" s="217" t="s">
        <v>302</v>
      </c>
      <c r="L305" s="46"/>
      <c r="M305" s="222" t="s">
        <v>21</v>
      </c>
      <c r="N305" s="223" t="s">
        <v>43</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373</v>
      </c>
      <c r="AT305" s="226" t="s">
        <v>298</v>
      </c>
      <c r="AU305" s="226" t="s">
        <v>81</v>
      </c>
      <c r="AY305" s="19" t="s">
        <v>295</v>
      </c>
      <c r="BE305" s="227">
        <f>IF(N305="základní",J305,0)</f>
        <v>0</v>
      </c>
      <c r="BF305" s="227">
        <f>IF(N305="snížená",J305,0)</f>
        <v>0</v>
      </c>
      <c r="BG305" s="227">
        <f>IF(N305="zákl. přenesená",J305,0)</f>
        <v>0</v>
      </c>
      <c r="BH305" s="227">
        <f>IF(N305="sníž. přenesená",J305,0)</f>
        <v>0</v>
      </c>
      <c r="BI305" s="227">
        <f>IF(N305="nulová",J305,0)</f>
        <v>0</v>
      </c>
      <c r="BJ305" s="19" t="s">
        <v>79</v>
      </c>
      <c r="BK305" s="227">
        <f>ROUND(I305*H305,2)</f>
        <v>0</v>
      </c>
      <c r="BL305" s="19" t="s">
        <v>373</v>
      </c>
      <c r="BM305" s="226" t="s">
        <v>1364</v>
      </c>
    </row>
    <row r="306" s="2" customFormat="1">
      <c r="A306" s="40"/>
      <c r="B306" s="41"/>
      <c r="C306" s="42"/>
      <c r="D306" s="228" t="s">
        <v>305</v>
      </c>
      <c r="E306" s="42"/>
      <c r="F306" s="229" t="s">
        <v>1365</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305</v>
      </c>
      <c r="AU306" s="19" t="s">
        <v>81</v>
      </c>
    </row>
    <row r="307" s="2" customFormat="1" ht="49.05" customHeight="1">
      <c r="A307" s="40"/>
      <c r="B307" s="41"/>
      <c r="C307" s="215" t="s">
        <v>1102</v>
      </c>
      <c r="D307" s="215" t="s">
        <v>298</v>
      </c>
      <c r="E307" s="216" t="s">
        <v>1366</v>
      </c>
      <c r="F307" s="217" t="s">
        <v>1367</v>
      </c>
      <c r="G307" s="218" t="s">
        <v>328</v>
      </c>
      <c r="H307" s="219">
        <v>78.200000000000003</v>
      </c>
      <c r="I307" s="220"/>
      <c r="J307" s="221">
        <f>ROUND(I307*H307,2)</f>
        <v>0</v>
      </c>
      <c r="K307" s="217" t="s">
        <v>302</v>
      </c>
      <c r="L307" s="46"/>
      <c r="M307" s="222" t="s">
        <v>21</v>
      </c>
      <c r="N307" s="223" t="s">
        <v>43</v>
      </c>
      <c r="O307" s="86"/>
      <c r="P307" s="224">
        <f>O307*H307</f>
        <v>0</v>
      </c>
      <c r="Q307" s="224">
        <v>0.010019999999999999</v>
      </c>
      <c r="R307" s="224">
        <f>Q307*H307</f>
        <v>0.78356399999999993</v>
      </c>
      <c r="S307" s="224">
        <v>0</v>
      </c>
      <c r="T307" s="225">
        <f>S307*H307</f>
        <v>0</v>
      </c>
      <c r="U307" s="40"/>
      <c r="V307" s="40"/>
      <c r="W307" s="40"/>
      <c r="X307" s="40"/>
      <c r="Y307" s="40"/>
      <c r="Z307" s="40"/>
      <c r="AA307" s="40"/>
      <c r="AB307" s="40"/>
      <c r="AC307" s="40"/>
      <c r="AD307" s="40"/>
      <c r="AE307" s="40"/>
      <c r="AR307" s="226" t="s">
        <v>373</v>
      </c>
      <c r="AT307" s="226" t="s">
        <v>298</v>
      </c>
      <c r="AU307" s="226" t="s">
        <v>81</v>
      </c>
      <c r="AY307" s="19" t="s">
        <v>295</v>
      </c>
      <c r="BE307" s="227">
        <f>IF(N307="základní",J307,0)</f>
        <v>0</v>
      </c>
      <c r="BF307" s="227">
        <f>IF(N307="snížená",J307,0)</f>
        <v>0</v>
      </c>
      <c r="BG307" s="227">
        <f>IF(N307="zákl. přenesená",J307,0)</f>
        <v>0</v>
      </c>
      <c r="BH307" s="227">
        <f>IF(N307="sníž. přenesená",J307,0)</f>
        <v>0</v>
      </c>
      <c r="BI307" s="227">
        <f>IF(N307="nulová",J307,0)</f>
        <v>0</v>
      </c>
      <c r="BJ307" s="19" t="s">
        <v>79</v>
      </c>
      <c r="BK307" s="227">
        <f>ROUND(I307*H307,2)</f>
        <v>0</v>
      </c>
      <c r="BL307" s="19" t="s">
        <v>373</v>
      </c>
      <c r="BM307" s="226" t="s">
        <v>1368</v>
      </c>
    </row>
    <row r="308" s="2" customFormat="1">
      <c r="A308" s="40"/>
      <c r="B308" s="41"/>
      <c r="C308" s="42"/>
      <c r="D308" s="228" t="s">
        <v>305</v>
      </c>
      <c r="E308" s="42"/>
      <c r="F308" s="229" t="s">
        <v>1369</v>
      </c>
      <c r="G308" s="42"/>
      <c r="H308" s="42"/>
      <c r="I308" s="230"/>
      <c r="J308" s="42"/>
      <c r="K308" s="42"/>
      <c r="L308" s="46"/>
      <c r="M308" s="231"/>
      <c r="N308" s="232"/>
      <c r="O308" s="86"/>
      <c r="P308" s="86"/>
      <c r="Q308" s="86"/>
      <c r="R308" s="86"/>
      <c r="S308" s="86"/>
      <c r="T308" s="87"/>
      <c r="U308" s="40"/>
      <c r="V308" s="40"/>
      <c r="W308" s="40"/>
      <c r="X308" s="40"/>
      <c r="Y308" s="40"/>
      <c r="Z308" s="40"/>
      <c r="AA308" s="40"/>
      <c r="AB308" s="40"/>
      <c r="AC308" s="40"/>
      <c r="AD308" s="40"/>
      <c r="AE308" s="40"/>
      <c r="AT308" s="19" t="s">
        <v>305</v>
      </c>
      <c r="AU308" s="19" t="s">
        <v>81</v>
      </c>
    </row>
    <row r="309" s="13" customFormat="1">
      <c r="A309" s="13"/>
      <c r="B309" s="233"/>
      <c r="C309" s="234"/>
      <c r="D309" s="235" t="s">
        <v>307</v>
      </c>
      <c r="E309" s="236" t="s">
        <v>21</v>
      </c>
      <c r="F309" s="237" t="s">
        <v>1370</v>
      </c>
      <c r="G309" s="234"/>
      <c r="H309" s="236" t="s">
        <v>21</v>
      </c>
      <c r="I309" s="238"/>
      <c r="J309" s="234"/>
      <c r="K309" s="234"/>
      <c r="L309" s="239"/>
      <c r="M309" s="240"/>
      <c r="N309" s="241"/>
      <c r="O309" s="241"/>
      <c r="P309" s="241"/>
      <c r="Q309" s="241"/>
      <c r="R309" s="241"/>
      <c r="S309" s="241"/>
      <c r="T309" s="242"/>
      <c r="U309" s="13"/>
      <c r="V309" s="13"/>
      <c r="W309" s="13"/>
      <c r="X309" s="13"/>
      <c r="Y309" s="13"/>
      <c r="Z309" s="13"/>
      <c r="AA309" s="13"/>
      <c r="AB309" s="13"/>
      <c r="AC309" s="13"/>
      <c r="AD309" s="13"/>
      <c r="AE309" s="13"/>
      <c r="AT309" s="243" t="s">
        <v>307</v>
      </c>
      <c r="AU309" s="243" t="s">
        <v>81</v>
      </c>
      <c r="AV309" s="13" t="s">
        <v>79</v>
      </c>
      <c r="AW309" s="13" t="s">
        <v>33</v>
      </c>
      <c r="AX309" s="13" t="s">
        <v>72</v>
      </c>
      <c r="AY309" s="243" t="s">
        <v>295</v>
      </c>
    </row>
    <row r="310" s="14" customFormat="1">
      <c r="A310" s="14"/>
      <c r="B310" s="244"/>
      <c r="C310" s="245"/>
      <c r="D310" s="235" t="s">
        <v>307</v>
      </c>
      <c r="E310" s="246" t="s">
        <v>21</v>
      </c>
      <c r="F310" s="247" t="s">
        <v>1371</v>
      </c>
      <c r="G310" s="245"/>
      <c r="H310" s="248">
        <v>78.200000000000003</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307</v>
      </c>
      <c r="AU310" s="254" t="s">
        <v>81</v>
      </c>
      <c r="AV310" s="14" t="s">
        <v>81</v>
      </c>
      <c r="AW310" s="14" t="s">
        <v>33</v>
      </c>
      <c r="AX310" s="14" t="s">
        <v>72</v>
      </c>
      <c r="AY310" s="254" t="s">
        <v>295</v>
      </c>
    </row>
    <row r="311" s="15" customFormat="1">
      <c r="A311" s="15"/>
      <c r="B311" s="255"/>
      <c r="C311" s="256"/>
      <c r="D311" s="235" t="s">
        <v>307</v>
      </c>
      <c r="E311" s="257" t="s">
        <v>21</v>
      </c>
      <c r="F311" s="258" t="s">
        <v>312</v>
      </c>
      <c r="G311" s="256"/>
      <c r="H311" s="259">
        <v>78.200000000000003</v>
      </c>
      <c r="I311" s="260"/>
      <c r="J311" s="256"/>
      <c r="K311" s="256"/>
      <c r="L311" s="261"/>
      <c r="M311" s="262"/>
      <c r="N311" s="263"/>
      <c r="O311" s="263"/>
      <c r="P311" s="263"/>
      <c r="Q311" s="263"/>
      <c r="R311" s="263"/>
      <c r="S311" s="263"/>
      <c r="T311" s="264"/>
      <c r="U311" s="15"/>
      <c r="V311" s="15"/>
      <c r="W311" s="15"/>
      <c r="X311" s="15"/>
      <c r="Y311" s="15"/>
      <c r="Z311" s="15"/>
      <c r="AA311" s="15"/>
      <c r="AB311" s="15"/>
      <c r="AC311" s="15"/>
      <c r="AD311" s="15"/>
      <c r="AE311" s="15"/>
      <c r="AT311" s="265" t="s">
        <v>307</v>
      </c>
      <c r="AU311" s="265" t="s">
        <v>81</v>
      </c>
      <c r="AV311" s="15" t="s">
        <v>303</v>
      </c>
      <c r="AW311" s="15" t="s">
        <v>33</v>
      </c>
      <c r="AX311" s="15" t="s">
        <v>79</v>
      </c>
      <c r="AY311" s="265" t="s">
        <v>295</v>
      </c>
    </row>
    <row r="312" s="2" customFormat="1" ht="44.25" customHeight="1">
      <c r="A312" s="40"/>
      <c r="B312" s="41"/>
      <c r="C312" s="215" t="s">
        <v>1109</v>
      </c>
      <c r="D312" s="215" t="s">
        <v>298</v>
      </c>
      <c r="E312" s="216" t="s">
        <v>1372</v>
      </c>
      <c r="F312" s="217" t="s">
        <v>1373</v>
      </c>
      <c r="G312" s="218" t="s">
        <v>328</v>
      </c>
      <c r="H312" s="219">
        <v>2.75</v>
      </c>
      <c r="I312" s="220"/>
      <c r="J312" s="221">
        <f>ROUND(I312*H312,2)</f>
        <v>0</v>
      </c>
      <c r="K312" s="217" t="s">
        <v>302</v>
      </c>
      <c r="L312" s="46"/>
      <c r="M312" s="222" t="s">
        <v>21</v>
      </c>
      <c r="N312" s="223" t="s">
        <v>43</v>
      </c>
      <c r="O312" s="86"/>
      <c r="P312" s="224">
        <f>O312*H312</f>
        <v>0</v>
      </c>
      <c r="Q312" s="224">
        <v>0.0082900000000000005</v>
      </c>
      <c r="R312" s="224">
        <f>Q312*H312</f>
        <v>0.022797500000000002</v>
      </c>
      <c r="S312" s="224">
        <v>0</v>
      </c>
      <c r="T312" s="225">
        <f>S312*H312</f>
        <v>0</v>
      </c>
      <c r="U312" s="40"/>
      <c r="V312" s="40"/>
      <c r="W312" s="40"/>
      <c r="X312" s="40"/>
      <c r="Y312" s="40"/>
      <c r="Z312" s="40"/>
      <c r="AA312" s="40"/>
      <c r="AB312" s="40"/>
      <c r="AC312" s="40"/>
      <c r="AD312" s="40"/>
      <c r="AE312" s="40"/>
      <c r="AR312" s="226" t="s">
        <v>373</v>
      </c>
      <c r="AT312" s="226" t="s">
        <v>298</v>
      </c>
      <c r="AU312" s="226" t="s">
        <v>81</v>
      </c>
      <c r="AY312" s="19" t="s">
        <v>295</v>
      </c>
      <c r="BE312" s="227">
        <f>IF(N312="základní",J312,0)</f>
        <v>0</v>
      </c>
      <c r="BF312" s="227">
        <f>IF(N312="snížená",J312,0)</f>
        <v>0</v>
      </c>
      <c r="BG312" s="227">
        <f>IF(N312="zákl. přenesená",J312,0)</f>
        <v>0</v>
      </c>
      <c r="BH312" s="227">
        <f>IF(N312="sníž. přenesená",J312,0)</f>
        <v>0</v>
      </c>
      <c r="BI312" s="227">
        <f>IF(N312="nulová",J312,0)</f>
        <v>0</v>
      </c>
      <c r="BJ312" s="19" t="s">
        <v>79</v>
      </c>
      <c r="BK312" s="227">
        <f>ROUND(I312*H312,2)</f>
        <v>0</v>
      </c>
      <c r="BL312" s="19" t="s">
        <v>373</v>
      </c>
      <c r="BM312" s="226" t="s">
        <v>1374</v>
      </c>
    </row>
    <row r="313" s="2" customFormat="1">
      <c r="A313" s="40"/>
      <c r="B313" s="41"/>
      <c r="C313" s="42"/>
      <c r="D313" s="228" t="s">
        <v>305</v>
      </c>
      <c r="E313" s="42"/>
      <c r="F313" s="229" t="s">
        <v>1375</v>
      </c>
      <c r="G313" s="42"/>
      <c r="H313" s="42"/>
      <c r="I313" s="230"/>
      <c r="J313" s="42"/>
      <c r="K313" s="42"/>
      <c r="L313" s="46"/>
      <c r="M313" s="231"/>
      <c r="N313" s="232"/>
      <c r="O313" s="86"/>
      <c r="P313" s="86"/>
      <c r="Q313" s="86"/>
      <c r="R313" s="86"/>
      <c r="S313" s="86"/>
      <c r="T313" s="87"/>
      <c r="U313" s="40"/>
      <c r="V313" s="40"/>
      <c r="W313" s="40"/>
      <c r="X313" s="40"/>
      <c r="Y313" s="40"/>
      <c r="Z313" s="40"/>
      <c r="AA313" s="40"/>
      <c r="AB313" s="40"/>
      <c r="AC313" s="40"/>
      <c r="AD313" s="40"/>
      <c r="AE313" s="40"/>
      <c r="AT313" s="19" t="s">
        <v>305</v>
      </c>
      <c r="AU313" s="19" t="s">
        <v>81</v>
      </c>
    </row>
    <row r="314" s="13" customFormat="1">
      <c r="A314" s="13"/>
      <c r="B314" s="233"/>
      <c r="C314" s="234"/>
      <c r="D314" s="235" t="s">
        <v>307</v>
      </c>
      <c r="E314" s="236" t="s">
        <v>21</v>
      </c>
      <c r="F314" s="237" t="s">
        <v>1376</v>
      </c>
      <c r="G314" s="234"/>
      <c r="H314" s="236" t="s">
        <v>21</v>
      </c>
      <c r="I314" s="238"/>
      <c r="J314" s="234"/>
      <c r="K314" s="234"/>
      <c r="L314" s="239"/>
      <c r="M314" s="240"/>
      <c r="N314" s="241"/>
      <c r="O314" s="241"/>
      <c r="P314" s="241"/>
      <c r="Q314" s="241"/>
      <c r="R314" s="241"/>
      <c r="S314" s="241"/>
      <c r="T314" s="242"/>
      <c r="U314" s="13"/>
      <c r="V314" s="13"/>
      <c r="W314" s="13"/>
      <c r="X314" s="13"/>
      <c r="Y314" s="13"/>
      <c r="Z314" s="13"/>
      <c r="AA314" s="13"/>
      <c r="AB314" s="13"/>
      <c r="AC314" s="13"/>
      <c r="AD314" s="13"/>
      <c r="AE314" s="13"/>
      <c r="AT314" s="243" t="s">
        <v>307</v>
      </c>
      <c r="AU314" s="243" t="s">
        <v>81</v>
      </c>
      <c r="AV314" s="13" t="s">
        <v>79</v>
      </c>
      <c r="AW314" s="13" t="s">
        <v>33</v>
      </c>
      <c r="AX314" s="13" t="s">
        <v>72</v>
      </c>
      <c r="AY314" s="243" t="s">
        <v>295</v>
      </c>
    </row>
    <row r="315" s="14" customFormat="1">
      <c r="A315" s="14"/>
      <c r="B315" s="244"/>
      <c r="C315" s="245"/>
      <c r="D315" s="235" t="s">
        <v>307</v>
      </c>
      <c r="E315" s="246" t="s">
        <v>21</v>
      </c>
      <c r="F315" s="247" t="s">
        <v>1377</v>
      </c>
      <c r="G315" s="245"/>
      <c r="H315" s="248">
        <v>2.75</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307</v>
      </c>
      <c r="AU315" s="254" t="s">
        <v>81</v>
      </c>
      <c r="AV315" s="14" t="s">
        <v>81</v>
      </c>
      <c r="AW315" s="14" t="s">
        <v>33</v>
      </c>
      <c r="AX315" s="14" t="s">
        <v>72</v>
      </c>
      <c r="AY315" s="254" t="s">
        <v>295</v>
      </c>
    </row>
    <row r="316" s="15" customFormat="1">
      <c r="A316" s="15"/>
      <c r="B316" s="255"/>
      <c r="C316" s="256"/>
      <c r="D316" s="235" t="s">
        <v>307</v>
      </c>
      <c r="E316" s="257" t="s">
        <v>21</v>
      </c>
      <c r="F316" s="258" t="s">
        <v>312</v>
      </c>
      <c r="G316" s="256"/>
      <c r="H316" s="259">
        <v>2.75</v>
      </c>
      <c r="I316" s="260"/>
      <c r="J316" s="256"/>
      <c r="K316" s="256"/>
      <c r="L316" s="261"/>
      <c r="M316" s="262"/>
      <c r="N316" s="263"/>
      <c r="O316" s="263"/>
      <c r="P316" s="263"/>
      <c r="Q316" s="263"/>
      <c r="R316" s="263"/>
      <c r="S316" s="263"/>
      <c r="T316" s="264"/>
      <c r="U316" s="15"/>
      <c r="V316" s="15"/>
      <c r="W316" s="15"/>
      <c r="X316" s="15"/>
      <c r="Y316" s="15"/>
      <c r="Z316" s="15"/>
      <c r="AA316" s="15"/>
      <c r="AB316" s="15"/>
      <c r="AC316" s="15"/>
      <c r="AD316" s="15"/>
      <c r="AE316" s="15"/>
      <c r="AT316" s="265" t="s">
        <v>307</v>
      </c>
      <c r="AU316" s="265" t="s">
        <v>81</v>
      </c>
      <c r="AV316" s="15" t="s">
        <v>303</v>
      </c>
      <c r="AW316" s="15" t="s">
        <v>33</v>
      </c>
      <c r="AX316" s="15" t="s">
        <v>79</v>
      </c>
      <c r="AY316" s="265" t="s">
        <v>295</v>
      </c>
    </row>
    <row r="317" s="2" customFormat="1" ht="37.8" customHeight="1">
      <c r="A317" s="40"/>
      <c r="B317" s="41"/>
      <c r="C317" s="215" t="s">
        <v>1114</v>
      </c>
      <c r="D317" s="215" t="s">
        <v>298</v>
      </c>
      <c r="E317" s="216" t="s">
        <v>1378</v>
      </c>
      <c r="F317" s="217" t="s">
        <v>1379</v>
      </c>
      <c r="G317" s="218" t="s">
        <v>459</v>
      </c>
      <c r="H317" s="219">
        <v>24</v>
      </c>
      <c r="I317" s="220"/>
      <c r="J317" s="221">
        <f>ROUND(I317*H317,2)</f>
        <v>0</v>
      </c>
      <c r="K317" s="217" t="s">
        <v>302</v>
      </c>
      <c r="L317" s="46"/>
      <c r="M317" s="222" t="s">
        <v>21</v>
      </c>
      <c r="N317" s="223" t="s">
        <v>43</v>
      </c>
      <c r="O317" s="86"/>
      <c r="P317" s="224">
        <f>O317*H317</f>
        <v>0</v>
      </c>
      <c r="Q317" s="224">
        <v>3.0000000000000001E-05</v>
      </c>
      <c r="R317" s="224">
        <f>Q317*H317</f>
        <v>0.00072000000000000005</v>
      </c>
      <c r="S317" s="224">
        <v>0</v>
      </c>
      <c r="T317" s="225">
        <f>S317*H317</f>
        <v>0</v>
      </c>
      <c r="U317" s="40"/>
      <c r="V317" s="40"/>
      <c r="W317" s="40"/>
      <c r="X317" s="40"/>
      <c r="Y317" s="40"/>
      <c r="Z317" s="40"/>
      <c r="AA317" s="40"/>
      <c r="AB317" s="40"/>
      <c r="AC317" s="40"/>
      <c r="AD317" s="40"/>
      <c r="AE317" s="40"/>
      <c r="AR317" s="226" t="s">
        <v>373</v>
      </c>
      <c r="AT317" s="226" t="s">
        <v>298</v>
      </c>
      <c r="AU317" s="226" t="s">
        <v>81</v>
      </c>
      <c r="AY317" s="19" t="s">
        <v>295</v>
      </c>
      <c r="BE317" s="227">
        <f>IF(N317="základní",J317,0)</f>
        <v>0</v>
      </c>
      <c r="BF317" s="227">
        <f>IF(N317="snížená",J317,0)</f>
        <v>0</v>
      </c>
      <c r="BG317" s="227">
        <f>IF(N317="zákl. přenesená",J317,0)</f>
        <v>0</v>
      </c>
      <c r="BH317" s="227">
        <f>IF(N317="sníž. přenesená",J317,0)</f>
        <v>0</v>
      </c>
      <c r="BI317" s="227">
        <f>IF(N317="nulová",J317,0)</f>
        <v>0</v>
      </c>
      <c r="BJ317" s="19" t="s">
        <v>79</v>
      </c>
      <c r="BK317" s="227">
        <f>ROUND(I317*H317,2)</f>
        <v>0</v>
      </c>
      <c r="BL317" s="19" t="s">
        <v>373</v>
      </c>
      <c r="BM317" s="226" t="s">
        <v>1380</v>
      </c>
    </row>
    <row r="318" s="2" customFormat="1">
      <c r="A318" s="40"/>
      <c r="B318" s="41"/>
      <c r="C318" s="42"/>
      <c r="D318" s="228" t="s">
        <v>305</v>
      </c>
      <c r="E318" s="42"/>
      <c r="F318" s="229" t="s">
        <v>1381</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305</v>
      </c>
      <c r="AU318" s="19" t="s">
        <v>81</v>
      </c>
    </row>
    <row r="319" s="14" customFormat="1">
      <c r="A319" s="14"/>
      <c r="B319" s="244"/>
      <c r="C319" s="245"/>
      <c r="D319" s="235" t="s">
        <v>307</v>
      </c>
      <c r="E319" s="246" t="s">
        <v>21</v>
      </c>
      <c r="F319" s="247" t="s">
        <v>1382</v>
      </c>
      <c r="G319" s="245"/>
      <c r="H319" s="248">
        <v>24</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307</v>
      </c>
      <c r="AU319" s="254" t="s">
        <v>81</v>
      </c>
      <c r="AV319" s="14" t="s">
        <v>81</v>
      </c>
      <c r="AW319" s="14" t="s">
        <v>33</v>
      </c>
      <c r="AX319" s="14" t="s">
        <v>72</v>
      </c>
      <c r="AY319" s="254" t="s">
        <v>295</v>
      </c>
    </row>
    <row r="320" s="15" customFormat="1">
      <c r="A320" s="15"/>
      <c r="B320" s="255"/>
      <c r="C320" s="256"/>
      <c r="D320" s="235" t="s">
        <v>307</v>
      </c>
      <c r="E320" s="257" t="s">
        <v>21</v>
      </c>
      <c r="F320" s="258" t="s">
        <v>312</v>
      </c>
      <c r="G320" s="256"/>
      <c r="H320" s="259">
        <v>24</v>
      </c>
      <c r="I320" s="260"/>
      <c r="J320" s="256"/>
      <c r="K320" s="256"/>
      <c r="L320" s="261"/>
      <c r="M320" s="262"/>
      <c r="N320" s="263"/>
      <c r="O320" s="263"/>
      <c r="P320" s="263"/>
      <c r="Q320" s="263"/>
      <c r="R320" s="263"/>
      <c r="S320" s="263"/>
      <c r="T320" s="264"/>
      <c r="U320" s="15"/>
      <c r="V320" s="15"/>
      <c r="W320" s="15"/>
      <c r="X320" s="15"/>
      <c r="Y320" s="15"/>
      <c r="Z320" s="15"/>
      <c r="AA320" s="15"/>
      <c r="AB320" s="15"/>
      <c r="AC320" s="15"/>
      <c r="AD320" s="15"/>
      <c r="AE320" s="15"/>
      <c r="AT320" s="265" t="s">
        <v>307</v>
      </c>
      <c r="AU320" s="265" t="s">
        <v>81</v>
      </c>
      <c r="AV320" s="15" t="s">
        <v>303</v>
      </c>
      <c r="AW320" s="15" t="s">
        <v>33</v>
      </c>
      <c r="AX320" s="15" t="s">
        <v>79</v>
      </c>
      <c r="AY320" s="265" t="s">
        <v>295</v>
      </c>
    </row>
    <row r="321" s="2" customFormat="1" ht="24.15" customHeight="1">
      <c r="A321" s="40"/>
      <c r="B321" s="41"/>
      <c r="C321" s="286" t="s">
        <v>1119</v>
      </c>
      <c r="D321" s="286" t="s">
        <v>947</v>
      </c>
      <c r="E321" s="287" t="s">
        <v>1383</v>
      </c>
      <c r="F321" s="288" t="s">
        <v>1384</v>
      </c>
      <c r="G321" s="289" t="s">
        <v>459</v>
      </c>
      <c r="H321" s="290">
        <v>24</v>
      </c>
      <c r="I321" s="291"/>
      <c r="J321" s="292">
        <f>ROUND(I321*H321,2)</f>
        <v>0</v>
      </c>
      <c r="K321" s="288" t="s">
        <v>302</v>
      </c>
      <c r="L321" s="293"/>
      <c r="M321" s="294" t="s">
        <v>21</v>
      </c>
      <c r="N321" s="295" t="s">
        <v>43</v>
      </c>
      <c r="O321" s="86"/>
      <c r="P321" s="224">
        <f>O321*H321</f>
        <v>0</v>
      </c>
      <c r="Q321" s="224">
        <v>0.0014</v>
      </c>
      <c r="R321" s="224">
        <f>Q321*H321</f>
        <v>0.033599999999999998</v>
      </c>
      <c r="S321" s="224">
        <v>0</v>
      </c>
      <c r="T321" s="225">
        <f>S321*H321</f>
        <v>0</v>
      </c>
      <c r="U321" s="40"/>
      <c r="V321" s="40"/>
      <c r="W321" s="40"/>
      <c r="X321" s="40"/>
      <c r="Y321" s="40"/>
      <c r="Z321" s="40"/>
      <c r="AA321" s="40"/>
      <c r="AB321" s="40"/>
      <c r="AC321" s="40"/>
      <c r="AD321" s="40"/>
      <c r="AE321" s="40"/>
      <c r="AR321" s="226" t="s">
        <v>997</v>
      </c>
      <c r="AT321" s="226" t="s">
        <v>947</v>
      </c>
      <c r="AU321" s="226" t="s">
        <v>81</v>
      </c>
      <c r="AY321" s="19" t="s">
        <v>295</v>
      </c>
      <c r="BE321" s="227">
        <f>IF(N321="základní",J321,0)</f>
        <v>0</v>
      </c>
      <c r="BF321" s="227">
        <f>IF(N321="snížená",J321,0)</f>
        <v>0</v>
      </c>
      <c r="BG321" s="227">
        <f>IF(N321="zákl. přenesená",J321,0)</f>
        <v>0</v>
      </c>
      <c r="BH321" s="227">
        <f>IF(N321="sníž. přenesená",J321,0)</f>
        <v>0</v>
      </c>
      <c r="BI321" s="227">
        <f>IF(N321="nulová",J321,0)</f>
        <v>0</v>
      </c>
      <c r="BJ321" s="19" t="s">
        <v>79</v>
      </c>
      <c r="BK321" s="227">
        <f>ROUND(I321*H321,2)</f>
        <v>0</v>
      </c>
      <c r="BL321" s="19" t="s">
        <v>373</v>
      </c>
      <c r="BM321" s="226" t="s">
        <v>1385</v>
      </c>
    </row>
    <row r="322" s="2" customFormat="1" ht="37.8" customHeight="1">
      <c r="A322" s="40"/>
      <c r="B322" s="41"/>
      <c r="C322" s="215" t="s">
        <v>1124</v>
      </c>
      <c r="D322" s="215" t="s">
        <v>298</v>
      </c>
      <c r="E322" s="216" t="s">
        <v>1386</v>
      </c>
      <c r="F322" s="217" t="s">
        <v>1387</v>
      </c>
      <c r="G322" s="218" t="s">
        <v>459</v>
      </c>
      <c r="H322" s="219">
        <v>2</v>
      </c>
      <c r="I322" s="220"/>
      <c r="J322" s="221">
        <f>ROUND(I322*H322,2)</f>
        <v>0</v>
      </c>
      <c r="K322" s="217" t="s">
        <v>302</v>
      </c>
      <c r="L322" s="46"/>
      <c r="M322" s="222" t="s">
        <v>21</v>
      </c>
      <c r="N322" s="223" t="s">
        <v>43</v>
      </c>
      <c r="O322" s="86"/>
      <c r="P322" s="224">
        <f>O322*H322</f>
        <v>0</v>
      </c>
      <c r="Q322" s="224">
        <v>3.0000000000000001E-05</v>
      </c>
      <c r="R322" s="224">
        <f>Q322*H322</f>
        <v>6.0000000000000002E-05</v>
      </c>
      <c r="S322" s="224">
        <v>0</v>
      </c>
      <c r="T322" s="225">
        <f>S322*H322</f>
        <v>0</v>
      </c>
      <c r="U322" s="40"/>
      <c r="V322" s="40"/>
      <c r="W322" s="40"/>
      <c r="X322" s="40"/>
      <c r="Y322" s="40"/>
      <c r="Z322" s="40"/>
      <c r="AA322" s="40"/>
      <c r="AB322" s="40"/>
      <c r="AC322" s="40"/>
      <c r="AD322" s="40"/>
      <c r="AE322" s="40"/>
      <c r="AR322" s="226" t="s">
        <v>373</v>
      </c>
      <c r="AT322" s="226" t="s">
        <v>298</v>
      </c>
      <c r="AU322" s="226" t="s">
        <v>81</v>
      </c>
      <c r="AY322" s="19" t="s">
        <v>295</v>
      </c>
      <c r="BE322" s="227">
        <f>IF(N322="základní",J322,0)</f>
        <v>0</v>
      </c>
      <c r="BF322" s="227">
        <f>IF(N322="snížená",J322,0)</f>
        <v>0</v>
      </c>
      <c r="BG322" s="227">
        <f>IF(N322="zákl. přenesená",J322,0)</f>
        <v>0</v>
      </c>
      <c r="BH322" s="227">
        <f>IF(N322="sníž. přenesená",J322,0)</f>
        <v>0</v>
      </c>
      <c r="BI322" s="227">
        <f>IF(N322="nulová",J322,0)</f>
        <v>0</v>
      </c>
      <c r="BJ322" s="19" t="s">
        <v>79</v>
      </c>
      <c r="BK322" s="227">
        <f>ROUND(I322*H322,2)</f>
        <v>0</v>
      </c>
      <c r="BL322" s="19" t="s">
        <v>373</v>
      </c>
      <c r="BM322" s="226" t="s">
        <v>1388</v>
      </c>
    </row>
    <row r="323" s="2" customFormat="1">
      <c r="A323" s="40"/>
      <c r="B323" s="41"/>
      <c r="C323" s="42"/>
      <c r="D323" s="228" t="s">
        <v>305</v>
      </c>
      <c r="E323" s="42"/>
      <c r="F323" s="229" t="s">
        <v>1389</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305</v>
      </c>
      <c r="AU323" s="19" t="s">
        <v>81</v>
      </c>
    </row>
    <row r="324" s="14" customFormat="1">
      <c r="A324" s="14"/>
      <c r="B324" s="244"/>
      <c r="C324" s="245"/>
      <c r="D324" s="235" t="s">
        <v>307</v>
      </c>
      <c r="E324" s="246" t="s">
        <v>21</v>
      </c>
      <c r="F324" s="247" t="s">
        <v>1390</v>
      </c>
      <c r="G324" s="245"/>
      <c r="H324" s="248">
        <v>2</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307</v>
      </c>
      <c r="AU324" s="254" t="s">
        <v>81</v>
      </c>
      <c r="AV324" s="14" t="s">
        <v>81</v>
      </c>
      <c r="AW324" s="14" t="s">
        <v>33</v>
      </c>
      <c r="AX324" s="14" t="s">
        <v>72</v>
      </c>
      <c r="AY324" s="254" t="s">
        <v>295</v>
      </c>
    </row>
    <row r="325" s="15" customFormat="1">
      <c r="A325" s="15"/>
      <c r="B325" s="255"/>
      <c r="C325" s="256"/>
      <c r="D325" s="235" t="s">
        <v>307</v>
      </c>
      <c r="E325" s="257" t="s">
        <v>21</v>
      </c>
      <c r="F325" s="258" t="s">
        <v>312</v>
      </c>
      <c r="G325" s="256"/>
      <c r="H325" s="259">
        <v>2</v>
      </c>
      <c r="I325" s="260"/>
      <c r="J325" s="256"/>
      <c r="K325" s="256"/>
      <c r="L325" s="261"/>
      <c r="M325" s="262"/>
      <c r="N325" s="263"/>
      <c r="O325" s="263"/>
      <c r="P325" s="263"/>
      <c r="Q325" s="263"/>
      <c r="R325" s="263"/>
      <c r="S325" s="263"/>
      <c r="T325" s="264"/>
      <c r="U325" s="15"/>
      <c r="V325" s="15"/>
      <c r="W325" s="15"/>
      <c r="X325" s="15"/>
      <c r="Y325" s="15"/>
      <c r="Z325" s="15"/>
      <c r="AA325" s="15"/>
      <c r="AB325" s="15"/>
      <c r="AC325" s="15"/>
      <c r="AD325" s="15"/>
      <c r="AE325" s="15"/>
      <c r="AT325" s="265" t="s">
        <v>307</v>
      </c>
      <c r="AU325" s="265" t="s">
        <v>81</v>
      </c>
      <c r="AV325" s="15" t="s">
        <v>303</v>
      </c>
      <c r="AW325" s="15" t="s">
        <v>33</v>
      </c>
      <c r="AX325" s="15" t="s">
        <v>79</v>
      </c>
      <c r="AY325" s="265" t="s">
        <v>295</v>
      </c>
    </row>
    <row r="326" s="2" customFormat="1" ht="24.15" customHeight="1">
      <c r="A326" s="40"/>
      <c r="B326" s="41"/>
      <c r="C326" s="286" t="s">
        <v>1129</v>
      </c>
      <c r="D326" s="286" t="s">
        <v>947</v>
      </c>
      <c r="E326" s="287" t="s">
        <v>1004</v>
      </c>
      <c r="F326" s="288" t="s">
        <v>1005</v>
      </c>
      <c r="G326" s="289" t="s">
        <v>459</v>
      </c>
      <c r="H326" s="290">
        <v>2</v>
      </c>
      <c r="I326" s="291"/>
      <c r="J326" s="292">
        <f>ROUND(I326*H326,2)</f>
        <v>0</v>
      </c>
      <c r="K326" s="288" t="s">
        <v>302</v>
      </c>
      <c r="L326" s="293"/>
      <c r="M326" s="294" t="s">
        <v>21</v>
      </c>
      <c r="N326" s="295" t="s">
        <v>43</v>
      </c>
      <c r="O326" s="86"/>
      <c r="P326" s="224">
        <f>O326*H326</f>
        <v>0</v>
      </c>
      <c r="Q326" s="224">
        <v>0.0061999999999999998</v>
      </c>
      <c r="R326" s="224">
        <f>Q326*H326</f>
        <v>0.0124</v>
      </c>
      <c r="S326" s="224">
        <v>0</v>
      </c>
      <c r="T326" s="225">
        <f>S326*H326</f>
        <v>0</v>
      </c>
      <c r="U326" s="40"/>
      <c r="V326" s="40"/>
      <c r="W326" s="40"/>
      <c r="X326" s="40"/>
      <c r="Y326" s="40"/>
      <c r="Z326" s="40"/>
      <c r="AA326" s="40"/>
      <c r="AB326" s="40"/>
      <c r="AC326" s="40"/>
      <c r="AD326" s="40"/>
      <c r="AE326" s="40"/>
      <c r="AR326" s="226" t="s">
        <v>997</v>
      </c>
      <c r="AT326" s="226" t="s">
        <v>947</v>
      </c>
      <c r="AU326" s="226" t="s">
        <v>81</v>
      </c>
      <c r="AY326" s="19" t="s">
        <v>295</v>
      </c>
      <c r="BE326" s="227">
        <f>IF(N326="základní",J326,0)</f>
        <v>0</v>
      </c>
      <c r="BF326" s="227">
        <f>IF(N326="snížená",J326,0)</f>
        <v>0</v>
      </c>
      <c r="BG326" s="227">
        <f>IF(N326="zákl. přenesená",J326,0)</f>
        <v>0</v>
      </c>
      <c r="BH326" s="227">
        <f>IF(N326="sníž. přenesená",J326,0)</f>
        <v>0</v>
      </c>
      <c r="BI326" s="227">
        <f>IF(N326="nulová",J326,0)</f>
        <v>0</v>
      </c>
      <c r="BJ326" s="19" t="s">
        <v>79</v>
      </c>
      <c r="BK326" s="227">
        <f>ROUND(I326*H326,2)</f>
        <v>0</v>
      </c>
      <c r="BL326" s="19" t="s">
        <v>373</v>
      </c>
      <c r="BM326" s="226" t="s">
        <v>1391</v>
      </c>
    </row>
    <row r="327" s="2" customFormat="1" ht="37.8" customHeight="1">
      <c r="A327" s="40"/>
      <c r="B327" s="41"/>
      <c r="C327" s="215" t="s">
        <v>863</v>
      </c>
      <c r="D327" s="215" t="s">
        <v>298</v>
      </c>
      <c r="E327" s="216" t="s">
        <v>1392</v>
      </c>
      <c r="F327" s="217" t="s">
        <v>1393</v>
      </c>
      <c r="G327" s="218" t="s">
        <v>459</v>
      </c>
      <c r="H327" s="219">
        <v>2</v>
      </c>
      <c r="I327" s="220"/>
      <c r="J327" s="221">
        <f>ROUND(I327*H327,2)</f>
        <v>0</v>
      </c>
      <c r="K327" s="217" t="s">
        <v>302</v>
      </c>
      <c r="L327" s="46"/>
      <c r="M327" s="222" t="s">
        <v>21</v>
      </c>
      <c r="N327" s="223" t="s">
        <v>43</v>
      </c>
      <c r="O327" s="86"/>
      <c r="P327" s="224">
        <f>O327*H327</f>
        <v>0</v>
      </c>
      <c r="Q327" s="224">
        <v>3.0000000000000001E-05</v>
      </c>
      <c r="R327" s="224">
        <f>Q327*H327</f>
        <v>6.0000000000000002E-05</v>
      </c>
      <c r="S327" s="224">
        <v>0</v>
      </c>
      <c r="T327" s="225">
        <f>S327*H327</f>
        <v>0</v>
      </c>
      <c r="U327" s="40"/>
      <c r="V327" s="40"/>
      <c r="W327" s="40"/>
      <c r="X327" s="40"/>
      <c r="Y327" s="40"/>
      <c r="Z327" s="40"/>
      <c r="AA327" s="40"/>
      <c r="AB327" s="40"/>
      <c r="AC327" s="40"/>
      <c r="AD327" s="40"/>
      <c r="AE327" s="40"/>
      <c r="AR327" s="226" t="s">
        <v>373</v>
      </c>
      <c r="AT327" s="226" t="s">
        <v>298</v>
      </c>
      <c r="AU327" s="226" t="s">
        <v>81</v>
      </c>
      <c r="AY327" s="19" t="s">
        <v>295</v>
      </c>
      <c r="BE327" s="227">
        <f>IF(N327="základní",J327,0)</f>
        <v>0</v>
      </c>
      <c r="BF327" s="227">
        <f>IF(N327="snížená",J327,0)</f>
        <v>0</v>
      </c>
      <c r="BG327" s="227">
        <f>IF(N327="zákl. přenesená",J327,0)</f>
        <v>0</v>
      </c>
      <c r="BH327" s="227">
        <f>IF(N327="sníž. přenesená",J327,0)</f>
        <v>0</v>
      </c>
      <c r="BI327" s="227">
        <f>IF(N327="nulová",J327,0)</f>
        <v>0</v>
      </c>
      <c r="BJ327" s="19" t="s">
        <v>79</v>
      </c>
      <c r="BK327" s="227">
        <f>ROUND(I327*H327,2)</f>
        <v>0</v>
      </c>
      <c r="BL327" s="19" t="s">
        <v>373</v>
      </c>
      <c r="BM327" s="226" t="s">
        <v>1394</v>
      </c>
    </row>
    <row r="328" s="2" customFormat="1">
      <c r="A328" s="40"/>
      <c r="B328" s="41"/>
      <c r="C328" s="42"/>
      <c r="D328" s="228" t="s">
        <v>305</v>
      </c>
      <c r="E328" s="42"/>
      <c r="F328" s="229" t="s">
        <v>1395</v>
      </c>
      <c r="G328" s="42"/>
      <c r="H328" s="42"/>
      <c r="I328" s="230"/>
      <c r="J328" s="42"/>
      <c r="K328" s="42"/>
      <c r="L328" s="46"/>
      <c r="M328" s="231"/>
      <c r="N328" s="232"/>
      <c r="O328" s="86"/>
      <c r="P328" s="86"/>
      <c r="Q328" s="86"/>
      <c r="R328" s="86"/>
      <c r="S328" s="86"/>
      <c r="T328" s="87"/>
      <c r="U328" s="40"/>
      <c r="V328" s="40"/>
      <c r="W328" s="40"/>
      <c r="X328" s="40"/>
      <c r="Y328" s="40"/>
      <c r="Z328" s="40"/>
      <c r="AA328" s="40"/>
      <c r="AB328" s="40"/>
      <c r="AC328" s="40"/>
      <c r="AD328" s="40"/>
      <c r="AE328" s="40"/>
      <c r="AT328" s="19" t="s">
        <v>305</v>
      </c>
      <c r="AU328" s="19" t="s">
        <v>81</v>
      </c>
    </row>
    <row r="329" s="14" customFormat="1">
      <c r="A329" s="14"/>
      <c r="B329" s="244"/>
      <c r="C329" s="245"/>
      <c r="D329" s="235" t="s">
        <v>307</v>
      </c>
      <c r="E329" s="246" t="s">
        <v>21</v>
      </c>
      <c r="F329" s="247" t="s">
        <v>1396</v>
      </c>
      <c r="G329" s="245"/>
      <c r="H329" s="248">
        <v>2</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307</v>
      </c>
      <c r="AU329" s="254" t="s">
        <v>81</v>
      </c>
      <c r="AV329" s="14" t="s">
        <v>81</v>
      </c>
      <c r="AW329" s="14" t="s">
        <v>33</v>
      </c>
      <c r="AX329" s="14" t="s">
        <v>72</v>
      </c>
      <c r="AY329" s="254" t="s">
        <v>295</v>
      </c>
    </row>
    <row r="330" s="15" customFormat="1">
      <c r="A330" s="15"/>
      <c r="B330" s="255"/>
      <c r="C330" s="256"/>
      <c r="D330" s="235" t="s">
        <v>307</v>
      </c>
      <c r="E330" s="257" t="s">
        <v>21</v>
      </c>
      <c r="F330" s="258" t="s">
        <v>312</v>
      </c>
      <c r="G330" s="256"/>
      <c r="H330" s="259">
        <v>2</v>
      </c>
      <c r="I330" s="260"/>
      <c r="J330" s="256"/>
      <c r="K330" s="256"/>
      <c r="L330" s="261"/>
      <c r="M330" s="262"/>
      <c r="N330" s="263"/>
      <c r="O330" s="263"/>
      <c r="P330" s="263"/>
      <c r="Q330" s="263"/>
      <c r="R330" s="263"/>
      <c r="S330" s="263"/>
      <c r="T330" s="264"/>
      <c r="U330" s="15"/>
      <c r="V330" s="15"/>
      <c r="W330" s="15"/>
      <c r="X330" s="15"/>
      <c r="Y330" s="15"/>
      <c r="Z330" s="15"/>
      <c r="AA330" s="15"/>
      <c r="AB330" s="15"/>
      <c r="AC330" s="15"/>
      <c r="AD330" s="15"/>
      <c r="AE330" s="15"/>
      <c r="AT330" s="265" t="s">
        <v>307</v>
      </c>
      <c r="AU330" s="265" t="s">
        <v>81</v>
      </c>
      <c r="AV330" s="15" t="s">
        <v>303</v>
      </c>
      <c r="AW330" s="15" t="s">
        <v>33</v>
      </c>
      <c r="AX330" s="15" t="s">
        <v>79</v>
      </c>
      <c r="AY330" s="265" t="s">
        <v>295</v>
      </c>
    </row>
    <row r="331" s="2" customFormat="1" ht="24.15" customHeight="1">
      <c r="A331" s="40"/>
      <c r="B331" s="41"/>
      <c r="C331" s="286" t="s">
        <v>1137</v>
      </c>
      <c r="D331" s="286" t="s">
        <v>947</v>
      </c>
      <c r="E331" s="287" t="s">
        <v>1397</v>
      </c>
      <c r="F331" s="288" t="s">
        <v>1398</v>
      </c>
      <c r="G331" s="289" t="s">
        <v>459</v>
      </c>
      <c r="H331" s="290">
        <v>2</v>
      </c>
      <c r="I331" s="291"/>
      <c r="J331" s="292">
        <f>ROUND(I331*H331,2)</f>
        <v>0</v>
      </c>
      <c r="K331" s="288" t="s">
        <v>302</v>
      </c>
      <c r="L331" s="293"/>
      <c r="M331" s="294" t="s">
        <v>21</v>
      </c>
      <c r="N331" s="295" t="s">
        <v>43</v>
      </c>
      <c r="O331" s="86"/>
      <c r="P331" s="224">
        <f>O331*H331</f>
        <v>0</v>
      </c>
      <c r="Q331" s="224">
        <v>0.0118</v>
      </c>
      <c r="R331" s="224">
        <f>Q331*H331</f>
        <v>0.023599999999999999</v>
      </c>
      <c r="S331" s="224">
        <v>0</v>
      </c>
      <c r="T331" s="225">
        <f>S331*H331</f>
        <v>0</v>
      </c>
      <c r="U331" s="40"/>
      <c r="V331" s="40"/>
      <c r="W331" s="40"/>
      <c r="X331" s="40"/>
      <c r="Y331" s="40"/>
      <c r="Z331" s="40"/>
      <c r="AA331" s="40"/>
      <c r="AB331" s="40"/>
      <c r="AC331" s="40"/>
      <c r="AD331" s="40"/>
      <c r="AE331" s="40"/>
      <c r="AR331" s="226" t="s">
        <v>997</v>
      </c>
      <c r="AT331" s="226" t="s">
        <v>947</v>
      </c>
      <c r="AU331" s="226" t="s">
        <v>81</v>
      </c>
      <c r="AY331" s="19" t="s">
        <v>295</v>
      </c>
      <c r="BE331" s="227">
        <f>IF(N331="základní",J331,0)</f>
        <v>0</v>
      </c>
      <c r="BF331" s="227">
        <f>IF(N331="snížená",J331,0)</f>
        <v>0</v>
      </c>
      <c r="BG331" s="227">
        <f>IF(N331="zákl. přenesená",J331,0)</f>
        <v>0</v>
      </c>
      <c r="BH331" s="227">
        <f>IF(N331="sníž. přenesená",J331,0)</f>
        <v>0</v>
      </c>
      <c r="BI331" s="227">
        <f>IF(N331="nulová",J331,0)</f>
        <v>0</v>
      </c>
      <c r="BJ331" s="19" t="s">
        <v>79</v>
      </c>
      <c r="BK331" s="227">
        <f>ROUND(I331*H331,2)</f>
        <v>0</v>
      </c>
      <c r="BL331" s="19" t="s">
        <v>373</v>
      </c>
      <c r="BM331" s="226" t="s">
        <v>1399</v>
      </c>
    </row>
    <row r="332" s="2" customFormat="1" ht="37.8" customHeight="1">
      <c r="A332" s="40"/>
      <c r="B332" s="41"/>
      <c r="C332" s="215" t="s">
        <v>1144</v>
      </c>
      <c r="D332" s="215" t="s">
        <v>298</v>
      </c>
      <c r="E332" s="216" t="s">
        <v>1400</v>
      </c>
      <c r="F332" s="217" t="s">
        <v>1401</v>
      </c>
      <c r="G332" s="218" t="s">
        <v>459</v>
      </c>
      <c r="H332" s="219">
        <v>1</v>
      </c>
      <c r="I332" s="220"/>
      <c r="J332" s="221">
        <f>ROUND(I332*H332,2)</f>
        <v>0</v>
      </c>
      <c r="K332" s="217" t="s">
        <v>302</v>
      </c>
      <c r="L332" s="46"/>
      <c r="M332" s="222" t="s">
        <v>21</v>
      </c>
      <c r="N332" s="223" t="s">
        <v>43</v>
      </c>
      <c r="O332" s="86"/>
      <c r="P332" s="224">
        <f>O332*H332</f>
        <v>0</v>
      </c>
      <c r="Q332" s="224">
        <v>6.0000000000000002E-05</v>
      </c>
      <c r="R332" s="224">
        <f>Q332*H332</f>
        <v>6.0000000000000002E-05</v>
      </c>
      <c r="S332" s="224">
        <v>0</v>
      </c>
      <c r="T332" s="225">
        <f>S332*H332</f>
        <v>0</v>
      </c>
      <c r="U332" s="40"/>
      <c r="V332" s="40"/>
      <c r="W332" s="40"/>
      <c r="X332" s="40"/>
      <c r="Y332" s="40"/>
      <c r="Z332" s="40"/>
      <c r="AA332" s="40"/>
      <c r="AB332" s="40"/>
      <c r="AC332" s="40"/>
      <c r="AD332" s="40"/>
      <c r="AE332" s="40"/>
      <c r="AR332" s="226" t="s">
        <v>373</v>
      </c>
      <c r="AT332" s="226" t="s">
        <v>298</v>
      </c>
      <c r="AU332" s="226" t="s">
        <v>81</v>
      </c>
      <c r="AY332" s="19" t="s">
        <v>295</v>
      </c>
      <c r="BE332" s="227">
        <f>IF(N332="základní",J332,0)</f>
        <v>0</v>
      </c>
      <c r="BF332" s="227">
        <f>IF(N332="snížená",J332,0)</f>
        <v>0</v>
      </c>
      <c r="BG332" s="227">
        <f>IF(N332="zákl. přenesená",J332,0)</f>
        <v>0</v>
      </c>
      <c r="BH332" s="227">
        <f>IF(N332="sníž. přenesená",J332,0)</f>
        <v>0</v>
      </c>
      <c r="BI332" s="227">
        <f>IF(N332="nulová",J332,0)</f>
        <v>0</v>
      </c>
      <c r="BJ332" s="19" t="s">
        <v>79</v>
      </c>
      <c r="BK332" s="227">
        <f>ROUND(I332*H332,2)</f>
        <v>0</v>
      </c>
      <c r="BL332" s="19" t="s">
        <v>373</v>
      </c>
      <c r="BM332" s="226" t="s">
        <v>1402</v>
      </c>
    </row>
    <row r="333" s="2" customFormat="1">
      <c r="A333" s="40"/>
      <c r="B333" s="41"/>
      <c r="C333" s="42"/>
      <c r="D333" s="228" t="s">
        <v>305</v>
      </c>
      <c r="E333" s="42"/>
      <c r="F333" s="229" t="s">
        <v>1403</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305</v>
      </c>
      <c r="AU333" s="19" t="s">
        <v>81</v>
      </c>
    </row>
    <row r="334" s="14" customFormat="1">
      <c r="A334" s="14"/>
      <c r="B334" s="244"/>
      <c r="C334" s="245"/>
      <c r="D334" s="235" t="s">
        <v>307</v>
      </c>
      <c r="E334" s="246" t="s">
        <v>21</v>
      </c>
      <c r="F334" s="247" t="s">
        <v>1404</v>
      </c>
      <c r="G334" s="245"/>
      <c r="H334" s="248">
        <v>1</v>
      </c>
      <c r="I334" s="249"/>
      <c r="J334" s="245"/>
      <c r="K334" s="245"/>
      <c r="L334" s="250"/>
      <c r="M334" s="251"/>
      <c r="N334" s="252"/>
      <c r="O334" s="252"/>
      <c r="P334" s="252"/>
      <c r="Q334" s="252"/>
      <c r="R334" s="252"/>
      <c r="S334" s="252"/>
      <c r="T334" s="253"/>
      <c r="U334" s="14"/>
      <c r="V334" s="14"/>
      <c r="W334" s="14"/>
      <c r="X334" s="14"/>
      <c r="Y334" s="14"/>
      <c r="Z334" s="14"/>
      <c r="AA334" s="14"/>
      <c r="AB334" s="14"/>
      <c r="AC334" s="14"/>
      <c r="AD334" s="14"/>
      <c r="AE334" s="14"/>
      <c r="AT334" s="254" t="s">
        <v>307</v>
      </c>
      <c r="AU334" s="254" t="s">
        <v>81</v>
      </c>
      <c r="AV334" s="14" t="s">
        <v>81</v>
      </c>
      <c r="AW334" s="14" t="s">
        <v>33</v>
      </c>
      <c r="AX334" s="14" t="s">
        <v>72</v>
      </c>
      <c r="AY334" s="254" t="s">
        <v>295</v>
      </c>
    </row>
    <row r="335" s="15" customFormat="1">
      <c r="A335" s="15"/>
      <c r="B335" s="255"/>
      <c r="C335" s="256"/>
      <c r="D335" s="235" t="s">
        <v>307</v>
      </c>
      <c r="E335" s="257" t="s">
        <v>21</v>
      </c>
      <c r="F335" s="258" t="s">
        <v>312</v>
      </c>
      <c r="G335" s="256"/>
      <c r="H335" s="259">
        <v>1</v>
      </c>
      <c r="I335" s="260"/>
      <c r="J335" s="256"/>
      <c r="K335" s="256"/>
      <c r="L335" s="261"/>
      <c r="M335" s="262"/>
      <c r="N335" s="263"/>
      <c r="O335" s="263"/>
      <c r="P335" s="263"/>
      <c r="Q335" s="263"/>
      <c r="R335" s="263"/>
      <c r="S335" s="263"/>
      <c r="T335" s="264"/>
      <c r="U335" s="15"/>
      <c r="V335" s="15"/>
      <c r="W335" s="15"/>
      <c r="X335" s="15"/>
      <c r="Y335" s="15"/>
      <c r="Z335" s="15"/>
      <c r="AA335" s="15"/>
      <c r="AB335" s="15"/>
      <c r="AC335" s="15"/>
      <c r="AD335" s="15"/>
      <c r="AE335" s="15"/>
      <c r="AT335" s="265" t="s">
        <v>307</v>
      </c>
      <c r="AU335" s="265" t="s">
        <v>81</v>
      </c>
      <c r="AV335" s="15" t="s">
        <v>303</v>
      </c>
      <c r="AW335" s="15" t="s">
        <v>33</v>
      </c>
      <c r="AX335" s="15" t="s">
        <v>79</v>
      </c>
      <c r="AY335" s="265" t="s">
        <v>295</v>
      </c>
    </row>
    <row r="336" s="2" customFormat="1" ht="24.15" customHeight="1">
      <c r="A336" s="40"/>
      <c r="B336" s="41"/>
      <c r="C336" s="286" t="s">
        <v>1149</v>
      </c>
      <c r="D336" s="286" t="s">
        <v>947</v>
      </c>
      <c r="E336" s="287" t="s">
        <v>1405</v>
      </c>
      <c r="F336" s="288" t="s">
        <v>1406</v>
      </c>
      <c r="G336" s="289" t="s">
        <v>459</v>
      </c>
      <c r="H336" s="290">
        <v>1</v>
      </c>
      <c r="I336" s="291"/>
      <c r="J336" s="292">
        <f>ROUND(I336*H336,2)</f>
        <v>0</v>
      </c>
      <c r="K336" s="288" t="s">
        <v>302</v>
      </c>
      <c r="L336" s="293"/>
      <c r="M336" s="294" t="s">
        <v>21</v>
      </c>
      <c r="N336" s="295" t="s">
        <v>43</v>
      </c>
      <c r="O336" s="86"/>
      <c r="P336" s="224">
        <f>O336*H336</f>
        <v>0</v>
      </c>
      <c r="Q336" s="224">
        <v>0.021899999999999999</v>
      </c>
      <c r="R336" s="224">
        <f>Q336*H336</f>
        <v>0.021899999999999999</v>
      </c>
      <c r="S336" s="224">
        <v>0</v>
      </c>
      <c r="T336" s="225">
        <f>S336*H336</f>
        <v>0</v>
      </c>
      <c r="U336" s="40"/>
      <c r="V336" s="40"/>
      <c r="W336" s="40"/>
      <c r="X336" s="40"/>
      <c r="Y336" s="40"/>
      <c r="Z336" s="40"/>
      <c r="AA336" s="40"/>
      <c r="AB336" s="40"/>
      <c r="AC336" s="40"/>
      <c r="AD336" s="40"/>
      <c r="AE336" s="40"/>
      <c r="AR336" s="226" t="s">
        <v>997</v>
      </c>
      <c r="AT336" s="226" t="s">
        <v>947</v>
      </c>
      <c r="AU336" s="226" t="s">
        <v>81</v>
      </c>
      <c r="AY336" s="19" t="s">
        <v>295</v>
      </c>
      <c r="BE336" s="227">
        <f>IF(N336="základní",J336,0)</f>
        <v>0</v>
      </c>
      <c r="BF336" s="227">
        <f>IF(N336="snížená",J336,0)</f>
        <v>0</v>
      </c>
      <c r="BG336" s="227">
        <f>IF(N336="zákl. přenesená",J336,0)</f>
        <v>0</v>
      </c>
      <c r="BH336" s="227">
        <f>IF(N336="sníž. přenesená",J336,0)</f>
        <v>0</v>
      </c>
      <c r="BI336" s="227">
        <f>IF(N336="nulová",J336,0)</f>
        <v>0</v>
      </c>
      <c r="BJ336" s="19" t="s">
        <v>79</v>
      </c>
      <c r="BK336" s="227">
        <f>ROUND(I336*H336,2)</f>
        <v>0</v>
      </c>
      <c r="BL336" s="19" t="s">
        <v>373</v>
      </c>
      <c r="BM336" s="226" t="s">
        <v>1407</v>
      </c>
    </row>
    <row r="337" s="2" customFormat="1" ht="33" customHeight="1">
      <c r="A337" s="40"/>
      <c r="B337" s="41"/>
      <c r="C337" s="215" t="s">
        <v>1154</v>
      </c>
      <c r="D337" s="215" t="s">
        <v>298</v>
      </c>
      <c r="E337" s="216" t="s">
        <v>1408</v>
      </c>
      <c r="F337" s="217" t="s">
        <v>1409</v>
      </c>
      <c r="G337" s="218" t="s">
        <v>459</v>
      </c>
      <c r="H337" s="219">
        <v>2</v>
      </c>
      <c r="I337" s="220"/>
      <c r="J337" s="221">
        <f>ROUND(I337*H337,2)</f>
        <v>0</v>
      </c>
      <c r="K337" s="217" t="s">
        <v>302</v>
      </c>
      <c r="L337" s="46"/>
      <c r="M337" s="222" t="s">
        <v>21</v>
      </c>
      <c r="N337" s="223" t="s">
        <v>43</v>
      </c>
      <c r="O337" s="86"/>
      <c r="P337" s="224">
        <f>O337*H337</f>
        <v>0</v>
      </c>
      <c r="Q337" s="224">
        <v>1.0000000000000001E-05</v>
      </c>
      <c r="R337" s="224">
        <f>Q337*H337</f>
        <v>2.0000000000000002E-05</v>
      </c>
      <c r="S337" s="224">
        <v>0</v>
      </c>
      <c r="T337" s="225">
        <f>S337*H337</f>
        <v>0</v>
      </c>
      <c r="U337" s="40"/>
      <c r="V337" s="40"/>
      <c r="W337" s="40"/>
      <c r="X337" s="40"/>
      <c r="Y337" s="40"/>
      <c r="Z337" s="40"/>
      <c r="AA337" s="40"/>
      <c r="AB337" s="40"/>
      <c r="AC337" s="40"/>
      <c r="AD337" s="40"/>
      <c r="AE337" s="40"/>
      <c r="AR337" s="226" t="s">
        <v>373</v>
      </c>
      <c r="AT337" s="226" t="s">
        <v>298</v>
      </c>
      <c r="AU337" s="226" t="s">
        <v>81</v>
      </c>
      <c r="AY337" s="19" t="s">
        <v>295</v>
      </c>
      <c r="BE337" s="227">
        <f>IF(N337="základní",J337,0)</f>
        <v>0</v>
      </c>
      <c r="BF337" s="227">
        <f>IF(N337="snížená",J337,0)</f>
        <v>0</v>
      </c>
      <c r="BG337" s="227">
        <f>IF(N337="zákl. přenesená",J337,0)</f>
        <v>0</v>
      </c>
      <c r="BH337" s="227">
        <f>IF(N337="sníž. přenesená",J337,0)</f>
        <v>0</v>
      </c>
      <c r="BI337" s="227">
        <f>IF(N337="nulová",J337,0)</f>
        <v>0</v>
      </c>
      <c r="BJ337" s="19" t="s">
        <v>79</v>
      </c>
      <c r="BK337" s="227">
        <f>ROUND(I337*H337,2)</f>
        <v>0</v>
      </c>
      <c r="BL337" s="19" t="s">
        <v>373</v>
      </c>
      <c r="BM337" s="226" t="s">
        <v>1410</v>
      </c>
    </row>
    <row r="338" s="2" customFormat="1">
      <c r="A338" s="40"/>
      <c r="B338" s="41"/>
      <c r="C338" s="42"/>
      <c r="D338" s="228" t="s">
        <v>305</v>
      </c>
      <c r="E338" s="42"/>
      <c r="F338" s="229" t="s">
        <v>1411</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305</v>
      </c>
      <c r="AU338" s="19" t="s">
        <v>81</v>
      </c>
    </row>
    <row r="339" s="2" customFormat="1" ht="24.15" customHeight="1">
      <c r="A339" s="40"/>
      <c r="B339" s="41"/>
      <c r="C339" s="286" t="s">
        <v>1161</v>
      </c>
      <c r="D339" s="286" t="s">
        <v>947</v>
      </c>
      <c r="E339" s="287" t="s">
        <v>1412</v>
      </c>
      <c r="F339" s="288" t="s">
        <v>1413</v>
      </c>
      <c r="G339" s="289" t="s">
        <v>459</v>
      </c>
      <c r="H339" s="290">
        <v>2</v>
      </c>
      <c r="I339" s="291"/>
      <c r="J339" s="292">
        <f>ROUND(I339*H339,2)</f>
        <v>0</v>
      </c>
      <c r="K339" s="288" t="s">
        <v>302</v>
      </c>
      <c r="L339" s="293"/>
      <c r="M339" s="294" t="s">
        <v>21</v>
      </c>
      <c r="N339" s="295" t="s">
        <v>43</v>
      </c>
      <c r="O339" s="86"/>
      <c r="P339" s="224">
        <f>O339*H339</f>
        <v>0</v>
      </c>
      <c r="Q339" s="224">
        <v>0.0025000000000000001</v>
      </c>
      <c r="R339" s="224">
        <f>Q339*H339</f>
        <v>0.0050000000000000001</v>
      </c>
      <c r="S339" s="224">
        <v>0</v>
      </c>
      <c r="T339" s="225">
        <f>S339*H339</f>
        <v>0</v>
      </c>
      <c r="U339" s="40"/>
      <c r="V339" s="40"/>
      <c r="W339" s="40"/>
      <c r="X339" s="40"/>
      <c r="Y339" s="40"/>
      <c r="Z339" s="40"/>
      <c r="AA339" s="40"/>
      <c r="AB339" s="40"/>
      <c r="AC339" s="40"/>
      <c r="AD339" s="40"/>
      <c r="AE339" s="40"/>
      <c r="AR339" s="226" t="s">
        <v>997</v>
      </c>
      <c r="AT339" s="226" t="s">
        <v>947</v>
      </c>
      <c r="AU339" s="226" t="s">
        <v>81</v>
      </c>
      <c r="AY339" s="19" t="s">
        <v>295</v>
      </c>
      <c r="BE339" s="227">
        <f>IF(N339="základní",J339,0)</f>
        <v>0</v>
      </c>
      <c r="BF339" s="227">
        <f>IF(N339="snížená",J339,0)</f>
        <v>0</v>
      </c>
      <c r="BG339" s="227">
        <f>IF(N339="zákl. přenesená",J339,0)</f>
        <v>0</v>
      </c>
      <c r="BH339" s="227">
        <f>IF(N339="sníž. přenesená",J339,0)</f>
        <v>0</v>
      </c>
      <c r="BI339" s="227">
        <f>IF(N339="nulová",J339,0)</f>
        <v>0</v>
      </c>
      <c r="BJ339" s="19" t="s">
        <v>79</v>
      </c>
      <c r="BK339" s="227">
        <f>ROUND(I339*H339,2)</f>
        <v>0</v>
      </c>
      <c r="BL339" s="19" t="s">
        <v>373</v>
      </c>
      <c r="BM339" s="226" t="s">
        <v>1414</v>
      </c>
    </row>
    <row r="340" s="2" customFormat="1" ht="33" customHeight="1">
      <c r="A340" s="40"/>
      <c r="B340" s="41"/>
      <c r="C340" s="215" t="s">
        <v>1168</v>
      </c>
      <c r="D340" s="215" t="s">
        <v>298</v>
      </c>
      <c r="E340" s="216" t="s">
        <v>1415</v>
      </c>
      <c r="F340" s="217" t="s">
        <v>1416</v>
      </c>
      <c r="G340" s="218" t="s">
        <v>459</v>
      </c>
      <c r="H340" s="219">
        <v>2</v>
      </c>
      <c r="I340" s="220"/>
      <c r="J340" s="221">
        <f>ROUND(I340*H340,2)</f>
        <v>0</v>
      </c>
      <c r="K340" s="217" t="s">
        <v>302</v>
      </c>
      <c r="L340" s="46"/>
      <c r="M340" s="222" t="s">
        <v>21</v>
      </c>
      <c r="N340" s="223" t="s">
        <v>43</v>
      </c>
      <c r="O340" s="86"/>
      <c r="P340" s="224">
        <f>O340*H340</f>
        <v>0</v>
      </c>
      <c r="Q340" s="224">
        <v>1.0000000000000001E-05</v>
      </c>
      <c r="R340" s="224">
        <f>Q340*H340</f>
        <v>2.0000000000000002E-05</v>
      </c>
      <c r="S340" s="224">
        <v>0</v>
      </c>
      <c r="T340" s="225">
        <f>S340*H340</f>
        <v>0</v>
      </c>
      <c r="U340" s="40"/>
      <c r="V340" s="40"/>
      <c r="W340" s="40"/>
      <c r="X340" s="40"/>
      <c r="Y340" s="40"/>
      <c r="Z340" s="40"/>
      <c r="AA340" s="40"/>
      <c r="AB340" s="40"/>
      <c r="AC340" s="40"/>
      <c r="AD340" s="40"/>
      <c r="AE340" s="40"/>
      <c r="AR340" s="226" t="s">
        <v>373</v>
      </c>
      <c r="AT340" s="226" t="s">
        <v>298</v>
      </c>
      <c r="AU340" s="226" t="s">
        <v>81</v>
      </c>
      <c r="AY340" s="19" t="s">
        <v>295</v>
      </c>
      <c r="BE340" s="227">
        <f>IF(N340="základní",J340,0)</f>
        <v>0</v>
      </c>
      <c r="BF340" s="227">
        <f>IF(N340="snížená",J340,0)</f>
        <v>0</v>
      </c>
      <c r="BG340" s="227">
        <f>IF(N340="zákl. přenesená",J340,0)</f>
        <v>0</v>
      </c>
      <c r="BH340" s="227">
        <f>IF(N340="sníž. přenesená",J340,0)</f>
        <v>0</v>
      </c>
      <c r="BI340" s="227">
        <f>IF(N340="nulová",J340,0)</f>
        <v>0</v>
      </c>
      <c r="BJ340" s="19" t="s">
        <v>79</v>
      </c>
      <c r="BK340" s="227">
        <f>ROUND(I340*H340,2)</f>
        <v>0</v>
      </c>
      <c r="BL340" s="19" t="s">
        <v>373</v>
      </c>
      <c r="BM340" s="226" t="s">
        <v>1417</v>
      </c>
    </row>
    <row r="341" s="2" customFormat="1">
      <c r="A341" s="40"/>
      <c r="B341" s="41"/>
      <c r="C341" s="42"/>
      <c r="D341" s="228" t="s">
        <v>305</v>
      </c>
      <c r="E341" s="42"/>
      <c r="F341" s="229" t="s">
        <v>1418</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9" t="s">
        <v>305</v>
      </c>
      <c r="AU341" s="19" t="s">
        <v>81</v>
      </c>
    </row>
    <row r="342" s="2" customFormat="1" ht="24.15" customHeight="1">
      <c r="A342" s="40"/>
      <c r="B342" s="41"/>
      <c r="C342" s="286" t="s">
        <v>1173</v>
      </c>
      <c r="D342" s="286" t="s">
        <v>947</v>
      </c>
      <c r="E342" s="287" t="s">
        <v>1419</v>
      </c>
      <c r="F342" s="288" t="s">
        <v>1420</v>
      </c>
      <c r="G342" s="289" t="s">
        <v>459</v>
      </c>
      <c r="H342" s="290">
        <v>2</v>
      </c>
      <c r="I342" s="291"/>
      <c r="J342" s="292">
        <f>ROUND(I342*H342,2)</f>
        <v>0</v>
      </c>
      <c r="K342" s="288" t="s">
        <v>302</v>
      </c>
      <c r="L342" s="293"/>
      <c r="M342" s="294" t="s">
        <v>21</v>
      </c>
      <c r="N342" s="295" t="s">
        <v>43</v>
      </c>
      <c r="O342" s="86"/>
      <c r="P342" s="224">
        <f>O342*H342</f>
        <v>0</v>
      </c>
      <c r="Q342" s="224">
        <v>0.0067000000000000002</v>
      </c>
      <c r="R342" s="224">
        <f>Q342*H342</f>
        <v>0.013400000000000001</v>
      </c>
      <c r="S342" s="224">
        <v>0</v>
      </c>
      <c r="T342" s="225">
        <f>S342*H342</f>
        <v>0</v>
      </c>
      <c r="U342" s="40"/>
      <c r="V342" s="40"/>
      <c r="W342" s="40"/>
      <c r="X342" s="40"/>
      <c r="Y342" s="40"/>
      <c r="Z342" s="40"/>
      <c r="AA342" s="40"/>
      <c r="AB342" s="40"/>
      <c r="AC342" s="40"/>
      <c r="AD342" s="40"/>
      <c r="AE342" s="40"/>
      <c r="AR342" s="226" t="s">
        <v>997</v>
      </c>
      <c r="AT342" s="226" t="s">
        <v>947</v>
      </c>
      <c r="AU342" s="226" t="s">
        <v>81</v>
      </c>
      <c r="AY342" s="19" t="s">
        <v>295</v>
      </c>
      <c r="BE342" s="227">
        <f>IF(N342="základní",J342,0)</f>
        <v>0</v>
      </c>
      <c r="BF342" s="227">
        <f>IF(N342="snížená",J342,0)</f>
        <v>0</v>
      </c>
      <c r="BG342" s="227">
        <f>IF(N342="zákl. přenesená",J342,0)</f>
        <v>0</v>
      </c>
      <c r="BH342" s="227">
        <f>IF(N342="sníž. přenesená",J342,0)</f>
        <v>0</v>
      </c>
      <c r="BI342" s="227">
        <f>IF(N342="nulová",J342,0)</f>
        <v>0</v>
      </c>
      <c r="BJ342" s="19" t="s">
        <v>79</v>
      </c>
      <c r="BK342" s="227">
        <f>ROUND(I342*H342,2)</f>
        <v>0</v>
      </c>
      <c r="BL342" s="19" t="s">
        <v>373</v>
      </c>
      <c r="BM342" s="226" t="s">
        <v>1421</v>
      </c>
    </row>
    <row r="343" s="2" customFormat="1" ht="33" customHeight="1">
      <c r="A343" s="40"/>
      <c r="B343" s="41"/>
      <c r="C343" s="215" t="s">
        <v>1178</v>
      </c>
      <c r="D343" s="215" t="s">
        <v>298</v>
      </c>
      <c r="E343" s="216" t="s">
        <v>1422</v>
      </c>
      <c r="F343" s="217" t="s">
        <v>1423</v>
      </c>
      <c r="G343" s="218" t="s">
        <v>459</v>
      </c>
      <c r="H343" s="219">
        <v>3</v>
      </c>
      <c r="I343" s="220"/>
      <c r="J343" s="221">
        <f>ROUND(I343*H343,2)</f>
        <v>0</v>
      </c>
      <c r="K343" s="217" t="s">
        <v>302</v>
      </c>
      <c r="L343" s="46"/>
      <c r="M343" s="222" t="s">
        <v>21</v>
      </c>
      <c r="N343" s="223" t="s">
        <v>43</v>
      </c>
      <c r="O343" s="86"/>
      <c r="P343" s="224">
        <f>O343*H343</f>
        <v>0</v>
      </c>
      <c r="Q343" s="224">
        <v>1.0000000000000001E-05</v>
      </c>
      <c r="R343" s="224">
        <f>Q343*H343</f>
        <v>3.0000000000000004E-05</v>
      </c>
      <c r="S343" s="224">
        <v>0</v>
      </c>
      <c r="T343" s="225">
        <f>S343*H343</f>
        <v>0</v>
      </c>
      <c r="U343" s="40"/>
      <c r="V343" s="40"/>
      <c r="W343" s="40"/>
      <c r="X343" s="40"/>
      <c r="Y343" s="40"/>
      <c r="Z343" s="40"/>
      <c r="AA343" s="40"/>
      <c r="AB343" s="40"/>
      <c r="AC343" s="40"/>
      <c r="AD343" s="40"/>
      <c r="AE343" s="40"/>
      <c r="AR343" s="226" t="s">
        <v>373</v>
      </c>
      <c r="AT343" s="226" t="s">
        <v>298</v>
      </c>
      <c r="AU343" s="226" t="s">
        <v>81</v>
      </c>
      <c r="AY343" s="19" t="s">
        <v>295</v>
      </c>
      <c r="BE343" s="227">
        <f>IF(N343="základní",J343,0)</f>
        <v>0</v>
      </c>
      <c r="BF343" s="227">
        <f>IF(N343="snížená",J343,0)</f>
        <v>0</v>
      </c>
      <c r="BG343" s="227">
        <f>IF(N343="zákl. přenesená",J343,0)</f>
        <v>0</v>
      </c>
      <c r="BH343" s="227">
        <f>IF(N343="sníž. přenesená",J343,0)</f>
        <v>0</v>
      </c>
      <c r="BI343" s="227">
        <f>IF(N343="nulová",J343,0)</f>
        <v>0</v>
      </c>
      <c r="BJ343" s="19" t="s">
        <v>79</v>
      </c>
      <c r="BK343" s="227">
        <f>ROUND(I343*H343,2)</f>
        <v>0</v>
      </c>
      <c r="BL343" s="19" t="s">
        <v>373</v>
      </c>
      <c r="BM343" s="226" t="s">
        <v>1424</v>
      </c>
    </row>
    <row r="344" s="2" customFormat="1">
      <c r="A344" s="40"/>
      <c r="B344" s="41"/>
      <c r="C344" s="42"/>
      <c r="D344" s="228" t="s">
        <v>305</v>
      </c>
      <c r="E344" s="42"/>
      <c r="F344" s="229" t="s">
        <v>1425</v>
      </c>
      <c r="G344" s="42"/>
      <c r="H344" s="42"/>
      <c r="I344" s="230"/>
      <c r="J344" s="42"/>
      <c r="K344" s="42"/>
      <c r="L344" s="46"/>
      <c r="M344" s="231"/>
      <c r="N344" s="232"/>
      <c r="O344" s="86"/>
      <c r="P344" s="86"/>
      <c r="Q344" s="86"/>
      <c r="R344" s="86"/>
      <c r="S344" s="86"/>
      <c r="T344" s="87"/>
      <c r="U344" s="40"/>
      <c r="V344" s="40"/>
      <c r="W344" s="40"/>
      <c r="X344" s="40"/>
      <c r="Y344" s="40"/>
      <c r="Z344" s="40"/>
      <c r="AA344" s="40"/>
      <c r="AB344" s="40"/>
      <c r="AC344" s="40"/>
      <c r="AD344" s="40"/>
      <c r="AE344" s="40"/>
      <c r="AT344" s="19" t="s">
        <v>305</v>
      </c>
      <c r="AU344" s="19" t="s">
        <v>81</v>
      </c>
    </row>
    <row r="345" s="2" customFormat="1" ht="24.15" customHeight="1">
      <c r="A345" s="40"/>
      <c r="B345" s="41"/>
      <c r="C345" s="286" t="s">
        <v>1183</v>
      </c>
      <c r="D345" s="286" t="s">
        <v>947</v>
      </c>
      <c r="E345" s="287" t="s">
        <v>1426</v>
      </c>
      <c r="F345" s="288" t="s">
        <v>1427</v>
      </c>
      <c r="G345" s="289" t="s">
        <v>459</v>
      </c>
      <c r="H345" s="290">
        <v>3</v>
      </c>
      <c r="I345" s="291"/>
      <c r="J345" s="292">
        <f>ROUND(I345*H345,2)</f>
        <v>0</v>
      </c>
      <c r="K345" s="288" t="s">
        <v>302</v>
      </c>
      <c r="L345" s="293"/>
      <c r="M345" s="294" t="s">
        <v>21</v>
      </c>
      <c r="N345" s="295" t="s">
        <v>43</v>
      </c>
      <c r="O345" s="86"/>
      <c r="P345" s="224">
        <f>O345*H345</f>
        <v>0</v>
      </c>
      <c r="Q345" s="224">
        <v>0.00089999999999999998</v>
      </c>
      <c r="R345" s="224">
        <f>Q345*H345</f>
        <v>0.0027000000000000001</v>
      </c>
      <c r="S345" s="224">
        <v>0</v>
      </c>
      <c r="T345" s="225">
        <f>S345*H345</f>
        <v>0</v>
      </c>
      <c r="U345" s="40"/>
      <c r="V345" s="40"/>
      <c r="W345" s="40"/>
      <c r="X345" s="40"/>
      <c r="Y345" s="40"/>
      <c r="Z345" s="40"/>
      <c r="AA345" s="40"/>
      <c r="AB345" s="40"/>
      <c r="AC345" s="40"/>
      <c r="AD345" s="40"/>
      <c r="AE345" s="40"/>
      <c r="AR345" s="226" t="s">
        <v>997</v>
      </c>
      <c r="AT345" s="226" t="s">
        <v>947</v>
      </c>
      <c r="AU345" s="226" t="s">
        <v>81</v>
      </c>
      <c r="AY345" s="19" t="s">
        <v>295</v>
      </c>
      <c r="BE345" s="227">
        <f>IF(N345="základní",J345,0)</f>
        <v>0</v>
      </c>
      <c r="BF345" s="227">
        <f>IF(N345="snížená",J345,0)</f>
        <v>0</v>
      </c>
      <c r="BG345" s="227">
        <f>IF(N345="zákl. přenesená",J345,0)</f>
        <v>0</v>
      </c>
      <c r="BH345" s="227">
        <f>IF(N345="sníž. přenesená",J345,0)</f>
        <v>0</v>
      </c>
      <c r="BI345" s="227">
        <f>IF(N345="nulová",J345,0)</f>
        <v>0</v>
      </c>
      <c r="BJ345" s="19" t="s">
        <v>79</v>
      </c>
      <c r="BK345" s="227">
        <f>ROUND(I345*H345,2)</f>
        <v>0</v>
      </c>
      <c r="BL345" s="19" t="s">
        <v>373</v>
      </c>
      <c r="BM345" s="226" t="s">
        <v>1428</v>
      </c>
    </row>
    <row r="346" s="2" customFormat="1" ht="33" customHeight="1">
      <c r="A346" s="40"/>
      <c r="B346" s="41"/>
      <c r="C346" s="215" t="s">
        <v>1429</v>
      </c>
      <c r="D346" s="215" t="s">
        <v>298</v>
      </c>
      <c r="E346" s="216" t="s">
        <v>1430</v>
      </c>
      <c r="F346" s="217" t="s">
        <v>1431</v>
      </c>
      <c r="G346" s="218" t="s">
        <v>459</v>
      </c>
      <c r="H346" s="219">
        <v>7</v>
      </c>
      <c r="I346" s="220"/>
      <c r="J346" s="221">
        <f>ROUND(I346*H346,2)</f>
        <v>0</v>
      </c>
      <c r="K346" s="217" t="s">
        <v>302</v>
      </c>
      <c r="L346" s="46"/>
      <c r="M346" s="222" t="s">
        <v>21</v>
      </c>
      <c r="N346" s="223" t="s">
        <v>43</v>
      </c>
      <c r="O346" s="86"/>
      <c r="P346" s="224">
        <f>O346*H346</f>
        <v>0</v>
      </c>
      <c r="Q346" s="224">
        <v>0.00022000000000000001</v>
      </c>
      <c r="R346" s="224">
        <f>Q346*H346</f>
        <v>0.0015400000000000001</v>
      </c>
      <c r="S346" s="224">
        <v>0</v>
      </c>
      <c r="T346" s="225">
        <f>S346*H346</f>
        <v>0</v>
      </c>
      <c r="U346" s="40"/>
      <c r="V346" s="40"/>
      <c r="W346" s="40"/>
      <c r="X346" s="40"/>
      <c r="Y346" s="40"/>
      <c r="Z346" s="40"/>
      <c r="AA346" s="40"/>
      <c r="AB346" s="40"/>
      <c r="AC346" s="40"/>
      <c r="AD346" s="40"/>
      <c r="AE346" s="40"/>
      <c r="AR346" s="226" t="s">
        <v>373</v>
      </c>
      <c r="AT346" s="226" t="s">
        <v>298</v>
      </c>
      <c r="AU346" s="226" t="s">
        <v>81</v>
      </c>
      <c r="AY346" s="19" t="s">
        <v>295</v>
      </c>
      <c r="BE346" s="227">
        <f>IF(N346="základní",J346,0)</f>
        <v>0</v>
      </c>
      <c r="BF346" s="227">
        <f>IF(N346="snížená",J346,0)</f>
        <v>0</v>
      </c>
      <c r="BG346" s="227">
        <f>IF(N346="zákl. přenesená",J346,0)</f>
        <v>0</v>
      </c>
      <c r="BH346" s="227">
        <f>IF(N346="sníž. přenesená",J346,0)</f>
        <v>0</v>
      </c>
      <c r="BI346" s="227">
        <f>IF(N346="nulová",J346,0)</f>
        <v>0</v>
      </c>
      <c r="BJ346" s="19" t="s">
        <v>79</v>
      </c>
      <c r="BK346" s="227">
        <f>ROUND(I346*H346,2)</f>
        <v>0</v>
      </c>
      <c r="BL346" s="19" t="s">
        <v>373</v>
      </c>
      <c r="BM346" s="226" t="s">
        <v>1432</v>
      </c>
    </row>
    <row r="347" s="2" customFormat="1">
      <c r="A347" s="40"/>
      <c r="B347" s="41"/>
      <c r="C347" s="42"/>
      <c r="D347" s="228" t="s">
        <v>305</v>
      </c>
      <c r="E347" s="42"/>
      <c r="F347" s="229" t="s">
        <v>1433</v>
      </c>
      <c r="G347" s="42"/>
      <c r="H347" s="42"/>
      <c r="I347" s="230"/>
      <c r="J347" s="42"/>
      <c r="K347" s="42"/>
      <c r="L347" s="46"/>
      <c r="M347" s="231"/>
      <c r="N347" s="232"/>
      <c r="O347" s="86"/>
      <c r="P347" s="86"/>
      <c r="Q347" s="86"/>
      <c r="R347" s="86"/>
      <c r="S347" s="86"/>
      <c r="T347" s="87"/>
      <c r="U347" s="40"/>
      <c r="V347" s="40"/>
      <c r="W347" s="40"/>
      <c r="X347" s="40"/>
      <c r="Y347" s="40"/>
      <c r="Z347" s="40"/>
      <c r="AA347" s="40"/>
      <c r="AB347" s="40"/>
      <c r="AC347" s="40"/>
      <c r="AD347" s="40"/>
      <c r="AE347" s="40"/>
      <c r="AT347" s="19" t="s">
        <v>305</v>
      </c>
      <c r="AU347" s="19" t="s">
        <v>81</v>
      </c>
    </row>
    <row r="348" s="13" customFormat="1">
      <c r="A348" s="13"/>
      <c r="B348" s="233"/>
      <c r="C348" s="234"/>
      <c r="D348" s="235" t="s">
        <v>307</v>
      </c>
      <c r="E348" s="236" t="s">
        <v>21</v>
      </c>
      <c r="F348" s="237" t="s">
        <v>1434</v>
      </c>
      <c r="G348" s="234"/>
      <c r="H348" s="236" t="s">
        <v>21</v>
      </c>
      <c r="I348" s="238"/>
      <c r="J348" s="234"/>
      <c r="K348" s="234"/>
      <c r="L348" s="239"/>
      <c r="M348" s="240"/>
      <c r="N348" s="241"/>
      <c r="O348" s="241"/>
      <c r="P348" s="241"/>
      <c r="Q348" s="241"/>
      <c r="R348" s="241"/>
      <c r="S348" s="241"/>
      <c r="T348" s="242"/>
      <c r="U348" s="13"/>
      <c r="V348" s="13"/>
      <c r="W348" s="13"/>
      <c r="X348" s="13"/>
      <c r="Y348" s="13"/>
      <c r="Z348" s="13"/>
      <c r="AA348" s="13"/>
      <c r="AB348" s="13"/>
      <c r="AC348" s="13"/>
      <c r="AD348" s="13"/>
      <c r="AE348" s="13"/>
      <c r="AT348" s="243" t="s">
        <v>307</v>
      </c>
      <c r="AU348" s="243" t="s">
        <v>81</v>
      </c>
      <c r="AV348" s="13" t="s">
        <v>79</v>
      </c>
      <c r="AW348" s="13" t="s">
        <v>33</v>
      </c>
      <c r="AX348" s="13" t="s">
        <v>72</v>
      </c>
      <c r="AY348" s="243" t="s">
        <v>295</v>
      </c>
    </row>
    <row r="349" s="14" customFormat="1">
      <c r="A349" s="14"/>
      <c r="B349" s="244"/>
      <c r="C349" s="245"/>
      <c r="D349" s="235" t="s">
        <v>307</v>
      </c>
      <c r="E349" s="246" t="s">
        <v>21</v>
      </c>
      <c r="F349" s="247" t="s">
        <v>79</v>
      </c>
      <c r="G349" s="245"/>
      <c r="H349" s="248">
        <v>1</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307</v>
      </c>
      <c r="AU349" s="254" t="s">
        <v>81</v>
      </c>
      <c r="AV349" s="14" t="s">
        <v>81</v>
      </c>
      <c r="AW349" s="14" t="s">
        <v>33</v>
      </c>
      <c r="AX349" s="14" t="s">
        <v>72</v>
      </c>
      <c r="AY349" s="254" t="s">
        <v>295</v>
      </c>
    </row>
    <row r="350" s="13" customFormat="1">
      <c r="A350" s="13"/>
      <c r="B350" s="233"/>
      <c r="C350" s="234"/>
      <c r="D350" s="235" t="s">
        <v>307</v>
      </c>
      <c r="E350" s="236" t="s">
        <v>21</v>
      </c>
      <c r="F350" s="237" t="s">
        <v>1435</v>
      </c>
      <c r="G350" s="234"/>
      <c r="H350" s="236" t="s">
        <v>21</v>
      </c>
      <c r="I350" s="238"/>
      <c r="J350" s="234"/>
      <c r="K350" s="234"/>
      <c r="L350" s="239"/>
      <c r="M350" s="240"/>
      <c r="N350" s="241"/>
      <c r="O350" s="241"/>
      <c r="P350" s="241"/>
      <c r="Q350" s="241"/>
      <c r="R350" s="241"/>
      <c r="S350" s="241"/>
      <c r="T350" s="242"/>
      <c r="U350" s="13"/>
      <c r="V350" s="13"/>
      <c r="W350" s="13"/>
      <c r="X350" s="13"/>
      <c r="Y350" s="13"/>
      <c r="Z350" s="13"/>
      <c r="AA350" s="13"/>
      <c r="AB350" s="13"/>
      <c r="AC350" s="13"/>
      <c r="AD350" s="13"/>
      <c r="AE350" s="13"/>
      <c r="AT350" s="243" t="s">
        <v>307</v>
      </c>
      <c r="AU350" s="243" t="s">
        <v>81</v>
      </c>
      <c r="AV350" s="13" t="s">
        <v>79</v>
      </c>
      <c r="AW350" s="13" t="s">
        <v>33</v>
      </c>
      <c r="AX350" s="13" t="s">
        <v>72</v>
      </c>
      <c r="AY350" s="243" t="s">
        <v>295</v>
      </c>
    </row>
    <row r="351" s="14" customFormat="1">
      <c r="A351" s="14"/>
      <c r="B351" s="244"/>
      <c r="C351" s="245"/>
      <c r="D351" s="235" t="s">
        <v>307</v>
      </c>
      <c r="E351" s="246" t="s">
        <v>21</v>
      </c>
      <c r="F351" s="247" t="s">
        <v>79</v>
      </c>
      <c r="G351" s="245"/>
      <c r="H351" s="248">
        <v>1</v>
      </c>
      <c r="I351" s="249"/>
      <c r="J351" s="245"/>
      <c r="K351" s="245"/>
      <c r="L351" s="250"/>
      <c r="M351" s="251"/>
      <c r="N351" s="252"/>
      <c r="O351" s="252"/>
      <c r="P351" s="252"/>
      <c r="Q351" s="252"/>
      <c r="R351" s="252"/>
      <c r="S351" s="252"/>
      <c r="T351" s="253"/>
      <c r="U351" s="14"/>
      <c r="V351" s="14"/>
      <c r="W351" s="14"/>
      <c r="X351" s="14"/>
      <c r="Y351" s="14"/>
      <c r="Z351" s="14"/>
      <c r="AA351" s="14"/>
      <c r="AB351" s="14"/>
      <c r="AC351" s="14"/>
      <c r="AD351" s="14"/>
      <c r="AE351" s="14"/>
      <c r="AT351" s="254" t="s">
        <v>307</v>
      </c>
      <c r="AU351" s="254" t="s">
        <v>81</v>
      </c>
      <c r="AV351" s="14" t="s">
        <v>81</v>
      </c>
      <c r="AW351" s="14" t="s">
        <v>33</v>
      </c>
      <c r="AX351" s="14" t="s">
        <v>72</v>
      </c>
      <c r="AY351" s="254" t="s">
        <v>295</v>
      </c>
    </row>
    <row r="352" s="13" customFormat="1">
      <c r="A352" s="13"/>
      <c r="B352" s="233"/>
      <c r="C352" s="234"/>
      <c r="D352" s="235" t="s">
        <v>307</v>
      </c>
      <c r="E352" s="236" t="s">
        <v>21</v>
      </c>
      <c r="F352" s="237" t="s">
        <v>1436</v>
      </c>
      <c r="G352" s="234"/>
      <c r="H352" s="236" t="s">
        <v>21</v>
      </c>
      <c r="I352" s="238"/>
      <c r="J352" s="234"/>
      <c r="K352" s="234"/>
      <c r="L352" s="239"/>
      <c r="M352" s="240"/>
      <c r="N352" s="241"/>
      <c r="O352" s="241"/>
      <c r="P352" s="241"/>
      <c r="Q352" s="241"/>
      <c r="R352" s="241"/>
      <c r="S352" s="241"/>
      <c r="T352" s="242"/>
      <c r="U352" s="13"/>
      <c r="V352" s="13"/>
      <c r="W352" s="13"/>
      <c r="X352" s="13"/>
      <c r="Y352" s="13"/>
      <c r="Z352" s="13"/>
      <c r="AA352" s="13"/>
      <c r="AB352" s="13"/>
      <c r="AC352" s="13"/>
      <c r="AD352" s="13"/>
      <c r="AE352" s="13"/>
      <c r="AT352" s="243" t="s">
        <v>307</v>
      </c>
      <c r="AU352" s="243" t="s">
        <v>81</v>
      </c>
      <c r="AV352" s="13" t="s">
        <v>79</v>
      </c>
      <c r="AW352" s="13" t="s">
        <v>33</v>
      </c>
      <c r="AX352" s="13" t="s">
        <v>72</v>
      </c>
      <c r="AY352" s="243" t="s">
        <v>295</v>
      </c>
    </row>
    <row r="353" s="14" customFormat="1">
      <c r="A353" s="14"/>
      <c r="B353" s="244"/>
      <c r="C353" s="245"/>
      <c r="D353" s="235" t="s">
        <v>307</v>
      </c>
      <c r="E353" s="246" t="s">
        <v>21</v>
      </c>
      <c r="F353" s="247" t="s">
        <v>303</v>
      </c>
      <c r="G353" s="245"/>
      <c r="H353" s="248">
        <v>4</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307</v>
      </c>
      <c r="AU353" s="254" t="s">
        <v>81</v>
      </c>
      <c r="AV353" s="14" t="s">
        <v>81</v>
      </c>
      <c r="AW353" s="14" t="s">
        <v>33</v>
      </c>
      <c r="AX353" s="14" t="s">
        <v>72</v>
      </c>
      <c r="AY353" s="254" t="s">
        <v>295</v>
      </c>
    </row>
    <row r="354" s="13" customFormat="1">
      <c r="A354" s="13"/>
      <c r="B354" s="233"/>
      <c r="C354" s="234"/>
      <c r="D354" s="235" t="s">
        <v>307</v>
      </c>
      <c r="E354" s="236" t="s">
        <v>21</v>
      </c>
      <c r="F354" s="237" t="s">
        <v>1437</v>
      </c>
      <c r="G354" s="234"/>
      <c r="H354" s="236" t="s">
        <v>21</v>
      </c>
      <c r="I354" s="238"/>
      <c r="J354" s="234"/>
      <c r="K354" s="234"/>
      <c r="L354" s="239"/>
      <c r="M354" s="240"/>
      <c r="N354" s="241"/>
      <c r="O354" s="241"/>
      <c r="P354" s="241"/>
      <c r="Q354" s="241"/>
      <c r="R354" s="241"/>
      <c r="S354" s="241"/>
      <c r="T354" s="242"/>
      <c r="U354" s="13"/>
      <c r="V354" s="13"/>
      <c r="W354" s="13"/>
      <c r="X354" s="13"/>
      <c r="Y354" s="13"/>
      <c r="Z354" s="13"/>
      <c r="AA354" s="13"/>
      <c r="AB354" s="13"/>
      <c r="AC354" s="13"/>
      <c r="AD354" s="13"/>
      <c r="AE354" s="13"/>
      <c r="AT354" s="243" t="s">
        <v>307</v>
      </c>
      <c r="AU354" s="243" t="s">
        <v>81</v>
      </c>
      <c r="AV354" s="13" t="s">
        <v>79</v>
      </c>
      <c r="AW354" s="13" t="s">
        <v>33</v>
      </c>
      <c r="AX354" s="13" t="s">
        <v>72</v>
      </c>
      <c r="AY354" s="243" t="s">
        <v>295</v>
      </c>
    </row>
    <row r="355" s="14" customFormat="1">
      <c r="A355" s="14"/>
      <c r="B355" s="244"/>
      <c r="C355" s="245"/>
      <c r="D355" s="235" t="s">
        <v>307</v>
      </c>
      <c r="E355" s="246" t="s">
        <v>21</v>
      </c>
      <c r="F355" s="247" t="s">
        <v>79</v>
      </c>
      <c r="G355" s="245"/>
      <c r="H355" s="248">
        <v>1</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307</v>
      </c>
      <c r="AU355" s="254" t="s">
        <v>81</v>
      </c>
      <c r="AV355" s="14" t="s">
        <v>81</v>
      </c>
      <c r="AW355" s="14" t="s">
        <v>33</v>
      </c>
      <c r="AX355" s="14" t="s">
        <v>72</v>
      </c>
      <c r="AY355" s="254" t="s">
        <v>295</v>
      </c>
    </row>
    <row r="356" s="15" customFormat="1">
      <c r="A356" s="15"/>
      <c r="B356" s="255"/>
      <c r="C356" s="256"/>
      <c r="D356" s="235" t="s">
        <v>307</v>
      </c>
      <c r="E356" s="257" t="s">
        <v>21</v>
      </c>
      <c r="F356" s="258" t="s">
        <v>312</v>
      </c>
      <c r="G356" s="256"/>
      <c r="H356" s="259">
        <v>7</v>
      </c>
      <c r="I356" s="260"/>
      <c r="J356" s="256"/>
      <c r="K356" s="256"/>
      <c r="L356" s="261"/>
      <c r="M356" s="262"/>
      <c r="N356" s="263"/>
      <c r="O356" s="263"/>
      <c r="P356" s="263"/>
      <c r="Q356" s="263"/>
      <c r="R356" s="263"/>
      <c r="S356" s="263"/>
      <c r="T356" s="264"/>
      <c r="U356" s="15"/>
      <c r="V356" s="15"/>
      <c r="W356" s="15"/>
      <c r="X356" s="15"/>
      <c r="Y356" s="15"/>
      <c r="Z356" s="15"/>
      <c r="AA356" s="15"/>
      <c r="AB356" s="15"/>
      <c r="AC356" s="15"/>
      <c r="AD356" s="15"/>
      <c r="AE356" s="15"/>
      <c r="AT356" s="265" t="s">
        <v>307</v>
      </c>
      <c r="AU356" s="265" t="s">
        <v>81</v>
      </c>
      <c r="AV356" s="15" t="s">
        <v>303</v>
      </c>
      <c r="AW356" s="15" t="s">
        <v>33</v>
      </c>
      <c r="AX356" s="15" t="s">
        <v>79</v>
      </c>
      <c r="AY356" s="265" t="s">
        <v>295</v>
      </c>
    </row>
    <row r="357" s="2" customFormat="1" ht="37.8" customHeight="1">
      <c r="A357" s="40"/>
      <c r="B357" s="41"/>
      <c r="C357" s="286" t="s">
        <v>1438</v>
      </c>
      <c r="D357" s="286" t="s">
        <v>947</v>
      </c>
      <c r="E357" s="287" t="s">
        <v>995</v>
      </c>
      <c r="F357" s="288" t="s">
        <v>996</v>
      </c>
      <c r="G357" s="289" t="s">
        <v>459</v>
      </c>
      <c r="H357" s="290">
        <v>5</v>
      </c>
      <c r="I357" s="291"/>
      <c r="J357" s="292">
        <f>ROUND(I357*H357,2)</f>
        <v>0</v>
      </c>
      <c r="K357" s="288" t="s">
        <v>302</v>
      </c>
      <c r="L357" s="293"/>
      <c r="M357" s="294" t="s">
        <v>21</v>
      </c>
      <c r="N357" s="295" t="s">
        <v>43</v>
      </c>
      <c r="O357" s="86"/>
      <c r="P357" s="224">
        <f>O357*H357</f>
        <v>0</v>
      </c>
      <c r="Q357" s="224">
        <v>0.012489999999999999</v>
      </c>
      <c r="R357" s="224">
        <f>Q357*H357</f>
        <v>0.062449999999999999</v>
      </c>
      <c r="S357" s="224">
        <v>0</v>
      </c>
      <c r="T357" s="225">
        <f>S357*H357</f>
        <v>0</v>
      </c>
      <c r="U357" s="40"/>
      <c r="V357" s="40"/>
      <c r="W357" s="40"/>
      <c r="X357" s="40"/>
      <c r="Y357" s="40"/>
      <c r="Z357" s="40"/>
      <c r="AA357" s="40"/>
      <c r="AB357" s="40"/>
      <c r="AC357" s="40"/>
      <c r="AD357" s="40"/>
      <c r="AE357" s="40"/>
      <c r="AR357" s="226" t="s">
        <v>997</v>
      </c>
      <c r="AT357" s="226" t="s">
        <v>947</v>
      </c>
      <c r="AU357" s="226" t="s">
        <v>81</v>
      </c>
      <c r="AY357" s="19" t="s">
        <v>295</v>
      </c>
      <c r="BE357" s="227">
        <f>IF(N357="základní",J357,0)</f>
        <v>0</v>
      </c>
      <c r="BF357" s="227">
        <f>IF(N357="snížená",J357,0)</f>
        <v>0</v>
      </c>
      <c r="BG357" s="227">
        <f>IF(N357="zákl. přenesená",J357,0)</f>
        <v>0</v>
      </c>
      <c r="BH357" s="227">
        <f>IF(N357="sníž. přenesená",J357,0)</f>
        <v>0</v>
      </c>
      <c r="BI357" s="227">
        <f>IF(N357="nulová",J357,0)</f>
        <v>0</v>
      </c>
      <c r="BJ357" s="19" t="s">
        <v>79</v>
      </c>
      <c r="BK357" s="227">
        <f>ROUND(I357*H357,2)</f>
        <v>0</v>
      </c>
      <c r="BL357" s="19" t="s">
        <v>373</v>
      </c>
      <c r="BM357" s="226" t="s">
        <v>1439</v>
      </c>
    </row>
    <row r="358" s="13" customFormat="1">
      <c r="A358" s="13"/>
      <c r="B358" s="233"/>
      <c r="C358" s="234"/>
      <c r="D358" s="235" t="s">
        <v>307</v>
      </c>
      <c r="E358" s="236" t="s">
        <v>21</v>
      </c>
      <c r="F358" s="237" t="s">
        <v>1434</v>
      </c>
      <c r="G358" s="234"/>
      <c r="H358" s="236" t="s">
        <v>21</v>
      </c>
      <c r="I358" s="238"/>
      <c r="J358" s="234"/>
      <c r="K358" s="234"/>
      <c r="L358" s="239"/>
      <c r="M358" s="240"/>
      <c r="N358" s="241"/>
      <c r="O358" s="241"/>
      <c r="P358" s="241"/>
      <c r="Q358" s="241"/>
      <c r="R358" s="241"/>
      <c r="S358" s="241"/>
      <c r="T358" s="242"/>
      <c r="U358" s="13"/>
      <c r="V358" s="13"/>
      <c r="W358" s="13"/>
      <c r="X358" s="13"/>
      <c r="Y358" s="13"/>
      <c r="Z358" s="13"/>
      <c r="AA358" s="13"/>
      <c r="AB358" s="13"/>
      <c r="AC358" s="13"/>
      <c r="AD358" s="13"/>
      <c r="AE358" s="13"/>
      <c r="AT358" s="243" t="s">
        <v>307</v>
      </c>
      <c r="AU358" s="243" t="s">
        <v>81</v>
      </c>
      <c r="AV358" s="13" t="s">
        <v>79</v>
      </c>
      <c r="AW358" s="13" t="s">
        <v>33</v>
      </c>
      <c r="AX358" s="13" t="s">
        <v>72</v>
      </c>
      <c r="AY358" s="243" t="s">
        <v>295</v>
      </c>
    </row>
    <row r="359" s="14" customFormat="1">
      <c r="A359" s="14"/>
      <c r="B359" s="244"/>
      <c r="C359" s="245"/>
      <c r="D359" s="235" t="s">
        <v>307</v>
      </c>
      <c r="E359" s="246" t="s">
        <v>21</v>
      </c>
      <c r="F359" s="247" t="s">
        <v>79</v>
      </c>
      <c r="G359" s="245"/>
      <c r="H359" s="248">
        <v>1</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307</v>
      </c>
      <c r="AU359" s="254" t="s">
        <v>81</v>
      </c>
      <c r="AV359" s="14" t="s">
        <v>81</v>
      </c>
      <c r="AW359" s="14" t="s">
        <v>33</v>
      </c>
      <c r="AX359" s="14" t="s">
        <v>72</v>
      </c>
      <c r="AY359" s="254" t="s">
        <v>295</v>
      </c>
    </row>
    <row r="360" s="13" customFormat="1">
      <c r="A360" s="13"/>
      <c r="B360" s="233"/>
      <c r="C360" s="234"/>
      <c r="D360" s="235" t="s">
        <v>307</v>
      </c>
      <c r="E360" s="236" t="s">
        <v>21</v>
      </c>
      <c r="F360" s="237" t="s">
        <v>1436</v>
      </c>
      <c r="G360" s="234"/>
      <c r="H360" s="236" t="s">
        <v>21</v>
      </c>
      <c r="I360" s="238"/>
      <c r="J360" s="234"/>
      <c r="K360" s="234"/>
      <c r="L360" s="239"/>
      <c r="M360" s="240"/>
      <c r="N360" s="241"/>
      <c r="O360" s="241"/>
      <c r="P360" s="241"/>
      <c r="Q360" s="241"/>
      <c r="R360" s="241"/>
      <c r="S360" s="241"/>
      <c r="T360" s="242"/>
      <c r="U360" s="13"/>
      <c r="V360" s="13"/>
      <c r="W360" s="13"/>
      <c r="X360" s="13"/>
      <c r="Y360" s="13"/>
      <c r="Z360" s="13"/>
      <c r="AA360" s="13"/>
      <c r="AB360" s="13"/>
      <c r="AC360" s="13"/>
      <c r="AD360" s="13"/>
      <c r="AE360" s="13"/>
      <c r="AT360" s="243" t="s">
        <v>307</v>
      </c>
      <c r="AU360" s="243" t="s">
        <v>81</v>
      </c>
      <c r="AV360" s="13" t="s">
        <v>79</v>
      </c>
      <c r="AW360" s="13" t="s">
        <v>33</v>
      </c>
      <c r="AX360" s="13" t="s">
        <v>72</v>
      </c>
      <c r="AY360" s="243" t="s">
        <v>295</v>
      </c>
    </row>
    <row r="361" s="14" customFormat="1">
      <c r="A361" s="14"/>
      <c r="B361" s="244"/>
      <c r="C361" s="245"/>
      <c r="D361" s="235" t="s">
        <v>307</v>
      </c>
      <c r="E361" s="246" t="s">
        <v>21</v>
      </c>
      <c r="F361" s="247" t="s">
        <v>303</v>
      </c>
      <c r="G361" s="245"/>
      <c r="H361" s="248">
        <v>4</v>
      </c>
      <c r="I361" s="249"/>
      <c r="J361" s="245"/>
      <c r="K361" s="245"/>
      <c r="L361" s="250"/>
      <c r="M361" s="251"/>
      <c r="N361" s="252"/>
      <c r="O361" s="252"/>
      <c r="P361" s="252"/>
      <c r="Q361" s="252"/>
      <c r="R361" s="252"/>
      <c r="S361" s="252"/>
      <c r="T361" s="253"/>
      <c r="U361" s="14"/>
      <c r="V361" s="14"/>
      <c r="W361" s="14"/>
      <c r="X361" s="14"/>
      <c r="Y361" s="14"/>
      <c r="Z361" s="14"/>
      <c r="AA361" s="14"/>
      <c r="AB361" s="14"/>
      <c r="AC361" s="14"/>
      <c r="AD361" s="14"/>
      <c r="AE361" s="14"/>
      <c r="AT361" s="254" t="s">
        <v>307</v>
      </c>
      <c r="AU361" s="254" t="s">
        <v>81</v>
      </c>
      <c r="AV361" s="14" t="s">
        <v>81</v>
      </c>
      <c r="AW361" s="14" t="s">
        <v>33</v>
      </c>
      <c r="AX361" s="14" t="s">
        <v>72</v>
      </c>
      <c r="AY361" s="254" t="s">
        <v>295</v>
      </c>
    </row>
    <row r="362" s="15" customFormat="1">
      <c r="A362" s="15"/>
      <c r="B362" s="255"/>
      <c r="C362" s="256"/>
      <c r="D362" s="235" t="s">
        <v>307</v>
      </c>
      <c r="E362" s="257" t="s">
        <v>21</v>
      </c>
      <c r="F362" s="258" t="s">
        <v>312</v>
      </c>
      <c r="G362" s="256"/>
      <c r="H362" s="259">
        <v>5</v>
      </c>
      <c r="I362" s="260"/>
      <c r="J362" s="256"/>
      <c r="K362" s="256"/>
      <c r="L362" s="261"/>
      <c r="M362" s="262"/>
      <c r="N362" s="263"/>
      <c r="O362" s="263"/>
      <c r="P362" s="263"/>
      <c r="Q362" s="263"/>
      <c r="R362" s="263"/>
      <c r="S362" s="263"/>
      <c r="T362" s="264"/>
      <c r="U362" s="15"/>
      <c r="V362" s="15"/>
      <c r="W362" s="15"/>
      <c r="X362" s="15"/>
      <c r="Y362" s="15"/>
      <c r="Z362" s="15"/>
      <c r="AA362" s="15"/>
      <c r="AB362" s="15"/>
      <c r="AC362" s="15"/>
      <c r="AD362" s="15"/>
      <c r="AE362" s="15"/>
      <c r="AT362" s="265" t="s">
        <v>307</v>
      </c>
      <c r="AU362" s="265" t="s">
        <v>81</v>
      </c>
      <c r="AV362" s="15" t="s">
        <v>303</v>
      </c>
      <c r="AW362" s="15" t="s">
        <v>33</v>
      </c>
      <c r="AX362" s="15" t="s">
        <v>79</v>
      </c>
      <c r="AY362" s="265" t="s">
        <v>295</v>
      </c>
    </row>
    <row r="363" s="2" customFormat="1" ht="37.8" customHeight="1">
      <c r="A363" s="40"/>
      <c r="B363" s="41"/>
      <c r="C363" s="286" t="s">
        <v>1440</v>
      </c>
      <c r="D363" s="286" t="s">
        <v>947</v>
      </c>
      <c r="E363" s="287" t="s">
        <v>1441</v>
      </c>
      <c r="F363" s="288" t="s">
        <v>1442</v>
      </c>
      <c r="G363" s="289" t="s">
        <v>459</v>
      </c>
      <c r="H363" s="290">
        <v>1</v>
      </c>
      <c r="I363" s="291"/>
      <c r="J363" s="292">
        <f>ROUND(I363*H363,2)</f>
        <v>0</v>
      </c>
      <c r="K363" s="288" t="s">
        <v>302</v>
      </c>
      <c r="L363" s="293"/>
      <c r="M363" s="294" t="s">
        <v>21</v>
      </c>
      <c r="N363" s="295" t="s">
        <v>43</v>
      </c>
      <c r="O363" s="86"/>
      <c r="P363" s="224">
        <f>O363*H363</f>
        <v>0</v>
      </c>
      <c r="Q363" s="224">
        <v>0.01521</v>
      </c>
      <c r="R363" s="224">
        <f>Q363*H363</f>
        <v>0.01521</v>
      </c>
      <c r="S363" s="224">
        <v>0</v>
      </c>
      <c r="T363" s="225">
        <f>S363*H363</f>
        <v>0</v>
      </c>
      <c r="U363" s="40"/>
      <c r="V363" s="40"/>
      <c r="W363" s="40"/>
      <c r="X363" s="40"/>
      <c r="Y363" s="40"/>
      <c r="Z363" s="40"/>
      <c r="AA363" s="40"/>
      <c r="AB363" s="40"/>
      <c r="AC363" s="40"/>
      <c r="AD363" s="40"/>
      <c r="AE363" s="40"/>
      <c r="AR363" s="226" t="s">
        <v>997</v>
      </c>
      <c r="AT363" s="226" t="s">
        <v>947</v>
      </c>
      <c r="AU363" s="226" t="s">
        <v>81</v>
      </c>
      <c r="AY363" s="19" t="s">
        <v>295</v>
      </c>
      <c r="BE363" s="227">
        <f>IF(N363="základní",J363,0)</f>
        <v>0</v>
      </c>
      <c r="BF363" s="227">
        <f>IF(N363="snížená",J363,0)</f>
        <v>0</v>
      </c>
      <c r="BG363" s="227">
        <f>IF(N363="zákl. přenesená",J363,0)</f>
        <v>0</v>
      </c>
      <c r="BH363" s="227">
        <f>IF(N363="sníž. přenesená",J363,0)</f>
        <v>0</v>
      </c>
      <c r="BI363" s="227">
        <f>IF(N363="nulová",J363,0)</f>
        <v>0</v>
      </c>
      <c r="BJ363" s="19" t="s">
        <v>79</v>
      </c>
      <c r="BK363" s="227">
        <f>ROUND(I363*H363,2)</f>
        <v>0</v>
      </c>
      <c r="BL363" s="19" t="s">
        <v>373</v>
      </c>
      <c r="BM363" s="226" t="s">
        <v>1443</v>
      </c>
    </row>
    <row r="364" s="13" customFormat="1">
      <c r="A364" s="13"/>
      <c r="B364" s="233"/>
      <c r="C364" s="234"/>
      <c r="D364" s="235" t="s">
        <v>307</v>
      </c>
      <c r="E364" s="236" t="s">
        <v>21</v>
      </c>
      <c r="F364" s="237" t="s">
        <v>1437</v>
      </c>
      <c r="G364" s="234"/>
      <c r="H364" s="236" t="s">
        <v>21</v>
      </c>
      <c r="I364" s="238"/>
      <c r="J364" s="234"/>
      <c r="K364" s="234"/>
      <c r="L364" s="239"/>
      <c r="M364" s="240"/>
      <c r="N364" s="241"/>
      <c r="O364" s="241"/>
      <c r="P364" s="241"/>
      <c r="Q364" s="241"/>
      <c r="R364" s="241"/>
      <c r="S364" s="241"/>
      <c r="T364" s="242"/>
      <c r="U364" s="13"/>
      <c r="V364" s="13"/>
      <c r="W364" s="13"/>
      <c r="X364" s="13"/>
      <c r="Y364" s="13"/>
      <c r="Z364" s="13"/>
      <c r="AA364" s="13"/>
      <c r="AB364" s="13"/>
      <c r="AC364" s="13"/>
      <c r="AD364" s="13"/>
      <c r="AE364" s="13"/>
      <c r="AT364" s="243" t="s">
        <v>307</v>
      </c>
      <c r="AU364" s="243" t="s">
        <v>81</v>
      </c>
      <c r="AV364" s="13" t="s">
        <v>79</v>
      </c>
      <c r="AW364" s="13" t="s">
        <v>33</v>
      </c>
      <c r="AX364" s="13" t="s">
        <v>72</v>
      </c>
      <c r="AY364" s="243" t="s">
        <v>295</v>
      </c>
    </row>
    <row r="365" s="14" customFormat="1">
      <c r="A365" s="14"/>
      <c r="B365" s="244"/>
      <c r="C365" s="245"/>
      <c r="D365" s="235" t="s">
        <v>307</v>
      </c>
      <c r="E365" s="246" t="s">
        <v>21</v>
      </c>
      <c r="F365" s="247" t="s">
        <v>79</v>
      </c>
      <c r="G365" s="245"/>
      <c r="H365" s="248">
        <v>1</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307</v>
      </c>
      <c r="AU365" s="254" t="s">
        <v>81</v>
      </c>
      <c r="AV365" s="14" t="s">
        <v>81</v>
      </c>
      <c r="AW365" s="14" t="s">
        <v>33</v>
      </c>
      <c r="AX365" s="14" t="s">
        <v>72</v>
      </c>
      <c r="AY365" s="254" t="s">
        <v>295</v>
      </c>
    </row>
    <row r="366" s="15" customFormat="1">
      <c r="A366" s="15"/>
      <c r="B366" s="255"/>
      <c r="C366" s="256"/>
      <c r="D366" s="235" t="s">
        <v>307</v>
      </c>
      <c r="E366" s="257" t="s">
        <v>21</v>
      </c>
      <c r="F366" s="258" t="s">
        <v>312</v>
      </c>
      <c r="G366" s="256"/>
      <c r="H366" s="259">
        <v>1</v>
      </c>
      <c r="I366" s="260"/>
      <c r="J366" s="256"/>
      <c r="K366" s="256"/>
      <c r="L366" s="261"/>
      <c r="M366" s="262"/>
      <c r="N366" s="263"/>
      <c r="O366" s="263"/>
      <c r="P366" s="263"/>
      <c r="Q366" s="263"/>
      <c r="R366" s="263"/>
      <c r="S366" s="263"/>
      <c r="T366" s="264"/>
      <c r="U366" s="15"/>
      <c r="V366" s="15"/>
      <c r="W366" s="15"/>
      <c r="X366" s="15"/>
      <c r="Y366" s="15"/>
      <c r="Z366" s="15"/>
      <c r="AA366" s="15"/>
      <c r="AB366" s="15"/>
      <c r="AC366" s="15"/>
      <c r="AD366" s="15"/>
      <c r="AE366" s="15"/>
      <c r="AT366" s="265" t="s">
        <v>307</v>
      </c>
      <c r="AU366" s="265" t="s">
        <v>81</v>
      </c>
      <c r="AV366" s="15" t="s">
        <v>303</v>
      </c>
      <c r="AW366" s="15" t="s">
        <v>33</v>
      </c>
      <c r="AX366" s="15" t="s">
        <v>79</v>
      </c>
      <c r="AY366" s="265" t="s">
        <v>295</v>
      </c>
    </row>
    <row r="367" s="2" customFormat="1" ht="37.8" customHeight="1">
      <c r="A367" s="40"/>
      <c r="B367" s="41"/>
      <c r="C367" s="286" t="s">
        <v>1444</v>
      </c>
      <c r="D367" s="286" t="s">
        <v>947</v>
      </c>
      <c r="E367" s="287" t="s">
        <v>1445</v>
      </c>
      <c r="F367" s="288" t="s">
        <v>1446</v>
      </c>
      <c r="G367" s="289" t="s">
        <v>459</v>
      </c>
      <c r="H367" s="290">
        <v>1</v>
      </c>
      <c r="I367" s="291"/>
      <c r="J367" s="292">
        <f>ROUND(I367*H367,2)</f>
        <v>0</v>
      </c>
      <c r="K367" s="288" t="s">
        <v>302</v>
      </c>
      <c r="L367" s="293"/>
      <c r="M367" s="294" t="s">
        <v>21</v>
      </c>
      <c r="N367" s="295" t="s">
        <v>43</v>
      </c>
      <c r="O367" s="86"/>
      <c r="P367" s="224">
        <f>O367*H367</f>
        <v>0</v>
      </c>
      <c r="Q367" s="224">
        <v>0.012250000000000001</v>
      </c>
      <c r="R367" s="224">
        <f>Q367*H367</f>
        <v>0.012250000000000001</v>
      </c>
      <c r="S367" s="224">
        <v>0</v>
      </c>
      <c r="T367" s="225">
        <f>S367*H367</f>
        <v>0</v>
      </c>
      <c r="U367" s="40"/>
      <c r="V367" s="40"/>
      <c r="W367" s="40"/>
      <c r="X367" s="40"/>
      <c r="Y367" s="40"/>
      <c r="Z367" s="40"/>
      <c r="AA367" s="40"/>
      <c r="AB367" s="40"/>
      <c r="AC367" s="40"/>
      <c r="AD367" s="40"/>
      <c r="AE367" s="40"/>
      <c r="AR367" s="226" t="s">
        <v>997</v>
      </c>
      <c r="AT367" s="226" t="s">
        <v>947</v>
      </c>
      <c r="AU367" s="226" t="s">
        <v>81</v>
      </c>
      <c r="AY367" s="19" t="s">
        <v>295</v>
      </c>
      <c r="BE367" s="227">
        <f>IF(N367="základní",J367,0)</f>
        <v>0</v>
      </c>
      <c r="BF367" s="227">
        <f>IF(N367="snížená",J367,0)</f>
        <v>0</v>
      </c>
      <c r="BG367" s="227">
        <f>IF(N367="zákl. přenesená",J367,0)</f>
        <v>0</v>
      </c>
      <c r="BH367" s="227">
        <f>IF(N367="sníž. přenesená",J367,0)</f>
        <v>0</v>
      </c>
      <c r="BI367" s="227">
        <f>IF(N367="nulová",J367,0)</f>
        <v>0</v>
      </c>
      <c r="BJ367" s="19" t="s">
        <v>79</v>
      </c>
      <c r="BK367" s="227">
        <f>ROUND(I367*H367,2)</f>
        <v>0</v>
      </c>
      <c r="BL367" s="19" t="s">
        <v>373</v>
      </c>
      <c r="BM367" s="226" t="s">
        <v>1447</v>
      </c>
    </row>
    <row r="368" s="13" customFormat="1">
      <c r="A368" s="13"/>
      <c r="B368" s="233"/>
      <c r="C368" s="234"/>
      <c r="D368" s="235" t="s">
        <v>307</v>
      </c>
      <c r="E368" s="236" t="s">
        <v>21</v>
      </c>
      <c r="F368" s="237" t="s">
        <v>1435</v>
      </c>
      <c r="G368" s="234"/>
      <c r="H368" s="236" t="s">
        <v>21</v>
      </c>
      <c r="I368" s="238"/>
      <c r="J368" s="234"/>
      <c r="K368" s="234"/>
      <c r="L368" s="239"/>
      <c r="M368" s="240"/>
      <c r="N368" s="241"/>
      <c r="O368" s="241"/>
      <c r="P368" s="241"/>
      <c r="Q368" s="241"/>
      <c r="R368" s="241"/>
      <c r="S368" s="241"/>
      <c r="T368" s="242"/>
      <c r="U368" s="13"/>
      <c r="V368" s="13"/>
      <c r="W368" s="13"/>
      <c r="X368" s="13"/>
      <c r="Y368" s="13"/>
      <c r="Z368" s="13"/>
      <c r="AA368" s="13"/>
      <c r="AB368" s="13"/>
      <c r="AC368" s="13"/>
      <c r="AD368" s="13"/>
      <c r="AE368" s="13"/>
      <c r="AT368" s="243" t="s">
        <v>307</v>
      </c>
      <c r="AU368" s="243" t="s">
        <v>81</v>
      </c>
      <c r="AV368" s="13" t="s">
        <v>79</v>
      </c>
      <c r="AW368" s="13" t="s">
        <v>33</v>
      </c>
      <c r="AX368" s="13" t="s">
        <v>72</v>
      </c>
      <c r="AY368" s="243" t="s">
        <v>295</v>
      </c>
    </row>
    <row r="369" s="14" customFormat="1">
      <c r="A369" s="14"/>
      <c r="B369" s="244"/>
      <c r="C369" s="245"/>
      <c r="D369" s="235" t="s">
        <v>307</v>
      </c>
      <c r="E369" s="246" t="s">
        <v>21</v>
      </c>
      <c r="F369" s="247" t="s">
        <v>79</v>
      </c>
      <c r="G369" s="245"/>
      <c r="H369" s="248">
        <v>1</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307</v>
      </c>
      <c r="AU369" s="254" t="s">
        <v>81</v>
      </c>
      <c r="AV369" s="14" t="s">
        <v>81</v>
      </c>
      <c r="AW369" s="14" t="s">
        <v>33</v>
      </c>
      <c r="AX369" s="14" t="s">
        <v>72</v>
      </c>
      <c r="AY369" s="254" t="s">
        <v>295</v>
      </c>
    </row>
    <row r="370" s="15" customFormat="1">
      <c r="A370" s="15"/>
      <c r="B370" s="255"/>
      <c r="C370" s="256"/>
      <c r="D370" s="235" t="s">
        <v>307</v>
      </c>
      <c r="E370" s="257" t="s">
        <v>21</v>
      </c>
      <c r="F370" s="258" t="s">
        <v>312</v>
      </c>
      <c r="G370" s="256"/>
      <c r="H370" s="259">
        <v>1</v>
      </c>
      <c r="I370" s="260"/>
      <c r="J370" s="256"/>
      <c r="K370" s="256"/>
      <c r="L370" s="261"/>
      <c r="M370" s="262"/>
      <c r="N370" s="263"/>
      <c r="O370" s="263"/>
      <c r="P370" s="263"/>
      <c r="Q370" s="263"/>
      <c r="R370" s="263"/>
      <c r="S370" s="263"/>
      <c r="T370" s="264"/>
      <c r="U370" s="15"/>
      <c r="V370" s="15"/>
      <c r="W370" s="15"/>
      <c r="X370" s="15"/>
      <c r="Y370" s="15"/>
      <c r="Z370" s="15"/>
      <c r="AA370" s="15"/>
      <c r="AB370" s="15"/>
      <c r="AC370" s="15"/>
      <c r="AD370" s="15"/>
      <c r="AE370" s="15"/>
      <c r="AT370" s="265" t="s">
        <v>307</v>
      </c>
      <c r="AU370" s="265" t="s">
        <v>81</v>
      </c>
      <c r="AV370" s="15" t="s">
        <v>303</v>
      </c>
      <c r="AW370" s="15" t="s">
        <v>33</v>
      </c>
      <c r="AX370" s="15" t="s">
        <v>79</v>
      </c>
      <c r="AY370" s="265" t="s">
        <v>295</v>
      </c>
    </row>
    <row r="371" s="2" customFormat="1" ht="49.05" customHeight="1">
      <c r="A371" s="40"/>
      <c r="B371" s="41"/>
      <c r="C371" s="215" t="s">
        <v>1448</v>
      </c>
      <c r="D371" s="215" t="s">
        <v>298</v>
      </c>
      <c r="E371" s="216" t="s">
        <v>1449</v>
      </c>
      <c r="F371" s="217" t="s">
        <v>1450</v>
      </c>
      <c r="G371" s="218" t="s">
        <v>459</v>
      </c>
      <c r="H371" s="219">
        <v>7</v>
      </c>
      <c r="I371" s="220"/>
      <c r="J371" s="221">
        <f>ROUND(I371*H371,2)</f>
        <v>0</v>
      </c>
      <c r="K371" s="217" t="s">
        <v>302</v>
      </c>
      <c r="L371" s="46"/>
      <c r="M371" s="222" t="s">
        <v>21</v>
      </c>
      <c r="N371" s="223" t="s">
        <v>43</v>
      </c>
      <c r="O371" s="86"/>
      <c r="P371" s="224">
        <f>O371*H371</f>
        <v>0</v>
      </c>
      <c r="Q371" s="224">
        <v>0.00528</v>
      </c>
      <c r="R371" s="224">
        <f>Q371*H371</f>
        <v>0.03696</v>
      </c>
      <c r="S371" s="224">
        <v>0</v>
      </c>
      <c r="T371" s="225">
        <f>S371*H371</f>
        <v>0</v>
      </c>
      <c r="U371" s="40"/>
      <c r="V371" s="40"/>
      <c r="W371" s="40"/>
      <c r="X371" s="40"/>
      <c r="Y371" s="40"/>
      <c r="Z371" s="40"/>
      <c r="AA371" s="40"/>
      <c r="AB371" s="40"/>
      <c r="AC371" s="40"/>
      <c r="AD371" s="40"/>
      <c r="AE371" s="40"/>
      <c r="AR371" s="226" t="s">
        <v>373</v>
      </c>
      <c r="AT371" s="226" t="s">
        <v>298</v>
      </c>
      <c r="AU371" s="226" t="s">
        <v>81</v>
      </c>
      <c r="AY371" s="19" t="s">
        <v>295</v>
      </c>
      <c r="BE371" s="227">
        <f>IF(N371="základní",J371,0)</f>
        <v>0</v>
      </c>
      <c r="BF371" s="227">
        <f>IF(N371="snížená",J371,0)</f>
        <v>0</v>
      </c>
      <c r="BG371" s="227">
        <f>IF(N371="zákl. přenesená",J371,0)</f>
        <v>0</v>
      </c>
      <c r="BH371" s="227">
        <f>IF(N371="sníž. přenesená",J371,0)</f>
        <v>0</v>
      </c>
      <c r="BI371" s="227">
        <f>IF(N371="nulová",J371,0)</f>
        <v>0</v>
      </c>
      <c r="BJ371" s="19" t="s">
        <v>79</v>
      </c>
      <c r="BK371" s="227">
        <f>ROUND(I371*H371,2)</f>
        <v>0</v>
      </c>
      <c r="BL371" s="19" t="s">
        <v>373</v>
      </c>
      <c r="BM371" s="226" t="s">
        <v>1451</v>
      </c>
    </row>
    <row r="372" s="2" customFormat="1">
      <c r="A372" s="40"/>
      <c r="B372" s="41"/>
      <c r="C372" s="42"/>
      <c r="D372" s="228" t="s">
        <v>305</v>
      </c>
      <c r="E372" s="42"/>
      <c r="F372" s="229" t="s">
        <v>1452</v>
      </c>
      <c r="G372" s="42"/>
      <c r="H372" s="42"/>
      <c r="I372" s="230"/>
      <c r="J372" s="42"/>
      <c r="K372" s="42"/>
      <c r="L372" s="46"/>
      <c r="M372" s="231"/>
      <c r="N372" s="232"/>
      <c r="O372" s="86"/>
      <c r="P372" s="86"/>
      <c r="Q372" s="86"/>
      <c r="R372" s="86"/>
      <c r="S372" s="86"/>
      <c r="T372" s="87"/>
      <c r="U372" s="40"/>
      <c r="V372" s="40"/>
      <c r="W372" s="40"/>
      <c r="X372" s="40"/>
      <c r="Y372" s="40"/>
      <c r="Z372" s="40"/>
      <c r="AA372" s="40"/>
      <c r="AB372" s="40"/>
      <c r="AC372" s="40"/>
      <c r="AD372" s="40"/>
      <c r="AE372" s="40"/>
      <c r="AT372" s="19" t="s">
        <v>305</v>
      </c>
      <c r="AU372" s="19" t="s">
        <v>81</v>
      </c>
    </row>
    <row r="373" s="13" customFormat="1">
      <c r="A373" s="13"/>
      <c r="B373" s="233"/>
      <c r="C373" s="234"/>
      <c r="D373" s="235" t="s">
        <v>307</v>
      </c>
      <c r="E373" s="236" t="s">
        <v>21</v>
      </c>
      <c r="F373" s="237" t="s">
        <v>1434</v>
      </c>
      <c r="G373" s="234"/>
      <c r="H373" s="236" t="s">
        <v>21</v>
      </c>
      <c r="I373" s="238"/>
      <c r="J373" s="234"/>
      <c r="K373" s="234"/>
      <c r="L373" s="239"/>
      <c r="M373" s="240"/>
      <c r="N373" s="241"/>
      <c r="O373" s="241"/>
      <c r="P373" s="241"/>
      <c r="Q373" s="241"/>
      <c r="R373" s="241"/>
      <c r="S373" s="241"/>
      <c r="T373" s="242"/>
      <c r="U373" s="13"/>
      <c r="V373" s="13"/>
      <c r="W373" s="13"/>
      <c r="X373" s="13"/>
      <c r="Y373" s="13"/>
      <c r="Z373" s="13"/>
      <c r="AA373" s="13"/>
      <c r="AB373" s="13"/>
      <c r="AC373" s="13"/>
      <c r="AD373" s="13"/>
      <c r="AE373" s="13"/>
      <c r="AT373" s="243" t="s">
        <v>307</v>
      </c>
      <c r="AU373" s="243" t="s">
        <v>81</v>
      </c>
      <c r="AV373" s="13" t="s">
        <v>79</v>
      </c>
      <c r="AW373" s="13" t="s">
        <v>33</v>
      </c>
      <c r="AX373" s="13" t="s">
        <v>72</v>
      </c>
      <c r="AY373" s="243" t="s">
        <v>295</v>
      </c>
    </row>
    <row r="374" s="14" customFormat="1">
      <c r="A374" s="14"/>
      <c r="B374" s="244"/>
      <c r="C374" s="245"/>
      <c r="D374" s="235" t="s">
        <v>307</v>
      </c>
      <c r="E374" s="246" t="s">
        <v>21</v>
      </c>
      <c r="F374" s="247" t="s">
        <v>79</v>
      </c>
      <c r="G374" s="245"/>
      <c r="H374" s="248">
        <v>1</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307</v>
      </c>
      <c r="AU374" s="254" t="s">
        <v>81</v>
      </c>
      <c r="AV374" s="14" t="s">
        <v>81</v>
      </c>
      <c r="AW374" s="14" t="s">
        <v>33</v>
      </c>
      <c r="AX374" s="14" t="s">
        <v>72</v>
      </c>
      <c r="AY374" s="254" t="s">
        <v>295</v>
      </c>
    </row>
    <row r="375" s="13" customFormat="1">
      <c r="A375" s="13"/>
      <c r="B375" s="233"/>
      <c r="C375" s="234"/>
      <c r="D375" s="235" t="s">
        <v>307</v>
      </c>
      <c r="E375" s="236" t="s">
        <v>21</v>
      </c>
      <c r="F375" s="237" t="s">
        <v>1435</v>
      </c>
      <c r="G375" s="234"/>
      <c r="H375" s="236" t="s">
        <v>21</v>
      </c>
      <c r="I375" s="238"/>
      <c r="J375" s="234"/>
      <c r="K375" s="234"/>
      <c r="L375" s="239"/>
      <c r="M375" s="240"/>
      <c r="N375" s="241"/>
      <c r="O375" s="241"/>
      <c r="P375" s="241"/>
      <c r="Q375" s="241"/>
      <c r="R375" s="241"/>
      <c r="S375" s="241"/>
      <c r="T375" s="242"/>
      <c r="U375" s="13"/>
      <c r="V375" s="13"/>
      <c r="W375" s="13"/>
      <c r="X375" s="13"/>
      <c r="Y375" s="13"/>
      <c r="Z375" s="13"/>
      <c r="AA375" s="13"/>
      <c r="AB375" s="13"/>
      <c r="AC375" s="13"/>
      <c r="AD375" s="13"/>
      <c r="AE375" s="13"/>
      <c r="AT375" s="243" t="s">
        <v>307</v>
      </c>
      <c r="AU375" s="243" t="s">
        <v>81</v>
      </c>
      <c r="AV375" s="13" t="s">
        <v>79</v>
      </c>
      <c r="AW375" s="13" t="s">
        <v>33</v>
      </c>
      <c r="AX375" s="13" t="s">
        <v>72</v>
      </c>
      <c r="AY375" s="243" t="s">
        <v>295</v>
      </c>
    </row>
    <row r="376" s="14" customFormat="1">
      <c r="A376" s="14"/>
      <c r="B376" s="244"/>
      <c r="C376" s="245"/>
      <c r="D376" s="235" t="s">
        <v>307</v>
      </c>
      <c r="E376" s="246" t="s">
        <v>21</v>
      </c>
      <c r="F376" s="247" t="s">
        <v>79</v>
      </c>
      <c r="G376" s="245"/>
      <c r="H376" s="248">
        <v>1</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307</v>
      </c>
      <c r="AU376" s="254" t="s">
        <v>81</v>
      </c>
      <c r="AV376" s="14" t="s">
        <v>81</v>
      </c>
      <c r="AW376" s="14" t="s">
        <v>33</v>
      </c>
      <c r="AX376" s="14" t="s">
        <v>72</v>
      </c>
      <c r="AY376" s="254" t="s">
        <v>295</v>
      </c>
    </row>
    <row r="377" s="13" customFormat="1">
      <c r="A377" s="13"/>
      <c r="B377" s="233"/>
      <c r="C377" s="234"/>
      <c r="D377" s="235" t="s">
        <v>307</v>
      </c>
      <c r="E377" s="236" t="s">
        <v>21</v>
      </c>
      <c r="F377" s="237" t="s">
        <v>1436</v>
      </c>
      <c r="G377" s="234"/>
      <c r="H377" s="236" t="s">
        <v>21</v>
      </c>
      <c r="I377" s="238"/>
      <c r="J377" s="234"/>
      <c r="K377" s="234"/>
      <c r="L377" s="239"/>
      <c r="M377" s="240"/>
      <c r="N377" s="241"/>
      <c r="O377" s="241"/>
      <c r="P377" s="241"/>
      <c r="Q377" s="241"/>
      <c r="R377" s="241"/>
      <c r="S377" s="241"/>
      <c r="T377" s="242"/>
      <c r="U377" s="13"/>
      <c r="V377" s="13"/>
      <c r="W377" s="13"/>
      <c r="X377" s="13"/>
      <c r="Y377" s="13"/>
      <c r="Z377" s="13"/>
      <c r="AA377" s="13"/>
      <c r="AB377" s="13"/>
      <c r="AC377" s="13"/>
      <c r="AD377" s="13"/>
      <c r="AE377" s="13"/>
      <c r="AT377" s="243" t="s">
        <v>307</v>
      </c>
      <c r="AU377" s="243" t="s">
        <v>81</v>
      </c>
      <c r="AV377" s="13" t="s">
        <v>79</v>
      </c>
      <c r="AW377" s="13" t="s">
        <v>33</v>
      </c>
      <c r="AX377" s="13" t="s">
        <v>72</v>
      </c>
      <c r="AY377" s="243" t="s">
        <v>295</v>
      </c>
    </row>
    <row r="378" s="14" customFormat="1">
      <c r="A378" s="14"/>
      <c r="B378" s="244"/>
      <c r="C378" s="245"/>
      <c r="D378" s="235" t="s">
        <v>307</v>
      </c>
      <c r="E378" s="246" t="s">
        <v>21</v>
      </c>
      <c r="F378" s="247" t="s">
        <v>303</v>
      </c>
      <c r="G378" s="245"/>
      <c r="H378" s="248">
        <v>4</v>
      </c>
      <c r="I378" s="249"/>
      <c r="J378" s="245"/>
      <c r="K378" s="245"/>
      <c r="L378" s="250"/>
      <c r="M378" s="251"/>
      <c r="N378" s="252"/>
      <c r="O378" s="252"/>
      <c r="P378" s="252"/>
      <c r="Q378" s="252"/>
      <c r="R378" s="252"/>
      <c r="S378" s="252"/>
      <c r="T378" s="253"/>
      <c r="U378" s="14"/>
      <c r="V378" s="14"/>
      <c r="W378" s="14"/>
      <c r="X378" s="14"/>
      <c r="Y378" s="14"/>
      <c r="Z378" s="14"/>
      <c r="AA378" s="14"/>
      <c r="AB378" s="14"/>
      <c r="AC378" s="14"/>
      <c r="AD378" s="14"/>
      <c r="AE378" s="14"/>
      <c r="AT378" s="254" t="s">
        <v>307</v>
      </c>
      <c r="AU378" s="254" t="s">
        <v>81</v>
      </c>
      <c r="AV378" s="14" t="s">
        <v>81</v>
      </c>
      <c r="AW378" s="14" t="s">
        <v>33</v>
      </c>
      <c r="AX378" s="14" t="s">
        <v>72</v>
      </c>
      <c r="AY378" s="254" t="s">
        <v>295</v>
      </c>
    </row>
    <row r="379" s="13" customFormat="1">
      <c r="A379" s="13"/>
      <c r="B379" s="233"/>
      <c r="C379" s="234"/>
      <c r="D379" s="235" t="s">
        <v>307</v>
      </c>
      <c r="E379" s="236" t="s">
        <v>21</v>
      </c>
      <c r="F379" s="237" t="s">
        <v>1437</v>
      </c>
      <c r="G379" s="234"/>
      <c r="H379" s="236" t="s">
        <v>21</v>
      </c>
      <c r="I379" s="238"/>
      <c r="J379" s="234"/>
      <c r="K379" s="234"/>
      <c r="L379" s="239"/>
      <c r="M379" s="240"/>
      <c r="N379" s="241"/>
      <c r="O379" s="241"/>
      <c r="P379" s="241"/>
      <c r="Q379" s="241"/>
      <c r="R379" s="241"/>
      <c r="S379" s="241"/>
      <c r="T379" s="242"/>
      <c r="U379" s="13"/>
      <c r="V379" s="13"/>
      <c r="W379" s="13"/>
      <c r="X379" s="13"/>
      <c r="Y379" s="13"/>
      <c r="Z379" s="13"/>
      <c r="AA379" s="13"/>
      <c r="AB379" s="13"/>
      <c r="AC379" s="13"/>
      <c r="AD379" s="13"/>
      <c r="AE379" s="13"/>
      <c r="AT379" s="243" t="s">
        <v>307</v>
      </c>
      <c r="AU379" s="243" t="s">
        <v>81</v>
      </c>
      <c r="AV379" s="13" t="s">
        <v>79</v>
      </c>
      <c r="AW379" s="13" t="s">
        <v>33</v>
      </c>
      <c r="AX379" s="13" t="s">
        <v>72</v>
      </c>
      <c r="AY379" s="243" t="s">
        <v>295</v>
      </c>
    </row>
    <row r="380" s="14" customFormat="1">
      <c r="A380" s="14"/>
      <c r="B380" s="244"/>
      <c r="C380" s="245"/>
      <c r="D380" s="235" t="s">
        <v>307</v>
      </c>
      <c r="E380" s="246" t="s">
        <v>21</v>
      </c>
      <c r="F380" s="247" t="s">
        <v>79</v>
      </c>
      <c r="G380" s="245"/>
      <c r="H380" s="248">
        <v>1</v>
      </c>
      <c r="I380" s="249"/>
      <c r="J380" s="245"/>
      <c r="K380" s="245"/>
      <c r="L380" s="250"/>
      <c r="M380" s="251"/>
      <c r="N380" s="252"/>
      <c r="O380" s="252"/>
      <c r="P380" s="252"/>
      <c r="Q380" s="252"/>
      <c r="R380" s="252"/>
      <c r="S380" s="252"/>
      <c r="T380" s="253"/>
      <c r="U380" s="14"/>
      <c r="V380" s="14"/>
      <c r="W380" s="14"/>
      <c r="X380" s="14"/>
      <c r="Y380" s="14"/>
      <c r="Z380" s="14"/>
      <c r="AA380" s="14"/>
      <c r="AB380" s="14"/>
      <c r="AC380" s="14"/>
      <c r="AD380" s="14"/>
      <c r="AE380" s="14"/>
      <c r="AT380" s="254" t="s">
        <v>307</v>
      </c>
      <c r="AU380" s="254" t="s">
        <v>81</v>
      </c>
      <c r="AV380" s="14" t="s">
        <v>81</v>
      </c>
      <c r="AW380" s="14" t="s">
        <v>33</v>
      </c>
      <c r="AX380" s="14" t="s">
        <v>72</v>
      </c>
      <c r="AY380" s="254" t="s">
        <v>295</v>
      </c>
    </row>
    <row r="381" s="15" customFormat="1">
      <c r="A381" s="15"/>
      <c r="B381" s="255"/>
      <c r="C381" s="256"/>
      <c r="D381" s="235" t="s">
        <v>307</v>
      </c>
      <c r="E381" s="257" t="s">
        <v>21</v>
      </c>
      <c r="F381" s="258" t="s">
        <v>312</v>
      </c>
      <c r="G381" s="256"/>
      <c r="H381" s="259">
        <v>7</v>
      </c>
      <c r="I381" s="260"/>
      <c r="J381" s="256"/>
      <c r="K381" s="256"/>
      <c r="L381" s="261"/>
      <c r="M381" s="262"/>
      <c r="N381" s="263"/>
      <c r="O381" s="263"/>
      <c r="P381" s="263"/>
      <c r="Q381" s="263"/>
      <c r="R381" s="263"/>
      <c r="S381" s="263"/>
      <c r="T381" s="264"/>
      <c r="U381" s="15"/>
      <c r="V381" s="15"/>
      <c r="W381" s="15"/>
      <c r="X381" s="15"/>
      <c r="Y381" s="15"/>
      <c r="Z381" s="15"/>
      <c r="AA381" s="15"/>
      <c r="AB381" s="15"/>
      <c r="AC381" s="15"/>
      <c r="AD381" s="15"/>
      <c r="AE381" s="15"/>
      <c r="AT381" s="265" t="s">
        <v>307</v>
      </c>
      <c r="AU381" s="265" t="s">
        <v>81</v>
      </c>
      <c r="AV381" s="15" t="s">
        <v>303</v>
      </c>
      <c r="AW381" s="15" t="s">
        <v>33</v>
      </c>
      <c r="AX381" s="15" t="s">
        <v>79</v>
      </c>
      <c r="AY381" s="265" t="s">
        <v>295</v>
      </c>
    </row>
    <row r="382" s="2" customFormat="1" ht="55.5" customHeight="1">
      <c r="A382" s="40"/>
      <c r="B382" s="41"/>
      <c r="C382" s="215" t="s">
        <v>1453</v>
      </c>
      <c r="D382" s="215" t="s">
        <v>298</v>
      </c>
      <c r="E382" s="216" t="s">
        <v>1454</v>
      </c>
      <c r="F382" s="217" t="s">
        <v>1455</v>
      </c>
      <c r="G382" s="218" t="s">
        <v>459</v>
      </c>
      <c r="H382" s="219">
        <v>1</v>
      </c>
      <c r="I382" s="220"/>
      <c r="J382" s="221">
        <f>ROUND(I382*H382,2)</f>
        <v>0</v>
      </c>
      <c r="K382" s="217" t="s">
        <v>302</v>
      </c>
      <c r="L382" s="46"/>
      <c r="M382" s="222" t="s">
        <v>21</v>
      </c>
      <c r="N382" s="223" t="s">
        <v>43</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373</v>
      </c>
      <c r="AT382" s="226" t="s">
        <v>298</v>
      </c>
      <c r="AU382" s="226" t="s">
        <v>81</v>
      </c>
      <c r="AY382" s="19" t="s">
        <v>295</v>
      </c>
      <c r="BE382" s="227">
        <f>IF(N382="základní",J382,0)</f>
        <v>0</v>
      </c>
      <c r="BF382" s="227">
        <f>IF(N382="snížená",J382,0)</f>
        <v>0</v>
      </c>
      <c r="BG382" s="227">
        <f>IF(N382="zákl. přenesená",J382,0)</f>
        <v>0</v>
      </c>
      <c r="BH382" s="227">
        <f>IF(N382="sníž. přenesená",J382,0)</f>
        <v>0</v>
      </c>
      <c r="BI382" s="227">
        <f>IF(N382="nulová",J382,0)</f>
        <v>0</v>
      </c>
      <c r="BJ382" s="19" t="s">
        <v>79</v>
      </c>
      <c r="BK382" s="227">
        <f>ROUND(I382*H382,2)</f>
        <v>0</v>
      </c>
      <c r="BL382" s="19" t="s">
        <v>373</v>
      </c>
      <c r="BM382" s="226" t="s">
        <v>1456</v>
      </c>
    </row>
    <row r="383" s="2" customFormat="1">
      <c r="A383" s="40"/>
      <c r="B383" s="41"/>
      <c r="C383" s="42"/>
      <c r="D383" s="228" t="s">
        <v>305</v>
      </c>
      <c r="E383" s="42"/>
      <c r="F383" s="229" t="s">
        <v>1457</v>
      </c>
      <c r="G383" s="42"/>
      <c r="H383" s="42"/>
      <c r="I383" s="230"/>
      <c r="J383" s="42"/>
      <c r="K383" s="42"/>
      <c r="L383" s="46"/>
      <c r="M383" s="231"/>
      <c r="N383" s="232"/>
      <c r="O383" s="86"/>
      <c r="P383" s="86"/>
      <c r="Q383" s="86"/>
      <c r="R383" s="86"/>
      <c r="S383" s="86"/>
      <c r="T383" s="87"/>
      <c r="U383" s="40"/>
      <c r="V383" s="40"/>
      <c r="W383" s="40"/>
      <c r="X383" s="40"/>
      <c r="Y383" s="40"/>
      <c r="Z383" s="40"/>
      <c r="AA383" s="40"/>
      <c r="AB383" s="40"/>
      <c r="AC383" s="40"/>
      <c r="AD383" s="40"/>
      <c r="AE383" s="40"/>
      <c r="AT383" s="19" t="s">
        <v>305</v>
      </c>
      <c r="AU383" s="19" t="s">
        <v>81</v>
      </c>
    </row>
    <row r="384" s="14" customFormat="1">
      <c r="A384" s="14"/>
      <c r="B384" s="244"/>
      <c r="C384" s="245"/>
      <c r="D384" s="235" t="s">
        <v>307</v>
      </c>
      <c r="E384" s="246" t="s">
        <v>21</v>
      </c>
      <c r="F384" s="247" t="s">
        <v>1458</v>
      </c>
      <c r="G384" s="245"/>
      <c r="H384" s="248">
        <v>1</v>
      </c>
      <c r="I384" s="249"/>
      <c r="J384" s="245"/>
      <c r="K384" s="245"/>
      <c r="L384" s="250"/>
      <c r="M384" s="251"/>
      <c r="N384" s="252"/>
      <c r="O384" s="252"/>
      <c r="P384" s="252"/>
      <c r="Q384" s="252"/>
      <c r="R384" s="252"/>
      <c r="S384" s="252"/>
      <c r="T384" s="253"/>
      <c r="U384" s="14"/>
      <c r="V384" s="14"/>
      <c r="W384" s="14"/>
      <c r="X384" s="14"/>
      <c r="Y384" s="14"/>
      <c r="Z384" s="14"/>
      <c r="AA384" s="14"/>
      <c r="AB384" s="14"/>
      <c r="AC384" s="14"/>
      <c r="AD384" s="14"/>
      <c r="AE384" s="14"/>
      <c r="AT384" s="254" t="s">
        <v>307</v>
      </c>
      <c r="AU384" s="254" t="s">
        <v>81</v>
      </c>
      <c r="AV384" s="14" t="s">
        <v>81</v>
      </c>
      <c r="AW384" s="14" t="s">
        <v>33</v>
      </c>
      <c r="AX384" s="14" t="s">
        <v>72</v>
      </c>
      <c r="AY384" s="254" t="s">
        <v>295</v>
      </c>
    </row>
    <row r="385" s="15" customFormat="1">
      <c r="A385" s="15"/>
      <c r="B385" s="255"/>
      <c r="C385" s="256"/>
      <c r="D385" s="235" t="s">
        <v>307</v>
      </c>
      <c r="E385" s="257" t="s">
        <v>21</v>
      </c>
      <c r="F385" s="258" t="s">
        <v>312</v>
      </c>
      <c r="G385" s="256"/>
      <c r="H385" s="259">
        <v>1</v>
      </c>
      <c r="I385" s="260"/>
      <c r="J385" s="256"/>
      <c r="K385" s="256"/>
      <c r="L385" s="261"/>
      <c r="M385" s="262"/>
      <c r="N385" s="263"/>
      <c r="O385" s="263"/>
      <c r="P385" s="263"/>
      <c r="Q385" s="263"/>
      <c r="R385" s="263"/>
      <c r="S385" s="263"/>
      <c r="T385" s="264"/>
      <c r="U385" s="15"/>
      <c r="V385" s="15"/>
      <c r="W385" s="15"/>
      <c r="X385" s="15"/>
      <c r="Y385" s="15"/>
      <c r="Z385" s="15"/>
      <c r="AA385" s="15"/>
      <c r="AB385" s="15"/>
      <c r="AC385" s="15"/>
      <c r="AD385" s="15"/>
      <c r="AE385" s="15"/>
      <c r="AT385" s="265" t="s">
        <v>307</v>
      </c>
      <c r="AU385" s="265" t="s">
        <v>81</v>
      </c>
      <c r="AV385" s="15" t="s">
        <v>303</v>
      </c>
      <c r="AW385" s="15" t="s">
        <v>33</v>
      </c>
      <c r="AX385" s="15" t="s">
        <v>79</v>
      </c>
      <c r="AY385" s="265" t="s">
        <v>295</v>
      </c>
    </row>
    <row r="386" s="2" customFormat="1" ht="24.15" customHeight="1">
      <c r="A386" s="40"/>
      <c r="B386" s="41"/>
      <c r="C386" s="286" t="s">
        <v>1459</v>
      </c>
      <c r="D386" s="286" t="s">
        <v>947</v>
      </c>
      <c r="E386" s="287" t="s">
        <v>1460</v>
      </c>
      <c r="F386" s="288" t="s">
        <v>1461</v>
      </c>
      <c r="G386" s="289" t="s">
        <v>459</v>
      </c>
      <c r="H386" s="290">
        <v>1</v>
      </c>
      <c r="I386" s="291"/>
      <c r="J386" s="292">
        <f>ROUND(I386*H386,2)</f>
        <v>0</v>
      </c>
      <c r="K386" s="288" t="s">
        <v>302</v>
      </c>
      <c r="L386" s="293"/>
      <c r="M386" s="294" t="s">
        <v>21</v>
      </c>
      <c r="N386" s="295" t="s">
        <v>43</v>
      </c>
      <c r="O386" s="86"/>
      <c r="P386" s="224">
        <f>O386*H386</f>
        <v>0</v>
      </c>
      <c r="Q386" s="224">
        <v>0.036999999999999998</v>
      </c>
      <c r="R386" s="224">
        <f>Q386*H386</f>
        <v>0.036999999999999998</v>
      </c>
      <c r="S386" s="224">
        <v>0</v>
      </c>
      <c r="T386" s="225">
        <f>S386*H386</f>
        <v>0</v>
      </c>
      <c r="U386" s="40"/>
      <c r="V386" s="40"/>
      <c r="W386" s="40"/>
      <c r="X386" s="40"/>
      <c r="Y386" s="40"/>
      <c r="Z386" s="40"/>
      <c r="AA386" s="40"/>
      <c r="AB386" s="40"/>
      <c r="AC386" s="40"/>
      <c r="AD386" s="40"/>
      <c r="AE386" s="40"/>
      <c r="AR386" s="226" t="s">
        <v>997</v>
      </c>
      <c r="AT386" s="226" t="s">
        <v>947</v>
      </c>
      <c r="AU386" s="226" t="s">
        <v>81</v>
      </c>
      <c r="AY386" s="19" t="s">
        <v>295</v>
      </c>
      <c r="BE386" s="227">
        <f>IF(N386="základní",J386,0)</f>
        <v>0</v>
      </c>
      <c r="BF386" s="227">
        <f>IF(N386="snížená",J386,0)</f>
        <v>0</v>
      </c>
      <c r="BG386" s="227">
        <f>IF(N386="zákl. přenesená",J386,0)</f>
        <v>0</v>
      </c>
      <c r="BH386" s="227">
        <f>IF(N386="sníž. přenesená",J386,0)</f>
        <v>0</v>
      </c>
      <c r="BI386" s="227">
        <f>IF(N386="nulová",J386,0)</f>
        <v>0</v>
      </c>
      <c r="BJ386" s="19" t="s">
        <v>79</v>
      </c>
      <c r="BK386" s="227">
        <f>ROUND(I386*H386,2)</f>
        <v>0</v>
      </c>
      <c r="BL386" s="19" t="s">
        <v>373</v>
      </c>
      <c r="BM386" s="226" t="s">
        <v>1462</v>
      </c>
    </row>
    <row r="387" s="2" customFormat="1" ht="44.25" customHeight="1">
      <c r="A387" s="40"/>
      <c r="B387" s="41"/>
      <c r="C387" s="215" t="s">
        <v>1463</v>
      </c>
      <c r="D387" s="215" t="s">
        <v>298</v>
      </c>
      <c r="E387" s="216" t="s">
        <v>1038</v>
      </c>
      <c r="F387" s="217" t="s">
        <v>1039</v>
      </c>
      <c r="G387" s="218" t="s">
        <v>328</v>
      </c>
      <c r="H387" s="219">
        <v>2.1499999999999999</v>
      </c>
      <c r="I387" s="220"/>
      <c r="J387" s="221">
        <f>ROUND(I387*H387,2)</f>
        <v>0</v>
      </c>
      <c r="K387" s="217" t="s">
        <v>302</v>
      </c>
      <c r="L387" s="46"/>
      <c r="M387" s="222" t="s">
        <v>21</v>
      </c>
      <c r="N387" s="223" t="s">
        <v>43</v>
      </c>
      <c r="O387" s="86"/>
      <c r="P387" s="224">
        <f>O387*H387</f>
        <v>0</v>
      </c>
      <c r="Q387" s="224">
        <v>0.011140000000000001</v>
      </c>
      <c r="R387" s="224">
        <f>Q387*H387</f>
        <v>0.023951</v>
      </c>
      <c r="S387" s="224">
        <v>0</v>
      </c>
      <c r="T387" s="225">
        <f>S387*H387</f>
        <v>0</v>
      </c>
      <c r="U387" s="40"/>
      <c r="V387" s="40"/>
      <c r="W387" s="40"/>
      <c r="X387" s="40"/>
      <c r="Y387" s="40"/>
      <c r="Z387" s="40"/>
      <c r="AA387" s="40"/>
      <c r="AB387" s="40"/>
      <c r="AC387" s="40"/>
      <c r="AD387" s="40"/>
      <c r="AE387" s="40"/>
      <c r="AR387" s="226" t="s">
        <v>373</v>
      </c>
      <c r="AT387" s="226" t="s">
        <v>298</v>
      </c>
      <c r="AU387" s="226" t="s">
        <v>81</v>
      </c>
      <c r="AY387" s="19" t="s">
        <v>295</v>
      </c>
      <c r="BE387" s="227">
        <f>IF(N387="základní",J387,0)</f>
        <v>0</v>
      </c>
      <c r="BF387" s="227">
        <f>IF(N387="snížená",J387,0)</f>
        <v>0</v>
      </c>
      <c r="BG387" s="227">
        <f>IF(N387="zákl. přenesená",J387,0)</f>
        <v>0</v>
      </c>
      <c r="BH387" s="227">
        <f>IF(N387="sníž. přenesená",J387,0)</f>
        <v>0</v>
      </c>
      <c r="BI387" s="227">
        <f>IF(N387="nulová",J387,0)</f>
        <v>0</v>
      </c>
      <c r="BJ387" s="19" t="s">
        <v>79</v>
      </c>
      <c r="BK387" s="227">
        <f>ROUND(I387*H387,2)</f>
        <v>0</v>
      </c>
      <c r="BL387" s="19" t="s">
        <v>373</v>
      </c>
      <c r="BM387" s="226" t="s">
        <v>1464</v>
      </c>
    </row>
    <row r="388" s="2" customFormat="1">
      <c r="A388" s="40"/>
      <c r="B388" s="41"/>
      <c r="C388" s="42"/>
      <c r="D388" s="228" t="s">
        <v>305</v>
      </c>
      <c r="E388" s="42"/>
      <c r="F388" s="229" t="s">
        <v>1041</v>
      </c>
      <c r="G388" s="42"/>
      <c r="H388" s="42"/>
      <c r="I388" s="230"/>
      <c r="J388" s="42"/>
      <c r="K388" s="42"/>
      <c r="L388" s="46"/>
      <c r="M388" s="231"/>
      <c r="N388" s="232"/>
      <c r="O388" s="86"/>
      <c r="P388" s="86"/>
      <c r="Q388" s="86"/>
      <c r="R388" s="86"/>
      <c r="S388" s="86"/>
      <c r="T388" s="87"/>
      <c r="U388" s="40"/>
      <c r="V388" s="40"/>
      <c r="W388" s="40"/>
      <c r="X388" s="40"/>
      <c r="Y388" s="40"/>
      <c r="Z388" s="40"/>
      <c r="AA388" s="40"/>
      <c r="AB388" s="40"/>
      <c r="AC388" s="40"/>
      <c r="AD388" s="40"/>
      <c r="AE388" s="40"/>
      <c r="AT388" s="19" t="s">
        <v>305</v>
      </c>
      <c r="AU388" s="19" t="s">
        <v>81</v>
      </c>
    </row>
    <row r="389" s="13" customFormat="1">
      <c r="A389" s="13"/>
      <c r="B389" s="233"/>
      <c r="C389" s="234"/>
      <c r="D389" s="235" t="s">
        <v>307</v>
      </c>
      <c r="E389" s="236" t="s">
        <v>21</v>
      </c>
      <c r="F389" s="237" t="s">
        <v>1042</v>
      </c>
      <c r="G389" s="234"/>
      <c r="H389" s="236" t="s">
        <v>21</v>
      </c>
      <c r="I389" s="238"/>
      <c r="J389" s="234"/>
      <c r="K389" s="234"/>
      <c r="L389" s="239"/>
      <c r="M389" s="240"/>
      <c r="N389" s="241"/>
      <c r="O389" s="241"/>
      <c r="P389" s="241"/>
      <c r="Q389" s="241"/>
      <c r="R389" s="241"/>
      <c r="S389" s="241"/>
      <c r="T389" s="242"/>
      <c r="U389" s="13"/>
      <c r="V389" s="13"/>
      <c r="W389" s="13"/>
      <c r="X389" s="13"/>
      <c r="Y389" s="13"/>
      <c r="Z389" s="13"/>
      <c r="AA389" s="13"/>
      <c r="AB389" s="13"/>
      <c r="AC389" s="13"/>
      <c r="AD389" s="13"/>
      <c r="AE389" s="13"/>
      <c r="AT389" s="243" t="s">
        <v>307</v>
      </c>
      <c r="AU389" s="243" t="s">
        <v>81</v>
      </c>
      <c r="AV389" s="13" t="s">
        <v>79</v>
      </c>
      <c r="AW389" s="13" t="s">
        <v>33</v>
      </c>
      <c r="AX389" s="13" t="s">
        <v>72</v>
      </c>
      <c r="AY389" s="243" t="s">
        <v>295</v>
      </c>
    </row>
    <row r="390" s="14" customFormat="1">
      <c r="A390" s="14"/>
      <c r="B390" s="244"/>
      <c r="C390" s="245"/>
      <c r="D390" s="235" t="s">
        <v>307</v>
      </c>
      <c r="E390" s="246" t="s">
        <v>21</v>
      </c>
      <c r="F390" s="247" t="s">
        <v>1043</v>
      </c>
      <c r="G390" s="245"/>
      <c r="H390" s="248">
        <v>2.1499999999999999</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307</v>
      </c>
      <c r="AU390" s="254" t="s">
        <v>81</v>
      </c>
      <c r="AV390" s="14" t="s">
        <v>81</v>
      </c>
      <c r="AW390" s="14" t="s">
        <v>33</v>
      </c>
      <c r="AX390" s="14" t="s">
        <v>72</v>
      </c>
      <c r="AY390" s="254" t="s">
        <v>295</v>
      </c>
    </row>
    <row r="391" s="15" customFormat="1">
      <c r="A391" s="15"/>
      <c r="B391" s="255"/>
      <c r="C391" s="256"/>
      <c r="D391" s="235" t="s">
        <v>307</v>
      </c>
      <c r="E391" s="257" t="s">
        <v>21</v>
      </c>
      <c r="F391" s="258" t="s">
        <v>312</v>
      </c>
      <c r="G391" s="256"/>
      <c r="H391" s="259">
        <v>2.1499999999999999</v>
      </c>
      <c r="I391" s="260"/>
      <c r="J391" s="256"/>
      <c r="K391" s="256"/>
      <c r="L391" s="261"/>
      <c r="M391" s="262"/>
      <c r="N391" s="263"/>
      <c r="O391" s="263"/>
      <c r="P391" s="263"/>
      <c r="Q391" s="263"/>
      <c r="R391" s="263"/>
      <c r="S391" s="263"/>
      <c r="T391" s="264"/>
      <c r="U391" s="15"/>
      <c r="V391" s="15"/>
      <c r="W391" s="15"/>
      <c r="X391" s="15"/>
      <c r="Y391" s="15"/>
      <c r="Z391" s="15"/>
      <c r="AA391" s="15"/>
      <c r="AB391" s="15"/>
      <c r="AC391" s="15"/>
      <c r="AD391" s="15"/>
      <c r="AE391" s="15"/>
      <c r="AT391" s="265" t="s">
        <v>307</v>
      </c>
      <c r="AU391" s="265" t="s">
        <v>81</v>
      </c>
      <c r="AV391" s="15" t="s">
        <v>303</v>
      </c>
      <c r="AW391" s="15" t="s">
        <v>33</v>
      </c>
      <c r="AX391" s="15" t="s">
        <v>79</v>
      </c>
      <c r="AY391" s="265" t="s">
        <v>295</v>
      </c>
    </row>
    <row r="392" s="2" customFormat="1" ht="44.25" customHeight="1">
      <c r="A392" s="40"/>
      <c r="B392" s="41"/>
      <c r="C392" s="215" t="s">
        <v>1465</v>
      </c>
      <c r="D392" s="215" t="s">
        <v>298</v>
      </c>
      <c r="E392" s="216" t="s">
        <v>1050</v>
      </c>
      <c r="F392" s="217" t="s">
        <v>1051</v>
      </c>
      <c r="G392" s="218" t="s">
        <v>348</v>
      </c>
      <c r="H392" s="219">
        <v>7.4749999999999996</v>
      </c>
      <c r="I392" s="220"/>
      <c r="J392" s="221">
        <f>ROUND(I392*H392,2)</f>
        <v>0</v>
      </c>
      <c r="K392" s="217" t="s">
        <v>302</v>
      </c>
      <c r="L392" s="46"/>
      <c r="M392" s="222" t="s">
        <v>21</v>
      </c>
      <c r="N392" s="223" t="s">
        <v>43</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373</v>
      </c>
      <c r="AT392" s="226" t="s">
        <v>298</v>
      </c>
      <c r="AU392" s="226" t="s">
        <v>81</v>
      </c>
      <c r="AY392" s="19" t="s">
        <v>295</v>
      </c>
      <c r="BE392" s="227">
        <f>IF(N392="základní",J392,0)</f>
        <v>0</v>
      </c>
      <c r="BF392" s="227">
        <f>IF(N392="snížená",J392,0)</f>
        <v>0</v>
      </c>
      <c r="BG392" s="227">
        <f>IF(N392="zákl. přenesená",J392,0)</f>
        <v>0</v>
      </c>
      <c r="BH392" s="227">
        <f>IF(N392="sníž. přenesená",J392,0)</f>
        <v>0</v>
      </c>
      <c r="BI392" s="227">
        <f>IF(N392="nulová",J392,0)</f>
        <v>0</v>
      </c>
      <c r="BJ392" s="19" t="s">
        <v>79</v>
      </c>
      <c r="BK392" s="227">
        <f>ROUND(I392*H392,2)</f>
        <v>0</v>
      </c>
      <c r="BL392" s="19" t="s">
        <v>373</v>
      </c>
      <c r="BM392" s="226" t="s">
        <v>1466</v>
      </c>
    </row>
    <row r="393" s="2" customFormat="1">
      <c r="A393" s="40"/>
      <c r="B393" s="41"/>
      <c r="C393" s="42"/>
      <c r="D393" s="228" t="s">
        <v>305</v>
      </c>
      <c r="E393" s="42"/>
      <c r="F393" s="229" t="s">
        <v>1053</v>
      </c>
      <c r="G393" s="42"/>
      <c r="H393" s="42"/>
      <c r="I393" s="230"/>
      <c r="J393" s="42"/>
      <c r="K393" s="42"/>
      <c r="L393" s="46"/>
      <c r="M393" s="231"/>
      <c r="N393" s="232"/>
      <c r="O393" s="86"/>
      <c r="P393" s="86"/>
      <c r="Q393" s="86"/>
      <c r="R393" s="86"/>
      <c r="S393" s="86"/>
      <c r="T393" s="87"/>
      <c r="U393" s="40"/>
      <c r="V393" s="40"/>
      <c r="W393" s="40"/>
      <c r="X393" s="40"/>
      <c r="Y393" s="40"/>
      <c r="Z393" s="40"/>
      <c r="AA393" s="40"/>
      <c r="AB393" s="40"/>
      <c r="AC393" s="40"/>
      <c r="AD393" s="40"/>
      <c r="AE393" s="40"/>
      <c r="AT393" s="19" t="s">
        <v>305</v>
      </c>
      <c r="AU393" s="19" t="s">
        <v>81</v>
      </c>
    </row>
    <row r="394" s="12" customFormat="1" ht="22.8" customHeight="1">
      <c r="A394" s="12"/>
      <c r="B394" s="199"/>
      <c r="C394" s="200"/>
      <c r="D394" s="201" t="s">
        <v>71</v>
      </c>
      <c r="E394" s="213" t="s">
        <v>391</v>
      </c>
      <c r="F394" s="213" t="s">
        <v>392</v>
      </c>
      <c r="G394" s="200"/>
      <c r="H394" s="200"/>
      <c r="I394" s="203"/>
      <c r="J394" s="214">
        <f>BK394</f>
        <v>0</v>
      </c>
      <c r="K394" s="200"/>
      <c r="L394" s="205"/>
      <c r="M394" s="206"/>
      <c r="N394" s="207"/>
      <c r="O394" s="207"/>
      <c r="P394" s="208">
        <f>SUM(P395:P428)</f>
        <v>0</v>
      </c>
      <c r="Q394" s="207"/>
      <c r="R394" s="208">
        <f>SUM(R395:R428)</f>
        <v>0.19920000000000004</v>
      </c>
      <c r="S394" s="207"/>
      <c r="T394" s="209">
        <f>SUM(T395:T428)</f>
        <v>0</v>
      </c>
      <c r="U394" s="12"/>
      <c r="V394" s="12"/>
      <c r="W394" s="12"/>
      <c r="X394" s="12"/>
      <c r="Y394" s="12"/>
      <c r="Z394" s="12"/>
      <c r="AA394" s="12"/>
      <c r="AB394" s="12"/>
      <c r="AC394" s="12"/>
      <c r="AD394" s="12"/>
      <c r="AE394" s="12"/>
      <c r="AR394" s="210" t="s">
        <v>81</v>
      </c>
      <c r="AT394" s="211" t="s">
        <v>71</v>
      </c>
      <c r="AU394" s="211" t="s">
        <v>79</v>
      </c>
      <c r="AY394" s="210" t="s">
        <v>295</v>
      </c>
      <c r="BK394" s="212">
        <f>SUM(BK395:BK428)</f>
        <v>0</v>
      </c>
    </row>
    <row r="395" s="2" customFormat="1" ht="37.8" customHeight="1">
      <c r="A395" s="40"/>
      <c r="B395" s="41"/>
      <c r="C395" s="215" t="s">
        <v>1467</v>
      </c>
      <c r="D395" s="215" t="s">
        <v>298</v>
      </c>
      <c r="E395" s="216" t="s">
        <v>1055</v>
      </c>
      <c r="F395" s="217" t="s">
        <v>1056</v>
      </c>
      <c r="G395" s="218" t="s">
        <v>459</v>
      </c>
      <c r="H395" s="219">
        <v>8</v>
      </c>
      <c r="I395" s="220"/>
      <c r="J395" s="221">
        <f>ROUND(I395*H395,2)</f>
        <v>0</v>
      </c>
      <c r="K395" s="217" t="s">
        <v>302</v>
      </c>
      <c r="L395" s="46"/>
      <c r="M395" s="222" t="s">
        <v>21</v>
      </c>
      <c r="N395" s="223" t="s">
        <v>43</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373</v>
      </c>
      <c r="AT395" s="226" t="s">
        <v>298</v>
      </c>
      <c r="AU395" s="226" t="s">
        <v>81</v>
      </c>
      <c r="AY395" s="19" t="s">
        <v>295</v>
      </c>
      <c r="BE395" s="227">
        <f>IF(N395="základní",J395,0)</f>
        <v>0</v>
      </c>
      <c r="BF395" s="227">
        <f>IF(N395="snížená",J395,0)</f>
        <v>0</v>
      </c>
      <c r="BG395" s="227">
        <f>IF(N395="zákl. přenesená",J395,0)</f>
        <v>0</v>
      </c>
      <c r="BH395" s="227">
        <f>IF(N395="sníž. přenesená",J395,0)</f>
        <v>0</v>
      </c>
      <c r="BI395" s="227">
        <f>IF(N395="nulová",J395,0)</f>
        <v>0</v>
      </c>
      <c r="BJ395" s="19" t="s">
        <v>79</v>
      </c>
      <c r="BK395" s="227">
        <f>ROUND(I395*H395,2)</f>
        <v>0</v>
      </c>
      <c r="BL395" s="19" t="s">
        <v>373</v>
      </c>
      <c r="BM395" s="226" t="s">
        <v>1468</v>
      </c>
    </row>
    <row r="396" s="2" customFormat="1">
      <c r="A396" s="40"/>
      <c r="B396" s="41"/>
      <c r="C396" s="42"/>
      <c r="D396" s="228" t="s">
        <v>305</v>
      </c>
      <c r="E396" s="42"/>
      <c r="F396" s="229" t="s">
        <v>1058</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305</v>
      </c>
      <c r="AU396" s="19" t="s">
        <v>81</v>
      </c>
    </row>
    <row r="397" s="14" customFormat="1">
      <c r="A397" s="14"/>
      <c r="B397" s="244"/>
      <c r="C397" s="245"/>
      <c r="D397" s="235" t="s">
        <v>307</v>
      </c>
      <c r="E397" s="246" t="s">
        <v>21</v>
      </c>
      <c r="F397" s="247" t="s">
        <v>1082</v>
      </c>
      <c r="G397" s="245"/>
      <c r="H397" s="248">
        <v>1</v>
      </c>
      <c r="I397" s="249"/>
      <c r="J397" s="245"/>
      <c r="K397" s="245"/>
      <c r="L397" s="250"/>
      <c r="M397" s="251"/>
      <c r="N397" s="252"/>
      <c r="O397" s="252"/>
      <c r="P397" s="252"/>
      <c r="Q397" s="252"/>
      <c r="R397" s="252"/>
      <c r="S397" s="252"/>
      <c r="T397" s="253"/>
      <c r="U397" s="14"/>
      <c r="V397" s="14"/>
      <c r="W397" s="14"/>
      <c r="X397" s="14"/>
      <c r="Y397" s="14"/>
      <c r="Z397" s="14"/>
      <c r="AA397" s="14"/>
      <c r="AB397" s="14"/>
      <c r="AC397" s="14"/>
      <c r="AD397" s="14"/>
      <c r="AE397" s="14"/>
      <c r="AT397" s="254" t="s">
        <v>307</v>
      </c>
      <c r="AU397" s="254" t="s">
        <v>81</v>
      </c>
      <c r="AV397" s="14" t="s">
        <v>81</v>
      </c>
      <c r="AW397" s="14" t="s">
        <v>33</v>
      </c>
      <c r="AX397" s="14" t="s">
        <v>72</v>
      </c>
      <c r="AY397" s="254" t="s">
        <v>295</v>
      </c>
    </row>
    <row r="398" s="14" customFormat="1">
      <c r="A398" s="14"/>
      <c r="B398" s="244"/>
      <c r="C398" s="245"/>
      <c r="D398" s="235" t="s">
        <v>307</v>
      </c>
      <c r="E398" s="246" t="s">
        <v>21</v>
      </c>
      <c r="F398" s="247" t="s">
        <v>1469</v>
      </c>
      <c r="G398" s="245"/>
      <c r="H398" s="248">
        <v>1</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307</v>
      </c>
      <c r="AU398" s="254" t="s">
        <v>81</v>
      </c>
      <c r="AV398" s="14" t="s">
        <v>81</v>
      </c>
      <c r="AW398" s="14" t="s">
        <v>33</v>
      </c>
      <c r="AX398" s="14" t="s">
        <v>72</v>
      </c>
      <c r="AY398" s="254" t="s">
        <v>295</v>
      </c>
    </row>
    <row r="399" s="14" customFormat="1">
      <c r="A399" s="14"/>
      <c r="B399" s="244"/>
      <c r="C399" s="245"/>
      <c r="D399" s="235" t="s">
        <v>307</v>
      </c>
      <c r="E399" s="246" t="s">
        <v>21</v>
      </c>
      <c r="F399" s="247" t="s">
        <v>1470</v>
      </c>
      <c r="G399" s="245"/>
      <c r="H399" s="248">
        <v>4</v>
      </c>
      <c r="I399" s="249"/>
      <c r="J399" s="245"/>
      <c r="K399" s="245"/>
      <c r="L399" s="250"/>
      <c r="M399" s="251"/>
      <c r="N399" s="252"/>
      <c r="O399" s="252"/>
      <c r="P399" s="252"/>
      <c r="Q399" s="252"/>
      <c r="R399" s="252"/>
      <c r="S399" s="252"/>
      <c r="T399" s="253"/>
      <c r="U399" s="14"/>
      <c r="V399" s="14"/>
      <c r="W399" s="14"/>
      <c r="X399" s="14"/>
      <c r="Y399" s="14"/>
      <c r="Z399" s="14"/>
      <c r="AA399" s="14"/>
      <c r="AB399" s="14"/>
      <c r="AC399" s="14"/>
      <c r="AD399" s="14"/>
      <c r="AE399" s="14"/>
      <c r="AT399" s="254" t="s">
        <v>307</v>
      </c>
      <c r="AU399" s="254" t="s">
        <v>81</v>
      </c>
      <c r="AV399" s="14" t="s">
        <v>81</v>
      </c>
      <c r="AW399" s="14" t="s">
        <v>33</v>
      </c>
      <c r="AX399" s="14" t="s">
        <v>72</v>
      </c>
      <c r="AY399" s="254" t="s">
        <v>295</v>
      </c>
    </row>
    <row r="400" s="14" customFormat="1">
      <c r="A400" s="14"/>
      <c r="B400" s="244"/>
      <c r="C400" s="245"/>
      <c r="D400" s="235" t="s">
        <v>307</v>
      </c>
      <c r="E400" s="246" t="s">
        <v>21</v>
      </c>
      <c r="F400" s="247" t="s">
        <v>1471</v>
      </c>
      <c r="G400" s="245"/>
      <c r="H400" s="248">
        <v>1</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307</v>
      </c>
      <c r="AU400" s="254" t="s">
        <v>81</v>
      </c>
      <c r="AV400" s="14" t="s">
        <v>81</v>
      </c>
      <c r="AW400" s="14" t="s">
        <v>33</v>
      </c>
      <c r="AX400" s="14" t="s">
        <v>72</v>
      </c>
      <c r="AY400" s="254" t="s">
        <v>295</v>
      </c>
    </row>
    <row r="401" s="14" customFormat="1">
      <c r="A401" s="14"/>
      <c r="B401" s="244"/>
      <c r="C401" s="245"/>
      <c r="D401" s="235" t="s">
        <v>307</v>
      </c>
      <c r="E401" s="246" t="s">
        <v>21</v>
      </c>
      <c r="F401" s="247" t="s">
        <v>1059</v>
      </c>
      <c r="G401" s="245"/>
      <c r="H401" s="248">
        <v>1</v>
      </c>
      <c r="I401" s="249"/>
      <c r="J401" s="245"/>
      <c r="K401" s="245"/>
      <c r="L401" s="250"/>
      <c r="M401" s="251"/>
      <c r="N401" s="252"/>
      <c r="O401" s="252"/>
      <c r="P401" s="252"/>
      <c r="Q401" s="252"/>
      <c r="R401" s="252"/>
      <c r="S401" s="252"/>
      <c r="T401" s="253"/>
      <c r="U401" s="14"/>
      <c r="V401" s="14"/>
      <c r="W401" s="14"/>
      <c r="X401" s="14"/>
      <c r="Y401" s="14"/>
      <c r="Z401" s="14"/>
      <c r="AA401" s="14"/>
      <c r="AB401" s="14"/>
      <c r="AC401" s="14"/>
      <c r="AD401" s="14"/>
      <c r="AE401" s="14"/>
      <c r="AT401" s="254" t="s">
        <v>307</v>
      </c>
      <c r="AU401" s="254" t="s">
        <v>81</v>
      </c>
      <c r="AV401" s="14" t="s">
        <v>81</v>
      </c>
      <c r="AW401" s="14" t="s">
        <v>33</v>
      </c>
      <c r="AX401" s="14" t="s">
        <v>72</v>
      </c>
      <c r="AY401" s="254" t="s">
        <v>295</v>
      </c>
    </row>
    <row r="402" s="15" customFormat="1">
      <c r="A402" s="15"/>
      <c r="B402" s="255"/>
      <c r="C402" s="256"/>
      <c r="D402" s="235" t="s">
        <v>307</v>
      </c>
      <c r="E402" s="257" t="s">
        <v>21</v>
      </c>
      <c r="F402" s="258" t="s">
        <v>312</v>
      </c>
      <c r="G402" s="256"/>
      <c r="H402" s="259">
        <v>8</v>
      </c>
      <c r="I402" s="260"/>
      <c r="J402" s="256"/>
      <c r="K402" s="256"/>
      <c r="L402" s="261"/>
      <c r="M402" s="262"/>
      <c r="N402" s="263"/>
      <c r="O402" s="263"/>
      <c r="P402" s="263"/>
      <c r="Q402" s="263"/>
      <c r="R402" s="263"/>
      <c r="S402" s="263"/>
      <c r="T402" s="264"/>
      <c r="U402" s="15"/>
      <c r="V402" s="15"/>
      <c r="W402" s="15"/>
      <c r="X402" s="15"/>
      <c r="Y402" s="15"/>
      <c r="Z402" s="15"/>
      <c r="AA402" s="15"/>
      <c r="AB402" s="15"/>
      <c r="AC402" s="15"/>
      <c r="AD402" s="15"/>
      <c r="AE402" s="15"/>
      <c r="AT402" s="265" t="s">
        <v>307</v>
      </c>
      <c r="AU402" s="265" t="s">
        <v>81</v>
      </c>
      <c r="AV402" s="15" t="s">
        <v>303</v>
      </c>
      <c r="AW402" s="15" t="s">
        <v>33</v>
      </c>
      <c r="AX402" s="15" t="s">
        <v>79</v>
      </c>
      <c r="AY402" s="265" t="s">
        <v>295</v>
      </c>
    </row>
    <row r="403" s="2" customFormat="1" ht="33" customHeight="1">
      <c r="A403" s="40"/>
      <c r="B403" s="41"/>
      <c r="C403" s="286" t="s">
        <v>1472</v>
      </c>
      <c r="D403" s="286" t="s">
        <v>947</v>
      </c>
      <c r="E403" s="287" t="s">
        <v>1061</v>
      </c>
      <c r="F403" s="288" t="s">
        <v>1062</v>
      </c>
      <c r="G403" s="289" t="s">
        <v>459</v>
      </c>
      <c r="H403" s="290">
        <v>7</v>
      </c>
      <c r="I403" s="291"/>
      <c r="J403" s="292">
        <f>ROUND(I403*H403,2)</f>
        <v>0</v>
      </c>
      <c r="K403" s="288" t="s">
        <v>302</v>
      </c>
      <c r="L403" s="293"/>
      <c r="M403" s="294" t="s">
        <v>21</v>
      </c>
      <c r="N403" s="295" t="s">
        <v>43</v>
      </c>
      <c r="O403" s="86"/>
      <c r="P403" s="224">
        <f>O403*H403</f>
        <v>0</v>
      </c>
      <c r="Q403" s="224">
        <v>0.0195</v>
      </c>
      <c r="R403" s="224">
        <f>Q403*H403</f>
        <v>0.13650000000000001</v>
      </c>
      <c r="S403" s="224">
        <v>0</v>
      </c>
      <c r="T403" s="225">
        <f>S403*H403</f>
        <v>0</v>
      </c>
      <c r="U403" s="40"/>
      <c r="V403" s="40"/>
      <c r="W403" s="40"/>
      <c r="X403" s="40"/>
      <c r="Y403" s="40"/>
      <c r="Z403" s="40"/>
      <c r="AA403" s="40"/>
      <c r="AB403" s="40"/>
      <c r="AC403" s="40"/>
      <c r="AD403" s="40"/>
      <c r="AE403" s="40"/>
      <c r="AR403" s="226" t="s">
        <v>997</v>
      </c>
      <c r="AT403" s="226" t="s">
        <v>947</v>
      </c>
      <c r="AU403" s="226" t="s">
        <v>81</v>
      </c>
      <c r="AY403" s="19" t="s">
        <v>295</v>
      </c>
      <c r="BE403" s="227">
        <f>IF(N403="základní",J403,0)</f>
        <v>0</v>
      </c>
      <c r="BF403" s="227">
        <f>IF(N403="snížená",J403,0)</f>
        <v>0</v>
      </c>
      <c r="BG403" s="227">
        <f>IF(N403="zákl. přenesená",J403,0)</f>
        <v>0</v>
      </c>
      <c r="BH403" s="227">
        <f>IF(N403="sníž. přenesená",J403,0)</f>
        <v>0</v>
      </c>
      <c r="BI403" s="227">
        <f>IF(N403="nulová",J403,0)</f>
        <v>0</v>
      </c>
      <c r="BJ403" s="19" t="s">
        <v>79</v>
      </c>
      <c r="BK403" s="227">
        <f>ROUND(I403*H403,2)</f>
        <v>0</v>
      </c>
      <c r="BL403" s="19" t="s">
        <v>373</v>
      </c>
      <c r="BM403" s="226" t="s">
        <v>1473</v>
      </c>
    </row>
    <row r="404" s="14" customFormat="1">
      <c r="A404" s="14"/>
      <c r="B404" s="244"/>
      <c r="C404" s="245"/>
      <c r="D404" s="235" t="s">
        <v>307</v>
      </c>
      <c r="E404" s="246" t="s">
        <v>21</v>
      </c>
      <c r="F404" s="247" t="s">
        <v>1082</v>
      </c>
      <c r="G404" s="245"/>
      <c r="H404" s="248">
        <v>1</v>
      </c>
      <c r="I404" s="249"/>
      <c r="J404" s="245"/>
      <c r="K404" s="245"/>
      <c r="L404" s="250"/>
      <c r="M404" s="251"/>
      <c r="N404" s="252"/>
      <c r="O404" s="252"/>
      <c r="P404" s="252"/>
      <c r="Q404" s="252"/>
      <c r="R404" s="252"/>
      <c r="S404" s="252"/>
      <c r="T404" s="253"/>
      <c r="U404" s="14"/>
      <c r="V404" s="14"/>
      <c r="W404" s="14"/>
      <c r="X404" s="14"/>
      <c r="Y404" s="14"/>
      <c r="Z404" s="14"/>
      <c r="AA404" s="14"/>
      <c r="AB404" s="14"/>
      <c r="AC404" s="14"/>
      <c r="AD404" s="14"/>
      <c r="AE404" s="14"/>
      <c r="AT404" s="254" t="s">
        <v>307</v>
      </c>
      <c r="AU404" s="254" t="s">
        <v>81</v>
      </c>
      <c r="AV404" s="14" t="s">
        <v>81</v>
      </c>
      <c r="AW404" s="14" t="s">
        <v>33</v>
      </c>
      <c r="AX404" s="14" t="s">
        <v>72</v>
      </c>
      <c r="AY404" s="254" t="s">
        <v>295</v>
      </c>
    </row>
    <row r="405" s="14" customFormat="1">
      <c r="A405" s="14"/>
      <c r="B405" s="244"/>
      <c r="C405" s="245"/>
      <c r="D405" s="235" t="s">
        <v>307</v>
      </c>
      <c r="E405" s="246" t="s">
        <v>21</v>
      </c>
      <c r="F405" s="247" t="s">
        <v>1470</v>
      </c>
      <c r="G405" s="245"/>
      <c r="H405" s="248">
        <v>4</v>
      </c>
      <c r="I405" s="249"/>
      <c r="J405" s="245"/>
      <c r="K405" s="245"/>
      <c r="L405" s="250"/>
      <c r="M405" s="251"/>
      <c r="N405" s="252"/>
      <c r="O405" s="252"/>
      <c r="P405" s="252"/>
      <c r="Q405" s="252"/>
      <c r="R405" s="252"/>
      <c r="S405" s="252"/>
      <c r="T405" s="253"/>
      <c r="U405" s="14"/>
      <c r="V405" s="14"/>
      <c r="W405" s="14"/>
      <c r="X405" s="14"/>
      <c r="Y405" s="14"/>
      <c r="Z405" s="14"/>
      <c r="AA405" s="14"/>
      <c r="AB405" s="14"/>
      <c r="AC405" s="14"/>
      <c r="AD405" s="14"/>
      <c r="AE405" s="14"/>
      <c r="AT405" s="254" t="s">
        <v>307</v>
      </c>
      <c r="AU405" s="254" t="s">
        <v>81</v>
      </c>
      <c r="AV405" s="14" t="s">
        <v>81</v>
      </c>
      <c r="AW405" s="14" t="s">
        <v>33</v>
      </c>
      <c r="AX405" s="14" t="s">
        <v>72</v>
      </c>
      <c r="AY405" s="254" t="s">
        <v>295</v>
      </c>
    </row>
    <row r="406" s="14" customFormat="1">
      <c r="A406" s="14"/>
      <c r="B406" s="244"/>
      <c r="C406" s="245"/>
      <c r="D406" s="235" t="s">
        <v>307</v>
      </c>
      <c r="E406" s="246" t="s">
        <v>21</v>
      </c>
      <c r="F406" s="247" t="s">
        <v>1471</v>
      </c>
      <c r="G406" s="245"/>
      <c r="H406" s="248">
        <v>1</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307</v>
      </c>
      <c r="AU406" s="254" t="s">
        <v>81</v>
      </c>
      <c r="AV406" s="14" t="s">
        <v>81</v>
      </c>
      <c r="AW406" s="14" t="s">
        <v>33</v>
      </c>
      <c r="AX406" s="14" t="s">
        <v>72</v>
      </c>
      <c r="AY406" s="254" t="s">
        <v>295</v>
      </c>
    </row>
    <row r="407" s="14" customFormat="1">
      <c r="A407" s="14"/>
      <c r="B407" s="244"/>
      <c r="C407" s="245"/>
      <c r="D407" s="235" t="s">
        <v>307</v>
      </c>
      <c r="E407" s="246" t="s">
        <v>21</v>
      </c>
      <c r="F407" s="247" t="s">
        <v>1059</v>
      </c>
      <c r="G407" s="245"/>
      <c r="H407" s="248">
        <v>1</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307</v>
      </c>
      <c r="AU407" s="254" t="s">
        <v>81</v>
      </c>
      <c r="AV407" s="14" t="s">
        <v>81</v>
      </c>
      <c r="AW407" s="14" t="s">
        <v>33</v>
      </c>
      <c r="AX407" s="14" t="s">
        <v>72</v>
      </c>
      <c r="AY407" s="254" t="s">
        <v>295</v>
      </c>
    </row>
    <row r="408" s="15" customFormat="1">
      <c r="A408" s="15"/>
      <c r="B408" s="255"/>
      <c r="C408" s="256"/>
      <c r="D408" s="235" t="s">
        <v>307</v>
      </c>
      <c r="E408" s="257" t="s">
        <v>21</v>
      </c>
      <c r="F408" s="258" t="s">
        <v>312</v>
      </c>
      <c r="G408" s="256"/>
      <c r="H408" s="259">
        <v>7</v>
      </c>
      <c r="I408" s="260"/>
      <c r="J408" s="256"/>
      <c r="K408" s="256"/>
      <c r="L408" s="261"/>
      <c r="M408" s="262"/>
      <c r="N408" s="263"/>
      <c r="O408" s="263"/>
      <c r="P408" s="263"/>
      <c r="Q408" s="263"/>
      <c r="R408" s="263"/>
      <c r="S408" s="263"/>
      <c r="T408" s="264"/>
      <c r="U408" s="15"/>
      <c r="V408" s="15"/>
      <c r="W408" s="15"/>
      <c r="X408" s="15"/>
      <c r="Y408" s="15"/>
      <c r="Z408" s="15"/>
      <c r="AA408" s="15"/>
      <c r="AB408" s="15"/>
      <c r="AC408" s="15"/>
      <c r="AD408" s="15"/>
      <c r="AE408" s="15"/>
      <c r="AT408" s="265" t="s">
        <v>307</v>
      </c>
      <c r="AU408" s="265" t="s">
        <v>81</v>
      </c>
      <c r="AV408" s="15" t="s">
        <v>303</v>
      </c>
      <c r="AW408" s="15" t="s">
        <v>33</v>
      </c>
      <c r="AX408" s="15" t="s">
        <v>79</v>
      </c>
      <c r="AY408" s="265" t="s">
        <v>295</v>
      </c>
    </row>
    <row r="409" s="2" customFormat="1" ht="33" customHeight="1">
      <c r="A409" s="40"/>
      <c r="B409" s="41"/>
      <c r="C409" s="286" t="s">
        <v>1474</v>
      </c>
      <c r="D409" s="286" t="s">
        <v>947</v>
      </c>
      <c r="E409" s="287" t="s">
        <v>1475</v>
      </c>
      <c r="F409" s="288" t="s">
        <v>1476</v>
      </c>
      <c r="G409" s="289" t="s">
        <v>459</v>
      </c>
      <c r="H409" s="290">
        <v>1</v>
      </c>
      <c r="I409" s="291"/>
      <c r="J409" s="292">
        <f>ROUND(I409*H409,2)</f>
        <v>0</v>
      </c>
      <c r="K409" s="288" t="s">
        <v>302</v>
      </c>
      <c r="L409" s="293"/>
      <c r="M409" s="294" t="s">
        <v>21</v>
      </c>
      <c r="N409" s="295" t="s">
        <v>43</v>
      </c>
      <c r="O409" s="86"/>
      <c r="P409" s="224">
        <f>O409*H409</f>
        <v>0</v>
      </c>
      <c r="Q409" s="224">
        <v>0.017500000000000002</v>
      </c>
      <c r="R409" s="224">
        <f>Q409*H409</f>
        <v>0.017500000000000002</v>
      </c>
      <c r="S409" s="224">
        <v>0</v>
      </c>
      <c r="T409" s="225">
        <f>S409*H409</f>
        <v>0</v>
      </c>
      <c r="U409" s="40"/>
      <c r="V409" s="40"/>
      <c r="W409" s="40"/>
      <c r="X409" s="40"/>
      <c r="Y409" s="40"/>
      <c r="Z409" s="40"/>
      <c r="AA409" s="40"/>
      <c r="AB409" s="40"/>
      <c r="AC409" s="40"/>
      <c r="AD409" s="40"/>
      <c r="AE409" s="40"/>
      <c r="AR409" s="226" t="s">
        <v>997</v>
      </c>
      <c r="AT409" s="226" t="s">
        <v>947</v>
      </c>
      <c r="AU409" s="226" t="s">
        <v>81</v>
      </c>
      <c r="AY409" s="19" t="s">
        <v>295</v>
      </c>
      <c r="BE409" s="227">
        <f>IF(N409="základní",J409,0)</f>
        <v>0</v>
      </c>
      <c r="BF409" s="227">
        <f>IF(N409="snížená",J409,0)</f>
        <v>0</v>
      </c>
      <c r="BG409" s="227">
        <f>IF(N409="zákl. přenesená",J409,0)</f>
        <v>0</v>
      </c>
      <c r="BH409" s="227">
        <f>IF(N409="sníž. přenesená",J409,0)</f>
        <v>0</v>
      </c>
      <c r="BI409" s="227">
        <f>IF(N409="nulová",J409,0)</f>
        <v>0</v>
      </c>
      <c r="BJ409" s="19" t="s">
        <v>79</v>
      </c>
      <c r="BK409" s="227">
        <f>ROUND(I409*H409,2)</f>
        <v>0</v>
      </c>
      <c r="BL409" s="19" t="s">
        <v>373</v>
      </c>
      <c r="BM409" s="226" t="s">
        <v>1477</v>
      </c>
    </row>
    <row r="410" s="14" customFormat="1">
      <c r="A410" s="14"/>
      <c r="B410" s="244"/>
      <c r="C410" s="245"/>
      <c r="D410" s="235" t="s">
        <v>307</v>
      </c>
      <c r="E410" s="246" t="s">
        <v>21</v>
      </c>
      <c r="F410" s="247" t="s">
        <v>1469</v>
      </c>
      <c r="G410" s="245"/>
      <c r="H410" s="248">
        <v>1</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307</v>
      </c>
      <c r="AU410" s="254" t="s">
        <v>81</v>
      </c>
      <c r="AV410" s="14" t="s">
        <v>81</v>
      </c>
      <c r="AW410" s="14" t="s">
        <v>33</v>
      </c>
      <c r="AX410" s="14" t="s">
        <v>72</v>
      </c>
      <c r="AY410" s="254" t="s">
        <v>295</v>
      </c>
    </row>
    <row r="411" s="15" customFormat="1">
      <c r="A411" s="15"/>
      <c r="B411" s="255"/>
      <c r="C411" s="256"/>
      <c r="D411" s="235" t="s">
        <v>307</v>
      </c>
      <c r="E411" s="257" t="s">
        <v>21</v>
      </c>
      <c r="F411" s="258" t="s">
        <v>312</v>
      </c>
      <c r="G411" s="256"/>
      <c r="H411" s="259">
        <v>1</v>
      </c>
      <c r="I411" s="260"/>
      <c r="J411" s="256"/>
      <c r="K411" s="256"/>
      <c r="L411" s="261"/>
      <c r="M411" s="262"/>
      <c r="N411" s="263"/>
      <c r="O411" s="263"/>
      <c r="P411" s="263"/>
      <c r="Q411" s="263"/>
      <c r="R411" s="263"/>
      <c r="S411" s="263"/>
      <c r="T411" s="264"/>
      <c r="U411" s="15"/>
      <c r="V411" s="15"/>
      <c r="W411" s="15"/>
      <c r="X411" s="15"/>
      <c r="Y411" s="15"/>
      <c r="Z411" s="15"/>
      <c r="AA411" s="15"/>
      <c r="AB411" s="15"/>
      <c r="AC411" s="15"/>
      <c r="AD411" s="15"/>
      <c r="AE411" s="15"/>
      <c r="AT411" s="265" t="s">
        <v>307</v>
      </c>
      <c r="AU411" s="265" t="s">
        <v>81</v>
      </c>
      <c r="AV411" s="15" t="s">
        <v>303</v>
      </c>
      <c r="AW411" s="15" t="s">
        <v>33</v>
      </c>
      <c r="AX411" s="15" t="s">
        <v>79</v>
      </c>
      <c r="AY411" s="265" t="s">
        <v>295</v>
      </c>
    </row>
    <row r="412" s="2" customFormat="1" ht="24.15" customHeight="1">
      <c r="A412" s="40"/>
      <c r="B412" s="41"/>
      <c r="C412" s="215" t="s">
        <v>1478</v>
      </c>
      <c r="D412" s="215" t="s">
        <v>298</v>
      </c>
      <c r="E412" s="216" t="s">
        <v>1479</v>
      </c>
      <c r="F412" s="217" t="s">
        <v>1480</v>
      </c>
      <c r="G412" s="218" t="s">
        <v>1481</v>
      </c>
      <c r="H412" s="219">
        <v>1</v>
      </c>
      <c r="I412" s="220"/>
      <c r="J412" s="221">
        <f>ROUND(I412*H412,2)</f>
        <v>0</v>
      </c>
      <c r="K412" s="217" t="s">
        <v>523</v>
      </c>
      <c r="L412" s="46"/>
      <c r="M412" s="222" t="s">
        <v>21</v>
      </c>
      <c r="N412" s="223" t="s">
        <v>43</v>
      </c>
      <c r="O412" s="86"/>
      <c r="P412" s="224">
        <f>O412*H412</f>
        <v>0</v>
      </c>
      <c r="Q412" s="224">
        <v>0</v>
      </c>
      <c r="R412" s="224">
        <f>Q412*H412</f>
        <v>0</v>
      </c>
      <c r="S412" s="224">
        <v>0</v>
      </c>
      <c r="T412" s="225">
        <f>S412*H412</f>
        <v>0</v>
      </c>
      <c r="U412" s="40"/>
      <c r="V412" s="40"/>
      <c r="W412" s="40"/>
      <c r="X412" s="40"/>
      <c r="Y412" s="40"/>
      <c r="Z412" s="40"/>
      <c r="AA412" s="40"/>
      <c r="AB412" s="40"/>
      <c r="AC412" s="40"/>
      <c r="AD412" s="40"/>
      <c r="AE412" s="40"/>
      <c r="AR412" s="226" t="s">
        <v>373</v>
      </c>
      <c r="AT412" s="226" t="s">
        <v>298</v>
      </c>
      <c r="AU412" s="226" t="s">
        <v>81</v>
      </c>
      <c r="AY412" s="19" t="s">
        <v>295</v>
      </c>
      <c r="BE412" s="227">
        <f>IF(N412="základní",J412,0)</f>
        <v>0</v>
      </c>
      <c r="BF412" s="227">
        <f>IF(N412="snížená",J412,0)</f>
        <v>0</v>
      </c>
      <c r="BG412" s="227">
        <f>IF(N412="zákl. přenesená",J412,0)</f>
        <v>0</v>
      </c>
      <c r="BH412" s="227">
        <f>IF(N412="sníž. přenesená",J412,0)</f>
        <v>0</v>
      </c>
      <c r="BI412" s="227">
        <f>IF(N412="nulová",J412,0)</f>
        <v>0</v>
      </c>
      <c r="BJ412" s="19" t="s">
        <v>79</v>
      </c>
      <c r="BK412" s="227">
        <f>ROUND(I412*H412,2)</f>
        <v>0</v>
      </c>
      <c r="BL412" s="19" t="s">
        <v>373</v>
      </c>
      <c r="BM412" s="226" t="s">
        <v>1482</v>
      </c>
    </row>
    <row r="413" s="14" customFormat="1">
      <c r="A413" s="14"/>
      <c r="B413" s="244"/>
      <c r="C413" s="245"/>
      <c r="D413" s="235" t="s">
        <v>307</v>
      </c>
      <c r="E413" s="246" t="s">
        <v>21</v>
      </c>
      <c r="F413" s="247" t="s">
        <v>1483</v>
      </c>
      <c r="G413" s="245"/>
      <c r="H413" s="248">
        <v>1</v>
      </c>
      <c r="I413" s="249"/>
      <c r="J413" s="245"/>
      <c r="K413" s="245"/>
      <c r="L413" s="250"/>
      <c r="M413" s="251"/>
      <c r="N413" s="252"/>
      <c r="O413" s="252"/>
      <c r="P413" s="252"/>
      <c r="Q413" s="252"/>
      <c r="R413" s="252"/>
      <c r="S413" s="252"/>
      <c r="T413" s="253"/>
      <c r="U413" s="14"/>
      <c r="V413" s="14"/>
      <c r="W413" s="14"/>
      <c r="X413" s="14"/>
      <c r="Y413" s="14"/>
      <c r="Z413" s="14"/>
      <c r="AA413" s="14"/>
      <c r="AB413" s="14"/>
      <c r="AC413" s="14"/>
      <c r="AD413" s="14"/>
      <c r="AE413" s="14"/>
      <c r="AT413" s="254" t="s">
        <v>307</v>
      </c>
      <c r="AU413" s="254" t="s">
        <v>81</v>
      </c>
      <c r="AV413" s="14" t="s">
        <v>81</v>
      </c>
      <c r="AW413" s="14" t="s">
        <v>33</v>
      </c>
      <c r="AX413" s="14" t="s">
        <v>72</v>
      </c>
      <c r="AY413" s="254" t="s">
        <v>295</v>
      </c>
    </row>
    <row r="414" s="15" customFormat="1">
      <c r="A414" s="15"/>
      <c r="B414" s="255"/>
      <c r="C414" s="256"/>
      <c r="D414" s="235" t="s">
        <v>307</v>
      </c>
      <c r="E414" s="257" t="s">
        <v>21</v>
      </c>
      <c r="F414" s="258" t="s">
        <v>312</v>
      </c>
      <c r="G414" s="256"/>
      <c r="H414" s="259">
        <v>1</v>
      </c>
      <c r="I414" s="260"/>
      <c r="J414" s="256"/>
      <c r="K414" s="256"/>
      <c r="L414" s="261"/>
      <c r="M414" s="262"/>
      <c r="N414" s="263"/>
      <c r="O414" s="263"/>
      <c r="P414" s="263"/>
      <c r="Q414" s="263"/>
      <c r="R414" s="263"/>
      <c r="S414" s="263"/>
      <c r="T414" s="264"/>
      <c r="U414" s="15"/>
      <c r="V414" s="15"/>
      <c r="W414" s="15"/>
      <c r="X414" s="15"/>
      <c r="Y414" s="15"/>
      <c r="Z414" s="15"/>
      <c r="AA414" s="15"/>
      <c r="AB414" s="15"/>
      <c r="AC414" s="15"/>
      <c r="AD414" s="15"/>
      <c r="AE414" s="15"/>
      <c r="AT414" s="265" t="s">
        <v>307</v>
      </c>
      <c r="AU414" s="265" t="s">
        <v>81</v>
      </c>
      <c r="AV414" s="15" t="s">
        <v>303</v>
      </c>
      <c r="AW414" s="15" t="s">
        <v>33</v>
      </c>
      <c r="AX414" s="15" t="s">
        <v>79</v>
      </c>
      <c r="AY414" s="265" t="s">
        <v>295</v>
      </c>
    </row>
    <row r="415" s="2" customFormat="1" ht="24.15" customHeight="1">
      <c r="A415" s="40"/>
      <c r="B415" s="41"/>
      <c r="C415" s="215" t="s">
        <v>1484</v>
      </c>
      <c r="D415" s="215" t="s">
        <v>298</v>
      </c>
      <c r="E415" s="216" t="s">
        <v>1065</v>
      </c>
      <c r="F415" s="217" t="s">
        <v>1066</v>
      </c>
      <c r="G415" s="218" t="s">
        <v>459</v>
      </c>
      <c r="H415" s="219">
        <v>8</v>
      </c>
      <c r="I415" s="220"/>
      <c r="J415" s="221">
        <f>ROUND(I415*H415,2)</f>
        <v>0</v>
      </c>
      <c r="K415" s="217" t="s">
        <v>302</v>
      </c>
      <c r="L415" s="46"/>
      <c r="M415" s="222" t="s">
        <v>21</v>
      </c>
      <c r="N415" s="223" t="s">
        <v>43</v>
      </c>
      <c r="O415" s="86"/>
      <c r="P415" s="224">
        <f>O415*H415</f>
        <v>0</v>
      </c>
      <c r="Q415" s="224">
        <v>0</v>
      </c>
      <c r="R415" s="224">
        <f>Q415*H415</f>
        <v>0</v>
      </c>
      <c r="S415" s="224">
        <v>0</v>
      </c>
      <c r="T415" s="225">
        <f>S415*H415</f>
        <v>0</v>
      </c>
      <c r="U415" s="40"/>
      <c r="V415" s="40"/>
      <c r="W415" s="40"/>
      <c r="X415" s="40"/>
      <c r="Y415" s="40"/>
      <c r="Z415" s="40"/>
      <c r="AA415" s="40"/>
      <c r="AB415" s="40"/>
      <c r="AC415" s="40"/>
      <c r="AD415" s="40"/>
      <c r="AE415" s="40"/>
      <c r="AR415" s="226" t="s">
        <v>373</v>
      </c>
      <c r="AT415" s="226" t="s">
        <v>298</v>
      </c>
      <c r="AU415" s="226" t="s">
        <v>81</v>
      </c>
      <c r="AY415" s="19" t="s">
        <v>295</v>
      </c>
      <c r="BE415" s="227">
        <f>IF(N415="základní",J415,0)</f>
        <v>0</v>
      </c>
      <c r="BF415" s="227">
        <f>IF(N415="snížená",J415,0)</f>
        <v>0</v>
      </c>
      <c r="BG415" s="227">
        <f>IF(N415="zákl. přenesená",J415,0)</f>
        <v>0</v>
      </c>
      <c r="BH415" s="227">
        <f>IF(N415="sníž. přenesená",J415,0)</f>
        <v>0</v>
      </c>
      <c r="BI415" s="227">
        <f>IF(N415="nulová",J415,0)</f>
        <v>0</v>
      </c>
      <c r="BJ415" s="19" t="s">
        <v>79</v>
      </c>
      <c r="BK415" s="227">
        <f>ROUND(I415*H415,2)</f>
        <v>0</v>
      </c>
      <c r="BL415" s="19" t="s">
        <v>373</v>
      </c>
      <c r="BM415" s="226" t="s">
        <v>1485</v>
      </c>
    </row>
    <row r="416" s="2" customFormat="1">
      <c r="A416" s="40"/>
      <c r="B416" s="41"/>
      <c r="C416" s="42"/>
      <c r="D416" s="228" t="s">
        <v>305</v>
      </c>
      <c r="E416" s="42"/>
      <c r="F416" s="229" t="s">
        <v>1068</v>
      </c>
      <c r="G416" s="42"/>
      <c r="H416" s="42"/>
      <c r="I416" s="230"/>
      <c r="J416" s="42"/>
      <c r="K416" s="42"/>
      <c r="L416" s="46"/>
      <c r="M416" s="231"/>
      <c r="N416" s="232"/>
      <c r="O416" s="86"/>
      <c r="P416" s="86"/>
      <c r="Q416" s="86"/>
      <c r="R416" s="86"/>
      <c r="S416" s="86"/>
      <c r="T416" s="87"/>
      <c r="U416" s="40"/>
      <c r="V416" s="40"/>
      <c r="W416" s="40"/>
      <c r="X416" s="40"/>
      <c r="Y416" s="40"/>
      <c r="Z416" s="40"/>
      <c r="AA416" s="40"/>
      <c r="AB416" s="40"/>
      <c r="AC416" s="40"/>
      <c r="AD416" s="40"/>
      <c r="AE416" s="40"/>
      <c r="AT416" s="19" t="s">
        <v>305</v>
      </c>
      <c r="AU416" s="19" t="s">
        <v>81</v>
      </c>
    </row>
    <row r="417" s="14" customFormat="1">
      <c r="A417" s="14"/>
      <c r="B417" s="244"/>
      <c r="C417" s="245"/>
      <c r="D417" s="235" t="s">
        <v>307</v>
      </c>
      <c r="E417" s="246" t="s">
        <v>21</v>
      </c>
      <c r="F417" s="247" t="s">
        <v>1082</v>
      </c>
      <c r="G417" s="245"/>
      <c r="H417" s="248">
        <v>1</v>
      </c>
      <c r="I417" s="249"/>
      <c r="J417" s="245"/>
      <c r="K417" s="245"/>
      <c r="L417" s="250"/>
      <c r="M417" s="251"/>
      <c r="N417" s="252"/>
      <c r="O417" s="252"/>
      <c r="P417" s="252"/>
      <c r="Q417" s="252"/>
      <c r="R417" s="252"/>
      <c r="S417" s="252"/>
      <c r="T417" s="253"/>
      <c r="U417" s="14"/>
      <c r="V417" s="14"/>
      <c r="W417" s="14"/>
      <c r="X417" s="14"/>
      <c r="Y417" s="14"/>
      <c r="Z417" s="14"/>
      <c r="AA417" s="14"/>
      <c r="AB417" s="14"/>
      <c r="AC417" s="14"/>
      <c r="AD417" s="14"/>
      <c r="AE417" s="14"/>
      <c r="AT417" s="254" t="s">
        <v>307</v>
      </c>
      <c r="AU417" s="254" t="s">
        <v>81</v>
      </c>
      <c r="AV417" s="14" t="s">
        <v>81</v>
      </c>
      <c r="AW417" s="14" t="s">
        <v>33</v>
      </c>
      <c r="AX417" s="14" t="s">
        <v>72</v>
      </c>
      <c r="AY417" s="254" t="s">
        <v>295</v>
      </c>
    </row>
    <row r="418" s="14" customFormat="1">
      <c r="A418" s="14"/>
      <c r="B418" s="244"/>
      <c r="C418" s="245"/>
      <c r="D418" s="235" t="s">
        <v>307</v>
      </c>
      <c r="E418" s="246" t="s">
        <v>21</v>
      </c>
      <c r="F418" s="247" t="s">
        <v>1469</v>
      </c>
      <c r="G418" s="245"/>
      <c r="H418" s="248">
        <v>1</v>
      </c>
      <c r="I418" s="249"/>
      <c r="J418" s="245"/>
      <c r="K418" s="245"/>
      <c r="L418" s="250"/>
      <c r="M418" s="251"/>
      <c r="N418" s="252"/>
      <c r="O418" s="252"/>
      <c r="P418" s="252"/>
      <c r="Q418" s="252"/>
      <c r="R418" s="252"/>
      <c r="S418" s="252"/>
      <c r="T418" s="253"/>
      <c r="U418" s="14"/>
      <c r="V418" s="14"/>
      <c r="W418" s="14"/>
      <c r="X418" s="14"/>
      <c r="Y418" s="14"/>
      <c r="Z418" s="14"/>
      <c r="AA418" s="14"/>
      <c r="AB418" s="14"/>
      <c r="AC418" s="14"/>
      <c r="AD418" s="14"/>
      <c r="AE418" s="14"/>
      <c r="AT418" s="254" t="s">
        <v>307</v>
      </c>
      <c r="AU418" s="254" t="s">
        <v>81</v>
      </c>
      <c r="AV418" s="14" t="s">
        <v>81</v>
      </c>
      <c r="AW418" s="14" t="s">
        <v>33</v>
      </c>
      <c r="AX418" s="14" t="s">
        <v>72</v>
      </c>
      <c r="AY418" s="254" t="s">
        <v>295</v>
      </c>
    </row>
    <row r="419" s="14" customFormat="1">
      <c r="A419" s="14"/>
      <c r="B419" s="244"/>
      <c r="C419" s="245"/>
      <c r="D419" s="235" t="s">
        <v>307</v>
      </c>
      <c r="E419" s="246" t="s">
        <v>21</v>
      </c>
      <c r="F419" s="247" t="s">
        <v>1470</v>
      </c>
      <c r="G419" s="245"/>
      <c r="H419" s="248">
        <v>4</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307</v>
      </c>
      <c r="AU419" s="254" t="s">
        <v>81</v>
      </c>
      <c r="AV419" s="14" t="s">
        <v>81</v>
      </c>
      <c r="AW419" s="14" t="s">
        <v>33</v>
      </c>
      <c r="AX419" s="14" t="s">
        <v>72</v>
      </c>
      <c r="AY419" s="254" t="s">
        <v>295</v>
      </c>
    </row>
    <row r="420" s="14" customFormat="1">
      <c r="A420" s="14"/>
      <c r="B420" s="244"/>
      <c r="C420" s="245"/>
      <c r="D420" s="235" t="s">
        <v>307</v>
      </c>
      <c r="E420" s="246" t="s">
        <v>21</v>
      </c>
      <c r="F420" s="247" t="s">
        <v>1471</v>
      </c>
      <c r="G420" s="245"/>
      <c r="H420" s="248">
        <v>1</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307</v>
      </c>
      <c r="AU420" s="254" t="s">
        <v>81</v>
      </c>
      <c r="AV420" s="14" t="s">
        <v>81</v>
      </c>
      <c r="AW420" s="14" t="s">
        <v>33</v>
      </c>
      <c r="AX420" s="14" t="s">
        <v>72</v>
      </c>
      <c r="AY420" s="254" t="s">
        <v>295</v>
      </c>
    </row>
    <row r="421" s="14" customFormat="1">
      <c r="A421" s="14"/>
      <c r="B421" s="244"/>
      <c r="C421" s="245"/>
      <c r="D421" s="235" t="s">
        <v>307</v>
      </c>
      <c r="E421" s="246" t="s">
        <v>21</v>
      </c>
      <c r="F421" s="247" t="s">
        <v>1059</v>
      </c>
      <c r="G421" s="245"/>
      <c r="H421" s="248">
        <v>1</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307</v>
      </c>
      <c r="AU421" s="254" t="s">
        <v>81</v>
      </c>
      <c r="AV421" s="14" t="s">
        <v>81</v>
      </c>
      <c r="AW421" s="14" t="s">
        <v>33</v>
      </c>
      <c r="AX421" s="14" t="s">
        <v>72</v>
      </c>
      <c r="AY421" s="254" t="s">
        <v>295</v>
      </c>
    </row>
    <row r="422" s="15" customFormat="1">
      <c r="A422" s="15"/>
      <c r="B422" s="255"/>
      <c r="C422" s="256"/>
      <c r="D422" s="235" t="s">
        <v>307</v>
      </c>
      <c r="E422" s="257" t="s">
        <v>21</v>
      </c>
      <c r="F422" s="258" t="s">
        <v>312</v>
      </c>
      <c r="G422" s="256"/>
      <c r="H422" s="259">
        <v>8</v>
      </c>
      <c r="I422" s="260"/>
      <c r="J422" s="256"/>
      <c r="K422" s="256"/>
      <c r="L422" s="261"/>
      <c r="M422" s="262"/>
      <c r="N422" s="263"/>
      <c r="O422" s="263"/>
      <c r="P422" s="263"/>
      <c r="Q422" s="263"/>
      <c r="R422" s="263"/>
      <c r="S422" s="263"/>
      <c r="T422" s="264"/>
      <c r="U422" s="15"/>
      <c r="V422" s="15"/>
      <c r="W422" s="15"/>
      <c r="X422" s="15"/>
      <c r="Y422" s="15"/>
      <c r="Z422" s="15"/>
      <c r="AA422" s="15"/>
      <c r="AB422" s="15"/>
      <c r="AC422" s="15"/>
      <c r="AD422" s="15"/>
      <c r="AE422" s="15"/>
      <c r="AT422" s="265" t="s">
        <v>307</v>
      </c>
      <c r="AU422" s="265" t="s">
        <v>81</v>
      </c>
      <c r="AV422" s="15" t="s">
        <v>303</v>
      </c>
      <c r="AW422" s="15" t="s">
        <v>33</v>
      </c>
      <c r="AX422" s="15" t="s">
        <v>79</v>
      </c>
      <c r="AY422" s="265" t="s">
        <v>295</v>
      </c>
    </row>
    <row r="423" s="2" customFormat="1" ht="16.5" customHeight="1">
      <c r="A423" s="40"/>
      <c r="B423" s="41"/>
      <c r="C423" s="286" t="s">
        <v>1486</v>
      </c>
      <c r="D423" s="286" t="s">
        <v>947</v>
      </c>
      <c r="E423" s="287" t="s">
        <v>1070</v>
      </c>
      <c r="F423" s="288" t="s">
        <v>1071</v>
      </c>
      <c r="G423" s="289" t="s">
        <v>459</v>
      </c>
      <c r="H423" s="290">
        <v>8</v>
      </c>
      <c r="I423" s="291"/>
      <c r="J423" s="292">
        <f>ROUND(I423*H423,2)</f>
        <v>0</v>
      </c>
      <c r="K423" s="288" t="s">
        <v>302</v>
      </c>
      <c r="L423" s="293"/>
      <c r="M423" s="294" t="s">
        <v>21</v>
      </c>
      <c r="N423" s="295" t="s">
        <v>43</v>
      </c>
      <c r="O423" s="86"/>
      <c r="P423" s="224">
        <f>O423*H423</f>
        <v>0</v>
      </c>
      <c r="Q423" s="224">
        <v>0.0023999999999999998</v>
      </c>
      <c r="R423" s="224">
        <f>Q423*H423</f>
        <v>0.019199999999999998</v>
      </c>
      <c r="S423" s="224">
        <v>0</v>
      </c>
      <c r="T423" s="225">
        <f>S423*H423</f>
        <v>0</v>
      </c>
      <c r="U423" s="40"/>
      <c r="V423" s="40"/>
      <c r="W423" s="40"/>
      <c r="X423" s="40"/>
      <c r="Y423" s="40"/>
      <c r="Z423" s="40"/>
      <c r="AA423" s="40"/>
      <c r="AB423" s="40"/>
      <c r="AC423" s="40"/>
      <c r="AD423" s="40"/>
      <c r="AE423" s="40"/>
      <c r="AR423" s="226" t="s">
        <v>997</v>
      </c>
      <c r="AT423" s="226" t="s">
        <v>947</v>
      </c>
      <c r="AU423" s="226" t="s">
        <v>81</v>
      </c>
      <c r="AY423" s="19" t="s">
        <v>295</v>
      </c>
      <c r="BE423" s="227">
        <f>IF(N423="základní",J423,0)</f>
        <v>0</v>
      </c>
      <c r="BF423" s="227">
        <f>IF(N423="snížená",J423,0)</f>
        <v>0</v>
      </c>
      <c r="BG423" s="227">
        <f>IF(N423="zákl. přenesená",J423,0)</f>
        <v>0</v>
      </c>
      <c r="BH423" s="227">
        <f>IF(N423="sníž. přenesená",J423,0)</f>
        <v>0</v>
      </c>
      <c r="BI423" s="227">
        <f>IF(N423="nulová",J423,0)</f>
        <v>0</v>
      </c>
      <c r="BJ423" s="19" t="s">
        <v>79</v>
      </c>
      <c r="BK423" s="227">
        <f>ROUND(I423*H423,2)</f>
        <v>0</v>
      </c>
      <c r="BL423" s="19" t="s">
        <v>373</v>
      </c>
      <c r="BM423" s="226" t="s">
        <v>1487</v>
      </c>
    </row>
    <row r="424" s="2" customFormat="1" ht="16.5" customHeight="1">
      <c r="A424" s="40"/>
      <c r="B424" s="41"/>
      <c r="C424" s="215" t="s">
        <v>1488</v>
      </c>
      <c r="D424" s="215" t="s">
        <v>298</v>
      </c>
      <c r="E424" s="216" t="s">
        <v>1074</v>
      </c>
      <c r="F424" s="217" t="s">
        <v>1489</v>
      </c>
      <c r="G424" s="218" t="s">
        <v>503</v>
      </c>
      <c r="H424" s="219">
        <v>8</v>
      </c>
      <c r="I424" s="220"/>
      <c r="J424" s="221">
        <f>ROUND(I424*H424,2)</f>
        <v>0</v>
      </c>
      <c r="K424" s="217" t="s">
        <v>523</v>
      </c>
      <c r="L424" s="46"/>
      <c r="M424" s="222" t="s">
        <v>21</v>
      </c>
      <c r="N424" s="223" t="s">
        <v>43</v>
      </c>
      <c r="O424" s="86"/>
      <c r="P424" s="224">
        <f>O424*H424</f>
        <v>0</v>
      </c>
      <c r="Q424" s="224">
        <v>0.001</v>
      </c>
      <c r="R424" s="224">
        <f>Q424*H424</f>
        <v>0.0080000000000000002</v>
      </c>
      <c r="S424" s="224">
        <v>0</v>
      </c>
      <c r="T424" s="225">
        <f>S424*H424</f>
        <v>0</v>
      </c>
      <c r="U424" s="40"/>
      <c r="V424" s="40"/>
      <c r="W424" s="40"/>
      <c r="X424" s="40"/>
      <c r="Y424" s="40"/>
      <c r="Z424" s="40"/>
      <c r="AA424" s="40"/>
      <c r="AB424" s="40"/>
      <c r="AC424" s="40"/>
      <c r="AD424" s="40"/>
      <c r="AE424" s="40"/>
      <c r="AR424" s="226" t="s">
        <v>373</v>
      </c>
      <c r="AT424" s="226" t="s">
        <v>298</v>
      </c>
      <c r="AU424" s="226" t="s">
        <v>81</v>
      </c>
      <c r="AY424" s="19" t="s">
        <v>295</v>
      </c>
      <c r="BE424" s="227">
        <f>IF(N424="základní",J424,0)</f>
        <v>0</v>
      </c>
      <c r="BF424" s="227">
        <f>IF(N424="snížená",J424,0)</f>
        <v>0</v>
      </c>
      <c r="BG424" s="227">
        <f>IF(N424="zákl. přenesená",J424,0)</f>
        <v>0</v>
      </c>
      <c r="BH424" s="227">
        <f>IF(N424="sníž. přenesená",J424,0)</f>
        <v>0</v>
      </c>
      <c r="BI424" s="227">
        <f>IF(N424="nulová",J424,0)</f>
        <v>0</v>
      </c>
      <c r="BJ424" s="19" t="s">
        <v>79</v>
      </c>
      <c r="BK424" s="227">
        <f>ROUND(I424*H424,2)</f>
        <v>0</v>
      </c>
      <c r="BL424" s="19" t="s">
        <v>373</v>
      </c>
      <c r="BM424" s="226" t="s">
        <v>1490</v>
      </c>
    </row>
    <row r="425" s="2" customFormat="1" ht="24.15" customHeight="1">
      <c r="A425" s="40"/>
      <c r="B425" s="41"/>
      <c r="C425" s="215" t="s">
        <v>1491</v>
      </c>
      <c r="D425" s="215" t="s">
        <v>298</v>
      </c>
      <c r="E425" s="216" t="s">
        <v>1492</v>
      </c>
      <c r="F425" s="217" t="s">
        <v>1493</v>
      </c>
      <c r="G425" s="218" t="s">
        <v>503</v>
      </c>
      <c r="H425" s="219">
        <v>8</v>
      </c>
      <c r="I425" s="220"/>
      <c r="J425" s="221">
        <f>ROUND(I425*H425,2)</f>
        <v>0</v>
      </c>
      <c r="K425" s="217" t="s">
        <v>523</v>
      </c>
      <c r="L425" s="46"/>
      <c r="M425" s="222" t="s">
        <v>21</v>
      </c>
      <c r="N425" s="223" t="s">
        <v>43</v>
      </c>
      <c r="O425" s="86"/>
      <c r="P425" s="224">
        <f>O425*H425</f>
        <v>0</v>
      </c>
      <c r="Q425" s="224">
        <v>0.001</v>
      </c>
      <c r="R425" s="224">
        <f>Q425*H425</f>
        <v>0.0080000000000000002</v>
      </c>
      <c r="S425" s="224">
        <v>0</v>
      </c>
      <c r="T425" s="225">
        <f>S425*H425</f>
        <v>0</v>
      </c>
      <c r="U425" s="40"/>
      <c r="V425" s="40"/>
      <c r="W425" s="40"/>
      <c r="X425" s="40"/>
      <c r="Y425" s="40"/>
      <c r="Z425" s="40"/>
      <c r="AA425" s="40"/>
      <c r="AB425" s="40"/>
      <c r="AC425" s="40"/>
      <c r="AD425" s="40"/>
      <c r="AE425" s="40"/>
      <c r="AR425" s="226" t="s">
        <v>373</v>
      </c>
      <c r="AT425" s="226" t="s">
        <v>298</v>
      </c>
      <c r="AU425" s="226" t="s">
        <v>81</v>
      </c>
      <c r="AY425" s="19" t="s">
        <v>295</v>
      </c>
      <c r="BE425" s="227">
        <f>IF(N425="základní",J425,0)</f>
        <v>0</v>
      </c>
      <c r="BF425" s="227">
        <f>IF(N425="snížená",J425,0)</f>
        <v>0</v>
      </c>
      <c r="BG425" s="227">
        <f>IF(N425="zákl. přenesená",J425,0)</f>
        <v>0</v>
      </c>
      <c r="BH425" s="227">
        <f>IF(N425="sníž. přenesená",J425,0)</f>
        <v>0</v>
      </c>
      <c r="BI425" s="227">
        <f>IF(N425="nulová",J425,0)</f>
        <v>0</v>
      </c>
      <c r="BJ425" s="19" t="s">
        <v>79</v>
      </c>
      <c r="BK425" s="227">
        <f>ROUND(I425*H425,2)</f>
        <v>0</v>
      </c>
      <c r="BL425" s="19" t="s">
        <v>373</v>
      </c>
      <c r="BM425" s="226" t="s">
        <v>1494</v>
      </c>
    </row>
    <row r="426" s="2" customFormat="1" ht="16.5" customHeight="1">
      <c r="A426" s="40"/>
      <c r="B426" s="41"/>
      <c r="C426" s="215" t="s">
        <v>1495</v>
      </c>
      <c r="D426" s="215" t="s">
        <v>298</v>
      </c>
      <c r="E426" s="216" t="s">
        <v>1496</v>
      </c>
      <c r="F426" s="217" t="s">
        <v>1497</v>
      </c>
      <c r="G426" s="218" t="s">
        <v>459</v>
      </c>
      <c r="H426" s="219">
        <v>2</v>
      </c>
      <c r="I426" s="220"/>
      <c r="J426" s="221">
        <f>ROUND(I426*H426,2)</f>
        <v>0</v>
      </c>
      <c r="K426" s="217" t="s">
        <v>523</v>
      </c>
      <c r="L426" s="46"/>
      <c r="M426" s="222" t="s">
        <v>21</v>
      </c>
      <c r="N426" s="223" t="s">
        <v>43</v>
      </c>
      <c r="O426" s="86"/>
      <c r="P426" s="224">
        <f>O426*H426</f>
        <v>0</v>
      </c>
      <c r="Q426" s="224">
        <v>0.0050000000000000001</v>
      </c>
      <c r="R426" s="224">
        <f>Q426*H426</f>
        <v>0.01</v>
      </c>
      <c r="S426" s="224">
        <v>0</v>
      </c>
      <c r="T426" s="225">
        <f>S426*H426</f>
        <v>0</v>
      </c>
      <c r="U426" s="40"/>
      <c r="V426" s="40"/>
      <c r="W426" s="40"/>
      <c r="X426" s="40"/>
      <c r="Y426" s="40"/>
      <c r="Z426" s="40"/>
      <c r="AA426" s="40"/>
      <c r="AB426" s="40"/>
      <c r="AC426" s="40"/>
      <c r="AD426" s="40"/>
      <c r="AE426" s="40"/>
      <c r="AR426" s="226" t="s">
        <v>373</v>
      </c>
      <c r="AT426" s="226" t="s">
        <v>298</v>
      </c>
      <c r="AU426" s="226" t="s">
        <v>81</v>
      </c>
      <c r="AY426" s="19" t="s">
        <v>295</v>
      </c>
      <c r="BE426" s="227">
        <f>IF(N426="základní",J426,0)</f>
        <v>0</v>
      </c>
      <c r="BF426" s="227">
        <f>IF(N426="snížená",J426,0)</f>
        <v>0</v>
      </c>
      <c r="BG426" s="227">
        <f>IF(N426="zákl. přenesená",J426,0)</f>
        <v>0</v>
      </c>
      <c r="BH426" s="227">
        <f>IF(N426="sníž. přenesená",J426,0)</f>
        <v>0</v>
      </c>
      <c r="BI426" s="227">
        <f>IF(N426="nulová",J426,0)</f>
        <v>0</v>
      </c>
      <c r="BJ426" s="19" t="s">
        <v>79</v>
      </c>
      <c r="BK426" s="227">
        <f>ROUND(I426*H426,2)</f>
        <v>0</v>
      </c>
      <c r="BL426" s="19" t="s">
        <v>373</v>
      </c>
      <c r="BM426" s="226" t="s">
        <v>1498</v>
      </c>
    </row>
    <row r="427" s="2" customFormat="1" ht="49.05" customHeight="1">
      <c r="A427" s="40"/>
      <c r="B427" s="41"/>
      <c r="C427" s="215" t="s">
        <v>1499</v>
      </c>
      <c r="D427" s="215" t="s">
        <v>298</v>
      </c>
      <c r="E427" s="216" t="s">
        <v>1088</v>
      </c>
      <c r="F427" s="217" t="s">
        <v>1089</v>
      </c>
      <c r="G427" s="218" t="s">
        <v>348</v>
      </c>
      <c r="H427" s="219">
        <v>0.19900000000000001</v>
      </c>
      <c r="I427" s="220"/>
      <c r="J427" s="221">
        <f>ROUND(I427*H427,2)</f>
        <v>0</v>
      </c>
      <c r="K427" s="217" t="s">
        <v>302</v>
      </c>
      <c r="L427" s="46"/>
      <c r="M427" s="222" t="s">
        <v>21</v>
      </c>
      <c r="N427" s="223" t="s">
        <v>43</v>
      </c>
      <c r="O427" s="86"/>
      <c r="P427" s="224">
        <f>O427*H427</f>
        <v>0</v>
      </c>
      <c r="Q427" s="224">
        <v>0</v>
      </c>
      <c r="R427" s="224">
        <f>Q427*H427</f>
        <v>0</v>
      </c>
      <c r="S427" s="224">
        <v>0</v>
      </c>
      <c r="T427" s="225">
        <f>S427*H427</f>
        <v>0</v>
      </c>
      <c r="U427" s="40"/>
      <c r="V427" s="40"/>
      <c r="W427" s="40"/>
      <c r="X427" s="40"/>
      <c r="Y427" s="40"/>
      <c r="Z427" s="40"/>
      <c r="AA427" s="40"/>
      <c r="AB427" s="40"/>
      <c r="AC427" s="40"/>
      <c r="AD427" s="40"/>
      <c r="AE427" s="40"/>
      <c r="AR427" s="226" t="s">
        <v>373</v>
      </c>
      <c r="AT427" s="226" t="s">
        <v>298</v>
      </c>
      <c r="AU427" s="226" t="s">
        <v>81</v>
      </c>
      <c r="AY427" s="19" t="s">
        <v>295</v>
      </c>
      <c r="BE427" s="227">
        <f>IF(N427="základní",J427,0)</f>
        <v>0</v>
      </c>
      <c r="BF427" s="227">
        <f>IF(N427="snížená",J427,0)</f>
        <v>0</v>
      </c>
      <c r="BG427" s="227">
        <f>IF(N427="zákl. přenesená",J427,0)</f>
        <v>0</v>
      </c>
      <c r="BH427" s="227">
        <f>IF(N427="sníž. přenesená",J427,0)</f>
        <v>0</v>
      </c>
      <c r="BI427" s="227">
        <f>IF(N427="nulová",J427,0)</f>
        <v>0</v>
      </c>
      <c r="BJ427" s="19" t="s">
        <v>79</v>
      </c>
      <c r="BK427" s="227">
        <f>ROUND(I427*H427,2)</f>
        <v>0</v>
      </c>
      <c r="BL427" s="19" t="s">
        <v>373</v>
      </c>
      <c r="BM427" s="226" t="s">
        <v>1500</v>
      </c>
    </row>
    <row r="428" s="2" customFormat="1">
      <c r="A428" s="40"/>
      <c r="B428" s="41"/>
      <c r="C428" s="42"/>
      <c r="D428" s="228" t="s">
        <v>305</v>
      </c>
      <c r="E428" s="42"/>
      <c r="F428" s="229" t="s">
        <v>1091</v>
      </c>
      <c r="G428" s="42"/>
      <c r="H428" s="42"/>
      <c r="I428" s="230"/>
      <c r="J428" s="42"/>
      <c r="K428" s="42"/>
      <c r="L428" s="46"/>
      <c r="M428" s="231"/>
      <c r="N428" s="232"/>
      <c r="O428" s="86"/>
      <c r="P428" s="86"/>
      <c r="Q428" s="86"/>
      <c r="R428" s="86"/>
      <c r="S428" s="86"/>
      <c r="T428" s="87"/>
      <c r="U428" s="40"/>
      <c r="V428" s="40"/>
      <c r="W428" s="40"/>
      <c r="X428" s="40"/>
      <c r="Y428" s="40"/>
      <c r="Z428" s="40"/>
      <c r="AA428" s="40"/>
      <c r="AB428" s="40"/>
      <c r="AC428" s="40"/>
      <c r="AD428" s="40"/>
      <c r="AE428" s="40"/>
      <c r="AT428" s="19" t="s">
        <v>305</v>
      </c>
      <c r="AU428" s="19" t="s">
        <v>81</v>
      </c>
    </row>
    <row r="429" s="12" customFormat="1" ht="22.8" customHeight="1">
      <c r="A429" s="12"/>
      <c r="B429" s="199"/>
      <c r="C429" s="200"/>
      <c r="D429" s="201" t="s">
        <v>71</v>
      </c>
      <c r="E429" s="213" t="s">
        <v>536</v>
      </c>
      <c r="F429" s="213" t="s">
        <v>537</v>
      </c>
      <c r="G429" s="200"/>
      <c r="H429" s="200"/>
      <c r="I429" s="203"/>
      <c r="J429" s="214">
        <f>BK429</f>
        <v>0</v>
      </c>
      <c r="K429" s="200"/>
      <c r="L429" s="205"/>
      <c r="M429" s="206"/>
      <c r="N429" s="207"/>
      <c r="O429" s="207"/>
      <c r="P429" s="208">
        <f>SUM(P430:P463)</f>
        <v>0</v>
      </c>
      <c r="Q429" s="207"/>
      <c r="R429" s="208">
        <f>SUM(R430:R463)</f>
        <v>0.88310727</v>
      </c>
      <c r="S429" s="207"/>
      <c r="T429" s="209">
        <f>SUM(T430:T463)</f>
        <v>0</v>
      </c>
      <c r="U429" s="12"/>
      <c r="V429" s="12"/>
      <c r="W429" s="12"/>
      <c r="X429" s="12"/>
      <c r="Y429" s="12"/>
      <c r="Z429" s="12"/>
      <c r="AA429" s="12"/>
      <c r="AB429" s="12"/>
      <c r="AC429" s="12"/>
      <c r="AD429" s="12"/>
      <c r="AE429" s="12"/>
      <c r="AR429" s="210" t="s">
        <v>81</v>
      </c>
      <c r="AT429" s="211" t="s">
        <v>71</v>
      </c>
      <c r="AU429" s="211" t="s">
        <v>79</v>
      </c>
      <c r="AY429" s="210" t="s">
        <v>295</v>
      </c>
      <c r="BK429" s="212">
        <f>SUM(BK430:BK463)</f>
        <v>0</v>
      </c>
    </row>
    <row r="430" s="2" customFormat="1" ht="24.15" customHeight="1">
      <c r="A430" s="40"/>
      <c r="B430" s="41"/>
      <c r="C430" s="215" t="s">
        <v>1501</v>
      </c>
      <c r="D430" s="215" t="s">
        <v>298</v>
      </c>
      <c r="E430" s="216" t="s">
        <v>1502</v>
      </c>
      <c r="F430" s="217" t="s">
        <v>1503</v>
      </c>
      <c r="G430" s="218" t="s">
        <v>301</v>
      </c>
      <c r="H430" s="219">
        <v>28.260000000000002</v>
      </c>
      <c r="I430" s="220"/>
      <c r="J430" s="221">
        <f>ROUND(I430*H430,2)</f>
        <v>0</v>
      </c>
      <c r="K430" s="217" t="s">
        <v>302</v>
      </c>
      <c r="L430" s="46"/>
      <c r="M430" s="222" t="s">
        <v>21</v>
      </c>
      <c r="N430" s="223" t="s">
        <v>43</v>
      </c>
      <c r="O430" s="86"/>
      <c r="P430" s="224">
        <f>O430*H430</f>
        <v>0</v>
      </c>
      <c r="Q430" s="224">
        <v>0.00029999999999999997</v>
      </c>
      <c r="R430" s="224">
        <f>Q430*H430</f>
        <v>0.0084779999999999994</v>
      </c>
      <c r="S430" s="224">
        <v>0</v>
      </c>
      <c r="T430" s="225">
        <f>S430*H430</f>
        <v>0</v>
      </c>
      <c r="U430" s="40"/>
      <c r="V430" s="40"/>
      <c r="W430" s="40"/>
      <c r="X430" s="40"/>
      <c r="Y430" s="40"/>
      <c r="Z430" s="40"/>
      <c r="AA430" s="40"/>
      <c r="AB430" s="40"/>
      <c r="AC430" s="40"/>
      <c r="AD430" s="40"/>
      <c r="AE430" s="40"/>
      <c r="AR430" s="226" t="s">
        <v>373</v>
      </c>
      <c r="AT430" s="226" t="s">
        <v>298</v>
      </c>
      <c r="AU430" s="226" t="s">
        <v>81</v>
      </c>
      <c r="AY430" s="19" t="s">
        <v>295</v>
      </c>
      <c r="BE430" s="227">
        <f>IF(N430="základní",J430,0)</f>
        <v>0</v>
      </c>
      <c r="BF430" s="227">
        <f>IF(N430="snížená",J430,0)</f>
        <v>0</v>
      </c>
      <c r="BG430" s="227">
        <f>IF(N430="zákl. přenesená",J430,0)</f>
        <v>0</v>
      </c>
      <c r="BH430" s="227">
        <f>IF(N430="sníž. přenesená",J430,0)</f>
        <v>0</v>
      </c>
      <c r="BI430" s="227">
        <f>IF(N430="nulová",J430,0)</f>
        <v>0</v>
      </c>
      <c r="BJ430" s="19" t="s">
        <v>79</v>
      </c>
      <c r="BK430" s="227">
        <f>ROUND(I430*H430,2)</f>
        <v>0</v>
      </c>
      <c r="BL430" s="19" t="s">
        <v>373</v>
      </c>
      <c r="BM430" s="226" t="s">
        <v>1504</v>
      </c>
    </row>
    <row r="431" s="2" customFormat="1">
      <c r="A431" s="40"/>
      <c r="B431" s="41"/>
      <c r="C431" s="42"/>
      <c r="D431" s="228" t="s">
        <v>305</v>
      </c>
      <c r="E431" s="42"/>
      <c r="F431" s="229" t="s">
        <v>1505</v>
      </c>
      <c r="G431" s="42"/>
      <c r="H431" s="42"/>
      <c r="I431" s="230"/>
      <c r="J431" s="42"/>
      <c r="K431" s="42"/>
      <c r="L431" s="46"/>
      <c r="M431" s="231"/>
      <c r="N431" s="232"/>
      <c r="O431" s="86"/>
      <c r="P431" s="86"/>
      <c r="Q431" s="86"/>
      <c r="R431" s="86"/>
      <c r="S431" s="86"/>
      <c r="T431" s="87"/>
      <c r="U431" s="40"/>
      <c r="V431" s="40"/>
      <c r="W431" s="40"/>
      <c r="X431" s="40"/>
      <c r="Y431" s="40"/>
      <c r="Z431" s="40"/>
      <c r="AA431" s="40"/>
      <c r="AB431" s="40"/>
      <c r="AC431" s="40"/>
      <c r="AD431" s="40"/>
      <c r="AE431" s="40"/>
      <c r="AT431" s="19" t="s">
        <v>305</v>
      </c>
      <c r="AU431" s="19" t="s">
        <v>81</v>
      </c>
    </row>
    <row r="432" s="14" customFormat="1">
      <c r="A432" s="14"/>
      <c r="B432" s="244"/>
      <c r="C432" s="245"/>
      <c r="D432" s="235" t="s">
        <v>307</v>
      </c>
      <c r="E432" s="246" t="s">
        <v>21</v>
      </c>
      <c r="F432" s="247" t="s">
        <v>1194</v>
      </c>
      <c r="G432" s="245"/>
      <c r="H432" s="248">
        <v>28.260000000000002</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307</v>
      </c>
      <c r="AU432" s="254" t="s">
        <v>81</v>
      </c>
      <c r="AV432" s="14" t="s">
        <v>81</v>
      </c>
      <c r="AW432" s="14" t="s">
        <v>33</v>
      </c>
      <c r="AX432" s="14" t="s">
        <v>72</v>
      </c>
      <c r="AY432" s="254" t="s">
        <v>295</v>
      </c>
    </row>
    <row r="433" s="15" customFormat="1">
      <c r="A433" s="15"/>
      <c r="B433" s="255"/>
      <c r="C433" s="256"/>
      <c r="D433" s="235" t="s">
        <v>307</v>
      </c>
      <c r="E433" s="257" t="s">
        <v>21</v>
      </c>
      <c r="F433" s="258" t="s">
        <v>312</v>
      </c>
      <c r="G433" s="256"/>
      <c r="H433" s="259">
        <v>28.260000000000002</v>
      </c>
      <c r="I433" s="260"/>
      <c r="J433" s="256"/>
      <c r="K433" s="256"/>
      <c r="L433" s="261"/>
      <c r="M433" s="262"/>
      <c r="N433" s="263"/>
      <c r="O433" s="263"/>
      <c r="P433" s="263"/>
      <c r="Q433" s="263"/>
      <c r="R433" s="263"/>
      <c r="S433" s="263"/>
      <c r="T433" s="264"/>
      <c r="U433" s="15"/>
      <c r="V433" s="15"/>
      <c r="W433" s="15"/>
      <c r="X433" s="15"/>
      <c r="Y433" s="15"/>
      <c r="Z433" s="15"/>
      <c r="AA433" s="15"/>
      <c r="AB433" s="15"/>
      <c r="AC433" s="15"/>
      <c r="AD433" s="15"/>
      <c r="AE433" s="15"/>
      <c r="AT433" s="265" t="s">
        <v>307</v>
      </c>
      <c r="AU433" s="265" t="s">
        <v>81</v>
      </c>
      <c r="AV433" s="15" t="s">
        <v>303</v>
      </c>
      <c r="AW433" s="15" t="s">
        <v>33</v>
      </c>
      <c r="AX433" s="15" t="s">
        <v>79</v>
      </c>
      <c r="AY433" s="265" t="s">
        <v>295</v>
      </c>
    </row>
    <row r="434" s="2" customFormat="1" ht="33" customHeight="1">
      <c r="A434" s="40"/>
      <c r="B434" s="41"/>
      <c r="C434" s="215" t="s">
        <v>1506</v>
      </c>
      <c r="D434" s="215" t="s">
        <v>298</v>
      </c>
      <c r="E434" s="216" t="s">
        <v>1507</v>
      </c>
      <c r="F434" s="217" t="s">
        <v>1508</v>
      </c>
      <c r="G434" s="218" t="s">
        <v>328</v>
      </c>
      <c r="H434" s="219">
        <v>25.434000000000001</v>
      </c>
      <c r="I434" s="220"/>
      <c r="J434" s="221">
        <f>ROUND(I434*H434,2)</f>
        <v>0</v>
      </c>
      <c r="K434" s="217" t="s">
        <v>302</v>
      </c>
      <c r="L434" s="46"/>
      <c r="M434" s="222" t="s">
        <v>21</v>
      </c>
      <c r="N434" s="223" t="s">
        <v>43</v>
      </c>
      <c r="O434" s="86"/>
      <c r="P434" s="224">
        <f>O434*H434</f>
        <v>0</v>
      </c>
      <c r="Q434" s="224">
        <v>0.00042999999999999999</v>
      </c>
      <c r="R434" s="224">
        <f>Q434*H434</f>
        <v>0.010936619999999999</v>
      </c>
      <c r="S434" s="224">
        <v>0</v>
      </c>
      <c r="T434" s="225">
        <f>S434*H434</f>
        <v>0</v>
      </c>
      <c r="U434" s="40"/>
      <c r="V434" s="40"/>
      <c r="W434" s="40"/>
      <c r="X434" s="40"/>
      <c r="Y434" s="40"/>
      <c r="Z434" s="40"/>
      <c r="AA434" s="40"/>
      <c r="AB434" s="40"/>
      <c r="AC434" s="40"/>
      <c r="AD434" s="40"/>
      <c r="AE434" s="40"/>
      <c r="AR434" s="226" t="s">
        <v>373</v>
      </c>
      <c r="AT434" s="226" t="s">
        <v>298</v>
      </c>
      <c r="AU434" s="226" t="s">
        <v>81</v>
      </c>
      <c r="AY434" s="19" t="s">
        <v>295</v>
      </c>
      <c r="BE434" s="227">
        <f>IF(N434="základní",J434,0)</f>
        <v>0</v>
      </c>
      <c r="BF434" s="227">
        <f>IF(N434="snížená",J434,0)</f>
        <v>0</v>
      </c>
      <c r="BG434" s="227">
        <f>IF(N434="zákl. přenesená",J434,0)</f>
        <v>0</v>
      </c>
      <c r="BH434" s="227">
        <f>IF(N434="sníž. přenesená",J434,0)</f>
        <v>0</v>
      </c>
      <c r="BI434" s="227">
        <f>IF(N434="nulová",J434,0)</f>
        <v>0</v>
      </c>
      <c r="BJ434" s="19" t="s">
        <v>79</v>
      </c>
      <c r="BK434" s="227">
        <f>ROUND(I434*H434,2)</f>
        <v>0</v>
      </c>
      <c r="BL434" s="19" t="s">
        <v>373</v>
      </c>
      <c r="BM434" s="226" t="s">
        <v>1509</v>
      </c>
    </row>
    <row r="435" s="2" customFormat="1">
      <c r="A435" s="40"/>
      <c r="B435" s="41"/>
      <c r="C435" s="42"/>
      <c r="D435" s="228" t="s">
        <v>305</v>
      </c>
      <c r="E435" s="42"/>
      <c r="F435" s="229" t="s">
        <v>1510</v>
      </c>
      <c r="G435" s="42"/>
      <c r="H435" s="42"/>
      <c r="I435" s="230"/>
      <c r="J435" s="42"/>
      <c r="K435" s="42"/>
      <c r="L435" s="46"/>
      <c r="M435" s="231"/>
      <c r="N435" s="232"/>
      <c r="O435" s="86"/>
      <c r="P435" s="86"/>
      <c r="Q435" s="86"/>
      <c r="R435" s="86"/>
      <c r="S435" s="86"/>
      <c r="T435" s="87"/>
      <c r="U435" s="40"/>
      <c r="V435" s="40"/>
      <c r="W435" s="40"/>
      <c r="X435" s="40"/>
      <c r="Y435" s="40"/>
      <c r="Z435" s="40"/>
      <c r="AA435" s="40"/>
      <c r="AB435" s="40"/>
      <c r="AC435" s="40"/>
      <c r="AD435" s="40"/>
      <c r="AE435" s="40"/>
      <c r="AT435" s="19" t="s">
        <v>305</v>
      </c>
      <c r="AU435" s="19" t="s">
        <v>81</v>
      </c>
    </row>
    <row r="436" s="14" customFormat="1">
      <c r="A436" s="14"/>
      <c r="B436" s="244"/>
      <c r="C436" s="245"/>
      <c r="D436" s="235" t="s">
        <v>307</v>
      </c>
      <c r="E436" s="246" t="s">
        <v>21</v>
      </c>
      <c r="F436" s="247" t="s">
        <v>1265</v>
      </c>
      <c r="G436" s="245"/>
      <c r="H436" s="248">
        <v>25.434000000000001</v>
      </c>
      <c r="I436" s="249"/>
      <c r="J436" s="245"/>
      <c r="K436" s="245"/>
      <c r="L436" s="250"/>
      <c r="M436" s="251"/>
      <c r="N436" s="252"/>
      <c r="O436" s="252"/>
      <c r="P436" s="252"/>
      <c r="Q436" s="252"/>
      <c r="R436" s="252"/>
      <c r="S436" s="252"/>
      <c r="T436" s="253"/>
      <c r="U436" s="14"/>
      <c r="V436" s="14"/>
      <c r="W436" s="14"/>
      <c r="X436" s="14"/>
      <c r="Y436" s="14"/>
      <c r="Z436" s="14"/>
      <c r="AA436" s="14"/>
      <c r="AB436" s="14"/>
      <c r="AC436" s="14"/>
      <c r="AD436" s="14"/>
      <c r="AE436" s="14"/>
      <c r="AT436" s="254" t="s">
        <v>307</v>
      </c>
      <c r="AU436" s="254" t="s">
        <v>81</v>
      </c>
      <c r="AV436" s="14" t="s">
        <v>81</v>
      </c>
      <c r="AW436" s="14" t="s">
        <v>33</v>
      </c>
      <c r="AX436" s="14" t="s">
        <v>72</v>
      </c>
      <c r="AY436" s="254" t="s">
        <v>295</v>
      </c>
    </row>
    <row r="437" s="15" customFormat="1">
      <c r="A437" s="15"/>
      <c r="B437" s="255"/>
      <c r="C437" s="256"/>
      <c r="D437" s="235" t="s">
        <v>307</v>
      </c>
      <c r="E437" s="257" t="s">
        <v>21</v>
      </c>
      <c r="F437" s="258" t="s">
        <v>312</v>
      </c>
      <c r="G437" s="256"/>
      <c r="H437" s="259">
        <v>25.434000000000001</v>
      </c>
      <c r="I437" s="260"/>
      <c r="J437" s="256"/>
      <c r="K437" s="256"/>
      <c r="L437" s="261"/>
      <c r="M437" s="262"/>
      <c r="N437" s="263"/>
      <c r="O437" s="263"/>
      <c r="P437" s="263"/>
      <c r="Q437" s="263"/>
      <c r="R437" s="263"/>
      <c r="S437" s="263"/>
      <c r="T437" s="264"/>
      <c r="U437" s="15"/>
      <c r="V437" s="15"/>
      <c r="W437" s="15"/>
      <c r="X437" s="15"/>
      <c r="Y437" s="15"/>
      <c r="Z437" s="15"/>
      <c r="AA437" s="15"/>
      <c r="AB437" s="15"/>
      <c r="AC437" s="15"/>
      <c r="AD437" s="15"/>
      <c r="AE437" s="15"/>
      <c r="AT437" s="265" t="s">
        <v>307</v>
      </c>
      <c r="AU437" s="265" t="s">
        <v>81</v>
      </c>
      <c r="AV437" s="15" t="s">
        <v>303</v>
      </c>
      <c r="AW437" s="15" t="s">
        <v>33</v>
      </c>
      <c r="AX437" s="15" t="s">
        <v>79</v>
      </c>
      <c r="AY437" s="265" t="s">
        <v>295</v>
      </c>
    </row>
    <row r="438" s="2" customFormat="1" ht="24.15" customHeight="1">
      <c r="A438" s="40"/>
      <c r="B438" s="41"/>
      <c r="C438" s="286" t="s">
        <v>1511</v>
      </c>
      <c r="D438" s="286" t="s">
        <v>947</v>
      </c>
      <c r="E438" s="287" t="s">
        <v>1512</v>
      </c>
      <c r="F438" s="288" t="s">
        <v>1513</v>
      </c>
      <c r="G438" s="289" t="s">
        <v>459</v>
      </c>
      <c r="H438" s="290">
        <v>62.948999999999998</v>
      </c>
      <c r="I438" s="291"/>
      <c r="J438" s="292">
        <f>ROUND(I438*H438,2)</f>
        <v>0</v>
      </c>
      <c r="K438" s="288" t="s">
        <v>302</v>
      </c>
      <c r="L438" s="293"/>
      <c r="M438" s="294" t="s">
        <v>21</v>
      </c>
      <c r="N438" s="295" t="s">
        <v>43</v>
      </c>
      <c r="O438" s="86"/>
      <c r="P438" s="224">
        <f>O438*H438</f>
        <v>0</v>
      </c>
      <c r="Q438" s="224">
        <v>0.00044999999999999999</v>
      </c>
      <c r="R438" s="224">
        <f>Q438*H438</f>
        <v>0.028327049999999999</v>
      </c>
      <c r="S438" s="224">
        <v>0</v>
      </c>
      <c r="T438" s="225">
        <f>S438*H438</f>
        <v>0</v>
      </c>
      <c r="U438" s="40"/>
      <c r="V438" s="40"/>
      <c r="W438" s="40"/>
      <c r="X438" s="40"/>
      <c r="Y438" s="40"/>
      <c r="Z438" s="40"/>
      <c r="AA438" s="40"/>
      <c r="AB438" s="40"/>
      <c r="AC438" s="40"/>
      <c r="AD438" s="40"/>
      <c r="AE438" s="40"/>
      <c r="AR438" s="226" t="s">
        <v>997</v>
      </c>
      <c r="AT438" s="226" t="s">
        <v>947</v>
      </c>
      <c r="AU438" s="226" t="s">
        <v>81</v>
      </c>
      <c r="AY438" s="19" t="s">
        <v>295</v>
      </c>
      <c r="BE438" s="227">
        <f>IF(N438="základní",J438,0)</f>
        <v>0</v>
      </c>
      <c r="BF438" s="227">
        <f>IF(N438="snížená",J438,0)</f>
        <v>0</v>
      </c>
      <c r="BG438" s="227">
        <f>IF(N438="zákl. přenesená",J438,0)</f>
        <v>0</v>
      </c>
      <c r="BH438" s="227">
        <f>IF(N438="sníž. přenesená",J438,0)</f>
        <v>0</v>
      </c>
      <c r="BI438" s="227">
        <f>IF(N438="nulová",J438,0)</f>
        <v>0</v>
      </c>
      <c r="BJ438" s="19" t="s">
        <v>79</v>
      </c>
      <c r="BK438" s="227">
        <f>ROUND(I438*H438,2)</f>
        <v>0</v>
      </c>
      <c r="BL438" s="19" t="s">
        <v>373</v>
      </c>
      <c r="BM438" s="226" t="s">
        <v>1514</v>
      </c>
    </row>
    <row r="439" s="14" customFormat="1">
      <c r="A439" s="14"/>
      <c r="B439" s="244"/>
      <c r="C439" s="245"/>
      <c r="D439" s="235" t="s">
        <v>307</v>
      </c>
      <c r="E439" s="245"/>
      <c r="F439" s="247" t="s">
        <v>1515</v>
      </c>
      <c r="G439" s="245"/>
      <c r="H439" s="248">
        <v>62.948999999999998</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307</v>
      </c>
      <c r="AU439" s="254" t="s">
        <v>81</v>
      </c>
      <c r="AV439" s="14" t="s">
        <v>81</v>
      </c>
      <c r="AW439" s="14" t="s">
        <v>4</v>
      </c>
      <c r="AX439" s="14" t="s">
        <v>79</v>
      </c>
      <c r="AY439" s="254" t="s">
        <v>295</v>
      </c>
    </row>
    <row r="440" s="2" customFormat="1" ht="49.05" customHeight="1">
      <c r="A440" s="40"/>
      <c r="B440" s="41"/>
      <c r="C440" s="215" t="s">
        <v>1516</v>
      </c>
      <c r="D440" s="215" t="s">
        <v>298</v>
      </c>
      <c r="E440" s="216" t="s">
        <v>1517</v>
      </c>
      <c r="F440" s="217" t="s">
        <v>1518</v>
      </c>
      <c r="G440" s="218" t="s">
        <v>301</v>
      </c>
      <c r="H440" s="219">
        <v>28.260000000000002</v>
      </c>
      <c r="I440" s="220"/>
      <c r="J440" s="221">
        <f>ROUND(I440*H440,2)</f>
        <v>0</v>
      </c>
      <c r="K440" s="217" t="s">
        <v>302</v>
      </c>
      <c r="L440" s="46"/>
      <c r="M440" s="222" t="s">
        <v>21</v>
      </c>
      <c r="N440" s="223" t="s">
        <v>43</v>
      </c>
      <c r="O440" s="86"/>
      <c r="P440" s="224">
        <f>O440*H440</f>
        <v>0</v>
      </c>
      <c r="Q440" s="224">
        <v>0.0068900000000000003</v>
      </c>
      <c r="R440" s="224">
        <f>Q440*H440</f>
        <v>0.19471140000000001</v>
      </c>
      <c r="S440" s="224">
        <v>0</v>
      </c>
      <c r="T440" s="225">
        <f>S440*H440</f>
        <v>0</v>
      </c>
      <c r="U440" s="40"/>
      <c r="V440" s="40"/>
      <c r="W440" s="40"/>
      <c r="X440" s="40"/>
      <c r="Y440" s="40"/>
      <c r="Z440" s="40"/>
      <c r="AA440" s="40"/>
      <c r="AB440" s="40"/>
      <c r="AC440" s="40"/>
      <c r="AD440" s="40"/>
      <c r="AE440" s="40"/>
      <c r="AR440" s="226" t="s">
        <v>373</v>
      </c>
      <c r="AT440" s="226" t="s">
        <v>298</v>
      </c>
      <c r="AU440" s="226" t="s">
        <v>81</v>
      </c>
      <c r="AY440" s="19" t="s">
        <v>295</v>
      </c>
      <c r="BE440" s="227">
        <f>IF(N440="základní",J440,0)</f>
        <v>0</v>
      </c>
      <c r="BF440" s="227">
        <f>IF(N440="snížená",J440,0)</f>
        <v>0</v>
      </c>
      <c r="BG440" s="227">
        <f>IF(N440="zákl. přenesená",J440,0)</f>
        <v>0</v>
      </c>
      <c r="BH440" s="227">
        <f>IF(N440="sníž. přenesená",J440,0)</f>
        <v>0</v>
      </c>
      <c r="BI440" s="227">
        <f>IF(N440="nulová",J440,0)</f>
        <v>0</v>
      </c>
      <c r="BJ440" s="19" t="s">
        <v>79</v>
      </c>
      <c r="BK440" s="227">
        <f>ROUND(I440*H440,2)</f>
        <v>0</v>
      </c>
      <c r="BL440" s="19" t="s">
        <v>373</v>
      </c>
      <c r="BM440" s="226" t="s">
        <v>1519</v>
      </c>
    </row>
    <row r="441" s="2" customFormat="1">
      <c r="A441" s="40"/>
      <c r="B441" s="41"/>
      <c r="C441" s="42"/>
      <c r="D441" s="228" t="s">
        <v>305</v>
      </c>
      <c r="E441" s="42"/>
      <c r="F441" s="229" t="s">
        <v>1520</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305</v>
      </c>
      <c r="AU441" s="19" t="s">
        <v>81</v>
      </c>
    </row>
    <row r="442" s="14" customFormat="1">
      <c r="A442" s="14"/>
      <c r="B442" s="244"/>
      <c r="C442" s="245"/>
      <c r="D442" s="235" t="s">
        <v>307</v>
      </c>
      <c r="E442" s="246" t="s">
        <v>21</v>
      </c>
      <c r="F442" s="247" t="s">
        <v>1194</v>
      </c>
      <c r="G442" s="245"/>
      <c r="H442" s="248">
        <v>28.260000000000002</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307</v>
      </c>
      <c r="AU442" s="254" t="s">
        <v>81</v>
      </c>
      <c r="AV442" s="14" t="s">
        <v>81</v>
      </c>
      <c r="AW442" s="14" t="s">
        <v>33</v>
      </c>
      <c r="AX442" s="14" t="s">
        <v>72</v>
      </c>
      <c r="AY442" s="254" t="s">
        <v>295</v>
      </c>
    </row>
    <row r="443" s="15" customFormat="1">
      <c r="A443" s="15"/>
      <c r="B443" s="255"/>
      <c r="C443" s="256"/>
      <c r="D443" s="235" t="s">
        <v>307</v>
      </c>
      <c r="E443" s="257" t="s">
        <v>21</v>
      </c>
      <c r="F443" s="258" t="s">
        <v>312</v>
      </c>
      <c r="G443" s="256"/>
      <c r="H443" s="259">
        <v>28.260000000000002</v>
      </c>
      <c r="I443" s="260"/>
      <c r="J443" s="256"/>
      <c r="K443" s="256"/>
      <c r="L443" s="261"/>
      <c r="M443" s="262"/>
      <c r="N443" s="263"/>
      <c r="O443" s="263"/>
      <c r="P443" s="263"/>
      <c r="Q443" s="263"/>
      <c r="R443" s="263"/>
      <c r="S443" s="263"/>
      <c r="T443" s="264"/>
      <c r="U443" s="15"/>
      <c r="V443" s="15"/>
      <c r="W443" s="15"/>
      <c r="X443" s="15"/>
      <c r="Y443" s="15"/>
      <c r="Z443" s="15"/>
      <c r="AA443" s="15"/>
      <c r="AB443" s="15"/>
      <c r="AC443" s="15"/>
      <c r="AD443" s="15"/>
      <c r="AE443" s="15"/>
      <c r="AT443" s="265" t="s">
        <v>307</v>
      </c>
      <c r="AU443" s="265" t="s">
        <v>81</v>
      </c>
      <c r="AV443" s="15" t="s">
        <v>303</v>
      </c>
      <c r="AW443" s="15" t="s">
        <v>33</v>
      </c>
      <c r="AX443" s="15" t="s">
        <v>79</v>
      </c>
      <c r="AY443" s="265" t="s">
        <v>295</v>
      </c>
    </row>
    <row r="444" s="2" customFormat="1" ht="37.8" customHeight="1">
      <c r="A444" s="40"/>
      <c r="B444" s="41"/>
      <c r="C444" s="286" t="s">
        <v>1521</v>
      </c>
      <c r="D444" s="286" t="s">
        <v>947</v>
      </c>
      <c r="E444" s="287" t="s">
        <v>1522</v>
      </c>
      <c r="F444" s="288" t="s">
        <v>1523</v>
      </c>
      <c r="G444" s="289" t="s">
        <v>301</v>
      </c>
      <c r="H444" s="290">
        <v>26.367000000000001</v>
      </c>
      <c r="I444" s="291"/>
      <c r="J444" s="292">
        <f>ROUND(I444*H444,2)</f>
        <v>0</v>
      </c>
      <c r="K444" s="288" t="s">
        <v>302</v>
      </c>
      <c r="L444" s="293"/>
      <c r="M444" s="294" t="s">
        <v>21</v>
      </c>
      <c r="N444" s="295" t="s">
        <v>43</v>
      </c>
      <c r="O444" s="86"/>
      <c r="P444" s="224">
        <f>O444*H444</f>
        <v>0</v>
      </c>
      <c r="Q444" s="224">
        <v>0.019199999999999998</v>
      </c>
      <c r="R444" s="224">
        <f>Q444*H444</f>
        <v>0.50624639999999999</v>
      </c>
      <c r="S444" s="224">
        <v>0</v>
      </c>
      <c r="T444" s="225">
        <f>S444*H444</f>
        <v>0</v>
      </c>
      <c r="U444" s="40"/>
      <c r="V444" s="40"/>
      <c r="W444" s="40"/>
      <c r="X444" s="40"/>
      <c r="Y444" s="40"/>
      <c r="Z444" s="40"/>
      <c r="AA444" s="40"/>
      <c r="AB444" s="40"/>
      <c r="AC444" s="40"/>
      <c r="AD444" s="40"/>
      <c r="AE444" s="40"/>
      <c r="AR444" s="226" t="s">
        <v>997</v>
      </c>
      <c r="AT444" s="226" t="s">
        <v>947</v>
      </c>
      <c r="AU444" s="226" t="s">
        <v>81</v>
      </c>
      <c r="AY444" s="19" t="s">
        <v>295</v>
      </c>
      <c r="BE444" s="227">
        <f>IF(N444="základní",J444,0)</f>
        <v>0</v>
      </c>
      <c r="BF444" s="227">
        <f>IF(N444="snížená",J444,0)</f>
        <v>0</v>
      </c>
      <c r="BG444" s="227">
        <f>IF(N444="zákl. přenesená",J444,0)</f>
        <v>0</v>
      </c>
      <c r="BH444" s="227">
        <f>IF(N444="sníž. přenesená",J444,0)</f>
        <v>0</v>
      </c>
      <c r="BI444" s="227">
        <f>IF(N444="nulová",J444,0)</f>
        <v>0</v>
      </c>
      <c r="BJ444" s="19" t="s">
        <v>79</v>
      </c>
      <c r="BK444" s="227">
        <f>ROUND(I444*H444,2)</f>
        <v>0</v>
      </c>
      <c r="BL444" s="19" t="s">
        <v>373</v>
      </c>
      <c r="BM444" s="226" t="s">
        <v>1524</v>
      </c>
    </row>
    <row r="445" s="13" customFormat="1">
      <c r="A445" s="13"/>
      <c r="B445" s="233"/>
      <c r="C445" s="234"/>
      <c r="D445" s="235" t="s">
        <v>307</v>
      </c>
      <c r="E445" s="236" t="s">
        <v>21</v>
      </c>
      <c r="F445" s="237" t="s">
        <v>1525</v>
      </c>
      <c r="G445" s="234"/>
      <c r="H445" s="236" t="s">
        <v>21</v>
      </c>
      <c r="I445" s="238"/>
      <c r="J445" s="234"/>
      <c r="K445" s="234"/>
      <c r="L445" s="239"/>
      <c r="M445" s="240"/>
      <c r="N445" s="241"/>
      <c r="O445" s="241"/>
      <c r="P445" s="241"/>
      <c r="Q445" s="241"/>
      <c r="R445" s="241"/>
      <c r="S445" s="241"/>
      <c r="T445" s="242"/>
      <c r="U445" s="13"/>
      <c r="V445" s="13"/>
      <c r="W445" s="13"/>
      <c r="X445" s="13"/>
      <c r="Y445" s="13"/>
      <c r="Z445" s="13"/>
      <c r="AA445" s="13"/>
      <c r="AB445" s="13"/>
      <c r="AC445" s="13"/>
      <c r="AD445" s="13"/>
      <c r="AE445" s="13"/>
      <c r="AT445" s="243" t="s">
        <v>307</v>
      </c>
      <c r="AU445" s="243" t="s">
        <v>81</v>
      </c>
      <c r="AV445" s="13" t="s">
        <v>79</v>
      </c>
      <c r="AW445" s="13" t="s">
        <v>33</v>
      </c>
      <c r="AX445" s="13" t="s">
        <v>72</v>
      </c>
      <c r="AY445" s="243" t="s">
        <v>295</v>
      </c>
    </row>
    <row r="446" s="14" customFormat="1">
      <c r="A446" s="14"/>
      <c r="B446" s="244"/>
      <c r="C446" s="245"/>
      <c r="D446" s="235" t="s">
        <v>307</v>
      </c>
      <c r="E446" s="246" t="s">
        <v>21</v>
      </c>
      <c r="F446" s="247" t="s">
        <v>1526</v>
      </c>
      <c r="G446" s="245"/>
      <c r="H446" s="248">
        <v>23.969999999999999</v>
      </c>
      <c r="I446" s="249"/>
      <c r="J446" s="245"/>
      <c r="K446" s="245"/>
      <c r="L446" s="250"/>
      <c r="M446" s="251"/>
      <c r="N446" s="252"/>
      <c r="O446" s="252"/>
      <c r="P446" s="252"/>
      <c r="Q446" s="252"/>
      <c r="R446" s="252"/>
      <c r="S446" s="252"/>
      <c r="T446" s="253"/>
      <c r="U446" s="14"/>
      <c r="V446" s="14"/>
      <c r="W446" s="14"/>
      <c r="X446" s="14"/>
      <c r="Y446" s="14"/>
      <c r="Z446" s="14"/>
      <c r="AA446" s="14"/>
      <c r="AB446" s="14"/>
      <c r="AC446" s="14"/>
      <c r="AD446" s="14"/>
      <c r="AE446" s="14"/>
      <c r="AT446" s="254" t="s">
        <v>307</v>
      </c>
      <c r="AU446" s="254" t="s">
        <v>81</v>
      </c>
      <c r="AV446" s="14" t="s">
        <v>81</v>
      </c>
      <c r="AW446" s="14" t="s">
        <v>33</v>
      </c>
      <c r="AX446" s="14" t="s">
        <v>72</v>
      </c>
      <c r="AY446" s="254" t="s">
        <v>295</v>
      </c>
    </row>
    <row r="447" s="15" customFormat="1">
      <c r="A447" s="15"/>
      <c r="B447" s="255"/>
      <c r="C447" s="256"/>
      <c r="D447" s="235" t="s">
        <v>307</v>
      </c>
      <c r="E447" s="257" t="s">
        <v>21</v>
      </c>
      <c r="F447" s="258" t="s">
        <v>312</v>
      </c>
      <c r="G447" s="256"/>
      <c r="H447" s="259">
        <v>23.969999999999999</v>
      </c>
      <c r="I447" s="260"/>
      <c r="J447" s="256"/>
      <c r="K447" s="256"/>
      <c r="L447" s="261"/>
      <c r="M447" s="262"/>
      <c r="N447" s="263"/>
      <c r="O447" s="263"/>
      <c r="P447" s="263"/>
      <c r="Q447" s="263"/>
      <c r="R447" s="263"/>
      <c r="S447" s="263"/>
      <c r="T447" s="264"/>
      <c r="U447" s="15"/>
      <c r="V447" s="15"/>
      <c r="W447" s="15"/>
      <c r="X447" s="15"/>
      <c r="Y447" s="15"/>
      <c r="Z447" s="15"/>
      <c r="AA447" s="15"/>
      <c r="AB447" s="15"/>
      <c r="AC447" s="15"/>
      <c r="AD447" s="15"/>
      <c r="AE447" s="15"/>
      <c r="AT447" s="265" t="s">
        <v>307</v>
      </c>
      <c r="AU447" s="265" t="s">
        <v>81</v>
      </c>
      <c r="AV447" s="15" t="s">
        <v>303</v>
      </c>
      <c r="AW447" s="15" t="s">
        <v>33</v>
      </c>
      <c r="AX447" s="15" t="s">
        <v>79</v>
      </c>
      <c r="AY447" s="265" t="s">
        <v>295</v>
      </c>
    </row>
    <row r="448" s="14" customFormat="1">
      <c r="A448" s="14"/>
      <c r="B448" s="244"/>
      <c r="C448" s="245"/>
      <c r="D448" s="235" t="s">
        <v>307</v>
      </c>
      <c r="E448" s="245"/>
      <c r="F448" s="247" t="s">
        <v>1527</v>
      </c>
      <c r="G448" s="245"/>
      <c r="H448" s="248">
        <v>26.367000000000001</v>
      </c>
      <c r="I448" s="249"/>
      <c r="J448" s="245"/>
      <c r="K448" s="245"/>
      <c r="L448" s="250"/>
      <c r="M448" s="251"/>
      <c r="N448" s="252"/>
      <c r="O448" s="252"/>
      <c r="P448" s="252"/>
      <c r="Q448" s="252"/>
      <c r="R448" s="252"/>
      <c r="S448" s="252"/>
      <c r="T448" s="253"/>
      <c r="U448" s="14"/>
      <c r="V448" s="14"/>
      <c r="W448" s="14"/>
      <c r="X448" s="14"/>
      <c r="Y448" s="14"/>
      <c r="Z448" s="14"/>
      <c r="AA448" s="14"/>
      <c r="AB448" s="14"/>
      <c r="AC448" s="14"/>
      <c r="AD448" s="14"/>
      <c r="AE448" s="14"/>
      <c r="AT448" s="254" t="s">
        <v>307</v>
      </c>
      <c r="AU448" s="254" t="s">
        <v>81</v>
      </c>
      <c r="AV448" s="14" t="s">
        <v>81</v>
      </c>
      <c r="AW448" s="14" t="s">
        <v>4</v>
      </c>
      <c r="AX448" s="14" t="s">
        <v>79</v>
      </c>
      <c r="AY448" s="254" t="s">
        <v>295</v>
      </c>
    </row>
    <row r="449" s="2" customFormat="1" ht="24.15" customHeight="1">
      <c r="A449" s="40"/>
      <c r="B449" s="41"/>
      <c r="C449" s="286" t="s">
        <v>1528</v>
      </c>
      <c r="D449" s="286" t="s">
        <v>947</v>
      </c>
      <c r="E449" s="287" t="s">
        <v>1529</v>
      </c>
      <c r="F449" s="288" t="s">
        <v>1530</v>
      </c>
      <c r="G449" s="289" t="s">
        <v>301</v>
      </c>
      <c r="H449" s="290">
        <v>4.7190000000000003</v>
      </c>
      <c r="I449" s="291"/>
      <c r="J449" s="292">
        <f>ROUND(I449*H449,2)</f>
        <v>0</v>
      </c>
      <c r="K449" s="288" t="s">
        <v>523</v>
      </c>
      <c r="L449" s="293"/>
      <c r="M449" s="294" t="s">
        <v>21</v>
      </c>
      <c r="N449" s="295" t="s">
        <v>43</v>
      </c>
      <c r="O449" s="86"/>
      <c r="P449" s="224">
        <f>O449*H449</f>
        <v>0</v>
      </c>
      <c r="Q449" s="224">
        <v>0.019199999999999998</v>
      </c>
      <c r="R449" s="224">
        <f>Q449*H449</f>
        <v>0.090604799999999999</v>
      </c>
      <c r="S449" s="224">
        <v>0</v>
      </c>
      <c r="T449" s="225">
        <f>S449*H449</f>
        <v>0</v>
      </c>
      <c r="U449" s="40"/>
      <c r="V449" s="40"/>
      <c r="W449" s="40"/>
      <c r="X449" s="40"/>
      <c r="Y449" s="40"/>
      <c r="Z449" s="40"/>
      <c r="AA449" s="40"/>
      <c r="AB449" s="40"/>
      <c r="AC449" s="40"/>
      <c r="AD449" s="40"/>
      <c r="AE449" s="40"/>
      <c r="AR449" s="226" t="s">
        <v>997</v>
      </c>
      <c r="AT449" s="226" t="s">
        <v>947</v>
      </c>
      <c r="AU449" s="226" t="s">
        <v>81</v>
      </c>
      <c r="AY449" s="19" t="s">
        <v>295</v>
      </c>
      <c r="BE449" s="227">
        <f>IF(N449="základní",J449,0)</f>
        <v>0</v>
      </c>
      <c r="BF449" s="227">
        <f>IF(N449="snížená",J449,0)</f>
        <v>0</v>
      </c>
      <c r="BG449" s="227">
        <f>IF(N449="zákl. přenesená",J449,0)</f>
        <v>0</v>
      </c>
      <c r="BH449" s="227">
        <f>IF(N449="sníž. přenesená",J449,0)</f>
        <v>0</v>
      </c>
      <c r="BI449" s="227">
        <f>IF(N449="nulová",J449,0)</f>
        <v>0</v>
      </c>
      <c r="BJ449" s="19" t="s">
        <v>79</v>
      </c>
      <c r="BK449" s="227">
        <f>ROUND(I449*H449,2)</f>
        <v>0</v>
      </c>
      <c r="BL449" s="19" t="s">
        <v>373</v>
      </c>
      <c r="BM449" s="226" t="s">
        <v>1531</v>
      </c>
    </row>
    <row r="450" s="13" customFormat="1">
      <c r="A450" s="13"/>
      <c r="B450" s="233"/>
      <c r="C450" s="234"/>
      <c r="D450" s="235" t="s">
        <v>307</v>
      </c>
      <c r="E450" s="236" t="s">
        <v>21</v>
      </c>
      <c r="F450" s="237" t="s">
        <v>1532</v>
      </c>
      <c r="G450" s="234"/>
      <c r="H450" s="236" t="s">
        <v>21</v>
      </c>
      <c r="I450" s="238"/>
      <c r="J450" s="234"/>
      <c r="K450" s="234"/>
      <c r="L450" s="239"/>
      <c r="M450" s="240"/>
      <c r="N450" s="241"/>
      <c r="O450" s="241"/>
      <c r="P450" s="241"/>
      <c r="Q450" s="241"/>
      <c r="R450" s="241"/>
      <c r="S450" s="241"/>
      <c r="T450" s="242"/>
      <c r="U450" s="13"/>
      <c r="V450" s="13"/>
      <c r="W450" s="13"/>
      <c r="X450" s="13"/>
      <c r="Y450" s="13"/>
      <c r="Z450" s="13"/>
      <c r="AA450" s="13"/>
      <c r="AB450" s="13"/>
      <c r="AC450" s="13"/>
      <c r="AD450" s="13"/>
      <c r="AE450" s="13"/>
      <c r="AT450" s="243" t="s">
        <v>307</v>
      </c>
      <c r="AU450" s="243" t="s">
        <v>81</v>
      </c>
      <c r="AV450" s="13" t="s">
        <v>79</v>
      </c>
      <c r="AW450" s="13" t="s">
        <v>33</v>
      </c>
      <c r="AX450" s="13" t="s">
        <v>72</v>
      </c>
      <c r="AY450" s="243" t="s">
        <v>295</v>
      </c>
    </row>
    <row r="451" s="14" customFormat="1">
      <c r="A451" s="14"/>
      <c r="B451" s="244"/>
      <c r="C451" s="245"/>
      <c r="D451" s="235" t="s">
        <v>307</v>
      </c>
      <c r="E451" s="246" t="s">
        <v>21</v>
      </c>
      <c r="F451" s="247" t="s">
        <v>1533</v>
      </c>
      <c r="G451" s="245"/>
      <c r="H451" s="248">
        <v>4.29</v>
      </c>
      <c r="I451" s="249"/>
      <c r="J451" s="245"/>
      <c r="K451" s="245"/>
      <c r="L451" s="250"/>
      <c r="M451" s="251"/>
      <c r="N451" s="252"/>
      <c r="O451" s="252"/>
      <c r="P451" s="252"/>
      <c r="Q451" s="252"/>
      <c r="R451" s="252"/>
      <c r="S451" s="252"/>
      <c r="T451" s="253"/>
      <c r="U451" s="14"/>
      <c r="V451" s="14"/>
      <c r="W451" s="14"/>
      <c r="X451" s="14"/>
      <c r="Y451" s="14"/>
      <c r="Z451" s="14"/>
      <c r="AA451" s="14"/>
      <c r="AB451" s="14"/>
      <c r="AC451" s="14"/>
      <c r="AD451" s="14"/>
      <c r="AE451" s="14"/>
      <c r="AT451" s="254" t="s">
        <v>307</v>
      </c>
      <c r="AU451" s="254" t="s">
        <v>81</v>
      </c>
      <c r="AV451" s="14" t="s">
        <v>81</v>
      </c>
      <c r="AW451" s="14" t="s">
        <v>33</v>
      </c>
      <c r="AX451" s="14" t="s">
        <v>72</v>
      </c>
      <c r="AY451" s="254" t="s">
        <v>295</v>
      </c>
    </row>
    <row r="452" s="15" customFormat="1">
      <c r="A452" s="15"/>
      <c r="B452" s="255"/>
      <c r="C452" s="256"/>
      <c r="D452" s="235" t="s">
        <v>307</v>
      </c>
      <c r="E452" s="257" t="s">
        <v>21</v>
      </c>
      <c r="F452" s="258" t="s">
        <v>312</v>
      </c>
      <c r="G452" s="256"/>
      <c r="H452" s="259">
        <v>4.29</v>
      </c>
      <c r="I452" s="260"/>
      <c r="J452" s="256"/>
      <c r="K452" s="256"/>
      <c r="L452" s="261"/>
      <c r="M452" s="262"/>
      <c r="N452" s="263"/>
      <c r="O452" s="263"/>
      <c r="P452" s="263"/>
      <c r="Q452" s="263"/>
      <c r="R452" s="263"/>
      <c r="S452" s="263"/>
      <c r="T452" s="264"/>
      <c r="U452" s="15"/>
      <c r="V452" s="15"/>
      <c r="W452" s="15"/>
      <c r="X452" s="15"/>
      <c r="Y452" s="15"/>
      <c r="Z452" s="15"/>
      <c r="AA452" s="15"/>
      <c r="AB452" s="15"/>
      <c r="AC452" s="15"/>
      <c r="AD452" s="15"/>
      <c r="AE452" s="15"/>
      <c r="AT452" s="265" t="s">
        <v>307</v>
      </c>
      <c r="AU452" s="265" t="s">
        <v>81</v>
      </c>
      <c r="AV452" s="15" t="s">
        <v>303</v>
      </c>
      <c r="AW452" s="15" t="s">
        <v>33</v>
      </c>
      <c r="AX452" s="15" t="s">
        <v>79</v>
      </c>
      <c r="AY452" s="265" t="s">
        <v>295</v>
      </c>
    </row>
    <row r="453" s="14" customFormat="1">
      <c r="A453" s="14"/>
      <c r="B453" s="244"/>
      <c r="C453" s="245"/>
      <c r="D453" s="235" t="s">
        <v>307</v>
      </c>
      <c r="E453" s="245"/>
      <c r="F453" s="247" t="s">
        <v>1534</v>
      </c>
      <c r="G453" s="245"/>
      <c r="H453" s="248">
        <v>4.7190000000000003</v>
      </c>
      <c r="I453" s="249"/>
      <c r="J453" s="245"/>
      <c r="K453" s="245"/>
      <c r="L453" s="250"/>
      <c r="M453" s="251"/>
      <c r="N453" s="252"/>
      <c r="O453" s="252"/>
      <c r="P453" s="252"/>
      <c r="Q453" s="252"/>
      <c r="R453" s="252"/>
      <c r="S453" s="252"/>
      <c r="T453" s="253"/>
      <c r="U453" s="14"/>
      <c r="V453" s="14"/>
      <c r="W453" s="14"/>
      <c r="X453" s="14"/>
      <c r="Y453" s="14"/>
      <c r="Z453" s="14"/>
      <c r="AA453" s="14"/>
      <c r="AB453" s="14"/>
      <c r="AC453" s="14"/>
      <c r="AD453" s="14"/>
      <c r="AE453" s="14"/>
      <c r="AT453" s="254" t="s">
        <v>307</v>
      </c>
      <c r="AU453" s="254" t="s">
        <v>81</v>
      </c>
      <c r="AV453" s="14" t="s">
        <v>81</v>
      </c>
      <c r="AW453" s="14" t="s">
        <v>4</v>
      </c>
      <c r="AX453" s="14" t="s">
        <v>79</v>
      </c>
      <c r="AY453" s="254" t="s">
        <v>295</v>
      </c>
    </row>
    <row r="454" s="2" customFormat="1" ht="24.15" customHeight="1">
      <c r="A454" s="40"/>
      <c r="B454" s="41"/>
      <c r="C454" s="215" t="s">
        <v>1535</v>
      </c>
      <c r="D454" s="215" t="s">
        <v>298</v>
      </c>
      <c r="E454" s="216" t="s">
        <v>1536</v>
      </c>
      <c r="F454" s="217" t="s">
        <v>1537</v>
      </c>
      <c r="G454" s="218" t="s">
        <v>301</v>
      </c>
      <c r="H454" s="219">
        <v>28.260000000000002</v>
      </c>
      <c r="I454" s="220"/>
      <c r="J454" s="221">
        <f>ROUND(I454*H454,2)</f>
        <v>0</v>
      </c>
      <c r="K454" s="217" t="s">
        <v>302</v>
      </c>
      <c r="L454" s="46"/>
      <c r="M454" s="222" t="s">
        <v>21</v>
      </c>
      <c r="N454" s="223" t="s">
        <v>43</v>
      </c>
      <c r="O454" s="86"/>
      <c r="P454" s="224">
        <f>O454*H454</f>
        <v>0</v>
      </c>
      <c r="Q454" s="224">
        <v>0.0015</v>
      </c>
      <c r="R454" s="224">
        <f>Q454*H454</f>
        <v>0.042390000000000004</v>
      </c>
      <c r="S454" s="224">
        <v>0</v>
      </c>
      <c r="T454" s="225">
        <f>S454*H454</f>
        <v>0</v>
      </c>
      <c r="U454" s="40"/>
      <c r="V454" s="40"/>
      <c r="W454" s="40"/>
      <c r="X454" s="40"/>
      <c r="Y454" s="40"/>
      <c r="Z454" s="40"/>
      <c r="AA454" s="40"/>
      <c r="AB454" s="40"/>
      <c r="AC454" s="40"/>
      <c r="AD454" s="40"/>
      <c r="AE454" s="40"/>
      <c r="AR454" s="226" t="s">
        <v>373</v>
      </c>
      <c r="AT454" s="226" t="s">
        <v>298</v>
      </c>
      <c r="AU454" s="226" t="s">
        <v>81</v>
      </c>
      <c r="AY454" s="19" t="s">
        <v>295</v>
      </c>
      <c r="BE454" s="227">
        <f>IF(N454="základní",J454,0)</f>
        <v>0</v>
      </c>
      <c r="BF454" s="227">
        <f>IF(N454="snížená",J454,0)</f>
        <v>0</v>
      </c>
      <c r="BG454" s="227">
        <f>IF(N454="zákl. přenesená",J454,0)</f>
        <v>0</v>
      </c>
      <c r="BH454" s="227">
        <f>IF(N454="sníž. přenesená",J454,0)</f>
        <v>0</v>
      </c>
      <c r="BI454" s="227">
        <f>IF(N454="nulová",J454,0)</f>
        <v>0</v>
      </c>
      <c r="BJ454" s="19" t="s">
        <v>79</v>
      </c>
      <c r="BK454" s="227">
        <f>ROUND(I454*H454,2)</f>
        <v>0</v>
      </c>
      <c r="BL454" s="19" t="s">
        <v>373</v>
      </c>
      <c r="BM454" s="226" t="s">
        <v>1538</v>
      </c>
    </row>
    <row r="455" s="2" customFormat="1">
      <c r="A455" s="40"/>
      <c r="B455" s="41"/>
      <c r="C455" s="42"/>
      <c r="D455" s="228" t="s">
        <v>305</v>
      </c>
      <c r="E455" s="42"/>
      <c r="F455" s="229" t="s">
        <v>1539</v>
      </c>
      <c r="G455" s="42"/>
      <c r="H455" s="42"/>
      <c r="I455" s="230"/>
      <c r="J455" s="42"/>
      <c r="K455" s="42"/>
      <c r="L455" s="46"/>
      <c r="M455" s="231"/>
      <c r="N455" s="232"/>
      <c r="O455" s="86"/>
      <c r="P455" s="86"/>
      <c r="Q455" s="86"/>
      <c r="R455" s="86"/>
      <c r="S455" s="86"/>
      <c r="T455" s="87"/>
      <c r="U455" s="40"/>
      <c r="V455" s="40"/>
      <c r="W455" s="40"/>
      <c r="X455" s="40"/>
      <c r="Y455" s="40"/>
      <c r="Z455" s="40"/>
      <c r="AA455" s="40"/>
      <c r="AB455" s="40"/>
      <c r="AC455" s="40"/>
      <c r="AD455" s="40"/>
      <c r="AE455" s="40"/>
      <c r="AT455" s="19" t="s">
        <v>305</v>
      </c>
      <c r="AU455" s="19" t="s">
        <v>81</v>
      </c>
    </row>
    <row r="456" s="14" customFormat="1">
      <c r="A456" s="14"/>
      <c r="B456" s="244"/>
      <c r="C456" s="245"/>
      <c r="D456" s="235" t="s">
        <v>307</v>
      </c>
      <c r="E456" s="246" t="s">
        <v>21</v>
      </c>
      <c r="F456" s="247" t="s">
        <v>1194</v>
      </c>
      <c r="G456" s="245"/>
      <c r="H456" s="248">
        <v>28.260000000000002</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307</v>
      </c>
      <c r="AU456" s="254" t="s">
        <v>81</v>
      </c>
      <c r="AV456" s="14" t="s">
        <v>81</v>
      </c>
      <c r="AW456" s="14" t="s">
        <v>33</v>
      </c>
      <c r="AX456" s="14" t="s">
        <v>72</v>
      </c>
      <c r="AY456" s="254" t="s">
        <v>295</v>
      </c>
    </row>
    <row r="457" s="15" customFormat="1">
      <c r="A457" s="15"/>
      <c r="B457" s="255"/>
      <c r="C457" s="256"/>
      <c r="D457" s="235" t="s">
        <v>307</v>
      </c>
      <c r="E457" s="257" t="s">
        <v>21</v>
      </c>
      <c r="F457" s="258" t="s">
        <v>312</v>
      </c>
      <c r="G457" s="256"/>
      <c r="H457" s="259">
        <v>28.260000000000002</v>
      </c>
      <c r="I457" s="260"/>
      <c r="J457" s="256"/>
      <c r="K457" s="256"/>
      <c r="L457" s="261"/>
      <c r="M457" s="262"/>
      <c r="N457" s="263"/>
      <c r="O457" s="263"/>
      <c r="P457" s="263"/>
      <c r="Q457" s="263"/>
      <c r="R457" s="263"/>
      <c r="S457" s="263"/>
      <c r="T457" s="264"/>
      <c r="U457" s="15"/>
      <c r="V457" s="15"/>
      <c r="W457" s="15"/>
      <c r="X457" s="15"/>
      <c r="Y457" s="15"/>
      <c r="Z457" s="15"/>
      <c r="AA457" s="15"/>
      <c r="AB457" s="15"/>
      <c r="AC457" s="15"/>
      <c r="AD457" s="15"/>
      <c r="AE457" s="15"/>
      <c r="AT457" s="265" t="s">
        <v>307</v>
      </c>
      <c r="AU457" s="265" t="s">
        <v>81</v>
      </c>
      <c r="AV457" s="15" t="s">
        <v>303</v>
      </c>
      <c r="AW457" s="15" t="s">
        <v>33</v>
      </c>
      <c r="AX457" s="15" t="s">
        <v>79</v>
      </c>
      <c r="AY457" s="265" t="s">
        <v>295</v>
      </c>
    </row>
    <row r="458" s="2" customFormat="1" ht="24.15" customHeight="1">
      <c r="A458" s="40"/>
      <c r="B458" s="41"/>
      <c r="C458" s="215" t="s">
        <v>1540</v>
      </c>
      <c r="D458" s="215" t="s">
        <v>298</v>
      </c>
      <c r="E458" s="216" t="s">
        <v>1541</v>
      </c>
      <c r="F458" s="217" t="s">
        <v>1542</v>
      </c>
      <c r="G458" s="218" t="s">
        <v>301</v>
      </c>
      <c r="H458" s="219">
        <v>28.260000000000002</v>
      </c>
      <c r="I458" s="220"/>
      <c r="J458" s="221">
        <f>ROUND(I458*H458,2)</f>
        <v>0</v>
      </c>
      <c r="K458" s="217" t="s">
        <v>302</v>
      </c>
      <c r="L458" s="46"/>
      <c r="M458" s="222" t="s">
        <v>21</v>
      </c>
      <c r="N458" s="223" t="s">
        <v>43</v>
      </c>
      <c r="O458" s="86"/>
      <c r="P458" s="224">
        <f>O458*H458</f>
        <v>0</v>
      </c>
      <c r="Q458" s="224">
        <v>5.0000000000000002E-05</v>
      </c>
      <c r="R458" s="224">
        <f>Q458*H458</f>
        <v>0.0014130000000000002</v>
      </c>
      <c r="S458" s="224">
        <v>0</v>
      </c>
      <c r="T458" s="225">
        <f>S458*H458</f>
        <v>0</v>
      </c>
      <c r="U458" s="40"/>
      <c r="V458" s="40"/>
      <c r="W458" s="40"/>
      <c r="X458" s="40"/>
      <c r="Y458" s="40"/>
      <c r="Z458" s="40"/>
      <c r="AA458" s="40"/>
      <c r="AB458" s="40"/>
      <c r="AC458" s="40"/>
      <c r="AD458" s="40"/>
      <c r="AE458" s="40"/>
      <c r="AR458" s="226" t="s">
        <v>373</v>
      </c>
      <c r="AT458" s="226" t="s">
        <v>298</v>
      </c>
      <c r="AU458" s="226" t="s">
        <v>81</v>
      </c>
      <c r="AY458" s="19" t="s">
        <v>295</v>
      </c>
      <c r="BE458" s="227">
        <f>IF(N458="základní",J458,0)</f>
        <v>0</v>
      </c>
      <c r="BF458" s="227">
        <f>IF(N458="snížená",J458,0)</f>
        <v>0</v>
      </c>
      <c r="BG458" s="227">
        <f>IF(N458="zákl. přenesená",J458,0)</f>
        <v>0</v>
      </c>
      <c r="BH458" s="227">
        <f>IF(N458="sníž. přenesená",J458,0)</f>
        <v>0</v>
      </c>
      <c r="BI458" s="227">
        <f>IF(N458="nulová",J458,0)</f>
        <v>0</v>
      </c>
      <c r="BJ458" s="19" t="s">
        <v>79</v>
      </c>
      <c r="BK458" s="227">
        <f>ROUND(I458*H458,2)</f>
        <v>0</v>
      </c>
      <c r="BL458" s="19" t="s">
        <v>373</v>
      </c>
      <c r="BM458" s="226" t="s">
        <v>1543</v>
      </c>
    </row>
    <row r="459" s="2" customFormat="1">
      <c r="A459" s="40"/>
      <c r="B459" s="41"/>
      <c r="C459" s="42"/>
      <c r="D459" s="228" t="s">
        <v>305</v>
      </c>
      <c r="E459" s="42"/>
      <c r="F459" s="229" t="s">
        <v>1544</v>
      </c>
      <c r="G459" s="42"/>
      <c r="H459" s="42"/>
      <c r="I459" s="230"/>
      <c r="J459" s="42"/>
      <c r="K459" s="42"/>
      <c r="L459" s="46"/>
      <c r="M459" s="231"/>
      <c r="N459" s="232"/>
      <c r="O459" s="86"/>
      <c r="P459" s="86"/>
      <c r="Q459" s="86"/>
      <c r="R459" s="86"/>
      <c r="S459" s="86"/>
      <c r="T459" s="87"/>
      <c r="U459" s="40"/>
      <c r="V459" s="40"/>
      <c r="W459" s="40"/>
      <c r="X459" s="40"/>
      <c r="Y459" s="40"/>
      <c r="Z459" s="40"/>
      <c r="AA459" s="40"/>
      <c r="AB459" s="40"/>
      <c r="AC459" s="40"/>
      <c r="AD459" s="40"/>
      <c r="AE459" s="40"/>
      <c r="AT459" s="19" t="s">
        <v>305</v>
      </c>
      <c r="AU459" s="19" t="s">
        <v>81</v>
      </c>
    </row>
    <row r="460" s="14" customFormat="1">
      <c r="A460" s="14"/>
      <c r="B460" s="244"/>
      <c r="C460" s="245"/>
      <c r="D460" s="235" t="s">
        <v>307</v>
      </c>
      <c r="E460" s="246" t="s">
        <v>21</v>
      </c>
      <c r="F460" s="247" t="s">
        <v>1194</v>
      </c>
      <c r="G460" s="245"/>
      <c r="H460" s="248">
        <v>28.260000000000002</v>
      </c>
      <c r="I460" s="249"/>
      <c r="J460" s="245"/>
      <c r="K460" s="245"/>
      <c r="L460" s="250"/>
      <c r="M460" s="251"/>
      <c r="N460" s="252"/>
      <c r="O460" s="252"/>
      <c r="P460" s="252"/>
      <c r="Q460" s="252"/>
      <c r="R460" s="252"/>
      <c r="S460" s="252"/>
      <c r="T460" s="253"/>
      <c r="U460" s="14"/>
      <c r="V460" s="14"/>
      <c r="W460" s="14"/>
      <c r="X460" s="14"/>
      <c r="Y460" s="14"/>
      <c r="Z460" s="14"/>
      <c r="AA460" s="14"/>
      <c r="AB460" s="14"/>
      <c r="AC460" s="14"/>
      <c r="AD460" s="14"/>
      <c r="AE460" s="14"/>
      <c r="AT460" s="254" t="s">
        <v>307</v>
      </c>
      <c r="AU460" s="254" t="s">
        <v>81</v>
      </c>
      <c r="AV460" s="14" t="s">
        <v>81</v>
      </c>
      <c r="AW460" s="14" t="s">
        <v>33</v>
      </c>
      <c r="AX460" s="14" t="s">
        <v>72</v>
      </c>
      <c r="AY460" s="254" t="s">
        <v>295</v>
      </c>
    </row>
    <row r="461" s="15" customFormat="1">
      <c r="A461" s="15"/>
      <c r="B461" s="255"/>
      <c r="C461" s="256"/>
      <c r="D461" s="235" t="s">
        <v>307</v>
      </c>
      <c r="E461" s="257" t="s">
        <v>21</v>
      </c>
      <c r="F461" s="258" t="s">
        <v>312</v>
      </c>
      <c r="G461" s="256"/>
      <c r="H461" s="259">
        <v>28.260000000000002</v>
      </c>
      <c r="I461" s="260"/>
      <c r="J461" s="256"/>
      <c r="K461" s="256"/>
      <c r="L461" s="261"/>
      <c r="M461" s="262"/>
      <c r="N461" s="263"/>
      <c r="O461" s="263"/>
      <c r="P461" s="263"/>
      <c r="Q461" s="263"/>
      <c r="R461" s="263"/>
      <c r="S461" s="263"/>
      <c r="T461" s="264"/>
      <c r="U461" s="15"/>
      <c r="V461" s="15"/>
      <c r="W461" s="15"/>
      <c r="X461" s="15"/>
      <c r="Y461" s="15"/>
      <c r="Z461" s="15"/>
      <c r="AA461" s="15"/>
      <c r="AB461" s="15"/>
      <c r="AC461" s="15"/>
      <c r="AD461" s="15"/>
      <c r="AE461" s="15"/>
      <c r="AT461" s="265" t="s">
        <v>307</v>
      </c>
      <c r="AU461" s="265" t="s">
        <v>81</v>
      </c>
      <c r="AV461" s="15" t="s">
        <v>303</v>
      </c>
      <c r="AW461" s="15" t="s">
        <v>33</v>
      </c>
      <c r="AX461" s="15" t="s">
        <v>79</v>
      </c>
      <c r="AY461" s="265" t="s">
        <v>295</v>
      </c>
    </row>
    <row r="462" s="2" customFormat="1" ht="49.05" customHeight="1">
      <c r="A462" s="40"/>
      <c r="B462" s="41"/>
      <c r="C462" s="215" t="s">
        <v>1545</v>
      </c>
      <c r="D462" s="215" t="s">
        <v>298</v>
      </c>
      <c r="E462" s="216" t="s">
        <v>1546</v>
      </c>
      <c r="F462" s="217" t="s">
        <v>1547</v>
      </c>
      <c r="G462" s="218" t="s">
        <v>348</v>
      </c>
      <c r="H462" s="219">
        <v>0.88300000000000001</v>
      </c>
      <c r="I462" s="220"/>
      <c r="J462" s="221">
        <f>ROUND(I462*H462,2)</f>
        <v>0</v>
      </c>
      <c r="K462" s="217" t="s">
        <v>302</v>
      </c>
      <c r="L462" s="46"/>
      <c r="M462" s="222" t="s">
        <v>21</v>
      </c>
      <c r="N462" s="223" t="s">
        <v>43</v>
      </c>
      <c r="O462" s="86"/>
      <c r="P462" s="224">
        <f>O462*H462</f>
        <v>0</v>
      </c>
      <c r="Q462" s="224">
        <v>0</v>
      </c>
      <c r="R462" s="224">
        <f>Q462*H462</f>
        <v>0</v>
      </c>
      <c r="S462" s="224">
        <v>0</v>
      </c>
      <c r="T462" s="225">
        <f>S462*H462</f>
        <v>0</v>
      </c>
      <c r="U462" s="40"/>
      <c r="V462" s="40"/>
      <c r="W462" s="40"/>
      <c r="X462" s="40"/>
      <c r="Y462" s="40"/>
      <c r="Z462" s="40"/>
      <c r="AA462" s="40"/>
      <c r="AB462" s="40"/>
      <c r="AC462" s="40"/>
      <c r="AD462" s="40"/>
      <c r="AE462" s="40"/>
      <c r="AR462" s="226" t="s">
        <v>373</v>
      </c>
      <c r="AT462" s="226" t="s">
        <v>298</v>
      </c>
      <c r="AU462" s="226" t="s">
        <v>81</v>
      </c>
      <c r="AY462" s="19" t="s">
        <v>295</v>
      </c>
      <c r="BE462" s="227">
        <f>IF(N462="základní",J462,0)</f>
        <v>0</v>
      </c>
      <c r="BF462" s="227">
        <f>IF(N462="snížená",J462,0)</f>
        <v>0</v>
      </c>
      <c r="BG462" s="227">
        <f>IF(N462="zákl. přenesená",J462,0)</f>
        <v>0</v>
      </c>
      <c r="BH462" s="227">
        <f>IF(N462="sníž. přenesená",J462,0)</f>
        <v>0</v>
      </c>
      <c r="BI462" s="227">
        <f>IF(N462="nulová",J462,0)</f>
        <v>0</v>
      </c>
      <c r="BJ462" s="19" t="s">
        <v>79</v>
      </c>
      <c r="BK462" s="227">
        <f>ROUND(I462*H462,2)</f>
        <v>0</v>
      </c>
      <c r="BL462" s="19" t="s">
        <v>373</v>
      </c>
      <c r="BM462" s="226" t="s">
        <v>1548</v>
      </c>
    </row>
    <row r="463" s="2" customFormat="1">
      <c r="A463" s="40"/>
      <c r="B463" s="41"/>
      <c r="C463" s="42"/>
      <c r="D463" s="228" t="s">
        <v>305</v>
      </c>
      <c r="E463" s="42"/>
      <c r="F463" s="229" t="s">
        <v>1549</v>
      </c>
      <c r="G463" s="42"/>
      <c r="H463" s="42"/>
      <c r="I463" s="230"/>
      <c r="J463" s="42"/>
      <c r="K463" s="42"/>
      <c r="L463" s="46"/>
      <c r="M463" s="231"/>
      <c r="N463" s="232"/>
      <c r="O463" s="86"/>
      <c r="P463" s="86"/>
      <c r="Q463" s="86"/>
      <c r="R463" s="86"/>
      <c r="S463" s="86"/>
      <c r="T463" s="87"/>
      <c r="U463" s="40"/>
      <c r="V463" s="40"/>
      <c r="W463" s="40"/>
      <c r="X463" s="40"/>
      <c r="Y463" s="40"/>
      <c r="Z463" s="40"/>
      <c r="AA463" s="40"/>
      <c r="AB463" s="40"/>
      <c r="AC463" s="40"/>
      <c r="AD463" s="40"/>
      <c r="AE463" s="40"/>
      <c r="AT463" s="19" t="s">
        <v>305</v>
      </c>
      <c r="AU463" s="19" t="s">
        <v>81</v>
      </c>
    </row>
    <row r="464" s="12" customFormat="1" ht="22.8" customHeight="1">
      <c r="A464" s="12"/>
      <c r="B464" s="199"/>
      <c r="C464" s="200"/>
      <c r="D464" s="201" t="s">
        <v>71</v>
      </c>
      <c r="E464" s="213" t="s">
        <v>543</v>
      </c>
      <c r="F464" s="213" t="s">
        <v>544</v>
      </c>
      <c r="G464" s="200"/>
      <c r="H464" s="200"/>
      <c r="I464" s="203"/>
      <c r="J464" s="214">
        <f>BK464</f>
        <v>0</v>
      </c>
      <c r="K464" s="200"/>
      <c r="L464" s="205"/>
      <c r="M464" s="206"/>
      <c r="N464" s="207"/>
      <c r="O464" s="207"/>
      <c r="P464" s="208">
        <f>SUM(P465:P498)</f>
        <v>0</v>
      </c>
      <c r="Q464" s="207"/>
      <c r="R464" s="208">
        <f>SUM(R465:R498)</f>
        <v>2.8792467799999999</v>
      </c>
      <c r="S464" s="207"/>
      <c r="T464" s="209">
        <f>SUM(T465:T498)</f>
        <v>0</v>
      </c>
      <c r="U464" s="12"/>
      <c r="V464" s="12"/>
      <c r="W464" s="12"/>
      <c r="X464" s="12"/>
      <c r="Y464" s="12"/>
      <c r="Z464" s="12"/>
      <c r="AA464" s="12"/>
      <c r="AB464" s="12"/>
      <c r="AC464" s="12"/>
      <c r="AD464" s="12"/>
      <c r="AE464" s="12"/>
      <c r="AR464" s="210" t="s">
        <v>81</v>
      </c>
      <c r="AT464" s="211" t="s">
        <v>71</v>
      </c>
      <c r="AU464" s="211" t="s">
        <v>79</v>
      </c>
      <c r="AY464" s="210" t="s">
        <v>295</v>
      </c>
      <c r="BK464" s="212">
        <f>SUM(BK465:BK498)</f>
        <v>0</v>
      </c>
    </row>
    <row r="465" s="2" customFormat="1" ht="16.5" customHeight="1">
      <c r="A465" s="40"/>
      <c r="B465" s="41"/>
      <c r="C465" s="215" t="s">
        <v>1550</v>
      </c>
      <c r="D465" s="215" t="s">
        <v>298</v>
      </c>
      <c r="E465" s="216" t="s">
        <v>1110</v>
      </c>
      <c r="F465" s="217" t="s">
        <v>1111</v>
      </c>
      <c r="G465" s="218" t="s">
        <v>301</v>
      </c>
      <c r="H465" s="219">
        <v>145.27000000000001</v>
      </c>
      <c r="I465" s="220"/>
      <c r="J465" s="221">
        <f>ROUND(I465*H465,2)</f>
        <v>0</v>
      </c>
      <c r="K465" s="217" t="s">
        <v>302</v>
      </c>
      <c r="L465" s="46"/>
      <c r="M465" s="222" t="s">
        <v>21</v>
      </c>
      <c r="N465" s="223" t="s">
        <v>43</v>
      </c>
      <c r="O465" s="86"/>
      <c r="P465" s="224">
        <f>O465*H465</f>
        <v>0</v>
      </c>
      <c r="Q465" s="224">
        <v>0</v>
      </c>
      <c r="R465" s="224">
        <f>Q465*H465</f>
        <v>0</v>
      </c>
      <c r="S465" s="224">
        <v>0</v>
      </c>
      <c r="T465" s="225">
        <f>S465*H465</f>
        <v>0</v>
      </c>
      <c r="U465" s="40"/>
      <c r="V465" s="40"/>
      <c r="W465" s="40"/>
      <c r="X465" s="40"/>
      <c r="Y465" s="40"/>
      <c r="Z465" s="40"/>
      <c r="AA465" s="40"/>
      <c r="AB465" s="40"/>
      <c r="AC465" s="40"/>
      <c r="AD465" s="40"/>
      <c r="AE465" s="40"/>
      <c r="AR465" s="226" t="s">
        <v>373</v>
      </c>
      <c r="AT465" s="226" t="s">
        <v>298</v>
      </c>
      <c r="AU465" s="226" t="s">
        <v>81</v>
      </c>
      <c r="AY465" s="19" t="s">
        <v>295</v>
      </c>
      <c r="BE465" s="227">
        <f>IF(N465="základní",J465,0)</f>
        <v>0</v>
      </c>
      <c r="BF465" s="227">
        <f>IF(N465="snížená",J465,0)</f>
        <v>0</v>
      </c>
      <c r="BG465" s="227">
        <f>IF(N465="zákl. přenesená",J465,0)</f>
        <v>0</v>
      </c>
      <c r="BH465" s="227">
        <f>IF(N465="sníž. přenesená",J465,0)</f>
        <v>0</v>
      </c>
      <c r="BI465" s="227">
        <f>IF(N465="nulová",J465,0)</f>
        <v>0</v>
      </c>
      <c r="BJ465" s="19" t="s">
        <v>79</v>
      </c>
      <c r="BK465" s="227">
        <f>ROUND(I465*H465,2)</f>
        <v>0</v>
      </c>
      <c r="BL465" s="19" t="s">
        <v>373</v>
      </c>
      <c r="BM465" s="226" t="s">
        <v>1551</v>
      </c>
    </row>
    <row r="466" s="2" customFormat="1">
      <c r="A466" s="40"/>
      <c r="B466" s="41"/>
      <c r="C466" s="42"/>
      <c r="D466" s="228" t="s">
        <v>305</v>
      </c>
      <c r="E466" s="42"/>
      <c r="F466" s="229" t="s">
        <v>1113</v>
      </c>
      <c r="G466" s="42"/>
      <c r="H466" s="42"/>
      <c r="I466" s="230"/>
      <c r="J466" s="42"/>
      <c r="K466" s="42"/>
      <c r="L466" s="46"/>
      <c r="M466" s="231"/>
      <c r="N466" s="232"/>
      <c r="O466" s="86"/>
      <c r="P466" s="86"/>
      <c r="Q466" s="86"/>
      <c r="R466" s="86"/>
      <c r="S466" s="86"/>
      <c r="T466" s="87"/>
      <c r="U466" s="40"/>
      <c r="V466" s="40"/>
      <c r="W466" s="40"/>
      <c r="X466" s="40"/>
      <c r="Y466" s="40"/>
      <c r="Z466" s="40"/>
      <c r="AA466" s="40"/>
      <c r="AB466" s="40"/>
      <c r="AC466" s="40"/>
      <c r="AD466" s="40"/>
      <c r="AE466" s="40"/>
      <c r="AT466" s="19" t="s">
        <v>305</v>
      </c>
      <c r="AU466" s="19" t="s">
        <v>81</v>
      </c>
    </row>
    <row r="467" s="14" customFormat="1">
      <c r="A467" s="14"/>
      <c r="B467" s="244"/>
      <c r="C467" s="245"/>
      <c r="D467" s="235" t="s">
        <v>307</v>
      </c>
      <c r="E467" s="246" t="s">
        <v>21</v>
      </c>
      <c r="F467" s="247" t="s">
        <v>1191</v>
      </c>
      <c r="G467" s="245"/>
      <c r="H467" s="248">
        <v>145.27000000000001</v>
      </c>
      <c r="I467" s="249"/>
      <c r="J467" s="245"/>
      <c r="K467" s="245"/>
      <c r="L467" s="250"/>
      <c r="M467" s="251"/>
      <c r="N467" s="252"/>
      <c r="O467" s="252"/>
      <c r="P467" s="252"/>
      <c r="Q467" s="252"/>
      <c r="R467" s="252"/>
      <c r="S467" s="252"/>
      <c r="T467" s="253"/>
      <c r="U467" s="14"/>
      <c r="V467" s="14"/>
      <c r="W467" s="14"/>
      <c r="X467" s="14"/>
      <c r="Y467" s="14"/>
      <c r="Z467" s="14"/>
      <c r="AA467" s="14"/>
      <c r="AB467" s="14"/>
      <c r="AC467" s="14"/>
      <c r="AD467" s="14"/>
      <c r="AE467" s="14"/>
      <c r="AT467" s="254" t="s">
        <v>307</v>
      </c>
      <c r="AU467" s="254" t="s">
        <v>81</v>
      </c>
      <c r="AV467" s="14" t="s">
        <v>81</v>
      </c>
      <c r="AW467" s="14" t="s">
        <v>33</v>
      </c>
      <c r="AX467" s="14" t="s">
        <v>72</v>
      </c>
      <c r="AY467" s="254" t="s">
        <v>295</v>
      </c>
    </row>
    <row r="468" s="15" customFormat="1">
      <c r="A468" s="15"/>
      <c r="B468" s="255"/>
      <c r="C468" s="256"/>
      <c r="D468" s="235" t="s">
        <v>307</v>
      </c>
      <c r="E468" s="257" t="s">
        <v>21</v>
      </c>
      <c r="F468" s="258" t="s">
        <v>312</v>
      </c>
      <c r="G468" s="256"/>
      <c r="H468" s="259">
        <v>145.27000000000001</v>
      </c>
      <c r="I468" s="260"/>
      <c r="J468" s="256"/>
      <c r="K468" s="256"/>
      <c r="L468" s="261"/>
      <c r="M468" s="262"/>
      <c r="N468" s="263"/>
      <c r="O468" s="263"/>
      <c r="P468" s="263"/>
      <c r="Q468" s="263"/>
      <c r="R468" s="263"/>
      <c r="S468" s="263"/>
      <c r="T468" s="264"/>
      <c r="U468" s="15"/>
      <c r="V468" s="15"/>
      <c r="W468" s="15"/>
      <c r="X468" s="15"/>
      <c r="Y468" s="15"/>
      <c r="Z468" s="15"/>
      <c r="AA468" s="15"/>
      <c r="AB468" s="15"/>
      <c r="AC468" s="15"/>
      <c r="AD468" s="15"/>
      <c r="AE468" s="15"/>
      <c r="AT468" s="265" t="s">
        <v>307</v>
      </c>
      <c r="AU468" s="265" t="s">
        <v>81</v>
      </c>
      <c r="AV468" s="15" t="s">
        <v>303</v>
      </c>
      <c r="AW468" s="15" t="s">
        <v>33</v>
      </c>
      <c r="AX468" s="15" t="s">
        <v>79</v>
      </c>
      <c r="AY468" s="265" t="s">
        <v>295</v>
      </c>
    </row>
    <row r="469" s="2" customFormat="1" ht="21.75" customHeight="1">
      <c r="A469" s="40"/>
      <c r="B469" s="41"/>
      <c r="C469" s="215" t="s">
        <v>1552</v>
      </c>
      <c r="D469" s="215" t="s">
        <v>298</v>
      </c>
      <c r="E469" s="216" t="s">
        <v>1115</v>
      </c>
      <c r="F469" s="217" t="s">
        <v>1116</v>
      </c>
      <c r="G469" s="218" t="s">
        <v>301</v>
      </c>
      <c r="H469" s="219">
        <v>145.27000000000001</v>
      </c>
      <c r="I469" s="220"/>
      <c r="J469" s="221">
        <f>ROUND(I469*H469,2)</f>
        <v>0</v>
      </c>
      <c r="K469" s="217" t="s">
        <v>302</v>
      </c>
      <c r="L469" s="46"/>
      <c r="M469" s="222" t="s">
        <v>21</v>
      </c>
      <c r="N469" s="223" t="s">
        <v>43</v>
      </c>
      <c r="O469" s="86"/>
      <c r="P469" s="224">
        <f>O469*H469</f>
        <v>0</v>
      </c>
      <c r="Q469" s="224">
        <v>3.0000000000000001E-05</v>
      </c>
      <c r="R469" s="224">
        <f>Q469*H469</f>
        <v>0.0043581000000000002</v>
      </c>
      <c r="S469" s="224">
        <v>0</v>
      </c>
      <c r="T469" s="225">
        <f>S469*H469</f>
        <v>0</v>
      </c>
      <c r="U469" s="40"/>
      <c r="V469" s="40"/>
      <c r="W469" s="40"/>
      <c r="X469" s="40"/>
      <c r="Y469" s="40"/>
      <c r="Z469" s="40"/>
      <c r="AA469" s="40"/>
      <c r="AB469" s="40"/>
      <c r="AC469" s="40"/>
      <c r="AD469" s="40"/>
      <c r="AE469" s="40"/>
      <c r="AR469" s="226" t="s">
        <v>373</v>
      </c>
      <c r="AT469" s="226" t="s">
        <v>298</v>
      </c>
      <c r="AU469" s="226" t="s">
        <v>81</v>
      </c>
      <c r="AY469" s="19" t="s">
        <v>295</v>
      </c>
      <c r="BE469" s="227">
        <f>IF(N469="základní",J469,0)</f>
        <v>0</v>
      </c>
      <c r="BF469" s="227">
        <f>IF(N469="snížená",J469,0)</f>
        <v>0</v>
      </c>
      <c r="BG469" s="227">
        <f>IF(N469="zákl. přenesená",J469,0)</f>
        <v>0</v>
      </c>
      <c r="BH469" s="227">
        <f>IF(N469="sníž. přenesená",J469,0)</f>
        <v>0</v>
      </c>
      <c r="BI469" s="227">
        <f>IF(N469="nulová",J469,0)</f>
        <v>0</v>
      </c>
      <c r="BJ469" s="19" t="s">
        <v>79</v>
      </c>
      <c r="BK469" s="227">
        <f>ROUND(I469*H469,2)</f>
        <v>0</v>
      </c>
      <c r="BL469" s="19" t="s">
        <v>373</v>
      </c>
      <c r="BM469" s="226" t="s">
        <v>1553</v>
      </c>
    </row>
    <row r="470" s="2" customFormat="1">
      <c r="A470" s="40"/>
      <c r="B470" s="41"/>
      <c r="C470" s="42"/>
      <c r="D470" s="228" t="s">
        <v>305</v>
      </c>
      <c r="E470" s="42"/>
      <c r="F470" s="229" t="s">
        <v>1118</v>
      </c>
      <c r="G470" s="42"/>
      <c r="H470" s="42"/>
      <c r="I470" s="230"/>
      <c r="J470" s="42"/>
      <c r="K470" s="42"/>
      <c r="L470" s="46"/>
      <c r="M470" s="231"/>
      <c r="N470" s="232"/>
      <c r="O470" s="86"/>
      <c r="P470" s="86"/>
      <c r="Q470" s="86"/>
      <c r="R470" s="86"/>
      <c r="S470" s="86"/>
      <c r="T470" s="87"/>
      <c r="U470" s="40"/>
      <c r="V470" s="40"/>
      <c r="W470" s="40"/>
      <c r="X470" s="40"/>
      <c r="Y470" s="40"/>
      <c r="Z470" s="40"/>
      <c r="AA470" s="40"/>
      <c r="AB470" s="40"/>
      <c r="AC470" s="40"/>
      <c r="AD470" s="40"/>
      <c r="AE470" s="40"/>
      <c r="AT470" s="19" t="s">
        <v>305</v>
      </c>
      <c r="AU470" s="19" t="s">
        <v>81</v>
      </c>
    </row>
    <row r="471" s="14" customFormat="1">
      <c r="A471" s="14"/>
      <c r="B471" s="244"/>
      <c r="C471" s="245"/>
      <c r="D471" s="235" t="s">
        <v>307</v>
      </c>
      <c r="E471" s="246" t="s">
        <v>21</v>
      </c>
      <c r="F471" s="247" t="s">
        <v>1191</v>
      </c>
      <c r="G471" s="245"/>
      <c r="H471" s="248">
        <v>145.27000000000001</v>
      </c>
      <c r="I471" s="249"/>
      <c r="J471" s="245"/>
      <c r="K471" s="245"/>
      <c r="L471" s="250"/>
      <c r="M471" s="251"/>
      <c r="N471" s="252"/>
      <c r="O471" s="252"/>
      <c r="P471" s="252"/>
      <c r="Q471" s="252"/>
      <c r="R471" s="252"/>
      <c r="S471" s="252"/>
      <c r="T471" s="253"/>
      <c r="U471" s="14"/>
      <c r="V471" s="14"/>
      <c r="W471" s="14"/>
      <c r="X471" s="14"/>
      <c r="Y471" s="14"/>
      <c r="Z471" s="14"/>
      <c r="AA471" s="14"/>
      <c r="AB471" s="14"/>
      <c r="AC471" s="14"/>
      <c r="AD471" s="14"/>
      <c r="AE471" s="14"/>
      <c r="AT471" s="254" t="s">
        <v>307</v>
      </c>
      <c r="AU471" s="254" t="s">
        <v>81</v>
      </c>
      <c r="AV471" s="14" t="s">
        <v>81</v>
      </c>
      <c r="AW471" s="14" t="s">
        <v>33</v>
      </c>
      <c r="AX471" s="14" t="s">
        <v>72</v>
      </c>
      <c r="AY471" s="254" t="s">
        <v>295</v>
      </c>
    </row>
    <row r="472" s="15" customFormat="1">
      <c r="A472" s="15"/>
      <c r="B472" s="255"/>
      <c r="C472" s="256"/>
      <c r="D472" s="235" t="s">
        <v>307</v>
      </c>
      <c r="E472" s="257" t="s">
        <v>21</v>
      </c>
      <c r="F472" s="258" t="s">
        <v>312</v>
      </c>
      <c r="G472" s="256"/>
      <c r="H472" s="259">
        <v>145.27000000000001</v>
      </c>
      <c r="I472" s="260"/>
      <c r="J472" s="256"/>
      <c r="K472" s="256"/>
      <c r="L472" s="261"/>
      <c r="M472" s="262"/>
      <c r="N472" s="263"/>
      <c r="O472" s="263"/>
      <c r="P472" s="263"/>
      <c r="Q472" s="263"/>
      <c r="R472" s="263"/>
      <c r="S472" s="263"/>
      <c r="T472" s="264"/>
      <c r="U472" s="15"/>
      <c r="V472" s="15"/>
      <c r="W472" s="15"/>
      <c r="X472" s="15"/>
      <c r="Y472" s="15"/>
      <c r="Z472" s="15"/>
      <c r="AA472" s="15"/>
      <c r="AB472" s="15"/>
      <c r="AC472" s="15"/>
      <c r="AD472" s="15"/>
      <c r="AE472" s="15"/>
      <c r="AT472" s="265" t="s">
        <v>307</v>
      </c>
      <c r="AU472" s="265" t="s">
        <v>81</v>
      </c>
      <c r="AV472" s="15" t="s">
        <v>303</v>
      </c>
      <c r="AW472" s="15" t="s">
        <v>33</v>
      </c>
      <c r="AX472" s="15" t="s">
        <v>79</v>
      </c>
      <c r="AY472" s="265" t="s">
        <v>295</v>
      </c>
    </row>
    <row r="473" s="2" customFormat="1" ht="33" customHeight="1">
      <c r="A473" s="40"/>
      <c r="B473" s="41"/>
      <c r="C473" s="215" t="s">
        <v>1554</v>
      </c>
      <c r="D473" s="215" t="s">
        <v>298</v>
      </c>
      <c r="E473" s="216" t="s">
        <v>1120</v>
      </c>
      <c r="F473" s="217" t="s">
        <v>1121</v>
      </c>
      <c r="G473" s="218" t="s">
        <v>301</v>
      </c>
      <c r="H473" s="219">
        <v>145.27000000000001</v>
      </c>
      <c r="I473" s="220"/>
      <c r="J473" s="221">
        <f>ROUND(I473*H473,2)</f>
        <v>0</v>
      </c>
      <c r="K473" s="217" t="s">
        <v>302</v>
      </c>
      <c r="L473" s="46"/>
      <c r="M473" s="222" t="s">
        <v>21</v>
      </c>
      <c r="N473" s="223" t="s">
        <v>43</v>
      </c>
      <c r="O473" s="86"/>
      <c r="P473" s="224">
        <f>O473*H473</f>
        <v>0</v>
      </c>
      <c r="Q473" s="224">
        <v>0.0075799999999999999</v>
      </c>
      <c r="R473" s="224">
        <f>Q473*H473</f>
        <v>1.1011466000000001</v>
      </c>
      <c r="S473" s="224">
        <v>0</v>
      </c>
      <c r="T473" s="225">
        <f>S473*H473</f>
        <v>0</v>
      </c>
      <c r="U473" s="40"/>
      <c r="V473" s="40"/>
      <c r="W473" s="40"/>
      <c r="X473" s="40"/>
      <c r="Y473" s="40"/>
      <c r="Z473" s="40"/>
      <c r="AA473" s="40"/>
      <c r="AB473" s="40"/>
      <c r="AC473" s="40"/>
      <c r="AD473" s="40"/>
      <c r="AE473" s="40"/>
      <c r="AR473" s="226" t="s">
        <v>373</v>
      </c>
      <c r="AT473" s="226" t="s">
        <v>298</v>
      </c>
      <c r="AU473" s="226" t="s">
        <v>81</v>
      </c>
      <c r="AY473" s="19" t="s">
        <v>295</v>
      </c>
      <c r="BE473" s="227">
        <f>IF(N473="základní",J473,0)</f>
        <v>0</v>
      </c>
      <c r="BF473" s="227">
        <f>IF(N473="snížená",J473,0)</f>
        <v>0</v>
      </c>
      <c r="BG473" s="227">
        <f>IF(N473="zákl. přenesená",J473,0)</f>
        <v>0</v>
      </c>
      <c r="BH473" s="227">
        <f>IF(N473="sníž. přenesená",J473,0)</f>
        <v>0</v>
      </c>
      <c r="BI473" s="227">
        <f>IF(N473="nulová",J473,0)</f>
        <v>0</v>
      </c>
      <c r="BJ473" s="19" t="s">
        <v>79</v>
      </c>
      <c r="BK473" s="227">
        <f>ROUND(I473*H473,2)</f>
        <v>0</v>
      </c>
      <c r="BL473" s="19" t="s">
        <v>373</v>
      </c>
      <c r="BM473" s="226" t="s">
        <v>1555</v>
      </c>
    </row>
    <row r="474" s="2" customFormat="1">
      <c r="A474" s="40"/>
      <c r="B474" s="41"/>
      <c r="C474" s="42"/>
      <c r="D474" s="228" t="s">
        <v>305</v>
      </c>
      <c r="E474" s="42"/>
      <c r="F474" s="229" t="s">
        <v>1123</v>
      </c>
      <c r="G474" s="42"/>
      <c r="H474" s="42"/>
      <c r="I474" s="230"/>
      <c r="J474" s="42"/>
      <c r="K474" s="42"/>
      <c r="L474" s="46"/>
      <c r="M474" s="231"/>
      <c r="N474" s="232"/>
      <c r="O474" s="86"/>
      <c r="P474" s="86"/>
      <c r="Q474" s="86"/>
      <c r="R474" s="86"/>
      <c r="S474" s="86"/>
      <c r="T474" s="87"/>
      <c r="U474" s="40"/>
      <c r="V474" s="40"/>
      <c r="W474" s="40"/>
      <c r="X474" s="40"/>
      <c r="Y474" s="40"/>
      <c r="Z474" s="40"/>
      <c r="AA474" s="40"/>
      <c r="AB474" s="40"/>
      <c r="AC474" s="40"/>
      <c r="AD474" s="40"/>
      <c r="AE474" s="40"/>
      <c r="AT474" s="19" t="s">
        <v>305</v>
      </c>
      <c r="AU474" s="19" t="s">
        <v>81</v>
      </c>
    </row>
    <row r="475" s="14" customFormat="1">
      <c r="A475" s="14"/>
      <c r="B475" s="244"/>
      <c r="C475" s="245"/>
      <c r="D475" s="235" t="s">
        <v>307</v>
      </c>
      <c r="E475" s="246" t="s">
        <v>21</v>
      </c>
      <c r="F475" s="247" t="s">
        <v>1191</v>
      </c>
      <c r="G475" s="245"/>
      <c r="H475" s="248">
        <v>145.27000000000001</v>
      </c>
      <c r="I475" s="249"/>
      <c r="J475" s="245"/>
      <c r="K475" s="245"/>
      <c r="L475" s="250"/>
      <c r="M475" s="251"/>
      <c r="N475" s="252"/>
      <c r="O475" s="252"/>
      <c r="P475" s="252"/>
      <c r="Q475" s="252"/>
      <c r="R475" s="252"/>
      <c r="S475" s="252"/>
      <c r="T475" s="253"/>
      <c r="U475" s="14"/>
      <c r="V475" s="14"/>
      <c r="W475" s="14"/>
      <c r="X475" s="14"/>
      <c r="Y475" s="14"/>
      <c r="Z475" s="14"/>
      <c r="AA475" s="14"/>
      <c r="AB475" s="14"/>
      <c r="AC475" s="14"/>
      <c r="AD475" s="14"/>
      <c r="AE475" s="14"/>
      <c r="AT475" s="254" t="s">
        <v>307</v>
      </c>
      <c r="AU475" s="254" t="s">
        <v>81</v>
      </c>
      <c r="AV475" s="14" t="s">
        <v>81</v>
      </c>
      <c r="AW475" s="14" t="s">
        <v>33</v>
      </c>
      <c r="AX475" s="14" t="s">
        <v>72</v>
      </c>
      <c r="AY475" s="254" t="s">
        <v>295</v>
      </c>
    </row>
    <row r="476" s="15" customFormat="1">
      <c r="A476" s="15"/>
      <c r="B476" s="255"/>
      <c r="C476" s="256"/>
      <c r="D476" s="235" t="s">
        <v>307</v>
      </c>
      <c r="E476" s="257" t="s">
        <v>21</v>
      </c>
      <c r="F476" s="258" t="s">
        <v>312</v>
      </c>
      <c r="G476" s="256"/>
      <c r="H476" s="259">
        <v>145.27000000000001</v>
      </c>
      <c r="I476" s="260"/>
      <c r="J476" s="256"/>
      <c r="K476" s="256"/>
      <c r="L476" s="261"/>
      <c r="M476" s="262"/>
      <c r="N476" s="263"/>
      <c r="O476" s="263"/>
      <c r="P476" s="263"/>
      <c r="Q476" s="263"/>
      <c r="R476" s="263"/>
      <c r="S476" s="263"/>
      <c r="T476" s="264"/>
      <c r="U476" s="15"/>
      <c r="V476" s="15"/>
      <c r="W476" s="15"/>
      <c r="X476" s="15"/>
      <c r="Y476" s="15"/>
      <c r="Z476" s="15"/>
      <c r="AA476" s="15"/>
      <c r="AB476" s="15"/>
      <c r="AC476" s="15"/>
      <c r="AD476" s="15"/>
      <c r="AE476" s="15"/>
      <c r="AT476" s="265" t="s">
        <v>307</v>
      </c>
      <c r="AU476" s="265" t="s">
        <v>81</v>
      </c>
      <c r="AV476" s="15" t="s">
        <v>303</v>
      </c>
      <c r="AW476" s="15" t="s">
        <v>33</v>
      </c>
      <c r="AX476" s="15" t="s">
        <v>79</v>
      </c>
      <c r="AY476" s="265" t="s">
        <v>295</v>
      </c>
    </row>
    <row r="477" s="2" customFormat="1" ht="24.15" customHeight="1">
      <c r="A477" s="40"/>
      <c r="B477" s="41"/>
      <c r="C477" s="215" t="s">
        <v>1556</v>
      </c>
      <c r="D477" s="215" t="s">
        <v>298</v>
      </c>
      <c r="E477" s="216" t="s">
        <v>1557</v>
      </c>
      <c r="F477" s="217" t="s">
        <v>1558</v>
      </c>
      <c r="G477" s="218" t="s">
        <v>301</v>
      </c>
      <c r="H477" s="219">
        <v>145.27000000000001</v>
      </c>
      <c r="I477" s="220"/>
      <c r="J477" s="221">
        <f>ROUND(I477*H477,2)</f>
        <v>0</v>
      </c>
      <c r="K477" s="217" t="s">
        <v>302</v>
      </c>
      <c r="L477" s="46"/>
      <c r="M477" s="222" t="s">
        <v>21</v>
      </c>
      <c r="N477" s="223" t="s">
        <v>43</v>
      </c>
      <c r="O477" s="86"/>
      <c r="P477" s="224">
        <f>O477*H477</f>
        <v>0</v>
      </c>
      <c r="Q477" s="224">
        <v>0.00029999999999999997</v>
      </c>
      <c r="R477" s="224">
        <f>Q477*H477</f>
        <v>0.043581000000000002</v>
      </c>
      <c r="S477" s="224">
        <v>0</v>
      </c>
      <c r="T477" s="225">
        <f>S477*H477</f>
        <v>0</v>
      </c>
      <c r="U477" s="40"/>
      <c r="V477" s="40"/>
      <c r="W477" s="40"/>
      <c r="X477" s="40"/>
      <c r="Y477" s="40"/>
      <c r="Z477" s="40"/>
      <c r="AA477" s="40"/>
      <c r="AB477" s="40"/>
      <c r="AC477" s="40"/>
      <c r="AD477" s="40"/>
      <c r="AE477" s="40"/>
      <c r="AR477" s="226" t="s">
        <v>373</v>
      </c>
      <c r="AT477" s="226" t="s">
        <v>298</v>
      </c>
      <c r="AU477" s="226" t="s">
        <v>81</v>
      </c>
      <c r="AY477" s="19" t="s">
        <v>295</v>
      </c>
      <c r="BE477" s="227">
        <f>IF(N477="základní",J477,0)</f>
        <v>0</v>
      </c>
      <c r="BF477" s="227">
        <f>IF(N477="snížená",J477,0)</f>
        <v>0</v>
      </c>
      <c r="BG477" s="227">
        <f>IF(N477="zákl. přenesená",J477,0)</f>
        <v>0</v>
      </c>
      <c r="BH477" s="227">
        <f>IF(N477="sníž. přenesená",J477,0)</f>
        <v>0</v>
      </c>
      <c r="BI477" s="227">
        <f>IF(N477="nulová",J477,0)</f>
        <v>0</v>
      </c>
      <c r="BJ477" s="19" t="s">
        <v>79</v>
      </c>
      <c r="BK477" s="227">
        <f>ROUND(I477*H477,2)</f>
        <v>0</v>
      </c>
      <c r="BL477" s="19" t="s">
        <v>373</v>
      </c>
      <c r="BM477" s="226" t="s">
        <v>1559</v>
      </c>
    </row>
    <row r="478" s="2" customFormat="1">
      <c r="A478" s="40"/>
      <c r="B478" s="41"/>
      <c r="C478" s="42"/>
      <c r="D478" s="228" t="s">
        <v>305</v>
      </c>
      <c r="E478" s="42"/>
      <c r="F478" s="229" t="s">
        <v>1560</v>
      </c>
      <c r="G478" s="42"/>
      <c r="H478" s="42"/>
      <c r="I478" s="230"/>
      <c r="J478" s="42"/>
      <c r="K478" s="42"/>
      <c r="L478" s="46"/>
      <c r="M478" s="231"/>
      <c r="N478" s="232"/>
      <c r="O478" s="86"/>
      <c r="P478" s="86"/>
      <c r="Q478" s="86"/>
      <c r="R478" s="86"/>
      <c r="S478" s="86"/>
      <c r="T478" s="87"/>
      <c r="U478" s="40"/>
      <c r="V478" s="40"/>
      <c r="W478" s="40"/>
      <c r="X478" s="40"/>
      <c r="Y478" s="40"/>
      <c r="Z478" s="40"/>
      <c r="AA478" s="40"/>
      <c r="AB478" s="40"/>
      <c r="AC478" s="40"/>
      <c r="AD478" s="40"/>
      <c r="AE478" s="40"/>
      <c r="AT478" s="19" t="s">
        <v>305</v>
      </c>
      <c r="AU478" s="19" t="s">
        <v>81</v>
      </c>
    </row>
    <row r="479" s="14" customFormat="1">
      <c r="A479" s="14"/>
      <c r="B479" s="244"/>
      <c r="C479" s="245"/>
      <c r="D479" s="235" t="s">
        <v>307</v>
      </c>
      <c r="E479" s="246" t="s">
        <v>21</v>
      </c>
      <c r="F479" s="247" t="s">
        <v>1191</v>
      </c>
      <c r="G479" s="245"/>
      <c r="H479" s="248">
        <v>145.27000000000001</v>
      </c>
      <c r="I479" s="249"/>
      <c r="J479" s="245"/>
      <c r="K479" s="245"/>
      <c r="L479" s="250"/>
      <c r="M479" s="251"/>
      <c r="N479" s="252"/>
      <c r="O479" s="252"/>
      <c r="P479" s="252"/>
      <c r="Q479" s="252"/>
      <c r="R479" s="252"/>
      <c r="S479" s="252"/>
      <c r="T479" s="253"/>
      <c r="U479" s="14"/>
      <c r="V479" s="14"/>
      <c r="W479" s="14"/>
      <c r="X479" s="14"/>
      <c r="Y479" s="14"/>
      <c r="Z479" s="14"/>
      <c r="AA479" s="14"/>
      <c r="AB479" s="14"/>
      <c r="AC479" s="14"/>
      <c r="AD479" s="14"/>
      <c r="AE479" s="14"/>
      <c r="AT479" s="254" t="s">
        <v>307</v>
      </c>
      <c r="AU479" s="254" t="s">
        <v>81</v>
      </c>
      <c r="AV479" s="14" t="s">
        <v>81</v>
      </c>
      <c r="AW479" s="14" t="s">
        <v>33</v>
      </c>
      <c r="AX479" s="14" t="s">
        <v>72</v>
      </c>
      <c r="AY479" s="254" t="s">
        <v>295</v>
      </c>
    </row>
    <row r="480" s="15" customFormat="1">
      <c r="A480" s="15"/>
      <c r="B480" s="255"/>
      <c r="C480" s="256"/>
      <c r="D480" s="235" t="s">
        <v>307</v>
      </c>
      <c r="E480" s="257" t="s">
        <v>21</v>
      </c>
      <c r="F480" s="258" t="s">
        <v>312</v>
      </c>
      <c r="G480" s="256"/>
      <c r="H480" s="259">
        <v>145.27000000000001</v>
      </c>
      <c r="I480" s="260"/>
      <c r="J480" s="256"/>
      <c r="K480" s="256"/>
      <c r="L480" s="261"/>
      <c r="M480" s="262"/>
      <c r="N480" s="263"/>
      <c r="O480" s="263"/>
      <c r="P480" s="263"/>
      <c r="Q480" s="263"/>
      <c r="R480" s="263"/>
      <c r="S480" s="263"/>
      <c r="T480" s="264"/>
      <c r="U480" s="15"/>
      <c r="V480" s="15"/>
      <c r="W480" s="15"/>
      <c r="X480" s="15"/>
      <c r="Y480" s="15"/>
      <c r="Z480" s="15"/>
      <c r="AA480" s="15"/>
      <c r="AB480" s="15"/>
      <c r="AC480" s="15"/>
      <c r="AD480" s="15"/>
      <c r="AE480" s="15"/>
      <c r="AT480" s="265" t="s">
        <v>307</v>
      </c>
      <c r="AU480" s="265" t="s">
        <v>81</v>
      </c>
      <c r="AV480" s="15" t="s">
        <v>303</v>
      </c>
      <c r="AW480" s="15" t="s">
        <v>33</v>
      </c>
      <c r="AX480" s="15" t="s">
        <v>79</v>
      </c>
      <c r="AY480" s="265" t="s">
        <v>295</v>
      </c>
    </row>
    <row r="481" s="2" customFormat="1" ht="24.15" customHeight="1">
      <c r="A481" s="40"/>
      <c r="B481" s="41"/>
      <c r="C481" s="286" t="s">
        <v>1561</v>
      </c>
      <c r="D481" s="286" t="s">
        <v>947</v>
      </c>
      <c r="E481" s="287" t="s">
        <v>1562</v>
      </c>
      <c r="F481" s="288" t="s">
        <v>1563</v>
      </c>
      <c r="G481" s="289" t="s">
        <v>301</v>
      </c>
      <c r="H481" s="290">
        <v>159.797</v>
      </c>
      <c r="I481" s="291"/>
      <c r="J481" s="292">
        <f>ROUND(I481*H481,2)</f>
        <v>0</v>
      </c>
      <c r="K481" s="288" t="s">
        <v>523</v>
      </c>
      <c r="L481" s="293"/>
      <c r="M481" s="294" t="s">
        <v>21</v>
      </c>
      <c r="N481" s="295" t="s">
        <v>43</v>
      </c>
      <c r="O481" s="86"/>
      <c r="P481" s="224">
        <f>O481*H481</f>
        <v>0</v>
      </c>
      <c r="Q481" s="224">
        <v>0.00264</v>
      </c>
      <c r="R481" s="224">
        <f>Q481*H481</f>
        <v>0.42186407999999997</v>
      </c>
      <c r="S481" s="224">
        <v>0</v>
      </c>
      <c r="T481" s="225">
        <f>S481*H481</f>
        <v>0</v>
      </c>
      <c r="U481" s="40"/>
      <c r="V481" s="40"/>
      <c r="W481" s="40"/>
      <c r="X481" s="40"/>
      <c r="Y481" s="40"/>
      <c r="Z481" s="40"/>
      <c r="AA481" s="40"/>
      <c r="AB481" s="40"/>
      <c r="AC481" s="40"/>
      <c r="AD481" s="40"/>
      <c r="AE481" s="40"/>
      <c r="AR481" s="226" t="s">
        <v>997</v>
      </c>
      <c r="AT481" s="226" t="s">
        <v>947</v>
      </c>
      <c r="AU481" s="226" t="s">
        <v>81</v>
      </c>
      <c r="AY481" s="19" t="s">
        <v>295</v>
      </c>
      <c r="BE481" s="227">
        <f>IF(N481="základní",J481,0)</f>
        <v>0</v>
      </c>
      <c r="BF481" s="227">
        <f>IF(N481="snížená",J481,0)</f>
        <v>0</v>
      </c>
      <c r="BG481" s="227">
        <f>IF(N481="zákl. přenesená",J481,0)</f>
        <v>0</v>
      </c>
      <c r="BH481" s="227">
        <f>IF(N481="sníž. přenesená",J481,0)</f>
        <v>0</v>
      </c>
      <c r="BI481" s="227">
        <f>IF(N481="nulová",J481,0)</f>
        <v>0</v>
      </c>
      <c r="BJ481" s="19" t="s">
        <v>79</v>
      </c>
      <c r="BK481" s="227">
        <f>ROUND(I481*H481,2)</f>
        <v>0</v>
      </c>
      <c r="BL481" s="19" t="s">
        <v>373</v>
      </c>
      <c r="BM481" s="226" t="s">
        <v>1564</v>
      </c>
    </row>
    <row r="482" s="14" customFormat="1">
      <c r="A482" s="14"/>
      <c r="B482" s="244"/>
      <c r="C482" s="245"/>
      <c r="D482" s="235" t="s">
        <v>307</v>
      </c>
      <c r="E482" s="245"/>
      <c r="F482" s="247" t="s">
        <v>1565</v>
      </c>
      <c r="G482" s="245"/>
      <c r="H482" s="248">
        <v>159.797</v>
      </c>
      <c r="I482" s="249"/>
      <c r="J482" s="245"/>
      <c r="K482" s="245"/>
      <c r="L482" s="250"/>
      <c r="M482" s="251"/>
      <c r="N482" s="252"/>
      <c r="O482" s="252"/>
      <c r="P482" s="252"/>
      <c r="Q482" s="252"/>
      <c r="R482" s="252"/>
      <c r="S482" s="252"/>
      <c r="T482" s="253"/>
      <c r="U482" s="14"/>
      <c r="V482" s="14"/>
      <c r="W482" s="14"/>
      <c r="X482" s="14"/>
      <c r="Y482" s="14"/>
      <c r="Z482" s="14"/>
      <c r="AA482" s="14"/>
      <c r="AB482" s="14"/>
      <c r="AC482" s="14"/>
      <c r="AD482" s="14"/>
      <c r="AE482" s="14"/>
      <c r="AT482" s="254" t="s">
        <v>307</v>
      </c>
      <c r="AU482" s="254" t="s">
        <v>81</v>
      </c>
      <c r="AV482" s="14" t="s">
        <v>81</v>
      </c>
      <c r="AW482" s="14" t="s">
        <v>4</v>
      </c>
      <c r="AX482" s="14" t="s">
        <v>79</v>
      </c>
      <c r="AY482" s="254" t="s">
        <v>295</v>
      </c>
    </row>
    <row r="483" s="2" customFormat="1" ht="24.15" customHeight="1">
      <c r="A483" s="40"/>
      <c r="B483" s="41"/>
      <c r="C483" s="215" t="s">
        <v>1566</v>
      </c>
      <c r="D483" s="215" t="s">
        <v>298</v>
      </c>
      <c r="E483" s="216" t="s">
        <v>1567</v>
      </c>
      <c r="F483" s="217" t="s">
        <v>1568</v>
      </c>
      <c r="G483" s="218" t="s">
        <v>328</v>
      </c>
      <c r="H483" s="219">
        <v>130.743</v>
      </c>
      <c r="I483" s="220"/>
      <c r="J483" s="221">
        <f>ROUND(I483*H483,2)</f>
        <v>0</v>
      </c>
      <c r="K483" s="217" t="s">
        <v>523</v>
      </c>
      <c r="L483" s="46"/>
      <c r="M483" s="222" t="s">
        <v>21</v>
      </c>
      <c r="N483" s="223" t="s">
        <v>43</v>
      </c>
      <c r="O483" s="86"/>
      <c r="P483" s="224">
        <f>O483*H483</f>
        <v>0</v>
      </c>
      <c r="Q483" s="224">
        <v>0.01</v>
      </c>
      <c r="R483" s="224">
        <f>Q483*H483</f>
        <v>1.3074299999999999</v>
      </c>
      <c r="S483" s="224">
        <v>0</v>
      </c>
      <c r="T483" s="225">
        <f>S483*H483</f>
        <v>0</v>
      </c>
      <c r="U483" s="40"/>
      <c r="V483" s="40"/>
      <c r="W483" s="40"/>
      <c r="X483" s="40"/>
      <c r="Y483" s="40"/>
      <c r="Z483" s="40"/>
      <c r="AA483" s="40"/>
      <c r="AB483" s="40"/>
      <c r="AC483" s="40"/>
      <c r="AD483" s="40"/>
      <c r="AE483" s="40"/>
      <c r="AR483" s="226" t="s">
        <v>373</v>
      </c>
      <c r="AT483" s="226" t="s">
        <v>298</v>
      </c>
      <c r="AU483" s="226" t="s">
        <v>81</v>
      </c>
      <c r="AY483" s="19" t="s">
        <v>295</v>
      </c>
      <c r="BE483" s="227">
        <f>IF(N483="základní",J483,0)</f>
        <v>0</v>
      </c>
      <c r="BF483" s="227">
        <f>IF(N483="snížená",J483,0)</f>
        <v>0</v>
      </c>
      <c r="BG483" s="227">
        <f>IF(N483="zákl. přenesená",J483,0)</f>
        <v>0</v>
      </c>
      <c r="BH483" s="227">
        <f>IF(N483="sníž. přenesená",J483,0)</f>
        <v>0</v>
      </c>
      <c r="BI483" s="227">
        <f>IF(N483="nulová",J483,0)</f>
        <v>0</v>
      </c>
      <c r="BJ483" s="19" t="s">
        <v>79</v>
      </c>
      <c r="BK483" s="227">
        <f>ROUND(I483*H483,2)</f>
        <v>0</v>
      </c>
      <c r="BL483" s="19" t="s">
        <v>373</v>
      </c>
      <c r="BM483" s="226" t="s">
        <v>1569</v>
      </c>
    </row>
    <row r="484" s="14" customFormat="1">
      <c r="A484" s="14"/>
      <c r="B484" s="244"/>
      <c r="C484" s="245"/>
      <c r="D484" s="235" t="s">
        <v>307</v>
      </c>
      <c r="E484" s="246" t="s">
        <v>21</v>
      </c>
      <c r="F484" s="247" t="s">
        <v>1264</v>
      </c>
      <c r="G484" s="245"/>
      <c r="H484" s="248">
        <v>130.743</v>
      </c>
      <c r="I484" s="249"/>
      <c r="J484" s="245"/>
      <c r="K484" s="245"/>
      <c r="L484" s="250"/>
      <c r="M484" s="251"/>
      <c r="N484" s="252"/>
      <c r="O484" s="252"/>
      <c r="P484" s="252"/>
      <c r="Q484" s="252"/>
      <c r="R484" s="252"/>
      <c r="S484" s="252"/>
      <c r="T484" s="253"/>
      <c r="U484" s="14"/>
      <c r="V484" s="14"/>
      <c r="W484" s="14"/>
      <c r="X484" s="14"/>
      <c r="Y484" s="14"/>
      <c r="Z484" s="14"/>
      <c r="AA484" s="14"/>
      <c r="AB484" s="14"/>
      <c r="AC484" s="14"/>
      <c r="AD484" s="14"/>
      <c r="AE484" s="14"/>
      <c r="AT484" s="254" t="s">
        <v>307</v>
      </c>
      <c r="AU484" s="254" t="s">
        <v>81</v>
      </c>
      <c r="AV484" s="14" t="s">
        <v>81</v>
      </c>
      <c r="AW484" s="14" t="s">
        <v>33</v>
      </c>
      <c r="AX484" s="14" t="s">
        <v>72</v>
      </c>
      <c r="AY484" s="254" t="s">
        <v>295</v>
      </c>
    </row>
    <row r="485" s="15" customFormat="1">
      <c r="A485" s="15"/>
      <c r="B485" s="255"/>
      <c r="C485" s="256"/>
      <c r="D485" s="235" t="s">
        <v>307</v>
      </c>
      <c r="E485" s="257" t="s">
        <v>21</v>
      </c>
      <c r="F485" s="258" t="s">
        <v>312</v>
      </c>
      <c r="G485" s="256"/>
      <c r="H485" s="259">
        <v>130.743</v>
      </c>
      <c r="I485" s="260"/>
      <c r="J485" s="256"/>
      <c r="K485" s="256"/>
      <c r="L485" s="261"/>
      <c r="M485" s="262"/>
      <c r="N485" s="263"/>
      <c r="O485" s="263"/>
      <c r="P485" s="263"/>
      <c r="Q485" s="263"/>
      <c r="R485" s="263"/>
      <c r="S485" s="263"/>
      <c r="T485" s="264"/>
      <c r="U485" s="15"/>
      <c r="V485" s="15"/>
      <c r="W485" s="15"/>
      <c r="X485" s="15"/>
      <c r="Y485" s="15"/>
      <c r="Z485" s="15"/>
      <c r="AA485" s="15"/>
      <c r="AB485" s="15"/>
      <c r="AC485" s="15"/>
      <c r="AD485" s="15"/>
      <c r="AE485" s="15"/>
      <c r="AT485" s="265" t="s">
        <v>307</v>
      </c>
      <c r="AU485" s="265" t="s">
        <v>81</v>
      </c>
      <c r="AV485" s="15" t="s">
        <v>303</v>
      </c>
      <c r="AW485" s="15" t="s">
        <v>33</v>
      </c>
      <c r="AX485" s="15" t="s">
        <v>79</v>
      </c>
      <c r="AY485" s="265" t="s">
        <v>295</v>
      </c>
    </row>
    <row r="486" s="2" customFormat="1" ht="16.5" customHeight="1">
      <c r="A486" s="40"/>
      <c r="B486" s="41"/>
      <c r="C486" s="215" t="s">
        <v>1570</v>
      </c>
      <c r="D486" s="215" t="s">
        <v>298</v>
      </c>
      <c r="E486" s="216" t="s">
        <v>1138</v>
      </c>
      <c r="F486" s="217" t="s">
        <v>1139</v>
      </c>
      <c r="G486" s="218" t="s">
        <v>328</v>
      </c>
      <c r="H486" s="219">
        <v>5</v>
      </c>
      <c r="I486" s="220"/>
      <c r="J486" s="221">
        <f>ROUND(I486*H486,2)</f>
        <v>0</v>
      </c>
      <c r="K486" s="217" t="s">
        <v>302</v>
      </c>
      <c r="L486" s="46"/>
      <c r="M486" s="222" t="s">
        <v>21</v>
      </c>
      <c r="N486" s="223" t="s">
        <v>43</v>
      </c>
      <c r="O486" s="86"/>
      <c r="P486" s="224">
        <f>O486*H486</f>
        <v>0</v>
      </c>
      <c r="Q486" s="224">
        <v>0</v>
      </c>
      <c r="R486" s="224">
        <f>Q486*H486</f>
        <v>0</v>
      </c>
      <c r="S486" s="224">
        <v>0</v>
      </c>
      <c r="T486" s="225">
        <f>S486*H486</f>
        <v>0</v>
      </c>
      <c r="U486" s="40"/>
      <c r="V486" s="40"/>
      <c r="W486" s="40"/>
      <c r="X486" s="40"/>
      <c r="Y486" s="40"/>
      <c r="Z486" s="40"/>
      <c r="AA486" s="40"/>
      <c r="AB486" s="40"/>
      <c r="AC486" s="40"/>
      <c r="AD486" s="40"/>
      <c r="AE486" s="40"/>
      <c r="AR486" s="226" t="s">
        <v>303</v>
      </c>
      <c r="AT486" s="226" t="s">
        <v>298</v>
      </c>
      <c r="AU486" s="226" t="s">
        <v>81</v>
      </c>
      <c r="AY486" s="19" t="s">
        <v>295</v>
      </c>
      <c r="BE486" s="227">
        <f>IF(N486="základní",J486,0)</f>
        <v>0</v>
      </c>
      <c r="BF486" s="227">
        <f>IF(N486="snížená",J486,0)</f>
        <v>0</v>
      </c>
      <c r="BG486" s="227">
        <f>IF(N486="zákl. přenesená",J486,0)</f>
        <v>0</v>
      </c>
      <c r="BH486" s="227">
        <f>IF(N486="sníž. přenesená",J486,0)</f>
        <v>0</v>
      </c>
      <c r="BI486" s="227">
        <f>IF(N486="nulová",J486,0)</f>
        <v>0</v>
      </c>
      <c r="BJ486" s="19" t="s">
        <v>79</v>
      </c>
      <c r="BK486" s="227">
        <f>ROUND(I486*H486,2)</f>
        <v>0</v>
      </c>
      <c r="BL486" s="19" t="s">
        <v>303</v>
      </c>
      <c r="BM486" s="226" t="s">
        <v>1571</v>
      </c>
    </row>
    <row r="487" s="2" customFormat="1">
      <c r="A487" s="40"/>
      <c r="B487" s="41"/>
      <c r="C487" s="42"/>
      <c r="D487" s="228" t="s">
        <v>305</v>
      </c>
      <c r="E487" s="42"/>
      <c r="F487" s="229" t="s">
        <v>1141</v>
      </c>
      <c r="G487" s="42"/>
      <c r="H487" s="42"/>
      <c r="I487" s="230"/>
      <c r="J487" s="42"/>
      <c r="K487" s="42"/>
      <c r="L487" s="46"/>
      <c r="M487" s="231"/>
      <c r="N487" s="232"/>
      <c r="O487" s="86"/>
      <c r="P487" s="86"/>
      <c r="Q487" s="86"/>
      <c r="R487" s="86"/>
      <c r="S487" s="86"/>
      <c r="T487" s="87"/>
      <c r="U487" s="40"/>
      <c r="V487" s="40"/>
      <c r="W487" s="40"/>
      <c r="X487" s="40"/>
      <c r="Y487" s="40"/>
      <c r="Z487" s="40"/>
      <c r="AA487" s="40"/>
      <c r="AB487" s="40"/>
      <c r="AC487" s="40"/>
      <c r="AD487" s="40"/>
      <c r="AE487" s="40"/>
      <c r="AT487" s="19" t="s">
        <v>305</v>
      </c>
      <c r="AU487" s="19" t="s">
        <v>81</v>
      </c>
    </row>
    <row r="488" s="13" customFormat="1">
      <c r="A488" s="13"/>
      <c r="B488" s="233"/>
      <c r="C488" s="234"/>
      <c r="D488" s="235" t="s">
        <v>307</v>
      </c>
      <c r="E488" s="236" t="s">
        <v>21</v>
      </c>
      <c r="F488" s="237" t="s">
        <v>1142</v>
      </c>
      <c r="G488" s="234"/>
      <c r="H488" s="236" t="s">
        <v>21</v>
      </c>
      <c r="I488" s="238"/>
      <c r="J488" s="234"/>
      <c r="K488" s="234"/>
      <c r="L488" s="239"/>
      <c r="M488" s="240"/>
      <c r="N488" s="241"/>
      <c r="O488" s="241"/>
      <c r="P488" s="241"/>
      <c r="Q488" s="241"/>
      <c r="R488" s="241"/>
      <c r="S488" s="241"/>
      <c r="T488" s="242"/>
      <c r="U488" s="13"/>
      <c r="V488" s="13"/>
      <c r="W488" s="13"/>
      <c r="X488" s="13"/>
      <c r="Y488" s="13"/>
      <c r="Z488" s="13"/>
      <c r="AA488" s="13"/>
      <c r="AB488" s="13"/>
      <c r="AC488" s="13"/>
      <c r="AD488" s="13"/>
      <c r="AE488" s="13"/>
      <c r="AT488" s="243" t="s">
        <v>307</v>
      </c>
      <c r="AU488" s="243" t="s">
        <v>81</v>
      </c>
      <c r="AV488" s="13" t="s">
        <v>79</v>
      </c>
      <c r="AW488" s="13" t="s">
        <v>33</v>
      </c>
      <c r="AX488" s="13" t="s">
        <v>72</v>
      </c>
      <c r="AY488" s="243" t="s">
        <v>295</v>
      </c>
    </row>
    <row r="489" s="14" customFormat="1">
      <c r="A489" s="14"/>
      <c r="B489" s="244"/>
      <c r="C489" s="245"/>
      <c r="D489" s="235" t="s">
        <v>307</v>
      </c>
      <c r="E489" s="246" t="s">
        <v>21</v>
      </c>
      <c r="F489" s="247" t="s">
        <v>1572</v>
      </c>
      <c r="G489" s="245"/>
      <c r="H489" s="248">
        <v>5</v>
      </c>
      <c r="I489" s="249"/>
      <c r="J489" s="245"/>
      <c r="K489" s="245"/>
      <c r="L489" s="250"/>
      <c r="M489" s="251"/>
      <c r="N489" s="252"/>
      <c r="O489" s="252"/>
      <c r="P489" s="252"/>
      <c r="Q489" s="252"/>
      <c r="R489" s="252"/>
      <c r="S489" s="252"/>
      <c r="T489" s="253"/>
      <c r="U489" s="14"/>
      <c r="V489" s="14"/>
      <c r="W489" s="14"/>
      <c r="X489" s="14"/>
      <c r="Y489" s="14"/>
      <c r="Z489" s="14"/>
      <c r="AA489" s="14"/>
      <c r="AB489" s="14"/>
      <c r="AC489" s="14"/>
      <c r="AD489" s="14"/>
      <c r="AE489" s="14"/>
      <c r="AT489" s="254" t="s">
        <v>307</v>
      </c>
      <c r="AU489" s="254" t="s">
        <v>81</v>
      </c>
      <c r="AV489" s="14" t="s">
        <v>81</v>
      </c>
      <c r="AW489" s="14" t="s">
        <v>33</v>
      </c>
      <c r="AX489" s="14" t="s">
        <v>72</v>
      </c>
      <c r="AY489" s="254" t="s">
        <v>295</v>
      </c>
    </row>
    <row r="490" s="15" customFormat="1">
      <c r="A490" s="15"/>
      <c r="B490" s="255"/>
      <c r="C490" s="256"/>
      <c r="D490" s="235" t="s">
        <v>307</v>
      </c>
      <c r="E490" s="257" t="s">
        <v>21</v>
      </c>
      <c r="F490" s="258" t="s">
        <v>312</v>
      </c>
      <c r="G490" s="256"/>
      <c r="H490" s="259">
        <v>5</v>
      </c>
      <c r="I490" s="260"/>
      <c r="J490" s="256"/>
      <c r="K490" s="256"/>
      <c r="L490" s="261"/>
      <c r="M490" s="262"/>
      <c r="N490" s="263"/>
      <c r="O490" s="263"/>
      <c r="P490" s="263"/>
      <c r="Q490" s="263"/>
      <c r="R490" s="263"/>
      <c r="S490" s="263"/>
      <c r="T490" s="264"/>
      <c r="U490" s="15"/>
      <c r="V490" s="15"/>
      <c r="W490" s="15"/>
      <c r="X490" s="15"/>
      <c r="Y490" s="15"/>
      <c r="Z490" s="15"/>
      <c r="AA490" s="15"/>
      <c r="AB490" s="15"/>
      <c r="AC490" s="15"/>
      <c r="AD490" s="15"/>
      <c r="AE490" s="15"/>
      <c r="AT490" s="265" t="s">
        <v>307</v>
      </c>
      <c r="AU490" s="265" t="s">
        <v>81</v>
      </c>
      <c r="AV490" s="15" t="s">
        <v>303</v>
      </c>
      <c r="AW490" s="15" t="s">
        <v>33</v>
      </c>
      <c r="AX490" s="15" t="s">
        <v>79</v>
      </c>
      <c r="AY490" s="265" t="s">
        <v>295</v>
      </c>
    </row>
    <row r="491" s="2" customFormat="1" ht="16.5" customHeight="1">
      <c r="A491" s="40"/>
      <c r="B491" s="41"/>
      <c r="C491" s="286" t="s">
        <v>1573</v>
      </c>
      <c r="D491" s="286" t="s">
        <v>947</v>
      </c>
      <c r="E491" s="287" t="s">
        <v>1145</v>
      </c>
      <c r="F491" s="288" t="s">
        <v>1146</v>
      </c>
      <c r="G491" s="289" t="s">
        <v>328</v>
      </c>
      <c r="H491" s="290">
        <v>5.0999999999999996</v>
      </c>
      <c r="I491" s="291"/>
      <c r="J491" s="292">
        <f>ROUND(I491*H491,2)</f>
        <v>0</v>
      </c>
      <c r="K491" s="288" t="s">
        <v>302</v>
      </c>
      <c r="L491" s="293"/>
      <c r="M491" s="294" t="s">
        <v>21</v>
      </c>
      <c r="N491" s="295" t="s">
        <v>43</v>
      </c>
      <c r="O491" s="86"/>
      <c r="P491" s="224">
        <f>O491*H491</f>
        <v>0</v>
      </c>
      <c r="Q491" s="224">
        <v>0.00017000000000000001</v>
      </c>
      <c r="R491" s="224">
        <f>Q491*H491</f>
        <v>0.00086700000000000004</v>
      </c>
      <c r="S491" s="224">
        <v>0</v>
      </c>
      <c r="T491" s="225">
        <f>S491*H491</f>
        <v>0</v>
      </c>
      <c r="U491" s="40"/>
      <c r="V491" s="40"/>
      <c r="W491" s="40"/>
      <c r="X491" s="40"/>
      <c r="Y491" s="40"/>
      <c r="Z491" s="40"/>
      <c r="AA491" s="40"/>
      <c r="AB491" s="40"/>
      <c r="AC491" s="40"/>
      <c r="AD491" s="40"/>
      <c r="AE491" s="40"/>
      <c r="AR491" s="226" t="s">
        <v>351</v>
      </c>
      <c r="AT491" s="226" t="s">
        <v>947</v>
      </c>
      <c r="AU491" s="226" t="s">
        <v>81</v>
      </c>
      <c r="AY491" s="19" t="s">
        <v>295</v>
      </c>
      <c r="BE491" s="227">
        <f>IF(N491="základní",J491,0)</f>
        <v>0</v>
      </c>
      <c r="BF491" s="227">
        <f>IF(N491="snížená",J491,0)</f>
        <v>0</v>
      </c>
      <c r="BG491" s="227">
        <f>IF(N491="zákl. přenesená",J491,0)</f>
        <v>0</v>
      </c>
      <c r="BH491" s="227">
        <f>IF(N491="sníž. přenesená",J491,0)</f>
        <v>0</v>
      </c>
      <c r="BI491" s="227">
        <f>IF(N491="nulová",J491,0)</f>
        <v>0</v>
      </c>
      <c r="BJ491" s="19" t="s">
        <v>79</v>
      </c>
      <c r="BK491" s="227">
        <f>ROUND(I491*H491,2)</f>
        <v>0</v>
      </c>
      <c r="BL491" s="19" t="s">
        <v>303</v>
      </c>
      <c r="BM491" s="226" t="s">
        <v>1574</v>
      </c>
    </row>
    <row r="492" s="14" customFormat="1">
      <c r="A492" s="14"/>
      <c r="B492" s="244"/>
      <c r="C492" s="245"/>
      <c r="D492" s="235" t="s">
        <v>307</v>
      </c>
      <c r="E492" s="245"/>
      <c r="F492" s="247" t="s">
        <v>1575</v>
      </c>
      <c r="G492" s="245"/>
      <c r="H492" s="248">
        <v>5.0999999999999996</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307</v>
      </c>
      <c r="AU492" s="254" t="s">
        <v>81</v>
      </c>
      <c r="AV492" s="14" t="s">
        <v>81</v>
      </c>
      <c r="AW492" s="14" t="s">
        <v>4</v>
      </c>
      <c r="AX492" s="14" t="s">
        <v>79</v>
      </c>
      <c r="AY492" s="254" t="s">
        <v>295</v>
      </c>
    </row>
    <row r="493" s="2" customFormat="1" ht="24.15" customHeight="1">
      <c r="A493" s="40"/>
      <c r="B493" s="41"/>
      <c r="C493" s="215" t="s">
        <v>1576</v>
      </c>
      <c r="D493" s="215" t="s">
        <v>298</v>
      </c>
      <c r="E493" s="216" t="s">
        <v>1150</v>
      </c>
      <c r="F493" s="217" t="s">
        <v>1151</v>
      </c>
      <c r="G493" s="218" t="s">
        <v>301</v>
      </c>
      <c r="H493" s="219">
        <v>145.27000000000001</v>
      </c>
      <c r="I493" s="220"/>
      <c r="J493" s="221">
        <f>ROUND(I493*H493,2)</f>
        <v>0</v>
      </c>
      <c r="K493" s="217" t="s">
        <v>302</v>
      </c>
      <c r="L493" s="46"/>
      <c r="M493" s="222" t="s">
        <v>21</v>
      </c>
      <c r="N493" s="223" t="s">
        <v>43</v>
      </c>
      <c r="O493" s="86"/>
      <c r="P493" s="224">
        <f>O493*H493</f>
        <v>0</v>
      </c>
      <c r="Q493" s="224">
        <v>0</v>
      </c>
      <c r="R493" s="224">
        <f>Q493*H493</f>
        <v>0</v>
      </c>
      <c r="S493" s="224">
        <v>0</v>
      </c>
      <c r="T493" s="225">
        <f>S493*H493</f>
        <v>0</v>
      </c>
      <c r="U493" s="40"/>
      <c r="V493" s="40"/>
      <c r="W493" s="40"/>
      <c r="X493" s="40"/>
      <c r="Y493" s="40"/>
      <c r="Z493" s="40"/>
      <c r="AA493" s="40"/>
      <c r="AB493" s="40"/>
      <c r="AC493" s="40"/>
      <c r="AD493" s="40"/>
      <c r="AE493" s="40"/>
      <c r="AR493" s="226" t="s">
        <v>373</v>
      </c>
      <c r="AT493" s="226" t="s">
        <v>298</v>
      </c>
      <c r="AU493" s="226" t="s">
        <v>81</v>
      </c>
      <c r="AY493" s="19" t="s">
        <v>295</v>
      </c>
      <c r="BE493" s="227">
        <f>IF(N493="základní",J493,0)</f>
        <v>0</v>
      </c>
      <c r="BF493" s="227">
        <f>IF(N493="snížená",J493,0)</f>
        <v>0</v>
      </c>
      <c r="BG493" s="227">
        <f>IF(N493="zákl. přenesená",J493,0)</f>
        <v>0</v>
      </c>
      <c r="BH493" s="227">
        <f>IF(N493="sníž. přenesená",J493,0)</f>
        <v>0</v>
      </c>
      <c r="BI493" s="227">
        <f>IF(N493="nulová",J493,0)</f>
        <v>0</v>
      </c>
      <c r="BJ493" s="19" t="s">
        <v>79</v>
      </c>
      <c r="BK493" s="227">
        <f>ROUND(I493*H493,2)</f>
        <v>0</v>
      </c>
      <c r="BL493" s="19" t="s">
        <v>373</v>
      </c>
      <c r="BM493" s="226" t="s">
        <v>1577</v>
      </c>
    </row>
    <row r="494" s="2" customFormat="1">
      <c r="A494" s="40"/>
      <c r="B494" s="41"/>
      <c r="C494" s="42"/>
      <c r="D494" s="228" t="s">
        <v>305</v>
      </c>
      <c r="E494" s="42"/>
      <c r="F494" s="229" t="s">
        <v>1153</v>
      </c>
      <c r="G494" s="42"/>
      <c r="H494" s="42"/>
      <c r="I494" s="230"/>
      <c r="J494" s="42"/>
      <c r="K494" s="42"/>
      <c r="L494" s="46"/>
      <c r="M494" s="231"/>
      <c r="N494" s="232"/>
      <c r="O494" s="86"/>
      <c r="P494" s="86"/>
      <c r="Q494" s="86"/>
      <c r="R494" s="86"/>
      <c r="S494" s="86"/>
      <c r="T494" s="87"/>
      <c r="U494" s="40"/>
      <c r="V494" s="40"/>
      <c r="W494" s="40"/>
      <c r="X494" s="40"/>
      <c r="Y494" s="40"/>
      <c r="Z494" s="40"/>
      <c r="AA494" s="40"/>
      <c r="AB494" s="40"/>
      <c r="AC494" s="40"/>
      <c r="AD494" s="40"/>
      <c r="AE494" s="40"/>
      <c r="AT494" s="19" t="s">
        <v>305</v>
      </c>
      <c r="AU494" s="19" t="s">
        <v>81</v>
      </c>
    </row>
    <row r="495" s="14" customFormat="1">
      <c r="A495" s="14"/>
      <c r="B495" s="244"/>
      <c r="C495" s="245"/>
      <c r="D495" s="235" t="s">
        <v>307</v>
      </c>
      <c r="E495" s="246" t="s">
        <v>21</v>
      </c>
      <c r="F495" s="247" t="s">
        <v>1191</v>
      </c>
      <c r="G495" s="245"/>
      <c r="H495" s="248">
        <v>145.27000000000001</v>
      </c>
      <c r="I495" s="249"/>
      <c r="J495" s="245"/>
      <c r="K495" s="245"/>
      <c r="L495" s="250"/>
      <c r="M495" s="251"/>
      <c r="N495" s="252"/>
      <c r="O495" s="252"/>
      <c r="P495" s="252"/>
      <c r="Q495" s="252"/>
      <c r="R495" s="252"/>
      <c r="S495" s="252"/>
      <c r="T495" s="253"/>
      <c r="U495" s="14"/>
      <c r="V495" s="14"/>
      <c r="W495" s="14"/>
      <c r="X495" s="14"/>
      <c r="Y495" s="14"/>
      <c r="Z495" s="14"/>
      <c r="AA495" s="14"/>
      <c r="AB495" s="14"/>
      <c r="AC495" s="14"/>
      <c r="AD495" s="14"/>
      <c r="AE495" s="14"/>
      <c r="AT495" s="254" t="s">
        <v>307</v>
      </c>
      <c r="AU495" s="254" t="s">
        <v>81</v>
      </c>
      <c r="AV495" s="14" t="s">
        <v>81</v>
      </c>
      <c r="AW495" s="14" t="s">
        <v>33</v>
      </c>
      <c r="AX495" s="14" t="s">
        <v>72</v>
      </c>
      <c r="AY495" s="254" t="s">
        <v>295</v>
      </c>
    </row>
    <row r="496" s="15" customFormat="1">
      <c r="A496" s="15"/>
      <c r="B496" s="255"/>
      <c r="C496" s="256"/>
      <c r="D496" s="235" t="s">
        <v>307</v>
      </c>
      <c r="E496" s="257" t="s">
        <v>21</v>
      </c>
      <c r="F496" s="258" t="s">
        <v>312</v>
      </c>
      <c r="G496" s="256"/>
      <c r="H496" s="259">
        <v>145.27000000000001</v>
      </c>
      <c r="I496" s="260"/>
      <c r="J496" s="256"/>
      <c r="K496" s="256"/>
      <c r="L496" s="261"/>
      <c r="M496" s="262"/>
      <c r="N496" s="263"/>
      <c r="O496" s="263"/>
      <c r="P496" s="263"/>
      <c r="Q496" s="263"/>
      <c r="R496" s="263"/>
      <c r="S496" s="263"/>
      <c r="T496" s="264"/>
      <c r="U496" s="15"/>
      <c r="V496" s="15"/>
      <c r="W496" s="15"/>
      <c r="X496" s="15"/>
      <c r="Y496" s="15"/>
      <c r="Z496" s="15"/>
      <c r="AA496" s="15"/>
      <c r="AB496" s="15"/>
      <c r="AC496" s="15"/>
      <c r="AD496" s="15"/>
      <c r="AE496" s="15"/>
      <c r="AT496" s="265" t="s">
        <v>307</v>
      </c>
      <c r="AU496" s="265" t="s">
        <v>81</v>
      </c>
      <c r="AV496" s="15" t="s">
        <v>303</v>
      </c>
      <c r="AW496" s="15" t="s">
        <v>33</v>
      </c>
      <c r="AX496" s="15" t="s">
        <v>79</v>
      </c>
      <c r="AY496" s="265" t="s">
        <v>295</v>
      </c>
    </row>
    <row r="497" s="2" customFormat="1" ht="49.05" customHeight="1">
      <c r="A497" s="40"/>
      <c r="B497" s="41"/>
      <c r="C497" s="215" t="s">
        <v>1578</v>
      </c>
      <c r="D497" s="215" t="s">
        <v>298</v>
      </c>
      <c r="E497" s="216" t="s">
        <v>1155</v>
      </c>
      <c r="F497" s="217" t="s">
        <v>1156</v>
      </c>
      <c r="G497" s="218" t="s">
        <v>348</v>
      </c>
      <c r="H497" s="219">
        <v>2.8780000000000001</v>
      </c>
      <c r="I497" s="220"/>
      <c r="J497" s="221">
        <f>ROUND(I497*H497,2)</f>
        <v>0</v>
      </c>
      <c r="K497" s="217" t="s">
        <v>302</v>
      </c>
      <c r="L497" s="46"/>
      <c r="M497" s="222" t="s">
        <v>21</v>
      </c>
      <c r="N497" s="223" t="s">
        <v>43</v>
      </c>
      <c r="O497" s="86"/>
      <c r="P497" s="224">
        <f>O497*H497</f>
        <v>0</v>
      </c>
      <c r="Q497" s="224">
        <v>0</v>
      </c>
      <c r="R497" s="224">
        <f>Q497*H497</f>
        <v>0</v>
      </c>
      <c r="S497" s="224">
        <v>0</v>
      </c>
      <c r="T497" s="225">
        <f>S497*H497</f>
        <v>0</v>
      </c>
      <c r="U497" s="40"/>
      <c r="V497" s="40"/>
      <c r="W497" s="40"/>
      <c r="X497" s="40"/>
      <c r="Y497" s="40"/>
      <c r="Z497" s="40"/>
      <c r="AA497" s="40"/>
      <c r="AB497" s="40"/>
      <c r="AC497" s="40"/>
      <c r="AD497" s="40"/>
      <c r="AE497" s="40"/>
      <c r="AR497" s="226" t="s">
        <v>373</v>
      </c>
      <c r="AT497" s="226" t="s">
        <v>298</v>
      </c>
      <c r="AU497" s="226" t="s">
        <v>81</v>
      </c>
      <c r="AY497" s="19" t="s">
        <v>295</v>
      </c>
      <c r="BE497" s="227">
        <f>IF(N497="základní",J497,0)</f>
        <v>0</v>
      </c>
      <c r="BF497" s="227">
        <f>IF(N497="snížená",J497,0)</f>
        <v>0</v>
      </c>
      <c r="BG497" s="227">
        <f>IF(N497="zákl. přenesená",J497,0)</f>
        <v>0</v>
      </c>
      <c r="BH497" s="227">
        <f>IF(N497="sníž. přenesená",J497,0)</f>
        <v>0</v>
      </c>
      <c r="BI497" s="227">
        <f>IF(N497="nulová",J497,0)</f>
        <v>0</v>
      </c>
      <c r="BJ497" s="19" t="s">
        <v>79</v>
      </c>
      <c r="BK497" s="227">
        <f>ROUND(I497*H497,2)</f>
        <v>0</v>
      </c>
      <c r="BL497" s="19" t="s">
        <v>373</v>
      </c>
      <c r="BM497" s="226" t="s">
        <v>1579</v>
      </c>
    </row>
    <row r="498" s="2" customFormat="1">
      <c r="A498" s="40"/>
      <c r="B498" s="41"/>
      <c r="C498" s="42"/>
      <c r="D498" s="228" t="s">
        <v>305</v>
      </c>
      <c r="E498" s="42"/>
      <c r="F498" s="229" t="s">
        <v>1158</v>
      </c>
      <c r="G498" s="42"/>
      <c r="H498" s="42"/>
      <c r="I498" s="230"/>
      <c r="J498" s="42"/>
      <c r="K498" s="42"/>
      <c r="L498" s="46"/>
      <c r="M498" s="231"/>
      <c r="N498" s="232"/>
      <c r="O498" s="86"/>
      <c r="P498" s="86"/>
      <c r="Q498" s="86"/>
      <c r="R498" s="86"/>
      <c r="S498" s="86"/>
      <c r="T498" s="87"/>
      <c r="U498" s="40"/>
      <c r="V498" s="40"/>
      <c r="W498" s="40"/>
      <c r="X498" s="40"/>
      <c r="Y498" s="40"/>
      <c r="Z498" s="40"/>
      <c r="AA498" s="40"/>
      <c r="AB498" s="40"/>
      <c r="AC498" s="40"/>
      <c r="AD498" s="40"/>
      <c r="AE498" s="40"/>
      <c r="AT498" s="19" t="s">
        <v>305</v>
      </c>
      <c r="AU498" s="19" t="s">
        <v>81</v>
      </c>
    </row>
    <row r="499" s="12" customFormat="1" ht="22.8" customHeight="1">
      <c r="A499" s="12"/>
      <c r="B499" s="199"/>
      <c r="C499" s="200"/>
      <c r="D499" s="201" t="s">
        <v>71</v>
      </c>
      <c r="E499" s="213" t="s">
        <v>1580</v>
      </c>
      <c r="F499" s="213" t="s">
        <v>1581</v>
      </c>
      <c r="G499" s="200"/>
      <c r="H499" s="200"/>
      <c r="I499" s="203"/>
      <c r="J499" s="214">
        <f>BK499</f>
        <v>0</v>
      </c>
      <c r="K499" s="200"/>
      <c r="L499" s="205"/>
      <c r="M499" s="206"/>
      <c r="N499" s="207"/>
      <c r="O499" s="207"/>
      <c r="P499" s="208">
        <f>SUM(P500:P541)</f>
        <v>0</v>
      </c>
      <c r="Q499" s="207"/>
      <c r="R499" s="208">
        <f>SUM(R500:R541)</f>
        <v>0.95778204999999994</v>
      </c>
      <c r="S499" s="207"/>
      <c r="T499" s="209">
        <f>SUM(T500:T541)</f>
        <v>0</v>
      </c>
      <c r="U499" s="12"/>
      <c r="V499" s="12"/>
      <c r="W499" s="12"/>
      <c r="X499" s="12"/>
      <c r="Y499" s="12"/>
      <c r="Z499" s="12"/>
      <c r="AA499" s="12"/>
      <c r="AB499" s="12"/>
      <c r="AC499" s="12"/>
      <c r="AD499" s="12"/>
      <c r="AE499" s="12"/>
      <c r="AR499" s="210" t="s">
        <v>81</v>
      </c>
      <c r="AT499" s="211" t="s">
        <v>71</v>
      </c>
      <c r="AU499" s="211" t="s">
        <v>79</v>
      </c>
      <c r="AY499" s="210" t="s">
        <v>295</v>
      </c>
      <c r="BK499" s="212">
        <f>SUM(BK500:BK541)</f>
        <v>0</v>
      </c>
    </row>
    <row r="500" s="2" customFormat="1" ht="24.15" customHeight="1">
      <c r="A500" s="40"/>
      <c r="B500" s="41"/>
      <c r="C500" s="215" t="s">
        <v>1582</v>
      </c>
      <c r="D500" s="215" t="s">
        <v>298</v>
      </c>
      <c r="E500" s="216" t="s">
        <v>1583</v>
      </c>
      <c r="F500" s="217" t="s">
        <v>1584</v>
      </c>
      <c r="G500" s="218" t="s">
        <v>301</v>
      </c>
      <c r="H500" s="219">
        <v>48.430999999999997</v>
      </c>
      <c r="I500" s="220"/>
      <c r="J500" s="221">
        <f>ROUND(I500*H500,2)</f>
        <v>0</v>
      </c>
      <c r="K500" s="217" t="s">
        <v>302</v>
      </c>
      <c r="L500" s="46"/>
      <c r="M500" s="222" t="s">
        <v>21</v>
      </c>
      <c r="N500" s="223" t="s">
        <v>43</v>
      </c>
      <c r="O500" s="86"/>
      <c r="P500" s="224">
        <f>O500*H500</f>
        <v>0</v>
      </c>
      <c r="Q500" s="224">
        <v>0.00029999999999999997</v>
      </c>
      <c r="R500" s="224">
        <f>Q500*H500</f>
        <v>0.014529299999999999</v>
      </c>
      <c r="S500" s="224">
        <v>0</v>
      </c>
      <c r="T500" s="225">
        <f>S500*H500</f>
        <v>0</v>
      </c>
      <c r="U500" s="40"/>
      <c r="V500" s="40"/>
      <c r="W500" s="40"/>
      <c r="X500" s="40"/>
      <c r="Y500" s="40"/>
      <c r="Z500" s="40"/>
      <c r="AA500" s="40"/>
      <c r="AB500" s="40"/>
      <c r="AC500" s="40"/>
      <c r="AD500" s="40"/>
      <c r="AE500" s="40"/>
      <c r="AR500" s="226" t="s">
        <v>373</v>
      </c>
      <c r="AT500" s="226" t="s">
        <v>298</v>
      </c>
      <c r="AU500" s="226" t="s">
        <v>81</v>
      </c>
      <c r="AY500" s="19" t="s">
        <v>295</v>
      </c>
      <c r="BE500" s="227">
        <f>IF(N500="základní",J500,0)</f>
        <v>0</v>
      </c>
      <c r="BF500" s="227">
        <f>IF(N500="snížená",J500,0)</f>
        <v>0</v>
      </c>
      <c r="BG500" s="227">
        <f>IF(N500="zákl. přenesená",J500,0)</f>
        <v>0</v>
      </c>
      <c r="BH500" s="227">
        <f>IF(N500="sníž. přenesená",J500,0)</f>
        <v>0</v>
      </c>
      <c r="BI500" s="227">
        <f>IF(N500="nulová",J500,0)</f>
        <v>0</v>
      </c>
      <c r="BJ500" s="19" t="s">
        <v>79</v>
      </c>
      <c r="BK500" s="227">
        <f>ROUND(I500*H500,2)</f>
        <v>0</v>
      </c>
      <c r="BL500" s="19" t="s">
        <v>373</v>
      </c>
      <c r="BM500" s="226" t="s">
        <v>1585</v>
      </c>
    </row>
    <row r="501" s="2" customFormat="1">
      <c r="A501" s="40"/>
      <c r="B501" s="41"/>
      <c r="C501" s="42"/>
      <c r="D501" s="228" t="s">
        <v>305</v>
      </c>
      <c r="E501" s="42"/>
      <c r="F501" s="229" t="s">
        <v>1586</v>
      </c>
      <c r="G501" s="42"/>
      <c r="H501" s="42"/>
      <c r="I501" s="230"/>
      <c r="J501" s="42"/>
      <c r="K501" s="42"/>
      <c r="L501" s="46"/>
      <c r="M501" s="231"/>
      <c r="N501" s="232"/>
      <c r="O501" s="86"/>
      <c r="P501" s="86"/>
      <c r="Q501" s="86"/>
      <c r="R501" s="86"/>
      <c r="S501" s="86"/>
      <c r="T501" s="87"/>
      <c r="U501" s="40"/>
      <c r="V501" s="40"/>
      <c r="W501" s="40"/>
      <c r="X501" s="40"/>
      <c r="Y501" s="40"/>
      <c r="Z501" s="40"/>
      <c r="AA501" s="40"/>
      <c r="AB501" s="40"/>
      <c r="AC501" s="40"/>
      <c r="AD501" s="40"/>
      <c r="AE501" s="40"/>
      <c r="AT501" s="19" t="s">
        <v>305</v>
      </c>
      <c r="AU501" s="19" t="s">
        <v>81</v>
      </c>
    </row>
    <row r="502" s="14" customFormat="1">
      <c r="A502" s="14"/>
      <c r="B502" s="244"/>
      <c r="C502" s="245"/>
      <c r="D502" s="235" t="s">
        <v>307</v>
      </c>
      <c r="E502" s="246" t="s">
        <v>21</v>
      </c>
      <c r="F502" s="247" t="s">
        <v>1197</v>
      </c>
      <c r="G502" s="245"/>
      <c r="H502" s="248">
        <v>48.430999999999997</v>
      </c>
      <c r="I502" s="249"/>
      <c r="J502" s="245"/>
      <c r="K502" s="245"/>
      <c r="L502" s="250"/>
      <c r="M502" s="251"/>
      <c r="N502" s="252"/>
      <c r="O502" s="252"/>
      <c r="P502" s="252"/>
      <c r="Q502" s="252"/>
      <c r="R502" s="252"/>
      <c r="S502" s="252"/>
      <c r="T502" s="253"/>
      <c r="U502" s="14"/>
      <c r="V502" s="14"/>
      <c r="W502" s="14"/>
      <c r="X502" s="14"/>
      <c r="Y502" s="14"/>
      <c r="Z502" s="14"/>
      <c r="AA502" s="14"/>
      <c r="AB502" s="14"/>
      <c r="AC502" s="14"/>
      <c r="AD502" s="14"/>
      <c r="AE502" s="14"/>
      <c r="AT502" s="254" t="s">
        <v>307</v>
      </c>
      <c r="AU502" s="254" t="s">
        <v>81</v>
      </c>
      <c r="AV502" s="14" t="s">
        <v>81</v>
      </c>
      <c r="AW502" s="14" t="s">
        <v>33</v>
      </c>
      <c r="AX502" s="14" t="s">
        <v>72</v>
      </c>
      <c r="AY502" s="254" t="s">
        <v>295</v>
      </c>
    </row>
    <row r="503" s="15" customFormat="1">
      <c r="A503" s="15"/>
      <c r="B503" s="255"/>
      <c r="C503" s="256"/>
      <c r="D503" s="235" t="s">
        <v>307</v>
      </c>
      <c r="E503" s="257" t="s">
        <v>21</v>
      </c>
      <c r="F503" s="258" t="s">
        <v>312</v>
      </c>
      <c r="G503" s="256"/>
      <c r="H503" s="259">
        <v>48.430999999999997</v>
      </c>
      <c r="I503" s="260"/>
      <c r="J503" s="256"/>
      <c r="K503" s="256"/>
      <c r="L503" s="261"/>
      <c r="M503" s="262"/>
      <c r="N503" s="263"/>
      <c r="O503" s="263"/>
      <c r="P503" s="263"/>
      <c r="Q503" s="263"/>
      <c r="R503" s="263"/>
      <c r="S503" s="263"/>
      <c r="T503" s="264"/>
      <c r="U503" s="15"/>
      <c r="V503" s="15"/>
      <c r="W503" s="15"/>
      <c r="X503" s="15"/>
      <c r="Y503" s="15"/>
      <c r="Z503" s="15"/>
      <c r="AA503" s="15"/>
      <c r="AB503" s="15"/>
      <c r="AC503" s="15"/>
      <c r="AD503" s="15"/>
      <c r="AE503" s="15"/>
      <c r="AT503" s="265" t="s">
        <v>307</v>
      </c>
      <c r="AU503" s="265" t="s">
        <v>81</v>
      </c>
      <c r="AV503" s="15" t="s">
        <v>303</v>
      </c>
      <c r="AW503" s="15" t="s">
        <v>33</v>
      </c>
      <c r="AX503" s="15" t="s">
        <v>79</v>
      </c>
      <c r="AY503" s="265" t="s">
        <v>295</v>
      </c>
    </row>
    <row r="504" s="2" customFormat="1" ht="24.15" customHeight="1">
      <c r="A504" s="40"/>
      <c r="B504" s="41"/>
      <c r="C504" s="215" t="s">
        <v>1587</v>
      </c>
      <c r="D504" s="215" t="s">
        <v>298</v>
      </c>
      <c r="E504" s="216" t="s">
        <v>1588</v>
      </c>
      <c r="F504" s="217" t="s">
        <v>1589</v>
      </c>
      <c r="G504" s="218" t="s">
        <v>301</v>
      </c>
      <c r="H504" s="219">
        <v>11.808</v>
      </c>
      <c r="I504" s="220"/>
      <c r="J504" s="221">
        <f>ROUND(I504*H504,2)</f>
        <v>0</v>
      </c>
      <c r="K504" s="217" t="s">
        <v>302</v>
      </c>
      <c r="L504" s="46"/>
      <c r="M504" s="222" t="s">
        <v>21</v>
      </c>
      <c r="N504" s="223" t="s">
        <v>43</v>
      </c>
      <c r="O504" s="86"/>
      <c r="P504" s="224">
        <f>O504*H504</f>
        <v>0</v>
      </c>
      <c r="Q504" s="224">
        <v>0.0015</v>
      </c>
      <c r="R504" s="224">
        <f>Q504*H504</f>
        <v>0.017711999999999999</v>
      </c>
      <c r="S504" s="224">
        <v>0</v>
      </c>
      <c r="T504" s="225">
        <f>S504*H504</f>
        <v>0</v>
      </c>
      <c r="U504" s="40"/>
      <c r="V504" s="40"/>
      <c r="W504" s="40"/>
      <c r="X504" s="40"/>
      <c r="Y504" s="40"/>
      <c r="Z504" s="40"/>
      <c r="AA504" s="40"/>
      <c r="AB504" s="40"/>
      <c r="AC504" s="40"/>
      <c r="AD504" s="40"/>
      <c r="AE504" s="40"/>
      <c r="AR504" s="226" t="s">
        <v>373</v>
      </c>
      <c r="AT504" s="226" t="s">
        <v>298</v>
      </c>
      <c r="AU504" s="226" t="s">
        <v>81</v>
      </c>
      <c r="AY504" s="19" t="s">
        <v>295</v>
      </c>
      <c r="BE504" s="227">
        <f>IF(N504="základní",J504,0)</f>
        <v>0</v>
      </c>
      <c r="BF504" s="227">
        <f>IF(N504="snížená",J504,0)</f>
        <v>0</v>
      </c>
      <c r="BG504" s="227">
        <f>IF(N504="zákl. přenesená",J504,0)</f>
        <v>0</v>
      </c>
      <c r="BH504" s="227">
        <f>IF(N504="sníž. přenesená",J504,0)</f>
        <v>0</v>
      </c>
      <c r="BI504" s="227">
        <f>IF(N504="nulová",J504,0)</f>
        <v>0</v>
      </c>
      <c r="BJ504" s="19" t="s">
        <v>79</v>
      </c>
      <c r="BK504" s="227">
        <f>ROUND(I504*H504,2)</f>
        <v>0</v>
      </c>
      <c r="BL504" s="19" t="s">
        <v>373</v>
      </c>
      <c r="BM504" s="226" t="s">
        <v>1590</v>
      </c>
    </row>
    <row r="505" s="2" customFormat="1">
      <c r="A505" s="40"/>
      <c r="B505" s="41"/>
      <c r="C505" s="42"/>
      <c r="D505" s="228" t="s">
        <v>305</v>
      </c>
      <c r="E505" s="42"/>
      <c r="F505" s="229" t="s">
        <v>1591</v>
      </c>
      <c r="G505" s="42"/>
      <c r="H505" s="42"/>
      <c r="I505" s="230"/>
      <c r="J505" s="42"/>
      <c r="K505" s="42"/>
      <c r="L505" s="46"/>
      <c r="M505" s="231"/>
      <c r="N505" s="232"/>
      <c r="O505" s="86"/>
      <c r="P505" s="86"/>
      <c r="Q505" s="86"/>
      <c r="R505" s="86"/>
      <c r="S505" s="86"/>
      <c r="T505" s="87"/>
      <c r="U505" s="40"/>
      <c r="V505" s="40"/>
      <c r="W505" s="40"/>
      <c r="X505" s="40"/>
      <c r="Y505" s="40"/>
      <c r="Z505" s="40"/>
      <c r="AA505" s="40"/>
      <c r="AB505" s="40"/>
      <c r="AC505" s="40"/>
      <c r="AD505" s="40"/>
      <c r="AE505" s="40"/>
      <c r="AT505" s="19" t="s">
        <v>305</v>
      </c>
      <c r="AU505" s="19" t="s">
        <v>81</v>
      </c>
    </row>
    <row r="506" s="13" customFormat="1">
      <c r="A506" s="13"/>
      <c r="B506" s="233"/>
      <c r="C506" s="234"/>
      <c r="D506" s="235" t="s">
        <v>307</v>
      </c>
      <c r="E506" s="236" t="s">
        <v>21</v>
      </c>
      <c r="F506" s="237" t="s">
        <v>1592</v>
      </c>
      <c r="G506" s="234"/>
      <c r="H506" s="236" t="s">
        <v>21</v>
      </c>
      <c r="I506" s="238"/>
      <c r="J506" s="234"/>
      <c r="K506" s="234"/>
      <c r="L506" s="239"/>
      <c r="M506" s="240"/>
      <c r="N506" s="241"/>
      <c r="O506" s="241"/>
      <c r="P506" s="241"/>
      <c r="Q506" s="241"/>
      <c r="R506" s="241"/>
      <c r="S506" s="241"/>
      <c r="T506" s="242"/>
      <c r="U506" s="13"/>
      <c r="V506" s="13"/>
      <c r="W506" s="13"/>
      <c r="X506" s="13"/>
      <c r="Y506" s="13"/>
      <c r="Z506" s="13"/>
      <c r="AA506" s="13"/>
      <c r="AB506" s="13"/>
      <c r="AC506" s="13"/>
      <c r="AD506" s="13"/>
      <c r="AE506" s="13"/>
      <c r="AT506" s="243" t="s">
        <v>307</v>
      </c>
      <c r="AU506" s="243" t="s">
        <v>81</v>
      </c>
      <c r="AV506" s="13" t="s">
        <v>79</v>
      </c>
      <c r="AW506" s="13" t="s">
        <v>33</v>
      </c>
      <c r="AX506" s="13" t="s">
        <v>72</v>
      </c>
      <c r="AY506" s="243" t="s">
        <v>295</v>
      </c>
    </row>
    <row r="507" s="13" customFormat="1">
      <c r="A507" s="13"/>
      <c r="B507" s="233"/>
      <c r="C507" s="234"/>
      <c r="D507" s="235" t="s">
        <v>307</v>
      </c>
      <c r="E507" s="236" t="s">
        <v>21</v>
      </c>
      <c r="F507" s="237" t="s">
        <v>1593</v>
      </c>
      <c r="G507" s="234"/>
      <c r="H507" s="236" t="s">
        <v>21</v>
      </c>
      <c r="I507" s="238"/>
      <c r="J507" s="234"/>
      <c r="K507" s="234"/>
      <c r="L507" s="239"/>
      <c r="M507" s="240"/>
      <c r="N507" s="241"/>
      <c r="O507" s="241"/>
      <c r="P507" s="241"/>
      <c r="Q507" s="241"/>
      <c r="R507" s="241"/>
      <c r="S507" s="241"/>
      <c r="T507" s="242"/>
      <c r="U507" s="13"/>
      <c r="V507" s="13"/>
      <c r="W507" s="13"/>
      <c r="X507" s="13"/>
      <c r="Y507" s="13"/>
      <c r="Z507" s="13"/>
      <c r="AA507" s="13"/>
      <c r="AB507" s="13"/>
      <c r="AC507" s="13"/>
      <c r="AD507" s="13"/>
      <c r="AE507" s="13"/>
      <c r="AT507" s="243" t="s">
        <v>307</v>
      </c>
      <c r="AU507" s="243" t="s">
        <v>81</v>
      </c>
      <c r="AV507" s="13" t="s">
        <v>79</v>
      </c>
      <c r="AW507" s="13" t="s">
        <v>33</v>
      </c>
      <c r="AX507" s="13" t="s">
        <v>72</v>
      </c>
      <c r="AY507" s="243" t="s">
        <v>295</v>
      </c>
    </row>
    <row r="508" s="14" customFormat="1">
      <c r="A508" s="14"/>
      <c r="B508" s="244"/>
      <c r="C508" s="245"/>
      <c r="D508" s="235" t="s">
        <v>307</v>
      </c>
      <c r="E508" s="246" t="s">
        <v>21</v>
      </c>
      <c r="F508" s="247" t="s">
        <v>1594</v>
      </c>
      <c r="G508" s="245"/>
      <c r="H508" s="248">
        <v>3.819</v>
      </c>
      <c r="I508" s="249"/>
      <c r="J508" s="245"/>
      <c r="K508" s="245"/>
      <c r="L508" s="250"/>
      <c r="M508" s="251"/>
      <c r="N508" s="252"/>
      <c r="O508" s="252"/>
      <c r="P508" s="252"/>
      <c r="Q508" s="252"/>
      <c r="R508" s="252"/>
      <c r="S508" s="252"/>
      <c r="T508" s="253"/>
      <c r="U508" s="14"/>
      <c r="V508" s="14"/>
      <c r="W508" s="14"/>
      <c r="X508" s="14"/>
      <c r="Y508" s="14"/>
      <c r="Z508" s="14"/>
      <c r="AA508" s="14"/>
      <c r="AB508" s="14"/>
      <c r="AC508" s="14"/>
      <c r="AD508" s="14"/>
      <c r="AE508" s="14"/>
      <c r="AT508" s="254" t="s">
        <v>307</v>
      </c>
      <c r="AU508" s="254" t="s">
        <v>81</v>
      </c>
      <c r="AV508" s="14" t="s">
        <v>81</v>
      </c>
      <c r="AW508" s="14" t="s">
        <v>33</v>
      </c>
      <c r="AX508" s="14" t="s">
        <v>72</v>
      </c>
      <c r="AY508" s="254" t="s">
        <v>295</v>
      </c>
    </row>
    <row r="509" s="14" customFormat="1">
      <c r="A509" s="14"/>
      <c r="B509" s="244"/>
      <c r="C509" s="245"/>
      <c r="D509" s="235" t="s">
        <v>307</v>
      </c>
      <c r="E509" s="246" t="s">
        <v>21</v>
      </c>
      <c r="F509" s="247" t="s">
        <v>1595</v>
      </c>
      <c r="G509" s="245"/>
      <c r="H509" s="248">
        <v>-0.23999999999999999</v>
      </c>
      <c r="I509" s="249"/>
      <c r="J509" s="245"/>
      <c r="K509" s="245"/>
      <c r="L509" s="250"/>
      <c r="M509" s="251"/>
      <c r="N509" s="252"/>
      <c r="O509" s="252"/>
      <c r="P509" s="252"/>
      <c r="Q509" s="252"/>
      <c r="R509" s="252"/>
      <c r="S509" s="252"/>
      <c r="T509" s="253"/>
      <c r="U509" s="14"/>
      <c r="V509" s="14"/>
      <c r="W509" s="14"/>
      <c r="X509" s="14"/>
      <c r="Y509" s="14"/>
      <c r="Z509" s="14"/>
      <c r="AA509" s="14"/>
      <c r="AB509" s="14"/>
      <c r="AC509" s="14"/>
      <c r="AD509" s="14"/>
      <c r="AE509" s="14"/>
      <c r="AT509" s="254" t="s">
        <v>307</v>
      </c>
      <c r="AU509" s="254" t="s">
        <v>81</v>
      </c>
      <c r="AV509" s="14" t="s">
        <v>81</v>
      </c>
      <c r="AW509" s="14" t="s">
        <v>33</v>
      </c>
      <c r="AX509" s="14" t="s">
        <v>72</v>
      </c>
      <c r="AY509" s="254" t="s">
        <v>295</v>
      </c>
    </row>
    <row r="510" s="13" customFormat="1">
      <c r="A510" s="13"/>
      <c r="B510" s="233"/>
      <c r="C510" s="234"/>
      <c r="D510" s="235" t="s">
        <v>307</v>
      </c>
      <c r="E510" s="236" t="s">
        <v>21</v>
      </c>
      <c r="F510" s="237" t="s">
        <v>1596</v>
      </c>
      <c r="G510" s="234"/>
      <c r="H510" s="236" t="s">
        <v>21</v>
      </c>
      <c r="I510" s="238"/>
      <c r="J510" s="234"/>
      <c r="K510" s="234"/>
      <c r="L510" s="239"/>
      <c r="M510" s="240"/>
      <c r="N510" s="241"/>
      <c r="O510" s="241"/>
      <c r="P510" s="241"/>
      <c r="Q510" s="241"/>
      <c r="R510" s="241"/>
      <c r="S510" s="241"/>
      <c r="T510" s="242"/>
      <c r="U510" s="13"/>
      <c r="V510" s="13"/>
      <c r="W510" s="13"/>
      <c r="X510" s="13"/>
      <c r="Y510" s="13"/>
      <c r="Z510" s="13"/>
      <c r="AA510" s="13"/>
      <c r="AB510" s="13"/>
      <c r="AC510" s="13"/>
      <c r="AD510" s="13"/>
      <c r="AE510" s="13"/>
      <c r="AT510" s="243" t="s">
        <v>307</v>
      </c>
      <c r="AU510" s="243" t="s">
        <v>81</v>
      </c>
      <c r="AV510" s="13" t="s">
        <v>79</v>
      </c>
      <c r="AW510" s="13" t="s">
        <v>33</v>
      </c>
      <c r="AX510" s="13" t="s">
        <v>72</v>
      </c>
      <c r="AY510" s="243" t="s">
        <v>295</v>
      </c>
    </row>
    <row r="511" s="14" customFormat="1">
      <c r="A511" s="14"/>
      <c r="B511" s="244"/>
      <c r="C511" s="245"/>
      <c r="D511" s="235" t="s">
        <v>307</v>
      </c>
      <c r="E511" s="246" t="s">
        <v>21</v>
      </c>
      <c r="F511" s="247" t="s">
        <v>1597</v>
      </c>
      <c r="G511" s="245"/>
      <c r="H511" s="248">
        <v>0.88200000000000001</v>
      </c>
      <c r="I511" s="249"/>
      <c r="J511" s="245"/>
      <c r="K511" s="245"/>
      <c r="L511" s="250"/>
      <c r="M511" s="251"/>
      <c r="N511" s="252"/>
      <c r="O511" s="252"/>
      <c r="P511" s="252"/>
      <c r="Q511" s="252"/>
      <c r="R511" s="252"/>
      <c r="S511" s="252"/>
      <c r="T511" s="253"/>
      <c r="U511" s="14"/>
      <c r="V511" s="14"/>
      <c r="W511" s="14"/>
      <c r="X511" s="14"/>
      <c r="Y511" s="14"/>
      <c r="Z511" s="14"/>
      <c r="AA511" s="14"/>
      <c r="AB511" s="14"/>
      <c r="AC511" s="14"/>
      <c r="AD511" s="14"/>
      <c r="AE511" s="14"/>
      <c r="AT511" s="254" t="s">
        <v>307</v>
      </c>
      <c r="AU511" s="254" t="s">
        <v>81</v>
      </c>
      <c r="AV511" s="14" t="s">
        <v>81</v>
      </c>
      <c r="AW511" s="14" t="s">
        <v>33</v>
      </c>
      <c r="AX511" s="14" t="s">
        <v>72</v>
      </c>
      <c r="AY511" s="254" t="s">
        <v>295</v>
      </c>
    </row>
    <row r="512" s="13" customFormat="1">
      <c r="A512" s="13"/>
      <c r="B512" s="233"/>
      <c r="C512" s="234"/>
      <c r="D512" s="235" t="s">
        <v>307</v>
      </c>
      <c r="E512" s="236" t="s">
        <v>21</v>
      </c>
      <c r="F512" s="237" t="s">
        <v>1532</v>
      </c>
      <c r="G512" s="234"/>
      <c r="H512" s="236" t="s">
        <v>21</v>
      </c>
      <c r="I512" s="238"/>
      <c r="J512" s="234"/>
      <c r="K512" s="234"/>
      <c r="L512" s="239"/>
      <c r="M512" s="240"/>
      <c r="N512" s="241"/>
      <c r="O512" s="241"/>
      <c r="P512" s="241"/>
      <c r="Q512" s="241"/>
      <c r="R512" s="241"/>
      <c r="S512" s="241"/>
      <c r="T512" s="242"/>
      <c r="U512" s="13"/>
      <c r="V512" s="13"/>
      <c r="W512" s="13"/>
      <c r="X512" s="13"/>
      <c r="Y512" s="13"/>
      <c r="Z512" s="13"/>
      <c r="AA512" s="13"/>
      <c r="AB512" s="13"/>
      <c r="AC512" s="13"/>
      <c r="AD512" s="13"/>
      <c r="AE512" s="13"/>
      <c r="AT512" s="243" t="s">
        <v>307</v>
      </c>
      <c r="AU512" s="243" t="s">
        <v>81</v>
      </c>
      <c r="AV512" s="13" t="s">
        <v>79</v>
      </c>
      <c r="AW512" s="13" t="s">
        <v>33</v>
      </c>
      <c r="AX512" s="13" t="s">
        <v>72</v>
      </c>
      <c r="AY512" s="243" t="s">
        <v>295</v>
      </c>
    </row>
    <row r="513" s="14" customFormat="1">
      <c r="A513" s="14"/>
      <c r="B513" s="244"/>
      <c r="C513" s="245"/>
      <c r="D513" s="235" t="s">
        <v>307</v>
      </c>
      <c r="E513" s="246" t="s">
        <v>21</v>
      </c>
      <c r="F513" s="247" t="s">
        <v>1598</v>
      </c>
      <c r="G513" s="245"/>
      <c r="H513" s="248">
        <v>2.577</v>
      </c>
      <c r="I513" s="249"/>
      <c r="J513" s="245"/>
      <c r="K513" s="245"/>
      <c r="L513" s="250"/>
      <c r="M513" s="251"/>
      <c r="N513" s="252"/>
      <c r="O513" s="252"/>
      <c r="P513" s="252"/>
      <c r="Q513" s="252"/>
      <c r="R513" s="252"/>
      <c r="S513" s="252"/>
      <c r="T513" s="253"/>
      <c r="U513" s="14"/>
      <c r="V513" s="14"/>
      <c r="W513" s="14"/>
      <c r="X513" s="14"/>
      <c r="Y513" s="14"/>
      <c r="Z513" s="14"/>
      <c r="AA513" s="14"/>
      <c r="AB513" s="14"/>
      <c r="AC513" s="14"/>
      <c r="AD513" s="14"/>
      <c r="AE513" s="14"/>
      <c r="AT513" s="254" t="s">
        <v>307</v>
      </c>
      <c r="AU513" s="254" t="s">
        <v>81</v>
      </c>
      <c r="AV513" s="14" t="s">
        <v>81</v>
      </c>
      <c r="AW513" s="14" t="s">
        <v>33</v>
      </c>
      <c r="AX513" s="14" t="s">
        <v>72</v>
      </c>
      <c r="AY513" s="254" t="s">
        <v>295</v>
      </c>
    </row>
    <row r="514" s="14" customFormat="1">
      <c r="A514" s="14"/>
      <c r="B514" s="244"/>
      <c r="C514" s="245"/>
      <c r="D514" s="235" t="s">
        <v>307</v>
      </c>
      <c r="E514" s="246" t="s">
        <v>21</v>
      </c>
      <c r="F514" s="247" t="s">
        <v>1599</v>
      </c>
      <c r="G514" s="245"/>
      <c r="H514" s="248">
        <v>-0.63</v>
      </c>
      <c r="I514" s="249"/>
      <c r="J514" s="245"/>
      <c r="K514" s="245"/>
      <c r="L514" s="250"/>
      <c r="M514" s="251"/>
      <c r="N514" s="252"/>
      <c r="O514" s="252"/>
      <c r="P514" s="252"/>
      <c r="Q514" s="252"/>
      <c r="R514" s="252"/>
      <c r="S514" s="252"/>
      <c r="T514" s="253"/>
      <c r="U514" s="14"/>
      <c r="V514" s="14"/>
      <c r="W514" s="14"/>
      <c r="X514" s="14"/>
      <c r="Y514" s="14"/>
      <c r="Z514" s="14"/>
      <c r="AA514" s="14"/>
      <c r="AB514" s="14"/>
      <c r="AC514" s="14"/>
      <c r="AD514" s="14"/>
      <c r="AE514" s="14"/>
      <c r="AT514" s="254" t="s">
        <v>307</v>
      </c>
      <c r="AU514" s="254" t="s">
        <v>81</v>
      </c>
      <c r="AV514" s="14" t="s">
        <v>81</v>
      </c>
      <c r="AW514" s="14" t="s">
        <v>33</v>
      </c>
      <c r="AX514" s="14" t="s">
        <v>72</v>
      </c>
      <c r="AY514" s="254" t="s">
        <v>295</v>
      </c>
    </row>
    <row r="515" s="16" customFormat="1">
      <c r="A515" s="16"/>
      <c r="B515" s="270"/>
      <c r="C515" s="271"/>
      <c r="D515" s="235" t="s">
        <v>307</v>
      </c>
      <c r="E515" s="272" t="s">
        <v>21</v>
      </c>
      <c r="F515" s="273" t="s">
        <v>433</v>
      </c>
      <c r="G515" s="271"/>
      <c r="H515" s="274">
        <v>6.4080000000000004</v>
      </c>
      <c r="I515" s="275"/>
      <c r="J515" s="271"/>
      <c r="K515" s="271"/>
      <c r="L515" s="276"/>
      <c r="M515" s="277"/>
      <c r="N515" s="278"/>
      <c r="O515" s="278"/>
      <c r="P515" s="278"/>
      <c r="Q515" s="278"/>
      <c r="R515" s="278"/>
      <c r="S515" s="278"/>
      <c r="T515" s="279"/>
      <c r="U515" s="16"/>
      <c r="V515" s="16"/>
      <c r="W515" s="16"/>
      <c r="X515" s="16"/>
      <c r="Y515" s="16"/>
      <c r="Z515" s="16"/>
      <c r="AA515" s="16"/>
      <c r="AB515" s="16"/>
      <c r="AC515" s="16"/>
      <c r="AD515" s="16"/>
      <c r="AE515" s="16"/>
      <c r="AT515" s="280" t="s">
        <v>307</v>
      </c>
      <c r="AU515" s="280" t="s">
        <v>81</v>
      </c>
      <c r="AV515" s="16" t="s">
        <v>92</v>
      </c>
      <c r="AW515" s="16" t="s">
        <v>33</v>
      </c>
      <c r="AX515" s="16" t="s">
        <v>72</v>
      </c>
      <c r="AY515" s="280" t="s">
        <v>295</v>
      </c>
    </row>
    <row r="516" s="13" customFormat="1">
      <c r="A516" s="13"/>
      <c r="B516" s="233"/>
      <c r="C516" s="234"/>
      <c r="D516" s="235" t="s">
        <v>307</v>
      </c>
      <c r="E516" s="236" t="s">
        <v>21</v>
      </c>
      <c r="F516" s="237" t="s">
        <v>1600</v>
      </c>
      <c r="G516" s="234"/>
      <c r="H516" s="236" t="s">
        <v>21</v>
      </c>
      <c r="I516" s="238"/>
      <c r="J516" s="234"/>
      <c r="K516" s="234"/>
      <c r="L516" s="239"/>
      <c r="M516" s="240"/>
      <c r="N516" s="241"/>
      <c r="O516" s="241"/>
      <c r="P516" s="241"/>
      <c r="Q516" s="241"/>
      <c r="R516" s="241"/>
      <c r="S516" s="241"/>
      <c r="T516" s="242"/>
      <c r="U516" s="13"/>
      <c r="V516" s="13"/>
      <c r="W516" s="13"/>
      <c r="X516" s="13"/>
      <c r="Y516" s="13"/>
      <c r="Z516" s="13"/>
      <c r="AA516" s="13"/>
      <c r="AB516" s="13"/>
      <c r="AC516" s="13"/>
      <c r="AD516" s="13"/>
      <c r="AE516" s="13"/>
      <c r="AT516" s="243" t="s">
        <v>307</v>
      </c>
      <c r="AU516" s="243" t="s">
        <v>81</v>
      </c>
      <c r="AV516" s="13" t="s">
        <v>79</v>
      </c>
      <c r="AW516" s="13" t="s">
        <v>33</v>
      </c>
      <c r="AX516" s="13" t="s">
        <v>72</v>
      </c>
      <c r="AY516" s="243" t="s">
        <v>295</v>
      </c>
    </row>
    <row r="517" s="13" customFormat="1">
      <c r="A517" s="13"/>
      <c r="B517" s="233"/>
      <c r="C517" s="234"/>
      <c r="D517" s="235" t="s">
        <v>307</v>
      </c>
      <c r="E517" s="236" t="s">
        <v>21</v>
      </c>
      <c r="F517" s="237" t="s">
        <v>1532</v>
      </c>
      <c r="G517" s="234"/>
      <c r="H517" s="236" t="s">
        <v>21</v>
      </c>
      <c r="I517" s="238"/>
      <c r="J517" s="234"/>
      <c r="K517" s="234"/>
      <c r="L517" s="239"/>
      <c r="M517" s="240"/>
      <c r="N517" s="241"/>
      <c r="O517" s="241"/>
      <c r="P517" s="241"/>
      <c r="Q517" s="241"/>
      <c r="R517" s="241"/>
      <c r="S517" s="241"/>
      <c r="T517" s="242"/>
      <c r="U517" s="13"/>
      <c r="V517" s="13"/>
      <c r="W517" s="13"/>
      <c r="X517" s="13"/>
      <c r="Y517" s="13"/>
      <c r="Z517" s="13"/>
      <c r="AA517" s="13"/>
      <c r="AB517" s="13"/>
      <c r="AC517" s="13"/>
      <c r="AD517" s="13"/>
      <c r="AE517" s="13"/>
      <c r="AT517" s="243" t="s">
        <v>307</v>
      </c>
      <c r="AU517" s="243" t="s">
        <v>81</v>
      </c>
      <c r="AV517" s="13" t="s">
        <v>79</v>
      </c>
      <c r="AW517" s="13" t="s">
        <v>33</v>
      </c>
      <c r="AX517" s="13" t="s">
        <v>72</v>
      </c>
      <c r="AY517" s="243" t="s">
        <v>295</v>
      </c>
    </row>
    <row r="518" s="14" customFormat="1">
      <c r="A518" s="14"/>
      <c r="B518" s="244"/>
      <c r="C518" s="245"/>
      <c r="D518" s="235" t="s">
        <v>307</v>
      </c>
      <c r="E518" s="246" t="s">
        <v>21</v>
      </c>
      <c r="F518" s="247" t="s">
        <v>1601</v>
      </c>
      <c r="G518" s="245"/>
      <c r="H518" s="248">
        <v>5.4000000000000004</v>
      </c>
      <c r="I518" s="249"/>
      <c r="J518" s="245"/>
      <c r="K518" s="245"/>
      <c r="L518" s="250"/>
      <c r="M518" s="251"/>
      <c r="N518" s="252"/>
      <c r="O518" s="252"/>
      <c r="P518" s="252"/>
      <c r="Q518" s="252"/>
      <c r="R518" s="252"/>
      <c r="S518" s="252"/>
      <c r="T518" s="253"/>
      <c r="U518" s="14"/>
      <c r="V518" s="14"/>
      <c r="W518" s="14"/>
      <c r="X518" s="14"/>
      <c r="Y518" s="14"/>
      <c r="Z518" s="14"/>
      <c r="AA518" s="14"/>
      <c r="AB518" s="14"/>
      <c r="AC518" s="14"/>
      <c r="AD518" s="14"/>
      <c r="AE518" s="14"/>
      <c r="AT518" s="254" t="s">
        <v>307</v>
      </c>
      <c r="AU518" s="254" t="s">
        <v>81</v>
      </c>
      <c r="AV518" s="14" t="s">
        <v>81</v>
      </c>
      <c r="AW518" s="14" t="s">
        <v>33</v>
      </c>
      <c r="AX518" s="14" t="s">
        <v>72</v>
      </c>
      <c r="AY518" s="254" t="s">
        <v>295</v>
      </c>
    </row>
    <row r="519" s="15" customFormat="1">
      <c r="A519" s="15"/>
      <c r="B519" s="255"/>
      <c r="C519" s="256"/>
      <c r="D519" s="235" t="s">
        <v>307</v>
      </c>
      <c r="E519" s="257" t="s">
        <v>21</v>
      </c>
      <c r="F519" s="258" t="s">
        <v>312</v>
      </c>
      <c r="G519" s="256"/>
      <c r="H519" s="259">
        <v>11.808</v>
      </c>
      <c r="I519" s="260"/>
      <c r="J519" s="256"/>
      <c r="K519" s="256"/>
      <c r="L519" s="261"/>
      <c r="M519" s="262"/>
      <c r="N519" s="263"/>
      <c r="O519" s="263"/>
      <c r="P519" s="263"/>
      <c r="Q519" s="263"/>
      <c r="R519" s="263"/>
      <c r="S519" s="263"/>
      <c r="T519" s="264"/>
      <c r="U519" s="15"/>
      <c r="V519" s="15"/>
      <c r="W519" s="15"/>
      <c r="X519" s="15"/>
      <c r="Y519" s="15"/>
      <c r="Z519" s="15"/>
      <c r="AA519" s="15"/>
      <c r="AB519" s="15"/>
      <c r="AC519" s="15"/>
      <c r="AD519" s="15"/>
      <c r="AE519" s="15"/>
      <c r="AT519" s="265" t="s">
        <v>307</v>
      </c>
      <c r="AU519" s="265" t="s">
        <v>81</v>
      </c>
      <c r="AV519" s="15" t="s">
        <v>303</v>
      </c>
      <c r="AW519" s="15" t="s">
        <v>33</v>
      </c>
      <c r="AX519" s="15" t="s">
        <v>79</v>
      </c>
      <c r="AY519" s="265" t="s">
        <v>295</v>
      </c>
    </row>
    <row r="520" s="2" customFormat="1" ht="37.8" customHeight="1">
      <c r="A520" s="40"/>
      <c r="B520" s="41"/>
      <c r="C520" s="215" t="s">
        <v>1602</v>
      </c>
      <c r="D520" s="215" t="s">
        <v>298</v>
      </c>
      <c r="E520" s="216" t="s">
        <v>1603</v>
      </c>
      <c r="F520" s="217" t="s">
        <v>1604</v>
      </c>
      <c r="G520" s="218" t="s">
        <v>301</v>
      </c>
      <c r="H520" s="219">
        <v>48.430999999999997</v>
      </c>
      <c r="I520" s="220"/>
      <c r="J520" s="221">
        <f>ROUND(I520*H520,2)</f>
        <v>0</v>
      </c>
      <c r="K520" s="217" t="s">
        <v>302</v>
      </c>
      <c r="L520" s="46"/>
      <c r="M520" s="222" t="s">
        <v>21</v>
      </c>
      <c r="N520" s="223" t="s">
        <v>43</v>
      </c>
      <c r="O520" s="86"/>
      <c r="P520" s="224">
        <f>O520*H520</f>
        <v>0</v>
      </c>
      <c r="Q520" s="224">
        <v>0.0060000000000000001</v>
      </c>
      <c r="R520" s="224">
        <f>Q520*H520</f>
        <v>0.29058600000000001</v>
      </c>
      <c r="S520" s="224">
        <v>0</v>
      </c>
      <c r="T520" s="225">
        <f>S520*H520</f>
        <v>0</v>
      </c>
      <c r="U520" s="40"/>
      <c r="V520" s="40"/>
      <c r="W520" s="40"/>
      <c r="X520" s="40"/>
      <c r="Y520" s="40"/>
      <c r="Z520" s="40"/>
      <c r="AA520" s="40"/>
      <c r="AB520" s="40"/>
      <c r="AC520" s="40"/>
      <c r="AD520" s="40"/>
      <c r="AE520" s="40"/>
      <c r="AR520" s="226" t="s">
        <v>373</v>
      </c>
      <c r="AT520" s="226" t="s">
        <v>298</v>
      </c>
      <c r="AU520" s="226" t="s">
        <v>81</v>
      </c>
      <c r="AY520" s="19" t="s">
        <v>295</v>
      </c>
      <c r="BE520" s="227">
        <f>IF(N520="základní",J520,0)</f>
        <v>0</v>
      </c>
      <c r="BF520" s="227">
        <f>IF(N520="snížená",J520,0)</f>
        <v>0</v>
      </c>
      <c r="BG520" s="227">
        <f>IF(N520="zákl. přenesená",J520,0)</f>
        <v>0</v>
      </c>
      <c r="BH520" s="227">
        <f>IF(N520="sníž. přenesená",J520,0)</f>
        <v>0</v>
      </c>
      <c r="BI520" s="227">
        <f>IF(N520="nulová",J520,0)</f>
        <v>0</v>
      </c>
      <c r="BJ520" s="19" t="s">
        <v>79</v>
      </c>
      <c r="BK520" s="227">
        <f>ROUND(I520*H520,2)</f>
        <v>0</v>
      </c>
      <c r="BL520" s="19" t="s">
        <v>373</v>
      </c>
      <c r="BM520" s="226" t="s">
        <v>1605</v>
      </c>
    </row>
    <row r="521" s="2" customFormat="1">
      <c r="A521" s="40"/>
      <c r="B521" s="41"/>
      <c r="C521" s="42"/>
      <c r="D521" s="228" t="s">
        <v>305</v>
      </c>
      <c r="E521" s="42"/>
      <c r="F521" s="229" t="s">
        <v>1606</v>
      </c>
      <c r="G521" s="42"/>
      <c r="H521" s="42"/>
      <c r="I521" s="230"/>
      <c r="J521" s="42"/>
      <c r="K521" s="42"/>
      <c r="L521" s="46"/>
      <c r="M521" s="231"/>
      <c r="N521" s="232"/>
      <c r="O521" s="86"/>
      <c r="P521" s="86"/>
      <c r="Q521" s="86"/>
      <c r="R521" s="86"/>
      <c r="S521" s="86"/>
      <c r="T521" s="87"/>
      <c r="U521" s="40"/>
      <c r="V521" s="40"/>
      <c r="W521" s="40"/>
      <c r="X521" s="40"/>
      <c r="Y521" s="40"/>
      <c r="Z521" s="40"/>
      <c r="AA521" s="40"/>
      <c r="AB521" s="40"/>
      <c r="AC521" s="40"/>
      <c r="AD521" s="40"/>
      <c r="AE521" s="40"/>
      <c r="AT521" s="19" t="s">
        <v>305</v>
      </c>
      <c r="AU521" s="19" t="s">
        <v>81</v>
      </c>
    </row>
    <row r="522" s="13" customFormat="1">
      <c r="A522" s="13"/>
      <c r="B522" s="233"/>
      <c r="C522" s="234"/>
      <c r="D522" s="235" t="s">
        <v>307</v>
      </c>
      <c r="E522" s="236" t="s">
        <v>21</v>
      </c>
      <c r="F522" s="237" t="s">
        <v>1593</v>
      </c>
      <c r="G522" s="234"/>
      <c r="H522" s="236" t="s">
        <v>21</v>
      </c>
      <c r="I522" s="238"/>
      <c r="J522" s="234"/>
      <c r="K522" s="234"/>
      <c r="L522" s="239"/>
      <c r="M522" s="240"/>
      <c r="N522" s="241"/>
      <c r="O522" s="241"/>
      <c r="P522" s="241"/>
      <c r="Q522" s="241"/>
      <c r="R522" s="241"/>
      <c r="S522" s="241"/>
      <c r="T522" s="242"/>
      <c r="U522" s="13"/>
      <c r="V522" s="13"/>
      <c r="W522" s="13"/>
      <c r="X522" s="13"/>
      <c r="Y522" s="13"/>
      <c r="Z522" s="13"/>
      <c r="AA522" s="13"/>
      <c r="AB522" s="13"/>
      <c r="AC522" s="13"/>
      <c r="AD522" s="13"/>
      <c r="AE522" s="13"/>
      <c r="AT522" s="243" t="s">
        <v>307</v>
      </c>
      <c r="AU522" s="243" t="s">
        <v>81</v>
      </c>
      <c r="AV522" s="13" t="s">
        <v>79</v>
      </c>
      <c r="AW522" s="13" t="s">
        <v>33</v>
      </c>
      <c r="AX522" s="13" t="s">
        <v>72</v>
      </c>
      <c r="AY522" s="243" t="s">
        <v>295</v>
      </c>
    </row>
    <row r="523" s="14" customFormat="1">
      <c r="A523" s="14"/>
      <c r="B523" s="244"/>
      <c r="C523" s="245"/>
      <c r="D523" s="235" t="s">
        <v>307</v>
      </c>
      <c r="E523" s="246" t="s">
        <v>21</v>
      </c>
      <c r="F523" s="247" t="s">
        <v>1607</v>
      </c>
      <c r="G523" s="245"/>
      <c r="H523" s="248">
        <v>20.367999999999999</v>
      </c>
      <c r="I523" s="249"/>
      <c r="J523" s="245"/>
      <c r="K523" s="245"/>
      <c r="L523" s="250"/>
      <c r="M523" s="251"/>
      <c r="N523" s="252"/>
      <c r="O523" s="252"/>
      <c r="P523" s="252"/>
      <c r="Q523" s="252"/>
      <c r="R523" s="252"/>
      <c r="S523" s="252"/>
      <c r="T523" s="253"/>
      <c r="U523" s="14"/>
      <c r="V523" s="14"/>
      <c r="W523" s="14"/>
      <c r="X523" s="14"/>
      <c r="Y523" s="14"/>
      <c r="Z523" s="14"/>
      <c r="AA523" s="14"/>
      <c r="AB523" s="14"/>
      <c r="AC523" s="14"/>
      <c r="AD523" s="14"/>
      <c r="AE523" s="14"/>
      <c r="AT523" s="254" t="s">
        <v>307</v>
      </c>
      <c r="AU523" s="254" t="s">
        <v>81</v>
      </c>
      <c r="AV523" s="14" t="s">
        <v>81</v>
      </c>
      <c r="AW523" s="14" t="s">
        <v>33</v>
      </c>
      <c r="AX523" s="14" t="s">
        <v>72</v>
      </c>
      <c r="AY523" s="254" t="s">
        <v>295</v>
      </c>
    </row>
    <row r="524" s="14" customFormat="1">
      <c r="A524" s="14"/>
      <c r="B524" s="244"/>
      <c r="C524" s="245"/>
      <c r="D524" s="235" t="s">
        <v>307</v>
      </c>
      <c r="E524" s="246" t="s">
        <v>21</v>
      </c>
      <c r="F524" s="247" t="s">
        <v>1608</v>
      </c>
      <c r="G524" s="245"/>
      <c r="H524" s="248">
        <v>-1.28</v>
      </c>
      <c r="I524" s="249"/>
      <c r="J524" s="245"/>
      <c r="K524" s="245"/>
      <c r="L524" s="250"/>
      <c r="M524" s="251"/>
      <c r="N524" s="252"/>
      <c r="O524" s="252"/>
      <c r="P524" s="252"/>
      <c r="Q524" s="252"/>
      <c r="R524" s="252"/>
      <c r="S524" s="252"/>
      <c r="T524" s="253"/>
      <c r="U524" s="14"/>
      <c r="V524" s="14"/>
      <c r="W524" s="14"/>
      <c r="X524" s="14"/>
      <c r="Y524" s="14"/>
      <c r="Z524" s="14"/>
      <c r="AA524" s="14"/>
      <c r="AB524" s="14"/>
      <c r="AC524" s="14"/>
      <c r="AD524" s="14"/>
      <c r="AE524" s="14"/>
      <c r="AT524" s="254" t="s">
        <v>307</v>
      </c>
      <c r="AU524" s="254" t="s">
        <v>81</v>
      </c>
      <c r="AV524" s="14" t="s">
        <v>81</v>
      </c>
      <c r="AW524" s="14" t="s">
        <v>33</v>
      </c>
      <c r="AX524" s="14" t="s">
        <v>72</v>
      </c>
      <c r="AY524" s="254" t="s">
        <v>295</v>
      </c>
    </row>
    <row r="525" s="13" customFormat="1">
      <c r="A525" s="13"/>
      <c r="B525" s="233"/>
      <c r="C525" s="234"/>
      <c r="D525" s="235" t="s">
        <v>307</v>
      </c>
      <c r="E525" s="236" t="s">
        <v>21</v>
      </c>
      <c r="F525" s="237" t="s">
        <v>1596</v>
      </c>
      <c r="G525" s="234"/>
      <c r="H525" s="236" t="s">
        <v>21</v>
      </c>
      <c r="I525" s="238"/>
      <c r="J525" s="234"/>
      <c r="K525" s="234"/>
      <c r="L525" s="239"/>
      <c r="M525" s="240"/>
      <c r="N525" s="241"/>
      <c r="O525" s="241"/>
      <c r="P525" s="241"/>
      <c r="Q525" s="241"/>
      <c r="R525" s="241"/>
      <c r="S525" s="241"/>
      <c r="T525" s="242"/>
      <c r="U525" s="13"/>
      <c r="V525" s="13"/>
      <c r="W525" s="13"/>
      <c r="X525" s="13"/>
      <c r="Y525" s="13"/>
      <c r="Z525" s="13"/>
      <c r="AA525" s="13"/>
      <c r="AB525" s="13"/>
      <c r="AC525" s="13"/>
      <c r="AD525" s="13"/>
      <c r="AE525" s="13"/>
      <c r="AT525" s="243" t="s">
        <v>307</v>
      </c>
      <c r="AU525" s="243" t="s">
        <v>81</v>
      </c>
      <c r="AV525" s="13" t="s">
        <v>79</v>
      </c>
      <c r="AW525" s="13" t="s">
        <v>33</v>
      </c>
      <c r="AX525" s="13" t="s">
        <v>72</v>
      </c>
      <c r="AY525" s="243" t="s">
        <v>295</v>
      </c>
    </row>
    <row r="526" s="14" customFormat="1">
      <c r="A526" s="14"/>
      <c r="B526" s="244"/>
      <c r="C526" s="245"/>
      <c r="D526" s="235" t="s">
        <v>307</v>
      </c>
      <c r="E526" s="246" t="s">
        <v>21</v>
      </c>
      <c r="F526" s="247" t="s">
        <v>1609</v>
      </c>
      <c r="G526" s="245"/>
      <c r="H526" s="248">
        <v>5.8799999999999999</v>
      </c>
      <c r="I526" s="249"/>
      <c r="J526" s="245"/>
      <c r="K526" s="245"/>
      <c r="L526" s="250"/>
      <c r="M526" s="251"/>
      <c r="N526" s="252"/>
      <c r="O526" s="252"/>
      <c r="P526" s="252"/>
      <c r="Q526" s="252"/>
      <c r="R526" s="252"/>
      <c r="S526" s="252"/>
      <c r="T526" s="253"/>
      <c r="U526" s="14"/>
      <c r="V526" s="14"/>
      <c r="W526" s="14"/>
      <c r="X526" s="14"/>
      <c r="Y526" s="14"/>
      <c r="Z526" s="14"/>
      <c r="AA526" s="14"/>
      <c r="AB526" s="14"/>
      <c r="AC526" s="14"/>
      <c r="AD526" s="14"/>
      <c r="AE526" s="14"/>
      <c r="AT526" s="254" t="s">
        <v>307</v>
      </c>
      <c r="AU526" s="254" t="s">
        <v>81</v>
      </c>
      <c r="AV526" s="14" t="s">
        <v>81</v>
      </c>
      <c r="AW526" s="14" t="s">
        <v>33</v>
      </c>
      <c r="AX526" s="14" t="s">
        <v>72</v>
      </c>
      <c r="AY526" s="254" t="s">
        <v>295</v>
      </c>
    </row>
    <row r="527" s="13" customFormat="1">
      <c r="A527" s="13"/>
      <c r="B527" s="233"/>
      <c r="C527" s="234"/>
      <c r="D527" s="235" t="s">
        <v>307</v>
      </c>
      <c r="E527" s="236" t="s">
        <v>21</v>
      </c>
      <c r="F527" s="237" t="s">
        <v>1532</v>
      </c>
      <c r="G527" s="234"/>
      <c r="H527" s="236" t="s">
        <v>21</v>
      </c>
      <c r="I527" s="238"/>
      <c r="J527" s="234"/>
      <c r="K527" s="234"/>
      <c r="L527" s="239"/>
      <c r="M527" s="240"/>
      <c r="N527" s="241"/>
      <c r="O527" s="241"/>
      <c r="P527" s="241"/>
      <c r="Q527" s="241"/>
      <c r="R527" s="241"/>
      <c r="S527" s="241"/>
      <c r="T527" s="242"/>
      <c r="U527" s="13"/>
      <c r="V527" s="13"/>
      <c r="W527" s="13"/>
      <c r="X527" s="13"/>
      <c r="Y527" s="13"/>
      <c r="Z527" s="13"/>
      <c r="AA527" s="13"/>
      <c r="AB527" s="13"/>
      <c r="AC527" s="13"/>
      <c r="AD527" s="13"/>
      <c r="AE527" s="13"/>
      <c r="AT527" s="243" t="s">
        <v>307</v>
      </c>
      <c r="AU527" s="243" t="s">
        <v>81</v>
      </c>
      <c r="AV527" s="13" t="s">
        <v>79</v>
      </c>
      <c r="AW527" s="13" t="s">
        <v>33</v>
      </c>
      <c r="AX527" s="13" t="s">
        <v>72</v>
      </c>
      <c r="AY527" s="243" t="s">
        <v>295</v>
      </c>
    </row>
    <row r="528" s="14" customFormat="1">
      <c r="A528" s="14"/>
      <c r="B528" s="244"/>
      <c r="C528" s="245"/>
      <c r="D528" s="235" t="s">
        <v>307</v>
      </c>
      <c r="E528" s="246" t="s">
        <v>21</v>
      </c>
      <c r="F528" s="247" t="s">
        <v>1610</v>
      </c>
      <c r="G528" s="245"/>
      <c r="H528" s="248">
        <v>26.16</v>
      </c>
      <c r="I528" s="249"/>
      <c r="J528" s="245"/>
      <c r="K528" s="245"/>
      <c r="L528" s="250"/>
      <c r="M528" s="251"/>
      <c r="N528" s="252"/>
      <c r="O528" s="252"/>
      <c r="P528" s="252"/>
      <c r="Q528" s="252"/>
      <c r="R528" s="252"/>
      <c r="S528" s="252"/>
      <c r="T528" s="253"/>
      <c r="U528" s="14"/>
      <c r="V528" s="14"/>
      <c r="W528" s="14"/>
      <c r="X528" s="14"/>
      <c r="Y528" s="14"/>
      <c r="Z528" s="14"/>
      <c r="AA528" s="14"/>
      <c r="AB528" s="14"/>
      <c r="AC528" s="14"/>
      <c r="AD528" s="14"/>
      <c r="AE528" s="14"/>
      <c r="AT528" s="254" t="s">
        <v>307</v>
      </c>
      <c r="AU528" s="254" t="s">
        <v>81</v>
      </c>
      <c r="AV528" s="14" t="s">
        <v>81</v>
      </c>
      <c r="AW528" s="14" t="s">
        <v>33</v>
      </c>
      <c r="AX528" s="14" t="s">
        <v>72</v>
      </c>
      <c r="AY528" s="254" t="s">
        <v>295</v>
      </c>
    </row>
    <row r="529" s="14" customFormat="1">
      <c r="A529" s="14"/>
      <c r="B529" s="244"/>
      <c r="C529" s="245"/>
      <c r="D529" s="235" t="s">
        <v>307</v>
      </c>
      <c r="E529" s="246" t="s">
        <v>21</v>
      </c>
      <c r="F529" s="247" t="s">
        <v>1611</v>
      </c>
      <c r="G529" s="245"/>
      <c r="H529" s="248">
        <v>-4.1369999999999996</v>
      </c>
      <c r="I529" s="249"/>
      <c r="J529" s="245"/>
      <c r="K529" s="245"/>
      <c r="L529" s="250"/>
      <c r="M529" s="251"/>
      <c r="N529" s="252"/>
      <c r="O529" s="252"/>
      <c r="P529" s="252"/>
      <c r="Q529" s="252"/>
      <c r="R529" s="252"/>
      <c r="S529" s="252"/>
      <c r="T529" s="253"/>
      <c r="U529" s="14"/>
      <c r="V529" s="14"/>
      <c r="W529" s="14"/>
      <c r="X529" s="14"/>
      <c r="Y529" s="14"/>
      <c r="Z529" s="14"/>
      <c r="AA529" s="14"/>
      <c r="AB529" s="14"/>
      <c r="AC529" s="14"/>
      <c r="AD529" s="14"/>
      <c r="AE529" s="14"/>
      <c r="AT529" s="254" t="s">
        <v>307</v>
      </c>
      <c r="AU529" s="254" t="s">
        <v>81</v>
      </c>
      <c r="AV529" s="14" t="s">
        <v>81</v>
      </c>
      <c r="AW529" s="14" t="s">
        <v>33</v>
      </c>
      <c r="AX529" s="14" t="s">
        <v>72</v>
      </c>
      <c r="AY529" s="254" t="s">
        <v>295</v>
      </c>
    </row>
    <row r="530" s="13" customFormat="1">
      <c r="A530" s="13"/>
      <c r="B530" s="233"/>
      <c r="C530" s="234"/>
      <c r="D530" s="235" t="s">
        <v>307</v>
      </c>
      <c r="E530" s="236" t="s">
        <v>21</v>
      </c>
      <c r="F530" s="237" t="s">
        <v>1612</v>
      </c>
      <c r="G530" s="234"/>
      <c r="H530" s="236" t="s">
        <v>21</v>
      </c>
      <c r="I530" s="238"/>
      <c r="J530" s="234"/>
      <c r="K530" s="234"/>
      <c r="L530" s="239"/>
      <c r="M530" s="240"/>
      <c r="N530" s="241"/>
      <c r="O530" s="241"/>
      <c r="P530" s="241"/>
      <c r="Q530" s="241"/>
      <c r="R530" s="241"/>
      <c r="S530" s="241"/>
      <c r="T530" s="242"/>
      <c r="U530" s="13"/>
      <c r="V530" s="13"/>
      <c r="W530" s="13"/>
      <c r="X530" s="13"/>
      <c r="Y530" s="13"/>
      <c r="Z530" s="13"/>
      <c r="AA530" s="13"/>
      <c r="AB530" s="13"/>
      <c r="AC530" s="13"/>
      <c r="AD530" s="13"/>
      <c r="AE530" s="13"/>
      <c r="AT530" s="243" t="s">
        <v>307</v>
      </c>
      <c r="AU530" s="243" t="s">
        <v>81</v>
      </c>
      <c r="AV530" s="13" t="s">
        <v>79</v>
      </c>
      <c r="AW530" s="13" t="s">
        <v>33</v>
      </c>
      <c r="AX530" s="13" t="s">
        <v>72</v>
      </c>
      <c r="AY530" s="243" t="s">
        <v>295</v>
      </c>
    </row>
    <row r="531" s="14" customFormat="1">
      <c r="A531" s="14"/>
      <c r="B531" s="244"/>
      <c r="C531" s="245"/>
      <c r="D531" s="235" t="s">
        <v>307</v>
      </c>
      <c r="E531" s="246" t="s">
        <v>21</v>
      </c>
      <c r="F531" s="247" t="s">
        <v>1613</v>
      </c>
      <c r="G531" s="245"/>
      <c r="H531" s="248">
        <v>1.44</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307</v>
      </c>
      <c r="AU531" s="254" t="s">
        <v>81</v>
      </c>
      <c r="AV531" s="14" t="s">
        <v>81</v>
      </c>
      <c r="AW531" s="14" t="s">
        <v>33</v>
      </c>
      <c r="AX531" s="14" t="s">
        <v>72</v>
      </c>
      <c r="AY531" s="254" t="s">
        <v>295</v>
      </c>
    </row>
    <row r="532" s="15" customFormat="1">
      <c r="A532" s="15"/>
      <c r="B532" s="255"/>
      <c r="C532" s="256"/>
      <c r="D532" s="235" t="s">
        <v>307</v>
      </c>
      <c r="E532" s="257" t="s">
        <v>1197</v>
      </c>
      <c r="F532" s="258" t="s">
        <v>312</v>
      </c>
      <c r="G532" s="256"/>
      <c r="H532" s="259">
        <v>48.430999999999997</v>
      </c>
      <c r="I532" s="260"/>
      <c r="J532" s="256"/>
      <c r="K532" s="256"/>
      <c r="L532" s="261"/>
      <c r="M532" s="262"/>
      <c r="N532" s="263"/>
      <c r="O532" s="263"/>
      <c r="P532" s="263"/>
      <c r="Q532" s="263"/>
      <c r="R532" s="263"/>
      <c r="S532" s="263"/>
      <c r="T532" s="264"/>
      <c r="U532" s="15"/>
      <c r="V532" s="15"/>
      <c r="W532" s="15"/>
      <c r="X532" s="15"/>
      <c r="Y532" s="15"/>
      <c r="Z532" s="15"/>
      <c r="AA532" s="15"/>
      <c r="AB532" s="15"/>
      <c r="AC532" s="15"/>
      <c r="AD532" s="15"/>
      <c r="AE532" s="15"/>
      <c r="AT532" s="265" t="s">
        <v>307</v>
      </c>
      <c r="AU532" s="265" t="s">
        <v>81</v>
      </c>
      <c r="AV532" s="15" t="s">
        <v>303</v>
      </c>
      <c r="AW532" s="15" t="s">
        <v>33</v>
      </c>
      <c r="AX532" s="15" t="s">
        <v>79</v>
      </c>
      <c r="AY532" s="265" t="s">
        <v>295</v>
      </c>
    </row>
    <row r="533" s="2" customFormat="1" ht="16.5" customHeight="1">
      <c r="A533" s="40"/>
      <c r="B533" s="41"/>
      <c r="C533" s="286" t="s">
        <v>1243</v>
      </c>
      <c r="D533" s="286" t="s">
        <v>947</v>
      </c>
      <c r="E533" s="287" t="s">
        <v>1614</v>
      </c>
      <c r="F533" s="288" t="s">
        <v>1615</v>
      </c>
      <c r="G533" s="289" t="s">
        <v>301</v>
      </c>
      <c r="H533" s="290">
        <v>53.274000000000001</v>
      </c>
      <c r="I533" s="291"/>
      <c r="J533" s="292">
        <f>ROUND(I533*H533,2)</f>
        <v>0</v>
      </c>
      <c r="K533" s="288" t="s">
        <v>302</v>
      </c>
      <c r="L533" s="293"/>
      <c r="M533" s="294" t="s">
        <v>21</v>
      </c>
      <c r="N533" s="295" t="s">
        <v>43</v>
      </c>
      <c r="O533" s="86"/>
      <c r="P533" s="224">
        <f>O533*H533</f>
        <v>0</v>
      </c>
      <c r="Q533" s="224">
        <v>0.0118</v>
      </c>
      <c r="R533" s="224">
        <f>Q533*H533</f>
        <v>0.6286332</v>
      </c>
      <c r="S533" s="224">
        <v>0</v>
      </c>
      <c r="T533" s="225">
        <f>S533*H533</f>
        <v>0</v>
      </c>
      <c r="U533" s="40"/>
      <c r="V533" s="40"/>
      <c r="W533" s="40"/>
      <c r="X533" s="40"/>
      <c r="Y533" s="40"/>
      <c r="Z533" s="40"/>
      <c r="AA533" s="40"/>
      <c r="AB533" s="40"/>
      <c r="AC533" s="40"/>
      <c r="AD533" s="40"/>
      <c r="AE533" s="40"/>
      <c r="AR533" s="226" t="s">
        <v>997</v>
      </c>
      <c r="AT533" s="226" t="s">
        <v>947</v>
      </c>
      <c r="AU533" s="226" t="s">
        <v>81</v>
      </c>
      <c r="AY533" s="19" t="s">
        <v>295</v>
      </c>
      <c r="BE533" s="227">
        <f>IF(N533="základní",J533,0)</f>
        <v>0</v>
      </c>
      <c r="BF533" s="227">
        <f>IF(N533="snížená",J533,0)</f>
        <v>0</v>
      </c>
      <c r="BG533" s="227">
        <f>IF(N533="zákl. přenesená",J533,0)</f>
        <v>0</v>
      </c>
      <c r="BH533" s="227">
        <f>IF(N533="sníž. přenesená",J533,0)</f>
        <v>0</v>
      </c>
      <c r="BI533" s="227">
        <f>IF(N533="nulová",J533,0)</f>
        <v>0</v>
      </c>
      <c r="BJ533" s="19" t="s">
        <v>79</v>
      </c>
      <c r="BK533" s="227">
        <f>ROUND(I533*H533,2)</f>
        <v>0</v>
      </c>
      <c r="BL533" s="19" t="s">
        <v>373</v>
      </c>
      <c r="BM533" s="226" t="s">
        <v>1616</v>
      </c>
    </row>
    <row r="534" s="14" customFormat="1">
      <c r="A534" s="14"/>
      <c r="B534" s="244"/>
      <c r="C534" s="245"/>
      <c r="D534" s="235" t="s">
        <v>307</v>
      </c>
      <c r="E534" s="245"/>
      <c r="F534" s="247" t="s">
        <v>1617</v>
      </c>
      <c r="G534" s="245"/>
      <c r="H534" s="248">
        <v>53.274000000000001</v>
      </c>
      <c r="I534" s="249"/>
      <c r="J534" s="245"/>
      <c r="K534" s="245"/>
      <c r="L534" s="250"/>
      <c r="M534" s="251"/>
      <c r="N534" s="252"/>
      <c r="O534" s="252"/>
      <c r="P534" s="252"/>
      <c r="Q534" s="252"/>
      <c r="R534" s="252"/>
      <c r="S534" s="252"/>
      <c r="T534" s="253"/>
      <c r="U534" s="14"/>
      <c r="V534" s="14"/>
      <c r="W534" s="14"/>
      <c r="X534" s="14"/>
      <c r="Y534" s="14"/>
      <c r="Z534" s="14"/>
      <c r="AA534" s="14"/>
      <c r="AB534" s="14"/>
      <c r="AC534" s="14"/>
      <c r="AD534" s="14"/>
      <c r="AE534" s="14"/>
      <c r="AT534" s="254" t="s">
        <v>307</v>
      </c>
      <c r="AU534" s="254" t="s">
        <v>81</v>
      </c>
      <c r="AV534" s="14" t="s">
        <v>81</v>
      </c>
      <c r="AW534" s="14" t="s">
        <v>4</v>
      </c>
      <c r="AX534" s="14" t="s">
        <v>79</v>
      </c>
      <c r="AY534" s="254" t="s">
        <v>295</v>
      </c>
    </row>
    <row r="535" s="2" customFormat="1" ht="24.15" customHeight="1">
      <c r="A535" s="40"/>
      <c r="B535" s="41"/>
      <c r="C535" s="215" t="s">
        <v>1618</v>
      </c>
      <c r="D535" s="215" t="s">
        <v>298</v>
      </c>
      <c r="E535" s="216" t="s">
        <v>1619</v>
      </c>
      <c r="F535" s="217" t="s">
        <v>1620</v>
      </c>
      <c r="G535" s="218" t="s">
        <v>328</v>
      </c>
      <c r="H535" s="219">
        <v>15</v>
      </c>
      <c r="I535" s="220"/>
      <c r="J535" s="221">
        <f>ROUND(I535*H535,2)</f>
        <v>0</v>
      </c>
      <c r="K535" s="217" t="s">
        <v>523</v>
      </c>
      <c r="L535" s="46"/>
      <c r="M535" s="222" t="s">
        <v>21</v>
      </c>
      <c r="N535" s="223" t="s">
        <v>43</v>
      </c>
      <c r="O535" s="86"/>
      <c r="P535" s="224">
        <f>O535*H535</f>
        <v>0</v>
      </c>
      <c r="Q535" s="224">
        <v>0.00025999999999999998</v>
      </c>
      <c r="R535" s="224">
        <f>Q535*H535</f>
        <v>0.0038999999999999998</v>
      </c>
      <c r="S535" s="224">
        <v>0</v>
      </c>
      <c r="T535" s="225">
        <f>S535*H535</f>
        <v>0</v>
      </c>
      <c r="U535" s="40"/>
      <c r="V535" s="40"/>
      <c r="W535" s="40"/>
      <c r="X535" s="40"/>
      <c r="Y535" s="40"/>
      <c r="Z535" s="40"/>
      <c r="AA535" s="40"/>
      <c r="AB535" s="40"/>
      <c r="AC535" s="40"/>
      <c r="AD535" s="40"/>
      <c r="AE535" s="40"/>
      <c r="AR535" s="226" t="s">
        <v>373</v>
      </c>
      <c r="AT535" s="226" t="s">
        <v>298</v>
      </c>
      <c r="AU535" s="226" t="s">
        <v>81</v>
      </c>
      <c r="AY535" s="19" t="s">
        <v>295</v>
      </c>
      <c r="BE535" s="227">
        <f>IF(N535="základní",J535,0)</f>
        <v>0</v>
      </c>
      <c r="BF535" s="227">
        <f>IF(N535="snížená",J535,0)</f>
        <v>0</v>
      </c>
      <c r="BG535" s="227">
        <f>IF(N535="zákl. přenesená",J535,0)</f>
        <v>0</v>
      </c>
      <c r="BH535" s="227">
        <f>IF(N535="sníž. přenesená",J535,0)</f>
        <v>0</v>
      </c>
      <c r="BI535" s="227">
        <f>IF(N535="nulová",J535,0)</f>
        <v>0</v>
      </c>
      <c r="BJ535" s="19" t="s">
        <v>79</v>
      </c>
      <c r="BK535" s="227">
        <f>ROUND(I535*H535,2)</f>
        <v>0</v>
      </c>
      <c r="BL535" s="19" t="s">
        <v>373</v>
      </c>
      <c r="BM535" s="226" t="s">
        <v>1621</v>
      </c>
    </row>
    <row r="536" s="2" customFormat="1" ht="24.15" customHeight="1">
      <c r="A536" s="40"/>
      <c r="B536" s="41"/>
      <c r="C536" s="215" t="s">
        <v>1622</v>
      </c>
      <c r="D536" s="215" t="s">
        <v>298</v>
      </c>
      <c r="E536" s="216" t="s">
        <v>1623</v>
      </c>
      <c r="F536" s="217" t="s">
        <v>1624</v>
      </c>
      <c r="G536" s="218" t="s">
        <v>301</v>
      </c>
      <c r="H536" s="219">
        <v>48.430999999999997</v>
      </c>
      <c r="I536" s="220"/>
      <c r="J536" s="221">
        <f>ROUND(I536*H536,2)</f>
        <v>0</v>
      </c>
      <c r="K536" s="217" t="s">
        <v>302</v>
      </c>
      <c r="L536" s="46"/>
      <c r="M536" s="222" t="s">
        <v>21</v>
      </c>
      <c r="N536" s="223" t="s">
        <v>43</v>
      </c>
      <c r="O536" s="86"/>
      <c r="P536" s="224">
        <f>O536*H536</f>
        <v>0</v>
      </c>
      <c r="Q536" s="224">
        <v>5.0000000000000002E-05</v>
      </c>
      <c r="R536" s="224">
        <f>Q536*H536</f>
        <v>0.0024215500000000002</v>
      </c>
      <c r="S536" s="224">
        <v>0</v>
      </c>
      <c r="T536" s="225">
        <f>S536*H536</f>
        <v>0</v>
      </c>
      <c r="U536" s="40"/>
      <c r="V536" s="40"/>
      <c r="W536" s="40"/>
      <c r="X536" s="40"/>
      <c r="Y536" s="40"/>
      <c r="Z536" s="40"/>
      <c r="AA536" s="40"/>
      <c r="AB536" s="40"/>
      <c r="AC536" s="40"/>
      <c r="AD536" s="40"/>
      <c r="AE536" s="40"/>
      <c r="AR536" s="226" t="s">
        <v>373</v>
      </c>
      <c r="AT536" s="226" t="s">
        <v>298</v>
      </c>
      <c r="AU536" s="226" t="s">
        <v>81</v>
      </c>
      <c r="AY536" s="19" t="s">
        <v>295</v>
      </c>
      <c r="BE536" s="227">
        <f>IF(N536="základní",J536,0)</f>
        <v>0</v>
      </c>
      <c r="BF536" s="227">
        <f>IF(N536="snížená",J536,0)</f>
        <v>0</v>
      </c>
      <c r="BG536" s="227">
        <f>IF(N536="zákl. přenesená",J536,0)</f>
        <v>0</v>
      </c>
      <c r="BH536" s="227">
        <f>IF(N536="sníž. přenesená",J536,0)</f>
        <v>0</v>
      </c>
      <c r="BI536" s="227">
        <f>IF(N536="nulová",J536,0)</f>
        <v>0</v>
      </c>
      <c r="BJ536" s="19" t="s">
        <v>79</v>
      </c>
      <c r="BK536" s="227">
        <f>ROUND(I536*H536,2)</f>
        <v>0</v>
      </c>
      <c r="BL536" s="19" t="s">
        <v>373</v>
      </c>
      <c r="BM536" s="226" t="s">
        <v>1625</v>
      </c>
    </row>
    <row r="537" s="2" customFormat="1">
      <c r="A537" s="40"/>
      <c r="B537" s="41"/>
      <c r="C537" s="42"/>
      <c r="D537" s="228" t="s">
        <v>305</v>
      </c>
      <c r="E537" s="42"/>
      <c r="F537" s="229" t="s">
        <v>1626</v>
      </c>
      <c r="G537" s="42"/>
      <c r="H537" s="42"/>
      <c r="I537" s="230"/>
      <c r="J537" s="42"/>
      <c r="K537" s="42"/>
      <c r="L537" s="46"/>
      <c r="M537" s="231"/>
      <c r="N537" s="232"/>
      <c r="O537" s="86"/>
      <c r="P537" s="86"/>
      <c r="Q537" s="86"/>
      <c r="R537" s="86"/>
      <c r="S537" s="86"/>
      <c r="T537" s="87"/>
      <c r="U537" s="40"/>
      <c r="V537" s="40"/>
      <c r="W537" s="40"/>
      <c r="X537" s="40"/>
      <c r="Y537" s="40"/>
      <c r="Z537" s="40"/>
      <c r="AA537" s="40"/>
      <c r="AB537" s="40"/>
      <c r="AC537" s="40"/>
      <c r="AD537" s="40"/>
      <c r="AE537" s="40"/>
      <c r="AT537" s="19" t="s">
        <v>305</v>
      </c>
      <c r="AU537" s="19" t="s">
        <v>81</v>
      </c>
    </row>
    <row r="538" s="14" customFormat="1">
      <c r="A538" s="14"/>
      <c r="B538" s="244"/>
      <c r="C538" s="245"/>
      <c r="D538" s="235" t="s">
        <v>307</v>
      </c>
      <c r="E538" s="246" t="s">
        <v>21</v>
      </c>
      <c r="F538" s="247" t="s">
        <v>1197</v>
      </c>
      <c r="G538" s="245"/>
      <c r="H538" s="248">
        <v>48.430999999999997</v>
      </c>
      <c r="I538" s="249"/>
      <c r="J538" s="245"/>
      <c r="K538" s="245"/>
      <c r="L538" s="250"/>
      <c r="M538" s="251"/>
      <c r="N538" s="252"/>
      <c r="O538" s="252"/>
      <c r="P538" s="252"/>
      <c r="Q538" s="252"/>
      <c r="R538" s="252"/>
      <c r="S538" s="252"/>
      <c r="T538" s="253"/>
      <c r="U538" s="14"/>
      <c r="V538" s="14"/>
      <c r="W538" s="14"/>
      <c r="X538" s="14"/>
      <c r="Y538" s="14"/>
      <c r="Z538" s="14"/>
      <c r="AA538" s="14"/>
      <c r="AB538" s="14"/>
      <c r="AC538" s="14"/>
      <c r="AD538" s="14"/>
      <c r="AE538" s="14"/>
      <c r="AT538" s="254" t="s">
        <v>307</v>
      </c>
      <c r="AU538" s="254" t="s">
        <v>81</v>
      </c>
      <c r="AV538" s="14" t="s">
        <v>81</v>
      </c>
      <c r="AW538" s="14" t="s">
        <v>33</v>
      </c>
      <c r="AX538" s="14" t="s">
        <v>72</v>
      </c>
      <c r="AY538" s="254" t="s">
        <v>295</v>
      </c>
    </row>
    <row r="539" s="15" customFormat="1">
      <c r="A539" s="15"/>
      <c r="B539" s="255"/>
      <c r="C539" s="256"/>
      <c r="D539" s="235" t="s">
        <v>307</v>
      </c>
      <c r="E539" s="257" t="s">
        <v>21</v>
      </c>
      <c r="F539" s="258" t="s">
        <v>312</v>
      </c>
      <c r="G539" s="256"/>
      <c r="H539" s="259">
        <v>48.430999999999997</v>
      </c>
      <c r="I539" s="260"/>
      <c r="J539" s="256"/>
      <c r="K539" s="256"/>
      <c r="L539" s="261"/>
      <c r="M539" s="262"/>
      <c r="N539" s="263"/>
      <c r="O539" s="263"/>
      <c r="P539" s="263"/>
      <c r="Q539" s="263"/>
      <c r="R539" s="263"/>
      <c r="S539" s="263"/>
      <c r="T539" s="264"/>
      <c r="U539" s="15"/>
      <c r="V539" s="15"/>
      <c r="W539" s="15"/>
      <c r="X539" s="15"/>
      <c r="Y539" s="15"/>
      <c r="Z539" s="15"/>
      <c r="AA539" s="15"/>
      <c r="AB539" s="15"/>
      <c r="AC539" s="15"/>
      <c r="AD539" s="15"/>
      <c r="AE539" s="15"/>
      <c r="AT539" s="265" t="s">
        <v>307</v>
      </c>
      <c r="AU539" s="265" t="s">
        <v>81</v>
      </c>
      <c r="AV539" s="15" t="s">
        <v>303</v>
      </c>
      <c r="AW539" s="15" t="s">
        <v>33</v>
      </c>
      <c r="AX539" s="15" t="s">
        <v>79</v>
      </c>
      <c r="AY539" s="265" t="s">
        <v>295</v>
      </c>
    </row>
    <row r="540" s="2" customFormat="1" ht="49.05" customHeight="1">
      <c r="A540" s="40"/>
      <c r="B540" s="41"/>
      <c r="C540" s="215" t="s">
        <v>1627</v>
      </c>
      <c r="D540" s="215" t="s">
        <v>298</v>
      </c>
      <c r="E540" s="216" t="s">
        <v>1628</v>
      </c>
      <c r="F540" s="217" t="s">
        <v>1629</v>
      </c>
      <c r="G540" s="218" t="s">
        <v>348</v>
      </c>
      <c r="H540" s="219">
        <v>0.95799999999999996</v>
      </c>
      <c r="I540" s="220"/>
      <c r="J540" s="221">
        <f>ROUND(I540*H540,2)</f>
        <v>0</v>
      </c>
      <c r="K540" s="217" t="s">
        <v>302</v>
      </c>
      <c r="L540" s="46"/>
      <c r="M540" s="222" t="s">
        <v>21</v>
      </c>
      <c r="N540" s="223" t="s">
        <v>43</v>
      </c>
      <c r="O540" s="86"/>
      <c r="P540" s="224">
        <f>O540*H540</f>
        <v>0</v>
      </c>
      <c r="Q540" s="224">
        <v>0</v>
      </c>
      <c r="R540" s="224">
        <f>Q540*H540</f>
        <v>0</v>
      </c>
      <c r="S540" s="224">
        <v>0</v>
      </c>
      <c r="T540" s="225">
        <f>S540*H540</f>
        <v>0</v>
      </c>
      <c r="U540" s="40"/>
      <c r="V540" s="40"/>
      <c r="W540" s="40"/>
      <c r="X540" s="40"/>
      <c r="Y540" s="40"/>
      <c r="Z540" s="40"/>
      <c r="AA540" s="40"/>
      <c r="AB540" s="40"/>
      <c r="AC540" s="40"/>
      <c r="AD540" s="40"/>
      <c r="AE540" s="40"/>
      <c r="AR540" s="226" t="s">
        <v>373</v>
      </c>
      <c r="AT540" s="226" t="s">
        <v>298</v>
      </c>
      <c r="AU540" s="226" t="s">
        <v>81</v>
      </c>
      <c r="AY540" s="19" t="s">
        <v>295</v>
      </c>
      <c r="BE540" s="227">
        <f>IF(N540="základní",J540,0)</f>
        <v>0</v>
      </c>
      <c r="BF540" s="227">
        <f>IF(N540="snížená",J540,0)</f>
        <v>0</v>
      </c>
      <c r="BG540" s="227">
        <f>IF(N540="zákl. přenesená",J540,0)</f>
        <v>0</v>
      </c>
      <c r="BH540" s="227">
        <f>IF(N540="sníž. přenesená",J540,0)</f>
        <v>0</v>
      </c>
      <c r="BI540" s="227">
        <f>IF(N540="nulová",J540,0)</f>
        <v>0</v>
      </c>
      <c r="BJ540" s="19" t="s">
        <v>79</v>
      </c>
      <c r="BK540" s="227">
        <f>ROUND(I540*H540,2)</f>
        <v>0</v>
      </c>
      <c r="BL540" s="19" t="s">
        <v>373</v>
      </c>
      <c r="BM540" s="226" t="s">
        <v>1630</v>
      </c>
    </row>
    <row r="541" s="2" customFormat="1">
      <c r="A541" s="40"/>
      <c r="B541" s="41"/>
      <c r="C541" s="42"/>
      <c r="D541" s="228" t="s">
        <v>305</v>
      </c>
      <c r="E541" s="42"/>
      <c r="F541" s="229" t="s">
        <v>1631</v>
      </c>
      <c r="G541" s="42"/>
      <c r="H541" s="42"/>
      <c r="I541" s="230"/>
      <c r="J541" s="42"/>
      <c r="K541" s="42"/>
      <c r="L541" s="46"/>
      <c r="M541" s="231"/>
      <c r="N541" s="232"/>
      <c r="O541" s="86"/>
      <c r="P541" s="86"/>
      <c r="Q541" s="86"/>
      <c r="R541" s="86"/>
      <c r="S541" s="86"/>
      <c r="T541" s="87"/>
      <c r="U541" s="40"/>
      <c r="V541" s="40"/>
      <c r="W541" s="40"/>
      <c r="X541" s="40"/>
      <c r="Y541" s="40"/>
      <c r="Z541" s="40"/>
      <c r="AA541" s="40"/>
      <c r="AB541" s="40"/>
      <c r="AC541" s="40"/>
      <c r="AD541" s="40"/>
      <c r="AE541" s="40"/>
      <c r="AT541" s="19" t="s">
        <v>305</v>
      </c>
      <c r="AU541" s="19" t="s">
        <v>81</v>
      </c>
    </row>
    <row r="542" s="12" customFormat="1" ht="22.8" customHeight="1">
      <c r="A542" s="12"/>
      <c r="B542" s="199"/>
      <c r="C542" s="200"/>
      <c r="D542" s="201" t="s">
        <v>71</v>
      </c>
      <c r="E542" s="213" t="s">
        <v>1632</v>
      </c>
      <c r="F542" s="213" t="s">
        <v>1633</v>
      </c>
      <c r="G542" s="200"/>
      <c r="H542" s="200"/>
      <c r="I542" s="203"/>
      <c r="J542" s="214">
        <f>BK542</f>
        <v>0</v>
      </c>
      <c r="K542" s="200"/>
      <c r="L542" s="205"/>
      <c r="M542" s="206"/>
      <c r="N542" s="207"/>
      <c r="O542" s="207"/>
      <c r="P542" s="208">
        <f>P543</f>
        <v>0</v>
      </c>
      <c r="Q542" s="207"/>
      <c r="R542" s="208">
        <f>R543</f>
        <v>0</v>
      </c>
      <c r="S542" s="207"/>
      <c r="T542" s="209">
        <f>T543</f>
        <v>0</v>
      </c>
      <c r="U542" s="12"/>
      <c r="V542" s="12"/>
      <c r="W542" s="12"/>
      <c r="X542" s="12"/>
      <c r="Y542" s="12"/>
      <c r="Z542" s="12"/>
      <c r="AA542" s="12"/>
      <c r="AB542" s="12"/>
      <c r="AC542" s="12"/>
      <c r="AD542" s="12"/>
      <c r="AE542" s="12"/>
      <c r="AR542" s="210" t="s">
        <v>81</v>
      </c>
      <c r="AT542" s="211" t="s">
        <v>71</v>
      </c>
      <c r="AU542" s="211" t="s">
        <v>79</v>
      </c>
      <c r="AY542" s="210" t="s">
        <v>295</v>
      </c>
      <c r="BK542" s="212">
        <f>BK543</f>
        <v>0</v>
      </c>
    </row>
    <row r="543" s="2" customFormat="1" ht="16.5" customHeight="1">
      <c r="A543" s="40"/>
      <c r="B543" s="41"/>
      <c r="C543" s="215" t="s">
        <v>1634</v>
      </c>
      <c r="D543" s="215" t="s">
        <v>298</v>
      </c>
      <c r="E543" s="216" t="s">
        <v>1635</v>
      </c>
      <c r="F543" s="217" t="s">
        <v>1636</v>
      </c>
      <c r="G543" s="218" t="s">
        <v>459</v>
      </c>
      <c r="H543" s="219">
        <v>8</v>
      </c>
      <c r="I543" s="220"/>
      <c r="J543" s="221">
        <f>ROUND(I543*H543,2)</f>
        <v>0</v>
      </c>
      <c r="K543" s="217" t="s">
        <v>523</v>
      </c>
      <c r="L543" s="46"/>
      <c r="M543" s="222" t="s">
        <v>21</v>
      </c>
      <c r="N543" s="223" t="s">
        <v>43</v>
      </c>
      <c r="O543" s="86"/>
      <c r="P543" s="224">
        <f>O543*H543</f>
        <v>0</v>
      </c>
      <c r="Q543" s="224">
        <v>0</v>
      </c>
      <c r="R543" s="224">
        <f>Q543*H543</f>
        <v>0</v>
      </c>
      <c r="S543" s="224">
        <v>0</v>
      </c>
      <c r="T543" s="225">
        <f>S543*H543</f>
        <v>0</v>
      </c>
      <c r="U543" s="40"/>
      <c r="V543" s="40"/>
      <c r="W543" s="40"/>
      <c r="X543" s="40"/>
      <c r="Y543" s="40"/>
      <c r="Z543" s="40"/>
      <c r="AA543" s="40"/>
      <c r="AB543" s="40"/>
      <c r="AC543" s="40"/>
      <c r="AD543" s="40"/>
      <c r="AE543" s="40"/>
      <c r="AR543" s="226" t="s">
        <v>373</v>
      </c>
      <c r="AT543" s="226" t="s">
        <v>298</v>
      </c>
      <c r="AU543" s="226" t="s">
        <v>81</v>
      </c>
      <c r="AY543" s="19" t="s">
        <v>295</v>
      </c>
      <c r="BE543" s="227">
        <f>IF(N543="základní",J543,0)</f>
        <v>0</v>
      </c>
      <c r="BF543" s="227">
        <f>IF(N543="snížená",J543,0)</f>
        <v>0</v>
      </c>
      <c r="BG543" s="227">
        <f>IF(N543="zákl. přenesená",J543,0)</f>
        <v>0</v>
      </c>
      <c r="BH543" s="227">
        <f>IF(N543="sníž. přenesená",J543,0)</f>
        <v>0</v>
      </c>
      <c r="BI543" s="227">
        <f>IF(N543="nulová",J543,0)</f>
        <v>0</v>
      </c>
      <c r="BJ543" s="19" t="s">
        <v>79</v>
      </c>
      <c r="BK543" s="227">
        <f>ROUND(I543*H543,2)</f>
        <v>0</v>
      </c>
      <c r="BL543" s="19" t="s">
        <v>373</v>
      </c>
      <c r="BM543" s="226" t="s">
        <v>1637</v>
      </c>
    </row>
    <row r="544" s="12" customFormat="1" ht="22.8" customHeight="1">
      <c r="A544" s="12"/>
      <c r="B544" s="199"/>
      <c r="C544" s="200"/>
      <c r="D544" s="201" t="s">
        <v>71</v>
      </c>
      <c r="E544" s="213" t="s">
        <v>1159</v>
      </c>
      <c r="F544" s="213" t="s">
        <v>1160</v>
      </c>
      <c r="G544" s="200"/>
      <c r="H544" s="200"/>
      <c r="I544" s="203"/>
      <c r="J544" s="214">
        <f>BK544</f>
        <v>0</v>
      </c>
      <c r="K544" s="200"/>
      <c r="L544" s="205"/>
      <c r="M544" s="206"/>
      <c r="N544" s="207"/>
      <c r="O544" s="207"/>
      <c r="P544" s="208">
        <f>SUM(P545:P603)</f>
        <v>0</v>
      </c>
      <c r="Q544" s="207"/>
      <c r="R544" s="208">
        <f>SUM(R545:R603)</f>
        <v>0.45514161999999997</v>
      </c>
      <c r="S544" s="207"/>
      <c r="T544" s="209">
        <f>SUM(T545:T603)</f>
        <v>0.055665499999999993</v>
      </c>
      <c r="U544" s="12"/>
      <c r="V544" s="12"/>
      <c r="W544" s="12"/>
      <c r="X544" s="12"/>
      <c r="Y544" s="12"/>
      <c r="Z544" s="12"/>
      <c r="AA544" s="12"/>
      <c r="AB544" s="12"/>
      <c r="AC544" s="12"/>
      <c r="AD544" s="12"/>
      <c r="AE544" s="12"/>
      <c r="AR544" s="210" t="s">
        <v>81</v>
      </c>
      <c r="AT544" s="211" t="s">
        <v>71</v>
      </c>
      <c r="AU544" s="211" t="s">
        <v>79</v>
      </c>
      <c r="AY544" s="210" t="s">
        <v>295</v>
      </c>
      <c r="BK544" s="212">
        <f>SUM(BK545:BK603)</f>
        <v>0</v>
      </c>
    </row>
    <row r="545" s="2" customFormat="1" ht="24.15" customHeight="1">
      <c r="A545" s="40"/>
      <c r="B545" s="41"/>
      <c r="C545" s="215" t="s">
        <v>1638</v>
      </c>
      <c r="D545" s="215" t="s">
        <v>298</v>
      </c>
      <c r="E545" s="216" t="s">
        <v>1639</v>
      </c>
      <c r="F545" s="217" t="s">
        <v>1640</v>
      </c>
      <c r="G545" s="218" t="s">
        <v>301</v>
      </c>
      <c r="H545" s="219">
        <v>173.53</v>
      </c>
      <c r="I545" s="220"/>
      <c r="J545" s="221">
        <f>ROUND(I545*H545,2)</f>
        <v>0</v>
      </c>
      <c r="K545" s="217" t="s">
        <v>302</v>
      </c>
      <c r="L545" s="46"/>
      <c r="M545" s="222" t="s">
        <v>21</v>
      </c>
      <c r="N545" s="223" t="s">
        <v>43</v>
      </c>
      <c r="O545" s="86"/>
      <c r="P545" s="224">
        <f>O545*H545</f>
        <v>0</v>
      </c>
      <c r="Q545" s="224">
        <v>0</v>
      </c>
      <c r="R545" s="224">
        <f>Q545*H545</f>
        <v>0</v>
      </c>
      <c r="S545" s="224">
        <v>0.00014999999999999999</v>
      </c>
      <c r="T545" s="225">
        <f>S545*H545</f>
        <v>0.026029499999999997</v>
      </c>
      <c r="U545" s="40"/>
      <c r="V545" s="40"/>
      <c r="W545" s="40"/>
      <c r="X545" s="40"/>
      <c r="Y545" s="40"/>
      <c r="Z545" s="40"/>
      <c r="AA545" s="40"/>
      <c r="AB545" s="40"/>
      <c r="AC545" s="40"/>
      <c r="AD545" s="40"/>
      <c r="AE545" s="40"/>
      <c r="AR545" s="226" t="s">
        <v>373</v>
      </c>
      <c r="AT545" s="226" t="s">
        <v>298</v>
      </c>
      <c r="AU545" s="226" t="s">
        <v>81</v>
      </c>
      <c r="AY545" s="19" t="s">
        <v>295</v>
      </c>
      <c r="BE545" s="227">
        <f>IF(N545="základní",J545,0)</f>
        <v>0</v>
      </c>
      <c r="BF545" s="227">
        <f>IF(N545="snížená",J545,0)</f>
        <v>0</v>
      </c>
      <c r="BG545" s="227">
        <f>IF(N545="zákl. přenesená",J545,0)</f>
        <v>0</v>
      </c>
      <c r="BH545" s="227">
        <f>IF(N545="sníž. přenesená",J545,0)</f>
        <v>0</v>
      </c>
      <c r="BI545" s="227">
        <f>IF(N545="nulová",J545,0)</f>
        <v>0</v>
      </c>
      <c r="BJ545" s="19" t="s">
        <v>79</v>
      </c>
      <c r="BK545" s="227">
        <f>ROUND(I545*H545,2)</f>
        <v>0</v>
      </c>
      <c r="BL545" s="19" t="s">
        <v>373</v>
      </c>
      <c r="BM545" s="226" t="s">
        <v>1641</v>
      </c>
    </row>
    <row r="546" s="2" customFormat="1">
      <c r="A546" s="40"/>
      <c r="B546" s="41"/>
      <c r="C546" s="42"/>
      <c r="D546" s="228" t="s">
        <v>305</v>
      </c>
      <c r="E546" s="42"/>
      <c r="F546" s="229" t="s">
        <v>1642</v>
      </c>
      <c r="G546" s="42"/>
      <c r="H546" s="42"/>
      <c r="I546" s="230"/>
      <c r="J546" s="42"/>
      <c r="K546" s="42"/>
      <c r="L546" s="46"/>
      <c r="M546" s="231"/>
      <c r="N546" s="232"/>
      <c r="O546" s="86"/>
      <c r="P546" s="86"/>
      <c r="Q546" s="86"/>
      <c r="R546" s="86"/>
      <c r="S546" s="86"/>
      <c r="T546" s="87"/>
      <c r="U546" s="40"/>
      <c r="V546" s="40"/>
      <c r="W546" s="40"/>
      <c r="X546" s="40"/>
      <c r="Y546" s="40"/>
      <c r="Z546" s="40"/>
      <c r="AA546" s="40"/>
      <c r="AB546" s="40"/>
      <c r="AC546" s="40"/>
      <c r="AD546" s="40"/>
      <c r="AE546" s="40"/>
      <c r="AT546" s="19" t="s">
        <v>305</v>
      </c>
      <c r="AU546" s="19" t="s">
        <v>81</v>
      </c>
    </row>
    <row r="547" s="14" customFormat="1">
      <c r="A547" s="14"/>
      <c r="B547" s="244"/>
      <c r="C547" s="245"/>
      <c r="D547" s="235" t="s">
        <v>307</v>
      </c>
      <c r="E547" s="246" t="s">
        <v>21</v>
      </c>
      <c r="F547" s="247" t="s">
        <v>1188</v>
      </c>
      <c r="G547" s="245"/>
      <c r="H547" s="248">
        <v>173.53</v>
      </c>
      <c r="I547" s="249"/>
      <c r="J547" s="245"/>
      <c r="K547" s="245"/>
      <c r="L547" s="250"/>
      <c r="M547" s="251"/>
      <c r="N547" s="252"/>
      <c r="O547" s="252"/>
      <c r="P547" s="252"/>
      <c r="Q547" s="252"/>
      <c r="R547" s="252"/>
      <c r="S547" s="252"/>
      <c r="T547" s="253"/>
      <c r="U547" s="14"/>
      <c r="V547" s="14"/>
      <c r="W547" s="14"/>
      <c r="X547" s="14"/>
      <c r="Y547" s="14"/>
      <c r="Z547" s="14"/>
      <c r="AA547" s="14"/>
      <c r="AB547" s="14"/>
      <c r="AC547" s="14"/>
      <c r="AD547" s="14"/>
      <c r="AE547" s="14"/>
      <c r="AT547" s="254" t="s">
        <v>307</v>
      </c>
      <c r="AU547" s="254" t="s">
        <v>81</v>
      </c>
      <c r="AV547" s="14" t="s">
        <v>81</v>
      </c>
      <c r="AW547" s="14" t="s">
        <v>33</v>
      </c>
      <c r="AX547" s="14" t="s">
        <v>72</v>
      </c>
      <c r="AY547" s="254" t="s">
        <v>295</v>
      </c>
    </row>
    <row r="548" s="15" customFormat="1">
      <c r="A548" s="15"/>
      <c r="B548" s="255"/>
      <c r="C548" s="256"/>
      <c r="D548" s="235" t="s">
        <v>307</v>
      </c>
      <c r="E548" s="257" t="s">
        <v>21</v>
      </c>
      <c r="F548" s="258" t="s">
        <v>312</v>
      </c>
      <c r="G548" s="256"/>
      <c r="H548" s="259">
        <v>173.53</v>
      </c>
      <c r="I548" s="260"/>
      <c r="J548" s="256"/>
      <c r="K548" s="256"/>
      <c r="L548" s="261"/>
      <c r="M548" s="262"/>
      <c r="N548" s="263"/>
      <c r="O548" s="263"/>
      <c r="P548" s="263"/>
      <c r="Q548" s="263"/>
      <c r="R548" s="263"/>
      <c r="S548" s="263"/>
      <c r="T548" s="264"/>
      <c r="U548" s="15"/>
      <c r="V548" s="15"/>
      <c r="W548" s="15"/>
      <c r="X548" s="15"/>
      <c r="Y548" s="15"/>
      <c r="Z548" s="15"/>
      <c r="AA548" s="15"/>
      <c r="AB548" s="15"/>
      <c r="AC548" s="15"/>
      <c r="AD548" s="15"/>
      <c r="AE548" s="15"/>
      <c r="AT548" s="265" t="s">
        <v>307</v>
      </c>
      <c r="AU548" s="265" t="s">
        <v>81</v>
      </c>
      <c r="AV548" s="15" t="s">
        <v>303</v>
      </c>
      <c r="AW548" s="15" t="s">
        <v>33</v>
      </c>
      <c r="AX548" s="15" t="s">
        <v>79</v>
      </c>
      <c r="AY548" s="265" t="s">
        <v>295</v>
      </c>
    </row>
    <row r="549" s="2" customFormat="1" ht="16.5" customHeight="1">
      <c r="A549" s="40"/>
      <c r="B549" s="41"/>
      <c r="C549" s="215" t="s">
        <v>1643</v>
      </c>
      <c r="D549" s="215" t="s">
        <v>298</v>
      </c>
      <c r="E549" s="216" t="s">
        <v>1644</v>
      </c>
      <c r="F549" s="217" t="s">
        <v>1645</v>
      </c>
      <c r="G549" s="218" t="s">
        <v>301</v>
      </c>
      <c r="H549" s="219">
        <v>95.599999999999994</v>
      </c>
      <c r="I549" s="220"/>
      <c r="J549" s="221">
        <f>ROUND(I549*H549,2)</f>
        <v>0</v>
      </c>
      <c r="K549" s="217" t="s">
        <v>302</v>
      </c>
      <c r="L549" s="46"/>
      <c r="M549" s="222" t="s">
        <v>21</v>
      </c>
      <c r="N549" s="223" t="s">
        <v>43</v>
      </c>
      <c r="O549" s="86"/>
      <c r="P549" s="224">
        <f>O549*H549</f>
        <v>0</v>
      </c>
      <c r="Q549" s="224">
        <v>0.001</v>
      </c>
      <c r="R549" s="224">
        <f>Q549*H549</f>
        <v>0.095599999999999991</v>
      </c>
      <c r="S549" s="224">
        <v>0.00031</v>
      </c>
      <c r="T549" s="225">
        <f>S549*H549</f>
        <v>0.029635999999999999</v>
      </c>
      <c r="U549" s="40"/>
      <c r="V549" s="40"/>
      <c r="W549" s="40"/>
      <c r="X549" s="40"/>
      <c r="Y549" s="40"/>
      <c r="Z549" s="40"/>
      <c r="AA549" s="40"/>
      <c r="AB549" s="40"/>
      <c r="AC549" s="40"/>
      <c r="AD549" s="40"/>
      <c r="AE549" s="40"/>
      <c r="AR549" s="226" t="s">
        <v>373</v>
      </c>
      <c r="AT549" s="226" t="s">
        <v>298</v>
      </c>
      <c r="AU549" s="226" t="s">
        <v>81</v>
      </c>
      <c r="AY549" s="19" t="s">
        <v>295</v>
      </c>
      <c r="BE549" s="227">
        <f>IF(N549="základní",J549,0)</f>
        <v>0</v>
      </c>
      <c r="BF549" s="227">
        <f>IF(N549="snížená",J549,0)</f>
        <v>0</v>
      </c>
      <c r="BG549" s="227">
        <f>IF(N549="zákl. přenesená",J549,0)</f>
        <v>0</v>
      </c>
      <c r="BH549" s="227">
        <f>IF(N549="sníž. přenesená",J549,0)</f>
        <v>0</v>
      </c>
      <c r="BI549" s="227">
        <f>IF(N549="nulová",J549,0)</f>
        <v>0</v>
      </c>
      <c r="BJ549" s="19" t="s">
        <v>79</v>
      </c>
      <c r="BK549" s="227">
        <f>ROUND(I549*H549,2)</f>
        <v>0</v>
      </c>
      <c r="BL549" s="19" t="s">
        <v>373</v>
      </c>
      <c r="BM549" s="226" t="s">
        <v>1646</v>
      </c>
    </row>
    <row r="550" s="2" customFormat="1">
      <c r="A550" s="40"/>
      <c r="B550" s="41"/>
      <c r="C550" s="42"/>
      <c r="D550" s="228" t="s">
        <v>305</v>
      </c>
      <c r="E550" s="42"/>
      <c r="F550" s="229" t="s">
        <v>1647</v>
      </c>
      <c r="G550" s="42"/>
      <c r="H550" s="42"/>
      <c r="I550" s="230"/>
      <c r="J550" s="42"/>
      <c r="K550" s="42"/>
      <c r="L550" s="46"/>
      <c r="M550" s="231"/>
      <c r="N550" s="232"/>
      <c r="O550" s="86"/>
      <c r="P550" s="86"/>
      <c r="Q550" s="86"/>
      <c r="R550" s="86"/>
      <c r="S550" s="86"/>
      <c r="T550" s="87"/>
      <c r="U550" s="40"/>
      <c r="V550" s="40"/>
      <c r="W550" s="40"/>
      <c r="X550" s="40"/>
      <c r="Y550" s="40"/>
      <c r="Z550" s="40"/>
      <c r="AA550" s="40"/>
      <c r="AB550" s="40"/>
      <c r="AC550" s="40"/>
      <c r="AD550" s="40"/>
      <c r="AE550" s="40"/>
      <c r="AT550" s="19" t="s">
        <v>305</v>
      </c>
      <c r="AU550" s="19" t="s">
        <v>81</v>
      </c>
    </row>
    <row r="551" s="13" customFormat="1">
      <c r="A551" s="13"/>
      <c r="B551" s="233"/>
      <c r="C551" s="234"/>
      <c r="D551" s="235" t="s">
        <v>307</v>
      </c>
      <c r="E551" s="236" t="s">
        <v>21</v>
      </c>
      <c r="F551" s="237" t="s">
        <v>1648</v>
      </c>
      <c r="G551" s="234"/>
      <c r="H551" s="236" t="s">
        <v>21</v>
      </c>
      <c r="I551" s="238"/>
      <c r="J551" s="234"/>
      <c r="K551" s="234"/>
      <c r="L551" s="239"/>
      <c r="M551" s="240"/>
      <c r="N551" s="241"/>
      <c r="O551" s="241"/>
      <c r="P551" s="241"/>
      <c r="Q551" s="241"/>
      <c r="R551" s="241"/>
      <c r="S551" s="241"/>
      <c r="T551" s="242"/>
      <c r="U551" s="13"/>
      <c r="V551" s="13"/>
      <c r="W551" s="13"/>
      <c r="X551" s="13"/>
      <c r="Y551" s="13"/>
      <c r="Z551" s="13"/>
      <c r="AA551" s="13"/>
      <c r="AB551" s="13"/>
      <c r="AC551" s="13"/>
      <c r="AD551" s="13"/>
      <c r="AE551" s="13"/>
      <c r="AT551" s="243" t="s">
        <v>307</v>
      </c>
      <c r="AU551" s="243" t="s">
        <v>81</v>
      </c>
      <c r="AV551" s="13" t="s">
        <v>79</v>
      </c>
      <c r="AW551" s="13" t="s">
        <v>33</v>
      </c>
      <c r="AX551" s="13" t="s">
        <v>72</v>
      </c>
      <c r="AY551" s="243" t="s">
        <v>295</v>
      </c>
    </row>
    <row r="552" s="14" customFormat="1">
      <c r="A552" s="14"/>
      <c r="B552" s="244"/>
      <c r="C552" s="245"/>
      <c r="D552" s="235" t="s">
        <v>307</v>
      </c>
      <c r="E552" s="246" t="s">
        <v>21</v>
      </c>
      <c r="F552" s="247" t="s">
        <v>1649</v>
      </c>
      <c r="G552" s="245"/>
      <c r="H552" s="248">
        <v>13.75</v>
      </c>
      <c r="I552" s="249"/>
      <c r="J552" s="245"/>
      <c r="K552" s="245"/>
      <c r="L552" s="250"/>
      <c r="M552" s="251"/>
      <c r="N552" s="252"/>
      <c r="O552" s="252"/>
      <c r="P552" s="252"/>
      <c r="Q552" s="252"/>
      <c r="R552" s="252"/>
      <c r="S552" s="252"/>
      <c r="T552" s="253"/>
      <c r="U552" s="14"/>
      <c r="V552" s="14"/>
      <c r="W552" s="14"/>
      <c r="X552" s="14"/>
      <c r="Y552" s="14"/>
      <c r="Z552" s="14"/>
      <c r="AA552" s="14"/>
      <c r="AB552" s="14"/>
      <c r="AC552" s="14"/>
      <c r="AD552" s="14"/>
      <c r="AE552" s="14"/>
      <c r="AT552" s="254" t="s">
        <v>307</v>
      </c>
      <c r="AU552" s="254" t="s">
        <v>81</v>
      </c>
      <c r="AV552" s="14" t="s">
        <v>81</v>
      </c>
      <c r="AW552" s="14" t="s">
        <v>33</v>
      </c>
      <c r="AX552" s="14" t="s">
        <v>72</v>
      </c>
      <c r="AY552" s="254" t="s">
        <v>295</v>
      </c>
    </row>
    <row r="553" s="14" customFormat="1">
      <c r="A553" s="14"/>
      <c r="B553" s="244"/>
      <c r="C553" s="245"/>
      <c r="D553" s="235" t="s">
        <v>307</v>
      </c>
      <c r="E553" s="246" t="s">
        <v>21</v>
      </c>
      <c r="F553" s="247" t="s">
        <v>1650</v>
      </c>
      <c r="G553" s="245"/>
      <c r="H553" s="248">
        <v>39</v>
      </c>
      <c r="I553" s="249"/>
      <c r="J553" s="245"/>
      <c r="K553" s="245"/>
      <c r="L553" s="250"/>
      <c r="M553" s="251"/>
      <c r="N553" s="252"/>
      <c r="O553" s="252"/>
      <c r="P553" s="252"/>
      <c r="Q553" s="252"/>
      <c r="R553" s="252"/>
      <c r="S553" s="252"/>
      <c r="T553" s="253"/>
      <c r="U553" s="14"/>
      <c r="V553" s="14"/>
      <c r="W553" s="14"/>
      <c r="X553" s="14"/>
      <c r="Y553" s="14"/>
      <c r="Z553" s="14"/>
      <c r="AA553" s="14"/>
      <c r="AB553" s="14"/>
      <c r="AC553" s="14"/>
      <c r="AD553" s="14"/>
      <c r="AE553" s="14"/>
      <c r="AT553" s="254" t="s">
        <v>307</v>
      </c>
      <c r="AU553" s="254" t="s">
        <v>81</v>
      </c>
      <c r="AV553" s="14" t="s">
        <v>81</v>
      </c>
      <c r="AW553" s="14" t="s">
        <v>33</v>
      </c>
      <c r="AX553" s="14" t="s">
        <v>72</v>
      </c>
      <c r="AY553" s="254" t="s">
        <v>295</v>
      </c>
    </row>
    <row r="554" s="13" customFormat="1">
      <c r="A554" s="13"/>
      <c r="B554" s="233"/>
      <c r="C554" s="234"/>
      <c r="D554" s="235" t="s">
        <v>307</v>
      </c>
      <c r="E554" s="236" t="s">
        <v>21</v>
      </c>
      <c r="F554" s="237" t="s">
        <v>864</v>
      </c>
      <c r="G554" s="234"/>
      <c r="H554" s="236" t="s">
        <v>21</v>
      </c>
      <c r="I554" s="238"/>
      <c r="J554" s="234"/>
      <c r="K554" s="234"/>
      <c r="L554" s="239"/>
      <c r="M554" s="240"/>
      <c r="N554" s="241"/>
      <c r="O554" s="241"/>
      <c r="P554" s="241"/>
      <c r="Q554" s="241"/>
      <c r="R554" s="241"/>
      <c r="S554" s="241"/>
      <c r="T554" s="242"/>
      <c r="U554" s="13"/>
      <c r="V554" s="13"/>
      <c r="W554" s="13"/>
      <c r="X554" s="13"/>
      <c r="Y554" s="13"/>
      <c r="Z554" s="13"/>
      <c r="AA554" s="13"/>
      <c r="AB554" s="13"/>
      <c r="AC554" s="13"/>
      <c r="AD554" s="13"/>
      <c r="AE554" s="13"/>
      <c r="AT554" s="243" t="s">
        <v>307</v>
      </c>
      <c r="AU554" s="243" t="s">
        <v>81</v>
      </c>
      <c r="AV554" s="13" t="s">
        <v>79</v>
      </c>
      <c r="AW554" s="13" t="s">
        <v>33</v>
      </c>
      <c r="AX554" s="13" t="s">
        <v>72</v>
      </c>
      <c r="AY554" s="243" t="s">
        <v>295</v>
      </c>
    </row>
    <row r="555" s="14" customFormat="1">
      <c r="A555" s="14"/>
      <c r="B555" s="244"/>
      <c r="C555" s="245"/>
      <c r="D555" s="235" t="s">
        <v>307</v>
      </c>
      <c r="E555" s="246" t="s">
        <v>21</v>
      </c>
      <c r="F555" s="247" t="s">
        <v>1651</v>
      </c>
      <c r="G555" s="245"/>
      <c r="H555" s="248">
        <v>2</v>
      </c>
      <c r="I555" s="249"/>
      <c r="J555" s="245"/>
      <c r="K555" s="245"/>
      <c r="L555" s="250"/>
      <c r="M555" s="251"/>
      <c r="N555" s="252"/>
      <c r="O555" s="252"/>
      <c r="P555" s="252"/>
      <c r="Q555" s="252"/>
      <c r="R555" s="252"/>
      <c r="S555" s="252"/>
      <c r="T555" s="253"/>
      <c r="U555" s="14"/>
      <c r="V555" s="14"/>
      <c r="W555" s="14"/>
      <c r="X555" s="14"/>
      <c r="Y555" s="14"/>
      <c r="Z555" s="14"/>
      <c r="AA555" s="14"/>
      <c r="AB555" s="14"/>
      <c r="AC555" s="14"/>
      <c r="AD555" s="14"/>
      <c r="AE555" s="14"/>
      <c r="AT555" s="254" t="s">
        <v>307</v>
      </c>
      <c r="AU555" s="254" t="s">
        <v>81</v>
      </c>
      <c r="AV555" s="14" t="s">
        <v>81</v>
      </c>
      <c r="AW555" s="14" t="s">
        <v>33</v>
      </c>
      <c r="AX555" s="14" t="s">
        <v>72</v>
      </c>
      <c r="AY555" s="254" t="s">
        <v>295</v>
      </c>
    </row>
    <row r="556" s="13" customFormat="1">
      <c r="A556" s="13"/>
      <c r="B556" s="233"/>
      <c r="C556" s="234"/>
      <c r="D556" s="235" t="s">
        <v>307</v>
      </c>
      <c r="E556" s="236" t="s">
        <v>21</v>
      </c>
      <c r="F556" s="237" t="s">
        <v>1612</v>
      </c>
      <c r="G556" s="234"/>
      <c r="H556" s="236" t="s">
        <v>21</v>
      </c>
      <c r="I556" s="238"/>
      <c r="J556" s="234"/>
      <c r="K556" s="234"/>
      <c r="L556" s="239"/>
      <c r="M556" s="240"/>
      <c r="N556" s="241"/>
      <c r="O556" s="241"/>
      <c r="P556" s="241"/>
      <c r="Q556" s="241"/>
      <c r="R556" s="241"/>
      <c r="S556" s="241"/>
      <c r="T556" s="242"/>
      <c r="U556" s="13"/>
      <c r="V556" s="13"/>
      <c r="W556" s="13"/>
      <c r="X556" s="13"/>
      <c r="Y556" s="13"/>
      <c r="Z556" s="13"/>
      <c r="AA556" s="13"/>
      <c r="AB556" s="13"/>
      <c r="AC556" s="13"/>
      <c r="AD556" s="13"/>
      <c r="AE556" s="13"/>
      <c r="AT556" s="243" t="s">
        <v>307</v>
      </c>
      <c r="AU556" s="243" t="s">
        <v>81</v>
      </c>
      <c r="AV556" s="13" t="s">
        <v>79</v>
      </c>
      <c r="AW556" s="13" t="s">
        <v>33</v>
      </c>
      <c r="AX556" s="13" t="s">
        <v>72</v>
      </c>
      <c r="AY556" s="243" t="s">
        <v>295</v>
      </c>
    </row>
    <row r="557" s="14" customFormat="1">
      <c r="A557" s="14"/>
      <c r="B557" s="244"/>
      <c r="C557" s="245"/>
      <c r="D557" s="235" t="s">
        <v>307</v>
      </c>
      <c r="E557" s="246" t="s">
        <v>21</v>
      </c>
      <c r="F557" s="247" t="s">
        <v>1652</v>
      </c>
      <c r="G557" s="245"/>
      <c r="H557" s="248">
        <v>10.35</v>
      </c>
      <c r="I557" s="249"/>
      <c r="J557" s="245"/>
      <c r="K557" s="245"/>
      <c r="L557" s="250"/>
      <c r="M557" s="251"/>
      <c r="N557" s="252"/>
      <c r="O557" s="252"/>
      <c r="P557" s="252"/>
      <c r="Q557" s="252"/>
      <c r="R557" s="252"/>
      <c r="S557" s="252"/>
      <c r="T557" s="253"/>
      <c r="U557" s="14"/>
      <c r="V557" s="14"/>
      <c r="W557" s="14"/>
      <c r="X557" s="14"/>
      <c r="Y557" s="14"/>
      <c r="Z557" s="14"/>
      <c r="AA557" s="14"/>
      <c r="AB557" s="14"/>
      <c r="AC557" s="14"/>
      <c r="AD557" s="14"/>
      <c r="AE557" s="14"/>
      <c r="AT557" s="254" t="s">
        <v>307</v>
      </c>
      <c r="AU557" s="254" t="s">
        <v>81</v>
      </c>
      <c r="AV557" s="14" t="s">
        <v>81</v>
      </c>
      <c r="AW557" s="14" t="s">
        <v>33</v>
      </c>
      <c r="AX557" s="14" t="s">
        <v>72</v>
      </c>
      <c r="AY557" s="254" t="s">
        <v>295</v>
      </c>
    </row>
    <row r="558" s="13" customFormat="1">
      <c r="A558" s="13"/>
      <c r="B558" s="233"/>
      <c r="C558" s="234"/>
      <c r="D558" s="235" t="s">
        <v>307</v>
      </c>
      <c r="E558" s="236" t="s">
        <v>21</v>
      </c>
      <c r="F558" s="237" t="s">
        <v>1653</v>
      </c>
      <c r="G558" s="234"/>
      <c r="H558" s="236" t="s">
        <v>21</v>
      </c>
      <c r="I558" s="238"/>
      <c r="J558" s="234"/>
      <c r="K558" s="234"/>
      <c r="L558" s="239"/>
      <c r="M558" s="240"/>
      <c r="N558" s="241"/>
      <c r="O558" s="241"/>
      <c r="P558" s="241"/>
      <c r="Q558" s="241"/>
      <c r="R558" s="241"/>
      <c r="S558" s="241"/>
      <c r="T558" s="242"/>
      <c r="U558" s="13"/>
      <c r="V558" s="13"/>
      <c r="W558" s="13"/>
      <c r="X558" s="13"/>
      <c r="Y558" s="13"/>
      <c r="Z558" s="13"/>
      <c r="AA558" s="13"/>
      <c r="AB558" s="13"/>
      <c r="AC558" s="13"/>
      <c r="AD558" s="13"/>
      <c r="AE558" s="13"/>
      <c r="AT558" s="243" t="s">
        <v>307</v>
      </c>
      <c r="AU558" s="243" t="s">
        <v>81</v>
      </c>
      <c r="AV558" s="13" t="s">
        <v>79</v>
      </c>
      <c r="AW558" s="13" t="s">
        <v>33</v>
      </c>
      <c r="AX558" s="13" t="s">
        <v>72</v>
      </c>
      <c r="AY558" s="243" t="s">
        <v>295</v>
      </c>
    </row>
    <row r="559" s="14" customFormat="1">
      <c r="A559" s="14"/>
      <c r="B559" s="244"/>
      <c r="C559" s="245"/>
      <c r="D559" s="235" t="s">
        <v>307</v>
      </c>
      <c r="E559" s="246" t="s">
        <v>21</v>
      </c>
      <c r="F559" s="247" t="s">
        <v>1654</v>
      </c>
      <c r="G559" s="245"/>
      <c r="H559" s="248">
        <v>4</v>
      </c>
      <c r="I559" s="249"/>
      <c r="J559" s="245"/>
      <c r="K559" s="245"/>
      <c r="L559" s="250"/>
      <c r="M559" s="251"/>
      <c r="N559" s="252"/>
      <c r="O559" s="252"/>
      <c r="P559" s="252"/>
      <c r="Q559" s="252"/>
      <c r="R559" s="252"/>
      <c r="S559" s="252"/>
      <c r="T559" s="253"/>
      <c r="U559" s="14"/>
      <c r="V559" s="14"/>
      <c r="W559" s="14"/>
      <c r="X559" s="14"/>
      <c r="Y559" s="14"/>
      <c r="Z559" s="14"/>
      <c r="AA559" s="14"/>
      <c r="AB559" s="14"/>
      <c r="AC559" s="14"/>
      <c r="AD559" s="14"/>
      <c r="AE559" s="14"/>
      <c r="AT559" s="254" t="s">
        <v>307</v>
      </c>
      <c r="AU559" s="254" t="s">
        <v>81</v>
      </c>
      <c r="AV559" s="14" t="s">
        <v>81</v>
      </c>
      <c r="AW559" s="14" t="s">
        <v>33</v>
      </c>
      <c r="AX559" s="14" t="s">
        <v>72</v>
      </c>
      <c r="AY559" s="254" t="s">
        <v>295</v>
      </c>
    </row>
    <row r="560" s="13" customFormat="1">
      <c r="A560" s="13"/>
      <c r="B560" s="233"/>
      <c r="C560" s="234"/>
      <c r="D560" s="235" t="s">
        <v>307</v>
      </c>
      <c r="E560" s="236" t="s">
        <v>21</v>
      </c>
      <c r="F560" s="237" t="s">
        <v>1655</v>
      </c>
      <c r="G560" s="234"/>
      <c r="H560" s="236" t="s">
        <v>21</v>
      </c>
      <c r="I560" s="238"/>
      <c r="J560" s="234"/>
      <c r="K560" s="234"/>
      <c r="L560" s="239"/>
      <c r="M560" s="240"/>
      <c r="N560" s="241"/>
      <c r="O560" s="241"/>
      <c r="P560" s="241"/>
      <c r="Q560" s="241"/>
      <c r="R560" s="241"/>
      <c r="S560" s="241"/>
      <c r="T560" s="242"/>
      <c r="U560" s="13"/>
      <c r="V560" s="13"/>
      <c r="W560" s="13"/>
      <c r="X560" s="13"/>
      <c r="Y560" s="13"/>
      <c r="Z560" s="13"/>
      <c r="AA560" s="13"/>
      <c r="AB560" s="13"/>
      <c r="AC560" s="13"/>
      <c r="AD560" s="13"/>
      <c r="AE560" s="13"/>
      <c r="AT560" s="243" t="s">
        <v>307</v>
      </c>
      <c r="AU560" s="243" t="s">
        <v>81</v>
      </c>
      <c r="AV560" s="13" t="s">
        <v>79</v>
      </c>
      <c r="AW560" s="13" t="s">
        <v>33</v>
      </c>
      <c r="AX560" s="13" t="s">
        <v>72</v>
      </c>
      <c r="AY560" s="243" t="s">
        <v>295</v>
      </c>
    </row>
    <row r="561" s="14" customFormat="1">
      <c r="A561" s="14"/>
      <c r="B561" s="244"/>
      <c r="C561" s="245"/>
      <c r="D561" s="235" t="s">
        <v>307</v>
      </c>
      <c r="E561" s="246" t="s">
        <v>21</v>
      </c>
      <c r="F561" s="247" t="s">
        <v>1654</v>
      </c>
      <c r="G561" s="245"/>
      <c r="H561" s="248">
        <v>4</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307</v>
      </c>
      <c r="AU561" s="254" t="s">
        <v>81</v>
      </c>
      <c r="AV561" s="14" t="s">
        <v>81</v>
      </c>
      <c r="AW561" s="14" t="s">
        <v>33</v>
      </c>
      <c r="AX561" s="14" t="s">
        <v>72</v>
      </c>
      <c r="AY561" s="254" t="s">
        <v>295</v>
      </c>
    </row>
    <row r="562" s="13" customFormat="1">
      <c r="A562" s="13"/>
      <c r="B562" s="233"/>
      <c r="C562" s="234"/>
      <c r="D562" s="235" t="s">
        <v>307</v>
      </c>
      <c r="E562" s="236" t="s">
        <v>21</v>
      </c>
      <c r="F562" s="237" t="s">
        <v>1656</v>
      </c>
      <c r="G562" s="234"/>
      <c r="H562" s="236" t="s">
        <v>21</v>
      </c>
      <c r="I562" s="238"/>
      <c r="J562" s="234"/>
      <c r="K562" s="234"/>
      <c r="L562" s="239"/>
      <c r="M562" s="240"/>
      <c r="N562" s="241"/>
      <c r="O562" s="241"/>
      <c r="P562" s="241"/>
      <c r="Q562" s="241"/>
      <c r="R562" s="241"/>
      <c r="S562" s="241"/>
      <c r="T562" s="242"/>
      <c r="U562" s="13"/>
      <c r="V562" s="13"/>
      <c r="W562" s="13"/>
      <c r="X562" s="13"/>
      <c r="Y562" s="13"/>
      <c r="Z562" s="13"/>
      <c r="AA562" s="13"/>
      <c r="AB562" s="13"/>
      <c r="AC562" s="13"/>
      <c r="AD562" s="13"/>
      <c r="AE562" s="13"/>
      <c r="AT562" s="243" t="s">
        <v>307</v>
      </c>
      <c r="AU562" s="243" t="s">
        <v>81</v>
      </c>
      <c r="AV562" s="13" t="s">
        <v>79</v>
      </c>
      <c r="AW562" s="13" t="s">
        <v>33</v>
      </c>
      <c r="AX562" s="13" t="s">
        <v>72</v>
      </c>
      <c r="AY562" s="243" t="s">
        <v>295</v>
      </c>
    </row>
    <row r="563" s="14" customFormat="1">
      <c r="A563" s="14"/>
      <c r="B563" s="244"/>
      <c r="C563" s="245"/>
      <c r="D563" s="235" t="s">
        <v>307</v>
      </c>
      <c r="E563" s="246" t="s">
        <v>21</v>
      </c>
      <c r="F563" s="247" t="s">
        <v>1657</v>
      </c>
      <c r="G563" s="245"/>
      <c r="H563" s="248">
        <v>22.5</v>
      </c>
      <c r="I563" s="249"/>
      <c r="J563" s="245"/>
      <c r="K563" s="245"/>
      <c r="L563" s="250"/>
      <c r="M563" s="251"/>
      <c r="N563" s="252"/>
      <c r="O563" s="252"/>
      <c r="P563" s="252"/>
      <c r="Q563" s="252"/>
      <c r="R563" s="252"/>
      <c r="S563" s="252"/>
      <c r="T563" s="253"/>
      <c r="U563" s="14"/>
      <c r="V563" s="14"/>
      <c r="W563" s="14"/>
      <c r="X563" s="14"/>
      <c r="Y563" s="14"/>
      <c r="Z563" s="14"/>
      <c r="AA563" s="14"/>
      <c r="AB563" s="14"/>
      <c r="AC563" s="14"/>
      <c r="AD563" s="14"/>
      <c r="AE563" s="14"/>
      <c r="AT563" s="254" t="s">
        <v>307</v>
      </c>
      <c r="AU563" s="254" t="s">
        <v>81</v>
      </c>
      <c r="AV563" s="14" t="s">
        <v>81</v>
      </c>
      <c r="AW563" s="14" t="s">
        <v>33</v>
      </c>
      <c r="AX563" s="14" t="s">
        <v>72</v>
      </c>
      <c r="AY563" s="254" t="s">
        <v>295</v>
      </c>
    </row>
    <row r="564" s="15" customFormat="1">
      <c r="A564" s="15"/>
      <c r="B564" s="255"/>
      <c r="C564" s="256"/>
      <c r="D564" s="235" t="s">
        <v>307</v>
      </c>
      <c r="E564" s="257" t="s">
        <v>21</v>
      </c>
      <c r="F564" s="258" t="s">
        <v>312</v>
      </c>
      <c r="G564" s="256"/>
      <c r="H564" s="259">
        <v>95.599999999999994</v>
      </c>
      <c r="I564" s="260"/>
      <c r="J564" s="256"/>
      <c r="K564" s="256"/>
      <c r="L564" s="261"/>
      <c r="M564" s="262"/>
      <c r="N564" s="263"/>
      <c r="O564" s="263"/>
      <c r="P564" s="263"/>
      <c r="Q564" s="263"/>
      <c r="R564" s="263"/>
      <c r="S564" s="263"/>
      <c r="T564" s="264"/>
      <c r="U564" s="15"/>
      <c r="V564" s="15"/>
      <c r="W564" s="15"/>
      <c r="X564" s="15"/>
      <c r="Y564" s="15"/>
      <c r="Z564" s="15"/>
      <c r="AA564" s="15"/>
      <c r="AB564" s="15"/>
      <c r="AC564" s="15"/>
      <c r="AD564" s="15"/>
      <c r="AE564" s="15"/>
      <c r="AT564" s="265" t="s">
        <v>307</v>
      </c>
      <c r="AU564" s="265" t="s">
        <v>81</v>
      </c>
      <c r="AV564" s="15" t="s">
        <v>303</v>
      </c>
      <c r="AW564" s="15" t="s">
        <v>33</v>
      </c>
      <c r="AX564" s="15" t="s">
        <v>79</v>
      </c>
      <c r="AY564" s="265" t="s">
        <v>295</v>
      </c>
    </row>
    <row r="565" s="2" customFormat="1" ht="44.25" customHeight="1">
      <c r="A565" s="40"/>
      <c r="B565" s="41"/>
      <c r="C565" s="215" t="s">
        <v>1658</v>
      </c>
      <c r="D565" s="215" t="s">
        <v>298</v>
      </c>
      <c r="E565" s="216" t="s">
        <v>1659</v>
      </c>
      <c r="F565" s="217" t="s">
        <v>1660</v>
      </c>
      <c r="G565" s="218" t="s">
        <v>301</v>
      </c>
      <c r="H565" s="219">
        <v>200</v>
      </c>
      <c r="I565" s="220"/>
      <c r="J565" s="221">
        <f>ROUND(I565*H565,2)</f>
        <v>0</v>
      </c>
      <c r="K565" s="217" t="s">
        <v>302</v>
      </c>
      <c r="L565" s="46"/>
      <c r="M565" s="222" t="s">
        <v>21</v>
      </c>
      <c r="N565" s="223" t="s">
        <v>43</v>
      </c>
      <c r="O565" s="86"/>
      <c r="P565" s="224">
        <f>O565*H565</f>
        <v>0</v>
      </c>
      <c r="Q565" s="224">
        <v>0</v>
      </c>
      <c r="R565" s="224">
        <f>Q565*H565</f>
        <v>0</v>
      </c>
      <c r="S565" s="224">
        <v>0</v>
      </c>
      <c r="T565" s="225">
        <f>S565*H565</f>
        <v>0</v>
      </c>
      <c r="U565" s="40"/>
      <c r="V565" s="40"/>
      <c r="W565" s="40"/>
      <c r="X565" s="40"/>
      <c r="Y565" s="40"/>
      <c r="Z565" s="40"/>
      <c r="AA565" s="40"/>
      <c r="AB565" s="40"/>
      <c r="AC565" s="40"/>
      <c r="AD565" s="40"/>
      <c r="AE565" s="40"/>
      <c r="AR565" s="226" t="s">
        <v>373</v>
      </c>
      <c r="AT565" s="226" t="s">
        <v>298</v>
      </c>
      <c r="AU565" s="226" t="s">
        <v>81</v>
      </c>
      <c r="AY565" s="19" t="s">
        <v>295</v>
      </c>
      <c r="BE565" s="227">
        <f>IF(N565="základní",J565,0)</f>
        <v>0</v>
      </c>
      <c r="BF565" s="227">
        <f>IF(N565="snížená",J565,0)</f>
        <v>0</v>
      </c>
      <c r="BG565" s="227">
        <f>IF(N565="zákl. přenesená",J565,0)</f>
        <v>0</v>
      </c>
      <c r="BH565" s="227">
        <f>IF(N565="sníž. přenesená",J565,0)</f>
        <v>0</v>
      </c>
      <c r="BI565" s="227">
        <f>IF(N565="nulová",J565,0)</f>
        <v>0</v>
      </c>
      <c r="BJ565" s="19" t="s">
        <v>79</v>
      </c>
      <c r="BK565" s="227">
        <f>ROUND(I565*H565,2)</f>
        <v>0</v>
      </c>
      <c r="BL565" s="19" t="s">
        <v>373</v>
      </c>
      <c r="BM565" s="226" t="s">
        <v>1661</v>
      </c>
    </row>
    <row r="566" s="2" customFormat="1">
      <c r="A566" s="40"/>
      <c r="B566" s="41"/>
      <c r="C566" s="42"/>
      <c r="D566" s="228" t="s">
        <v>305</v>
      </c>
      <c r="E566" s="42"/>
      <c r="F566" s="229" t="s">
        <v>1662</v>
      </c>
      <c r="G566" s="42"/>
      <c r="H566" s="42"/>
      <c r="I566" s="230"/>
      <c r="J566" s="42"/>
      <c r="K566" s="42"/>
      <c r="L566" s="46"/>
      <c r="M566" s="231"/>
      <c r="N566" s="232"/>
      <c r="O566" s="86"/>
      <c r="P566" s="86"/>
      <c r="Q566" s="86"/>
      <c r="R566" s="86"/>
      <c r="S566" s="86"/>
      <c r="T566" s="87"/>
      <c r="U566" s="40"/>
      <c r="V566" s="40"/>
      <c r="W566" s="40"/>
      <c r="X566" s="40"/>
      <c r="Y566" s="40"/>
      <c r="Z566" s="40"/>
      <c r="AA566" s="40"/>
      <c r="AB566" s="40"/>
      <c r="AC566" s="40"/>
      <c r="AD566" s="40"/>
      <c r="AE566" s="40"/>
      <c r="AT566" s="19" t="s">
        <v>305</v>
      </c>
      <c r="AU566" s="19" t="s">
        <v>81</v>
      </c>
    </row>
    <row r="567" s="14" customFormat="1">
      <c r="A567" s="14"/>
      <c r="B567" s="244"/>
      <c r="C567" s="245"/>
      <c r="D567" s="235" t="s">
        <v>307</v>
      </c>
      <c r="E567" s="246" t="s">
        <v>21</v>
      </c>
      <c r="F567" s="247" t="s">
        <v>1663</v>
      </c>
      <c r="G567" s="245"/>
      <c r="H567" s="248">
        <v>200</v>
      </c>
      <c r="I567" s="249"/>
      <c r="J567" s="245"/>
      <c r="K567" s="245"/>
      <c r="L567" s="250"/>
      <c r="M567" s="251"/>
      <c r="N567" s="252"/>
      <c r="O567" s="252"/>
      <c r="P567" s="252"/>
      <c r="Q567" s="252"/>
      <c r="R567" s="252"/>
      <c r="S567" s="252"/>
      <c r="T567" s="253"/>
      <c r="U567" s="14"/>
      <c r="V567" s="14"/>
      <c r="W567" s="14"/>
      <c r="X567" s="14"/>
      <c r="Y567" s="14"/>
      <c r="Z567" s="14"/>
      <c r="AA567" s="14"/>
      <c r="AB567" s="14"/>
      <c r="AC567" s="14"/>
      <c r="AD567" s="14"/>
      <c r="AE567" s="14"/>
      <c r="AT567" s="254" t="s">
        <v>307</v>
      </c>
      <c r="AU567" s="254" t="s">
        <v>81</v>
      </c>
      <c r="AV567" s="14" t="s">
        <v>81</v>
      </c>
      <c r="AW567" s="14" t="s">
        <v>33</v>
      </c>
      <c r="AX567" s="14" t="s">
        <v>72</v>
      </c>
      <c r="AY567" s="254" t="s">
        <v>295</v>
      </c>
    </row>
    <row r="568" s="15" customFormat="1">
      <c r="A568" s="15"/>
      <c r="B568" s="255"/>
      <c r="C568" s="256"/>
      <c r="D568" s="235" t="s">
        <v>307</v>
      </c>
      <c r="E568" s="257" t="s">
        <v>21</v>
      </c>
      <c r="F568" s="258" t="s">
        <v>312</v>
      </c>
      <c r="G568" s="256"/>
      <c r="H568" s="259">
        <v>200</v>
      </c>
      <c r="I568" s="260"/>
      <c r="J568" s="256"/>
      <c r="K568" s="256"/>
      <c r="L568" s="261"/>
      <c r="M568" s="262"/>
      <c r="N568" s="263"/>
      <c r="O568" s="263"/>
      <c r="P568" s="263"/>
      <c r="Q568" s="263"/>
      <c r="R568" s="263"/>
      <c r="S568" s="263"/>
      <c r="T568" s="264"/>
      <c r="U568" s="15"/>
      <c r="V568" s="15"/>
      <c r="W568" s="15"/>
      <c r="X568" s="15"/>
      <c r="Y568" s="15"/>
      <c r="Z568" s="15"/>
      <c r="AA568" s="15"/>
      <c r="AB568" s="15"/>
      <c r="AC568" s="15"/>
      <c r="AD568" s="15"/>
      <c r="AE568" s="15"/>
      <c r="AT568" s="265" t="s">
        <v>307</v>
      </c>
      <c r="AU568" s="265" t="s">
        <v>81</v>
      </c>
      <c r="AV568" s="15" t="s">
        <v>303</v>
      </c>
      <c r="AW568" s="15" t="s">
        <v>33</v>
      </c>
      <c r="AX568" s="15" t="s">
        <v>79</v>
      </c>
      <c r="AY568" s="265" t="s">
        <v>295</v>
      </c>
    </row>
    <row r="569" s="2" customFormat="1" ht="16.5" customHeight="1">
      <c r="A569" s="40"/>
      <c r="B569" s="41"/>
      <c r="C569" s="286" t="s">
        <v>1664</v>
      </c>
      <c r="D569" s="286" t="s">
        <v>947</v>
      </c>
      <c r="E569" s="287" t="s">
        <v>1174</v>
      </c>
      <c r="F569" s="288" t="s">
        <v>1175</v>
      </c>
      <c r="G569" s="289" t="s">
        <v>301</v>
      </c>
      <c r="H569" s="290">
        <v>210</v>
      </c>
      <c r="I569" s="291"/>
      <c r="J569" s="292">
        <f>ROUND(I569*H569,2)</f>
        <v>0</v>
      </c>
      <c r="K569" s="288" t="s">
        <v>302</v>
      </c>
      <c r="L569" s="293"/>
      <c r="M569" s="294" t="s">
        <v>21</v>
      </c>
      <c r="N569" s="295" t="s">
        <v>43</v>
      </c>
      <c r="O569" s="86"/>
      <c r="P569" s="224">
        <f>O569*H569</f>
        <v>0</v>
      </c>
      <c r="Q569" s="224">
        <v>1.0000000000000001E-05</v>
      </c>
      <c r="R569" s="224">
        <f>Q569*H569</f>
        <v>0.0021000000000000003</v>
      </c>
      <c r="S569" s="224">
        <v>0</v>
      </c>
      <c r="T569" s="225">
        <f>S569*H569</f>
        <v>0</v>
      </c>
      <c r="U569" s="40"/>
      <c r="V569" s="40"/>
      <c r="W569" s="40"/>
      <c r="X569" s="40"/>
      <c r="Y569" s="40"/>
      <c r="Z569" s="40"/>
      <c r="AA569" s="40"/>
      <c r="AB569" s="40"/>
      <c r="AC569" s="40"/>
      <c r="AD569" s="40"/>
      <c r="AE569" s="40"/>
      <c r="AR569" s="226" t="s">
        <v>997</v>
      </c>
      <c r="AT569" s="226" t="s">
        <v>947</v>
      </c>
      <c r="AU569" s="226" t="s">
        <v>81</v>
      </c>
      <c r="AY569" s="19" t="s">
        <v>295</v>
      </c>
      <c r="BE569" s="227">
        <f>IF(N569="základní",J569,0)</f>
        <v>0</v>
      </c>
      <c r="BF569" s="227">
        <f>IF(N569="snížená",J569,0)</f>
        <v>0</v>
      </c>
      <c r="BG569" s="227">
        <f>IF(N569="zákl. přenesená",J569,0)</f>
        <v>0</v>
      </c>
      <c r="BH569" s="227">
        <f>IF(N569="sníž. přenesená",J569,0)</f>
        <v>0</v>
      </c>
      <c r="BI569" s="227">
        <f>IF(N569="nulová",J569,0)</f>
        <v>0</v>
      </c>
      <c r="BJ569" s="19" t="s">
        <v>79</v>
      </c>
      <c r="BK569" s="227">
        <f>ROUND(I569*H569,2)</f>
        <v>0</v>
      </c>
      <c r="BL569" s="19" t="s">
        <v>373</v>
      </c>
      <c r="BM569" s="226" t="s">
        <v>1665</v>
      </c>
    </row>
    <row r="570" s="14" customFormat="1">
      <c r="A570" s="14"/>
      <c r="B570" s="244"/>
      <c r="C570" s="245"/>
      <c r="D570" s="235" t="s">
        <v>307</v>
      </c>
      <c r="E570" s="245"/>
      <c r="F570" s="247" t="s">
        <v>1177</v>
      </c>
      <c r="G570" s="245"/>
      <c r="H570" s="248">
        <v>210</v>
      </c>
      <c r="I570" s="249"/>
      <c r="J570" s="245"/>
      <c r="K570" s="245"/>
      <c r="L570" s="250"/>
      <c r="M570" s="251"/>
      <c r="N570" s="252"/>
      <c r="O570" s="252"/>
      <c r="P570" s="252"/>
      <c r="Q570" s="252"/>
      <c r="R570" s="252"/>
      <c r="S570" s="252"/>
      <c r="T570" s="253"/>
      <c r="U570" s="14"/>
      <c r="V570" s="14"/>
      <c r="W570" s="14"/>
      <c r="X570" s="14"/>
      <c r="Y570" s="14"/>
      <c r="Z570" s="14"/>
      <c r="AA570" s="14"/>
      <c r="AB570" s="14"/>
      <c r="AC570" s="14"/>
      <c r="AD570" s="14"/>
      <c r="AE570" s="14"/>
      <c r="AT570" s="254" t="s">
        <v>307</v>
      </c>
      <c r="AU570" s="254" t="s">
        <v>81</v>
      </c>
      <c r="AV570" s="14" t="s">
        <v>81</v>
      </c>
      <c r="AW570" s="14" t="s">
        <v>4</v>
      </c>
      <c r="AX570" s="14" t="s">
        <v>79</v>
      </c>
      <c r="AY570" s="254" t="s">
        <v>295</v>
      </c>
    </row>
    <row r="571" s="2" customFormat="1" ht="33" customHeight="1">
      <c r="A571" s="40"/>
      <c r="B571" s="41"/>
      <c r="C571" s="215" t="s">
        <v>1666</v>
      </c>
      <c r="D571" s="215" t="s">
        <v>298</v>
      </c>
      <c r="E571" s="216" t="s">
        <v>1667</v>
      </c>
      <c r="F571" s="217" t="s">
        <v>1668</v>
      </c>
      <c r="G571" s="218" t="s">
        <v>301</v>
      </c>
      <c r="H571" s="219">
        <v>777.04700000000003</v>
      </c>
      <c r="I571" s="220"/>
      <c r="J571" s="221">
        <f>ROUND(I571*H571,2)</f>
        <v>0</v>
      </c>
      <c r="K571" s="217" t="s">
        <v>302</v>
      </c>
      <c r="L571" s="46"/>
      <c r="M571" s="222" t="s">
        <v>21</v>
      </c>
      <c r="N571" s="223" t="s">
        <v>43</v>
      </c>
      <c r="O571" s="86"/>
      <c r="P571" s="224">
        <f>O571*H571</f>
        <v>0</v>
      </c>
      <c r="Q571" s="224">
        <v>0.00020000000000000001</v>
      </c>
      <c r="R571" s="224">
        <f>Q571*H571</f>
        <v>0.1554094</v>
      </c>
      <c r="S571" s="224">
        <v>0</v>
      </c>
      <c r="T571" s="225">
        <f>S571*H571</f>
        <v>0</v>
      </c>
      <c r="U571" s="40"/>
      <c r="V571" s="40"/>
      <c r="W571" s="40"/>
      <c r="X571" s="40"/>
      <c r="Y571" s="40"/>
      <c r="Z571" s="40"/>
      <c r="AA571" s="40"/>
      <c r="AB571" s="40"/>
      <c r="AC571" s="40"/>
      <c r="AD571" s="40"/>
      <c r="AE571" s="40"/>
      <c r="AR571" s="226" t="s">
        <v>373</v>
      </c>
      <c r="AT571" s="226" t="s">
        <v>298</v>
      </c>
      <c r="AU571" s="226" t="s">
        <v>81</v>
      </c>
      <c r="AY571" s="19" t="s">
        <v>295</v>
      </c>
      <c r="BE571" s="227">
        <f>IF(N571="základní",J571,0)</f>
        <v>0</v>
      </c>
      <c r="BF571" s="227">
        <f>IF(N571="snížená",J571,0)</f>
        <v>0</v>
      </c>
      <c r="BG571" s="227">
        <f>IF(N571="zákl. přenesená",J571,0)</f>
        <v>0</v>
      </c>
      <c r="BH571" s="227">
        <f>IF(N571="sníž. přenesená",J571,0)</f>
        <v>0</v>
      </c>
      <c r="BI571" s="227">
        <f>IF(N571="nulová",J571,0)</f>
        <v>0</v>
      </c>
      <c r="BJ571" s="19" t="s">
        <v>79</v>
      </c>
      <c r="BK571" s="227">
        <f>ROUND(I571*H571,2)</f>
        <v>0</v>
      </c>
      <c r="BL571" s="19" t="s">
        <v>373</v>
      </c>
      <c r="BM571" s="226" t="s">
        <v>1669</v>
      </c>
    </row>
    <row r="572" s="2" customFormat="1">
      <c r="A572" s="40"/>
      <c r="B572" s="41"/>
      <c r="C572" s="42"/>
      <c r="D572" s="228" t="s">
        <v>305</v>
      </c>
      <c r="E572" s="42"/>
      <c r="F572" s="229" t="s">
        <v>1670</v>
      </c>
      <c r="G572" s="42"/>
      <c r="H572" s="42"/>
      <c r="I572" s="230"/>
      <c r="J572" s="42"/>
      <c r="K572" s="42"/>
      <c r="L572" s="46"/>
      <c r="M572" s="231"/>
      <c r="N572" s="232"/>
      <c r="O572" s="86"/>
      <c r="P572" s="86"/>
      <c r="Q572" s="86"/>
      <c r="R572" s="86"/>
      <c r="S572" s="86"/>
      <c r="T572" s="87"/>
      <c r="U572" s="40"/>
      <c r="V572" s="40"/>
      <c r="W572" s="40"/>
      <c r="X572" s="40"/>
      <c r="Y572" s="40"/>
      <c r="Z572" s="40"/>
      <c r="AA572" s="40"/>
      <c r="AB572" s="40"/>
      <c r="AC572" s="40"/>
      <c r="AD572" s="40"/>
      <c r="AE572" s="40"/>
      <c r="AT572" s="19" t="s">
        <v>305</v>
      </c>
      <c r="AU572" s="19" t="s">
        <v>81</v>
      </c>
    </row>
    <row r="573" s="13" customFormat="1">
      <c r="A573" s="13"/>
      <c r="B573" s="233"/>
      <c r="C573" s="234"/>
      <c r="D573" s="235" t="s">
        <v>307</v>
      </c>
      <c r="E573" s="236" t="s">
        <v>21</v>
      </c>
      <c r="F573" s="237" t="s">
        <v>1671</v>
      </c>
      <c r="G573" s="234"/>
      <c r="H573" s="236" t="s">
        <v>21</v>
      </c>
      <c r="I573" s="238"/>
      <c r="J573" s="234"/>
      <c r="K573" s="234"/>
      <c r="L573" s="239"/>
      <c r="M573" s="240"/>
      <c r="N573" s="241"/>
      <c r="O573" s="241"/>
      <c r="P573" s="241"/>
      <c r="Q573" s="241"/>
      <c r="R573" s="241"/>
      <c r="S573" s="241"/>
      <c r="T573" s="242"/>
      <c r="U573" s="13"/>
      <c r="V573" s="13"/>
      <c r="W573" s="13"/>
      <c r="X573" s="13"/>
      <c r="Y573" s="13"/>
      <c r="Z573" s="13"/>
      <c r="AA573" s="13"/>
      <c r="AB573" s="13"/>
      <c r="AC573" s="13"/>
      <c r="AD573" s="13"/>
      <c r="AE573" s="13"/>
      <c r="AT573" s="243" t="s">
        <v>307</v>
      </c>
      <c r="AU573" s="243" t="s">
        <v>81</v>
      </c>
      <c r="AV573" s="13" t="s">
        <v>79</v>
      </c>
      <c r="AW573" s="13" t="s">
        <v>33</v>
      </c>
      <c r="AX573" s="13" t="s">
        <v>72</v>
      </c>
      <c r="AY573" s="243" t="s">
        <v>295</v>
      </c>
    </row>
    <row r="574" s="14" customFormat="1">
      <c r="A574" s="14"/>
      <c r="B574" s="244"/>
      <c r="C574" s="245"/>
      <c r="D574" s="235" t="s">
        <v>307</v>
      </c>
      <c r="E574" s="246" t="s">
        <v>21</v>
      </c>
      <c r="F574" s="247" t="s">
        <v>1188</v>
      </c>
      <c r="G574" s="245"/>
      <c r="H574" s="248">
        <v>173.53</v>
      </c>
      <c r="I574" s="249"/>
      <c r="J574" s="245"/>
      <c r="K574" s="245"/>
      <c r="L574" s="250"/>
      <c r="M574" s="251"/>
      <c r="N574" s="252"/>
      <c r="O574" s="252"/>
      <c r="P574" s="252"/>
      <c r="Q574" s="252"/>
      <c r="R574" s="252"/>
      <c r="S574" s="252"/>
      <c r="T574" s="253"/>
      <c r="U574" s="14"/>
      <c r="V574" s="14"/>
      <c r="W574" s="14"/>
      <c r="X574" s="14"/>
      <c r="Y574" s="14"/>
      <c r="Z574" s="14"/>
      <c r="AA574" s="14"/>
      <c r="AB574" s="14"/>
      <c r="AC574" s="14"/>
      <c r="AD574" s="14"/>
      <c r="AE574" s="14"/>
      <c r="AT574" s="254" t="s">
        <v>307</v>
      </c>
      <c r="AU574" s="254" t="s">
        <v>81</v>
      </c>
      <c r="AV574" s="14" t="s">
        <v>81</v>
      </c>
      <c r="AW574" s="14" t="s">
        <v>33</v>
      </c>
      <c r="AX574" s="14" t="s">
        <v>72</v>
      </c>
      <c r="AY574" s="254" t="s">
        <v>295</v>
      </c>
    </row>
    <row r="575" s="16" customFormat="1">
      <c r="A575" s="16"/>
      <c r="B575" s="270"/>
      <c r="C575" s="271"/>
      <c r="D575" s="235" t="s">
        <v>307</v>
      </c>
      <c r="E575" s="272" t="s">
        <v>21</v>
      </c>
      <c r="F575" s="273" t="s">
        <v>433</v>
      </c>
      <c r="G575" s="271"/>
      <c r="H575" s="274">
        <v>173.53</v>
      </c>
      <c r="I575" s="275"/>
      <c r="J575" s="271"/>
      <c r="K575" s="271"/>
      <c r="L575" s="276"/>
      <c r="M575" s="277"/>
      <c r="N575" s="278"/>
      <c r="O575" s="278"/>
      <c r="P575" s="278"/>
      <c r="Q575" s="278"/>
      <c r="R575" s="278"/>
      <c r="S575" s="278"/>
      <c r="T575" s="279"/>
      <c r="U575" s="16"/>
      <c r="V575" s="16"/>
      <c r="W575" s="16"/>
      <c r="X575" s="16"/>
      <c r="Y575" s="16"/>
      <c r="Z575" s="16"/>
      <c r="AA575" s="16"/>
      <c r="AB575" s="16"/>
      <c r="AC575" s="16"/>
      <c r="AD575" s="16"/>
      <c r="AE575" s="16"/>
      <c r="AT575" s="280" t="s">
        <v>307</v>
      </c>
      <c r="AU575" s="280" t="s">
        <v>81</v>
      </c>
      <c r="AV575" s="16" t="s">
        <v>92</v>
      </c>
      <c r="AW575" s="16" t="s">
        <v>33</v>
      </c>
      <c r="AX575" s="16" t="s">
        <v>72</v>
      </c>
      <c r="AY575" s="280" t="s">
        <v>295</v>
      </c>
    </row>
    <row r="576" s="13" customFormat="1">
      <c r="A576" s="13"/>
      <c r="B576" s="233"/>
      <c r="C576" s="234"/>
      <c r="D576" s="235" t="s">
        <v>307</v>
      </c>
      <c r="E576" s="236" t="s">
        <v>21</v>
      </c>
      <c r="F576" s="237" t="s">
        <v>1672</v>
      </c>
      <c r="G576" s="234"/>
      <c r="H576" s="236" t="s">
        <v>21</v>
      </c>
      <c r="I576" s="238"/>
      <c r="J576" s="234"/>
      <c r="K576" s="234"/>
      <c r="L576" s="239"/>
      <c r="M576" s="240"/>
      <c r="N576" s="241"/>
      <c r="O576" s="241"/>
      <c r="P576" s="241"/>
      <c r="Q576" s="241"/>
      <c r="R576" s="241"/>
      <c r="S576" s="241"/>
      <c r="T576" s="242"/>
      <c r="U576" s="13"/>
      <c r="V576" s="13"/>
      <c r="W576" s="13"/>
      <c r="X576" s="13"/>
      <c r="Y576" s="13"/>
      <c r="Z576" s="13"/>
      <c r="AA576" s="13"/>
      <c r="AB576" s="13"/>
      <c r="AC576" s="13"/>
      <c r="AD576" s="13"/>
      <c r="AE576" s="13"/>
      <c r="AT576" s="243" t="s">
        <v>307</v>
      </c>
      <c r="AU576" s="243" t="s">
        <v>81</v>
      </c>
      <c r="AV576" s="13" t="s">
        <v>79</v>
      </c>
      <c r="AW576" s="13" t="s">
        <v>33</v>
      </c>
      <c r="AX576" s="13" t="s">
        <v>72</v>
      </c>
      <c r="AY576" s="243" t="s">
        <v>295</v>
      </c>
    </row>
    <row r="577" s="13" customFormat="1">
      <c r="A577" s="13"/>
      <c r="B577" s="233"/>
      <c r="C577" s="234"/>
      <c r="D577" s="235" t="s">
        <v>307</v>
      </c>
      <c r="E577" s="236" t="s">
        <v>21</v>
      </c>
      <c r="F577" s="237" t="s">
        <v>864</v>
      </c>
      <c r="G577" s="234"/>
      <c r="H577" s="236" t="s">
        <v>21</v>
      </c>
      <c r="I577" s="238"/>
      <c r="J577" s="234"/>
      <c r="K577" s="234"/>
      <c r="L577" s="239"/>
      <c r="M577" s="240"/>
      <c r="N577" s="241"/>
      <c r="O577" s="241"/>
      <c r="P577" s="241"/>
      <c r="Q577" s="241"/>
      <c r="R577" s="241"/>
      <c r="S577" s="241"/>
      <c r="T577" s="242"/>
      <c r="U577" s="13"/>
      <c r="V577" s="13"/>
      <c r="W577" s="13"/>
      <c r="X577" s="13"/>
      <c r="Y577" s="13"/>
      <c r="Z577" s="13"/>
      <c r="AA577" s="13"/>
      <c r="AB577" s="13"/>
      <c r="AC577" s="13"/>
      <c r="AD577" s="13"/>
      <c r="AE577" s="13"/>
      <c r="AT577" s="243" t="s">
        <v>307</v>
      </c>
      <c r="AU577" s="243" t="s">
        <v>81</v>
      </c>
      <c r="AV577" s="13" t="s">
        <v>79</v>
      </c>
      <c r="AW577" s="13" t="s">
        <v>33</v>
      </c>
      <c r="AX577" s="13" t="s">
        <v>72</v>
      </c>
      <c r="AY577" s="243" t="s">
        <v>295</v>
      </c>
    </row>
    <row r="578" s="14" customFormat="1">
      <c r="A578" s="14"/>
      <c r="B578" s="244"/>
      <c r="C578" s="245"/>
      <c r="D578" s="235" t="s">
        <v>307</v>
      </c>
      <c r="E578" s="246" t="s">
        <v>21</v>
      </c>
      <c r="F578" s="247" t="s">
        <v>1673</v>
      </c>
      <c r="G578" s="245"/>
      <c r="H578" s="248">
        <v>29.5</v>
      </c>
      <c r="I578" s="249"/>
      <c r="J578" s="245"/>
      <c r="K578" s="245"/>
      <c r="L578" s="250"/>
      <c r="M578" s="251"/>
      <c r="N578" s="252"/>
      <c r="O578" s="252"/>
      <c r="P578" s="252"/>
      <c r="Q578" s="252"/>
      <c r="R578" s="252"/>
      <c r="S578" s="252"/>
      <c r="T578" s="253"/>
      <c r="U578" s="14"/>
      <c r="V578" s="14"/>
      <c r="W578" s="14"/>
      <c r="X578" s="14"/>
      <c r="Y578" s="14"/>
      <c r="Z578" s="14"/>
      <c r="AA578" s="14"/>
      <c r="AB578" s="14"/>
      <c r="AC578" s="14"/>
      <c r="AD578" s="14"/>
      <c r="AE578" s="14"/>
      <c r="AT578" s="254" t="s">
        <v>307</v>
      </c>
      <c r="AU578" s="254" t="s">
        <v>81</v>
      </c>
      <c r="AV578" s="14" t="s">
        <v>81</v>
      </c>
      <c r="AW578" s="14" t="s">
        <v>33</v>
      </c>
      <c r="AX578" s="14" t="s">
        <v>72</v>
      </c>
      <c r="AY578" s="254" t="s">
        <v>295</v>
      </c>
    </row>
    <row r="579" s="13" customFormat="1">
      <c r="A579" s="13"/>
      <c r="B579" s="233"/>
      <c r="C579" s="234"/>
      <c r="D579" s="235" t="s">
        <v>307</v>
      </c>
      <c r="E579" s="236" t="s">
        <v>21</v>
      </c>
      <c r="F579" s="237" t="s">
        <v>1674</v>
      </c>
      <c r="G579" s="234"/>
      <c r="H579" s="236" t="s">
        <v>21</v>
      </c>
      <c r="I579" s="238"/>
      <c r="J579" s="234"/>
      <c r="K579" s="234"/>
      <c r="L579" s="239"/>
      <c r="M579" s="240"/>
      <c r="N579" s="241"/>
      <c r="O579" s="241"/>
      <c r="P579" s="241"/>
      <c r="Q579" s="241"/>
      <c r="R579" s="241"/>
      <c r="S579" s="241"/>
      <c r="T579" s="242"/>
      <c r="U579" s="13"/>
      <c r="V579" s="13"/>
      <c r="W579" s="13"/>
      <c r="X579" s="13"/>
      <c r="Y579" s="13"/>
      <c r="Z579" s="13"/>
      <c r="AA579" s="13"/>
      <c r="AB579" s="13"/>
      <c r="AC579" s="13"/>
      <c r="AD579" s="13"/>
      <c r="AE579" s="13"/>
      <c r="AT579" s="243" t="s">
        <v>307</v>
      </c>
      <c r="AU579" s="243" t="s">
        <v>81</v>
      </c>
      <c r="AV579" s="13" t="s">
        <v>79</v>
      </c>
      <c r="AW579" s="13" t="s">
        <v>33</v>
      </c>
      <c r="AX579" s="13" t="s">
        <v>72</v>
      </c>
      <c r="AY579" s="243" t="s">
        <v>295</v>
      </c>
    </row>
    <row r="580" s="14" customFormat="1">
      <c r="A580" s="14"/>
      <c r="B580" s="244"/>
      <c r="C580" s="245"/>
      <c r="D580" s="235" t="s">
        <v>307</v>
      </c>
      <c r="E580" s="246" t="s">
        <v>21</v>
      </c>
      <c r="F580" s="247" t="s">
        <v>1675</v>
      </c>
      <c r="G580" s="245"/>
      <c r="H580" s="248">
        <v>202.375</v>
      </c>
      <c r="I580" s="249"/>
      <c r="J580" s="245"/>
      <c r="K580" s="245"/>
      <c r="L580" s="250"/>
      <c r="M580" s="251"/>
      <c r="N580" s="252"/>
      <c r="O580" s="252"/>
      <c r="P580" s="252"/>
      <c r="Q580" s="252"/>
      <c r="R580" s="252"/>
      <c r="S580" s="252"/>
      <c r="T580" s="253"/>
      <c r="U580" s="14"/>
      <c r="V580" s="14"/>
      <c r="W580" s="14"/>
      <c r="X580" s="14"/>
      <c r="Y580" s="14"/>
      <c r="Z580" s="14"/>
      <c r="AA580" s="14"/>
      <c r="AB580" s="14"/>
      <c r="AC580" s="14"/>
      <c r="AD580" s="14"/>
      <c r="AE580" s="14"/>
      <c r="AT580" s="254" t="s">
        <v>307</v>
      </c>
      <c r="AU580" s="254" t="s">
        <v>81</v>
      </c>
      <c r="AV580" s="14" t="s">
        <v>81</v>
      </c>
      <c r="AW580" s="14" t="s">
        <v>33</v>
      </c>
      <c r="AX580" s="14" t="s">
        <v>72</v>
      </c>
      <c r="AY580" s="254" t="s">
        <v>295</v>
      </c>
    </row>
    <row r="581" s="13" customFormat="1">
      <c r="A581" s="13"/>
      <c r="B581" s="233"/>
      <c r="C581" s="234"/>
      <c r="D581" s="235" t="s">
        <v>307</v>
      </c>
      <c r="E581" s="236" t="s">
        <v>21</v>
      </c>
      <c r="F581" s="237" t="s">
        <v>1655</v>
      </c>
      <c r="G581" s="234"/>
      <c r="H581" s="236" t="s">
        <v>21</v>
      </c>
      <c r="I581" s="238"/>
      <c r="J581" s="234"/>
      <c r="K581" s="234"/>
      <c r="L581" s="239"/>
      <c r="M581" s="240"/>
      <c r="N581" s="241"/>
      <c r="O581" s="241"/>
      <c r="P581" s="241"/>
      <c r="Q581" s="241"/>
      <c r="R581" s="241"/>
      <c r="S581" s="241"/>
      <c r="T581" s="242"/>
      <c r="U581" s="13"/>
      <c r="V581" s="13"/>
      <c r="W581" s="13"/>
      <c r="X581" s="13"/>
      <c r="Y581" s="13"/>
      <c r="Z581" s="13"/>
      <c r="AA581" s="13"/>
      <c r="AB581" s="13"/>
      <c r="AC581" s="13"/>
      <c r="AD581" s="13"/>
      <c r="AE581" s="13"/>
      <c r="AT581" s="243" t="s">
        <v>307</v>
      </c>
      <c r="AU581" s="243" t="s">
        <v>81</v>
      </c>
      <c r="AV581" s="13" t="s">
        <v>79</v>
      </c>
      <c r="AW581" s="13" t="s">
        <v>33</v>
      </c>
      <c r="AX581" s="13" t="s">
        <v>72</v>
      </c>
      <c r="AY581" s="243" t="s">
        <v>295</v>
      </c>
    </row>
    <row r="582" s="14" customFormat="1">
      <c r="A582" s="14"/>
      <c r="B582" s="244"/>
      <c r="C582" s="245"/>
      <c r="D582" s="235" t="s">
        <v>307</v>
      </c>
      <c r="E582" s="246" t="s">
        <v>21</v>
      </c>
      <c r="F582" s="247" t="s">
        <v>1676</v>
      </c>
      <c r="G582" s="245"/>
      <c r="H582" s="248">
        <v>47.25</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307</v>
      </c>
      <c r="AU582" s="254" t="s">
        <v>81</v>
      </c>
      <c r="AV582" s="14" t="s">
        <v>81</v>
      </c>
      <c r="AW582" s="14" t="s">
        <v>33</v>
      </c>
      <c r="AX582" s="14" t="s">
        <v>72</v>
      </c>
      <c r="AY582" s="254" t="s">
        <v>295</v>
      </c>
    </row>
    <row r="583" s="13" customFormat="1">
      <c r="A583" s="13"/>
      <c r="B583" s="233"/>
      <c r="C583" s="234"/>
      <c r="D583" s="235" t="s">
        <v>307</v>
      </c>
      <c r="E583" s="236" t="s">
        <v>21</v>
      </c>
      <c r="F583" s="237" t="s">
        <v>864</v>
      </c>
      <c r="G583" s="234"/>
      <c r="H583" s="236" t="s">
        <v>21</v>
      </c>
      <c r="I583" s="238"/>
      <c r="J583" s="234"/>
      <c r="K583" s="234"/>
      <c r="L583" s="239"/>
      <c r="M583" s="240"/>
      <c r="N583" s="241"/>
      <c r="O583" s="241"/>
      <c r="P583" s="241"/>
      <c r="Q583" s="241"/>
      <c r="R583" s="241"/>
      <c r="S583" s="241"/>
      <c r="T583" s="242"/>
      <c r="U583" s="13"/>
      <c r="V583" s="13"/>
      <c r="W583" s="13"/>
      <c r="X583" s="13"/>
      <c r="Y583" s="13"/>
      <c r="Z583" s="13"/>
      <c r="AA583" s="13"/>
      <c r="AB583" s="13"/>
      <c r="AC583" s="13"/>
      <c r="AD583" s="13"/>
      <c r="AE583" s="13"/>
      <c r="AT583" s="243" t="s">
        <v>307</v>
      </c>
      <c r="AU583" s="243" t="s">
        <v>81</v>
      </c>
      <c r="AV583" s="13" t="s">
        <v>79</v>
      </c>
      <c r="AW583" s="13" t="s">
        <v>33</v>
      </c>
      <c r="AX583" s="13" t="s">
        <v>72</v>
      </c>
      <c r="AY583" s="243" t="s">
        <v>295</v>
      </c>
    </row>
    <row r="584" s="14" customFormat="1">
      <c r="A584" s="14"/>
      <c r="B584" s="244"/>
      <c r="C584" s="245"/>
      <c r="D584" s="235" t="s">
        <v>307</v>
      </c>
      <c r="E584" s="246" t="s">
        <v>21</v>
      </c>
      <c r="F584" s="247" t="s">
        <v>1677</v>
      </c>
      <c r="G584" s="245"/>
      <c r="H584" s="248">
        <v>14.5</v>
      </c>
      <c r="I584" s="249"/>
      <c r="J584" s="245"/>
      <c r="K584" s="245"/>
      <c r="L584" s="250"/>
      <c r="M584" s="251"/>
      <c r="N584" s="252"/>
      <c r="O584" s="252"/>
      <c r="P584" s="252"/>
      <c r="Q584" s="252"/>
      <c r="R584" s="252"/>
      <c r="S584" s="252"/>
      <c r="T584" s="253"/>
      <c r="U584" s="14"/>
      <c r="V584" s="14"/>
      <c r="W584" s="14"/>
      <c r="X584" s="14"/>
      <c r="Y584" s="14"/>
      <c r="Z584" s="14"/>
      <c r="AA584" s="14"/>
      <c r="AB584" s="14"/>
      <c r="AC584" s="14"/>
      <c r="AD584" s="14"/>
      <c r="AE584" s="14"/>
      <c r="AT584" s="254" t="s">
        <v>307</v>
      </c>
      <c r="AU584" s="254" t="s">
        <v>81</v>
      </c>
      <c r="AV584" s="14" t="s">
        <v>81</v>
      </c>
      <c r="AW584" s="14" t="s">
        <v>33</v>
      </c>
      <c r="AX584" s="14" t="s">
        <v>72</v>
      </c>
      <c r="AY584" s="254" t="s">
        <v>295</v>
      </c>
    </row>
    <row r="585" s="13" customFormat="1">
      <c r="A585" s="13"/>
      <c r="B585" s="233"/>
      <c r="C585" s="234"/>
      <c r="D585" s="235" t="s">
        <v>307</v>
      </c>
      <c r="E585" s="236" t="s">
        <v>21</v>
      </c>
      <c r="F585" s="237" t="s">
        <v>1593</v>
      </c>
      <c r="G585" s="234"/>
      <c r="H585" s="236" t="s">
        <v>21</v>
      </c>
      <c r="I585" s="238"/>
      <c r="J585" s="234"/>
      <c r="K585" s="234"/>
      <c r="L585" s="239"/>
      <c r="M585" s="240"/>
      <c r="N585" s="241"/>
      <c r="O585" s="241"/>
      <c r="P585" s="241"/>
      <c r="Q585" s="241"/>
      <c r="R585" s="241"/>
      <c r="S585" s="241"/>
      <c r="T585" s="242"/>
      <c r="U585" s="13"/>
      <c r="V585" s="13"/>
      <c r="W585" s="13"/>
      <c r="X585" s="13"/>
      <c r="Y585" s="13"/>
      <c r="Z585" s="13"/>
      <c r="AA585" s="13"/>
      <c r="AB585" s="13"/>
      <c r="AC585" s="13"/>
      <c r="AD585" s="13"/>
      <c r="AE585" s="13"/>
      <c r="AT585" s="243" t="s">
        <v>307</v>
      </c>
      <c r="AU585" s="243" t="s">
        <v>81</v>
      </c>
      <c r="AV585" s="13" t="s">
        <v>79</v>
      </c>
      <c r="AW585" s="13" t="s">
        <v>33</v>
      </c>
      <c r="AX585" s="13" t="s">
        <v>72</v>
      </c>
      <c r="AY585" s="243" t="s">
        <v>295</v>
      </c>
    </row>
    <row r="586" s="14" customFormat="1">
      <c r="A586" s="14"/>
      <c r="B586" s="244"/>
      <c r="C586" s="245"/>
      <c r="D586" s="235" t="s">
        <v>307</v>
      </c>
      <c r="E586" s="246" t="s">
        <v>21</v>
      </c>
      <c r="F586" s="247" t="s">
        <v>1678</v>
      </c>
      <c r="G586" s="245"/>
      <c r="H586" s="248">
        <v>39.524999999999999</v>
      </c>
      <c r="I586" s="249"/>
      <c r="J586" s="245"/>
      <c r="K586" s="245"/>
      <c r="L586" s="250"/>
      <c r="M586" s="251"/>
      <c r="N586" s="252"/>
      <c r="O586" s="252"/>
      <c r="P586" s="252"/>
      <c r="Q586" s="252"/>
      <c r="R586" s="252"/>
      <c r="S586" s="252"/>
      <c r="T586" s="253"/>
      <c r="U586" s="14"/>
      <c r="V586" s="14"/>
      <c r="W586" s="14"/>
      <c r="X586" s="14"/>
      <c r="Y586" s="14"/>
      <c r="Z586" s="14"/>
      <c r="AA586" s="14"/>
      <c r="AB586" s="14"/>
      <c r="AC586" s="14"/>
      <c r="AD586" s="14"/>
      <c r="AE586" s="14"/>
      <c r="AT586" s="254" t="s">
        <v>307</v>
      </c>
      <c r="AU586" s="254" t="s">
        <v>81</v>
      </c>
      <c r="AV586" s="14" t="s">
        <v>81</v>
      </c>
      <c r="AW586" s="14" t="s">
        <v>33</v>
      </c>
      <c r="AX586" s="14" t="s">
        <v>72</v>
      </c>
      <c r="AY586" s="254" t="s">
        <v>295</v>
      </c>
    </row>
    <row r="587" s="14" customFormat="1">
      <c r="A587" s="14"/>
      <c r="B587" s="244"/>
      <c r="C587" s="245"/>
      <c r="D587" s="235" t="s">
        <v>307</v>
      </c>
      <c r="E587" s="246" t="s">
        <v>21</v>
      </c>
      <c r="F587" s="247" t="s">
        <v>1679</v>
      </c>
      <c r="G587" s="245"/>
      <c r="H587" s="248">
        <v>-20.367999999999999</v>
      </c>
      <c r="I587" s="249"/>
      <c r="J587" s="245"/>
      <c r="K587" s="245"/>
      <c r="L587" s="250"/>
      <c r="M587" s="251"/>
      <c r="N587" s="252"/>
      <c r="O587" s="252"/>
      <c r="P587" s="252"/>
      <c r="Q587" s="252"/>
      <c r="R587" s="252"/>
      <c r="S587" s="252"/>
      <c r="T587" s="253"/>
      <c r="U587" s="14"/>
      <c r="V587" s="14"/>
      <c r="W587" s="14"/>
      <c r="X587" s="14"/>
      <c r="Y587" s="14"/>
      <c r="Z587" s="14"/>
      <c r="AA587" s="14"/>
      <c r="AB587" s="14"/>
      <c r="AC587" s="14"/>
      <c r="AD587" s="14"/>
      <c r="AE587" s="14"/>
      <c r="AT587" s="254" t="s">
        <v>307</v>
      </c>
      <c r="AU587" s="254" t="s">
        <v>81</v>
      </c>
      <c r="AV587" s="14" t="s">
        <v>81</v>
      </c>
      <c r="AW587" s="14" t="s">
        <v>33</v>
      </c>
      <c r="AX587" s="14" t="s">
        <v>72</v>
      </c>
      <c r="AY587" s="254" t="s">
        <v>295</v>
      </c>
    </row>
    <row r="588" s="13" customFormat="1">
      <c r="A588" s="13"/>
      <c r="B588" s="233"/>
      <c r="C588" s="234"/>
      <c r="D588" s="235" t="s">
        <v>307</v>
      </c>
      <c r="E588" s="236" t="s">
        <v>21</v>
      </c>
      <c r="F588" s="237" t="s">
        <v>1596</v>
      </c>
      <c r="G588" s="234"/>
      <c r="H588" s="236" t="s">
        <v>21</v>
      </c>
      <c r="I588" s="238"/>
      <c r="J588" s="234"/>
      <c r="K588" s="234"/>
      <c r="L588" s="239"/>
      <c r="M588" s="240"/>
      <c r="N588" s="241"/>
      <c r="O588" s="241"/>
      <c r="P588" s="241"/>
      <c r="Q588" s="241"/>
      <c r="R588" s="241"/>
      <c r="S588" s="241"/>
      <c r="T588" s="242"/>
      <c r="U588" s="13"/>
      <c r="V588" s="13"/>
      <c r="W588" s="13"/>
      <c r="X588" s="13"/>
      <c r="Y588" s="13"/>
      <c r="Z588" s="13"/>
      <c r="AA588" s="13"/>
      <c r="AB588" s="13"/>
      <c r="AC588" s="13"/>
      <c r="AD588" s="13"/>
      <c r="AE588" s="13"/>
      <c r="AT588" s="243" t="s">
        <v>307</v>
      </c>
      <c r="AU588" s="243" t="s">
        <v>81</v>
      </c>
      <c r="AV588" s="13" t="s">
        <v>79</v>
      </c>
      <c r="AW588" s="13" t="s">
        <v>33</v>
      </c>
      <c r="AX588" s="13" t="s">
        <v>72</v>
      </c>
      <c r="AY588" s="243" t="s">
        <v>295</v>
      </c>
    </row>
    <row r="589" s="14" customFormat="1">
      <c r="A589" s="14"/>
      <c r="B589" s="244"/>
      <c r="C589" s="245"/>
      <c r="D589" s="235" t="s">
        <v>307</v>
      </c>
      <c r="E589" s="246" t="s">
        <v>21</v>
      </c>
      <c r="F589" s="247" t="s">
        <v>1680</v>
      </c>
      <c r="G589" s="245"/>
      <c r="H589" s="248">
        <v>26.625</v>
      </c>
      <c r="I589" s="249"/>
      <c r="J589" s="245"/>
      <c r="K589" s="245"/>
      <c r="L589" s="250"/>
      <c r="M589" s="251"/>
      <c r="N589" s="252"/>
      <c r="O589" s="252"/>
      <c r="P589" s="252"/>
      <c r="Q589" s="252"/>
      <c r="R589" s="252"/>
      <c r="S589" s="252"/>
      <c r="T589" s="253"/>
      <c r="U589" s="14"/>
      <c r="V589" s="14"/>
      <c r="W589" s="14"/>
      <c r="X589" s="14"/>
      <c r="Y589" s="14"/>
      <c r="Z589" s="14"/>
      <c r="AA589" s="14"/>
      <c r="AB589" s="14"/>
      <c r="AC589" s="14"/>
      <c r="AD589" s="14"/>
      <c r="AE589" s="14"/>
      <c r="AT589" s="254" t="s">
        <v>307</v>
      </c>
      <c r="AU589" s="254" t="s">
        <v>81</v>
      </c>
      <c r="AV589" s="14" t="s">
        <v>81</v>
      </c>
      <c r="AW589" s="14" t="s">
        <v>33</v>
      </c>
      <c r="AX589" s="14" t="s">
        <v>72</v>
      </c>
      <c r="AY589" s="254" t="s">
        <v>295</v>
      </c>
    </row>
    <row r="590" s="14" customFormat="1">
      <c r="A590" s="14"/>
      <c r="B590" s="244"/>
      <c r="C590" s="245"/>
      <c r="D590" s="235" t="s">
        <v>307</v>
      </c>
      <c r="E590" s="246" t="s">
        <v>21</v>
      </c>
      <c r="F590" s="247" t="s">
        <v>1681</v>
      </c>
      <c r="G590" s="245"/>
      <c r="H590" s="248">
        <v>-5.8799999999999999</v>
      </c>
      <c r="I590" s="249"/>
      <c r="J590" s="245"/>
      <c r="K590" s="245"/>
      <c r="L590" s="250"/>
      <c r="M590" s="251"/>
      <c r="N590" s="252"/>
      <c r="O590" s="252"/>
      <c r="P590" s="252"/>
      <c r="Q590" s="252"/>
      <c r="R590" s="252"/>
      <c r="S590" s="252"/>
      <c r="T590" s="253"/>
      <c r="U590" s="14"/>
      <c r="V590" s="14"/>
      <c r="W590" s="14"/>
      <c r="X590" s="14"/>
      <c r="Y590" s="14"/>
      <c r="Z590" s="14"/>
      <c r="AA590" s="14"/>
      <c r="AB590" s="14"/>
      <c r="AC590" s="14"/>
      <c r="AD590" s="14"/>
      <c r="AE590" s="14"/>
      <c r="AT590" s="254" t="s">
        <v>307</v>
      </c>
      <c r="AU590" s="254" t="s">
        <v>81</v>
      </c>
      <c r="AV590" s="14" t="s">
        <v>81</v>
      </c>
      <c r="AW590" s="14" t="s">
        <v>33</v>
      </c>
      <c r="AX590" s="14" t="s">
        <v>72</v>
      </c>
      <c r="AY590" s="254" t="s">
        <v>295</v>
      </c>
    </row>
    <row r="591" s="13" customFormat="1">
      <c r="A591" s="13"/>
      <c r="B591" s="233"/>
      <c r="C591" s="234"/>
      <c r="D591" s="235" t="s">
        <v>307</v>
      </c>
      <c r="E591" s="236" t="s">
        <v>21</v>
      </c>
      <c r="F591" s="237" t="s">
        <v>1532</v>
      </c>
      <c r="G591" s="234"/>
      <c r="H591" s="236" t="s">
        <v>21</v>
      </c>
      <c r="I591" s="238"/>
      <c r="J591" s="234"/>
      <c r="K591" s="234"/>
      <c r="L591" s="239"/>
      <c r="M591" s="240"/>
      <c r="N591" s="241"/>
      <c r="O591" s="241"/>
      <c r="P591" s="241"/>
      <c r="Q591" s="241"/>
      <c r="R591" s="241"/>
      <c r="S591" s="241"/>
      <c r="T591" s="242"/>
      <c r="U591" s="13"/>
      <c r="V591" s="13"/>
      <c r="W591" s="13"/>
      <c r="X591" s="13"/>
      <c r="Y591" s="13"/>
      <c r="Z591" s="13"/>
      <c r="AA591" s="13"/>
      <c r="AB591" s="13"/>
      <c r="AC591" s="13"/>
      <c r="AD591" s="13"/>
      <c r="AE591" s="13"/>
      <c r="AT591" s="243" t="s">
        <v>307</v>
      </c>
      <c r="AU591" s="243" t="s">
        <v>81</v>
      </c>
      <c r="AV591" s="13" t="s">
        <v>79</v>
      </c>
      <c r="AW591" s="13" t="s">
        <v>33</v>
      </c>
      <c r="AX591" s="13" t="s">
        <v>72</v>
      </c>
      <c r="AY591" s="243" t="s">
        <v>295</v>
      </c>
    </row>
    <row r="592" s="14" customFormat="1">
      <c r="A592" s="14"/>
      <c r="B592" s="244"/>
      <c r="C592" s="245"/>
      <c r="D592" s="235" t="s">
        <v>307</v>
      </c>
      <c r="E592" s="246" t="s">
        <v>21</v>
      </c>
      <c r="F592" s="247" t="s">
        <v>1682</v>
      </c>
      <c r="G592" s="245"/>
      <c r="H592" s="248">
        <v>6.54</v>
      </c>
      <c r="I592" s="249"/>
      <c r="J592" s="245"/>
      <c r="K592" s="245"/>
      <c r="L592" s="250"/>
      <c r="M592" s="251"/>
      <c r="N592" s="252"/>
      <c r="O592" s="252"/>
      <c r="P592" s="252"/>
      <c r="Q592" s="252"/>
      <c r="R592" s="252"/>
      <c r="S592" s="252"/>
      <c r="T592" s="253"/>
      <c r="U592" s="14"/>
      <c r="V592" s="14"/>
      <c r="W592" s="14"/>
      <c r="X592" s="14"/>
      <c r="Y592" s="14"/>
      <c r="Z592" s="14"/>
      <c r="AA592" s="14"/>
      <c r="AB592" s="14"/>
      <c r="AC592" s="14"/>
      <c r="AD592" s="14"/>
      <c r="AE592" s="14"/>
      <c r="AT592" s="254" t="s">
        <v>307</v>
      </c>
      <c r="AU592" s="254" t="s">
        <v>81</v>
      </c>
      <c r="AV592" s="14" t="s">
        <v>81</v>
      </c>
      <c r="AW592" s="14" t="s">
        <v>33</v>
      </c>
      <c r="AX592" s="14" t="s">
        <v>72</v>
      </c>
      <c r="AY592" s="254" t="s">
        <v>295</v>
      </c>
    </row>
    <row r="593" s="13" customFormat="1">
      <c r="A593" s="13"/>
      <c r="B593" s="233"/>
      <c r="C593" s="234"/>
      <c r="D593" s="235" t="s">
        <v>307</v>
      </c>
      <c r="E593" s="236" t="s">
        <v>21</v>
      </c>
      <c r="F593" s="237" t="s">
        <v>1612</v>
      </c>
      <c r="G593" s="234"/>
      <c r="H593" s="236" t="s">
        <v>21</v>
      </c>
      <c r="I593" s="238"/>
      <c r="J593" s="234"/>
      <c r="K593" s="234"/>
      <c r="L593" s="239"/>
      <c r="M593" s="240"/>
      <c r="N593" s="241"/>
      <c r="O593" s="241"/>
      <c r="P593" s="241"/>
      <c r="Q593" s="241"/>
      <c r="R593" s="241"/>
      <c r="S593" s="241"/>
      <c r="T593" s="242"/>
      <c r="U593" s="13"/>
      <c r="V593" s="13"/>
      <c r="W593" s="13"/>
      <c r="X593" s="13"/>
      <c r="Y593" s="13"/>
      <c r="Z593" s="13"/>
      <c r="AA593" s="13"/>
      <c r="AB593" s="13"/>
      <c r="AC593" s="13"/>
      <c r="AD593" s="13"/>
      <c r="AE593" s="13"/>
      <c r="AT593" s="243" t="s">
        <v>307</v>
      </c>
      <c r="AU593" s="243" t="s">
        <v>81</v>
      </c>
      <c r="AV593" s="13" t="s">
        <v>79</v>
      </c>
      <c r="AW593" s="13" t="s">
        <v>33</v>
      </c>
      <c r="AX593" s="13" t="s">
        <v>72</v>
      </c>
      <c r="AY593" s="243" t="s">
        <v>295</v>
      </c>
    </row>
    <row r="594" s="14" customFormat="1">
      <c r="A594" s="14"/>
      <c r="B594" s="244"/>
      <c r="C594" s="245"/>
      <c r="D594" s="235" t="s">
        <v>307</v>
      </c>
      <c r="E594" s="246" t="s">
        <v>21</v>
      </c>
      <c r="F594" s="247" t="s">
        <v>1683</v>
      </c>
      <c r="G594" s="245"/>
      <c r="H594" s="248">
        <v>38.575000000000003</v>
      </c>
      <c r="I594" s="249"/>
      <c r="J594" s="245"/>
      <c r="K594" s="245"/>
      <c r="L594" s="250"/>
      <c r="M594" s="251"/>
      <c r="N594" s="252"/>
      <c r="O594" s="252"/>
      <c r="P594" s="252"/>
      <c r="Q594" s="252"/>
      <c r="R594" s="252"/>
      <c r="S594" s="252"/>
      <c r="T594" s="253"/>
      <c r="U594" s="14"/>
      <c r="V594" s="14"/>
      <c r="W594" s="14"/>
      <c r="X594" s="14"/>
      <c r="Y594" s="14"/>
      <c r="Z594" s="14"/>
      <c r="AA594" s="14"/>
      <c r="AB594" s="14"/>
      <c r="AC594" s="14"/>
      <c r="AD594" s="14"/>
      <c r="AE594" s="14"/>
      <c r="AT594" s="254" t="s">
        <v>307</v>
      </c>
      <c r="AU594" s="254" t="s">
        <v>81</v>
      </c>
      <c r="AV594" s="14" t="s">
        <v>81</v>
      </c>
      <c r="AW594" s="14" t="s">
        <v>33</v>
      </c>
      <c r="AX594" s="14" t="s">
        <v>72</v>
      </c>
      <c r="AY594" s="254" t="s">
        <v>295</v>
      </c>
    </row>
    <row r="595" s="13" customFormat="1">
      <c r="A595" s="13"/>
      <c r="B595" s="233"/>
      <c r="C595" s="234"/>
      <c r="D595" s="235" t="s">
        <v>307</v>
      </c>
      <c r="E595" s="236" t="s">
        <v>21</v>
      </c>
      <c r="F595" s="237" t="s">
        <v>1656</v>
      </c>
      <c r="G595" s="234"/>
      <c r="H595" s="236" t="s">
        <v>21</v>
      </c>
      <c r="I595" s="238"/>
      <c r="J595" s="234"/>
      <c r="K595" s="234"/>
      <c r="L595" s="239"/>
      <c r="M595" s="240"/>
      <c r="N595" s="241"/>
      <c r="O595" s="241"/>
      <c r="P595" s="241"/>
      <c r="Q595" s="241"/>
      <c r="R595" s="241"/>
      <c r="S595" s="241"/>
      <c r="T595" s="242"/>
      <c r="U595" s="13"/>
      <c r="V595" s="13"/>
      <c r="W595" s="13"/>
      <c r="X595" s="13"/>
      <c r="Y595" s="13"/>
      <c r="Z595" s="13"/>
      <c r="AA595" s="13"/>
      <c r="AB595" s="13"/>
      <c r="AC595" s="13"/>
      <c r="AD595" s="13"/>
      <c r="AE595" s="13"/>
      <c r="AT595" s="243" t="s">
        <v>307</v>
      </c>
      <c r="AU595" s="243" t="s">
        <v>81</v>
      </c>
      <c r="AV595" s="13" t="s">
        <v>79</v>
      </c>
      <c r="AW595" s="13" t="s">
        <v>33</v>
      </c>
      <c r="AX595" s="13" t="s">
        <v>72</v>
      </c>
      <c r="AY595" s="243" t="s">
        <v>295</v>
      </c>
    </row>
    <row r="596" s="14" customFormat="1">
      <c r="A596" s="14"/>
      <c r="B596" s="244"/>
      <c r="C596" s="245"/>
      <c r="D596" s="235" t="s">
        <v>307</v>
      </c>
      <c r="E596" s="246" t="s">
        <v>21</v>
      </c>
      <c r="F596" s="247" t="s">
        <v>1657</v>
      </c>
      <c r="G596" s="245"/>
      <c r="H596" s="248">
        <v>22.5</v>
      </c>
      <c r="I596" s="249"/>
      <c r="J596" s="245"/>
      <c r="K596" s="245"/>
      <c r="L596" s="250"/>
      <c r="M596" s="251"/>
      <c r="N596" s="252"/>
      <c r="O596" s="252"/>
      <c r="P596" s="252"/>
      <c r="Q596" s="252"/>
      <c r="R596" s="252"/>
      <c r="S596" s="252"/>
      <c r="T596" s="253"/>
      <c r="U596" s="14"/>
      <c r="V596" s="14"/>
      <c r="W596" s="14"/>
      <c r="X596" s="14"/>
      <c r="Y596" s="14"/>
      <c r="Z596" s="14"/>
      <c r="AA596" s="14"/>
      <c r="AB596" s="14"/>
      <c r="AC596" s="14"/>
      <c r="AD596" s="14"/>
      <c r="AE596" s="14"/>
      <c r="AT596" s="254" t="s">
        <v>307</v>
      </c>
      <c r="AU596" s="254" t="s">
        <v>81</v>
      </c>
      <c r="AV596" s="14" t="s">
        <v>81</v>
      </c>
      <c r="AW596" s="14" t="s">
        <v>33</v>
      </c>
      <c r="AX596" s="14" t="s">
        <v>72</v>
      </c>
      <c r="AY596" s="254" t="s">
        <v>295</v>
      </c>
    </row>
    <row r="597" s="13" customFormat="1">
      <c r="A597" s="13"/>
      <c r="B597" s="233"/>
      <c r="C597" s="234"/>
      <c r="D597" s="235" t="s">
        <v>307</v>
      </c>
      <c r="E597" s="236" t="s">
        <v>21</v>
      </c>
      <c r="F597" s="237" t="s">
        <v>1674</v>
      </c>
      <c r="G597" s="234"/>
      <c r="H597" s="236" t="s">
        <v>21</v>
      </c>
      <c r="I597" s="238"/>
      <c r="J597" s="234"/>
      <c r="K597" s="234"/>
      <c r="L597" s="239"/>
      <c r="M597" s="240"/>
      <c r="N597" s="241"/>
      <c r="O597" s="241"/>
      <c r="P597" s="241"/>
      <c r="Q597" s="241"/>
      <c r="R597" s="241"/>
      <c r="S597" s="241"/>
      <c r="T597" s="242"/>
      <c r="U597" s="13"/>
      <c r="V597" s="13"/>
      <c r="W597" s="13"/>
      <c r="X597" s="13"/>
      <c r="Y597" s="13"/>
      <c r="Z597" s="13"/>
      <c r="AA597" s="13"/>
      <c r="AB597" s="13"/>
      <c r="AC597" s="13"/>
      <c r="AD597" s="13"/>
      <c r="AE597" s="13"/>
      <c r="AT597" s="243" t="s">
        <v>307</v>
      </c>
      <c r="AU597" s="243" t="s">
        <v>81</v>
      </c>
      <c r="AV597" s="13" t="s">
        <v>79</v>
      </c>
      <c r="AW597" s="13" t="s">
        <v>33</v>
      </c>
      <c r="AX597" s="13" t="s">
        <v>72</v>
      </c>
      <c r="AY597" s="243" t="s">
        <v>295</v>
      </c>
    </row>
    <row r="598" s="14" customFormat="1">
      <c r="A598" s="14"/>
      <c r="B598" s="244"/>
      <c r="C598" s="245"/>
      <c r="D598" s="235" t="s">
        <v>307</v>
      </c>
      <c r="E598" s="246" t="s">
        <v>21</v>
      </c>
      <c r="F598" s="247" t="s">
        <v>1675</v>
      </c>
      <c r="G598" s="245"/>
      <c r="H598" s="248">
        <v>202.375</v>
      </c>
      <c r="I598" s="249"/>
      <c r="J598" s="245"/>
      <c r="K598" s="245"/>
      <c r="L598" s="250"/>
      <c r="M598" s="251"/>
      <c r="N598" s="252"/>
      <c r="O598" s="252"/>
      <c r="P598" s="252"/>
      <c r="Q598" s="252"/>
      <c r="R598" s="252"/>
      <c r="S598" s="252"/>
      <c r="T598" s="253"/>
      <c r="U598" s="14"/>
      <c r="V598" s="14"/>
      <c r="W598" s="14"/>
      <c r="X598" s="14"/>
      <c r="Y598" s="14"/>
      <c r="Z598" s="14"/>
      <c r="AA598" s="14"/>
      <c r="AB598" s="14"/>
      <c r="AC598" s="14"/>
      <c r="AD598" s="14"/>
      <c r="AE598" s="14"/>
      <c r="AT598" s="254" t="s">
        <v>307</v>
      </c>
      <c r="AU598" s="254" t="s">
        <v>81</v>
      </c>
      <c r="AV598" s="14" t="s">
        <v>81</v>
      </c>
      <c r="AW598" s="14" t="s">
        <v>33</v>
      </c>
      <c r="AX598" s="14" t="s">
        <v>72</v>
      </c>
      <c r="AY598" s="254" t="s">
        <v>295</v>
      </c>
    </row>
    <row r="599" s="15" customFormat="1">
      <c r="A599" s="15"/>
      <c r="B599" s="255"/>
      <c r="C599" s="256"/>
      <c r="D599" s="235" t="s">
        <v>307</v>
      </c>
      <c r="E599" s="257" t="s">
        <v>1200</v>
      </c>
      <c r="F599" s="258" t="s">
        <v>312</v>
      </c>
      <c r="G599" s="256"/>
      <c r="H599" s="259">
        <v>777.04700000000003</v>
      </c>
      <c r="I599" s="260"/>
      <c r="J599" s="256"/>
      <c r="K599" s="256"/>
      <c r="L599" s="261"/>
      <c r="M599" s="262"/>
      <c r="N599" s="263"/>
      <c r="O599" s="263"/>
      <c r="P599" s="263"/>
      <c r="Q599" s="263"/>
      <c r="R599" s="263"/>
      <c r="S599" s="263"/>
      <c r="T599" s="264"/>
      <c r="U599" s="15"/>
      <c r="V599" s="15"/>
      <c r="W599" s="15"/>
      <c r="X599" s="15"/>
      <c r="Y599" s="15"/>
      <c r="Z599" s="15"/>
      <c r="AA599" s="15"/>
      <c r="AB599" s="15"/>
      <c r="AC599" s="15"/>
      <c r="AD599" s="15"/>
      <c r="AE599" s="15"/>
      <c r="AT599" s="265" t="s">
        <v>307</v>
      </c>
      <c r="AU599" s="265" t="s">
        <v>81</v>
      </c>
      <c r="AV599" s="15" t="s">
        <v>303</v>
      </c>
      <c r="AW599" s="15" t="s">
        <v>33</v>
      </c>
      <c r="AX599" s="15" t="s">
        <v>79</v>
      </c>
      <c r="AY599" s="265" t="s">
        <v>295</v>
      </c>
    </row>
    <row r="600" s="2" customFormat="1" ht="37.8" customHeight="1">
      <c r="A600" s="40"/>
      <c r="B600" s="41"/>
      <c r="C600" s="215" t="s">
        <v>1684</v>
      </c>
      <c r="D600" s="215" t="s">
        <v>298</v>
      </c>
      <c r="E600" s="216" t="s">
        <v>1685</v>
      </c>
      <c r="F600" s="217" t="s">
        <v>1686</v>
      </c>
      <c r="G600" s="218" t="s">
        <v>301</v>
      </c>
      <c r="H600" s="219">
        <v>777.04700000000003</v>
      </c>
      <c r="I600" s="220"/>
      <c r="J600" s="221">
        <f>ROUND(I600*H600,2)</f>
        <v>0</v>
      </c>
      <c r="K600" s="217" t="s">
        <v>302</v>
      </c>
      <c r="L600" s="46"/>
      <c r="M600" s="222" t="s">
        <v>21</v>
      </c>
      <c r="N600" s="223" t="s">
        <v>43</v>
      </c>
      <c r="O600" s="86"/>
      <c r="P600" s="224">
        <f>O600*H600</f>
        <v>0</v>
      </c>
      <c r="Q600" s="224">
        <v>0.00025999999999999998</v>
      </c>
      <c r="R600" s="224">
        <f>Q600*H600</f>
        <v>0.20203221999999999</v>
      </c>
      <c r="S600" s="224">
        <v>0</v>
      </c>
      <c r="T600" s="225">
        <f>S600*H600</f>
        <v>0</v>
      </c>
      <c r="U600" s="40"/>
      <c r="V600" s="40"/>
      <c r="W600" s="40"/>
      <c r="X600" s="40"/>
      <c r="Y600" s="40"/>
      <c r="Z600" s="40"/>
      <c r="AA600" s="40"/>
      <c r="AB600" s="40"/>
      <c r="AC600" s="40"/>
      <c r="AD600" s="40"/>
      <c r="AE600" s="40"/>
      <c r="AR600" s="226" t="s">
        <v>373</v>
      </c>
      <c r="AT600" s="226" t="s">
        <v>298</v>
      </c>
      <c r="AU600" s="226" t="s">
        <v>81</v>
      </c>
      <c r="AY600" s="19" t="s">
        <v>295</v>
      </c>
      <c r="BE600" s="227">
        <f>IF(N600="základní",J600,0)</f>
        <v>0</v>
      </c>
      <c r="BF600" s="227">
        <f>IF(N600="snížená",J600,0)</f>
        <v>0</v>
      </c>
      <c r="BG600" s="227">
        <f>IF(N600="zákl. přenesená",J600,0)</f>
        <v>0</v>
      </c>
      <c r="BH600" s="227">
        <f>IF(N600="sníž. přenesená",J600,0)</f>
        <v>0</v>
      </c>
      <c r="BI600" s="227">
        <f>IF(N600="nulová",J600,0)</f>
        <v>0</v>
      </c>
      <c r="BJ600" s="19" t="s">
        <v>79</v>
      </c>
      <c r="BK600" s="227">
        <f>ROUND(I600*H600,2)</f>
        <v>0</v>
      </c>
      <c r="BL600" s="19" t="s">
        <v>373</v>
      </c>
      <c r="BM600" s="226" t="s">
        <v>1687</v>
      </c>
    </row>
    <row r="601" s="2" customFormat="1">
      <c r="A601" s="40"/>
      <c r="B601" s="41"/>
      <c r="C601" s="42"/>
      <c r="D601" s="228" t="s">
        <v>305</v>
      </c>
      <c r="E601" s="42"/>
      <c r="F601" s="229" t="s">
        <v>1688</v>
      </c>
      <c r="G601" s="42"/>
      <c r="H601" s="42"/>
      <c r="I601" s="230"/>
      <c r="J601" s="42"/>
      <c r="K601" s="42"/>
      <c r="L601" s="46"/>
      <c r="M601" s="231"/>
      <c r="N601" s="232"/>
      <c r="O601" s="86"/>
      <c r="P601" s="86"/>
      <c r="Q601" s="86"/>
      <c r="R601" s="86"/>
      <c r="S601" s="86"/>
      <c r="T601" s="87"/>
      <c r="U601" s="40"/>
      <c r="V601" s="40"/>
      <c r="W601" s="40"/>
      <c r="X601" s="40"/>
      <c r="Y601" s="40"/>
      <c r="Z601" s="40"/>
      <c r="AA601" s="40"/>
      <c r="AB601" s="40"/>
      <c r="AC601" s="40"/>
      <c r="AD601" s="40"/>
      <c r="AE601" s="40"/>
      <c r="AT601" s="19" t="s">
        <v>305</v>
      </c>
      <c r="AU601" s="19" t="s">
        <v>81</v>
      </c>
    </row>
    <row r="602" s="14" customFormat="1">
      <c r="A602" s="14"/>
      <c r="B602" s="244"/>
      <c r="C602" s="245"/>
      <c r="D602" s="235" t="s">
        <v>307</v>
      </c>
      <c r="E602" s="246" t="s">
        <v>21</v>
      </c>
      <c r="F602" s="247" t="s">
        <v>1200</v>
      </c>
      <c r="G602" s="245"/>
      <c r="H602" s="248">
        <v>777.04700000000003</v>
      </c>
      <c r="I602" s="249"/>
      <c r="J602" s="245"/>
      <c r="K602" s="245"/>
      <c r="L602" s="250"/>
      <c r="M602" s="251"/>
      <c r="N602" s="252"/>
      <c r="O602" s="252"/>
      <c r="P602" s="252"/>
      <c r="Q602" s="252"/>
      <c r="R602" s="252"/>
      <c r="S602" s="252"/>
      <c r="T602" s="253"/>
      <c r="U602" s="14"/>
      <c r="V602" s="14"/>
      <c r="W602" s="14"/>
      <c r="X602" s="14"/>
      <c r="Y602" s="14"/>
      <c r="Z602" s="14"/>
      <c r="AA602" s="14"/>
      <c r="AB602" s="14"/>
      <c r="AC602" s="14"/>
      <c r="AD602" s="14"/>
      <c r="AE602" s="14"/>
      <c r="AT602" s="254" t="s">
        <v>307</v>
      </c>
      <c r="AU602" s="254" t="s">
        <v>81</v>
      </c>
      <c r="AV602" s="14" t="s">
        <v>81</v>
      </c>
      <c r="AW602" s="14" t="s">
        <v>33</v>
      </c>
      <c r="AX602" s="14" t="s">
        <v>72</v>
      </c>
      <c r="AY602" s="254" t="s">
        <v>295</v>
      </c>
    </row>
    <row r="603" s="15" customFormat="1">
      <c r="A603" s="15"/>
      <c r="B603" s="255"/>
      <c r="C603" s="256"/>
      <c r="D603" s="235" t="s">
        <v>307</v>
      </c>
      <c r="E603" s="257" t="s">
        <v>21</v>
      </c>
      <c r="F603" s="258" t="s">
        <v>312</v>
      </c>
      <c r="G603" s="256"/>
      <c r="H603" s="259">
        <v>777.04700000000003</v>
      </c>
      <c r="I603" s="260"/>
      <c r="J603" s="256"/>
      <c r="K603" s="256"/>
      <c r="L603" s="261"/>
      <c r="M603" s="266"/>
      <c r="N603" s="267"/>
      <c r="O603" s="267"/>
      <c r="P603" s="267"/>
      <c r="Q603" s="267"/>
      <c r="R603" s="267"/>
      <c r="S603" s="267"/>
      <c r="T603" s="268"/>
      <c r="U603" s="15"/>
      <c r="V603" s="15"/>
      <c r="W603" s="15"/>
      <c r="X603" s="15"/>
      <c r="Y603" s="15"/>
      <c r="Z603" s="15"/>
      <c r="AA603" s="15"/>
      <c r="AB603" s="15"/>
      <c r="AC603" s="15"/>
      <c r="AD603" s="15"/>
      <c r="AE603" s="15"/>
      <c r="AT603" s="265" t="s">
        <v>307</v>
      </c>
      <c r="AU603" s="265" t="s">
        <v>81</v>
      </c>
      <c r="AV603" s="15" t="s">
        <v>303</v>
      </c>
      <c r="AW603" s="15" t="s">
        <v>33</v>
      </c>
      <c r="AX603" s="15" t="s">
        <v>79</v>
      </c>
      <c r="AY603" s="265" t="s">
        <v>295</v>
      </c>
    </row>
    <row r="604" s="2" customFormat="1" ht="6.96" customHeight="1">
      <c r="A604" s="40"/>
      <c r="B604" s="61"/>
      <c r="C604" s="62"/>
      <c r="D604" s="62"/>
      <c r="E604" s="62"/>
      <c r="F604" s="62"/>
      <c r="G604" s="62"/>
      <c r="H604" s="62"/>
      <c r="I604" s="62"/>
      <c r="J604" s="62"/>
      <c r="K604" s="62"/>
      <c r="L604" s="46"/>
      <c r="M604" s="40"/>
      <c r="O604" s="40"/>
      <c r="P604" s="40"/>
      <c r="Q604" s="40"/>
      <c r="R604" s="40"/>
      <c r="S604" s="40"/>
      <c r="T604" s="40"/>
      <c r="U604" s="40"/>
      <c r="V604" s="40"/>
      <c r="W604" s="40"/>
      <c r="X604" s="40"/>
      <c r="Y604" s="40"/>
      <c r="Z604" s="40"/>
      <c r="AA604" s="40"/>
      <c r="AB604" s="40"/>
      <c r="AC604" s="40"/>
      <c r="AD604" s="40"/>
      <c r="AE604" s="40"/>
    </row>
  </sheetData>
  <sheetProtection sheet="1" autoFilter="0" formatColumns="0" formatRows="0" objects="1" scenarios="1" spinCount="100000" saltValue="FMbl/9C5HJe8CxXY1FkYnY67+fnkqrZ8XpIWqiJ5hy9Dl8fQSDRt9zCqw0duTgSvMNeKvY6+4wOWhS1nY84ZAg==" hashValue="ydBCBNaTuROHHtWEYjw6Hm/YHKmP4zUHiEHV2dNTTsd6+XTKWqKFzRVYfOlklunPNzLoSH1F/SG6Zu2QN3aHXw==" algorithmName="SHA-512" password="CC4B"/>
  <autoFilter ref="C106:K603"/>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3_01/317944321"/>
    <hyperlink ref="F117" r:id="rId2" display="https://podminky.urs.cz/item/CS_URS_2023_01/411321414"/>
    <hyperlink ref="F124" r:id="rId3" display="https://podminky.urs.cz/item/CS_URS_2023_01/411351011"/>
    <hyperlink ref="F130" r:id="rId4" display="https://podminky.urs.cz/item/CS_URS_2023_01/411351012"/>
    <hyperlink ref="F132" r:id="rId5" display="https://podminky.urs.cz/item/CS_URS_2023_01/411354311"/>
    <hyperlink ref="F137" r:id="rId6" display="https://podminky.urs.cz/item/CS_URS_2023_01/411354312"/>
    <hyperlink ref="F139" r:id="rId7" display="https://podminky.urs.cz/item/CS_URS_2023_01/411362021"/>
    <hyperlink ref="F146" r:id="rId8" display="https://podminky.urs.cz/item/CS_URS_2023_01/413941121"/>
    <hyperlink ref="F156" r:id="rId9" display="https://podminky.urs.cz/item/CS_URS_2023_01/413941123"/>
    <hyperlink ref="F164" r:id="rId10" display="https://podminky.urs.cz/item/CS_URS_2023_01/611131101"/>
    <hyperlink ref="F168" r:id="rId11" display="https://podminky.urs.cz/item/CS_URS_2023_01/611321141"/>
    <hyperlink ref="F180" r:id="rId12" display="https://podminky.urs.cz/item/CS_URS_2023_01/611321191"/>
    <hyperlink ref="F184" r:id="rId13" display="https://podminky.urs.cz/item/CS_URS_2023_01/619991011"/>
    <hyperlink ref="F188" r:id="rId14" display="https://podminky.urs.cz/item/CS_URS_2023_01/631311114"/>
    <hyperlink ref="F193" r:id="rId15" display="https://podminky.urs.cz/item/CS_URS_2023_01/631319011"/>
    <hyperlink ref="F195" r:id="rId16" display="https://podminky.urs.cz/item/CS_URS_2023_01/631362021"/>
    <hyperlink ref="F200" r:id="rId17" display="https://podminky.urs.cz/item/CS_URS_2023_01/634112113"/>
    <hyperlink ref="F205" r:id="rId18" display="https://podminky.urs.cz/item/CS_URS_2023_01/642944121"/>
    <hyperlink ref="F211" r:id="rId19" display="https://podminky.urs.cz/item/CS_URS_2023_01/949101111"/>
    <hyperlink ref="F215" r:id="rId20" display="https://podminky.urs.cz/item/CS_URS_2023_01/952901111"/>
    <hyperlink ref="F222" r:id="rId21" display="https://podminky.urs.cz/item/CS_URS_2023_01/998012104"/>
    <hyperlink ref="F226" r:id="rId22" display="https://podminky.urs.cz/item/CS_URS_2023_01/713111111"/>
    <hyperlink ref="F233" r:id="rId23" display="https://podminky.urs.cz/item/CS_URS_2023_01/713121111"/>
    <hyperlink ref="F251" r:id="rId24" display="https://podminky.urs.cz/item/CS_URS_2023_01/998713104"/>
    <hyperlink ref="F258" r:id="rId25" display="https://podminky.urs.cz/item/CS_URS_2023_01/763111321"/>
    <hyperlink ref="F263" r:id="rId26" display="https://podminky.urs.cz/item/CS_URS_2023_01/763111331"/>
    <hyperlink ref="F268" r:id="rId27" display="https://podminky.urs.cz/item/CS_URS_2023_01/763111333"/>
    <hyperlink ref="F273" r:id="rId28" display="https://podminky.urs.cz/item/CS_URS_2023_01/763111346"/>
    <hyperlink ref="F278" r:id="rId29" display="https://podminky.urs.cz/item/CS_URS_2023_01/763111458"/>
    <hyperlink ref="F284" r:id="rId30" display="https://podminky.urs.cz/item/CS_URS_2023_01/763111713"/>
    <hyperlink ref="F289" r:id="rId31" display="https://podminky.urs.cz/item/CS_URS_2023_01/763111742"/>
    <hyperlink ref="F296" r:id="rId32" display="https://podminky.urs.cz/item/CS_URS_2023_01/763121422"/>
    <hyperlink ref="F301" r:id="rId33" display="https://podminky.urs.cz/item/CS_URS_2023_01/763121471"/>
    <hyperlink ref="F306" r:id="rId34" display="https://podminky.urs.cz/item/CS_URS_2023_01/763121751"/>
    <hyperlink ref="F308" r:id="rId35" display="https://podminky.urs.cz/item/CS_URS_2023_01/763164535"/>
    <hyperlink ref="F313" r:id="rId36" display="https://podminky.urs.cz/item/CS_URS_2023_01/763164615"/>
    <hyperlink ref="F318" r:id="rId37" display="https://podminky.urs.cz/item/CS_URS_2023_01/763172322"/>
    <hyperlink ref="F323" r:id="rId38" display="https://podminky.urs.cz/item/CS_URS_2023_01/763172323"/>
    <hyperlink ref="F328" r:id="rId39" display="https://podminky.urs.cz/item/CS_URS_2023_01/763172325"/>
    <hyperlink ref="F333" r:id="rId40" display="https://podminky.urs.cz/item/CS_URS_2023_01/763172327"/>
    <hyperlink ref="F338" r:id="rId41" display="https://podminky.urs.cz/item/CS_URS_2023_01/763173111"/>
    <hyperlink ref="F341" r:id="rId42" display="https://podminky.urs.cz/item/CS_URS_2023_01/763173113"/>
    <hyperlink ref="F344" r:id="rId43" display="https://podminky.urs.cz/item/CS_URS_2023_01/763173132"/>
    <hyperlink ref="F347" r:id="rId44" display="https://podminky.urs.cz/item/CS_URS_2023_01/763181311"/>
    <hyperlink ref="F372" r:id="rId45" display="https://podminky.urs.cz/item/CS_URS_2023_01/763181411"/>
    <hyperlink ref="F383" r:id="rId46" display="https://podminky.urs.cz/item/CS_URS_2023_01/763183111"/>
    <hyperlink ref="F388" r:id="rId47" display="https://podminky.urs.cz/item/CS_URS_2023_01/763364524"/>
    <hyperlink ref="F393" r:id="rId48" display="https://podminky.urs.cz/item/CS_URS_2023_01/998763102"/>
    <hyperlink ref="F396" r:id="rId49" display="https://podminky.urs.cz/item/CS_URS_2023_01/766660021"/>
    <hyperlink ref="F416" r:id="rId50" display="https://podminky.urs.cz/item/CS_URS_2023_01/766660717"/>
    <hyperlink ref="F428" r:id="rId51" display="https://podminky.urs.cz/item/CS_URS_2023_01/998766104"/>
    <hyperlink ref="F431" r:id="rId52" display="https://podminky.urs.cz/item/CS_URS_2023_01/771121011"/>
    <hyperlink ref="F435" r:id="rId53" display="https://podminky.urs.cz/item/CS_URS_2023_01/771474112"/>
    <hyperlink ref="F441" r:id="rId54" display="https://podminky.urs.cz/item/CS_URS_2023_01/771574263"/>
    <hyperlink ref="F455" r:id="rId55" display="https://podminky.urs.cz/item/CS_URS_2023_01/771591112"/>
    <hyperlink ref="F459" r:id="rId56" display="https://podminky.urs.cz/item/CS_URS_2023_01/771592011"/>
    <hyperlink ref="F463" r:id="rId57" display="https://podminky.urs.cz/item/CS_URS_2023_01/998771104"/>
    <hyperlink ref="F466" r:id="rId58" display="https://podminky.urs.cz/item/CS_URS_2023_01/776111311"/>
    <hyperlink ref="F470" r:id="rId59" display="https://podminky.urs.cz/item/CS_URS_2023_01/776121112"/>
    <hyperlink ref="F474" r:id="rId60" display="https://podminky.urs.cz/item/CS_URS_2023_01/776141112"/>
    <hyperlink ref="F478" r:id="rId61" display="https://podminky.urs.cz/item/CS_URS_2023_01/776221111"/>
    <hyperlink ref="F487" r:id="rId62" display="https://podminky.urs.cz/item/CS_URS_2023_01/776421312"/>
    <hyperlink ref="F494" r:id="rId63" display="https://podminky.urs.cz/item/CS_URS_2023_01/776991121"/>
    <hyperlink ref="F498" r:id="rId64" display="https://podminky.urs.cz/item/CS_URS_2023_01/998776104"/>
    <hyperlink ref="F501" r:id="rId65" display="https://podminky.urs.cz/item/CS_URS_2023_01/781121011"/>
    <hyperlink ref="F505" r:id="rId66" display="https://podminky.urs.cz/item/CS_URS_2023_01/781131112"/>
    <hyperlink ref="F521" r:id="rId67" display="https://podminky.urs.cz/item/CS_URS_2023_01/781474112"/>
    <hyperlink ref="F537" r:id="rId68" display="https://podminky.urs.cz/item/CS_URS_2023_01/781495211"/>
    <hyperlink ref="F541" r:id="rId69" display="https://podminky.urs.cz/item/CS_URS_2023_01/998781104"/>
    <hyperlink ref="F546" r:id="rId70" display="https://podminky.urs.cz/item/CS_URS_2023_01/784111011"/>
    <hyperlink ref="F550" r:id="rId71" display="https://podminky.urs.cz/item/CS_URS_2023_01/784121001"/>
    <hyperlink ref="F566" r:id="rId72" display="https://podminky.urs.cz/item/CS_URS_2023_01/784171111"/>
    <hyperlink ref="F572" r:id="rId73" display="https://podminky.urs.cz/item/CS_URS_2023_01/784181101"/>
    <hyperlink ref="F601" r:id="rId74" display="https://podminky.urs.cz/item/CS_URS_2023_01/784211101"/>
  </hyperlinks>
  <pageMargins left="0.39375" right="0.39375" top="0.39375" bottom="0.39375" header="0" footer="0"/>
  <pageSetup paperSize="9" orientation="portrait" blackAndWhite="1" fitToHeight="100"/>
  <headerFooter>
    <oddFooter>&amp;CStrana &amp;P z &amp;N</oddFooter>
  </headerFooter>
  <drawing r:id="rId75"/>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132</v>
      </c>
      <c r="AZ2" s="296" t="s">
        <v>1188</v>
      </c>
      <c r="BA2" s="296" t="s">
        <v>1189</v>
      </c>
      <c r="BB2" s="296" t="s">
        <v>21</v>
      </c>
      <c r="BC2" s="296" t="s">
        <v>1190</v>
      </c>
      <c r="BD2" s="296" t="s">
        <v>81</v>
      </c>
    </row>
    <row r="3" s="1" customFormat="1" ht="6.96" customHeight="1">
      <c r="B3" s="141"/>
      <c r="C3" s="142"/>
      <c r="D3" s="142"/>
      <c r="E3" s="142"/>
      <c r="F3" s="142"/>
      <c r="G3" s="142"/>
      <c r="H3" s="142"/>
      <c r="I3" s="142"/>
      <c r="J3" s="142"/>
      <c r="K3" s="142"/>
      <c r="L3" s="22"/>
      <c r="AT3" s="19" t="s">
        <v>81</v>
      </c>
      <c r="AZ3" s="296" t="s">
        <v>1191</v>
      </c>
      <c r="BA3" s="296" t="s">
        <v>1192</v>
      </c>
      <c r="BB3" s="296" t="s">
        <v>21</v>
      </c>
      <c r="BC3" s="296" t="s">
        <v>1193</v>
      </c>
      <c r="BD3" s="296" t="s">
        <v>81</v>
      </c>
    </row>
    <row r="4" s="1" customFormat="1" ht="24.96" customHeight="1">
      <c r="B4" s="22"/>
      <c r="D4" s="143" t="s">
        <v>264</v>
      </c>
      <c r="L4" s="22"/>
      <c r="M4" s="144" t="s">
        <v>10</v>
      </c>
      <c r="AT4" s="19" t="s">
        <v>4</v>
      </c>
      <c r="AZ4" s="296" t="s">
        <v>1194</v>
      </c>
      <c r="BA4" s="296" t="s">
        <v>1195</v>
      </c>
      <c r="BB4" s="296" t="s">
        <v>21</v>
      </c>
      <c r="BC4" s="296" t="s">
        <v>1196</v>
      </c>
      <c r="BD4" s="296" t="s">
        <v>81</v>
      </c>
    </row>
    <row r="5" s="1" customFormat="1" ht="6.96" customHeight="1">
      <c r="B5" s="22"/>
      <c r="L5" s="22"/>
      <c r="AZ5" s="296" t="s">
        <v>1197</v>
      </c>
      <c r="BA5" s="296" t="s">
        <v>1198</v>
      </c>
      <c r="BB5" s="296" t="s">
        <v>21</v>
      </c>
      <c r="BC5" s="296" t="s">
        <v>1199</v>
      </c>
      <c r="BD5" s="296" t="s">
        <v>81</v>
      </c>
    </row>
    <row r="6" s="1" customFormat="1" ht="12" customHeight="1">
      <c r="B6" s="22"/>
      <c r="D6" s="145" t="s">
        <v>16</v>
      </c>
      <c r="L6" s="22"/>
      <c r="AZ6" s="296" t="s">
        <v>1200</v>
      </c>
      <c r="BA6" s="296" t="s">
        <v>1201</v>
      </c>
      <c r="BB6" s="296" t="s">
        <v>21</v>
      </c>
      <c r="BC6" s="296" t="s">
        <v>1202</v>
      </c>
      <c r="BD6" s="296" t="s">
        <v>81</v>
      </c>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877</v>
      </c>
      <c r="F9" s="1"/>
      <c r="G9" s="1"/>
      <c r="H9" s="1"/>
      <c r="L9" s="22"/>
    </row>
    <row r="10" s="1" customFormat="1" ht="12" customHeight="1">
      <c r="B10" s="22"/>
      <c r="D10" s="145" t="s">
        <v>267</v>
      </c>
      <c r="L10" s="22"/>
    </row>
    <row r="11" s="2" customFormat="1" ht="16.5" customHeight="1">
      <c r="A11" s="40"/>
      <c r="B11" s="46"/>
      <c r="C11" s="40"/>
      <c r="D11" s="40"/>
      <c r="E11" s="158" t="s">
        <v>1203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1689</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ROUND((SUM(BE107:BE626)),  2)</f>
        <v>0</v>
      </c>
      <c r="G37" s="40"/>
      <c r="H37" s="40"/>
      <c r="I37" s="160">
        <v>0.20999999999999999</v>
      </c>
      <c r="J37" s="159">
        <f>ROUND(((SUM(BE107:BE626))*I37),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ROUND((SUM(BF107:BF626)),  2)</f>
        <v>0</v>
      </c>
      <c r="G38" s="40"/>
      <c r="H38" s="40"/>
      <c r="I38" s="160">
        <v>0.14999999999999999</v>
      </c>
      <c r="J38" s="159">
        <f>ROUND(((SUM(BF107:BF626))*I38),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ROUND((SUM(BG107:BG626)),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ROUND((SUM(BH107:BH626)),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ROUND((SUM(BI107:BI626)),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877</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1203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SO-02.2.2 - Středový trakt 2.NP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J107</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J108</f>
        <v>0</v>
      </c>
      <c r="K68" s="178"/>
      <c r="L68" s="182"/>
      <c r="S68" s="9"/>
      <c r="T68" s="9"/>
      <c r="U68" s="9"/>
      <c r="V68" s="9"/>
      <c r="W68" s="9"/>
      <c r="X68" s="9"/>
      <c r="Y68" s="9"/>
      <c r="Z68" s="9"/>
      <c r="AA68" s="9"/>
      <c r="AB68" s="9"/>
      <c r="AC68" s="9"/>
      <c r="AD68" s="9"/>
      <c r="AE68" s="9"/>
    </row>
    <row r="69" s="10" customFormat="1" ht="19.92" customHeight="1">
      <c r="A69" s="10"/>
      <c r="B69" s="183"/>
      <c r="C69" s="127"/>
      <c r="D69" s="184" t="s">
        <v>879</v>
      </c>
      <c r="E69" s="185"/>
      <c r="F69" s="185"/>
      <c r="G69" s="185"/>
      <c r="H69" s="185"/>
      <c r="I69" s="185"/>
      <c r="J69" s="186">
        <f>J109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880</v>
      </c>
      <c r="E70" s="185"/>
      <c r="F70" s="185"/>
      <c r="G70" s="185"/>
      <c r="H70" s="185"/>
      <c r="I70" s="185"/>
      <c r="J70" s="186">
        <f>J115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855</v>
      </c>
      <c r="E71" s="185"/>
      <c r="F71" s="185"/>
      <c r="G71" s="185"/>
      <c r="H71" s="185"/>
      <c r="I71" s="185"/>
      <c r="J71" s="186">
        <f>J162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274</v>
      </c>
      <c r="E72" s="185"/>
      <c r="F72" s="185"/>
      <c r="G72" s="185"/>
      <c r="H72" s="185"/>
      <c r="I72" s="185"/>
      <c r="J72" s="186">
        <f>J214</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856</v>
      </c>
      <c r="E73" s="185"/>
      <c r="F73" s="185"/>
      <c r="G73" s="185"/>
      <c r="H73" s="185"/>
      <c r="I73" s="185"/>
      <c r="J73" s="186">
        <f>J224</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276</v>
      </c>
      <c r="E74" s="180"/>
      <c r="F74" s="180"/>
      <c r="G74" s="180"/>
      <c r="H74" s="180"/>
      <c r="I74" s="180"/>
      <c r="J74" s="181">
        <f>J227</f>
        <v>0</v>
      </c>
      <c r="K74" s="178"/>
      <c r="L74" s="182"/>
      <c r="S74" s="9"/>
      <c r="T74" s="9"/>
      <c r="U74" s="9"/>
      <c r="V74" s="9"/>
      <c r="W74" s="9"/>
      <c r="X74" s="9"/>
      <c r="Y74" s="9"/>
      <c r="Z74" s="9"/>
      <c r="AA74" s="9"/>
      <c r="AB74" s="9"/>
      <c r="AC74" s="9"/>
      <c r="AD74" s="9"/>
      <c r="AE74" s="9"/>
    </row>
    <row r="75" s="10" customFormat="1" ht="19.92" customHeight="1">
      <c r="A75" s="10"/>
      <c r="B75" s="183"/>
      <c r="C75" s="127"/>
      <c r="D75" s="184" t="s">
        <v>881</v>
      </c>
      <c r="E75" s="185"/>
      <c r="F75" s="185"/>
      <c r="G75" s="185"/>
      <c r="H75" s="185"/>
      <c r="I75" s="185"/>
      <c r="J75" s="186">
        <f>J228</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404</v>
      </c>
      <c r="E76" s="185"/>
      <c r="F76" s="185"/>
      <c r="G76" s="185"/>
      <c r="H76" s="185"/>
      <c r="I76" s="185"/>
      <c r="J76" s="186">
        <f>J256</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278</v>
      </c>
      <c r="E77" s="185"/>
      <c r="F77" s="185"/>
      <c r="G77" s="185"/>
      <c r="H77" s="185"/>
      <c r="I77" s="185"/>
      <c r="J77" s="186">
        <f>J260</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279</v>
      </c>
      <c r="E78" s="185"/>
      <c r="F78" s="185"/>
      <c r="G78" s="185"/>
      <c r="H78" s="185"/>
      <c r="I78" s="185"/>
      <c r="J78" s="186">
        <f>J408</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405</v>
      </c>
      <c r="E79" s="185"/>
      <c r="F79" s="185"/>
      <c r="G79" s="185"/>
      <c r="H79" s="185"/>
      <c r="I79" s="185"/>
      <c r="J79" s="186">
        <f>J451</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406</v>
      </c>
      <c r="E80" s="185"/>
      <c r="F80" s="185"/>
      <c r="G80" s="185"/>
      <c r="H80" s="185"/>
      <c r="I80" s="185"/>
      <c r="J80" s="186">
        <f>J486</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1205</v>
      </c>
      <c r="E81" s="185"/>
      <c r="F81" s="185"/>
      <c r="G81" s="185"/>
      <c r="H81" s="185"/>
      <c r="I81" s="185"/>
      <c r="J81" s="186">
        <f>J522</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1206</v>
      </c>
      <c r="E82" s="185"/>
      <c r="F82" s="185"/>
      <c r="G82" s="185"/>
      <c r="H82" s="185"/>
      <c r="I82" s="185"/>
      <c r="J82" s="186">
        <f>J565</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882</v>
      </c>
      <c r="E83" s="185"/>
      <c r="F83" s="185"/>
      <c r="G83" s="185"/>
      <c r="H83" s="185"/>
      <c r="I83" s="185"/>
      <c r="J83" s="186">
        <f>J567</f>
        <v>0</v>
      </c>
      <c r="K83" s="127"/>
      <c r="L83" s="187"/>
      <c r="S83" s="10"/>
      <c r="T83" s="10"/>
      <c r="U83" s="10"/>
      <c r="V83" s="10"/>
      <c r="W83" s="10"/>
      <c r="X83" s="10"/>
      <c r="Y83" s="10"/>
      <c r="Z83" s="10"/>
      <c r="AA83" s="10"/>
      <c r="AB83" s="10"/>
      <c r="AC83" s="10"/>
      <c r="AD83" s="10"/>
      <c r="AE83" s="10"/>
    </row>
    <row r="84" s="2" customFormat="1" ht="21.84"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7"/>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7"/>
      <c r="S89" s="40"/>
      <c r="T89" s="40"/>
      <c r="U89" s="40"/>
      <c r="V89" s="40"/>
      <c r="W89" s="40"/>
      <c r="X89" s="40"/>
      <c r="Y89" s="40"/>
      <c r="Z89" s="40"/>
      <c r="AA89" s="40"/>
      <c r="AB89" s="40"/>
      <c r="AC89" s="40"/>
      <c r="AD89" s="40"/>
      <c r="AE89" s="40"/>
    </row>
    <row r="90" s="2" customFormat="1" ht="24.96" customHeight="1">
      <c r="A90" s="40"/>
      <c r="B90" s="41"/>
      <c r="C90" s="25" t="s">
        <v>280</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172" t="str">
        <f>E7</f>
        <v>Rekonstrukce a modernizace VŠ kolejí Kounicova 50</v>
      </c>
      <c r="F93" s="34"/>
      <c r="G93" s="34"/>
      <c r="H93" s="34"/>
      <c r="I93" s="42"/>
      <c r="J93" s="42"/>
      <c r="K93" s="42"/>
      <c r="L93" s="147"/>
      <c r="S93" s="40"/>
      <c r="T93" s="40"/>
      <c r="U93" s="40"/>
      <c r="V93" s="40"/>
      <c r="W93" s="40"/>
      <c r="X93" s="40"/>
      <c r="Y93" s="40"/>
      <c r="Z93" s="40"/>
      <c r="AA93" s="40"/>
      <c r="AB93" s="40"/>
      <c r="AC93" s="40"/>
      <c r="AD93" s="40"/>
      <c r="AE93" s="40"/>
    </row>
    <row r="94" s="1" customFormat="1" ht="12" customHeight="1">
      <c r="B94" s="23"/>
      <c r="C94" s="34" t="s">
        <v>265</v>
      </c>
      <c r="D94" s="24"/>
      <c r="E94" s="24"/>
      <c r="F94" s="24"/>
      <c r="G94" s="24"/>
      <c r="H94" s="24"/>
      <c r="I94" s="24"/>
      <c r="J94" s="24"/>
      <c r="K94" s="24"/>
      <c r="L94" s="22"/>
    </row>
    <row r="95" s="1" customFormat="1" ht="16.5" customHeight="1">
      <c r="B95" s="23"/>
      <c r="C95" s="24"/>
      <c r="D95" s="24"/>
      <c r="E95" s="172" t="s">
        <v>877</v>
      </c>
      <c r="F95" s="24"/>
      <c r="G95" s="24"/>
      <c r="H95" s="24"/>
      <c r="I95" s="24"/>
      <c r="J95" s="24"/>
      <c r="K95" s="24"/>
      <c r="L95" s="22"/>
    </row>
    <row r="96" s="1" customFormat="1" ht="12" customHeight="1">
      <c r="B96" s="23"/>
      <c r="C96" s="34" t="s">
        <v>267</v>
      </c>
      <c r="D96" s="24"/>
      <c r="E96" s="24"/>
      <c r="F96" s="24"/>
      <c r="G96" s="24"/>
      <c r="H96" s="24"/>
      <c r="I96" s="24"/>
      <c r="J96" s="24"/>
      <c r="K96" s="24"/>
      <c r="L96" s="22"/>
    </row>
    <row r="97" s="2" customFormat="1" ht="16.5" customHeight="1">
      <c r="A97" s="40"/>
      <c r="B97" s="41"/>
      <c r="C97" s="42"/>
      <c r="D97" s="42"/>
      <c r="E97" s="269" t="s">
        <v>1203</v>
      </c>
      <c r="F97" s="42"/>
      <c r="G97" s="42"/>
      <c r="H97" s="42"/>
      <c r="I97" s="42"/>
      <c r="J97" s="42"/>
      <c r="K97" s="42"/>
      <c r="L97" s="147"/>
      <c r="S97" s="40"/>
      <c r="T97" s="40"/>
      <c r="U97" s="40"/>
      <c r="V97" s="40"/>
      <c r="W97" s="40"/>
      <c r="X97" s="40"/>
      <c r="Y97" s="40"/>
      <c r="Z97" s="40"/>
      <c r="AA97" s="40"/>
      <c r="AB97" s="40"/>
      <c r="AC97" s="40"/>
      <c r="AD97" s="40"/>
      <c r="AE97" s="40"/>
    </row>
    <row r="98" s="2" customFormat="1" ht="12" customHeight="1">
      <c r="A98" s="40"/>
      <c r="B98" s="41"/>
      <c r="C98" s="34" t="s">
        <v>401</v>
      </c>
      <c r="D98" s="42"/>
      <c r="E98" s="42"/>
      <c r="F98" s="42"/>
      <c r="G98" s="42"/>
      <c r="H98" s="42"/>
      <c r="I98" s="42"/>
      <c r="J98" s="42"/>
      <c r="K98" s="42"/>
      <c r="L98" s="147"/>
      <c r="S98" s="40"/>
      <c r="T98" s="40"/>
      <c r="U98" s="40"/>
      <c r="V98" s="40"/>
      <c r="W98" s="40"/>
      <c r="X98" s="40"/>
      <c r="Y98" s="40"/>
      <c r="Z98" s="40"/>
      <c r="AA98" s="40"/>
      <c r="AB98" s="40"/>
      <c r="AC98" s="40"/>
      <c r="AD98" s="40"/>
      <c r="AE98" s="40"/>
    </row>
    <row r="99" s="2" customFormat="1" ht="16.5" customHeight="1">
      <c r="A99" s="40"/>
      <c r="B99" s="41"/>
      <c r="C99" s="42"/>
      <c r="D99" s="42"/>
      <c r="E99" s="71" t="str">
        <f>E13</f>
        <v>SO-02.2.2 - Středový trakt 2.NP</v>
      </c>
      <c r="F99" s="42"/>
      <c r="G99" s="42"/>
      <c r="H99" s="42"/>
      <c r="I99" s="42"/>
      <c r="J99" s="42"/>
      <c r="K99" s="42"/>
      <c r="L99" s="147"/>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2" customHeight="1">
      <c r="A101" s="40"/>
      <c r="B101" s="41"/>
      <c r="C101" s="34" t="s">
        <v>22</v>
      </c>
      <c r="D101" s="42"/>
      <c r="E101" s="42"/>
      <c r="F101" s="29" t="str">
        <f>F16</f>
        <v>Kounicova 50, Brno</v>
      </c>
      <c r="G101" s="42"/>
      <c r="H101" s="42"/>
      <c r="I101" s="34" t="s">
        <v>24</v>
      </c>
      <c r="J101" s="74" t="str">
        <f>IF(J16="","",J16)</f>
        <v>20. 3. 2023</v>
      </c>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5.15" customHeight="1">
      <c r="A103" s="40"/>
      <c r="B103" s="41"/>
      <c r="C103" s="34" t="s">
        <v>26</v>
      </c>
      <c r="D103" s="42"/>
      <c r="E103" s="42"/>
      <c r="F103" s="29" t="str">
        <f>E19</f>
        <v>Intar a.s.</v>
      </c>
      <c r="G103" s="42"/>
      <c r="H103" s="42"/>
      <c r="I103" s="34" t="s">
        <v>32</v>
      </c>
      <c r="J103" s="38" t="str">
        <f>E25</f>
        <v>Intar a.s.</v>
      </c>
      <c r="K103" s="42"/>
      <c r="L103" s="147"/>
      <c r="S103" s="40"/>
      <c r="T103" s="40"/>
      <c r="U103" s="40"/>
      <c r="V103" s="40"/>
      <c r="W103" s="40"/>
      <c r="X103" s="40"/>
      <c r="Y103" s="40"/>
      <c r="Z103" s="40"/>
      <c r="AA103" s="40"/>
      <c r="AB103" s="40"/>
      <c r="AC103" s="40"/>
      <c r="AD103" s="40"/>
      <c r="AE103" s="40"/>
    </row>
    <row r="104" s="2" customFormat="1" ht="15.15" customHeight="1">
      <c r="A104" s="40"/>
      <c r="B104" s="41"/>
      <c r="C104" s="34" t="s">
        <v>30</v>
      </c>
      <c r="D104" s="42"/>
      <c r="E104" s="42"/>
      <c r="F104" s="29" t="str">
        <f>IF(E22="","",E22)</f>
        <v>Vyplň údaj</v>
      </c>
      <c r="G104" s="42"/>
      <c r="H104" s="42"/>
      <c r="I104" s="34" t="s">
        <v>34</v>
      </c>
      <c r="J104" s="38" t="str">
        <f>E28</f>
        <v>Toman Martin</v>
      </c>
      <c r="K104" s="42"/>
      <c r="L104" s="147"/>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7"/>
      <c r="S105" s="40"/>
      <c r="T105" s="40"/>
      <c r="U105" s="40"/>
      <c r="V105" s="40"/>
      <c r="W105" s="40"/>
      <c r="X105" s="40"/>
      <c r="Y105" s="40"/>
      <c r="Z105" s="40"/>
      <c r="AA105" s="40"/>
      <c r="AB105" s="40"/>
      <c r="AC105" s="40"/>
      <c r="AD105" s="40"/>
      <c r="AE105" s="40"/>
    </row>
    <row r="106" s="11" customFormat="1" ht="29.28" customHeight="1">
      <c r="A106" s="188"/>
      <c r="B106" s="189"/>
      <c r="C106" s="190" t="s">
        <v>281</v>
      </c>
      <c r="D106" s="191" t="s">
        <v>57</v>
      </c>
      <c r="E106" s="191" t="s">
        <v>53</v>
      </c>
      <c r="F106" s="191" t="s">
        <v>54</v>
      </c>
      <c r="G106" s="191" t="s">
        <v>282</v>
      </c>
      <c r="H106" s="191" t="s">
        <v>283</v>
      </c>
      <c r="I106" s="191" t="s">
        <v>284</v>
      </c>
      <c r="J106" s="191" t="s">
        <v>271</v>
      </c>
      <c r="K106" s="192" t="s">
        <v>285</v>
      </c>
      <c r="L106" s="193"/>
      <c r="M106" s="94" t="s">
        <v>21</v>
      </c>
      <c r="N106" s="95" t="s">
        <v>42</v>
      </c>
      <c r="O106" s="95" t="s">
        <v>286</v>
      </c>
      <c r="P106" s="95" t="s">
        <v>287</v>
      </c>
      <c r="Q106" s="95" t="s">
        <v>288</v>
      </c>
      <c r="R106" s="95" t="s">
        <v>289</v>
      </c>
      <c r="S106" s="95" t="s">
        <v>290</v>
      </c>
      <c r="T106" s="96" t="s">
        <v>291</v>
      </c>
      <c r="U106" s="188"/>
      <c r="V106" s="188"/>
      <c r="W106" s="188"/>
      <c r="X106" s="188"/>
      <c r="Y106" s="188"/>
      <c r="Z106" s="188"/>
      <c r="AA106" s="188"/>
      <c r="AB106" s="188"/>
      <c r="AC106" s="188"/>
      <c r="AD106" s="188"/>
      <c r="AE106" s="188"/>
    </row>
    <row r="107" s="2" customFormat="1" ht="22.8" customHeight="1">
      <c r="A107" s="40"/>
      <c r="B107" s="41"/>
      <c r="C107" s="101" t="s">
        <v>292</v>
      </c>
      <c r="D107" s="42"/>
      <c r="E107" s="42"/>
      <c r="F107" s="42"/>
      <c r="G107" s="42"/>
      <c r="H107" s="42"/>
      <c r="I107" s="42"/>
      <c r="J107" s="194">
        <f>BK107</f>
        <v>0</v>
      </c>
      <c r="K107" s="42"/>
      <c r="L107" s="46"/>
      <c r="M107" s="97"/>
      <c r="N107" s="195"/>
      <c r="O107" s="98"/>
      <c r="P107" s="196">
        <f>P108+P227</f>
        <v>0</v>
      </c>
      <c r="Q107" s="98"/>
      <c r="R107" s="196">
        <f>R108+R227</f>
        <v>54.283031379999997</v>
      </c>
      <c r="S107" s="98"/>
      <c r="T107" s="197">
        <f>T108+T227</f>
        <v>0.055665499999999993</v>
      </c>
      <c r="U107" s="40"/>
      <c r="V107" s="40"/>
      <c r="W107" s="40"/>
      <c r="X107" s="40"/>
      <c r="Y107" s="40"/>
      <c r="Z107" s="40"/>
      <c r="AA107" s="40"/>
      <c r="AB107" s="40"/>
      <c r="AC107" s="40"/>
      <c r="AD107" s="40"/>
      <c r="AE107" s="40"/>
      <c r="AT107" s="19" t="s">
        <v>71</v>
      </c>
      <c r="AU107" s="19" t="s">
        <v>272</v>
      </c>
      <c r="BK107" s="198">
        <f>BK108+BK227</f>
        <v>0</v>
      </c>
    </row>
    <row r="108" s="12" customFormat="1" ht="25.92" customHeight="1">
      <c r="A108" s="12"/>
      <c r="B108" s="199"/>
      <c r="C108" s="200"/>
      <c r="D108" s="201" t="s">
        <v>71</v>
      </c>
      <c r="E108" s="202" t="s">
        <v>293</v>
      </c>
      <c r="F108" s="202" t="s">
        <v>294</v>
      </c>
      <c r="G108" s="200"/>
      <c r="H108" s="200"/>
      <c r="I108" s="203"/>
      <c r="J108" s="204">
        <f>BK108</f>
        <v>0</v>
      </c>
      <c r="K108" s="200"/>
      <c r="L108" s="205"/>
      <c r="M108" s="206"/>
      <c r="N108" s="207"/>
      <c r="O108" s="207"/>
      <c r="P108" s="208">
        <f>P109+P115+P162+P214+P224</f>
        <v>0</v>
      </c>
      <c r="Q108" s="207"/>
      <c r="R108" s="208">
        <f>R109+R115+R162+R214+R224</f>
        <v>39.242968609999998</v>
      </c>
      <c r="S108" s="207"/>
      <c r="T108" s="209">
        <f>T109+T115+T162+T214+T224</f>
        <v>0</v>
      </c>
      <c r="U108" s="12"/>
      <c r="V108" s="12"/>
      <c r="W108" s="12"/>
      <c r="X108" s="12"/>
      <c r="Y108" s="12"/>
      <c r="Z108" s="12"/>
      <c r="AA108" s="12"/>
      <c r="AB108" s="12"/>
      <c r="AC108" s="12"/>
      <c r="AD108" s="12"/>
      <c r="AE108" s="12"/>
      <c r="AR108" s="210" t="s">
        <v>79</v>
      </c>
      <c r="AT108" s="211" t="s">
        <v>71</v>
      </c>
      <c r="AU108" s="211" t="s">
        <v>72</v>
      </c>
      <c r="AY108" s="210" t="s">
        <v>295</v>
      </c>
      <c r="BK108" s="212">
        <f>BK109+BK115+BK162+BK214+BK224</f>
        <v>0</v>
      </c>
    </row>
    <row r="109" s="12" customFormat="1" ht="22.8" customHeight="1">
      <c r="A109" s="12"/>
      <c r="B109" s="199"/>
      <c r="C109" s="200"/>
      <c r="D109" s="201" t="s">
        <v>71</v>
      </c>
      <c r="E109" s="213" t="s">
        <v>92</v>
      </c>
      <c r="F109" s="213" t="s">
        <v>883</v>
      </c>
      <c r="G109" s="200"/>
      <c r="H109" s="200"/>
      <c r="I109" s="203"/>
      <c r="J109" s="214">
        <f>BK109</f>
        <v>0</v>
      </c>
      <c r="K109" s="200"/>
      <c r="L109" s="205"/>
      <c r="M109" s="206"/>
      <c r="N109" s="207"/>
      <c r="O109" s="207"/>
      <c r="P109" s="208">
        <f>SUM(P110:P114)</f>
        <v>0</v>
      </c>
      <c r="Q109" s="207"/>
      <c r="R109" s="208">
        <f>SUM(R110:R114)</f>
        <v>0.0087200000000000003</v>
      </c>
      <c r="S109" s="207"/>
      <c r="T109" s="209">
        <f>SUM(T110:T114)</f>
        <v>0</v>
      </c>
      <c r="U109" s="12"/>
      <c r="V109" s="12"/>
      <c r="W109" s="12"/>
      <c r="X109" s="12"/>
      <c r="Y109" s="12"/>
      <c r="Z109" s="12"/>
      <c r="AA109" s="12"/>
      <c r="AB109" s="12"/>
      <c r="AC109" s="12"/>
      <c r="AD109" s="12"/>
      <c r="AE109" s="12"/>
      <c r="AR109" s="210" t="s">
        <v>79</v>
      </c>
      <c r="AT109" s="211" t="s">
        <v>71</v>
      </c>
      <c r="AU109" s="211" t="s">
        <v>79</v>
      </c>
      <c r="AY109" s="210" t="s">
        <v>295</v>
      </c>
      <c r="BK109" s="212">
        <f>SUM(BK110:BK114)</f>
        <v>0</v>
      </c>
    </row>
    <row r="110" s="2" customFormat="1" ht="24.15" customHeight="1">
      <c r="A110" s="40"/>
      <c r="B110" s="41"/>
      <c r="C110" s="215" t="s">
        <v>79</v>
      </c>
      <c r="D110" s="215" t="s">
        <v>298</v>
      </c>
      <c r="E110" s="216" t="s">
        <v>884</v>
      </c>
      <c r="F110" s="217" t="s">
        <v>885</v>
      </c>
      <c r="G110" s="218" t="s">
        <v>348</v>
      </c>
      <c r="H110" s="219">
        <v>0.0080000000000000002</v>
      </c>
      <c r="I110" s="220"/>
      <c r="J110" s="221">
        <f>ROUND(I110*H110,2)</f>
        <v>0</v>
      </c>
      <c r="K110" s="217" t="s">
        <v>302</v>
      </c>
      <c r="L110" s="46"/>
      <c r="M110" s="222" t="s">
        <v>21</v>
      </c>
      <c r="N110" s="223" t="s">
        <v>43</v>
      </c>
      <c r="O110" s="86"/>
      <c r="P110" s="224">
        <f>O110*H110</f>
        <v>0</v>
      </c>
      <c r="Q110" s="224">
        <v>1.0900000000000001</v>
      </c>
      <c r="R110" s="224">
        <f>Q110*H110</f>
        <v>0.0087200000000000003</v>
      </c>
      <c r="S110" s="224">
        <v>0</v>
      </c>
      <c r="T110" s="225">
        <f>S110*H110</f>
        <v>0</v>
      </c>
      <c r="U110" s="40"/>
      <c r="V110" s="40"/>
      <c r="W110" s="40"/>
      <c r="X110" s="40"/>
      <c r="Y110" s="40"/>
      <c r="Z110" s="40"/>
      <c r="AA110" s="40"/>
      <c r="AB110" s="40"/>
      <c r="AC110" s="40"/>
      <c r="AD110" s="40"/>
      <c r="AE110" s="40"/>
      <c r="AR110" s="226" t="s">
        <v>303</v>
      </c>
      <c r="AT110" s="226" t="s">
        <v>298</v>
      </c>
      <c r="AU110" s="226" t="s">
        <v>81</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303</v>
      </c>
      <c r="BM110" s="226" t="s">
        <v>1690</v>
      </c>
    </row>
    <row r="111" s="2" customFormat="1">
      <c r="A111" s="40"/>
      <c r="B111" s="41"/>
      <c r="C111" s="42"/>
      <c r="D111" s="228" t="s">
        <v>305</v>
      </c>
      <c r="E111" s="42"/>
      <c r="F111" s="229" t="s">
        <v>887</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305</v>
      </c>
      <c r="AU111" s="19" t="s">
        <v>81</v>
      </c>
    </row>
    <row r="112" s="13" customFormat="1">
      <c r="A112" s="13"/>
      <c r="B112" s="233"/>
      <c r="C112" s="234"/>
      <c r="D112" s="235" t="s">
        <v>307</v>
      </c>
      <c r="E112" s="236" t="s">
        <v>21</v>
      </c>
      <c r="F112" s="237" t="s">
        <v>888</v>
      </c>
      <c r="G112" s="234"/>
      <c r="H112" s="236" t="s">
        <v>21</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307</v>
      </c>
      <c r="AU112" s="243" t="s">
        <v>81</v>
      </c>
      <c r="AV112" s="13" t="s">
        <v>79</v>
      </c>
      <c r="AW112" s="13" t="s">
        <v>33</v>
      </c>
      <c r="AX112" s="13" t="s">
        <v>72</v>
      </c>
      <c r="AY112" s="243" t="s">
        <v>295</v>
      </c>
    </row>
    <row r="113" s="14" customFormat="1">
      <c r="A113" s="14"/>
      <c r="B113" s="244"/>
      <c r="C113" s="245"/>
      <c r="D113" s="235" t="s">
        <v>307</v>
      </c>
      <c r="E113" s="246" t="s">
        <v>21</v>
      </c>
      <c r="F113" s="247" t="s">
        <v>889</v>
      </c>
      <c r="G113" s="245"/>
      <c r="H113" s="248">
        <v>0.0080000000000000002</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307</v>
      </c>
      <c r="AU113" s="254" t="s">
        <v>81</v>
      </c>
      <c r="AV113" s="14" t="s">
        <v>81</v>
      </c>
      <c r="AW113" s="14" t="s">
        <v>33</v>
      </c>
      <c r="AX113" s="14" t="s">
        <v>72</v>
      </c>
      <c r="AY113" s="254" t="s">
        <v>295</v>
      </c>
    </row>
    <row r="114" s="15" customFormat="1">
      <c r="A114" s="15"/>
      <c r="B114" s="255"/>
      <c r="C114" s="256"/>
      <c r="D114" s="235" t="s">
        <v>307</v>
      </c>
      <c r="E114" s="257" t="s">
        <v>21</v>
      </c>
      <c r="F114" s="258" t="s">
        <v>312</v>
      </c>
      <c r="G114" s="256"/>
      <c r="H114" s="259">
        <v>0.0080000000000000002</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307</v>
      </c>
      <c r="AU114" s="265" t="s">
        <v>81</v>
      </c>
      <c r="AV114" s="15" t="s">
        <v>303</v>
      </c>
      <c r="AW114" s="15" t="s">
        <v>33</v>
      </c>
      <c r="AX114" s="15" t="s">
        <v>79</v>
      </c>
      <c r="AY114" s="265" t="s">
        <v>295</v>
      </c>
    </row>
    <row r="115" s="12" customFormat="1" ht="22.8" customHeight="1">
      <c r="A115" s="12"/>
      <c r="B115" s="199"/>
      <c r="C115" s="200"/>
      <c r="D115" s="201" t="s">
        <v>71</v>
      </c>
      <c r="E115" s="213" t="s">
        <v>303</v>
      </c>
      <c r="F115" s="213" t="s">
        <v>904</v>
      </c>
      <c r="G115" s="200"/>
      <c r="H115" s="200"/>
      <c r="I115" s="203"/>
      <c r="J115" s="214">
        <f>BK115</f>
        <v>0</v>
      </c>
      <c r="K115" s="200"/>
      <c r="L115" s="205"/>
      <c r="M115" s="206"/>
      <c r="N115" s="207"/>
      <c r="O115" s="207"/>
      <c r="P115" s="208">
        <f>SUM(P116:P161)</f>
        <v>0</v>
      </c>
      <c r="Q115" s="207"/>
      <c r="R115" s="208">
        <f>SUM(R116:R161)</f>
        <v>4.9645277800000001</v>
      </c>
      <c r="S115" s="207"/>
      <c r="T115" s="209">
        <f>SUM(T116:T161)</f>
        <v>0</v>
      </c>
      <c r="U115" s="12"/>
      <c r="V115" s="12"/>
      <c r="W115" s="12"/>
      <c r="X115" s="12"/>
      <c r="Y115" s="12"/>
      <c r="Z115" s="12"/>
      <c r="AA115" s="12"/>
      <c r="AB115" s="12"/>
      <c r="AC115" s="12"/>
      <c r="AD115" s="12"/>
      <c r="AE115" s="12"/>
      <c r="AR115" s="210" t="s">
        <v>79</v>
      </c>
      <c r="AT115" s="211" t="s">
        <v>71</v>
      </c>
      <c r="AU115" s="211" t="s">
        <v>79</v>
      </c>
      <c r="AY115" s="210" t="s">
        <v>295</v>
      </c>
      <c r="BK115" s="212">
        <f>SUM(BK116:BK161)</f>
        <v>0</v>
      </c>
    </row>
    <row r="116" s="2" customFormat="1" ht="49.05" customHeight="1">
      <c r="A116" s="40"/>
      <c r="B116" s="41"/>
      <c r="C116" s="215" t="s">
        <v>81</v>
      </c>
      <c r="D116" s="215" t="s">
        <v>298</v>
      </c>
      <c r="E116" s="216" t="s">
        <v>905</v>
      </c>
      <c r="F116" s="217" t="s">
        <v>906</v>
      </c>
      <c r="G116" s="218" t="s">
        <v>315</v>
      </c>
      <c r="H116" s="219">
        <v>1.45</v>
      </c>
      <c r="I116" s="220"/>
      <c r="J116" s="221">
        <f>ROUND(I116*H116,2)</f>
        <v>0</v>
      </c>
      <c r="K116" s="217" t="s">
        <v>302</v>
      </c>
      <c r="L116" s="46"/>
      <c r="M116" s="222" t="s">
        <v>21</v>
      </c>
      <c r="N116" s="223" t="s">
        <v>43</v>
      </c>
      <c r="O116" s="86"/>
      <c r="P116" s="224">
        <f>O116*H116</f>
        <v>0</v>
      </c>
      <c r="Q116" s="224">
        <v>2.5020099999999998</v>
      </c>
      <c r="R116" s="224">
        <f>Q116*H116</f>
        <v>3.6279144999999997</v>
      </c>
      <c r="S116" s="224">
        <v>0</v>
      </c>
      <c r="T116" s="225">
        <f>S116*H116</f>
        <v>0</v>
      </c>
      <c r="U116" s="40"/>
      <c r="V116" s="40"/>
      <c r="W116" s="40"/>
      <c r="X116" s="40"/>
      <c r="Y116" s="40"/>
      <c r="Z116" s="40"/>
      <c r="AA116" s="40"/>
      <c r="AB116" s="40"/>
      <c r="AC116" s="40"/>
      <c r="AD116" s="40"/>
      <c r="AE116" s="40"/>
      <c r="AR116" s="226" t="s">
        <v>303</v>
      </c>
      <c r="AT116" s="226" t="s">
        <v>298</v>
      </c>
      <c r="AU116" s="226" t="s">
        <v>81</v>
      </c>
      <c r="AY116" s="19" t="s">
        <v>295</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303</v>
      </c>
      <c r="BM116" s="226" t="s">
        <v>1691</v>
      </c>
    </row>
    <row r="117" s="2" customFormat="1">
      <c r="A117" s="40"/>
      <c r="B117" s="41"/>
      <c r="C117" s="42"/>
      <c r="D117" s="228" t="s">
        <v>305</v>
      </c>
      <c r="E117" s="42"/>
      <c r="F117" s="229" t="s">
        <v>908</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305</v>
      </c>
      <c r="AU117" s="19" t="s">
        <v>81</v>
      </c>
    </row>
    <row r="118" s="13" customFormat="1">
      <c r="A118" s="13"/>
      <c r="B118" s="233"/>
      <c r="C118" s="234"/>
      <c r="D118" s="235" t="s">
        <v>307</v>
      </c>
      <c r="E118" s="236" t="s">
        <v>21</v>
      </c>
      <c r="F118" s="237" t="s">
        <v>909</v>
      </c>
      <c r="G118" s="234"/>
      <c r="H118" s="236" t="s">
        <v>21</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307</v>
      </c>
      <c r="AU118" s="243" t="s">
        <v>81</v>
      </c>
      <c r="AV118" s="13" t="s">
        <v>79</v>
      </c>
      <c r="AW118" s="13" t="s">
        <v>33</v>
      </c>
      <c r="AX118" s="13" t="s">
        <v>72</v>
      </c>
      <c r="AY118" s="243" t="s">
        <v>295</v>
      </c>
    </row>
    <row r="119" s="14" customFormat="1">
      <c r="A119" s="14"/>
      <c r="B119" s="244"/>
      <c r="C119" s="245"/>
      <c r="D119" s="235" t="s">
        <v>307</v>
      </c>
      <c r="E119" s="246" t="s">
        <v>21</v>
      </c>
      <c r="F119" s="247" t="s">
        <v>910</v>
      </c>
      <c r="G119" s="245"/>
      <c r="H119" s="248">
        <v>1.3680000000000001</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307</v>
      </c>
      <c r="AU119" s="254" t="s">
        <v>81</v>
      </c>
      <c r="AV119" s="14" t="s">
        <v>81</v>
      </c>
      <c r="AW119" s="14" t="s">
        <v>33</v>
      </c>
      <c r="AX119" s="14" t="s">
        <v>72</v>
      </c>
      <c r="AY119" s="254" t="s">
        <v>295</v>
      </c>
    </row>
    <row r="120" s="14" customFormat="1">
      <c r="A120" s="14"/>
      <c r="B120" s="244"/>
      <c r="C120" s="245"/>
      <c r="D120" s="235" t="s">
        <v>307</v>
      </c>
      <c r="E120" s="246" t="s">
        <v>21</v>
      </c>
      <c r="F120" s="247" t="s">
        <v>911</v>
      </c>
      <c r="G120" s="245"/>
      <c r="H120" s="248">
        <v>0.051999999999999998</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307</v>
      </c>
      <c r="AU120" s="254" t="s">
        <v>81</v>
      </c>
      <c r="AV120" s="14" t="s">
        <v>81</v>
      </c>
      <c r="AW120" s="14" t="s">
        <v>33</v>
      </c>
      <c r="AX120" s="14" t="s">
        <v>72</v>
      </c>
      <c r="AY120" s="254" t="s">
        <v>295</v>
      </c>
    </row>
    <row r="121" s="14" customFormat="1">
      <c r="A121" s="14"/>
      <c r="B121" s="244"/>
      <c r="C121" s="245"/>
      <c r="D121" s="235" t="s">
        <v>307</v>
      </c>
      <c r="E121" s="246" t="s">
        <v>21</v>
      </c>
      <c r="F121" s="247" t="s">
        <v>912</v>
      </c>
      <c r="G121" s="245"/>
      <c r="H121" s="248">
        <v>0.029999999999999999</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307</v>
      </c>
      <c r="AU121" s="254" t="s">
        <v>81</v>
      </c>
      <c r="AV121" s="14" t="s">
        <v>81</v>
      </c>
      <c r="AW121" s="14" t="s">
        <v>33</v>
      </c>
      <c r="AX121" s="14" t="s">
        <v>72</v>
      </c>
      <c r="AY121" s="254" t="s">
        <v>295</v>
      </c>
    </row>
    <row r="122" s="15" customFormat="1">
      <c r="A122" s="15"/>
      <c r="B122" s="255"/>
      <c r="C122" s="256"/>
      <c r="D122" s="235" t="s">
        <v>307</v>
      </c>
      <c r="E122" s="257" t="s">
        <v>21</v>
      </c>
      <c r="F122" s="258" t="s">
        <v>312</v>
      </c>
      <c r="G122" s="256"/>
      <c r="H122" s="259">
        <v>1.45</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307</v>
      </c>
      <c r="AU122" s="265" t="s">
        <v>81</v>
      </c>
      <c r="AV122" s="15" t="s">
        <v>303</v>
      </c>
      <c r="AW122" s="15" t="s">
        <v>33</v>
      </c>
      <c r="AX122" s="15" t="s">
        <v>79</v>
      </c>
      <c r="AY122" s="265" t="s">
        <v>295</v>
      </c>
    </row>
    <row r="123" s="2" customFormat="1" ht="37.8" customHeight="1">
      <c r="A123" s="40"/>
      <c r="B123" s="41"/>
      <c r="C123" s="215" t="s">
        <v>92</v>
      </c>
      <c r="D123" s="215" t="s">
        <v>298</v>
      </c>
      <c r="E123" s="216" t="s">
        <v>913</v>
      </c>
      <c r="F123" s="217" t="s">
        <v>914</v>
      </c>
      <c r="G123" s="218" t="s">
        <v>301</v>
      </c>
      <c r="H123" s="219">
        <v>15.9</v>
      </c>
      <c r="I123" s="220"/>
      <c r="J123" s="221">
        <f>ROUND(I123*H123,2)</f>
        <v>0</v>
      </c>
      <c r="K123" s="217" t="s">
        <v>302</v>
      </c>
      <c r="L123" s="46"/>
      <c r="M123" s="222" t="s">
        <v>21</v>
      </c>
      <c r="N123" s="223" t="s">
        <v>43</v>
      </c>
      <c r="O123" s="86"/>
      <c r="P123" s="224">
        <f>O123*H123</f>
        <v>0</v>
      </c>
      <c r="Q123" s="224">
        <v>0.0053299999999999997</v>
      </c>
      <c r="R123" s="224">
        <f>Q123*H123</f>
        <v>0.084747000000000003</v>
      </c>
      <c r="S123" s="224">
        <v>0</v>
      </c>
      <c r="T123" s="225">
        <f>S123*H123</f>
        <v>0</v>
      </c>
      <c r="U123" s="40"/>
      <c r="V123" s="40"/>
      <c r="W123" s="40"/>
      <c r="X123" s="40"/>
      <c r="Y123" s="40"/>
      <c r="Z123" s="40"/>
      <c r="AA123" s="40"/>
      <c r="AB123" s="40"/>
      <c r="AC123" s="40"/>
      <c r="AD123" s="40"/>
      <c r="AE123" s="40"/>
      <c r="AR123" s="226" t="s">
        <v>303</v>
      </c>
      <c r="AT123" s="226" t="s">
        <v>298</v>
      </c>
      <c r="AU123" s="226" t="s">
        <v>81</v>
      </c>
      <c r="AY123" s="19" t="s">
        <v>295</v>
      </c>
      <c r="BE123" s="227">
        <f>IF(N123="základní",J123,0)</f>
        <v>0</v>
      </c>
      <c r="BF123" s="227">
        <f>IF(N123="snížená",J123,0)</f>
        <v>0</v>
      </c>
      <c r="BG123" s="227">
        <f>IF(N123="zákl. přenesená",J123,0)</f>
        <v>0</v>
      </c>
      <c r="BH123" s="227">
        <f>IF(N123="sníž. přenesená",J123,0)</f>
        <v>0</v>
      </c>
      <c r="BI123" s="227">
        <f>IF(N123="nulová",J123,0)</f>
        <v>0</v>
      </c>
      <c r="BJ123" s="19" t="s">
        <v>79</v>
      </c>
      <c r="BK123" s="227">
        <f>ROUND(I123*H123,2)</f>
        <v>0</v>
      </c>
      <c r="BL123" s="19" t="s">
        <v>303</v>
      </c>
      <c r="BM123" s="226" t="s">
        <v>1692</v>
      </c>
    </row>
    <row r="124" s="2" customFormat="1">
      <c r="A124" s="40"/>
      <c r="B124" s="41"/>
      <c r="C124" s="42"/>
      <c r="D124" s="228" t="s">
        <v>305</v>
      </c>
      <c r="E124" s="42"/>
      <c r="F124" s="229" t="s">
        <v>916</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305</v>
      </c>
      <c r="AU124" s="19" t="s">
        <v>81</v>
      </c>
    </row>
    <row r="125" s="13" customFormat="1">
      <c r="A125" s="13"/>
      <c r="B125" s="233"/>
      <c r="C125" s="234"/>
      <c r="D125" s="235" t="s">
        <v>307</v>
      </c>
      <c r="E125" s="236" t="s">
        <v>21</v>
      </c>
      <c r="F125" s="237" t="s">
        <v>909</v>
      </c>
      <c r="G125" s="234"/>
      <c r="H125" s="236" t="s">
        <v>21</v>
      </c>
      <c r="I125" s="238"/>
      <c r="J125" s="234"/>
      <c r="K125" s="234"/>
      <c r="L125" s="239"/>
      <c r="M125" s="240"/>
      <c r="N125" s="241"/>
      <c r="O125" s="241"/>
      <c r="P125" s="241"/>
      <c r="Q125" s="241"/>
      <c r="R125" s="241"/>
      <c r="S125" s="241"/>
      <c r="T125" s="242"/>
      <c r="U125" s="13"/>
      <c r="V125" s="13"/>
      <c r="W125" s="13"/>
      <c r="X125" s="13"/>
      <c r="Y125" s="13"/>
      <c r="Z125" s="13"/>
      <c r="AA125" s="13"/>
      <c r="AB125" s="13"/>
      <c r="AC125" s="13"/>
      <c r="AD125" s="13"/>
      <c r="AE125" s="13"/>
      <c r="AT125" s="243" t="s">
        <v>307</v>
      </c>
      <c r="AU125" s="243" t="s">
        <v>81</v>
      </c>
      <c r="AV125" s="13" t="s">
        <v>79</v>
      </c>
      <c r="AW125" s="13" t="s">
        <v>33</v>
      </c>
      <c r="AX125" s="13" t="s">
        <v>72</v>
      </c>
      <c r="AY125" s="243" t="s">
        <v>295</v>
      </c>
    </row>
    <row r="126" s="14" customFormat="1">
      <c r="A126" s="14"/>
      <c r="B126" s="244"/>
      <c r="C126" s="245"/>
      <c r="D126" s="235" t="s">
        <v>307</v>
      </c>
      <c r="E126" s="246" t="s">
        <v>21</v>
      </c>
      <c r="F126" s="247" t="s">
        <v>917</v>
      </c>
      <c r="G126" s="245"/>
      <c r="H126" s="248">
        <v>14.4</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307</v>
      </c>
      <c r="AU126" s="254" t="s">
        <v>81</v>
      </c>
      <c r="AV126" s="14" t="s">
        <v>81</v>
      </c>
      <c r="AW126" s="14" t="s">
        <v>33</v>
      </c>
      <c r="AX126" s="14" t="s">
        <v>72</v>
      </c>
      <c r="AY126" s="254" t="s">
        <v>295</v>
      </c>
    </row>
    <row r="127" s="14" customFormat="1">
      <c r="A127" s="14"/>
      <c r="B127" s="244"/>
      <c r="C127" s="245"/>
      <c r="D127" s="235" t="s">
        <v>307</v>
      </c>
      <c r="E127" s="246" t="s">
        <v>21</v>
      </c>
      <c r="F127" s="247" t="s">
        <v>918</v>
      </c>
      <c r="G127" s="245"/>
      <c r="H127" s="248">
        <v>1.5</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307</v>
      </c>
      <c r="AU127" s="254" t="s">
        <v>81</v>
      </c>
      <c r="AV127" s="14" t="s">
        <v>81</v>
      </c>
      <c r="AW127" s="14" t="s">
        <v>33</v>
      </c>
      <c r="AX127" s="14" t="s">
        <v>72</v>
      </c>
      <c r="AY127" s="254" t="s">
        <v>295</v>
      </c>
    </row>
    <row r="128" s="15" customFormat="1">
      <c r="A128" s="15"/>
      <c r="B128" s="255"/>
      <c r="C128" s="256"/>
      <c r="D128" s="235" t="s">
        <v>307</v>
      </c>
      <c r="E128" s="257" t="s">
        <v>21</v>
      </c>
      <c r="F128" s="258" t="s">
        <v>312</v>
      </c>
      <c r="G128" s="256"/>
      <c r="H128" s="259">
        <v>15.9</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307</v>
      </c>
      <c r="AU128" s="265" t="s">
        <v>81</v>
      </c>
      <c r="AV128" s="15" t="s">
        <v>303</v>
      </c>
      <c r="AW128" s="15" t="s">
        <v>33</v>
      </c>
      <c r="AX128" s="15" t="s">
        <v>79</v>
      </c>
      <c r="AY128" s="265" t="s">
        <v>295</v>
      </c>
    </row>
    <row r="129" s="2" customFormat="1" ht="37.8" customHeight="1">
      <c r="A129" s="40"/>
      <c r="B129" s="41"/>
      <c r="C129" s="215" t="s">
        <v>303</v>
      </c>
      <c r="D129" s="215" t="s">
        <v>298</v>
      </c>
      <c r="E129" s="216" t="s">
        <v>919</v>
      </c>
      <c r="F129" s="217" t="s">
        <v>920</v>
      </c>
      <c r="G129" s="218" t="s">
        <v>301</v>
      </c>
      <c r="H129" s="219">
        <v>15.9</v>
      </c>
      <c r="I129" s="220"/>
      <c r="J129" s="221">
        <f>ROUND(I129*H129,2)</f>
        <v>0</v>
      </c>
      <c r="K129" s="217" t="s">
        <v>302</v>
      </c>
      <c r="L129" s="46"/>
      <c r="M129" s="222" t="s">
        <v>21</v>
      </c>
      <c r="N129" s="223"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303</v>
      </c>
      <c r="AT129" s="226" t="s">
        <v>298</v>
      </c>
      <c r="AU129" s="226" t="s">
        <v>81</v>
      </c>
      <c r="AY129" s="19" t="s">
        <v>295</v>
      </c>
      <c r="BE129" s="227">
        <f>IF(N129="základní",J129,0)</f>
        <v>0</v>
      </c>
      <c r="BF129" s="227">
        <f>IF(N129="snížená",J129,0)</f>
        <v>0</v>
      </c>
      <c r="BG129" s="227">
        <f>IF(N129="zákl. přenesená",J129,0)</f>
        <v>0</v>
      </c>
      <c r="BH129" s="227">
        <f>IF(N129="sníž. přenesená",J129,0)</f>
        <v>0</v>
      </c>
      <c r="BI129" s="227">
        <f>IF(N129="nulová",J129,0)</f>
        <v>0</v>
      </c>
      <c r="BJ129" s="19" t="s">
        <v>79</v>
      </c>
      <c r="BK129" s="227">
        <f>ROUND(I129*H129,2)</f>
        <v>0</v>
      </c>
      <c r="BL129" s="19" t="s">
        <v>303</v>
      </c>
      <c r="BM129" s="226" t="s">
        <v>1693</v>
      </c>
    </row>
    <row r="130" s="2" customFormat="1">
      <c r="A130" s="40"/>
      <c r="B130" s="41"/>
      <c r="C130" s="42"/>
      <c r="D130" s="228" t="s">
        <v>305</v>
      </c>
      <c r="E130" s="42"/>
      <c r="F130" s="229" t="s">
        <v>922</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305</v>
      </c>
      <c r="AU130" s="19" t="s">
        <v>81</v>
      </c>
    </row>
    <row r="131" s="2" customFormat="1" ht="37.8" customHeight="1">
      <c r="A131" s="40"/>
      <c r="B131" s="41"/>
      <c r="C131" s="215" t="s">
        <v>332</v>
      </c>
      <c r="D131" s="215" t="s">
        <v>298</v>
      </c>
      <c r="E131" s="216" t="s">
        <v>923</v>
      </c>
      <c r="F131" s="217" t="s">
        <v>924</v>
      </c>
      <c r="G131" s="218" t="s">
        <v>301</v>
      </c>
      <c r="H131" s="219">
        <v>14.4</v>
      </c>
      <c r="I131" s="220"/>
      <c r="J131" s="221">
        <f>ROUND(I131*H131,2)</f>
        <v>0</v>
      </c>
      <c r="K131" s="217" t="s">
        <v>302</v>
      </c>
      <c r="L131" s="46"/>
      <c r="M131" s="222" t="s">
        <v>21</v>
      </c>
      <c r="N131" s="223" t="s">
        <v>43</v>
      </c>
      <c r="O131" s="86"/>
      <c r="P131" s="224">
        <f>O131*H131</f>
        <v>0</v>
      </c>
      <c r="Q131" s="224">
        <v>0.00080999999999999996</v>
      </c>
      <c r="R131" s="224">
        <f>Q131*H131</f>
        <v>0.011663999999999999</v>
      </c>
      <c r="S131" s="224">
        <v>0</v>
      </c>
      <c r="T131" s="225">
        <f>S131*H131</f>
        <v>0</v>
      </c>
      <c r="U131" s="40"/>
      <c r="V131" s="40"/>
      <c r="W131" s="40"/>
      <c r="X131" s="40"/>
      <c r="Y131" s="40"/>
      <c r="Z131" s="40"/>
      <c r="AA131" s="40"/>
      <c r="AB131" s="40"/>
      <c r="AC131" s="40"/>
      <c r="AD131" s="40"/>
      <c r="AE131" s="40"/>
      <c r="AR131" s="226" t="s">
        <v>303</v>
      </c>
      <c r="AT131" s="226" t="s">
        <v>298</v>
      </c>
      <c r="AU131" s="226" t="s">
        <v>81</v>
      </c>
      <c r="AY131" s="19" t="s">
        <v>295</v>
      </c>
      <c r="BE131" s="227">
        <f>IF(N131="základní",J131,0)</f>
        <v>0</v>
      </c>
      <c r="BF131" s="227">
        <f>IF(N131="snížená",J131,0)</f>
        <v>0</v>
      </c>
      <c r="BG131" s="227">
        <f>IF(N131="zákl. přenesená",J131,0)</f>
        <v>0</v>
      </c>
      <c r="BH131" s="227">
        <f>IF(N131="sníž. přenesená",J131,0)</f>
        <v>0</v>
      </c>
      <c r="BI131" s="227">
        <f>IF(N131="nulová",J131,0)</f>
        <v>0</v>
      </c>
      <c r="BJ131" s="19" t="s">
        <v>79</v>
      </c>
      <c r="BK131" s="227">
        <f>ROUND(I131*H131,2)</f>
        <v>0</v>
      </c>
      <c r="BL131" s="19" t="s">
        <v>303</v>
      </c>
      <c r="BM131" s="226" t="s">
        <v>1694</v>
      </c>
    </row>
    <row r="132" s="2" customFormat="1">
      <c r="A132" s="40"/>
      <c r="B132" s="41"/>
      <c r="C132" s="42"/>
      <c r="D132" s="228" t="s">
        <v>305</v>
      </c>
      <c r="E132" s="42"/>
      <c r="F132" s="229" t="s">
        <v>926</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305</v>
      </c>
      <c r="AU132" s="19" t="s">
        <v>81</v>
      </c>
    </row>
    <row r="133" s="13" customFormat="1">
      <c r="A133" s="13"/>
      <c r="B133" s="233"/>
      <c r="C133" s="234"/>
      <c r="D133" s="235" t="s">
        <v>307</v>
      </c>
      <c r="E133" s="236" t="s">
        <v>21</v>
      </c>
      <c r="F133" s="237" t="s">
        <v>909</v>
      </c>
      <c r="G133" s="234"/>
      <c r="H133" s="236" t="s">
        <v>21</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307</v>
      </c>
      <c r="AU133" s="243" t="s">
        <v>81</v>
      </c>
      <c r="AV133" s="13" t="s">
        <v>79</v>
      </c>
      <c r="AW133" s="13" t="s">
        <v>33</v>
      </c>
      <c r="AX133" s="13" t="s">
        <v>72</v>
      </c>
      <c r="AY133" s="243" t="s">
        <v>295</v>
      </c>
    </row>
    <row r="134" s="14" customFormat="1">
      <c r="A134" s="14"/>
      <c r="B134" s="244"/>
      <c r="C134" s="245"/>
      <c r="D134" s="235" t="s">
        <v>307</v>
      </c>
      <c r="E134" s="246" t="s">
        <v>21</v>
      </c>
      <c r="F134" s="247" t="s">
        <v>917</v>
      </c>
      <c r="G134" s="245"/>
      <c r="H134" s="248">
        <v>14.4</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307</v>
      </c>
      <c r="AU134" s="254" t="s">
        <v>81</v>
      </c>
      <c r="AV134" s="14" t="s">
        <v>81</v>
      </c>
      <c r="AW134" s="14" t="s">
        <v>33</v>
      </c>
      <c r="AX134" s="14" t="s">
        <v>72</v>
      </c>
      <c r="AY134" s="254" t="s">
        <v>295</v>
      </c>
    </row>
    <row r="135" s="15" customFormat="1">
      <c r="A135" s="15"/>
      <c r="B135" s="255"/>
      <c r="C135" s="256"/>
      <c r="D135" s="235" t="s">
        <v>307</v>
      </c>
      <c r="E135" s="257" t="s">
        <v>21</v>
      </c>
      <c r="F135" s="258" t="s">
        <v>312</v>
      </c>
      <c r="G135" s="256"/>
      <c r="H135" s="259">
        <v>14.4</v>
      </c>
      <c r="I135" s="260"/>
      <c r="J135" s="256"/>
      <c r="K135" s="256"/>
      <c r="L135" s="261"/>
      <c r="M135" s="262"/>
      <c r="N135" s="263"/>
      <c r="O135" s="263"/>
      <c r="P135" s="263"/>
      <c r="Q135" s="263"/>
      <c r="R135" s="263"/>
      <c r="S135" s="263"/>
      <c r="T135" s="264"/>
      <c r="U135" s="15"/>
      <c r="V135" s="15"/>
      <c r="W135" s="15"/>
      <c r="X135" s="15"/>
      <c r="Y135" s="15"/>
      <c r="Z135" s="15"/>
      <c r="AA135" s="15"/>
      <c r="AB135" s="15"/>
      <c r="AC135" s="15"/>
      <c r="AD135" s="15"/>
      <c r="AE135" s="15"/>
      <c r="AT135" s="265" t="s">
        <v>307</v>
      </c>
      <c r="AU135" s="265" t="s">
        <v>81</v>
      </c>
      <c r="AV135" s="15" t="s">
        <v>303</v>
      </c>
      <c r="AW135" s="15" t="s">
        <v>33</v>
      </c>
      <c r="AX135" s="15" t="s">
        <v>79</v>
      </c>
      <c r="AY135" s="265" t="s">
        <v>295</v>
      </c>
    </row>
    <row r="136" s="2" customFormat="1" ht="37.8" customHeight="1">
      <c r="A136" s="40"/>
      <c r="B136" s="41"/>
      <c r="C136" s="215" t="s">
        <v>338</v>
      </c>
      <c r="D136" s="215" t="s">
        <v>298</v>
      </c>
      <c r="E136" s="216" t="s">
        <v>927</v>
      </c>
      <c r="F136" s="217" t="s">
        <v>928</v>
      </c>
      <c r="G136" s="218" t="s">
        <v>301</v>
      </c>
      <c r="H136" s="219">
        <v>14.4</v>
      </c>
      <c r="I136" s="220"/>
      <c r="J136" s="221">
        <f>ROUND(I136*H136,2)</f>
        <v>0</v>
      </c>
      <c r="K136" s="217" t="s">
        <v>302</v>
      </c>
      <c r="L136" s="46"/>
      <c r="M136" s="222" t="s">
        <v>21</v>
      </c>
      <c r="N136" s="223" t="s">
        <v>43</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303</v>
      </c>
      <c r="AT136" s="226" t="s">
        <v>298</v>
      </c>
      <c r="AU136" s="226" t="s">
        <v>81</v>
      </c>
      <c r="AY136" s="19" t="s">
        <v>295</v>
      </c>
      <c r="BE136" s="227">
        <f>IF(N136="základní",J136,0)</f>
        <v>0</v>
      </c>
      <c r="BF136" s="227">
        <f>IF(N136="snížená",J136,0)</f>
        <v>0</v>
      </c>
      <c r="BG136" s="227">
        <f>IF(N136="zákl. přenesená",J136,0)</f>
        <v>0</v>
      </c>
      <c r="BH136" s="227">
        <f>IF(N136="sníž. přenesená",J136,0)</f>
        <v>0</v>
      </c>
      <c r="BI136" s="227">
        <f>IF(N136="nulová",J136,0)</f>
        <v>0</v>
      </c>
      <c r="BJ136" s="19" t="s">
        <v>79</v>
      </c>
      <c r="BK136" s="227">
        <f>ROUND(I136*H136,2)</f>
        <v>0</v>
      </c>
      <c r="BL136" s="19" t="s">
        <v>303</v>
      </c>
      <c r="BM136" s="226" t="s">
        <v>1695</v>
      </c>
    </row>
    <row r="137" s="2" customFormat="1">
      <c r="A137" s="40"/>
      <c r="B137" s="41"/>
      <c r="C137" s="42"/>
      <c r="D137" s="228" t="s">
        <v>305</v>
      </c>
      <c r="E137" s="42"/>
      <c r="F137" s="229" t="s">
        <v>930</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305</v>
      </c>
      <c r="AU137" s="19" t="s">
        <v>81</v>
      </c>
    </row>
    <row r="138" s="2" customFormat="1" ht="78" customHeight="1">
      <c r="A138" s="40"/>
      <c r="B138" s="41"/>
      <c r="C138" s="215" t="s">
        <v>345</v>
      </c>
      <c r="D138" s="215" t="s">
        <v>298</v>
      </c>
      <c r="E138" s="216" t="s">
        <v>931</v>
      </c>
      <c r="F138" s="217" t="s">
        <v>932</v>
      </c>
      <c r="G138" s="218" t="s">
        <v>348</v>
      </c>
      <c r="H138" s="219">
        <v>0.182</v>
      </c>
      <c r="I138" s="220"/>
      <c r="J138" s="221">
        <f>ROUND(I138*H138,2)</f>
        <v>0</v>
      </c>
      <c r="K138" s="217" t="s">
        <v>302</v>
      </c>
      <c r="L138" s="46"/>
      <c r="M138" s="222" t="s">
        <v>21</v>
      </c>
      <c r="N138" s="223" t="s">
        <v>43</v>
      </c>
      <c r="O138" s="86"/>
      <c r="P138" s="224">
        <f>O138*H138</f>
        <v>0</v>
      </c>
      <c r="Q138" s="224">
        <v>1.06277</v>
      </c>
      <c r="R138" s="224">
        <f>Q138*H138</f>
        <v>0.19342413999999999</v>
      </c>
      <c r="S138" s="224">
        <v>0</v>
      </c>
      <c r="T138" s="225">
        <f>S138*H138</f>
        <v>0</v>
      </c>
      <c r="U138" s="40"/>
      <c r="V138" s="40"/>
      <c r="W138" s="40"/>
      <c r="X138" s="40"/>
      <c r="Y138" s="40"/>
      <c r="Z138" s="40"/>
      <c r="AA138" s="40"/>
      <c r="AB138" s="40"/>
      <c r="AC138" s="40"/>
      <c r="AD138" s="40"/>
      <c r="AE138" s="40"/>
      <c r="AR138" s="226" t="s">
        <v>303</v>
      </c>
      <c r="AT138" s="226" t="s">
        <v>298</v>
      </c>
      <c r="AU138" s="226" t="s">
        <v>81</v>
      </c>
      <c r="AY138" s="19" t="s">
        <v>295</v>
      </c>
      <c r="BE138" s="227">
        <f>IF(N138="základní",J138,0)</f>
        <v>0</v>
      </c>
      <c r="BF138" s="227">
        <f>IF(N138="snížená",J138,0)</f>
        <v>0</v>
      </c>
      <c r="BG138" s="227">
        <f>IF(N138="zákl. přenesená",J138,0)</f>
        <v>0</v>
      </c>
      <c r="BH138" s="227">
        <f>IF(N138="sníž. přenesená",J138,0)</f>
        <v>0</v>
      </c>
      <c r="BI138" s="227">
        <f>IF(N138="nulová",J138,0)</f>
        <v>0</v>
      </c>
      <c r="BJ138" s="19" t="s">
        <v>79</v>
      </c>
      <c r="BK138" s="227">
        <f>ROUND(I138*H138,2)</f>
        <v>0</v>
      </c>
      <c r="BL138" s="19" t="s">
        <v>303</v>
      </c>
      <c r="BM138" s="226" t="s">
        <v>1696</v>
      </c>
    </row>
    <row r="139" s="2" customFormat="1">
      <c r="A139" s="40"/>
      <c r="B139" s="41"/>
      <c r="C139" s="42"/>
      <c r="D139" s="228" t="s">
        <v>305</v>
      </c>
      <c r="E139" s="42"/>
      <c r="F139" s="229" t="s">
        <v>934</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305</v>
      </c>
      <c r="AU139" s="19" t="s">
        <v>81</v>
      </c>
    </row>
    <row r="140" s="13" customFormat="1">
      <c r="A140" s="13"/>
      <c r="B140" s="233"/>
      <c r="C140" s="234"/>
      <c r="D140" s="235" t="s">
        <v>307</v>
      </c>
      <c r="E140" s="236" t="s">
        <v>21</v>
      </c>
      <c r="F140" s="237" t="s">
        <v>935</v>
      </c>
      <c r="G140" s="234"/>
      <c r="H140" s="236" t="s">
        <v>21</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307</v>
      </c>
      <c r="AU140" s="243" t="s">
        <v>81</v>
      </c>
      <c r="AV140" s="13" t="s">
        <v>79</v>
      </c>
      <c r="AW140" s="13" t="s">
        <v>33</v>
      </c>
      <c r="AX140" s="13" t="s">
        <v>72</v>
      </c>
      <c r="AY140" s="243" t="s">
        <v>295</v>
      </c>
    </row>
    <row r="141" s="14" customFormat="1">
      <c r="A141" s="14"/>
      <c r="B141" s="244"/>
      <c r="C141" s="245"/>
      <c r="D141" s="235" t="s">
        <v>307</v>
      </c>
      <c r="E141" s="246" t="s">
        <v>21</v>
      </c>
      <c r="F141" s="247" t="s">
        <v>936</v>
      </c>
      <c r="G141" s="245"/>
      <c r="H141" s="248">
        <v>0.114</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307</v>
      </c>
      <c r="AU141" s="254" t="s">
        <v>81</v>
      </c>
      <c r="AV141" s="14" t="s">
        <v>81</v>
      </c>
      <c r="AW141" s="14" t="s">
        <v>33</v>
      </c>
      <c r="AX141" s="14" t="s">
        <v>72</v>
      </c>
      <c r="AY141" s="254" t="s">
        <v>295</v>
      </c>
    </row>
    <row r="142" s="14" customFormat="1">
      <c r="A142" s="14"/>
      <c r="B142" s="244"/>
      <c r="C142" s="245"/>
      <c r="D142" s="235" t="s">
        <v>307</v>
      </c>
      <c r="E142" s="246" t="s">
        <v>21</v>
      </c>
      <c r="F142" s="247" t="s">
        <v>937</v>
      </c>
      <c r="G142" s="245"/>
      <c r="H142" s="248">
        <v>0.043999999999999997</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307</v>
      </c>
      <c r="AU142" s="254" t="s">
        <v>81</v>
      </c>
      <c r="AV142" s="14" t="s">
        <v>81</v>
      </c>
      <c r="AW142" s="14" t="s">
        <v>33</v>
      </c>
      <c r="AX142" s="14" t="s">
        <v>72</v>
      </c>
      <c r="AY142" s="254" t="s">
        <v>295</v>
      </c>
    </row>
    <row r="143" s="15" customFormat="1">
      <c r="A143" s="15"/>
      <c r="B143" s="255"/>
      <c r="C143" s="256"/>
      <c r="D143" s="235" t="s">
        <v>307</v>
      </c>
      <c r="E143" s="257" t="s">
        <v>21</v>
      </c>
      <c r="F143" s="258" t="s">
        <v>312</v>
      </c>
      <c r="G143" s="256"/>
      <c r="H143" s="259">
        <v>0.158</v>
      </c>
      <c r="I143" s="260"/>
      <c r="J143" s="256"/>
      <c r="K143" s="256"/>
      <c r="L143" s="261"/>
      <c r="M143" s="262"/>
      <c r="N143" s="263"/>
      <c r="O143" s="263"/>
      <c r="P143" s="263"/>
      <c r="Q143" s="263"/>
      <c r="R143" s="263"/>
      <c r="S143" s="263"/>
      <c r="T143" s="264"/>
      <c r="U143" s="15"/>
      <c r="V143" s="15"/>
      <c r="W143" s="15"/>
      <c r="X143" s="15"/>
      <c r="Y143" s="15"/>
      <c r="Z143" s="15"/>
      <c r="AA143" s="15"/>
      <c r="AB143" s="15"/>
      <c r="AC143" s="15"/>
      <c r="AD143" s="15"/>
      <c r="AE143" s="15"/>
      <c r="AT143" s="265" t="s">
        <v>307</v>
      </c>
      <c r="AU143" s="265" t="s">
        <v>81</v>
      </c>
      <c r="AV143" s="15" t="s">
        <v>303</v>
      </c>
      <c r="AW143" s="15" t="s">
        <v>33</v>
      </c>
      <c r="AX143" s="15" t="s">
        <v>79</v>
      </c>
      <c r="AY143" s="265" t="s">
        <v>295</v>
      </c>
    </row>
    <row r="144" s="14" customFormat="1">
      <c r="A144" s="14"/>
      <c r="B144" s="244"/>
      <c r="C144" s="245"/>
      <c r="D144" s="235" t="s">
        <v>307</v>
      </c>
      <c r="E144" s="245"/>
      <c r="F144" s="247" t="s">
        <v>938</v>
      </c>
      <c r="G144" s="245"/>
      <c r="H144" s="248">
        <v>0.182</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307</v>
      </c>
      <c r="AU144" s="254" t="s">
        <v>81</v>
      </c>
      <c r="AV144" s="14" t="s">
        <v>81</v>
      </c>
      <c r="AW144" s="14" t="s">
        <v>4</v>
      </c>
      <c r="AX144" s="14" t="s">
        <v>79</v>
      </c>
      <c r="AY144" s="254" t="s">
        <v>295</v>
      </c>
    </row>
    <row r="145" s="2" customFormat="1" ht="37.8" customHeight="1">
      <c r="A145" s="40"/>
      <c r="B145" s="41"/>
      <c r="C145" s="215" t="s">
        <v>351</v>
      </c>
      <c r="D145" s="215" t="s">
        <v>298</v>
      </c>
      <c r="E145" s="216" t="s">
        <v>939</v>
      </c>
      <c r="F145" s="217" t="s">
        <v>940</v>
      </c>
      <c r="G145" s="218" t="s">
        <v>348</v>
      </c>
      <c r="H145" s="219">
        <v>0.19</v>
      </c>
      <c r="I145" s="220"/>
      <c r="J145" s="221">
        <f>ROUND(I145*H145,2)</f>
        <v>0</v>
      </c>
      <c r="K145" s="217" t="s">
        <v>302</v>
      </c>
      <c r="L145" s="46"/>
      <c r="M145" s="222" t="s">
        <v>21</v>
      </c>
      <c r="N145" s="223" t="s">
        <v>43</v>
      </c>
      <c r="O145" s="86"/>
      <c r="P145" s="224">
        <f>O145*H145</f>
        <v>0</v>
      </c>
      <c r="Q145" s="224">
        <v>0.019539999999999998</v>
      </c>
      <c r="R145" s="224">
        <f>Q145*H145</f>
        <v>0.0037125999999999999</v>
      </c>
      <c r="S145" s="224">
        <v>0</v>
      </c>
      <c r="T145" s="225">
        <f>S145*H145</f>
        <v>0</v>
      </c>
      <c r="U145" s="40"/>
      <c r="V145" s="40"/>
      <c r="W145" s="40"/>
      <c r="X145" s="40"/>
      <c r="Y145" s="40"/>
      <c r="Z145" s="40"/>
      <c r="AA145" s="40"/>
      <c r="AB145" s="40"/>
      <c r="AC145" s="40"/>
      <c r="AD145" s="40"/>
      <c r="AE145" s="40"/>
      <c r="AR145" s="226" t="s">
        <v>303</v>
      </c>
      <c r="AT145" s="226" t="s">
        <v>298</v>
      </c>
      <c r="AU145" s="226" t="s">
        <v>81</v>
      </c>
      <c r="AY145" s="19" t="s">
        <v>295</v>
      </c>
      <c r="BE145" s="227">
        <f>IF(N145="základní",J145,0)</f>
        <v>0</v>
      </c>
      <c r="BF145" s="227">
        <f>IF(N145="snížená",J145,0)</f>
        <v>0</v>
      </c>
      <c r="BG145" s="227">
        <f>IF(N145="zákl. přenesená",J145,0)</f>
        <v>0</v>
      </c>
      <c r="BH145" s="227">
        <f>IF(N145="sníž. přenesená",J145,0)</f>
        <v>0</v>
      </c>
      <c r="BI145" s="227">
        <f>IF(N145="nulová",J145,0)</f>
        <v>0</v>
      </c>
      <c r="BJ145" s="19" t="s">
        <v>79</v>
      </c>
      <c r="BK145" s="227">
        <f>ROUND(I145*H145,2)</f>
        <v>0</v>
      </c>
      <c r="BL145" s="19" t="s">
        <v>303</v>
      </c>
      <c r="BM145" s="226" t="s">
        <v>1697</v>
      </c>
    </row>
    <row r="146" s="2" customFormat="1">
      <c r="A146" s="40"/>
      <c r="B146" s="41"/>
      <c r="C146" s="42"/>
      <c r="D146" s="228" t="s">
        <v>305</v>
      </c>
      <c r="E146" s="42"/>
      <c r="F146" s="229" t="s">
        <v>942</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305</v>
      </c>
      <c r="AU146" s="19" t="s">
        <v>81</v>
      </c>
    </row>
    <row r="147" s="13" customFormat="1">
      <c r="A147" s="13"/>
      <c r="B147" s="233"/>
      <c r="C147" s="234"/>
      <c r="D147" s="235" t="s">
        <v>307</v>
      </c>
      <c r="E147" s="236" t="s">
        <v>21</v>
      </c>
      <c r="F147" s="237" t="s">
        <v>935</v>
      </c>
      <c r="G147" s="234"/>
      <c r="H147" s="236" t="s">
        <v>21</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307</v>
      </c>
      <c r="AU147" s="243" t="s">
        <v>81</v>
      </c>
      <c r="AV147" s="13" t="s">
        <v>79</v>
      </c>
      <c r="AW147" s="13" t="s">
        <v>33</v>
      </c>
      <c r="AX147" s="13" t="s">
        <v>72</v>
      </c>
      <c r="AY147" s="243" t="s">
        <v>295</v>
      </c>
    </row>
    <row r="148" s="14" customFormat="1">
      <c r="A148" s="14"/>
      <c r="B148" s="244"/>
      <c r="C148" s="245"/>
      <c r="D148" s="235" t="s">
        <v>307</v>
      </c>
      <c r="E148" s="246" t="s">
        <v>21</v>
      </c>
      <c r="F148" s="247" t="s">
        <v>943</v>
      </c>
      <c r="G148" s="245"/>
      <c r="H148" s="248">
        <v>0.153</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307</v>
      </c>
      <c r="AU148" s="254" t="s">
        <v>81</v>
      </c>
      <c r="AV148" s="14" t="s">
        <v>81</v>
      </c>
      <c r="AW148" s="14" t="s">
        <v>33</v>
      </c>
      <c r="AX148" s="14" t="s">
        <v>72</v>
      </c>
      <c r="AY148" s="254" t="s">
        <v>295</v>
      </c>
    </row>
    <row r="149" s="14" customFormat="1">
      <c r="A149" s="14"/>
      <c r="B149" s="244"/>
      <c r="C149" s="245"/>
      <c r="D149" s="235" t="s">
        <v>307</v>
      </c>
      <c r="E149" s="246" t="s">
        <v>21</v>
      </c>
      <c r="F149" s="247" t="s">
        <v>944</v>
      </c>
      <c r="G149" s="245"/>
      <c r="H149" s="248">
        <v>0.025000000000000001</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307</v>
      </c>
      <c r="AU149" s="254" t="s">
        <v>81</v>
      </c>
      <c r="AV149" s="14" t="s">
        <v>81</v>
      </c>
      <c r="AW149" s="14" t="s">
        <v>33</v>
      </c>
      <c r="AX149" s="14" t="s">
        <v>72</v>
      </c>
      <c r="AY149" s="254" t="s">
        <v>295</v>
      </c>
    </row>
    <row r="150" s="14" customFormat="1">
      <c r="A150" s="14"/>
      <c r="B150" s="244"/>
      <c r="C150" s="245"/>
      <c r="D150" s="235" t="s">
        <v>307</v>
      </c>
      <c r="E150" s="246" t="s">
        <v>21</v>
      </c>
      <c r="F150" s="247" t="s">
        <v>945</v>
      </c>
      <c r="G150" s="245"/>
      <c r="H150" s="248">
        <v>0.01</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307</v>
      </c>
      <c r="AU150" s="254" t="s">
        <v>81</v>
      </c>
      <c r="AV150" s="14" t="s">
        <v>81</v>
      </c>
      <c r="AW150" s="14" t="s">
        <v>33</v>
      </c>
      <c r="AX150" s="14" t="s">
        <v>72</v>
      </c>
      <c r="AY150" s="254" t="s">
        <v>295</v>
      </c>
    </row>
    <row r="151" s="14" customFormat="1">
      <c r="A151" s="14"/>
      <c r="B151" s="244"/>
      <c r="C151" s="245"/>
      <c r="D151" s="235" t="s">
        <v>307</v>
      </c>
      <c r="E151" s="246" t="s">
        <v>21</v>
      </c>
      <c r="F151" s="247" t="s">
        <v>946</v>
      </c>
      <c r="G151" s="245"/>
      <c r="H151" s="248">
        <v>0.002</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307</v>
      </c>
      <c r="AU151" s="254" t="s">
        <v>81</v>
      </c>
      <c r="AV151" s="14" t="s">
        <v>81</v>
      </c>
      <c r="AW151" s="14" t="s">
        <v>33</v>
      </c>
      <c r="AX151" s="14" t="s">
        <v>72</v>
      </c>
      <c r="AY151" s="254" t="s">
        <v>295</v>
      </c>
    </row>
    <row r="152" s="15" customFormat="1">
      <c r="A152" s="15"/>
      <c r="B152" s="255"/>
      <c r="C152" s="256"/>
      <c r="D152" s="235" t="s">
        <v>307</v>
      </c>
      <c r="E152" s="257" t="s">
        <v>21</v>
      </c>
      <c r="F152" s="258" t="s">
        <v>312</v>
      </c>
      <c r="G152" s="256"/>
      <c r="H152" s="259">
        <v>0.19</v>
      </c>
      <c r="I152" s="260"/>
      <c r="J152" s="256"/>
      <c r="K152" s="256"/>
      <c r="L152" s="261"/>
      <c r="M152" s="262"/>
      <c r="N152" s="263"/>
      <c r="O152" s="263"/>
      <c r="P152" s="263"/>
      <c r="Q152" s="263"/>
      <c r="R152" s="263"/>
      <c r="S152" s="263"/>
      <c r="T152" s="264"/>
      <c r="U152" s="15"/>
      <c r="V152" s="15"/>
      <c r="W152" s="15"/>
      <c r="X152" s="15"/>
      <c r="Y152" s="15"/>
      <c r="Z152" s="15"/>
      <c r="AA152" s="15"/>
      <c r="AB152" s="15"/>
      <c r="AC152" s="15"/>
      <c r="AD152" s="15"/>
      <c r="AE152" s="15"/>
      <c r="AT152" s="265" t="s">
        <v>307</v>
      </c>
      <c r="AU152" s="265" t="s">
        <v>81</v>
      </c>
      <c r="AV152" s="15" t="s">
        <v>303</v>
      </c>
      <c r="AW152" s="15" t="s">
        <v>33</v>
      </c>
      <c r="AX152" s="15" t="s">
        <v>79</v>
      </c>
      <c r="AY152" s="265" t="s">
        <v>295</v>
      </c>
    </row>
    <row r="153" s="2" customFormat="1" ht="24.15" customHeight="1">
      <c r="A153" s="40"/>
      <c r="B153" s="41"/>
      <c r="C153" s="286" t="s">
        <v>296</v>
      </c>
      <c r="D153" s="286" t="s">
        <v>947</v>
      </c>
      <c r="E153" s="287" t="s">
        <v>948</v>
      </c>
      <c r="F153" s="288" t="s">
        <v>949</v>
      </c>
      <c r="G153" s="289" t="s">
        <v>348</v>
      </c>
      <c r="H153" s="290">
        <v>0.219</v>
      </c>
      <c r="I153" s="291"/>
      <c r="J153" s="292">
        <f>ROUND(I153*H153,2)</f>
        <v>0</v>
      </c>
      <c r="K153" s="288" t="s">
        <v>302</v>
      </c>
      <c r="L153" s="293"/>
      <c r="M153" s="294" t="s">
        <v>21</v>
      </c>
      <c r="N153" s="295" t="s">
        <v>43</v>
      </c>
      <c r="O153" s="86"/>
      <c r="P153" s="224">
        <f>O153*H153</f>
        <v>0</v>
      </c>
      <c r="Q153" s="224">
        <v>1</v>
      </c>
      <c r="R153" s="224">
        <f>Q153*H153</f>
        <v>0.219</v>
      </c>
      <c r="S153" s="224">
        <v>0</v>
      </c>
      <c r="T153" s="225">
        <f>S153*H153</f>
        <v>0</v>
      </c>
      <c r="U153" s="40"/>
      <c r="V153" s="40"/>
      <c r="W153" s="40"/>
      <c r="X153" s="40"/>
      <c r="Y153" s="40"/>
      <c r="Z153" s="40"/>
      <c r="AA153" s="40"/>
      <c r="AB153" s="40"/>
      <c r="AC153" s="40"/>
      <c r="AD153" s="40"/>
      <c r="AE153" s="40"/>
      <c r="AR153" s="226" t="s">
        <v>351</v>
      </c>
      <c r="AT153" s="226" t="s">
        <v>947</v>
      </c>
      <c r="AU153" s="226" t="s">
        <v>81</v>
      </c>
      <c r="AY153" s="19" t="s">
        <v>295</v>
      </c>
      <c r="BE153" s="227">
        <f>IF(N153="základní",J153,0)</f>
        <v>0</v>
      </c>
      <c r="BF153" s="227">
        <f>IF(N153="snížená",J153,0)</f>
        <v>0</v>
      </c>
      <c r="BG153" s="227">
        <f>IF(N153="zákl. přenesená",J153,0)</f>
        <v>0</v>
      </c>
      <c r="BH153" s="227">
        <f>IF(N153="sníž. přenesená",J153,0)</f>
        <v>0</v>
      </c>
      <c r="BI153" s="227">
        <f>IF(N153="nulová",J153,0)</f>
        <v>0</v>
      </c>
      <c r="BJ153" s="19" t="s">
        <v>79</v>
      </c>
      <c r="BK153" s="227">
        <f>ROUND(I153*H153,2)</f>
        <v>0</v>
      </c>
      <c r="BL153" s="19" t="s">
        <v>303</v>
      </c>
      <c r="BM153" s="226" t="s">
        <v>1698</v>
      </c>
    </row>
    <row r="154" s="14" customFormat="1">
      <c r="A154" s="14"/>
      <c r="B154" s="244"/>
      <c r="C154" s="245"/>
      <c r="D154" s="235" t="s">
        <v>307</v>
      </c>
      <c r="E154" s="245"/>
      <c r="F154" s="247" t="s">
        <v>951</v>
      </c>
      <c r="G154" s="245"/>
      <c r="H154" s="248">
        <v>0.219</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307</v>
      </c>
      <c r="AU154" s="254" t="s">
        <v>81</v>
      </c>
      <c r="AV154" s="14" t="s">
        <v>81</v>
      </c>
      <c r="AW154" s="14" t="s">
        <v>4</v>
      </c>
      <c r="AX154" s="14" t="s">
        <v>79</v>
      </c>
      <c r="AY154" s="254" t="s">
        <v>295</v>
      </c>
    </row>
    <row r="155" s="2" customFormat="1" ht="37.8" customHeight="1">
      <c r="A155" s="40"/>
      <c r="B155" s="41"/>
      <c r="C155" s="215" t="s">
        <v>361</v>
      </c>
      <c r="D155" s="215" t="s">
        <v>298</v>
      </c>
      <c r="E155" s="216" t="s">
        <v>952</v>
      </c>
      <c r="F155" s="217" t="s">
        <v>953</v>
      </c>
      <c r="G155" s="218" t="s">
        <v>348</v>
      </c>
      <c r="H155" s="219">
        <v>0.70599999999999996</v>
      </c>
      <c r="I155" s="220"/>
      <c r="J155" s="221">
        <f>ROUND(I155*H155,2)</f>
        <v>0</v>
      </c>
      <c r="K155" s="217" t="s">
        <v>302</v>
      </c>
      <c r="L155" s="46"/>
      <c r="M155" s="222" t="s">
        <v>21</v>
      </c>
      <c r="N155" s="223" t="s">
        <v>43</v>
      </c>
      <c r="O155" s="86"/>
      <c r="P155" s="224">
        <f>O155*H155</f>
        <v>0</v>
      </c>
      <c r="Q155" s="224">
        <v>0.017090000000000001</v>
      </c>
      <c r="R155" s="224">
        <f>Q155*H155</f>
        <v>0.01206554</v>
      </c>
      <c r="S155" s="224">
        <v>0</v>
      </c>
      <c r="T155" s="225">
        <f>S155*H155</f>
        <v>0</v>
      </c>
      <c r="U155" s="40"/>
      <c r="V155" s="40"/>
      <c r="W155" s="40"/>
      <c r="X155" s="40"/>
      <c r="Y155" s="40"/>
      <c r="Z155" s="40"/>
      <c r="AA155" s="40"/>
      <c r="AB155" s="40"/>
      <c r="AC155" s="40"/>
      <c r="AD155" s="40"/>
      <c r="AE155" s="40"/>
      <c r="AR155" s="226" t="s">
        <v>303</v>
      </c>
      <c r="AT155" s="226" t="s">
        <v>298</v>
      </c>
      <c r="AU155" s="226" t="s">
        <v>81</v>
      </c>
      <c r="AY155" s="19" t="s">
        <v>295</v>
      </c>
      <c r="BE155" s="227">
        <f>IF(N155="základní",J155,0)</f>
        <v>0</v>
      </c>
      <c r="BF155" s="227">
        <f>IF(N155="snížená",J155,0)</f>
        <v>0</v>
      </c>
      <c r="BG155" s="227">
        <f>IF(N155="zákl. přenesená",J155,0)</f>
        <v>0</v>
      </c>
      <c r="BH155" s="227">
        <f>IF(N155="sníž. přenesená",J155,0)</f>
        <v>0</v>
      </c>
      <c r="BI155" s="227">
        <f>IF(N155="nulová",J155,0)</f>
        <v>0</v>
      </c>
      <c r="BJ155" s="19" t="s">
        <v>79</v>
      </c>
      <c r="BK155" s="227">
        <f>ROUND(I155*H155,2)</f>
        <v>0</v>
      </c>
      <c r="BL155" s="19" t="s">
        <v>303</v>
      </c>
      <c r="BM155" s="226" t="s">
        <v>1699</v>
      </c>
    </row>
    <row r="156" s="2" customFormat="1">
      <c r="A156" s="40"/>
      <c r="B156" s="41"/>
      <c r="C156" s="42"/>
      <c r="D156" s="228" t="s">
        <v>305</v>
      </c>
      <c r="E156" s="42"/>
      <c r="F156" s="229" t="s">
        <v>955</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305</v>
      </c>
      <c r="AU156" s="19" t="s">
        <v>81</v>
      </c>
    </row>
    <row r="157" s="13" customFormat="1">
      <c r="A157" s="13"/>
      <c r="B157" s="233"/>
      <c r="C157" s="234"/>
      <c r="D157" s="235" t="s">
        <v>307</v>
      </c>
      <c r="E157" s="236" t="s">
        <v>21</v>
      </c>
      <c r="F157" s="237" t="s">
        <v>935</v>
      </c>
      <c r="G157" s="234"/>
      <c r="H157" s="236" t="s">
        <v>21</v>
      </c>
      <c r="I157" s="238"/>
      <c r="J157" s="234"/>
      <c r="K157" s="234"/>
      <c r="L157" s="239"/>
      <c r="M157" s="240"/>
      <c r="N157" s="241"/>
      <c r="O157" s="241"/>
      <c r="P157" s="241"/>
      <c r="Q157" s="241"/>
      <c r="R157" s="241"/>
      <c r="S157" s="241"/>
      <c r="T157" s="242"/>
      <c r="U157" s="13"/>
      <c r="V157" s="13"/>
      <c r="W157" s="13"/>
      <c r="X157" s="13"/>
      <c r="Y157" s="13"/>
      <c r="Z157" s="13"/>
      <c r="AA157" s="13"/>
      <c r="AB157" s="13"/>
      <c r="AC157" s="13"/>
      <c r="AD157" s="13"/>
      <c r="AE157" s="13"/>
      <c r="AT157" s="243" t="s">
        <v>307</v>
      </c>
      <c r="AU157" s="243" t="s">
        <v>81</v>
      </c>
      <c r="AV157" s="13" t="s">
        <v>79</v>
      </c>
      <c r="AW157" s="13" t="s">
        <v>33</v>
      </c>
      <c r="AX157" s="13" t="s">
        <v>72</v>
      </c>
      <c r="AY157" s="243" t="s">
        <v>295</v>
      </c>
    </row>
    <row r="158" s="14" customFormat="1">
      <c r="A158" s="14"/>
      <c r="B158" s="244"/>
      <c r="C158" s="245"/>
      <c r="D158" s="235" t="s">
        <v>307</v>
      </c>
      <c r="E158" s="246" t="s">
        <v>21</v>
      </c>
      <c r="F158" s="247" t="s">
        <v>956</v>
      </c>
      <c r="G158" s="245"/>
      <c r="H158" s="248">
        <v>0.70599999999999996</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307</v>
      </c>
      <c r="AU158" s="254" t="s">
        <v>81</v>
      </c>
      <c r="AV158" s="14" t="s">
        <v>81</v>
      </c>
      <c r="AW158" s="14" t="s">
        <v>33</v>
      </c>
      <c r="AX158" s="14" t="s">
        <v>72</v>
      </c>
      <c r="AY158" s="254" t="s">
        <v>295</v>
      </c>
    </row>
    <row r="159" s="15" customFormat="1">
      <c r="A159" s="15"/>
      <c r="B159" s="255"/>
      <c r="C159" s="256"/>
      <c r="D159" s="235" t="s">
        <v>307</v>
      </c>
      <c r="E159" s="257" t="s">
        <v>21</v>
      </c>
      <c r="F159" s="258" t="s">
        <v>312</v>
      </c>
      <c r="G159" s="256"/>
      <c r="H159" s="259">
        <v>0.70599999999999996</v>
      </c>
      <c r="I159" s="260"/>
      <c r="J159" s="256"/>
      <c r="K159" s="256"/>
      <c r="L159" s="261"/>
      <c r="M159" s="262"/>
      <c r="N159" s="263"/>
      <c r="O159" s="263"/>
      <c r="P159" s="263"/>
      <c r="Q159" s="263"/>
      <c r="R159" s="263"/>
      <c r="S159" s="263"/>
      <c r="T159" s="264"/>
      <c r="U159" s="15"/>
      <c r="V159" s="15"/>
      <c r="W159" s="15"/>
      <c r="X159" s="15"/>
      <c r="Y159" s="15"/>
      <c r="Z159" s="15"/>
      <c r="AA159" s="15"/>
      <c r="AB159" s="15"/>
      <c r="AC159" s="15"/>
      <c r="AD159" s="15"/>
      <c r="AE159" s="15"/>
      <c r="AT159" s="265" t="s">
        <v>307</v>
      </c>
      <c r="AU159" s="265" t="s">
        <v>81</v>
      </c>
      <c r="AV159" s="15" t="s">
        <v>303</v>
      </c>
      <c r="AW159" s="15" t="s">
        <v>33</v>
      </c>
      <c r="AX159" s="15" t="s">
        <v>79</v>
      </c>
      <c r="AY159" s="265" t="s">
        <v>295</v>
      </c>
    </row>
    <row r="160" s="2" customFormat="1" ht="21.75" customHeight="1">
      <c r="A160" s="40"/>
      <c r="B160" s="41"/>
      <c r="C160" s="286" t="s">
        <v>370</v>
      </c>
      <c r="D160" s="286" t="s">
        <v>947</v>
      </c>
      <c r="E160" s="287" t="s">
        <v>957</v>
      </c>
      <c r="F160" s="288" t="s">
        <v>958</v>
      </c>
      <c r="G160" s="289" t="s">
        <v>348</v>
      </c>
      <c r="H160" s="290">
        <v>0.81200000000000006</v>
      </c>
      <c r="I160" s="291"/>
      <c r="J160" s="292">
        <f>ROUND(I160*H160,2)</f>
        <v>0</v>
      </c>
      <c r="K160" s="288" t="s">
        <v>302</v>
      </c>
      <c r="L160" s="293"/>
      <c r="M160" s="294" t="s">
        <v>21</v>
      </c>
      <c r="N160" s="295" t="s">
        <v>43</v>
      </c>
      <c r="O160" s="86"/>
      <c r="P160" s="224">
        <f>O160*H160</f>
        <v>0</v>
      </c>
      <c r="Q160" s="224">
        <v>1</v>
      </c>
      <c r="R160" s="224">
        <f>Q160*H160</f>
        <v>0.81200000000000006</v>
      </c>
      <c r="S160" s="224">
        <v>0</v>
      </c>
      <c r="T160" s="225">
        <f>S160*H160</f>
        <v>0</v>
      </c>
      <c r="U160" s="40"/>
      <c r="V160" s="40"/>
      <c r="W160" s="40"/>
      <c r="X160" s="40"/>
      <c r="Y160" s="40"/>
      <c r="Z160" s="40"/>
      <c r="AA160" s="40"/>
      <c r="AB160" s="40"/>
      <c r="AC160" s="40"/>
      <c r="AD160" s="40"/>
      <c r="AE160" s="40"/>
      <c r="AR160" s="226" t="s">
        <v>351</v>
      </c>
      <c r="AT160" s="226" t="s">
        <v>947</v>
      </c>
      <c r="AU160" s="226" t="s">
        <v>81</v>
      </c>
      <c r="AY160" s="19" t="s">
        <v>295</v>
      </c>
      <c r="BE160" s="227">
        <f>IF(N160="základní",J160,0)</f>
        <v>0</v>
      </c>
      <c r="BF160" s="227">
        <f>IF(N160="snížená",J160,0)</f>
        <v>0</v>
      </c>
      <c r="BG160" s="227">
        <f>IF(N160="zákl. přenesená",J160,0)</f>
        <v>0</v>
      </c>
      <c r="BH160" s="227">
        <f>IF(N160="sníž. přenesená",J160,0)</f>
        <v>0</v>
      </c>
      <c r="BI160" s="227">
        <f>IF(N160="nulová",J160,0)</f>
        <v>0</v>
      </c>
      <c r="BJ160" s="19" t="s">
        <v>79</v>
      </c>
      <c r="BK160" s="227">
        <f>ROUND(I160*H160,2)</f>
        <v>0</v>
      </c>
      <c r="BL160" s="19" t="s">
        <v>303</v>
      </c>
      <c r="BM160" s="226" t="s">
        <v>1700</v>
      </c>
    </row>
    <row r="161" s="14" customFormat="1">
      <c r="A161" s="14"/>
      <c r="B161" s="244"/>
      <c r="C161" s="245"/>
      <c r="D161" s="235" t="s">
        <v>307</v>
      </c>
      <c r="E161" s="245"/>
      <c r="F161" s="247" t="s">
        <v>960</v>
      </c>
      <c r="G161" s="245"/>
      <c r="H161" s="248">
        <v>0.81200000000000006</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307</v>
      </c>
      <c r="AU161" s="254" t="s">
        <v>81</v>
      </c>
      <c r="AV161" s="14" t="s">
        <v>81</v>
      </c>
      <c r="AW161" s="14" t="s">
        <v>4</v>
      </c>
      <c r="AX161" s="14" t="s">
        <v>79</v>
      </c>
      <c r="AY161" s="254" t="s">
        <v>295</v>
      </c>
    </row>
    <row r="162" s="12" customFormat="1" ht="22.8" customHeight="1">
      <c r="A162" s="12"/>
      <c r="B162" s="199"/>
      <c r="C162" s="200"/>
      <c r="D162" s="201" t="s">
        <v>71</v>
      </c>
      <c r="E162" s="213" t="s">
        <v>338</v>
      </c>
      <c r="F162" s="213" t="s">
        <v>857</v>
      </c>
      <c r="G162" s="200"/>
      <c r="H162" s="200"/>
      <c r="I162" s="203"/>
      <c r="J162" s="214">
        <f>BK162</f>
        <v>0</v>
      </c>
      <c r="K162" s="200"/>
      <c r="L162" s="205"/>
      <c r="M162" s="206"/>
      <c r="N162" s="207"/>
      <c r="O162" s="207"/>
      <c r="P162" s="208">
        <f>SUM(P163:P213)</f>
        <v>0</v>
      </c>
      <c r="Q162" s="207"/>
      <c r="R162" s="208">
        <f>SUM(R163:R213)</f>
        <v>34.240220729999997</v>
      </c>
      <c r="S162" s="207"/>
      <c r="T162" s="209">
        <f>SUM(T163:T213)</f>
        <v>0</v>
      </c>
      <c r="U162" s="12"/>
      <c r="V162" s="12"/>
      <c r="W162" s="12"/>
      <c r="X162" s="12"/>
      <c r="Y162" s="12"/>
      <c r="Z162" s="12"/>
      <c r="AA162" s="12"/>
      <c r="AB162" s="12"/>
      <c r="AC162" s="12"/>
      <c r="AD162" s="12"/>
      <c r="AE162" s="12"/>
      <c r="AR162" s="210" t="s">
        <v>79</v>
      </c>
      <c r="AT162" s="211" t="s">
        <v>71</v>
      </c>
      <c r="AU162" s="211" t="s">
        <v>79</v>
      </c>
      <c r="AY162" s="210" t="s">
        <v>295</v>
      </c>
      <c r="BK162" s="212">
        <f>SUM(BK163:BK213)</f>
        <v>0</v>
      </c>
    </row>
    <row r="163" s="2" customFormat="1" ht="33" customHeight="1">
      <c r="A163" s="40"/>
      <c r="B163" s="41"/>
      <c r="C163" s="215" t="s">
        <v>382</v>
      </c>
      <c r="D163" s="215" t="s">
        <v>298</v>
      </c>
      <c r="E163" s="216" t="s">
        <v>1219</v>
      </c>
      <c r="F163" s="217" t="s">
        <v>1220</v>
      </c>
      <c r="G163" s="218" t="s">
        <v>301</v>
      </c>
      <c r="H163" s="219">
        <v>173.53</v>
      </c>
      <c r="I163" s="220"/>
      <c r="J163" s="221">
        <f>ROUND(I163*H163,2)</f>
        <v>0</v>
      </c>
      <c r="K163" s="217" t="s">
        <v>302</v>
      </c>
      <c r="L163" s="46"/>
      <c r="M163" s="222" t="s">
        <v>21</v>
      </c>
      <c r="N163" s="223" t="s">
        <v>43</v>
      </c>
      <c r="O163" s="86"/>
      <c r="P163" s="224">
        <f>O163*H163</f>
        <v>0</v>
      </c>
      <c r="Q163" s="224">
        <v>0.0073499999999999998</v>
      </c>
      <c r="R163" s="224">
        <f>Q163*H163</f>
        <v>1.2754455</v>
      </c>
      <c r="S163" s="224">
        <v>0</v>
      </c>
      <c r="T163" s="225">
        <f>S163*H163</f>
        <v>0</v>
      </c>
      <c r="U163" s="40"/>
      <c r="V163" s="40"/>
      <c r="W163" s="40"/>
      <c r="X163" s="40"/>
      <c r="Y163" s="40"/>
      <c r="Z163" s="40"/>
      <c r="AA163" s="40"/>
      <c r="AB163" s="40"/>
      <c r="AC163" s="40"/>
      <c r="AD163" s="40"/>
      <c r="AE163" s="40"/>
      <c r="AR163" s="226" t="s">
        <v>303</v>
      </c>
      <c r="AT163" s="226" t="s">
        <v>298</v>
      </c>
      <c r="AU163" s="226" t="s">
        <v>81</v>
      </c>
      <c r="AY163" s="19" t="s">
        <v>295</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303</v>
      </c>
      <c r="BM163" s="226" t="s">
        <v>1701</v>
      </c>
    </row>
    <row r="164" s="2" customFormat="1">
      <c r="A164" s="40"/>
      <c r="B164" s="41"/>
      <c r="C164" s="42"/>
      <c r="D164" s="228" t="s">
        <v>305</v>
      </c>
      <c r="E164" s="42"/>
      <c r="F164" s="229" t="s">
        <v>1222</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305</v>
      </c>
      <c r="AU164" s="19" t="s">
        <v>81</v>
      </c>
    </row>
    <row r="165" s="14" customFormat="1">
      <c r="A165" s="14"/>
      <c r="B165" s="244"/>
      <c r="C165" s="245"/>
      <c r="D165" s="235" t="s">
        <v>307</v>
      </c>
      <c r="E165" s="246" t="s">
        <v>21</v>
      </c>
      <c r="F165" s="247" t="s">
        <v>1188</v>
      </c>
      <c r="G165" s="245"/>
      <c r="H165" s="248">
        <v>173.53</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307</v>
      </c>
      <c r="AU165" s="254" t="s">
        <v>81</v>
      </c>
      <c r="AV165" s="14" t="s">
        <v>81</v>
      </c>
      <c r="AW165" s="14" t="s">
        <v>33</v>
      </c>
      <c r="AX165" s="14" t="s">
        <v>72</v>
      </c>
      <c r="AY165" s="254" t="s">
        <v>295</v>
      </c>
    </row>
    <row r="166" s="15" customFormat="1">
      <c r="A166" s="15"/>
      <c r="B166" s="255"/>
      <c r="C166" s="256"/>
      <c r="D166" s="235" t="s">
        <v>307</v>
      </c>
      <c r="E166" s="257" t="s">
        <v>21</v>
      </c>
      <c r="F166" s="258" t="s">
        <v>312</v>
      </c>
      <c r="G166" s="256"/>
      <c r="H166" s="259">
        <v>173.53</v>
      </c>
      <c r="I166" s="260"/>
      <c r="J166" s="256"/>
      <c r="K166" s="256"/>
      <c r="L166" s="261"/>
      <c r="M166" s="262"/>
      <c r="N166" s="263"/>
      <c r="O166" s="263"/>
      <c r="P166" s="263"/>
      <c r="Q166" s="263"/>
      <c r="R166" s="263"/>
      <c r="S166" s="263"/>
      <c r="T166" s="264"/>
      <c r="U166" s="15"/>
      <c r="V166" s="15"/>
      <c r="W166" s="15"/>
      <c r="X166" s="15"/>
      <c r="Y166" s="15"/>
      <c r="Z166" s="15"/>
      <c r="AA166" s="15"/>
      <c r="AB166" s="15"/>
      <c r="AC166" s="15"/>
      <c r="AD166" s="15"/>
      <c r="AE166" s="15"/>
      <c r="AT166" s="265" t="s">
        <v>307</v>
      </c>
      <c r="AU166" s="265" t="s">
        <v>81</v>
      </c>
      <c r="AV166" s="15" t="s">
        <v>303</v>
      </c>
      <c r="AW166" s="15" t="s">
        <v>33</v>
      </c>
      <c r="AX166" s="15" t="s">
        <v>79</v>
      </c>
      <c r="AY166" s="265" t="s">
        <v>295</v>
      </c>
    </row>
    <row r="167" s="2" customFormat="1" ht="49.05" customHeight="1">
      <c r="A167" s="40"/>
      <c r="B167" s="41"/>
      <c r="C167" s="215" t="s">
        <v>393</v>
      </c>
      <c r="D167" s="215" t="s">
        <v>298</v>
      </c>
      <c r="E167" s="216" t="s">
        <v>1223</v>
      </c>
      <c r="F167" s="217" t="s">
        <v>1224</v>
      </c>
      <c r="G167" s="218" t="s">
        <v>301</v>
      </c>
      <c r="H167" s="219">
        <v>173.53</v>
      </c>
      <c r="I167" s="220"/>
      <c r="J167" s="221">
        <f>ROUND(I167*H167,2)</f>
        <v>0</v>
      </c>
      <c r="K167" s="217" t="s">
        <v>302</v>
      </c>
      <c r="L167" s="46"/>
      <c r="M167" s="222" t="s">
        <v>21</v>
      </c>
      <c r="N167" s="223" t="s">
        <v>43</v>
      </c>
      <c r="O167" s="86"/>
      <c r="P167" s="224">
        <f>O167*H167</f>
        <v>0</v>
      </c>
      <c r="Q167" s="224">
        <v>0.018380000000000001</v>
      </c>
      <c r="R167" s="224">
        <f>Q167*H167</f>
        <v>3.1894814</v>
      </c>
      <c r="S167" s="224">
        <v>0</v>
      </c>
      <c r="T167" s="225">
        <f>S167*H167</f>
        <v>0</v>
      </c>
      <c r="U167" s="40"/>
      <c r="V167" s="40"/>
      <c r="W167" s="40"/>
      <c r="X167" s="40"/>
      <c r="Y167" s="40"/>
      <c r="Z167" s="40"/>
      <c r="AA167" s="40"/>
      <c r="AB167" s="40"/>
      <c r="AC167" s="40"/>
      <c r="AD167" s="40"/>
      <c r="AE167" s="40"/>
      <c r="AR167" s="226" t="s">
        <v>303</v>
      </c>
      <c r="AT167" s="226" t="s">
        <v>298</v>
      </c>
      <c r="AU167" s="226" t="s">
        <v>81</v>
      </c>
      <c r="AY167" s="19" t="s">
        <v>295</v>
      </c>
      <c r="BE167" s="227">
        <f>IF(N167="základní",J167,0)</f>
        <v>0</v>
      </c>
      <c r="BF167" s="227">
        <f>IF(N167="snížená",J167,0)</f>
        <v>0</v>
      </c>
      <c r="BG167" s="227">
        <f>IF(N167="zákl. přenesená",J167,0)</f>
        <v>0</v>
      </c>
      <c r="BH167" s="227">
        <f>IF(N167="sníž. přenesená",J167,0)</f>
        <v>0</v>
      </c>
      <c r="BI167" s="227">
        <f>IF(N167="nulová",J167,0)</f>
        <v>0</v>
      </c>
      <c r="BJ167" s="19" t="s">
        <v>79</v>
      </c>
      <c r="BK167" s="227">
        <f>ROUND(I167*H167,2)</f>
        <v>0</v>
      </c>
      <c r="BL167" s="19" t="s">
        <v>303</v>
      </c>
      <c r="BM167" s="226" t="s">
        <v>1702</v>
      </c>
    </row>
    <row r="168" s="2" customFormat="1">
      <c r="A168" s="40"/>
      <c r="B168" s="41"/>
      <c r="C168" s="42"/>
      <c r="D168" s="228" t="s">
        <v>305</v>
      </c>
      <c r="E168" s="42"/>
      <c r="F168" s="229" t="s">
        <v>1226</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305</v>
      </c>
      <c r="AU168" s="19" t="s">
        <v>81</v>
      </c>
    </row>
    <row r="169" s="14" customFormat="1">
      <c r="A169" s="14"/>
      <c r="B169" s="244"/>
      <c r="C169" s="245"/>
      <c r="D169" s="235" t="s">
        <v>307</v>
      </c>
      <c r="E169" s="246" t="s">
        <v>21</v>
      </c>
      <c r="F169" s="247" t="s">
        <v>1227</v>
      </c>
      <c r="G169" s="245"/>
      <c r="H169" s="248">
        <v>53.710000000000001</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307</v>
      </c>
      <c r="AU169" s="254" t="s">
        <v>81</v>
      </c>
      <c r="AV169" s="14" t="s">
        <v>81</v>
      </c>
      <c r="AW169" s="14" t="s">
        <v>33</v>
      </c>
      <c r="AX169" s="14" t="s">
        <v>72</v>
      </c>
      <c r="AY169" s="254" t="s">
        <v>295</v>
      </c>
    </row>
    <row r="170" s="14" customFormat="1">
      <c r="A170" s="14"/>
      <c r="B170" s="244"/>
      <c r="C170" s="245"/>
      <c r="D170" s="235" t="s">
        <v>307</v>
      </c>
      <c r="E170" s="246" t="s">
        <v>21</v>
      </c>
      <c r="F170" s="247" t="s">
        <v>1228</v>
      </c>
      <c r="G170" s="245"/>
      <c r="H170" s="248">
        <v>19.539999999999999</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307</v>
      </c>
      <c r="AU170" s="254" t="s">
        <v>81</v>
      </c>
      <c r="AV170" s="14" t="s">
        <v>81</v>
      </c>
      <c r="AW170" s="14" t="s">
        <v>33</v>
      </c>
      <c r="AX170" s="14" t="s">
        <v>72</v>
      </c>
      <c r="AY170" s="254" t="s">
        <v>295</v>
      </c>
    </row>
    <row r="171" s="14" customFormat="1">
      <c r="A171" s="14"/>
      <c r="B171" s="244"/>
      <c r="C171" s="245"/>
      <c r="D171" s="235" t="s">
        <v>307</v>
      </c>
      <c r="E171" s="246" t="s">
        <v>21</v>
      </c>
      <c r="F171" s="247" t="s">
        <v>477</v>
      </c>
      <c r="G171" s="245"/>
      <c r="H171" s="248">
        <v>5.9000000000000004</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307</v>
      </c>
      <c r="AU171" s="254" t="s">
        <v>81</v>
      </c>
      <c r="AV171" s="14" t="s">
        <v>81</v>
      </c>
      <c r="AW171" s="14" t="s">
        <v>33</v>
      </c>
      <c r="AX171" s="14" t="s">
        <v>72</v>
      </c>
      <c r="AY171" s="254" t="s">
        <v>295</v>
      </c>
    </row>
    <row r="172" s="14" customFormat="1">
      <c r="A172" s="14"/>
      <c r="B172" s="244"/>
      <c r="C172" s="245"/>
      <c r="D172" s="235" t="s">
        <v>307</v>
      </c>
      <c r="E172" s="246" t="s">
        <v>21</v>
      </c>
      <c r="F172" s="247" t="s">
        <v>1229</v>
      </c>
      <c r="G172" s="245"/>
      <c r="H172" s="248">
        <v>12.15</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307</v>
      </c>
      <c r="AU172" s="254" t="s">
        <v>81</v>
      </c>
      <c r="AV172" s="14" t="s">
        <v>81</v>
      </c>
      <c r="AW172" s="14" t="s">
        <v>33</v>
      </c>
      <c r="AX172" s="14" t="s">
        <v>72</v>
      </c>
      <c r="AY172" s="254" t="s">
        <v>295</v>
      </c>
    </row>
    <row r="173" s="14" customFormat="1">
      <c r="A173" s="14"/>
      <c r="B173" s="244"/>
      <c r="C173" s="245"/>
      <c r="D173" s="235" t="s">
        <v>307</v>
      </c>
      <c r="E173" s="246" t="s">
        <v>21</v>
      </c>
      <c r="F173" s="247" t="s">
        <v>1230</v>
      </c>
      <c r="G173" s="245"/>
      <c r="H173" s="248">
        <v>5.9199999999999999</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307</v>
      </c>
      <c r="AU173" s="254" t="s">
        <v>81</v>
      </c>
      <c r="AV173" s="14" t="s">
        <v>81</v>
      </c>
      <c r="AW173" s="14" t="s">
        <v>33</v>
      </c>
      <c r="AX173" s="14" t="s">
        <v>72</v>
      </c>
      <c r="AY173" s="254" t="s">
        <v>295</v>
      </c>
    </row>
    <row r="174" s="14" customFormat="1">
      <c r="A174" s="14"/>
      <c r="B174" s="244"/>
      <c r="C174" s="245"/>
      <c r="D174" s="235" t="s">
        <v>307</v>
      </c>
      <c r="E174" s="246" t="s">
        <v>21</v>
      </c>
      <c r="F174" s="247" t="s">
        <v>1231</v>
      </c>
      <c r="G174" s="245"/>
      <c r="H174" s="248">
        <v>4.29</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307</v>
      </c>
      <c r="AU174" s="254" t="s">
        <v>81</v>
      </c>
      <c r="AV174" s="14" t="s">
        <v>81</v>
      </c>
      <c r="AW174" s="14" t="s">
        <v>33</v>
      </c>
      <c r="AX174" s="14" t="s">
        <v>72</v>
      </c>
      <c r="AY174" s="254" t="s">
        <v>295</v>
      </c>
    </row>
    <row r="175" s="14" customFormat="1">
      <c r="A175" s="14"/>
      <c r="B175" s="244"/>
      <c r="C175" s="245"/>
      <c r="D175" s="235" t="s">
        <v>307</v>
      </c>
      <c r="E175" s="246" t="s">
        <v>21</v>
      </c>
      <c r="F175" s="247" t="s">
        <v>1232</v>
      </c>
      <c r="G175" s="245"/>
      <c r="H175" s="248">
        <v>14.060000000000001</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307</v>
      </c>
      <c r="AU175" s="254" t="s">
        <v>81</v>
      </c>
      <c r="AV175" s="14" t="s">
        <v>81</v>
      </c>
      <c r="AW175" s="14" t="s">
        <v>33</v>
      </c>
      <c r="AX175" s="14" t="s">
        <v>72</v>
      </c>
      <c r="AY175" s="254" t="s">
        <v>295</v>
      </c>
    </row>
    <row r="176" s="14" customFormat="1">
      <c r="A176" s="14"/>
      <c r="B176" s="244"/>
      <c r="C176" s="245"/>
      <c r="D176" s="235" t="s">
        <v>307</v>
      </c>
      <c r="E176" s="246" t="s">
        <v>21</v>
      </c>
      <c r="F176" s="247" t="s">
        <v>1233</v>
      </c>
      <c r="G176" s="245"/>
      <c r="H176" s="248">
        <v>4.25</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307</v>
      </c>
      <c r="AU176" s="254" t="s">
        <v>81</v>
      </c>
      <c r="AV176" s="14" t="s">
        <v>81</v>
      </c>
      <c r="AW176" s="14" t="s">
        <v>33</v>
      </c>
      <c r="AX176" s="14" t="s">
        <v>72</v>
      </c>
      <c r="AY176" s="254" t="s">
        <v>295</v>
      </c>
    </row>
    <row r="177" s="14" customFormat="1">
      <c r="A177" s="14"/>
      <c r="B177" s="244"/>
      <c r="C177" s="245"/>
      <c r="D177" s="235" t="s">
        <v>307</v>
      </c>
      <c r="E177" s="246" t="s">
        <v>21</v>
      </c>
      <c r="F177" s="247" t="s">
        <v>1227</v>
      </c>
      <c r="G177" s="245"/>
      <c r="H177" s="248">
        <v>53.710000000000001</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307</v>
      </c>
      <c r="AU177" s="254" t="s">
        <v>81</v>
      </c>
      <c r="AV177" s="14" t="s">
        <v>81</v>
      </c>
      <c r="AW177" s="14" t="s">
        <v>33</v>
      </c>
      <c r="AX177" s="14" t="s">
        <v>72</v>
      </c>
      <c r="AY177" s="254" t="s">
        <v>295</v>
      </c>
    </row>
    <row r="178" s="15" customFormat="1">
      <c r="A178" s="15"/>
      <c r="B178" s="255"/>
      <c r="C178" s="256"/>
      <c r="D178" s="235" t="s">
        <v>307</v>
      </c>
      <c r="E178" s="257" t="s">
        <v>1188</v>
      </c>
      <c r="F178" s="258" t="s">
        <v>312</v>
      </c>
      <c r="G178" s="256"/>
      <c r="H178" s="259">
        <v>173.53</v>
      </c>
      <c r="I178" s="260"/>
      <c r="J178" s="256"/>
      <c r="K178" s="256"/>
      <c r="L178" s="261"/>
      <c r="M178" s="262"/>
      <c r="N178" s="263"/>
      <c r="O178" s="263"/>
      <c r="P178" s="263"/>
      <c r="Q178" s="263"/>
      <c r="R178" s="263"/>
      <c r="S178" s="263"/>
      <c r="T178" s="264"/>
      <c r="U178" s="15"/>
      <c r="V178" s="15"/>
      <c r="W178" s="15"/>
      <c r="X178" s="15"/>
      <c r="Y178" s="15"/>
      <c r="Z178" s="15"/>
      <c r="AA178" s="15"/>
      <c r="AB178" s="15"/>
      <c r="AC178" s="15"/>
      <c r="AD178" s="15"/>
      <c r="AE178" s="15"/>
      <c r="AT178" s="265" t="s">
        <v>307</v>
      </c>
      <c r="AU178" s="265" t="s">
        <v>81</v>
      </c>
      <c r="AV178" s="15" t="s">
        <v>303</v>
      </c>
      <c r="AW178" s="15" t="s">
        <v>33</v>
      </c>
      <c r="AX178" s="15" t="s">
        <v>79</v>
      </c>
      <c r="AY178" s="265" t="s">
        <v>295</v>
      </c>
    </row>
    <row r="179" s="2" customFormat="1" ht="44.25" customHeight="1">
      <c r="A179" s="40"/>
      <c r="B179" s="41"/>
      <c r="C179" s="215" t="s">
        <v>481</v>
      </c>
      <c r="D179" s="215" t="s">
        <v>298</v>
      </c>
      <c r="E179" s="216" t="s">
        <v>1234</v>
      </c>
      <c r="F179" s="217" t="s">
        <v>1235</v>
      </c>
      <c r="G179" s="218" t="s">
        <v>301</v>
      </c>
      <c r="H179" s="219">
        <v>347.06</v>
      </c>
      <c r="I179" s="220"/>
      <c r="J179" s="221">
        <f>ROUND(I179*H179,2)</f>
        <v>0</v>
      </c>
      <c r="K179" s="217" t="s">
        <v>302</v>
      </c>
      <c r="L179" s="46"/>
      <c r="M179" s="222" t="s">
        <v>21</v>
      </c>
      <c r="N179" s="223" t="s">
        <v>43</v>
      </c>
      <c r="O179" s="86"/>
      <c r="P179" s="224">
        <f>O179*H179</f>
        <v>0</v>
      </c>
      <c r="Q179" s="224">
        <v>0.0079000000000000008</v>
      </c>
      <c r="R179" s="224">
        <f>Q179*H179</f>
        <v>2.7417740000000004</v>
      </c>
      <c r="S179" s="224">
        <v>0</v>
      </c>
      <c r="T179" s="225">
        <f>S179*H179</f>
        <v>0</v>
      </c>
      <c r="U179" s="40"/>
      <c r="V179" s="40"/>
      <c r="W179" s="40"/>
      <c r="X179" s="40"/>
      <c r="Y179" s="40"/>
      <c r="Z179" s="40"/>
      <c r="AA179" s="40"/>
      <c r="AB179" s="40"/>
      <c r="AC179" s="40"/>
      <c r="AD179" s="40"/>
      <c r="AE179" s="40"/>
      <c r="AR179" s="226" t="s">
        <v>303</v>
      </c>
      <c r="AT179" s="226" t="s">
        <v>298</v>
      </c>
      <c r="AU179" s="226" t="s">
        <v>81</v>
      </c>
      <c r="AY179" s="19" t="s">
        <v>295</v>
      </c>
      <c r="BE179" s="227">
        <f>IF(N179="základní",J179,0)</f>
        <v>0</v>
      </c>
      <c r="BF179" s="227">
        <f>IF(N179="snížená",J179,0)</f>
        <v>0</v>
      </c>
      <c r="BG179" s="227">
        <f>IF(N179="zákl. přenesená",J179,0)</f>
        <v>0</v>
      </c>
      <c r="BH179" s="227">
        <f>IF(N179="sníž. přenesená",J179,0)</f>
        <v>0</v>
      </c>
      <c r="BI179" s="227">
        <f>IF(N179="nulová",J179,0)</f>
        <v>0</v>
      </c>
      <c r="BJ179" s="19" t="s">
        <v>79</v>
      </c>
      <c r="BK179" s="227">
        <f>ROUND(I179*H179,2)</f>
        <v>0</v>
      </c>
      <c r="BL179" s="19" t="s">
        <v>303</v>
      </c>
      <c r="BM179" s="226" t="s">
        <v>1703</v>
      </c>
    </row>
    <row r="180" s="2" customFormat="1">
      <c r="A180" s="40"/>
      <c r="B180" s="41"/>
      <c r="C180" s="42"/>
      <c r="D180" s="228" t="s">
        <v>305</v>
      </c>
      <c r="E180" s="42"/>
      <c r="F180" s="229" t="s">
        <v>1237</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305</v>
      </c>
      <c r="AU180" s="19" t="s">
        <v>81</v>
      </c>
    </row>
    <row r="181" s="14" customFormat="1">
      <c r="A181" s="14"/>
      <c r="B181" s="244"/>
      <c r="C181" s="245"/>
      <c r="D181" s="235" t="s">
        <v>307</v>
      </c>
      <c r="E181" s="246" t="s">
        <v>21</v>
      </c>
      <c r="F181" s="247" t="s">
        <v>1238</v>
      </c>
      <c r="G181" s="245"/>
      <c r="H181" s="248">
        <v>347.06</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307</v>
      </c>
      <c r="AU181" s="254" t="s">
        <v>81</v>
      </c>
      <c r="AV181" s="14" t="s">
        <v>81</v>
      </c>
      <c r="AW181" s="14" t="s">
        <v>33</v>
      </c>
      <c r="AX181" s="14" t="s">
        <v>72</v>
      </c>
      <c r="AY181" s="254" t="s">
        <v>295</v>
      </c>
    </row>
    <row r="182" s="15" customFormat="1">
      <c r="A182" s="15"/>
      <c r="B182" s="255"/>
      <c r="C182" s="256"/>
      <c r="D182" s="235" t="s">
        <v>307</v>
      </c>
      <c r="E182" s="257" t="s">
        <v>21</v>
      </c>
      <c r="F182" s="258" t="s">
        <v>312</v>
      </c>
      <c r="G182" s="256"/>
      <c r="H182" s="259">
        <v>347.06</v>
      </c>
      <c r="I182" s="260"/>
      <c r="J182" s="256"/>
      <c r="K182" s="256"/>
      <c r="L182" s="261"/>
      <c r="M182" s="262"/>
      <c r="N182" s="263"/>
      <c r="O182" s="263"/>
      <c r="P182" s="263"/>
      <c r="Q182" s="263"/>
      <c r="R182" s="263"/>
      <c r="S182" s="263"/>
      <c r="T182" s="264"/>
      <c r="U182" s="15"/>
      <c r="V182" s="15"/>
      <c r="W182" s="15"/>
      <c r="X182" s="15"/>
      <c r="Y182" s="15"/>
      <c r="Z182" s="15"/>
      <c r="AA182" s="15"/>
      <c r="AB182" s="15"/>
      <c r="AC182" s="15"/>
      <c r="AD182" s="15"/>
      <c r="AE182" s="15"/>
      <c r="AT182" s="265" t="s">
        <v>307</v>
      </c>
      <c r="AU182" s="265" t="s">
        <v>81</v>
      </c>
      <c r="AV182" s="15" t="s">
        <v>303</v>
      </c>
      <c r="AW182" s="15" t="s">
        <v>33</v>
      </c>
      <c r="AX182" s="15" t="s">
        <v>79</v>
      </c>
      <c r="AY182" s="265" t="s">
        <v>295</v>
      </c>
    </row>
    <row r="183" s="2" customFormat="1" ht="37.8" customHeight="1">
      <c r="A183" s="40"/>
      <c r="B183" s="41"/>
      <c r="C183" s="215" t="s">
        <v>8</v>
      </c>
      <c r="D183" s="215" t="s">
        <v>298</v>
      </c>
      <c r="E183" s="216" t="s">
        <v>1239</v>
      </c>
      <c r="F183" s="217" t="s">
        <v>1240</v>
      </c>
      <c r="G183" s="218" t="s">
        <v>301</v>
      </c>
      <c r="H183" s="219">
        <v>100</v>
      </c>
      <c r="I183" s="220"/>
      <c r="J183" s="221">
        <f>ROUND(I183*H183,2)</f>
        <v>0</v>
      </c>
      <c r="K183" s="217" t="s">
        <v>302</v>
      </c>
      <c r="L183" s="46"/>
      <c r="M183" s="222" t="s">
        <v>21</v>
      </c>
      <c r="N183" s="223" t="s">
        <v>43</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303</v>
      </c>
      <c r="AT183" s="226" t="s">
        <v>298</v>
      </c>
      <c r="AU183" s="226" t="s">
        <v>81</v>
      </c>
      <c r="AY183" s="19" t="s">
        <v>295</v>
      </c>
      <c r="BE183" s="227">
        <f>IF(N183="základní",J183,0)</f>
        <v>0</v>
      </c>
      <c r="BF183" s="227">
        <f>IF(N183="snížená",J183,0)</f>
        <v>0</v>
      </c>
      <c r="BG183" s="227">
        <f>IF(N183="zákl. přenesená",J183,0)</f>
        <v>0</v>
      </c>
      <c r="BH183" s="227">
        <f>IF(N183="sníž. přenesená",J183,0)</f>
        <v>0</v>
      </c>
      <c r="BI183" s="227">
        <f>IF(N183="nulová",J183,0)</f>
        <v>0</v>
      </c>
      <c r="BJ183" s="19" t="s">
        <v>79</v>
      </c>
      <c r="BK183" s="227">
        <f>ROUND(I183*H183,2)</f>
        <v>0</v>
      </c>
      <c r="BL183" s="19" t="s">
        <v>303</v>
      </c>
      <c r="BM183" s="226" t="s">
        <v>1704</v>
      </c>
    </row>
    <row r="184" s="2" customFormat="1">
      <c r="A184" s="40"/>
      <c r="B184" s="41"/>
      <c r="C184" s="42"/>
      <c r="D184" s="228" t="s">
        <v>305</v>
      </c>
      <c r="E184" s="42"/>
      <c r="F184" s="229" t="s">
        <v>1242</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305</v>
      </c>
      <c r="AU184" s="19" t="s">
        <v>81</v>
      </c>
    </row>
    <row r="185" s="14" customFormat="1">
      <c r="A185" s="14"/>
      <c r="B185" s="244"/>
      <c r="C185" s="245"/>
      <c r="D185" s="235" t="s">
        <v>307</v>
      </c>
      <c r="E185" s="246" t="s">
        <v>21</v>
      </c>
      <c r="F185" s="247" t="s">
        <v>1243</v>
      </c>
      <c r="G185" s="245"/>
      <c r="H185" s="248">
        <v>100</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307</v>
      </c>
      <c r="AU185" s="254" t="s">
        <v>81</v>
      </c>
      <c r="AV185" s="14" t="s">
        <v>81</v>
      </c>
      <c r="AW185" s="14" t="s">
        <v>33</v>
      </c>
      <c r="AX185" s="14" t="s">
        <v>72</v>
      </c>
      <c r="AY185" s="254" t="s">
        <v>295</v>
      </c>
    </row>
    <row r="186" s="15" customFormat="1">
      <c r="A186" s="15"/>
      <c r="B186" s="255"/>
      <c r="C186" s="256"/>
      <c r="D186" s="235" t="s">
        <v>307</v>
      </c>
      <c r="E186" s="257" t="s">
        <v>21</v>
      </c>
      <c r="F186" s="258" t="s">
        <v>312</v>
      </c>
      <c r="G186" s="256"/>
      <c r="H186" s="259">
        <v>100</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307</v>
      </c>
      <c r="AU186" s="265" t="s">
        <v>81</v>
      </c>
      <c r="AV186" s="15" t="s">
        <v>303</v>
      </c>
      <c r="AW186" s="15" t="s">
        <v>33</v>
      </c>
      <c r="AX186" s="15" t="s">
        <v>79</v>
      </c>
      <c r="AY186" s="265" t="s">
        <v>295</v>
      </c>
    </row>
    <row r="187" s="2" customFormat="1" ht="33" customHeight="1">
      <c r="A187" s="40"/>
      <c r="B187" s="41"/>
      <c r="C187" s="215" t="s">
        <v>373</v>
      </c>
      <c r="D187" s="215" t="s">
        <v>298</v>
      </c>
      <c r="E187" s="216" t="s">
        <v>1244</v>
      </c>
      <c r="F187" s="217" t="s">
        <v>1245</v>
      </c>
      <c r="G187" s="218" t="s">
        <v>315</v>
      </c>
      <c r="H187" s="219">
        <v>10.27</v>
      </c>
      <c r="I187" s="220"/>
      <c r="J187" s="221">
        <f>ROUND(I187*H187,2)</f>
        <v>0</v>
      </c>
      <c r="K187" s="217" t="s">
        <v>302</v>
      </c>
      <c r="L187" s="46"/>
      <c r="M187" s="222" t="s">
        <v>21</v>
      </c>
      <c r="N187" s="223" t="s">
        <v>43</v>
      </c>
      <c r="O187" s="86"/>
      <c r="P187" s="224">
        <f>O187*H187</f>
        <v>0</v>
      </c>
      <c r="Q187" s="224">
        <v>2.3010199999999998</v>
      </c>
      <c r="R187" s="224">
        <f>Q187*H187</f>
        <v>23.631475399999996</v>
      </c>
      <c r="S187" s="224">
        <v>0</v>
      </c>
      <c r="T187" s="225">
        <f>S187*H187</f>
        <v>0</v>
      </c>
      <c r="U187" s="40"/>
      <c r="V187" s="40"/>
      <c r="W187" s="40"/>
      <c r="X187" s="40"/>
      <c r="Y187" s="40"/>
      <c r="Z187" s="40"/>
      <c r="AA187" s="40"/>
      <c r="AB187" s="40"/>
      <c r="AC187" s="40"/>
      <c r="AD187" s="40"/>
      <c r="AE187" s="40"/>
      <c r="AR187" s="226" t="s">
        <v>303</v>
      </c>
      <c r="AT187" s="226" t="s">
        <v>298</v>
      </c>
      <c r="AU187" s="226" t="s">
        <v>81</v>
      </c>
      <c r="AY187" s="19" t="s">
        <v>295</v>
      </c>
      <c r="BE187" s="227">
        <f>IF(N187="základní",J187,0)</f>
        <v>0</v>
      </c>
      <c r="BF187" s="227">
        <f>IF(N187="snížená",J187,0)</f>
        <v>0</v>
      </c>
      <c r="BG187" s="227">
        <f>IF(N187="zákl. přenesená",J187,0)</f>
        <v>0</v>
      </c>
      <c r="BH187" s="227">
        <f>IF(N187="sníž. přenesená",J187,0)</f>
        <v>0</v>
      </c>
      <c r="BI187" s="227">
        <f>IF(N187="nulová",J187,0)</f>
        <v>0</v>
      </c>
      <c r="BJ187" s="19" t="s">
        <v>79</v>
      </c>
      <c r="BK187" s="227">
        <f>ROUND(I187*H187,2)</f>
        <v>0</v>
      </c>
      <c r="BL187" s="19" t="s">
        <v>303</v>
      </c>
      <c r="BM187" s="226" t="s">
        <v>1705</v>
      </c>
    </row>
    <row r="188" s="2" customFormat="1">
      <c r="A188" s="40"/>
      <c r="B188" s="41"/>
      <c r="C188" s="42"/>
      <c r="D188" s="228" t="s">
        <v>305</v>
      </c>
      <c r="E188" s="42"/>
      <c r="F188" s="229" t="s">
        <v>1247</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305</v>
      </c>
      <c r="AU188" s="19" t="s">
        <v>81</v>
      </c>
    </row>
    <row r="189" s="14" customFormat="1">
      <c r="A189" s="14"/>
      <c r="B189" s="244"/>
      <c r="C189" s="245"/>
      <c r="D189" s="235" t="s">
        <v>307</v>
      </c>
      <c r="E189" s="246" t="s">
        <v>21</v>
      </c>
      <c r="F189" s="247" t="s">
        <v>1248</v>
      </c>
      <c r="G189" s="245"/>
      <c r="H189" s="248">
        <v>8.7159999999999993</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307</v>
      </c>
      <c r="AU189" s="254" t="s">
        <v>81</v>
      </c>
      <c r="AV189" s="14" t="s">
        <v>81</v>
      </c>
      <c r="AW189" s="14" t="s">
        <v>33</v>
      </c>
      <c r="AX189" s="14" t="s">
        <v>72</v>
      </c>
      <c r="AY189" s="254" t="s">
        <v>295</v>
      </c>
    </row>
    <row r="190" s="14" customFormat="1">
      <c r="A190" s="14"/>
      <c r="B190" s="244"/>
      <c r="C190" s="245"/>
      <c r="D190" s="235" t="s">
        <v>307</v>
      </c>
      <c r="E190" s="246" t="s">
        <v>21</v>
      </c>
      <c r="F190" s="247" t="s">
        <v>1249</v>
      </c>
      <c r="G190" s="245"/>
      <c r="H190" s="248">
        <v>1.5540000000000001</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307</v>
      </c>
      <c r="AU190" s="254" t="s">
        <v>81</v>
      </c>
      <c r="AV190" s="14" t="s">
        <v>81</v>
      </c>
      <c r="AW190" s="14" t="s">
        <v>33</v>
      </c>
      <c r="AX190" s="14" t="s">
        <v>72</v>
      </c>
      <c r="AY190" s="254" t="s">
        <v>295</v>
      </c>
    </row>
    <row r="191" s="15" customFormat="1">
      <c r="A191" s="15"/>
      <c r="B191" s="255"/>
      <c r="C191" s="256"/>
      <c r="D191" s="235" t="s">
        <v>307</v>
      </c>
      <c r="E191" s="257" t="s">
        <v>21</v>
      </c>
      <c r="F191" s="258" t="s">
        <v>312</v>
      </c>
      <c r="G191" s="256"/>
      <c r="H191" s="259">
        <v>10.27</v>
      </c>
      <c r="I191" s="260"/>
      <c r="J191" s="256"/>
      <c r="K191" s="256"/>
      <c r="L191" s="261"/>
      <c r="M191" s="262"/>
      <c r="N191" s="263"/>
      <c r="O191" s="263"/>
      <c r="P191" s="263"/>
      <c r="Q191" s="263"/>
      <c r="R191" s="263"/>
      <c r="S191" s="263"/>
      <c r="T191" s="264"/>
      <c r="U191" s="15"/>
      <c r="V191" s="15"/>
      <c r="W191" s="15"/>
      <c r="X191" s="15"/>
      <c r="Y191" s="15"/>
      <c r="Z191" s="15"/>
      <c r="AA191" s="15"/>
      <c r="AB191" s="15"/>
      <c r="AC191" s="15"/>
      <c r="AD191" s="15"/>
      <c r="AE191" s="15"/>
      <c r="AT191" s="265" t="s">
        <v>307</v>
      </c>
      <c r="AU191" s="265" t="s">
        <v>81</v>
      </c>
      <c r="AV191" s="15" t="s">
        <v>303</v>
      </c>
      <c r="AW191" s="15" t="s">
        <v>33</v>
      </c>
      <c r="AX191" s="15" t="s">
        <v>79</v>
      </c>
      <c r="AY191" s="265" t="s">
        <v>295</v>
      </c>
    </row>
    <row r="192" s="2" customFormat="1" ht="33" customHeight="1">
      <c r="A192" s="40"/>
      <c r="B192" s="41"/>
      <c r="C192" s="215" t="s">
        <v>488</v>
      </c>
      <c r="D192" s="215" t="s">
        <v>298</v>
      </c>
      <c r="E192" s="216" t="s">
        <v>1250</v>
      </c>
      <c r="F192" s="217" t="s">
        <v>1251</v>
      </c>
      <c r="G192" s="218" t="s">
        <v>315</v>
      </c>
      <c r="H192" s="219">
        <v>10.27</v>
      </c>
      <c r="I192" s="220"/>
      <c r="J192" s="221">
        <f>ROUND(I192*H192,2)</f>
        <v>0</v>
      </c>
      <c r="K192" s="217" t="s">
        <v>302</v>
      </c>
      <c r="L192" s="46"/>
      <c r="M192" s="222" t="s">
        <v>21</v>
      </c>
      <c r="N192" s="223" t="s">
        <v>43</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303</v>
      </c>
      <c r="AT192" s="226" t="s">
        <v>298</v>
      </c>
      <c r="AU192" s="226" t="s">
        <v>81</v>
      </c>
      <c r="AY192" s="19" t="s">
        <v>295</v>
      </c>
      <c r="BE192" s="227">
        <f>IF(N192="základní",J192,0)</f>
        <v>0</v>
      </c>
      <c r="BF192" s="227">
        <f>IF(N192="snížená",J192,0)</f>
        <v>0</v>
      </c>
      <c r="BG192" s="227">
        <f>IF(N192="zákl. přenesená",J192,0)</f>
        <v>0</v>
      </c>
      <c r="BH192" s="227">
        <f>IF(N192="sníž. přenesená",J192,0)</f>
        <v>0</v>
      </c>
      <c r="BI192" s="227">
        <f>IF(N192="nulová",J192,0)</f>
        <v>0</v>
      </c>
      <c r="BJ192" s="19" t="s">
        <v>79</v>
      </c>
      <c r="BK192" s="227">
        <f>ROUND(I192*H192,2)</f>
        <v>0</v>
      </c>
      <c r="BL192" s="19" t="s">
        <v>303</v>
      </c>
      <c r="BM192" s="226" t="s">
        <v>1706</v>
      </c>
    </row>
    <row r="193" s="2" customFormat="1">
      <c r="A193" s="40"/>
      <c r="B193" s="41"/>
      <c r="C193" s="42"/>
      <c r="D193" s="228" t="s">
        <v>305</v>
      </c>
      <c r="E193" s="42"/>
      <c r="F193" s="229" t="s">
        <v>1253</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305</v>
      </c>
      <c r="AU193" s="19" t="s">
        <v>81</v>
      </c>
    </row>
    <row r="194" s="2" customFormat="1" ht="24.15" customHeight="1">
      <c r="A194" s="40"/>
      <c r="B194" s="41"/>
      <c r="C194" s="215" t="s">
        <v>500</v>
      </c>
      <c r="D194" s="215" t="s">
        <v>298</v>
      </c>
      <c r="E194" s="216" t="s">
        <v>984</v>
      </c>
      <c r="F194" s="217" t="s">
        <v>985</v>
      </c>
      <c r="G194" s="218" t="s">
        <v>315</v>
      </c>
      <c r="H194" s="219">
        <v>1.482</v>
      </c>
      <c r="I194" s="220"/>
      <c r="J194" s="221">
        <f>ROUND(I194*H194,2)</f>
        <v>0</v>
      </c>
      <c r="K194" s="217" t="s">
        <v>302</v>
      </c>
      <c r="L194" s="46"/>
      <c r="M194" s="222" t="s">
        <v>21</v>
      </c>
      <c r="N194" s="223" t="s">
        <v>43</v>
      </c>
      <c r="O194" s="86"/>
      <c r="P194" s="224">
        <f>O194*H194</f>
        <v>0</v>
      </c>
      <c r="Q194" s="224">
        <v>1.8540000000000001</v>
      </c>
      <c r="R194" s="224">
        <f>Q194*H194</f>
        <v>2.7476280000000002</v>
      </c>
      <c r="S194" s="224">
        <v>0</v>
      </c>
      <c r="T194" s="225">
        <f>S194*H194</f>
        <v>0</v>
      </c>
      <c r="U194" s="40"/>
      <c r="V194" s="40"/>
      <c r="W194" s="40"/>
      <c r="X194" s="40"/>
      <c r="Y194" s="40"/>
      <c r="Z194" s="40"/>
      <c r="AA194" s="40"/>
      <c r="AB194" s="40"/>
      <c r="AC194" s="40"/>
      <c r="AD194" s="40"/>
      <c r="AE194" s="40"/>
      <c r="AR194" s="226" t="s">
        <v>303</v>
      </c>
      <c r="AT194" s="226" t="s">
        <v>298</v>
      </c>
      <c r="AU194" s="226" t="s">
        <v>81</v>
      </c>
      <c r="AY194" s="19" t="s">
        <v>295</v>
      </c>
      <c r="BE194" s="227">
        <f>IF(N194="základní",J194,0)</f>
        <v>0</v>
      </c>
      <c r="BF194" s="227">
        <f>IF(N194="snížená",J194,0)</f>
        <v>0</v>
      </c>
      <c r="BG194" s="227">
        <f>IF(N194="zákl. přenesená",J194,0)</f>
        <v>0</v>
      </c>
      <c r="BH194" s="227">
        <f>IF(N194="sníž. přenesená",J194,0)</f>
        <v>0</v>
      </c>
      <c r="BI194" s="227">
        <f>IF(N194="nulová",J194,0)</f>
        <v>0</v>
      </c>
      <c r="BJ194" s="19" t="s">
        <v>79</v>
      </c>
      <c r="BK194" s="227">
        <f>ROUND(I194*H194,2)</f>
        <v>0</v>
      </c>
      <c r="BL194" s="19" t="s">
        <v>303</v>
      </c>
      <c r="BM194" s="226" t="s">
        <v>1707</v>
      </c>
    </row>
    <row r="195" s="2" customFormat="1">
      <c r="A195" s="40"/>
      <c r="B195" s="41"/>
      <c r="C195" s="42"/>
      <c r="D195" s="228" t="s">
        <v>305</v>
      </c>
      <c r="E195" s="42"/>
      <c r="F195" s="229" t="s">
        <v>987</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305</v>
      </c>
      <c r="AU195" s="19" t="s">
        <v>81</v>
      </c>
    </row>
    <row r="196" s="13" customFormat="1">
      <c r="A196" s="13"/>
      <c r="B196" s="233"/>
      <c r="C196" s="234"/>
      <c r="D196" s="235" t="s">
        <v>307</v>
      </c>
      <c r="E196" s="236" t="s">
        <v>21</v>
      </c>
      <c r="F196" s="237" t="s">
        <v>988</v>
      </c>
      <c r="G196" s="234"/>
      <c r="H196" s="236" t="s">
        <v>21</v>
      </c>
      <c r="I196" s="238"/>
      <c r="J196" s="234"/>
      <c r="K196" s="234"/>
      <c r="L196" s="239"/>
      <c r="M196" s="240"/>
      <c r="N196" s="241"/>
      <c r="O196" s="241"/>
      <c r="P196" s="241"/>
      <c r="Q196" s="241"/>
      <c r="R196" s="241"/>
      <c r="S196" s="241"/>
      <c r="T196" s="242"/>
      <c r="U196" s="13"/>
      <c r="V196" s="13"/>
      <c r="W196" s="13"/>
      <c r="X196" s="13"/>
      <c r="Y196" s="13"/>
      <c r="Z196" s="13"/>
      <c r="AA196" s="13"/>
      <c r="AB196" s="13"/>
      <c r="AC196" s="13"/>
      <c r="AD196" s="13"/>
      <c r="AE196" s="13"/>
      <c r="AT196" s="243" t="s">
        <v>307</v>
      </c>
      <c r="AU196" s="243" t="s">
        <v>81</v>
      </c>
      <c r="AV196" s="13" t="s">
        <v>79</v>
      </c>
      <c r="AW196" s="13" t="s">
        <v>33</v>
      </c>
      <c r="AX196" s="13" t="s">
        <v>72</v>
      </c>
      <c r="AY196" s="243" t="s">
        <v>295</v>
      </c>
    </row>
    <row r="197" s="14" customFormat="1">
      <c r="A197" s="14"/>
      <c r="B197" s="244"/>
      <c r="C197" s="245"/>
      <c r="D197" s="235" t="s">
        <v>307</v>
      </c>
      <c r="E197" s="246" t="s">
        <v>21</v>
      </c>
      <c r="F197" s="247" t="s">
        <v>989</v>
      </c>
      <c r="G197" s="245"/>
      <c r="H197" s="248">
        <v>1.482</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307</v>
      </c>
      <c r="AU197" s="254" t="s">
        <v>81</v>
      </c>
      <c r="AV197" s="14" t="s">
        <v>81</v>
      </c>
      <c r="AW197" s="14" t="s">
        <v>33</v>
      </c>
      <c r="AX197" s="14" t="s">
        <v>72</v>
      </c>
      <c r="AY197" s="254" t="s">
        <v>295</v>
      </c>
    </row>
    <row r="198" s="15" customFormat="1">
      <c r="A198" s="15"/>
      <c r="B198" s="255"/>
      <c r="C198" s="256"/>
      <c r="D198" s="235" t="s">
        <v>307</v>
      </c>
      <c r="E198" s="257" t="s">
        <v>21</v>
      </c>
      <c r="F198" s="258" t="s">
        <v>312</v>
      </c>
      <c r="G198" s="256"/>
      <c r="H198" s="259">
        <v>1.482</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307</v>
      </c>
      <c r="AU198" s="265" t="s">
        <v>81</v>
      </c>
      <c r="AV198" s="15" t="s">
        <v>303</v>
      </c>
      <c r="AW198" s="15" t="s">
        <v>33</v>
      </c>
      <c r="AX198" s="15" t="s">
        <v>79</v>
      </c>
      <c r="AY198" s="265" t="s">
        <v>295</v>
      </c>
    </row>
    <row r="199" s="2" customFormat="1" ht="21.75" customHeight="1">
      <c r="A199" s="40"/>
      <c r="B199" s="41"/>
      <c r="C199" s="215" t="s">
        <v>506</v>
      </c>
      <c r="D199" s="215" t="s">
        <v>298</v>
      </c>
      <c r="E199" s="216" t="s">
        <v>1254</v>
      </c>
      <c r="F199" s="217" t="s">
        <v>1255</v>
      </c>
      <c r="G199" s="218" t="s">
        <v>348</v>
      </c>
      <c r="H199" s="219">
        <v>0.55700000000000005</v>
      </c>
      <c r="I199" s="220"/>
      <c r="J199" s="221">
        <f>ROUND(I199*H199,2)</f>
        <v>0</v>
      </c>
      <c r="K199" s="217" t="s">
        <v>302</v>
      </c>
      <c r="L199" s="46"/>
      <c r="M199" s="222" t="s">
        <v>21</v>
      </c>
      <c r="N199" s="223" t="s">
        <v>43</v>
      </c>
      <c r="O199" s="86"/>
      <c r="P199" s="224">
        <f>O199*H199</f>
        <v>0</v>
      </c>
      <c r="Q199" s="224">
        <v>1.06277</v>
      </c>
      <c r="R199" s="224">
        <f>Q199*H199</f>
        <v>0.59196289000000002</v>
      </c>
      <c r="S199" s="224">
        <v>0</v>
      </c>
      <c r="T199" s="225">
        <f>S199*H199</f>
        <v>0</v>
      </c>
      <c r="U199" s="40"/>
      <c r="V199" s="40"/>
      <c r="W199" s="40"/>
      <c r="X199" s="40"/>
      <c r="Y199" s="40"/>
      <c r="Z199" s="40"/>
      <c r="AA199" s="40"/>
      <c r="AB199" s="40"/>
      <c r="AC199" s="40"/>
      <c r="AD199" s="40"/>
      <c r="AE199" s="40"/>
      <c r="AR199" s="226" t="s">
        <v>303</v>
      </c>
      <c r="AT199" s="226" t="s">
        <v>298</v>
      </c>
      <c r="AU199" s="226" t="s">
        <v>81</v>
      </c>
      <c r="AY199" s="19" t="s">
        <v>295</v>
      </c>
      <c r="BE199" s="227">
        <f>IF(N199="základní",J199,0)</f>
        <v>0</v>
      </c>
      <c r="BF199" s="227">
        <f>IF(N199="snížená",J199,0)</f>
        <v>0</v>
      </c>
      <c r="BG199" s="227">
        <f>IF(N199="zákl. přenesená",J199,0)</f>
        <v>0</v>
      </c>
      <c r="BH199" s="227">
        <f>IF(N199="sníž. přenesená",J199,0)</f>
        <v>0</v>
      </c>
      <c r="BI199" s="227">
        <f>IF(N199="nulová",J199,0)</f>
        <v>0</v>
      </c>
      <c r="BJ199" s="19" t="s">
        <v>79</v>
      </c>
      <c r="BK199" s="227">
        <f>ROUND(I199*H199,2)</f>
        <v>0</v>
      </c>
      <c r="BL199" s="19" t="s">
        <v>303</v>
      </c>
      <c r="BM199" s="226" t="s">
        <v>1708</v>
      </c>
    </row>
    <row r="200" s="2" customFormat="1">
      <c r="A200" s="40"/>
      <c r="B200" s="41"/>
      <c r="C200" s="42"/>
      <c r="D200" s="228" t="s">
        <v>305</v>
      </c>
      <c r="E200" s="42"/>
      <c r="F200" s="229" t="s">
        <v>1257</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305</v>
      </c>
      <c r="AU200" s="19" t="s">
        <v>81</v>
      </c>
    </row>
    <row r="201" s="14" customFormat="1">
      <c r="A201" s="14"/>
      <c r="B201" s="244"/>
      <c r="C201" s="245"/>
      <c r="D201" s="235" t="s">
        <v>307</v>
      </c>
      <c r="E201" s="246" t="s">
        <v>21</v>
      </c>
      <c r="F201" s="247" t="s">
        <v>1258</v>
      </c>
      <c r="G201" s="245"/>
      <c r="H201" s="248">
        <v>0.49199999999999999</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307</v>
      </c>
      <c r="AU201" s="254" t="s">
        <v>81</v>
      </c>
      <c r="AV201" s="14" t="s">
        <v>81</v>
      </c>
      <c r="AW201" s="14" t="s">
        <v>33</v>
      </c>
      <c r="AX201" s="14" t="s">
        <v>72</v>
      </c>
      <c r="AY201" s="254" t="s">
        <v>295</v>
      </c>
    </row>
    <row r="202" s="14" customFormat="1">
      <c r="A202" s="14"/>
      <c r="B202" s="244"/>
      <c r="C202" s="245"/>
      <c r="D202" s="235" t="s">
        <v>307</v>
      </c>
      <c r="E202" s="246" t="s">
        <v>21</v>
      </c>
      <c r="F202" s="247" t="s">
        <v>1259</v>
      </c>
      <c r="G202" s="245"/>
      <c r="H202" s="248">
        <v>0.065000000000000002</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307</v>
      </c>
      <c r="AU202" s="254" t="s">
        <v>81</v>
      </c>
      <c r="AV202" s="14" t="s">
        <v>81</v>
      </c>
      <c r="AW202" s="14" t="s">
        <v>33</v>
      </c>
      <c r="AX202" s="14" t="s">
        <v>72</v>
      </c>
      <c r="AY202" s="254" t="s">
        <v>295</v>
      </c>
    </row>
    <row r="203" s="15" customFormat="1">
      <c r="A203" s="15"/>
      <c r="B203" s="255"/>
      <c r="C203" s="256"/>
      <c r="D203" s="235" t="s">
        <v>307</v>
      </c>
      <c r="E203" s="257" t="s">
        <v>21</v>
      </c>
      <c r="F203" s="258" t="s">
        <v>312</v>
      </c>
      <c r="G203" s="256"/>
      <c r="H203" s="259">
        <v>0.55700000000000005</v>
      </c>
      <c r="I203" s="260"/>
      <c r="J203" s="256"/>
      <c r="K203" s="256"/>
      <c r="L203" s="261"/>
      <c r="M203" s="262"/>
      <c r="N203" s="263"/>
      <c r="O203" s="263"/>
      <c r="P203" s="263"/>
      <c r="Q203" s="263"/>
      <c r="R203" s="263"/>
      <c r="S203" s="263"/>
      <c r="T203" s="264"/>
      <c r="U203" s="15"/>
      <c r="V203" s="15"/>
      <c r="W203" s="15"/>
      <c r="X203" s="15"/>
      <c r="Y203" s="15"/>
      <c r="Z203" s="15"/>
      <c r="AA203" s="15"/>
      <c r="AB203" s="15"/>
      <c r="AC203" s="15"/>
      <c r="AD203" s="15"/>
      <c r="AE203" s="15"/>
      <c r="AT203" s="265" t="s">
        <v>307</v>
      </c>
      <c r="AU203" s="265" t="s">
        <v>81</v>
      </c>
      <c r="AV203" s="15" t="s">
        <v>303</v>
      </c>
      <c r="AW203" s="15" t="s">
        <v>33</v>
      </c>
      <c r="AX203" s="15" t="s">
        <v>79</v>
      </c>
      <c r="AY203" s="265" t="s">
        <v>295</v>
      </c>
    </row>
    <row r="204" s="2" customFormat="1" ht="37.8" customHeight="1">
      <c r="A204" s="40"/>
      <c r="B204" s="41"/>
      <c r="C204" s="215" t="s">
        <v>511</v>
      </c>
      <c r="D204" s="215" t="s">
        <v>298</v>
      </c>
      <c r="E204" s="216" t="s">
        <v>1260</v>
      </c>
      <c r="F204" s="217" t="s">
        <v>1261</v>
      </c>
      <c r="G204" s="218" t="s">
        <v>328</v>
      </c>
      <c r="H204" s="219">
        <v>156.17699999999999</v>
      </c>
      <c r="I204" s="220"/>
      <c r="J204" s="221">
        <f>ROUND(I204*H204,2)</f>
        <v>0</v>
      </c>
      <c r="K204" s="217" t="s">
        <v>302</v>
      </c>
      <c r="L204" s="46"/>
      <c r="M204" s="222" t="s">
        <v>21</v>
      </c>
      <c r="N204" s="223" t="s">
        <v>43</v>
      </c>
      <c r="O204" s="86"/>
      <c r="P204" s="224">
        <f>O204*H204</f>
        <v>0</v>
      </c>
      <c r="Q204" s="224">
        <v>2.0000000000000002E-05</v>
      </c>
      <c r="R204" s="224">
        <f>Q204*H204</f>
        <v>0.0031235400000000002</v>
      </c>
      <c r="S204" s="224">
        <v>0</v>
      </c>
      <c r="T204" s="225">
        <f>S204*H204</f>
        <v>0</v>
      </c>
      <c r="U204" s="40"/>
      <c r="V204" s="40"/>
      <c r="W204" s="40"/>
      <c r="X204" s="40"/>
      <c r="Y204" s="40"/>
      <c r="Z204" s="40"/>
      <c r="AA204" s="40"/>
      <c r="AB204" s="40"/>
      <c r="AC204" s="40"/>
      <c r="AD204" s="40"/>
      <c r="AE204" s="40"/>
      <c r="AR204" s="226" t="s">
        <v>303</v>
      </c>
      <c r="AT204" s="226" t="s">
        <v>298</v>
      </c>
      <c r="AU204" s="226" t="s">
        <v>81</v>
      </c>
      <c r="AY204" s="19" t="s">
        <v>295</v>
      </c>
      <c r="BE204" s="227">
        <f>IF(N204="základní",J204,0)</f>
        <v>0</v>
      </c>
      <c r="BF204" s="227">
        <f>IF(N204="snížená",J204,0)</f>
        <v>0</v>
      </c>
      <c r="BG204" s="227">
        <f>IF(N204="zákl. přenesená",J204,0)</f>
        <v>0</v>
      </c>
      <c r="BH204" s="227">
        <f>IF(N204="sníž. přenesená",J204,0)</f>
        <v>0</v>
      </c>
      <c r="BI204" s="227">
        <f>IF(N204="nulová",J204,0)</f>
        <v>0</v>
      </c>
      <c r="BJ204" s="19" t="s">
        <v>79</v>
      </c>
      <c r="BK204" s="227">
        <f>ROUND(I204*H204,2)</f>
        <v>0</v>
      </c>
      <c r="BL204" s="19" t="s">
        <v>303</v>
      </c>
      <c r="BM204" s="226" t="s">
        <v>1709</v>
      </c>
    </row>
    <row r="205" s="2" customFormat="1">
      <c r="A205" s="40"/>
      <c r="B205" s="41"/>
      <c r="C205" s="42"/>
      <c r="D205" s="228" t="s">
        <v>305</v>
      </c>
      <c r="E205" s="42"/>
      <c r="F205" s="229" t="s">
        <v>1263</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305</v>
      </c>
      <c r="AU205" s="19" t="s">
        <v>81</v>
      </c>
    </row>
    <row r="206" s="14" customFormat="1">
      <c r="A206" s="14"/>
      <c r="B206" s="244"/>
      <c r="C206" s="245"/>
      <c r="D206" s="235" t="s">
        <v>307</v>
      </c>
      <c r="E206" s="246" t="s">
        <v>21</v>
      </c>
      <c r="F206" s="247" t="s">
        <v>1264</v>
      </c>
      <c r="G206" s="245"/>
      <c r="H206" s="248">
        <v>130.743</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307</v>
      </c>
      <c r="AU206" s="254" t="s">
        <v>81</v>
      </c>
      <c r="AV206" s="14" t="s">
        <v>81</v>
      </c>
      <c r="AW206" s="14" t="s">
        <v>33</v>
      </c>
      <c r="AX206" s="14" t="s">
        <v>72</v>
      </c>
      <c r="AY206" s="254" t="s">
        <v>295</v>
      </c>
    </row>
    <row r="207" s="14" customFormat="1">
      <c r="A207" s="14"/>
      <c r="B207" s="244"/>
      <c r="C207" s="245"/>
      <c r="D207" s="235" t="s">
        <v>307</v>
      </c>
      <c r="E207" s="246" t="s">
        <v>21</v>
      </c>
      <c r="F207" s="247" t="s">
        <v>1265</v>
      </c>
      <c r="G207" s="245"/>
      <c r="H207" s="248">
        <v>25.434000000000001</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307</v>
      </c>
      <c r="AU207" s="254" t="s">
        <v>81</v>
      </c>
      <c r="AV207" s="14" t="s">
        <v>81</v>
      </c>
      <c r="AW207" s="14" t="s">
        <v>33</v>
      </c>
      <c r="AX207" s="14" t="s">
        <v>72</v>
      </c>
      <c r="AY207" s="254" t="s">
        <v>295</v>
      </c>
    </row>
    <row r="208" s="15" customFormat="1">
      <c r="A208" s="15"/>
      <c r="B208" s="255"/>
      <c r="C208" s="256"/>
      <c r="D208" s="235" t="s">
        <v>307</v>
      </c>
      <c r="E208" s="257" t="s">
        <v>21</v>
      </c>
      <c r="F208" s="258" t="s">
        <v>312</v>
      </c>
      <c r="G208" s="256"/>
      <c r="H208" s="259">
        <v>156.17699999999999</v>
      </c>
      <c r="I208" s="260"/>
      <c r="J208" s="256"/>
      <c r="K208" s="256"/>
      <c r="L208" s="261"/>
      <c r="M208" s="262"/>
      <c r="N208" s="263"/>
      <c r="O208" s="263"/>
      <c r="P208" s="263"/>
      <c r="Q208" s="263"/>
      <c r="R208" s="263"/>
      <c r="S208" s="263"/>
      <c r="T208" s="264"/>
      <c r="U208" s="15"/>
      <c r="V208" s="15"/>
      <c r="W208" s="15"/>
      <c r="X208" s="15"/>
      <c r="Y208" s="15"/>
      <c r="Z208" s="15"/>
      <c r="AA208" s="15"/>
      <c r="AB208" s="15"/>
      <c r="AC208" s="15"/>
      <c r="AD208" s="15"/>
      <c r="AE208" s="15"/>
      <c r="AT208" s="265" t="s">
        <v>307</v>
      </c>
      <c r="AU208" s="265" t="s">
        <v>81</v>
      </c>
      <c r="AV208" s="15" t="s">
        <v>303</v>
      </c>
      <c r="AW208" s="15" t="s">
        <v>33</v>
      </c>
      <c r="AX208" s="15" t="s">
        <v>79</v>
      </c>
      <c r="AY208" s="265" t="s">
        <v>295</v>
      </c>
    </row>
    <row r="209" s="2" customFormat="1" ht="37.8" customHeight="1">
      <c r="A209" s="40"/>
      <c r="B209" s="41"/>
      <c r="C209" s="215" t="s">
        <v>7</v>
      </c>
      <c r="D209" s="215" t="s">
        <v>298</v>
      </c>
      <c r="E209" s="216" t="s">
        <v>1266</v>
      </c>
      <c r="F209" s="217" t="s">
        <v>1267</v>
      </c>
      <c r="G209" s="218" t="s">
        <v>459</v>
      </c>
      <c r="H209" s="219">
        <v>1</v>
      </c>
      <c r="I209" s="220"/>
      <c r="J209" s="221">
        <f>ROUND(I209*H209,2)</f>
        <v>0</v>
      </c>
      <c r="K209" s="217" t="s">
        <v>302</v>
      </c>
      <c r="L209" s="46"/>
      <c r="M209" s="222" t="s">
        <v>21</v>
      </c>
      <c r="N209" s="223" t="s">
        <v>43</v>
      </c>
      <c r="O209" s="86"/>
      <c r="P209" s="224">
        <f>O209*H209</f>
        <v>0</v>
      </c>
      <c r="Q209" s="224">
        <v>0.04684</v>
      </c>
      <c r="R209" s="224">
        <f>Q209*H209</f>
        <v>0.04684</v>
      </c>
      <c r="S209" s="224">
        <v>0</v>
      </c>
      <c r="T209" s="225">
        <f>S209*H209</f>
        <v>0</v>
      </c>
      <c r="U209" s="40"/>
      <c r="V209" s="40"/>
      <c r="W209" s="40"/>
      <c r="X209" s="40"/>
      <c r="Y209" s="40"/>
      <c r="Z209" s="40"/>
      <c r="AA209" s="40"/>
      <c r="AB209" s="40"/>
      <c r="AC209" s="40"/>
      <c r="AD209" s="40"/>
      <c r="AE209" s="40"/>
      <c r="AR209" s="226" t="s">
        <v>303</v>
      </c>
      <c r="AT209" s="226" t="s">
        <v>298</v>
      </c>
      <c r="AU209" s="226" t="s">
        <v>81</v>
      </c>
      <c r="AY209" s="19" t="s">
        <v>295</v>
      </c>
      <c r="BE209" s="227">
        <f>IF(N209="základní",J209,0)</f>
        <v>0</v>
      </c>
      <c r="BF209" s="227">
        <f>IF(N209="snížená",J209,0)</f>
        <v>0</v>
      </c>
      <c r="BG209" s="227">
        <f>IF(N209="zákl. přenesená",J209,0)</f>
        <v>0</v>
      </c>
      <c r="BH209" s="227">
        <f>IF(N209="sníž. přenesená",J209,0)</f>
        <v>0</v>
      </c>
      <c r="BI209" s="227">
        <f>IF(N209="nulová",J209,0)</f>
        <v>0</v>
      </c>
      <c r="BJ209" s="19" t="s">
        <v>79</v>
      </c>
      <c r="BK209" s="227">
        <f>ROUND(I209*H209,2)</f>
        <v>0</v>
      </c>
      <c r="BL209" s="19" t="s">
        <v>303</v>
      </c>
      <c r="BM209" s="226" t="s">
        <v>1710</v>
      </c>
    </row>
    <row r="210" s="2" customFormat="1">
      <c r="A210" s="40"/>
      <c r="B210" s="41"/>
      <c r="C210" s="42"/>
      <c r="D210" s="228" t="s">
        <v>305</v>
      </c>
      <c r="E210" s="42"/>
      <c r="F210" s="229" t="s">
        <v>1269</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305</v>
      </c>
      <c r="AU210" s="19" t="s">
        <v>81</v>
      </c>
    </row>
    <row r="211" s="14" customFormat="1">
      <c r="A211" s="14"/>
      <c r="B211" s="244"/>
      <c r="C211" s="245"/>
      <c r="D211" s="235" t="s">
        <v>307</v>
      </c>
      <c r="E211" s="246" t="s">
        <v>21</v>
      </c>
      <c r="F211" s="247" t="s">
        <v>1059</v>
      </c>
      <c r="G211" s="245"/>
      <c r="H211" s="248">
        <v>1</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307</v>
      </c>
      <c r="AU211" s="254" t="s">
        <v>81</v>
      </c>
      <c r="AV211" s="14" t="s">
        <v>81</v>
      </c>
      <c r="AW211" s="14" t="s">
        <v>33</v>
      </c>
      <c r="AX211" s="14" t="s">
        <v>72</v>
      </c>
      <c r="AY211" s="254" t="s">
        <v>295</v>
      </c>
    </row>
    <row r="212" s="15" customFormat="1">
      <c r="A212" s="15"/>
      <c r="B212" s="255"/>
      <c r="C212" s="256"/>
      <c r="D212" s="235" t="s">
        <v>307</v>
      </c>
      <c r="E212" s="257" t="s">
        <v>21</v>
      </c>
      <c r="F212" s="258" t="s">
        <v>312</v>
      </c>
      <c r="G212" s="256"/>
      <c r="H212" s="259">
        <v>1</v>
      </c>
      <c r="I212" s="260"/>
      <c r="J212" s="256"/>
      <c r="K212" s="256"/>
      <c r="L212" s="261"/>
      <c r="M212" s="262"/>
      <c r="N212" s="263"/>
      <c r="O212" s="263"/>
      <c r="P212" s="263"/>
      <c r="Q212" s="263"/>
      <c r="R212" s="263"/>
      <c r="S212" s="263"/>
      <c r="T212" s="264"/>
      <c r="U212" s="15"/>
      <c r="V212" s="15"/>
      <c r="W212" s="15"/>
      <c r="X212" s="15"/>
      <c r="Y212" s="15"/>
      <c r="Z212" s="15"/>
      <c r="AA212" s="15"/>
      <c r="AB212" s="15"/>
      <c r="AC212" s="15"/>
      <c r="AD212" s="15"/>
      <c r="AE212" s="15"/>
      <c r="AT212" s="265" t="s">
        <v>307</v>
      </c>
      <c r="AU212" s="265" t="s">
        <v>81</v>
      </c>
      <c r="AV212" s="15" t="s">
        <v>303</v>
      </c>
      <c r="AW212" s="15" t="s">
        <v>33</v>
      </c>
      <c r="AX212" s="15" t="s">
        <v>79</v>
      </c>
      <c r="AY212" s="265" t="s">
        <v>295</v>
      </c>
    </row>
    <row r="213" s="2" customFormat="1" ht="33" customHeight="1">
      <c r="A213" s="40"/>
      <c r="B213" s="41"/>
      <c r="C213" s="286" t="s">
        <v>520</v>
      </c>
      <c r="D213" s="286" t="s">
        <v>947</v>
      </c>
      <c r="E213" s="287" t="s">
        <v>1270</v>
      </c>
      <c r="F213" s="288" t="s">
        <v>1271</v>
      </c>
      <c r="G213" s="289" t="s">
        <v>459</v>
      </c>
      <c r="H213" s="290">
        <v>1</v>
      </c>
      <c r="I213" s="291"/>
      <c r="J213" s="292">
        <f>ROUND(I213*H213,2)</f>
        <v>0</v>
      </c>
      <c r="K213" s="288" t="s">
        <v>302</v>
      </c>
      <c r="L213" s="293"/>
      <c r="M213" s="294" t="s">
        <v>21</v>
      </c>
      <c r="N213" s="295" t="s">
        <v>43</v>
      </c>
      <c r="O213" s="86"/>
      <c r="P213" s="224">
        <f>O213*H213</f>
        <v>0</v>
      </c>
      <c r="Q213" s="224">
        <v>0.012489999999999999</v>
      </c>
      <c r="R213" s="224">
        <f>Q213*H213</f>
        <v>0.012489999999999999</v>
      </c>
      <c r="S213" s="224">
        <v>0</v>
      </c>
      <c r="T213" s="225">
        <f>S213*H213</f>
        <v>0</v>
      </c>
      <c r="U213" s="40"/>
      <c r="V213" s="40"/>
      <c r="W213" s="40"/>
      <c r="X213" s="40"/>
      <c r="Y213" s="40"/>
      <c r="Z213" s="40"/>
      <c r="AA213" s="40"/>
      <c r="AB213" s="40"/>
      <c r="AC213" s="40"/>
      <c r="AD213" s="40"/>
      <c r="AE213" s="40"/>
      <c r="AR213" s="226" t="s">
        <v>351</v>
      </c>
      <c r="AT213" s="226" t="s">
        <v>947</v>
      </c>
      <c r="AU213" s="226" t="s">
        <v>81</v>
      </c>
      <c r="AY213" s="19" t="s">
        <v>295</v>
      </c>
      <c r="BE213" s="227">
        <f>IF(N213="základní",J213,0)</f>
        <v>0</v>
      </c>
      <c r="BF213" s="227">
        <f>IF(N213="snížená",J213,0)</f>
        <v>0</v>
      </c>
      <c r="BG213" s="227">
        <f>IF(N213="zákl. přenesená",J213,0)</f>
        <v>0</v>
      </c>
      <c r="BH213" s="227">
        <f>IF(N213="sníž. přenesená",J213,0)</f>
        <v>0</v>
      </c>
      <c r="BI213" s="227">
        <f>IF(N213="nulová",J213,0)</f>
        <v>0</v>
      </c>
      <c r="BJ213" s="19" t="s">
        <v>79</v>
      </c>
      <c r="BK213" s="227">
        <f>ROUND(I213*H213,2)</f>
        <v>0</v>
      </c>
      <c r="BL213" s="19" t="s">
        <v>303</v>
      </c>
      <c r="BM213" s="226" t="s">
        <v>1711</v>
      </c>
    </row>
    <row r="214" s="12" customFormat="1" ht="22.8" customHeight="1">
      <c r="A214" s="12"/>
      <c r="B214" s="199"/>
      <c r="C214" s="200"/>
      <c r="D214" s="201" t="s">
        <v>71</v>
      </c>
      <c r="E214" s="213" t="s">
        <v>296</v>
      </c>
      <c r="F214" s="213" t="s">
        <v>297</v>
      </c>
      <c r="G214" s="200"/>
      <c r="H214" s="200"/>
      <c r="I214" s="203"/>
      <c r="J214" s="214">
        <f>BK214</f>
        <v>0</v>
      </c>
      <c r="K214" s="200"/>
      <c r="L214" s="205"/>
      <c r="M214" s="206"/>
      <c r="N214" s="207"/>
      <c r="O214" s="207"/>
      <c r="P214" s="208">
        <f>SUM(P215:P223)</f>
        <v>0</v>
      </c>
      <c r="Q214" s="207"/>
      <c r="R214" s="208">
        <f>SUM(R215:R223)</f>
        <v>0.029500100000000001</v>
      </c>
      <c r="S214" s="207"/>
      <c r="T214" s="209">
        <f>SUM(T215:T223)</f>
        <v>0</v>
      </c>
      <c r="U214" s="12"/>
      <c r="V214" s="12"/>
      <c r="W214" s="12"/>
      <c r="X214" s="12"/>
      <c r="Y214" s="12"/>
      <c r="Z214" s="12"/>
      <c r="AA214" s="12"/>
      <c r="AB214" s="12"/>
      <c r="AC214" s="12"/>
      <c r="AD214" s="12"/>
      <c r="AE214" s="12"/>
      <c r="AR214" s="210" t="s">
        <v>79</v>
      </c>
      <c r="AT214" s="211" t="s">
        <v>71</v>
      </c>
      <c r="AU214" s="211" t="s">
        <v>79</v>
      </c>
      <c r="AY214" s="210" t="s">
        <v>295</v>
      </c>
      <c r="BK214" s="212">
        <f>SUM(BK215:BK223)</f>
        <v>0</v>
      </c>
    </row>
    <row r="215" s="2" customFormat="1" ht="37.8" customHeight="1">
      <c r="A215" s="40"/>
      <c r="B215" s="41"/>
      <c r="C215" s="215" t="s">
        <v>525</v>
      </c>
      <c r="D215" s="215" t="s">
        <v>298</v>
      </c>
      <c r="E215" s="216" t="s">
        <v>1273</v>
      </c>
      <c r="F215" s="217" t="s">
        <v>1274</v>
      </c>
      <c r="G215" s="218" t="s">
        <v>301</v>
      </c>
      <c r="H215" s="219">
        <v>173.53</v>
      </c>
      <c r="I215" s="220"/>
      <c r="J215" s="221">
        <f>ROUND(I215*H215,2)</f>
        <v>0</v>
      </c>
      <c r="K215" s="217" t="s">
        <v>302</v>
      </c>
      <c r="L215" s="46"/>
      <c r="M215" s="222" t="s">
        <v>21</v>
      </c>
      <c r="N215" s="223" t="s">
        <v>43</v>
      </c>
      <c r="O215" s="86"/>
      <c r="P215" s="224">
        <f>O215*H215</f>
        <v>0</v>
      </c>
      <c r="Q215" s="224">
        <v>0.00012999999999999999</v>
      </c>
      <c r="R215" s="224">
        <f>Q215*H215</f>
        <v>0.0225589</v>
      </c>
      <c r="S215" s="224">
        <v>0</v>
      </c>
      <c r="T215" s="225">
        <f>S215*H215</f>
        <v>0</v>
      </c>
      <c r="U215" s="40"/>
      <c r="V215" s="40"/>
      <c r="W215" s="40"/>
      <c r="X215" s="40"/>
      <c r="Y215" s="40"/>
      <c r="Z215" s="40"/>
      <c r="AA215" s="40"/>
      <c r="AB215" s="40"/>
      <c r="AC215" s="40"/>
      <c r="AD215" s="40"/>
      <c r="AE215" s="40"/>
      <c r="AR215" s="226" t="s">
        <v>303</v>
      </c>
      <c r="AT215" s="226" t="s">
        <v>298</v>
      </c>
      <c r="AU215" s="226" t="s">
        <v>81</v>
      </c>
      <c r="AY215" s="19" t="s">
        <v>295</v>
      </c>
      <c r="BE215" s="227">
        <f>IF(N215="základní",J215,0)</f>
        <v>0</v>
      </c>
      <c r="BF215" s="227">
        <f>IF(N215="snížená",J215,0)</f>
        <v>0</v>
      </c>
      <c r="BG215" s="227">
        <f>IF(N215="zákl. přenesená",J215,0)</f>
        <v>0</v>
      </c>
      <c r="BH215" s="227">
        <f>IF(N215="sníž. přenesená",J215,0)</f>
        <v>0</v>
      </c>
      <c r="BI215" s="227">
        <f>IF(N215="nulová",J215,0)</f>
        <v>0</v>
      </c>
      <c r="BJ215" s="19" t="s">
        <v>79</v>
      </c>
      <c r="BK215" s="227">
        <f>ROUND(I215*H215,2)</f>
        <v>0</v>
      </c>
      <c r="BL215" s="19" t="s">
        <v>303</v>
      </c>
      <c r="BM215" s="226" t="s">
        <v>1712</v>
      </c>
    </row>
    <row r="216" s="2" customFormat="1">
      <c r="A216" s="40"/>
      <c r="B216" s="41"/>
      <c r="C216" s="42"/>
      <c r="D216" s="228" t="s">
        <v>305</v>
      </c>
      <c r="E216" s="42"/>
      <c r="F216" s="229" t="s">
        <v>1276</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305</v>
      </c>
      <c r="AU216" s="19" t="s">
        <v>81</v>
      </c>
    </row>
    <row r="217" s="14" customFormat="1">
      <c r="A217" s="14"/>
      <c r="B217" s="244"/>
      <c r="C217" s="245"/>
      <c r="D217" s="235" t="s">
        <v>307</v>
      </c>
      <c r="E217" s="246" t="s">
        <v>21</v>
      </c>
      <c r="F217" s="247" t="s">
        <v>1190</v>
      </c>
      <c r="G217" s="245"/>
      <c r="H217" s="248">
        <v>173.53</v>
      </c>
      <c r="I217" s="249"/>
      <c r="J217" s="245"/>
      <c r="K217" s="245"/>
      <c r="L217" s="250"/>
      <c r="M217" s="251"/>
      <c r="N217" s="252"/>
      <c r="O217" s="252"/>
      <c r="P217" s="252"/>
      <c r="Q217" s="252"/>
      <c r="R217" s="252"/>
      <c r="S217" s="252"/>
      <c r="T217" s="253"/>
      <c r="U217" s="14"/>
      <c r="V217" s="14"/>
      <c r="W217" s="14"/>
      <c r="X217" s="14"/>
      <c r="Y217" s="14"/>
      <c r="Z217" s="14"/>
      <c r="AA217" s="14"/>
      <c r="AB217" s="14"/>
      <c r="AC217" s="14"/>
      <c r="AD217" s="14"/>
      <c r="AE217" s="14"/>
      <c r="AT217" s="254" t="s">
        <v>307</v>
      </c>
      <c r="AU217" s="254" t="s">
        <v>81</v>
      </c>
      <c r="AV217" s="14" t="s">
        <v>81</v>
      </c>
      <c r="AW217" s="14" t="s">
        <v>33</v>
      </c>
      <c r="AX217" s="14" t="s">
        <v>72</v>
      </c>
      <c r="AY217" s="254" t="s">
        <v>295</v>
      </c>
    </row>
    <row r="218" s="15" customFormat="1">
      <c r="A218" s="15"/>
      <c r="B218" s="255"/>
      <c r="C218" s="256"/>
      <c r="D218" s="235" t="s">
        <v>307</v>
      </c>
      <c r="E218" s="257" t="s">
        <v>21</v>
      </c>
      <c r="F218" s="258" t="s">
        <v>312</v>
      </c>
      <c r="G218" s="256"/>
      <c r="H218" s="259">
        <v>173.53</v>
      </c>
      <c r="I218" s="260"/>
      <c r="J218" s="256"/>
      <c r="K218" s="256"/>
      <c r="L218" s="261"/>
      <c r="M218" s="262"/>
      <c r="N218" s="263"/>
      <c r="O218" s="263"/>
      <c r="P218" s="263"/>
      <c r="Q218" s="263"/>
      <c r="R218" s="263"/>
      <c r="S218" s="263"/>
      <c r="T218" s="264"/>
      <c r="U218" s="15"/>
      <c r="V218" s="15"/>
      <c r="W218" s="15"/>
      <c r="X218" s="15"/>
      <c r="Y218" s="15"/>
      <c r="Z218" s="15"/>
      <c r="AA218" s="15"/>
      <c r="AB218" s="15"/>
      <c r="AC218" s="15"/>
      <c r="AD218" s="15"/>
      <c r="AE218" s="15"/>
      <c r="AT218" s="265" t="s">
        <v>307</v>
      </c>
      <c r="AU218" s="265" t="s">
        <v>81</v>
      </c>
      <c r="AV218" s="15" t="s">
        <v>303</v>
      </c>
      <c r="AW218" s="15" t="s">
        <v>33</v>
      </c>
      <c r="AX218" s="15" t="s">
        <v>79</v>
      </c>
      <c r="AY218" s="265" t="s">
        <v>295</v>
      </c>
    </row>
    <row r="219" s="2" customFormat="1" ht="37.8" customHeight="1">
      <c r="A219" s="40"/>
      <c r="B219" s="41"/>
      <c r="C219" s="215" t="s">
        <v>532</v>
      </c>
      <c r="D219" s="215" t="s">
        <v>298</v>
      </c>
      <c r="E219" s="216" t="s">
        <v>1277</v>
      </c>
      <c r="F219" s="217" t="s">
        <v>1278</v>
      </c>
      <c r="G219" s="218" t="s">
        <v>301</v>
      </c>
      <c r="H219" s="219">
        <v>173.53</v>
      </c>
      <c r="I219" s="220"/>
      <c r="J219" s="221">
        <f>ROUND(I219*H219,2)</f>
        <v>0</v>
      </c>
      <c r="K219" s="217" t="s">
        <v>302</v>
      </c>
      <c r="L219" s="46"/>
      <c r="M219" s="222" t="s">
        <v>21</v>
      </c>
      <c r="N219" s="223" t="s">
        <v>43</v>
      </c>
      <c r="O219" s="86"/>
      <c r="P219" s="224">
        <f>O219*H219</f>
        <v>0</v>
      </c>
      <c r="Q219" s="224">
        <v>4.0000000000000003E-05</v>
      </c>
      <c r="R219" s="224">
        <f>Q219*H219</f>
        <v>0.0069412000000000007</v>
      </c>
      <c r="S219" s="224">
        <v>0</v>
      </c>
      <c r="T219" s="225">
        <f>S219*H219</f>
        <v>0</v>
      </c>
      <c r="U219" s="40"/>
      <c r="V219" s="40"/>
      <c r="W219" s="40"/>
      <c r="X219" s="40"/>
      <c r="Y219" s="40"/>
      <c r="Z219" s="40"/>
      <c r="AA219" s="40"/>
      <c r="AB219" s="40"/>
      <c r="AC219" s="40"/>
      <c r="AD219" s="40"/>
      <c r="AE219" s="40"/>
      <c r="AR219" s="226" t="s">
        <v>303</v>
      </c>
      <c r="AT219" s="226" t="s">
        <v>298</v>
      </c>
      <c r="AU219" s="226" t="s">
        <v>81</v>
      </c>
      <c r="AY219" s="19" t="s">
        <v>295</v>
      </c>
      <c r="BE219" s="227">
        <f>IF(N219="základní",J219,0)</f>
        <v>0</v>
      </c>
      <c r="BF219" s="227">
        <f>IF(N219="snížená",J219,0)</f>
        <v>0</v>
      </c>
      <c r="BG219" s="227">
        <f>IF(N219="zákl. přenesená",J219,0)</f>
        <v>0</v>
      </c>
      <c r="BH219" s="227">
        <f>IF(N219="sníž. přenesená",J219,0)</f>
        <v>0</v>
      </c>
      <c r="BI219" s="227">
        <f>IF(N219="nulová",J219,0)</f>
        <v>0</v>
      </c>
      <c r="BJ219" s="19" t="s">
        <v>79</v>
      </c>
      <c r="BK219" s="227">
        <f>ROUND(I219*H219,2)</f>
        <v>0</v>
      </c>
      <c r="BL219" s="19" t="s">
        <v>303</v>
      </c>
      <c r="BM219" s="226" t="s">
        <v>1713</v>
      </c>
    </row>
    <row r="220" s="2" customFormat="1">
      <c r="A220" s="40"/>
      <c r="B220" s="41"/>
      <c r="C220" s="42"/>
      <c r="D220" s="228" t="s">
        <v>305</v>
      </c>
      <c r="E220" s="42"/>
      <c r="F220" s="229" t="s">
        <v>1280</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305</v>
      </c>
      <c r="AU220" s="19" t="s">
        <v>81</v>
      </c>
    </row>
    <row r="221" s="14" customFormat="1">
      <c r="A221" s="14"/>
      <c r="B221" s="244"/>
      <c r="C221" s="245"/>
      <c r="D221" s="235" t="s">
        <v>307</v>
      </c>
      <c r="E221" s="246" t="s">
        <v>21</v>
      </c>
      <c r="F221" s="247" t="s">
        <v>1190</v>
      </c>
      <c r="G221" s="245"/>
      <c r="H221" s="248">
        <v>173.53</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307</v>
      </c>
      <c r="AU221" s="254" t="s">
        <v>81</v>
      </c>
      <c r="AV221" s="14" t="s">
        <v>81</v>
      </c>
      <c r="AW221" s="14" t="s">
        <v>33</v>
      </c>
      <c r="AX221" s="14" t="s">
        <v>72</v>
      </c>
      <c r="AY221" s="254" t="s">
        <v>295</v>
      </c>
    </row>
    <row r="222" s="15" customFormat="1">
      <c r="A222" s="15"/>
      <c r="B222" s="255"/>
      <c r="C222" s="256"/>
      <c r="D222" s="235" t="s">
        <v>307</v>
      </c>
      <c r="E222" s="257" t="s">
        <v>21</v>
      </c>
      <c r="F222" s="258" t="s">
        <v>312</v>
      </c>
      <c r="G222" s="256"/>
      <c r="H222" s="259">
        <v>173.53</v>
      </c>
      <c r="I222" s="260"/>
      <c r="J222" s="256"/>
      <c r="K222" s="256"/>
      <c r="L222" s="261"/>
      <c r="M222" s="262"/>
      <c r="N222" s="263"/>
      <c r="O222" s="263"/>
      <c r="P222" s="263"/>
      <c r="Q222" s="263"/>
      <c r="R222" s="263"/>
      <c r="S222" s="263"/>
      <c r="T222" s="264"/>
      <c r="U222" s="15"/>
      <c r="V222" s="15"/>
      <c r="W222" s="15"/>
      <c r="X222" s="15"/>
      <c r="Y222" s="15"/>
      <c r="Z222" s="15"/>
      <c r="AA222" s="15"/>
      <c r="AB222" s="15"/>
      <c r="AC222" s="15"/>
      <c r="AD222" s="15"/>
      <c r="AE222" s="15"/>
      <c r="AT222" s="265" t="s">
        <v>307</v>
      </c>
      <c r="AU222" s="265" t="s">
        <v>81</v>
      </c>
      <c r="AV222" s="15" t="s">
        <v>303</v>
      </c>
      <c r="AW222" s="15" t="s">
        <v>33</v>
      </c>
      <c r="AX222" s="15" t="s">
        <v>79</v>
      </c>
      <c r="AY222" s="265" t="s">
        <v>295</v>
      </c>
    </row>
    <row r="223" s="2" customFormat="1" ht="55.5" customHeight="1">
      <c r="A223" s="40"/>
      <c r="B223" s="41"/>
      <c r="C223" s="215" t="s">
        <v>538</v>
      </c>
      <c r="D223" s="215" t="s">
        <v>298</v>
      </c>
      <c r="E223" s="216" t="s">
        <v>1284</v>
      </c>
      <c r="F223" s="217" t="s">
        <v>1285</v>
      </c>
      <c r="G223" s="218" t="s">
        <v>459</v>
      </c>
      <c r="H223" s="219">
        <v>30</v>
      </c>
      <c r="I223" s="220"/>
      <c r="J223" s="221">
        <f>ROUND(I223*H223,2)</f>
        <v>0</v>
      </c>
      <c r="K223" s="217" t="s">
        <v>523</v>
      </c>
      <c r="L223" s="46"/>
      <c r="M223" s="222" t="s">
        <v>21</v>
      </c>
      <c r="N223" s="223" t="s">
        <v>43</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303</v>
      </c>
      <c r="AT223" s="226" t="s">
        <v>298</v>
      </c>
      <c r="AU223" s="226" t="s">
        <v>81</v>
      </c>
      <c r="AY223" s="19" t="s">
        <v>295</v>
      </c>
      <c r="BE223" s="227">
        <f>IF(N223="základní",J223,0)</f>
        <v>0</v>
      </c>
      <c r="BF223" s="227">
        <f>IF(N223="snížená",J223,0)</f>
        <v>0</v>
      </c>
      <c r="BG223" s="227">
        <f>IF(N223="zákl. přenesená",J223,0)</f>
        <v>0</v>
      </c>
      <c r="BH223" s="227">
        <f>IF(N223="sníž. přenesená",J223,0)</f>
        <v>0</v>
      </c>
      <c r="BI223" s="227">
        <f>IF(N223="nulová",J223,0)</f>
        <v>0</v>
      </c>
      <c r="BJ223" s="19" t="s">
        <v>79</v>
      </c>
      <c r="BK223" s="227">
        <f>ROUND(I223*H223,2)</f>
        <v>0</v>
      </c>
      <c r="BL223" s="19" t="s">
        <v>303</v>
      </c>
      <c r="BM223" s="226" t="s">
        <v>1714</v>
      </c>
    </row>
    <row r="224" s="12" customFormat="1" ht="22.8" customHeight="1">
      <c r="A224" s="12"/>
      <c r="B224" s="199"/>
      <c r="C224" s="200"/>
      <c r="D224" s="201" t="s">
        <v>71</v>
      </c>
      <c r="E224" s="213" t="s">
        <v>871</v>
      </c>
      <c r="F224" s="213" t="s">
        <v>872</v>
      </c>
      <c r="G224" s="200"/>
      <c r="H224" s="200"/>
      <c r="I224" s="203"/>
      <c r="J224" s="214">
        <f>BK224</f>
        <v>0</v>
      </c>
      <c r="K224" s="200"/>
      <c r="L224" s="205"/>
      <c r="M224" s="206"/>
      <c r="N224" s="207"/>
      <c r="O224" s="207"/>
      <c r="P224" s="208">
        <f>SUM(P225:P226)</f>
        <v>0</v>
      </c>
      <c r="Q224" s="207"/>
      <c r="R224" s="208">
        <f>SUM(R225:R226)</f>
        <v>0</v>
      </c>
      <c r="S224" s="207"/>
      <c r="T224" s="209">
        <f>SUM(T225:T226)</f>
        <v>0</v>
      </c>
      <c r="U224" s="12"/>
      <c r="V224" s="12"/>
      <c r="W224" s="12"/>
      <c r="X224" s="12"/>
      <c r="Y224" s="12"/>
      <c r="Z224" s="12"/>
      <c r="AA224" s="12"/>
      <c r="AB224" s="12"/>
      <c r="AC224" s="12"/>
      <c r="AD224" s="12"/>
      <c r="AE224" s="12"/>
      <c r="AR224" s="210" t="s">
        <v>79</v>
      </c>
      <c r="AT224" s="211" t="s">
        <v>71</v>
      </c>
      <c r="AU224" s="211" t="s">
        <v>79</v>
      </c>
      <c r="AY224" s="210" t="s">
        <v>295</v>
      </c>
      <c r="BK224" s="212">
        <f>SUM(BK225:BK226)</f>
        <v>0</v>
      </c>
    </row>
    <row r="225" s="2" customFormat="1" ht="66.75" customHeight="1">
      <c r="A225" s="40"/>
      <c r="B225" s="41"/>
      <c r="C225" s="215" t="s">
        <v>545</v>
      </c>
      <c r="D225" s="215" t="s">
        <v>298</v>
      </c>
      <c r="E225" s="216" t="s">
        <v>873</v>
      </c>
      <c r="F225" s="217" t="s">
        <v>874</v>
      </c>
      <c r="G225" s="218" t="s">
        <v>348</v>
      </c>
      <c r="H225" s="219">
        <v>39.244</v>
      </c>
      <c r="I225" s="220"/>
      <c r="J225" s="221">
        <f>ROUND(I225*H225,2)</f>
        <v>0</v>
      </c>
      <c r="K225" s="217" t="s">
        <v>302</v>
      </c>
      <c r="L225" s="46"/>
      <c r="M225" s="222" t="s">
        <v>21</v>
      </c>
      <c r="N225" s="223" t="s">
        <v>43</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303</v>
      </c>
      <c r="AT225" s="226" t="s">
        <v>298</v>
      </c>
      <c r="AU225" s="226" t="s">
        <v>81</v>
      </c>
      <c r="AY225" s="19" t="s">
        <v>295</v>
      </c>
      <c r="BE225" s="227">
        <f>IF(N225="základní",J225,0)</f>
        <v>0</v>
      </c>
      <c r="BF225" s="227">
        <f>IF(N225="snížená",J225,0)</f>
        <v>0</v>
      </c>
      <c r="BG225" s="227">
        <f>IF(N225="zákl. přenesená",J225,0)</f>
        <v>0</v>
      </c>
      <c r="BH225" s="227">
        <f>IF(N225="sníž. přenesená",J225,0)</f>
        <v>0</v>
      </c>
      <c r="BI225" s="227">
        <f>IF(N225="nulová",J225,0)</f>
        <v>0</v>
      </c>
      <c r="BJ225" s="19" t="s">
        <v>79</v>
      </c>
      <c r="BK225" s="227">
        <f>ROUND(I225*H225,2)</f>
        <v>0</v>
      </c>
      <c r="BL225" s="19" t="s">
        <v>303</v>
      </c>
      <c r="BM225" s="226" t="s">
        <v>1715</v>
      </c>
    </row>
    <row r="226" s="2" customFormat="1">
      <c r="A226" s="40"/>
      <c r="B226" s="41"/>
      <c r="C226" s="42"/>
      <c r="D226" s="228" t="s">
        <v>305</v>
      </c>
      <c r="E226" s="42"/>
      <c r="F226" s="229" t="s">
        <v>876</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305</v>
      </c>
      <c r="AU226" s="19" t="s">
        <v>81</v>
      </c>
    </row>
    <row r="227" s="12" customFormat="1" ht="25.92" customHeight="1">
      <c r="A227" s="12"/>
      <c r="B227" s="199"/>
      <c r="C227" s="200"/>
      <c r="D227" s="201" t="s">
        <v>71</v>
      </c>
      <c r="E227" s="202" t="s">
        <v>366</v>
      </c>
      <c r="F227" s="202" t="s">
        <v>367</v>
      </c>
      <c r="G227" s="200"/>
      <c r="H227" s="200"/>
      <c r="I227" s="203"/>
      <c r="J227" s="204">
        <f>BK227</f>
        <v>0</v>
      </c>
      <c r="K227" s="200"/>
      <c r="L227" s="205"/>
      <c r="M227" s="206"/>
      <c r="N227" s="207"/>
      <c r="O227" s="207"/>
      <c r="P227" s="208">
        <f>P228+P256+P260+P408+P451+P486+P522+P565+P567</f>
        <v>0</v>
      </c>
      <c r="Q227" s="207"/>
      <c r="R227" s="208">
        <f>R228+R256+R260+R408+R451+R486+R522+R565+R567</f>
        <v>15.040062769999999</v>
      </c>
      <c r="S227" s="207"/>
      <c r="T227" s="209">
        <f>T228+T256+T260+T408+T451+T486+T522+T565+T567</f>
        <v>0.055665499999999993</v>
      </c>
      <c r="U227" s="12"/>
      <c r="V227" s="12"/>
      <c r="W227" s="12"/>
      <c r="X227" s="12"/>
      <c r="Y227" s="12"/>
      <c r="Z227" s="12"/>
      <c r="AA227" s="12"/>
      <c r="AB227" s="12"/>
      <c r="AC227" s="12"/>
      <c r="AD227" s="12"/>
      <c r="AE227" s="12"/>
      <c r="AR227" s="210" t="s">
        <v>81</v>
      </c>
      <c r="AT227" s="211" t="s">
        <v>71</v>
      </c>
      <c r="AU227" s="211" t="s">
        <v>72</v>
      </c>
      <c r="AY227" s="210" t="s">
        <v>295</v>
      </c>
      <c r="BK227" s="212">
        <f>BK228+BK256+BK260+BK408+BK451+BK486+BK522+BK565+BK567</f>
        <v>0</v>
      </c>
    </row>
    <row r="228" s="12" customFormat="1" ht="22.8" customHeight="1">
      <c r="A228" s="12"/>
      <c r="B228" s="199"/>
      <c r="C228" s="200"/>
      <c r="D228" s="201" t="s">
        <v>71</v>
      </c>
      <c r="E228" s="213" t="s">
        <v>1008</v>
      </c>
      <c r="F228" s="213" t="s">
        <v>1009</v>
      </c>
      <c r="G228" s="200"/>
      <c r="H228" s="200"/>
      <c r="I228" s="203"/>
      <c r="J228" s="214">
        <f>BK228</f>
        <v>0</v>
      </c>
      <c r="K228" s="200"/>
      <c r="L228" s="205"/>
      <c r="M228" s="206"/>
      <c r="N228" s="207"/>
      <c r="O228" s="207"/>
      <c r="P228" s="208">
        <f>SUM(P229:P255)</f>
        <v>0</v>
      </c>
      <c r="Q228" s="207"/>
      <c r="R228" s="208">
        <f>SUM(R229:R255)</f>
        <v>1.9489240799999998</v>
      </c>
      <c r="S228" s="207"/>
      <c r="T228" s="209">
        <f>SUM(T229:T255)</f>
        <v>0</v>
      </c>
      <c r="U228" s="12"/>
      <c r="V228" s="12"/>
      <c r="W228" s="12"/>
      <c r="X228" s="12"/>
      <c r="Y228" s="12"/>
      <c r="Z228" s="12"/>
      <c r="AA228" s="12"/>
      <c r="AB228" s="12"/>
      <c r="AC228" s="12"/>
      <c r="AD228" s="12"/>
      <c r="AE228" s="12"/>
      <c r="AR228" s="210" t="s">
        <v>81</v>
      </c>
      <c r="AT228" s="211" t="s">
        <v>71</v>
      </c>
      <c r="AU228" s="211" t="s">
        <v>79</v>
      </c>
      <c r="AY228" s="210" t="s">
        <v>295</v>
      </c>
      <c r="BK228" s="212">
        <f>SUM(BK229:BK255)</f>
        <v>0</v>
      </c>
    </row>
    <row r="229" s="2" customFormat="1" ht="44.25" customHeight="1">
      <c r="A229" s="40"/>
      <c r="B229" s="41"/>
      <c r="C229" s="215" t="s">
        <v>550</v>
      </c>
      <c r="D229" s="215" t="s">
        <v>298</v>
      </c>
      <c r="E229" s="216" t="s">
        <v>1010</v>
      </c>
      <c r="F229" s="217" t="s">
        <v>1011</v>
      </c>
      <c r="G229" s="218" t="s">
        <v>301</v>
      </c>
      <c r="H229" s="219">
        <v>11.4</v>
      </c>
      <c r="I229" s="220"/>
      <c r="J229" s="221">
        <f>ROUND(I229*H229,2)</f>
        <v>0</v>
      </c>
      <c r="K229" s="217" t="s">
        <v>302</v>
      </c>
      <c r="L229" s="46"/>
      <c r="M229" s="222" t="s">
        <v>21</v>
      </c>
      <c r="N229" s="223" t="s">
        <v>43</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373</v>
      </c>
      <c r="AT229" s="226" t="s">
        <v>298</v>
      </c>
      <c r="AU229" s="226" t="s">
        <v>81</v>
      </c>
      <c r="AY229" s="19" t="s">
        <v>295</v>
      </c>
      <c r="BE229" s="227">
        <f>IF(N229="základní",J229,0)</f>
        <v>0</v>
      </c>
      <c r="BF229" s="227">
        <f>IF(N229="snížená",J229,0)</f>
        <v>0</v>
      </c>
      <c r="BG229" s="227">
        <f>IF(N229="zákl. přenesená",J229,0)</f>
        <v>0</v>
      </c>
      <c r="BH229" s="227">
        <f>IF(N229="sníž. přenesená",J229,0)</f>
        <v>0</v>
      </c>
      <c r="BI229" s="227">
        <f>IF(N229="nulová",J229,0)</f>
        <v>0</v>
      </c>
      <c r="BJ229" s="19" t="s">
        <v>79</v>
      </c>
      <c r="BK229" s="227">
        <f>ROUND(I229*H229,2)</f>
        <v>0</v>
      </c>
      <c r="BL229" s="19" t="s">
        <v>373</v>
      </c>
      <c r="BM229" s="226" t="s">
        <v>1716</v>
      </c>
    </row>
    <row r="230" s="2" customFormat="1">
      <c r="A230" s="40"/>
      <c r="B230" s="41"/>
      <c r="C230" s="42"/>
      <c r="D230" s="228" t="s">
        <v>305</v>
      </c>
      <c r="E230" s="42"/>
      <c r="F230" s="229" t="s">
        <v>1013</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305</v>
      </c>
      <c r="AU230" s="19" t="s">
        <v>81</v>
      </c>
    </row>
    <row r="231" s="13" customFormat="1">
      <c r="A231" s="13"/>
      <c r="B231" s="233"/>
      <c r="C231" s="234"/>
      <c r="D231" s="235" t="s">
        <v>307</v>
      </c>
      <c r="E231" s="236" t="s">
        <v>21</v>
      </c>
      <c r="F231" s="237" t="s">
        <v>1014</v>
      </c>
      <c r="G231" s="234"/>
      <c r="H231" s="236" t="s">
        <v>21</v>
      </c>
      <c r="I231" s="238"/>
      <c r="J231" s="234"/>
      <c r="K231" s="234"/>
      <c r="L231" s="239"/>
      <c r="M231" s="240"/>
      <c r="N231" s="241"/>
      <c r="O231" s="241"/>
      <c r="P231" s="241"/>
      <c r="Q231" s="241"/>
      <c r="R231" s="241"/>
      <c r="S231" s="241"/>
      <c r="T231" s="242"/>
      <c r="U231" s="13"/>
      <c r="V231" s="13"/>
      <c r="W231" s="13"/>
      <c r="X231" s="13"/>
      <c r="Y231" s="13"/>
      <c r="Z231" s="13"/>
      <c r="AA231" s="13"/>
      <c r="AB231" s="13"/>
      <c r="AC231" s="13"/>
      <c r="AD231" s="13"/>
      <c r="AE231" s="13"/>
      <c r="AT231" s="243" t="s">
        <v>307</v>
      </c>
      <c r="AU231" s="243" t="s">
        <v>81</v>
      </c>
      <c r="AV231" s="13" t="s">
        <v>79</v>
      </c>
      <c r="AW231" s="13" t="s">
        <v>33</v>
      </c>
      <c r="AX231" s="13" t="s">
        <v>72</v>
      </c>
      <c r="AY231" s="243" t="s">
        <v>295</v>
      </c>
    </row>
    <row r="232" s="14" customFormat="1">
      <c r="A232" s="14"/>
      <c r="B232" s="244"/>
      <c r="C232" s="245"/>
      <c r="D232" s="235" t="s">
        <v>307</v>
      </c>
      <c r="E232" s="246" t="s">
        <v>21</v>
      </c>
      <c r="F232" s="247" t="s">
        <v>1015</v>
      </c>
      <c r="G232" s="245"/>
      <c r="H232" s="248">
        <v>11.4</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307</v>
      </c>
      <c r="AU232" s="254" t="s">
        <v>81</v>
      </c>
      <c r="AV232" s="14" t="s">
        <v>81</v>
      </c>
      <c r="AW232" s="14" t="s">
        <v>33</v>
      </c>
      <c r="AX232" s="14" t="s">
        <v>72</v>
      </c>
      <c r="AY232" s="254" t="s">
        <v>295</v>
      </c>
    </row>
    <row r="233" s="15" customFormat="1">
      <c r="A233" s="15"/>
      <c r="B233" s="255"/>
      <c r="C233" s="256"/>
      <c r="D233" s="235" t="s">
        <v>307</v>
      </c>
      <c r="E233" s="257" t="s">
        <v>21</v>
      </c>
      <c r="F233" s="258" t="s">
        <v>312</v>
      </c>
      <c r="G233" s="256"/>
      <c r="H233" s="259">
        <v>11.4</v>
      </c>
      <c r="I233" s="260"/>
      <c r="J233" s="256"/>
      <c r="K233" s="256"/>
      <c r="L233" s="261"/>
      <c r="M233" s="262"/>
      <c r="N233" s="263"/>
      <c r="O233" s="263"/>
      <c r="P233" s="263"/>
      <c r="Q233" s="263"/>
      <c r="R233" s="263"/>
      <c r="S233" s="263"/>
      <c r="T233" s="264"/>
      <c r="U233" s="15"/>
      <c r="V233" s="15"/>
      <c r="W233" s="15"/>
      <c r="X233" s="15"/>
      <c r="Y233" s="15"/>
      <c r="Z233" s="15"/>
      <c r="AA233" s="15"/>
      <c r="AB233" s="15"/>
      <c r="AC233" s="15"/>
      <c r="AD233" s="15"/>
      <c r="AE233" s="15"/>
      <c r="AT233" s="265" t="s">
        <v>307</v>
      </c>
      <c r="AU233" s="265" t="s">
        <v>81</v>
      </c>
      <c r="AV233" s="15" t="s">
        <v>303</v>
      </c>
      <c r="AW233" s="15" t="s">
        <v>33</v>
      </c>
      <c r="AX233" s="15" t="s">
        <v>79</v>
      </c>
      <c r="AY233" s="265" t="s">
        <v>295</v>
      </c>
    </row>
    <row r="234" s="2" customFormat="1" ht="24.15" customHeight="1">
      <c r="A234" s="40"/>
      <c r="B234" s="41"/>
      <c r="C234" s="286" t="s">
        <v>743</v>
      </c>
      <c r="D234" s="286" t="s">
        <v>947</v>
      </c>
      <c r="E234" s="287" t="s">
        <v>1016</v>
      </c>
      <c r="F234" s="288" t="s">
        <v>1017</v>
      </c>
      <c r="G234" s="289" t="s">
        <v>301</v>
      </c>
      <c r="H234" s="290">
        <v>11.970000000000001</v>
      </c>
      <c r="I234" s="291"/>
      <c r="J234" s="292">
        <f>ROUND(I234*H234,2)</f>
        <v>0</v>
      </c>
      <c r="K234" s="288" t="s">
        <v>302</v>
      </c>
      <c r="L234" s="293"/>
      <c r="M234" s="294" t="s">
        <v>21</v>
      </c>
      <c r="N234" s="295" t="s">
        <v>43</v>
      </c>
      <c r="O234" s="86"/>
      <c r="P234" s="224">
        <f>O234*H234</f>
        <v>0</v>
      </c>
      <c r="Q234" s="224">
        <v>0.0038999999999999998</v>
      </c>
      <c r="R234" s="224">
        <f>Q234*H234</f>
        <v>0.046683000000000002</v>
      </c>
      <c r="S234" s="224">
        <v>0</v>
      </c>
      <c r="T234" s="225">
        <f>S234*H234</f>
        <v>0</v>
      </c>
      <c r="U234" s="40"/>
      <c r="V234" s="40"/>
      <c r="W234" s="40"/>
      <c r="X234" s="40"/>
      <c r="Y234" s="40"/>
      <c r="Z234" s="40"/>
      <c r="AA234" s="40"/>
      <c r="AB234" s="40"/>
      <c r="AC234" s="40"/>
      <c r="AD234" s="40"/>
      <c r="AE234" s="40"/>
      <c r="AR234" s="226" t="s">
        <v>997</v>
      </c>
      <c r="AT234" s="226" t="s">
        <v>947</v>
      </c>
      <c r="AU234" s="226" t="s">
        <v>81</v>
      </c>
      <c r="AY234" s="19" t="s">
        <v>295</v>
      </c>
      <c r="BE234" s="227">
        <f>IF(N234="základní",J234,0)</f>
        <v>0</v>
      </c>
      <c r="BF234" s="227">
        <f>IF(N234="snížená",J234,0)</f>
        <v>0</v>
      </c>
      <c r="BG234" s="227">
        <f>IF(N234="zákl. přenesená",J234,0)</f>
        <v>0</v>
      </c>
      <c r="BH234" s="227">
        <f>IF(N234="sníž. přenesená",J234,0)</f>
        <v>0</v>
      </c>
      <c r="BI234" s="227">
        <f>IF(N234="nulová",J234,0)</f>
        <v>0</v>
      </c>
      <c r="BJ234" s="19" t="s">
        <v>79</v>
      </c>
      <c r="BK234" s="227">
        <f>ROUND(I234*H234,2)</f>
        <v>0</v>
      </c>
      <c r="BL234" s="19" t="s">
        <v>373</v>
      </c>
      <c r="BM234" s="226" t="s">
        <v>1717</v>
      </c>
    </row>
    <row r="235" s="14" customFormat="1">
      <c r="A235" s="14"/>
      <c r="B235" s="244"/>
      <c r="C235" s="245"/>
      <c r="D235" s="235" t="s">
        <v>307</v>
      </c>
      <c r="E235" s="245"/>
      <c r="F235" s="247" t="s">
        <v>1019</v>
      </c>
      <c r="G235" s="245"/>
      <c r="H235" s="248">
        <v>11.970000000000001</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307</v>
      </c>
      <c r="AU235" s="254" t="s">
        <v>81</v>
      </c>
      <c r="AV235" s="14" t="s">
        <v>81</v>
      </c>
      <c r="AW235" s="14" t="s">
        <v>4</v>
      </c>
      <c r="AX235" s="14" t="s">
        <v>79</v>
      </c>
      <c r="AY235" s="254" t="s">
        <v>295</v>
      </c>
    </row>
    <row r="236" s="2" customFormat="1" ht="37.8" customHeight="1">
      <c r="A236" s="40"/>
      <c r="B236" s="41"/>
      <c r="C236" s="215" t="s">
        <v>1028</v>
      </c>
      <c r="D236" s="215" t="s">
        <v>298</v>
      </c>
      <c r="E236" s="216" t="s">
        <v>1290</v>
      </c>
      <c r="F236" s="217" t="s">
        <v>1291</v>
      </c>
      <c r="G236" s="218" t="s">
        <v>301</v>
      </c>
      <c r="H236" s="219">
        <v>173.53</v>
      </c>
      <c r="I236" s="220"/>
      <c r="J236" s="221">
        <f>ROUND(I236*H236,2)</f>
        <v>0</v>
      </c>
      <c r="K236" s="217" t="s">
        <v>302</v>
      </c>
      <c r="L236" s="46"/>
      <c r="M236" s="222" t="s">
        <v>21</v>
      </c>
      <c r="N236" s="223" t="s">
        <v>43</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373</v>
      </c>
      <c r="AT236" s="226" t="s">
        <v>298</v>
      </c>
      <c r="AU236" s="226" t="s">
        <v>81</v>
      </c>
      <c r="AY236" s="19" t="s">
        <v>295</v>
      </c>
      <c r="BE236" s="227">
        <f>IF(N236="základní",J236,0)</f>
        <v>0</v>
      </c>
      <c r="BF236" s="227">
        <f>IF(N236="snížená",J236,0)</f>
        <v>0</v>
      </c>
      <c r="BG236" s="227">
        <f>IF(N236="zákl. přenesená",J236,0)</f>
        <v>0</v>
      </c>
      <c r="BH236" s="227">
        <f>IF(N236="sníž. přenesená",J236,0)</f>
        <v>0</v>
      </c>
      <c r="BI236" s="227">
        <f>IF(N236="nulová",J236,0)</f>
        <v>0</v>
      </c>
      <c r="BJ236" s="19" t="s">
        <v>79</v>
      </c>
      <c r="BK236" s="227">
        <f>ROUND(I236*H236,2)</f>
        <v>0</v>
      </c>
      <c r="BL236" s="19" t="s">
        <v>373</v>
      </c>
      <c r="BM236" s="226" t="s">
        <v>1718</v>
      </c>
    </row>
    <row r="237" s="2" customFormat="1">
      <c r="A237" s="40"/>
      <c r="B237" s="41"/>
      <c r="C237" s="42"/>
      <c r="D237" s="228" t="s">
        <v>305</v>
      </c>
      <c r="E237" s="42"/>
      <c r="F237" s="229" t="s">
        <v>1293</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305</v>
      </c>
      <c r="AU237" s="19" t="s">
        <v>81</v>
      </c>
    </row>
    <row r="238" s="13" customFormat="1">
      <c r="A238" s="13"/>
      <c r="B238" s="233"/>
      <c r="C238" s="234"/>
      <c r="D238" s="235" t="s">
        <v>307</v>
      </c>
      <c r="E238" s="236" t="s">
        <v>21</v>
      </c>
      <c r="F238" s="237" t="s">
        <v>1294</v>
      </c>
      <c r="G238" s="234"/>
      <c r="H238" s="236" t="s">
        <v>21</v>
      </c>
      <c r="I238" s="238"/>
      <c r="J238" s="234"/>
      <c r="K238" s="234"/>
      <c r="L238" s="239"/>
      <c r="M238" s="240"/>
      <c r="N238" s="241"/>
      <c r="O238" s="241"/>
      <c r="P238" s="241"/>
      <c r="Q238" s="241"/>
      <c r="R238" s="241"/>
      <c r="S238" s="241"/>
      <c r="T238" s="242"/>
      <c r="U238" s="13"/>
      <c r="V238" s="13"/>
      <c r="W238" s="13"/>
      <c r="X238" s="13"/>
      <c r="Y238" s="13"/>
      <c r="Z238" s="13"/>
      <c r="AA238" s="13"/>
      <c r="AB238" s="13"/>
      <c r="AC238" s="13"/>
      <c r="AD238" s="13"/>
      <c r="AE238" s="13"/>
      <c r="AT238" s="243" t="s">
        <v>307</v>
      </c>
      <c r="AU238" s="243" t="s">
        <v>81</v>
      </c>
      <c r="AV238" s="13" t="s">
        <v>79</v>
      </c>
      <c r="AW238" s="13" t="s">
        <v>33</v>
      </c>
      <c r="AX238" s="13" t="s">
        <v>72</v>
      </c>
      <c r="AY238" s="243" t="s">
        <v>295</v>
      </c>
    </row>
    <row r="239" s="14" customFormat="1">
      <c r="A239" s="14"/>
      <c r="B239" s="244"/>
      <c r="C239" s="245"/>
      <c r="D239" s="235" t="s">
        <v>307</v>
      </c>
      <c r="E239" s="246" t="s">
        <v>21</v>
      </c>
      <c r="F239" s="247" t="s">
        <v>1227</v>
      </c>
      <c r="G239" s="245"/>
      <c r="H239" s="248">
        <v>53.710000000000001</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307</v>
      </c>
      <c r="AU239" s="254" t="s">
        <v>81</v>
      </c>
      <c r="AV239" s="14" t="s">
        <v>81</v>
      </c>
      <c r="AW239" s="14" t="s">
        <v>33</v>
      </c>
      <c r="AX239" s="14" t="s">
        <v>72</v>
      </c>
      <c r="AY239" s="254" t="s">
        <v>295</v>
      </c>
    </row>
    <row r="240" s="14" customFormat="1">
      <c r="A240" s="14"/>
      <c r="B240" s="244"/>
      <c r="C240" s="245"/>
      <c r="D240" s="235" t="s">
        <v>307</v>
      </c>
      <c r="E240" s="246" t="s">
        <v>21</v>
      </c>
      <c r="F240" s="247" t="s">
        <v>1228</v>
      </c>
      <c r="G240" s="245"/>
      <c r="H240" s="248">
        <v>19.539999999999999</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307</v>
      </c>
      <c r="AU240" s="254" t="s">
        <v>81</v>
      </c>
      <c r="AV240" s="14" t="s">
        <v>81</v>
      </c>
      <c r="AW240" s="14" t="s">
        <v>33</v>
      </c>
      <c r="AX240" s="14" t="s">
        <v>72</v>
      </c>
      <c r="AY240" s="254" t="s">
        <v>295</v>
      </c>
    </row>
    <row r="241" s="14" customFormat="1">
      <c r="A241" s="14"/>
      <c r="B241" s="244"/>
      <c r="C241" s="245"/>
      <c r="D241" s="235" t="s">
        <v>307</v>
      </c>
      <c r="E241" s="246" t="s">
        <v>21</v>
      </c>
      <c r="F241" s="247" t="s">
        <v>1232</v>
      </c>
      <c r="G241" s="245"/>
      <c r="H241" s="248">
        <v>14.060000000000001</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307</v>
      </c>
      <c r="AU241" s="254" t="s">
        <v>81</v>
      </c>
      <c r="AV241" s="14" t="s">
        <v>81</v>
      </c>
      <c r="AW241" s="14" t="s">
        <v>33</v>
      </c>
      <c r="AX241" s="14" t="s">
        <v>72</v>
      </c>
      <c r="AY241" s="254" t="s">
        <v>295</v>
      </c>
    </row>
    <row r="242" s="14" customFormat="1">
      <c r="A242" s="14"/>
      <c r="B242" s="244"/>
      <c r="C242" s="245"/>
      <c r="D242" s="235" t="s">
        <v>307</v>
      </c>
      <c r="E242" s="246" t="s">
        <v>21</v>
      </c>
      <c r="F242" s="247" t="s">
        <v>1233</v>
      </c>
      <c r="G242" s="245"/>
      <c r="H242" s="248">
        <v>4.25</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307</v>
      </c>
      <c r="AU242" s="254" t="s">
        <v>81</v>
      </c>
      <c r="AV242" s="14" t="s">
        <v>81</v>
      </c>
      <c r="AW242" s="14" t="s">
        <v>33</v>
      </c>
      <c r="AX242" s="14" t="s">
        <v>72</v>
      </c>
      <c r="AY242" s="254" t="s">
        <v>295</v>
      </c>
    </row>
    <row r="243" s="14" customFormat="1">
      <c r="A243" s="14"/>
      <c r="B243" s="244"/>
      <c r="C243" s="245"/>
      <c r="D243" s="235" t="s">
        <v>307</v>
      </c>
      <c r="E243" s="246" t="s">
        <v>21</v>
      </c>
      <c r="F243" s="247" t="s">
        <v>1227</v>
      </c>
      <c r="G243" s="245"/>
      <c r="H243" s="248">
        <v>53.710000000000001</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307</v>
      </c>
      <c r="AU243" s="254" t="s">
        <v>81</v>
      </c>
      <c r="AV243" s="14" t="s">
        <v>81</v>
      </c>
      <c r="AW243" s="14" t="s">
        <v>33</v>
      </c>
      <c r="AX243" s="14" t="s">
        <v>72</v>
      </c>
      <c r="AY243" s="254" t="s">
        <v>295</v>
      </c>
    </row>
    <row r="244" s="16" customFormat="1">
      <c r="A244" s="16"/>
      <c r="B244" s="270"/>
      <c r="C244" s="271"/>
      <c r="D244" s="235" t="s">
        <v>307</v>
      </c>
      <c r="E244" s="272" t="s">
        <v>1191</v>
      </c>
      <c r="F244" s="273" t="s">
        <v>433</v>
      </c>
      <c r="G244" s="271"/>
      <c r="H244" s="274">
        <v>145.27000000000001</v>
      </c>
      <c r="I244" s="275"/>
      <c r="J244" s="271"/>
      <c r="K244" s="271"/>
      <c r="L244" s="276"/>
      <c r="M244" s="277"/>
      <c r="N244" s="278"/>
      <c r="O244" s="278"/>
      <c r="P244" s="278"/>
      <c r="Q244" s="278"/>
      <c r="R244" s="278"/>
      <c r="S244" s="278"/>
      <c r="T244" s="279"/>
      <c r="U244" s="16"/>
      <c r="V244" s="16"/>
      <c r="W244" s="16"/>
      <c r="X244" s="16"/>
      <c r="Y244" s="16"/>
      <c r="Z244" s="16"/>
      <c r="AA244" s="16"/>
      <c r="AB244" s="16"/>
      <c r="AC244" s="16"/>
      <c r="AD244" s="16"/>
      <c r="AE244" s="16"/>
      <c r="AT244" s="280" t="s">
        <v>307</v>
      </c>
      <c r="AU244" s="280" t="s">
        <v>81</v>
      </c>
      <c r="AV244" s="16" t="s">
        <v>92</v>
      </c>
      <c r="AW244" s="16" t="s">
        <v>33</v>
      </c>
      <c r="AX244" s="16" t="s">
        <v>72</v>
      </c>
      <c r="AY244" s="280" t="s">
        <v>295</v>
      </c>
    </row>
    <row r="245" s="13" customFormat="1">
      <c r="A245" s="13"/>
      <c r="B245" s="233"/>
      <c r="C245" s="234"/>
      <c r="D245" s="235" t="s">
        <v>307</v>
      </c>
      <c r="E245" s="236" t="s">
        <v>21</v>
      </c>
      <c r="F245" s="237" t="s">
        <v>1295</v>
      </c>
      <c r="G245" s="234"/>
      <c r="H245" s="236" t="s">
        <v>21</v>
      </c>
      <c r="I245" s="238"/>
      <c r="J245" s="234"/>
      <c r="K245" s="234"/>
      <c r="L245" s="239"/>
      <c r="M245" s="240"/>
      <c r="N245" s="241"/>
      <c r="O245" s="241"/>
      <c r="P245" s="241"/>
      <c r="Q245" s="241"/>
      <c r="R245" s="241"/>
      <c r="S245" s="241"/>
      <c r="T245" s="242"/>
      <c r="U245" s="13"/>
      <c r="V245" s="13"/>
      <c r="W245" s="13"/>
      <c r="X245" s="13"/>
      <c r="Y245" s="13"/>
      <c r="Z245" s="13"/>
      <c r="AA245" s="13"/>
      <c r="AB245" s="13"/>
      <c r="AC245" s="13"/>
      <c r="AD245" s="13"/>
      <c r="AE245" s="13"/>
      <c r="AT245" s="243" t="s">
        <v>307</v>
      </c>
      <c r="AU245" s="243" t="s">
        <v>81</v>
      </c>
      <c r="AV245" s="13" t="s">
        <v>79</v>
      </c>
      <c r="AW245" s="13" t="s">
        <v>33</v>
      </c>
      <c r="AX245" s="13" t="s">
        <v>72</v>
      </c>
      <c r="AY245" s="243" t="s">
        <v>295</v>
      </c>
    </row>
    <row r="246" s="14" customFormat="1">
      <c r="A246" s="14"/>
      <c r="B246" s="244"/>
      <c r="C246" s="245"/>
      <c r="D246" s="235" t="s">
        <v>307</v>
      </c>
      <c r="E246" s="246" t="s">
        <v>21</v>
      </c>
      <c r="F246" s="247" t="s">
        <v>477</v>
      </c>
      <c r="G246" s="245"/>
      <c r="H246" s="248">
        <v>5.9000000000000004</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307</v>
      </c>
      <c r="AU246" s="254" t="s">
        <v>81</v>
      </c>
      <c r="AV246" s="14" t="s">
        <v>81</v>
      </c>
      <c r="AW246" s="14" t="s">
        <v>33</v>
      </c>
      <c r="AX246" s="14" t="s">
        <v>72</v>
      </c>
      <c r="AY246" s="254" t="s">
        <v>295</v>
      </c>
    </row>
    <row r="247" s="14" customFormat="1">
      <c r="A247" s="14"/>
      <c r="B247" s="244"/>
      <c r="C247" s="245"/>
      <c r="D247" s="235" t="s">
        <v>307</v>
      </c>
      <c r="E247" s="246" t="s">
        <v>21</v>
      </c>
      <c r="F247" s="247" t="s">
        <v>1229</v>
      </c>
      <c r="G247" s="245"/>
      <c r="H247" s="248">
        <v>12.15</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307</v>
      </c>
      <c r="AU247" s="254" t="s">
        <v>81</v>
      </c>
      <c r="AV247" s="14" t="s">
        <v>81</v>
      </c>
      <c r="AW247" s="14" t="s">
        <v>33</v>
      </c>
      <c r="AX247" s="14" t="s">
        <v>72</v>
      </c>
      <c r="AY247" s="254" t="s">
        <v>295</v>
      </c>
    </row>
    <row r="248" s="14" customFormat="1">
      <c r="A248" s="14"/>
      <c r="B248" s="244"/>
      <c r="C248" s="245"/>
      <c r="D248" s="235" t="s">
        <v>307</v>
      </c>
      <c r="E248" s="246" t="s">
        <v>21</v>
      </c>
      <c r="F248" s="247" t="s">
        <v>1230</v>
      </c>
      <c r="G248" s="245"/>
      <c r="H248" s="248">
        <v>5.9199999999999999</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307</v>
      </c>
      <c r="AU248" s="254" t="s">
        <v>81</v>
      </c>
      <c r="AV248" s="14" t="s">
        <v>81</v>
      </c>
      <c r="AW248" s="14" t="s">
        <v>33</v>
      </c>
      <c r="AX248" s="14" t="s">
        <v>72</v>
      </c>
      <c r="AY248" s="254" t="s">
        <v>295</v>
      </c>
    </row>
    <row r="249" s="14" customFormat="1">
      <c r="A249" s="14"/>
      <c r="B249" s="244"/>
      <c r="C249" s="245"/>
      <c r="D249" s="235" t="s">
        <v>307</v>
      </c>
      <c r="E249" s="246" t="s">
        <v>21</v>
      </c>
      <c r="F249" s="247" t="s">
        <v>1231</v>
      </c>
      <c r="G249" s="245"/>
      <c r="H249" s="248">
        <v>4.29</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307</v>
      </c>
      <c r="AU249" s="254" t="s">
        <v>81</v>
      </c>
      <c r="AV249" s="14" t="s">
        <v>81</v>
      </c>
      <c r="AW249" s="14" t="s">
        <v>33</v>
      </c>
      <c r="AX249" s="14" t="s">
        <v>72</v>
      </c>
      <c r="AY249" s="254" t="s">
        <v>295</v>
      </c>
    </row>
    <row r="250" s="16" customFormat="1">
      <c r="A250" s="16"/>
      <c r="B250" s="270"/>
      <c r="C250" s="271"/>
      <c r="D250" s="235" t="s">
        <v>307</v>
      </c>
      <c r="E250" s="272" t="s">
        <v>1194</v>
      </c>
      <c r="F250" s="273" t="s">
        <v>433</v>
      </c>
      <c r="G250" s="271"/>
      <c r="H250" s="274">
        <v>28.260000000000002</v>
      </c>
      <c r="I250" s="275"/>
      <c r="J250" s="271"/>
      <c r="K250" s="271"/>
      <c r="L250" s="276"/>
      <c r="M250" s="277"/>
      <c r="N250" s="278"/>
      <c r="O250" s="278"/>
      <c r="P250" s="278"/>
      <c r="Q250" s="278"/>
      <c r="R250" s="278"/>
      <c r="S250" s="278"/>
      <c r="T250" s="279"/>
      <c r="U250" s="16"/>
      <c r="V250" s="16"/>
      <c r="W250" s="16"/>
      <c r="X250" s="16"/>
      <c r="Y250" s="16"/>
      <c r="Z250" s="16"/>
      <c r="AA250" s="16"/>
      <c r="AB250" s="16"/>
      <c r="AC250" s="16"/>
      <c r="AD250" s="16"/>
      <c r="AE250" s="16"/>
      <c r="AT250" s="280" t="s">
        <v>307</v>
      </c>
      <c r="AU250" s="280" t="s">
        <v>81</v>
      </c>
      <c r="AV250" s="16" t="s">
        <v>92</v>
      </c>
      <c r="AW250" s="16" t="s">
        <v>33</v>
      </c>
      <c r="AX250" s="16" t="s">
        <v>72</v>
      </c>
      <c r="AY250" s="280" t="s">
        <v>295</v>
      </c>
    </row>
    <row r="251" s="15" customFormat="1">
      <c r="A251" s="15"/>
      <c r="B251" s="255"/>
      <c r="C251" s="256"/>
      <c r="D251" s="235" t="s">
        <v>307</v>
      </c>
      <c r="E251" s="257" t="s">
        <v>21</v>
      </c>
      <c r="F251" s="258" t="s">
        <v>312</v>
      </c>
      <c r="G251" s="256"/>
      <c r="H251" s="259">
        <v>173.53</v>
      </c>
      <c r="I251" s="260"/>
      <c r="J251" s="256"/>
      <c r="K251" s="256"/>
      <c r="L251" s="261"/>
      <c r="M251" s="262"/>
      <c r="N251" s="263"/>
      <c r="O251" s="263"/>
      <c r="P251" s="263"/>
      <c r="Q251" s="263"/>
      <c r="R251" s="263"/>
      <c r="S251" s="263"/>
      <c r="T251" s="264"/>
      <c r="U251" s="15"/>
      <c r="V251" s="15"/>
      <c r="W251" s="15"/>
      <c r="X251" s="15"/>
      <c r="Y251" s="15"/>
      <c r="Z251" s="15"/>
      <c r="AA251" s="15"/>
      <c r="AB251" s="15"/>
      <c r="AC251" s="15"/>
      <c r="AD251" s="15"/>
      <c r="AE251" s="15"/>
      <c r="AT251" s="265" t="s">
        <v>307</v>
      </c>
      <c r="AU251" s="265" t="s">
        <v>81</v>
      </c>
      <c r="AV251" s="15" t="s">
        <v>303</v>
      </c>
      <c r="AW251" s="15" t="s">
        <v>33</v>
      </c>
      <c r="AX251" s="15" t="s">
        <v>79</v>
      </c>
      <c r="AY251" s="265" t="s">
        <v>295</v>
      </c>
    </row>
    <row r="252" s="2" customFormat="1" ht="24.15" customHeight="1">
      <c r="A252" s="40"/>
      <c r="B252" s="41"/>
      <c r="C252" s="286" t="s">
        <v>1032</v>
      </c>
      <c r="D252" s="286" t="s">
        <v>947</v>
      </c>
      <c r="E252" s="287" t="s">
        <v>1296</v>
      </c>
      <c r="F252" s="288" t="s">
        <v>1297</v>
      </c>
      <c r="G252" s="289" t="s">
        <v>301</v>
      </c>
      <c r="H252" s="290">
        <v>182.20699999999999</v>
      </c>
      <c r="I252" s="291"/>
      <c r="J252" s="292">
        <f>ROUND(I252*H252,2)</f>
        <v>0</v>
      </c>
      <c r="K252" s="288" t="s">
        <v>523</v>
      </c>
      <c r="L252" s="293"/>
      <c r="M252" s="294" t="s">
        <v>21</v>
      </c>
      <c r="N252" s="295" t="s">
        <v>43</v>
      </c>
      <c r="O252" s="86"/>
      <c r="P252" s="224">
        <f>O252*H252</f>
        <v>0</v>
      </c>
      <c r="Q252" s="224">
        <v>0.01044</v>
      </c>
      <c r="R252" s="224">
        <f>Q252*H252</f>
        <v>1.9022410799999998</v>
      </c>
      <c r="S252" s="224">
        <v>0</v>
      </c>
      <c r="T252" s="225">
        <f>S252*H252</f>
        <v>0</v>
      </c>
      <c r="U252" s="40"/>
      <c r="V252" s="40"/>
      <c r="W252" s="40"/>
      <c r="X252" s="40"/>
      <c r="Y252" s="40"/>
      <c r="Z252" s="40"/>
      <c r="AA252" s="40"/>
      <c r="AB252" s="40"/>
      <c r="AC252" s="40"/>
      <c r="AD252" s="40"/>
      <c r="AE252" s="40"/>
      <c r="AR252" s="226" t="s">
        <v>997</v>
      </c>
      <c r="AT252" s="226" t="s">
        <v>947</v>
      </c>
      <c r="AU252" s="226" t="s">
        <v>81</v>
      </c>
      <c r="AY252" s="19" t="s">
        <v>295</v>
      </c>
      <c r="BE252" s="227">
        <f>IF(N252="základní",J252,0)</f>
        <v>0</v>
      </c>
      <c r="BF252" s="227">
        <f>IF(N252="snížená",J252,0)</f>
        <v>0</v>
      </c>
      <c r="BG252" s="227">
        <f>IF(N252="zákl. přenesená",J252,0)</f>
        <v>0</v>
      </c>
      <c r="BH252" s="227">
        <f>IF(N252="sníž. přenesená",J252,0)</f>
        <v>0</v>
      </c>
      <c r="BI252" s="227">
        <f>IF(N252="nulová",J252,0)</f>
        <v>0</v>
      </c>
      <c r="BJ252" s="19" t="s">
        <v>79</v>
      </c>
      <c r="BK252" s="227">
        <f>ROUND(I252*H252,2)</f>
        <v>0</v>
      </c>
      <c r="BL252" s="19" t="s">
        <v>373</v>
      </c>
      <c r="BM252" s="226" t="s">
        <v>1719</v>
      </c>
    </row>
    <row r="253" s="14" customFormat="1">
      <c r="A253" s="14"/>
      <c r="B253" s="244"/>
      <c r="C253" s="245"/>
      <c r="D253" s="235" t="s">
        <v>307</v>
      </c>
      <c r="E253" s="245"/>
      <c r="F253" s="247" t="s">
        <v>1299</v>
      </c>
      <c r="G253" s="245"/>
      <c r="H253" s="248">
        <v>182.20699999999999</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307</v>
      </c>
      <c r="AU253" s="254" t="s">
        <v>81</v>
      </c>
      <c r="AV253" s="14" t="s">
        <v>81</v>
      </c>
      <c r="AW253" s="14" t="s">
        <v>4</v>
      </c>
      <c r="AX253" s="14" t="s">
        <v>79</v>
      </c>
      <c r="AY253" s="254" t="s">
        <v>295</v>
      </c>
    </row>
    <row r="254" s="2" customFormat="1" ht="49.05" customHeight="1">
      <c r="A254" s="40"/>
      <c r="B254" s="41"/>
      <c r="C254" s="215" t="s">
        <v>1037</v>
      </c>
      <c r="D254" s="215" t="s">
        <v>298</v>
      </c>
      <c r="E254" s="216" t="s">
        <v>1020</v>
      </c>
      <c r="F254" s="217" t="s">
        <v>1021</v>
      </c>
      <c r="G254" s="218" t="s">
        <v>348</v>
      </c>
      <c r="H254" s="219">
        <v>1.9490000000000001</v>
      </c>
      <c r="I254" s="220"/>
      <c r="J254" s="221">
        <f>ROUND(I254*H254,2)</f>
        <v>0</v>
      </c>
      <c r="K254" s="217" t="s">
        <v>302</v>
      </c>
      <c r="L254" s="46"/>
      <c r="M254" s="222" t="s">
        <v>21</v>
      </c>
      <c r="N254" s="223" t="s">
        <v>43</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373</v>
      </c>
      <c r="AT254" s="226" t="s">
        <v>298</v>
      </c>
      <c r="AU254" s="226" t="s">
        <v>81</v>
      </c>
      <c r="AY254" s="19" t="s">
        <v>295</v>
      </c>
      <c r="BE254" s="227">
        <f>IF(N254="základní",J254,0)</f>
        <v>0</v>
      </c>
      <c r="BF254" s="227">
        <f>IF(N254="snížená",J254,0)</f>
        <v>0</v>
      </c>
      <c r="BG254" s="227">
        <f>IF(N254="zákl. přenesená",J254,0)</f>
        <v>0</v>
      </c>
      <c r="BH254" s="227">
        <f>IF(N254="sníž. přenesená",J254,0)</f>
        <v>0</v>
      </c>
      <c r="BI254" s="227">
        <f>IF(N254="nulová",J254,0)</f>
        <v>0</v>
      </c>
      <c r="BJ254" s="19" t="s">
        <v>79</v>
      </c>
      <c r="BK254" s="227">
        <f>ROUND(I254*H254,2)</f>
        <v>0</v>
      </c>
      <c r="BL254" s="19" t="s">
        <v>373</v>
      </c>
      <c r="BM254" s="226" t="s">
        <v>1720</v>
      </c>
    </row>
    <row r="255" s="2" customFormat="1">
      <c r="A255" s="40"/>
      <c r="B255" s="41"/>
      <c r="C255" s="42"/>
      <c r="D255" s="228" t="s">
        <v>305</v>
      </c>
      <c r="E255" s="42"/>
      <c r="F255" s="229" t="s">
        <v>1023</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305</v>
      </c>
      <c r="AU255" s="19" t="s">
        <v>81</v>
      </c>
    </row>
    <row r="256" s="12" customFormat="1" ht="22.8" customHeight="1">
      <c r="A256" s="12"/>
      <c r="B256" s="199"/>
      <c r="C256" s="200"/>
      <c r="D256" s="201" t="s">
        <v>71</v>
      </c>
      <c r="E256" s="213" t="s">
        <v>498</v>
      </c>
      <c r="F256" s="213" t="s">
        <v>499</v>
      </c>
      <c r="G256" s="200"/>
      <c r="H256" s="200"/>
      <c r="I256" s="203"/>
      <c r="J256" s="214">
        <f>BK256</f>
        <v>0</v>
      </c>
      <c r="K256" s="200"/>
      <c r="L256" s="205"/>
      <c r="M256" s="206"/>
      <c r="N256" s="207"/>
      <c r="O256" s="207"/>
      <c r="P256" s="208">
        <f>SUM(P257:P259)</f>
        <v>0</v>
      </c>
      <c r="Q256" s="207"/>
      <c r="R256" s="208">
        <f>SUM(R257:R259)</f>
        <v>0</v>
      </c>
      <c r="S256" s="207"/>
      <c r="T256" s="209">
        <f>SUM(T257:T259)</f>
        <v>0</v>
      </c>
      <c r="U256" s="12"/>
      <c r="V256" s="12"/>
      <c r="W256" s="12"/>
      <c r="X256" s="12"/>
      <c r="Y256" s="12"/>
      <c r="Z256" s="12"/>
      <c r="AA256" s="12"/>
      <c r="AB256" s="12"/>
      <c r="AC256" s="12"/>
      <c r="AD256" s="12"/>
      <c r="AE256" s="12"/>
      <c r="AR256" s="210" t="s">
        <v>81</v>
      </c>
      <c r="AT256" s="211" t="s">
        <v>71</v>
      </c>
      <c r="AU256" s="211" t="s">
        <v>79</v>
      </c>
      <c r="AY256" s="210" t="s">
        <v>295</v>
      </c>
      <c r="BK256" s="212">
        <f>SUM(BK257:BK259)</f>
        <v>0</v>
      </c>
    </row>
    <row r="257" s="2" customFormat="1" ht="16.5" customHeight="1">
      <c r="A257" s="40"/>
      <c r="B257" s="41"/>
      <c r="C257" s="215" t="s">
        <v>997</v>
      </c>
      <c r="D257" s="215" t="s">
        <v>298</v>
      </c>
      <c r="E257" s="216" t="s">
        <v>1301</v>
      </c>
      <c r="F257" s="217" t="s">
        <v>1302</v>
      </c>
      <c r="G257" s="218" t="s">
        <v>1303</v>
      </c>
      <c r="H257" s="219">
        <v>1</v>
      </c>
      <c r="I257" s="220"/>
      <c r="J257" s="221">
        <f>ROUND(I257*H257,2)</f>
        <v>0</v>
      </c>
      <c r="K257" s="217" t="s">
        <v>523</v>
      </c>
      <c r="L257" s="46"/>
      <c r="M257" s="222" t="s">
        <v>21</v>
      </c>
      <c r="N257" s="223" t="s">
        <v>43</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303</v>
      </c>
      <c r="AT257" s="226" t="s">
        <v>298</v>
      </c>
      <c r="AU257" s="226" t="s">
        <v>81</v>
      </c>
      <c r="AY257" s="19" t="s">
        <v>295</v>
      </c>
      <c r="BE257" s="227">
        <f>IF(N257="základní",J257,0)</f>
        <v>0</v>
      </c>
      <c r="BF257" s="227">
        <f>IF(N257="snížená",J257,0)</f>
        <v>0</v>
      </c>
      <c r="BG257" s="227">
        <f>IF(N257="zákl. přenesená",J257,0)</f>
        <v>0</v>
      </c>
      <c r="BH257" s="227">
        <f>IF(N257="sníž. přenesená",J257,0)</f>
        <v>0</v>
      </c>
      <c r="BI257" s="227">
        <f>IF(N257="nulová",J257,0)</f>
        <v>0</v>
      </c>
      <c r="BJ257" s="19" t="s">
        <v>79</v>
      </c>
      <c r="BK257" s="227">
        <f>ROUND(I257*H257,2)</f>
        <v>0</v>
      </c>
      <c r="BL257" s="19" t="s">
        <v>303</v>
      </c>
      <c r="BM257" s="226" t="s">
        <v>1721</v>
      </c>
    </row>
    <row r="258" s="14" customFormat="1">
      <c r="A258" s="14"/>
      <c r="B258" s="244"/>
      <c r="C258" s="245"/>
      <c r="D258" s="235" t="s">
        <v>307</v>
      </c>
      <c r="E258" s="246" t="s">
        <v>21</v>
      </c>
      <c r="F258" s="247" t="s">
        <v>1305</v>
      </c>
      <c r="G258" s="245"/>
      <c r="H258" s="248">
        <v>1</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307</v>
      </c>
      <c r="AU258" s="254" t="s">
        <v>81</v>
      </c>
      <c r="AV258" s="14" t="s">
        <v>81</v>
      </c>
      <c r="AW258" s="14" t="s">
        <v>33</v>
      </c>
      <c r="AX258" s="14" t="s">
        <v>72</v>
      </c>
      <c r="AY258" s="254" t="s">
        <v>295</v>
      </c>
    </row>
    <row r="259" s="15" customFormat="1">
      <c r="A259" s="15"/>
      <c r="B259" s="255"/>
      <c r="C259" s="256"/>
      <c r="D259" s="235" t="s">
        <v>307</v>
      </c>
      <c r="E259" s="257" t="s">
        <v>21</v>
      </c>
      <c r="F259" s="258" t="s">
        <v>312</v>
      </c>
      <c r="G259" s="256"/>
      <c r="H259" s="259">
        <v>1</v>
      </c>
      <c r="I259" s="260"/>
      <c r="J259" s="256"/>
      <c r="K259" s="256"/>
      <c r="L259" s="261"/>
      <c r="M259" s="262"/>
      <c r="N259" s="263"/>
      <c r="O259" s="263"/>
      <c r="P259" s="263"/>
      <c r="Q259" s="263"/>
      <c r="R259" s="263"/>
      <c r="S259" s="263"/>
      <c r="T259" s="264"/>
      <c r="U259" s="15"/>
      <c r="V259" s="15"/>
      <c r="W259" s="15"/>
      <c r="X259" s="15"/>
      <c r="Y259" s="15"/>
      <c r="Z259" s="15"/>
      <c r="AA259" s="15"/>
      <c r="AB259" s="15"/>
      <c r="AC259" s="15"/>
      <c r="AD259" s="15"/>
      <c r="AE259" s="15"/>
      <c r="AT259" s="265" t="s">
        <v>307</v>
      </c>
      <c r="AU259" s="265" t="s">
        <v>81</v>
      </c>
      <c r="AV259" s="15" t="s">
        <v>303</v>
      </c>
      <c r="AW259" s="15" t="s">
        <v>33</v>
      </c>
      <c r="AX259" s="15" t="s">
        <v>79</v>
      </c>
      <c r="AY259" s="265" t="s">
        <v>295</v>
      </c>
    </row>
    <row r="260" s="12" customFormat="1" ht="22.8" customHeight="1">
      <c r="A260" s="12"/>
      <c r="B260" s="199"/>
      <c r="C260" s="200"/>
      <c r="D260" s="201" t="s">
        <v>71</v>
      </c>
      <c r="E260" s="213" t="s">
        <v>380</v>
      </c>
      <c r="F260" s="213" t="s">
        <v>381</v>
      </c>
      <c r="G260" s="200"/>
      <c r="H260" s="200"/>
      <c r="I260" s="203"/>
      <c r="J260" s="214">
        <f>BK260</f>
        <v>0</v>
      </c>
      <c r="K260" s="200"/>
      <c r="L260" s="205"/>
      <c r="M260" s="206"/>
      <c r="N260" s="207"/>
      <c r="O260" s="207"/>
      <c r="P260" s="208">
        <f>SUM(P261:P407)</f>
        <v>0</v>
      </c>
      <c r="Q260" s="207"/>
      <c r="R260" s="208">
        <f>SUM(R261:R407)</f>
        <v>7.52671417</v>
      </c>
      <c r="S260" s="207"/>
      <c r="T260" s="209">
        <f>SUM(T261:T407)</f>
        <v>0</v>
      </c>
      <c r="U260" s="12"/>
      <c r="V260" s="12"/>
      <c r="W260" s="12"/>
      <c r="X260" s="12"/>
      <c r="Y260" s="12"/>
      <c r="Z260" s="12"/>
      <c r="AA260" s="12"/>
      <c r="AB260" s="12"/>
      <c r="AC260" s="12"/>
      <c r="AD260" s="12"/>
      <c r="AE260" s="12"/>
      <c r="AR260" s="210" t="s">
        <v>81</v>
      </c>
      <c r="AT260" s="211" t="s">
        <v>71</v>
      </c>
      <c r="AU260" s="211" t="s">
        <v>79</v>
      </c>
      <c r="AY260" s="210" t="s">
        <v>295</v>
      </c>
      <c r="BK260" s="212">
        <f>SUM(BK261:BK407)</f>
        <v>0</v>
      </c>
    </row>
    <row r="261" s="2" customFormat="1" ht="55.5" customHeight="1">
      <c r="A261" s="40"/>
      <c r="B261" s="41"/>
      <c r="C261" s="215" t="s">
        <v>1049</v>
      </c>
      <c r="D261" s="215" t="s">
        <v>298</v>
      </c>
      <c r="E261" s="216" t="s">
        <v>1306</v>
      </c>
      <c r="F261" s="217" t="s">
        <v>1307</v>
      </c>
      <c r="G261" s="218" t="s">
        <v>301</v>
      </c>
      <c r="H261" s="219">
        <v>53.5</v>
      </c>
      <c r="I261" s="220"/>
      <c r="J261" s="221">
        <f>ROUND(I261*H261,2)</f>
        <v>0</v>
      </c>
      <c r="K261" s="217" t="s">
        <v>302</v>
      </c>
      <c r="L261" s="46"/>
      <c r="M261" s="222" t="s">
        <v>21</v>
      </c>
      <c r="N261" s="223" t="s">
        <v>43</v>
      </c>
      <c r="O261" s="86"/>
      <c r="P261" s="224">
        <f>O261*H261</f>
        <v>0</v>
      </c>
      <c r="Q261" s="224">
        <v>0.027910000000000001</v>
      </c>
      <c r="R261" s="224">
        <f>Q261*H261</f>
        <v>1.493185</v>
      </c>
      <c r="S261" s="224">
        <v>0</v>
      </c>
      <c r="T261" s="225">
        <f>S261*H261</f>
        <v>0</v>
      </c>
      <c r="U261" s="40"/>
      <c r="V261" s="40"/>
      <c r="W261" s="40"/>
      <c r="X261" s="40"/>
      <c r="Y261" s="40"/>
      <c r="Z261" s="40"/>
      <c r="AA261" s="40"/>
      <c r="AB261" s="40"/>
      <c r="AC261" s="40"/>
      <c r="AD261" s="40"/>
      <c r="AE261" s="40"/>
      <c r="AR261" s="226" t="s">
        <v>373</v>
      </c>
      <c r="AT261" s="226" t="s">
        <v>298</v>
      </c>
      <c r="AU261" s="226" t="s">
        <v>81</v>
      </c>
      <c r="AY261" s="19" t="s">
        <v>295</v>
      </c>
      <c r="BE261" s="227">
        <f>IF(N261="základní",J261,0)</f>
        <v>0</v>
      </c>
      <c r="BF261" s="227">
        <f>IF(N261="snížená",J261,0)</f>
        <v>0</v>
      </c>
      <c r="BG261" s="227">
        <f>IF(N261="zákl. přenesená",J261,0)</f>
        <v>0</v>
      </c>
      <c r="BH261" s="227">
        <f>IF(N261="sníž. přenesená",J261,0)</f>
        <v>0</v>
      </c>
      <c r="BI261" s="227">
        <f>IF(N261="nulová",J261,0)</f>
        <v>0</v>
      </c>
      <c r="BJ261" s="19" t="s">
        <v>79</v>
      </c>
      <c r="BK261" s="227">
        <f>ROUND(I261*H261,2)</f>
        <v>0</v>
      </c>
      <c r="BL261" s="19" t="s">
        <v>373</v>
      </c>
      <c r="BM261" s="226" t="s">
        <v>1722</v>
      </c>
    </row>
    <row r="262" s="2" customFormat="1">
      <c r="A262" s="40"/>
      <c r="B262" s="41"/>
      <c r="C262" s="42"/>
      <c r="D262" s="228" t="s">
        <v>305</v>
      </c>
      <c r="E262" s="42"/>
      <c r="F262" s="229" t="s">
        <v>1309</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305</v>
      </c>
      <c r="AU262" s="19" t="s">
        <v>81</v>
      </c>
    </row>
    <row r="263" s="13" customFormat="1">
      <c r="A263" s="13"/>
      <c r="B263" s="233"/>
      <c r="C263" s="234"/>
      <c r="D263" s="235" t="s">
        <v>307</v>
      </c>
      <c r="E263" s="236" t="s">
        <v>21</v>
      </c>
      <c r="F263" s="237" t="s">
        <v>1310</v>
      </c>
      <c r="G263" s="234"/>
      <c r="H263" s="236" t="s">
        <v>21</v>
      </c>
      <c r="I263" s="238"/>
      <c r="J263" s="234"/>
      <c r="K263" s="234"/>
      <c r="L263" s="239"/>
      <c r="M263" s="240"/>
      <c r="N263" s="241"/>
      <c r="O263" s="241"/>
      <c r="P263" s="241"/>
      <c r="Q263" s="241"/>
      <c r="R263" s="241"/>
      <c r="S263" s="241"/>
      <c r="T263" s="242"/>
      <c r="U263" s="13"/>
      <c r="V263" s="13"/>
      <c r="W263" s="13"/>
      <c r="X263" s="13"/>
      <c r="Y263" s="13"/>
      <c r="Z263" s="13"/>
      <c r="AA263" s="13"/>
      <c r="AB263" s="13"/>
      <c r="AC263" s="13"/>
      <c r="AD263" s="13"/>
      <c r="AE263" s="13"/>
      <c r="AT263" s="243" t="s">
        <v>307</v>
      </c>
      <c r="AU263" s="243" t="s">
        <v>81</v>
      </c>
      <c r="AV263" s="13" t="s">
        <v>79</v>
      </c>
      <c r="AW263" s="13" t="s">
        <v>33</v>
      </c>
      <c r="AX263" s="13" t="s">
        <v>72</v>
      </c>
      <c r="AY263" s="243" t="s">
        <v>295</v>
      </c>
    </row>
    <row r="264" s="14" customFormat="1">
      <c r="A264" s="14"/>
      <c r="B264" s="244"/>
      <c r="C264" s="245"/>
      <c r="D264" s="235" t="s">
        <v>307</v>
      </c>
      <c r="E264" s="246" t="s">
        <v>21</v>
      </c>
      <c r="F264" s="247" t="s">
        <v>1311</v>
      </c>
      <c r="G264" s="245"/>
      <c r="H264" s="248">
        <v>53.5</v>
      </c>
      <c r="I264" s="249"/>
      <c r="J264" s="245"/>
      <c r="K264" s="245"/>
      <c r="L264" s="250"/>
      <c r="M264" s="251"/>
      <c r="N264" s="252"/>
      <c r="O264" s="252"/>
      <c r="P264" s="252"/>
      <c r="Q264" s="252"/>
      <c r="R264" s="252"/>
      <c r="S264" s="252"/>
      <c r="T264" s="253"/>
      <c r="U264" s="14"/>
      <c r="V264" s="14"/>
      <c r="W264" s="14"/>
      <c r="X264" s="14"/>
      <c r="Y264" s="14"/>
      <c r="Z264" s="14"/>
      <c r="AA264" s="14"/>
      <c r="AB264" s="14"/>
      <c r="AC264" s="14"/>
      <c r="AD264" s="14"/>
      <c r="AE264" s="14"/>
      <c r="AT264" s="254" t="s">
        <v>307</v>
      </c>
      <c r="AU264" s="254" t="s">
        <v>81</v>
      </c>
      <c r="AV264" s="14" t="s">
        <v>81</v>
      </c>
      <c r="AW264" s="14" t="s">
        <v>33</v>
      </c>
      <c r="AX264" s="14" t="s">
        <v>72</v>
      </c>
      <c r="AY264" s="254" t="s">
        <v>295</v>
      </c>
    </row>
    <row r="265" s="15" customFormat="1">
      <c r="A265" s="15"/>
      <c r="B265" s="255"/>
      <c r="C265" s="256"/>
      <c r="D265" s="235" t="s">
        <v>307</v>
      </c>
      <c r="E265" s="257" t="s">
        <v>21</v>
      </c>
      <c r="F265" s="258" t="s">
        <v>312</v>
      </c>
      <c r="G265" s="256"/>
      <c r="H265" s="259">
        <v>53.5</v>
      </c>
      <c r="I265" s="260"/>
      <c r="J265" s="256"/>
      <c r="K265" s="256"/>
      <c r="L265" s="261"/>
      <c r="M265" s="262"/>
      <c r="N265" s="263"/>
      <c r="O265" s="263"/>
      <c r="P265" s="263"/>
      <c r="Q265" s="263"/>
      <c r="R265" s="263"/>
      <c r="S265" s="263"/>
      <c r="T265" s="264"/>
      <c r="U265" s="15"/>
      <c r="V265" s="15"/>
      <c r="W265" s="15"/>
      <c r="X265" s="15"/>
      <c r="Y265" s="15"/>
      <c r="Z265" s="15"/>
      <c r="AA265" s="15"/>
      <c r="AB265" s="15"/>
      <c r="AC265" s="15"/>
      <c r="AD265" s="15"/>
      <c r="AE265" s="15"/>
      <c r="AT265" s="265" t="s">
        <v>307</v>
      </c>
      <c r="AU265" s="265" t="s">
        <v>81</v>
      </c>
      <c r="AV265" s="15" t="s">
        <v>303</v>
      </c>
      <c r="AW265" s="15" t="s">
        <v>33</v>
      </c>
      <c r="AX265" s="15" t="s">
        <v>79</v>
      </c>
      <c r="AY265" s="265" t="s">
        <v>295</v>
      </c>
    </row>
    <row r="266" s="2" customFormat="1" ht="55.5" customHeight="1">
      <c r="A266" s="40"/>
      <c r="B266" s="41"/>
      <c r="C266" s="215" t="s">
        <v>1054</v>
      </c>
      <c r="D266" s="215" t="s">
        <v>298</v>
      </c>
      <c r="E266" s="216" t="s">
        <v>1312</v>
      </c>
      <c r="F266" s="217" t="s">
        <v>1313</v>
      </c>
      <c r="G266" s="218" t="s">
        <v>301</v>
      </c>
      <c r="H266" s="219">
        <v>15.699999999999999</v>
      </c>
      <c r="I266" s="220"/>
      <c r="J266" s="221">
        <f>ROUND(I266*H266,2)</f>
        <v>0</v>
      </c>
      <c r="K266" s="217" t="s">
        <v>302</v>
      </c>
      <c r="L266" s="46"/>
      <c r="M266" s="222" t="s">
        <v>21</v>
      </c>
      <c r="N266" s="223" t="s">
        <v>43</v>
      </c>
      <c r="O266" s="86"/>
      <c r="P266" s="224">
        <f>O266*H266</f>
        <v>0</v>
      </c>
      <c r="Q266" s="224">
        <v>0.025389999999999999</v>
      </c>
      <c r="R266" s="224">
        <f>Q266*H266</f>
        <v>0.39862299999999995</v>
      </c>
      <c r="S266" s="224">
        <v>0</v>
      </c>
      <c r="T266" s="225">
        <f>S266*H266</f>
        <v>0</v>
      </c>
      <c r="U266" s="40"/>
      <c r="V266" s="40"/>
      <c r="W266" s="40"/>
      <c r="X266" s="40"/>
      <c r="Y266" s="40"/>
      <c r="Z266" s="40"/>
      <c r="AA266" s="40"/>
      <c r="AB266" s="40"/>
      <c r="AC266" s="40"/>
      <c r="AD266" s="40"/>
      <c r="AE266" s="40"/>
      <c r="AR266" s="226" t="s">
        <v>373</v>
      </c>
      <c r="AT266" s="226" t="s">
        <v>298</v>
      </c>
      <c r="AU266" s="226" t="s">
        <v>81</v>
      </c>
      <c r="AY266" s="19" t="s">
        <v>295</v>
      </c>
      <c r="BE266" s="227">
        <f>IF(N266="základní",J266,0)</f>
        <v>0</v>
      </c>
      <c r="BF266" s="227">
        <f>IF(N266="snížená",J266,0)</f>
        <v>0</v>
      </c>
      <c r="BG266" s="227">
        <f>IF(N266="zákl. přenesená",J266,0)</f>
        <v>0</v>
      </c>
      <c r="BH266" s="227">
        <f>IF(N266="sníž. přenesená",J266,0)</f>
        <v>0</v>
      </c>
      <c r="BI266" s="227">
        <f>IF(N266="nulová",J266,0)</f>
        <v>0</v>
      </c>
      <c r="BJ266" s="19" t="s">
        <v>79</v>
      </c>
      <c r="BK266" s="227">
        <f>ROUND(I266*H266,2)</f>
        <v>0</v>
      </c>
      <c r="BL266" s="19" t="s">
        <v>373</v>
      </c>
      <c r="BM266" s="226" t="s">
        <v>1723</v>
      </c>
    </row>
    <row r="267" s="2" customFormat="1">
      <c r="A267" s="40"/>
      <c r="B267" s="41"/>
      <c r="C267" s="42"/>
      <c r="D267" s="228" t="s">
        <v>305</v>
      </c>
      <c r="E267" s="42"/>
      <c r="F267" s="229" t="s">
        <v>1315</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305</v>
      </c>
      <c r="AU267" s="19" t="s">
        <v>81</v>
      </c>
    </row>
    <row r="268" s="13" customFormat="1">
      <c r="A268" s="13"/>
      <c r="B268" s="233"/>
      <c r="C268" s="234"/>
      <c r="D268" s="235" t="s">
        <v>307</v>
      </c>
      <c r="E268" s="236" t="s">
        <v>21</v>
      </c>
      <c r="F268" s="237" t="s">
        <v>1316</v>
      </c>
      <c r="G268" s="234"/>
      <c r="H268" s="236" t="s">
        <v>21</v>
      </c>
      <c r="I268" s="238"/>
      <c r="J268" s="234"/>
      <c r="K268" s="234"/>
      <c r="L268" s="239"/>
      <c r="M268" s="240"/>
      <c r="N268" s="241"/>
      <c r="O268" s="241"/>
      <c r="P268" s="241"/>
      <c r="Q268" s="241"/>
      <c r="R268" s="241"/>
      <c r="S268" s="241"/>
      <c r="T268" s="242"/>
      <c r="U268" s="13"/>
      <c r="V268" s="13"/>
      <c r="W268" s="13"/>
      <c r="X268" s="13"/>
      <c r="Y268" s="13"/>
      <c r="Z268" s="13"/>
      <c r="AA268" s="13"/>
      <c r="AB268" s="13"/>
      <c r="AC268" s="13"/>
      <c r="AD268" s="13"/>
      <c r="AE268" s="13"/>
      <c r="AT268" s="243" t="s">
        <v>307</v>
      </c>
      <c r="AU268" s="243" t="s">
        <v>81</v>
      </c>
      <c r="AV268" s="13" t="s">
        <v>79</v>
      </c>
      <c r="AW268" s="13" t="s">
        <v>33</v>
      </c>
      <c r="AX268" s="13" t="s">
        <v>72</v>
      </c>
      <c r="AY268" s="243" t="s">
        <v>295</v>
      </c>
    </row>
    <row r="269" s="14" customFormat="1">
      <c r="A269" s="14"/>
      <c r="B269" s="244"/>
      <c r="C269" s="245"/>
      <c r="D269" s="235" t="s">
        <v>307</v>
      </c>
      <c r="E269" s="246" t="s">
        <v>21</v>
      </c>
      <c r="F269" s="247" t="s">
        <v>1317</v>
      </c>
      <c r="G269" s="245"/>
      <c r="H269" s="248">
        <v>15.699999999999999</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307</v>
      </c>
      <c r="AU269" s="254" t="s">
        <v>81</v>
      </c>
      <c r="AV269" s="14" t="s">
        <v>81</v>
      </c>
      <c r="AW269" s="14" t="s">
        <v>33</v>
      </c>
      <c r="AX269" s="14" t="s">
        <v>72</v>
      </c>
      <c r="AY269" s="254" t="s">
        <v>295</v>
      </c>
    </row>
    <row r="270" s="15" customFormat="1">
      <c r="A270" s="15"/>
      <c r="B270" s="255"/>
      <c r="C270" s="256"/>
      <c r="D270" s="235" t="s">
        <v>307</v>
      </c>
      <c r="E270" s="257" t="s">
        <v>21</v>
      </c>
      <c r="F270" s="258" t="s">
        <v>312</v>
      </c>
      <c r="G270" s="256"/>
      <c r="H270" s="259">
        <v>15.699999999999999</v>
      </c>
      <c r="I270" s="260"/>
      <c r="J270" s="256"/>
      <c r="K270" s="256"/>
      <c r="L270" s="261"/>
      <c r="M270" s="262"/>
      <c r="N270" s="263"/>
      <c r="O270" s="263"/>
      <c r="P270" s="263"/>
      <c r="Q270" s="263"/>
      <c r="R270" s="263"/>
      <c r="S270" s="263"/>
      <c r="T270" s="264"/>
      <c r="U270" s="15"/>
      <c r="V270" s="15"/>
      <c r="W270" s="15"/>
      <c r="X270" s="15"/>
      <c r="Y270" s="15"/>
      <c r="Z270" s="15"/>
      <c r="AA270" s="15"/>
      <c r="AB270" s="15"/>
      <c r="AC270" s="15"/>
      <c r="AD270" s="15"/>
      <c r="AE270" s="15"/>
      <c r="AT270" s="265" t="s">
        <v>307</v>
      </c>
      <c r="AU270" s="265" t="s">
        <v>81</v>
      </c>
      <c r="AV270" s="15" t="s">
        <v>303</v>
      </c>
      <c r="AW270" s="15" t="s">
        <v>33</v>
      </c>
      <c r="AX270" s="15" t="s">
        <v>79</v>
      </c>
      <c r="AY270" s="265" t="s">
        <v>295</v>
      </c>
    </row>
    <row r="271" s="2" customFormat="1" ht="62.7" customHeight="1">
      <c r="A271" s="40"/>
      <c r="B271" s="41"/>
      <c r="C271" s="215" t="s">
        <v>1060</v>
      </c>
      <c r="D271" s="215" t="s">
        <v>298</v>
      </c>
      <c r="E271" s="216" t="s">
        <v>1318</v>
      </c>
      <c r="F271" s="217" t="s">
        <v>1319</v>
      </c>
      <c r="G271" s="218" t="s">
        <v>301</v>
      </c>
      <c r="H271" s="219">
        <v>4.375</v>
      </c>
      <c r="I271" s="220"/>
      <c r="J271" s="221">
        <f>ROUND(I271*H271,2)</f>
        <v>0</v>
      </c>
      <c r="K271" s="217" t="s">
        <v>302</v>
      </c>
      <c r="L271" s="46"/>
      <c r="M271" s="222" t="s">
        <v>21</v>
      </c>
      <c r="N271" s="223" t="s">
        <v>43</v>
      </c>
      <c r="O271" s="86"/>
      <c r="P271" s="224">
        <f>O271*H271</f>
        <v>0</v>
      </c>
      <c r="Q271" s="224">
        <v>0.02614</v>
      </c>
      <c r="R271" s="224">
        <f>Q271*H271</f>
        <v>0.11436250000000001</v>
      </c>
      <c r="S271" s="224">
        <v>0</v>
      </c>
      <c r="T271" s="225">
        <f>S271*H271</f>
        <v>0</v>
      </c>
      <c r="U271" s="40"/>
      <c r="V271" s="40"/>
      <c r="W271" s="40"/>
      <c r="X271" s="40"/>
      <c r="Y271" s="40"/>
      <c r="Z271" s="40"/>
      <c r="AA271" s="40"/>
      <c r="AB271" s="40"/>
      <c r="AC271" s="40"/>
      <c r="AD271" s="40"/>
      <c r="AE271" s="40"/>
      <c r="AR271" s="226" t="s">
        <v>373</v>
      </c>
      <c r="AT271" s="226" t="s">
        <v>298</v>
      </c>
      <c r="AU271" s="226" t="s">
        <v>81</v>
      </c>
      <c r="AY271" s="19" t="s">
        <v>295</v>
      </c>
      <c r="BE271" s="227">
        <f>IF(N271="základní",J271,0)</f>
        <v>0</v>
      </c>
      <c r="BF271" s="227">
        <f>IF(N271="snížená",J271,0)</f>
        <v>0</v>
      </c>
      <c r="BG271" s="227">
        <f>IF(N271="zákl. přenesená",J271,0)</f>
        <v>0</v>
      </c>
      <c r="BH271" s="227">
        <f>IF(N271="sníž. přenesená",J271,0)</f>
        <v>0</v>
      </c>
      <c r="BI271" s="227">
        <f>IF(N271="nulová",J271,0)</f>
        <v>0</v>
      </c>
      <c r="BJ271" s="19" t="s">
        <v>79</v>
      </c>
      <c r="BK271" s="227">
        <f>ROUND(I271*H271,2)</f>
        <v>0</v>
      </c>
      <c r="BL271" s="19" t="s">
        <v>373</v>
      </c>
      <c r="BM271" s="226" t="s">
        <v>1724</v>
      </c>
    </row>
    <row r="272" s="2" customFormat="1">
      <c r="A272" s="40"/>
      <c r="B272" s="41"/>
      <c r="C272" s="42"/>
      <c r="D272" s="228" t="s">
        <v>305</v>
      </c>
      <c r="E272" s="42"/>
      <c r="F272" s="229" t="s">
        <v>1321</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305</v>
      </c>
      <c r="AU272" s="19" t="s">
        <v>81</v>
      </c>
    </row>
    <row r="273" s="13" customFormat="1">
      <c r="A273" s="13"/>
      <c r="B273" s="233"/>
      <c r="C273" s="234"/>
      <c r="D273" s="235" t="s">
        <v>307</v>
      </c>
      <c r="E273" s="236" t="s">
        <v>21</v>
      </c>
      <c r="F273" s="237" t="s">
        <v>1322</v>
      </c>
      <c r="G273" s="234"/>
      <c r="H273" s="236" t="s">
        <v>21</v>
      </c>
      <c r="I273" s="238"/>
      <c r="J273" s="234"/>
      <c r="K273" s="234"/>
      <c r="L273" s="239"/>
      <c r="M273" s="240"/>
      <c r="N273" s="241"/>
      <c r="O273" s="241"/>
      <c r="P273" s="241"/>
      <c r="Q273" s="241"/>
      <c r="R273" s="241"/>
      <c r="S273" s="241"/>
      <c r="T273" s="242"/>
      <c r="U273" s="13"/>
      <c r="V273" s="13"/>
      <c r="W273" s="13"/>
      <c r="X273" s="13"/>
      <c r="Y273" s="13"/>
      <c r="Z273" s="13"/>
      <c r="AA273" s="13"/>
      <c r="AB273" s="13"/>
      <c r="AC273" s="13"/>
      <c r="AD273" s="13"/>
      <c r="AE273" s="13"/>
      <c r="AT273" s="243" t="s">
        <v>307</v>
      </c>
      <c r="AU273" s="243" t="s">
        <v>81</v>
      </c>
      <c r="AV273" s="13" t="s">
        <v>79</v>
      </c>
      <c r="AW273" s="13" t="s">
        <v>33</v>
      </c>
      <c r="AX273" s="13" t="s">
        <v>72</v>
      </c>
      <c r="AY273" s="243" t="s">
        <v>295</v>
      </c>
    </row>
    <row r="274" s="14" customFormat="1">
      <c r="A274" s="14"/>
      <c r="B274" s="244"/>
      <c r="C274" s="245"/>
      <c r="D274" s="235" t="s">
        <v>307</v>
      </c>
      <c r="E274" s="246" t="s">
        <v>21</v>
      </c>
      <c r="F274" s="247" t="s">
        <v>1323</v>
      </c>
      <c r="G274" s="245"/>
      <c r="H274" s="248">
        <v>4.375</v>
      </c>
      <c r="I274" s="249"/>
      <c r="J274" s="245"/>
      <c r="K274" s="245"/>
      <c r="L274" s="250"/>
      <c r="M274" s="251"/>
      <c r="N274" s="252"/>
      <c r="O274" s="252"/>
      <c r="P274" s="252"/>
      <c r="Q274" s="252"/>
      <c r="R274" s="252"/>
      <c r="S274" s="252"/>
      <c r="T274" s="253"/>
      <c r="U274" s="14"/>
      <c r="V274" s="14"/>
      <c r="W274" s="14"/>
      <c r="X274" s="14"/>
      <c r="Y274" s="14"/>
      <c r="Z274" s="14"/>
      <c r="AA274" s="14"/>
      <c r="AB274" s="14"/>
      <c r="AC274" s="14"/>
      <c r="AD274" s="14"/>
      <c r="AE274" s="14"/>
      <c r="AT274" s="254" t="s">
        <v>307</v>
      </c>
      <c r="AU274" s="254" t="s">
        <v>81</v>
      </c>
      <c r="AV274" s="14" t="s">
        <v>81</v>
      </c>
      <c r="AW274" s="14" t="s">
        <v>33</v>
      </c>
      <c r="AX274" s="14" t="s">
        <v>72</v>
      </c>
      <c r="AY274" s="254" t="s">
        <v>295</v>
      </c>
    </row>
    <row r="275" s="15" customFormat="1">
      <c r="A275" s="15"/>
      <c r="B275" s="255"/>
      <c r="C275" s="256"/>
      <c r="D275" s="235" t="s">
        <v>307</v>
      </c>
      <c r="E275" s="257" t="s">
        <v>21</v>
      </c>
      <c r="F275" s="258" t="s">
        <v>312</v>
      </c>
      <c r="G275" s="256"/>
      <c r="H275" s="259">
        <v>4.375</v>
      </c>
      <c r="I275" s="260"/>
      <c r="J275" s="256"/>
      <c r="K275" s="256"/>
      <c r="L275" s="261"/>
      <c r="M275" s="262"/>
      <c r="N275" s="263"/>
      <c r="O275" s="263"/>
      <c r="P275" s="263"/>
      <c r="Q275" s="263"/>
      <c r="R275" s="263"/>
      <c r="S275" s="263"/>
      <c r="T275" s="264"/>
      <c r="U275" s="15"/>
      <c r="V275" s="15"/>
      <c r="W275" s="15"/>
      <c r="X275" s="15"/>
      <c r="Y275" s="15"/>
      <c r="Z275" s="15"/>
      <c r="AA275" s="15"/>
      <c r="AB275" s="15"/>
      <c r="AC275" s="15"/>
      <c r="AD275" s="15"/>
      <c r="AE275" s="15"/>
      <c r="AT275" s="265" t="s">
        <v>307</v>
      </c>
      <c r="AU275" s="265" t="s">
        <v>81</v>
      </c>
      <c r="AV275" s="15" t="s">
        <v>303</v>
      </c>
      <c r="AW275" s="15" t="s">
        <v>33</v>
      </c>
      <c r="AX275" s="15" t="s">
        <v>79</v>
      </c>
      <c r="AY275" s="265" t="s">
        <v>295</v>
      </c>
    </row>
    <row r="276" s="2" customFormat="1" ht="66.75" customHeight="1">
      <c r="A276" s="40"/>
      <c r="B276" s="41"/>
      <c r="C276" s="215" t="s">
        <v>1064</v>
      </c>
      <c r="D276" s="215" t="s">
        <v>298</v>
      </c>
      <c r="E276" s="216" t="s">
        <v>1324</v>
      </c>
      <c r="F276" s="217" t="s">
        <v>1325</v>
      </c>
      <c r="G276" s="218" t="s">
        <v>301</v>
      </c>
      <c r="H276" s="219">
        <v>7.7380000000000004</v>
      </c>
      <c r="I276" s="220"/>
      <c r="J276" s="221">
        <f>ROUND(I276*H276,2)</f>
        <v>0</v>
      </c>
      <c r="K276" s="217" t="s">
        <v>302</v>
      </c>
      <c r="L276" s="46"/>
      <c r="M276" s="222" t="s">
        <v>21</v>
      </c>
      <c r="N276" s="223" t="s">
        <v>43</v>
      </c>
      <c r="O276" s="86"/>
      <c r="P276" s="224">
        <f>O276*H276</f>
        <v>0</v>
      </c>
      <c r="Q276" s="224">
        <v>0.030859999999999999</v>
      </c>
      <c r="R276" s="224">
        <f>Q276*H276</f>
        <v>0.23879468000000001</v>
      </c>
      <c r="S276" s="224">
        <v>0</v>
      </c>
      <c r="T276" s="225">
        <f>S276*H276</f>
        <v>0</v>
      </c>
      <c r="U276" s="40"/>
      <c r="V276" s="40"/>
      <c r="W276" s="40"/>
      <c r="X276" s="40"/>
      <c r="Y276" s="40"/>
      <c r="Z276" s="40"/>
      <c r="AA276" s="40"/>
      <c r="AB276" s="40"/>
      <c r="AC276" s="40"/>
      <c r="AD276" s="40"/>
      <c r="AE276" s="40"/>
      <c r="AR276" s="226" t="s">
        <v>373</v>
      </c>
      <c r="AT276" s="226" t="s">
        <v>298</v>
      </c>
      <c r="AU276" s="226" t="s">
        <v>81</v>
      </c>
      <c r="AY276" s="19" t="s">
        <v>295</v>
      </c>
      <c r="BE276" s="227">
        <f>IF(N276="základní",J276,0)</f>
        <v>0</v>
      </c>
      <c r="BF276" s="227">
        <f>IF(N276="snížená",J276,0)</f>
        <v>0</v>
      </c>
      <c r="BG276" s="227">
        <f>IF(N276="zákl. přenesená",J276,0)</f>
        <v>0</v>
      </c>
      <c r="BH276" s="227">
        <f>IF(N276="sníž. přenesená",J276,0)</f>
        <v>0</v>
      </c>
      <c r="BI276" s="227">
        <f>IF(N276="nulová",J276,0)</f>
        <v>0</v>
      </c>
      <c r="BJ276" s="19" t="s">
        <v>79</v>
      </c>
      <c r="BK276" s="227">
        <f>ROUND(I276*H276,2)</f>
        <v>0</v>
      </c>
      <c r="BL276" s="19" t="s">
        <v>373</v>
      </c>
      <c r="BM276" s="226" t="s">
        <v>1725</v>
      </c>
    </row>
    <row r="277" s="2" customFormat="1">
      <c r="A277" s="40"/>
      <c r="B277" s="41"/>
      <c r="C277" s="42"/>
      <c r="D277" s="228" t="s">
        <v>305</v>
      </c>
      <c r="E277" s="42"/>
      <c r="F277" s="229" t="s">
        <v>1327</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305</v>
      </c>
      <c r="AU277" s="19" t="s">
        <v>81</v>
      </c>
    </row>
    <row r="278" s="13" customFormat="1">
      <c r="A278" s="13"/>
      <c r="B278" s="233"/>
      <c r="C278" s="234"/>
      <c r="D278" s="235" t="s">
        <v>307</v>
      </c>
      <c r="E278" s="236" t="s">
        <v>21</v>
      </c>
      <c r="F278" s="237" t="s">
        <v>1328</v>
      </c>
      <c r="G278" s="234"/>
      <c r="H278" s="236" t="s">
        <v>21</v>
      </c>
      <c r="I278" s="238"/>
      <c r="J278" s="234"/>
      <c r="K278" s="234"/>
      <c r="L278" s="239"/>
      <c r="M278" s="240"/>
      <c r="N278" s="241"/>
      <c r="O278" s="241"/>
      <c r="P278" s="241"/>
      <c r="Q278" s="241"/>
      <c r="R278" s="241"/>
      <c r="S278" s="241"/>
      <c r="T278" s="242"/>
      <c r="U278" s="13"/>
      <c r="V278" s="13"/>
      <c r="W278" s="13"/>
      <c r="X278" s="13"/>
      <c r="Y278" s="13"/>
      <c r="Z278" s="13"/>
      <c r="AA278" s="13"/>
      <c r="AB278" s="13"/>
      <c r="AC278" s="13"/>
      <c r="AD278" s="13"/>
      <c r="AE278" s="13"/>
      <c r="AT278" s="243" t="s">
        <v>307</v>
      </c>
      <c r="AU278" s="243" t="s">
        <v>81</v>
      </c>
      <c r="AV278" s="13" t="s">
        <v>79</v>
      </c>
      <c r="AW278" s="13" t="s">
        <v>33</v>
      </c>
      <c r="AX278" s="13" t="s">
        <v>72</v>
      </c>
      <c r="AY278" s="243" t="s">
        <v>295</v>
      </c>
    </row>
    <row r="279" s="14" customFormat="1">
      <c r="A279" s="14"/>
      <c r="B279" s="244"/>
      <c r="C279" s="245"/>
      <c r="D279" s="235" t="s">
        <v>307</v>
      </c>
      <c r="E279" s="246" t="s">
        <v>21</v>
      </c>
      <c r="F279" s="247" t="s">
        <v>1329</v>
      </c>
      <c r="G279" s="245"/>
      <c r="H279" s="248">
        <v>7.7380000000000004</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307</v>
      </c>
      <c r="AU279" s="254" t="s">
        <v>81</v>
      </c>
      <c r="AV279" s="14" t="s">
        <v>81</v>
      </c>
      <c r="AW279" s="14" t="s">
        <v>33</v>
      </c>
      <c r="AX279" s="14" t="s">
        <v>72</v>
      </c>
      <c r="AY279" s="254" t="s">
        <v>295</v>
      </c>
    </row>
    <row r="280" s="15" customFormat="1">
      <c r="A280" s="15"/>
      <c r="B280" s="255"/>
      <c r="C280" s="256"/>
      <c r="D280" s="235" t="s">
        <v>307</v>
      </c>
      <c r="E280" s="257" t="s">
        <v>21</v>
      </c>
      <c r="F280" s="258" t="s">
        <v>312</v>
      </c>
      <c r="G280" s="256"/>
      <c r="H280" s="259">
        <v>7.7380000000000004</v>
      </c>
      <c r="I280" s="260"/>
      <c r="J280" s="256"/>
      <c r="K280" s="256"/>
      <c r="L280" s="261"/>
      <c r="M280" s="262"/>
      <c r="N280" s="263"/>
      <c r="O280" s="263"/>
      <c r="P280" s="263"/>
      <c r="Q280" s="263"/>
      <c r="R280" s="263"/>
      <c r="S280" s="263"/>
      <c r="T280" s="264"/>
      <c r="U280" s="15"/>
      <c r="V280" s="15"/>
      <c r="W280" s="15"/>
      <c r="X280" s="15"/>
      <c r="Y280" s="15"/>
      <c r="Z280" s="15"/>
      <c r="AA280" s="15"/>
      <c r="AB280" s="15"/>
      <c r="AC280" s="15"/>
      <c r="AD280" s="15"/>
      <c r="AE280" s="15"/>
      <c r="AT280" s="265" t="s">
        <v>307</v>
      </c>
      <c r="AU280" s="265" t="s">
        <v>81</v>
      </c>
      <c r="AV280" s="15" t="s">
        <v>303</v>
      </c>
      <c r="AW280" s="15" t="s">
        <v>33</v>
      </c>
      <c r="AX280" s="15" t="s">
        <v>79</v>
      </c>
      <c r="AY280" s="265" t="s">
        <v>295</v>
      </c>
    </row>
    <row r="281" s="2" customFormat="1" ht="55.5" customHeight="1">
      <c r="A281" s="40"/>
      <c r="B281" s="41"/>
      <c r="C281" s="215" t="s">
        <v>1069</v>
      </c>
      <c r="D281" s="215" t="s">
        <v>298</v>
      </c>
      <c r="E281" s="216" t="s">
        <v>1330</v>
      </c>
      <c r="F281" s="217" t="s">
        <v>1331</v>
      </c>
      <c r="G281" s="218" t="s">
        <v>301</v>
      </c>
      <c r="H281" s="219">
        <v>59</v>
      </c>
      <c r="I281" s="220"/>
      <c r="J281" s="221">
        <f>ROUND(I281*H281,2)</f>
        <v>0</v>
      </c>
      <c r="K281" s="217" t="s">
        <v>302</v>
      </c>
      <c r="L281" s="46"/>
      <c r="M281" s="222" t="s">
        <v>21</v>
      </c>
      <c r="N281" s="223" t="s">
        <v>43</v>
      </c>
      <c r="O281" s="86"/>
      <c r="P281" s="224">
        <f>O281*H281</f>
        <v>0</v>
      </c>
      <c r="Q281" s="224">
        <v>0.056890000000000003</v>
      </c>
      <c r="R281" s="224">
        <f>Q281*H281</f>
        <v>3.3565100000000001</v>
      </c>
      <c r="S281" s="224">
        <v>0</v>
      </c>
      <c r="T281" s="225">
        <f>S281*H281</f>
        <v>0</v>
      </c>
      <c r="U281" s="40"/>
      <c r="V281" s="40"/>
      <c r="W281" s="40"/>
      <c r="X281" s="40"/>
      <c r="Y281" s="40"/>
      <c r="Z281" s="40"/>
      <c r="AA281" s="40"/>
      <c r="AB281" s="40"/>
      <c r="AC281" s="40"/>
      <c r="AD281" s="40"/>
      <c r="AE281" s="40"/>
      <c r="AR281" s="226" t="s">
        <v>373</v>
      </c>
      <c r="AT281" s="226" t="s">
        <v>298</v>
      </c>
      <c r="AU281" s="226" t="s">
        <v>81</v>
      </c>
      <c r="AY281" s="19" t="s">
        <v>295</v>
      </c>
      <c r="BE281" s="227">
        <f>IF(N281="základní",J281,0)</f>
        <v>0</v>
      </c>
      <c r="BF281" s="227">
        <f>IF(N281="snížená",J281,0)</f>
        <v>0</v>
      </c>
      <c r="BG281" s="227">
        <f>IF(N281="zákl. přenesená",J281,0)</f>
        <v>0</v>
      </c>
      <c r="BH281" s="227">
        <f>IF(N281="sníž. přenesená",J281,0)</f>
        <v>0</v>
      </c>
      <c r="BI281" s="227">
        <f>IF(N281="nulová",J281,0)</f>
        <v>0</v>
      </c>
      <c r="BJ281" s="19" t="s">
        <v>79</v>
      </c>
      <c r="BK281" s="227">
        <f>ROUND(I281*H281,2)</f>
        <v>0</v>
      </c>
      <c r="BL281" s="19" t="s">
        <v>373</v>
      </c>
      <c r="BM281" s="226" t="s">
        <v>1726</v>
      </c>
    </row>
    <row r="282" s="2" customFormat="1">
      <c r="A282" s="40"/>
      <c r="B282" s="41"/>
      <c r="C282" s="42"/>
      <c r="D282" s="228" t="s">
        <v>305</v>
      </c>
      <c r="E282" s="42"/>
      <c r="F282" s="229" t="s">
        <v>1333</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305</v>
      </c>
      <c r="AU282" s="19" t="s">
        <v>81</v>
      </c>
    </row>
    <row r="283" s="13" customFormat="1">
      <c r="A283" s="13"/>
      <c r="B283" s="233"/>
      <c r="C283" s="234"/>
      <c r="D283" s="235" t="s">
        <v>307</v>
      </c>
      <c r="E283" s="236" t="s">
        <v>21</v>
      </c>
      <c r="F283" s="237" t="s">
        <v>1334</v>
      </c>
      <c r="G283" s="234"/>
      <c r="H283" s="236" t="s">
        <v>21</v>
      </c>
      <c r="I283" s="238"/>
      <c r="J283" s="234"/>
      <c r="K283" s="234"/>
      <c r="L283" s="239"/>
      <c r="M283" s="240"/>
      <c r="N283" s="241"/>
      <c r="O283" s="241"/>
      <c r="P283" s="241"/>
      <c r="Q283" s="241"/>
      <c r="R283" s="241"/>
      <c r="S283" s="241"/>
      <c r="T283" s="242"/>
      <c r="U283" s="13"/>
      <c r="V283" s="13"/>
      <c r="W283" s="13"/>
      <c r="X283" s="13"/>
      <c r="Y283" s="13"/>
      <c r="Z283" s="13"/>
      <c r="AA283" s="13"/>
      <c r="AB283" s="13"/>
      <c r="AC283" s="13"/>
      <c r="AD283" s="13"/>
      <c r="AE283" s="13"/>
      <c r="AT283" s="243" t="s">
        <v>307</v>
      </c>
      <c r="AU283" s="243" t="s">
        <v>81</v>
      </c>
      <c r="AV283" s="13" t="s">
        <v>79</v>
      </c>
      <c r="AW283" s="13" t="s">
        <v>33</v>
      </c>
      <c r="AX283" s="13" t="s">
        <v>72</v>
      </c>
      <c r="AY283" s="243" t="s">
        <v>295</v>
      </c>
    </row>
    <row r="284" s="14" customFormat="1">
      <c r="A284" s="14"/>
      <c r="B284" s="244"/>
      <c r="C284" s="245"/>
      <c r="D284" s="235" t="s">
        <v>307</v>
      </c>
      <c r="E284" s="246" t="s">
        <v>21</v>
      </c>
      <c r="F284" s="247" t="s">
        <v>1335</v>
      </c>
      <c r="G284" s="245"/>
      <c r="H284" s="248">
        <v>54.25</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307</v>
      </c>
      <c r="AU284" s="254" t="s">
        <v>81</v>
      </c>
      <c r="AV284" s="14" t="s">
        <v>81</v>
      </c>
      <c r="AW284" s="14" t="s">
        <v>33</v>
      </c>
      <c r="AX284" s="14" t="s">
        <v>72</v>
      </c>
      <c r="AY284" s="254" t="s">
        <v>295</v>
      </c>
    </row>
    <row r="285" s="14" customFormat="1">
      <c r="A285" s="14"/>
      <c r="B285" s="244"/>
      <c r="C285" s="245"/>
      <c r="D285" s="235" t="s">
        <v>307</v>
      </c>
      <c r="E285" s="246" t="s">
        <v>21</v>
      </c>
      <c r="F285" s="247" t="s">
        <v>1336</v>
      </c>
      <c r="G285" s="245"/>
      <c r="H285" s="248">
        <v>4.75</v>
      </c>
      <c r="I285" s="249"/>
      <c r="J285" s="245"/>
      <c r="K285" s="245"/>
      <c r="L285" s="250"/>
      <c r="M285" s="251"/>
      <c r="N285" s="252"/>
      <c r="O285" s="252"/>
      <c r="P285" s="252"/>
      <c r="Q285" s="252"/>
      <c r="R285" s="252"/>
      <c r="S285" s="252"/>
      <c r="T285" s="253"/>
      <c r="U285" s="14"/>
      <c r="V285" s="14"/>
      <c r="W285" s="14"/>
      <c r="X285" s="14"/>
      <c r="Y285" s="14"/>
      <c r="Z285" s="14"/>
      <c r="AA285" s="14"/>
      <c r="AB285" s="14"/>
      <c r="AC285" s="14"/>
      <c r="AD285" s="14"/>
      <c r="AE285" s="14"/>
      <c r="AT285" s="254" t="s">
        <v>307</v>
      </c>
      <c r="AU285" s="254" t="s">
        <v>81</v>
      </c>
      <c r="AV285" s="14" t="s">
        <v>81</v>
      </c>
      <c r="AW285" s="14" t="s">
        <v>33</v>
      </c>
      <c r="AX285" s="14" t="s">
        <v>72</v>
      </c>
      <c r="AY285" s="254" t="s">
        <v>295</v>
      </c>
    </row>
    <row r="286" s="15" customFormat="1">
      <c r="A286" s="15"/>
      <c r="B286" s="255"/>
      <c r="C286" s="256"/>
      <c r="D286" s="235" t="s">
        <v>307</v>
      </c>
      <c r="E286" s="257" t="s">
        <v>21</v>
      </c>
      <c r="F286" s="258" t="s">
        <v>312</v>
      </c>
      <c r="G286" s="256"/>
      <c r="H286" s="259">
        <v>59</v>
      </c>
      <c r="I286" s="260"/>
      <c r="J286" s="256"/>
      <c r="K286" s="256"/>
      <c r="L286" s="261"/>
      <c r="M286" s="262"/>
      <c r="N286" s="263"/>
      <c r="O286" s="263"/>
      <c r="P286" s="263"/>
      <c r="Q286" s="263"/>
      <c r="R286" s="263"/>
      <c r="S286" s="263"/>
      <c r="T286" s="264"/>
      <c r="U286" s="15"/>
      <c r="V286" s="15"/>
      <c r="W286" s="15"/>
      <c r="X286" s="15"/>
      <c r="Y286" s="15"/>
      <c r="Z286" s="15"/>
      <c r="AA286" s="15"/>
      <c r="AB286" s="15"/>
      <c r="AC286" s="15"/>
      <c r="AD286" s="15"/>
      <c r="AE286" s="15"/>
      <c r="AT286" s="265" t="s">
        <v>307</v>
      </c>
      <c r="AU286" s="265" t="s">
        <v>81</v>
      </c>
      <c r="AV286" s="15" t="s">
        <v>303</v>
      </c>
      <c r="AW286" s="15" t="s">
        <v>33</v>
      </c>
      <c r="AX286" s="15" t="s">
        <v>79</v>
      </c>
      <c r="AY286" s="265" t="s">
        <v>295</v>
      </c>
    </row>
    <row r="287" s="2" customFormat="1" ht="44.25" customHeight="1">
      <c r="A287" s="40"/>
      <c r="B287" s="41"/>
      <c r="C287" s="215" t="s">
        <v>1073</v>
      </c>
      <c r="D287" s="215" t="s">
        <v>298</v>
      </c>
      <c r="E287" s="216" t="s">
        <v>1337</v>
      </c>
      <c r="F287" s="217" t="s">
        <v>1338</v>
      </c>
      <c r="G287" s="218" t="s">
        <v>328</v>
      </c>
      <c r="H287" s="219">
        <v>1.74</v>
      </c>
      <c r="I287" s="220"/>
      <c r="J287" s="221">
        <f>ROUND(I287*H287,2)</f>
        <v>0</v>
      </c>
      <c r="K287" s="217" t="s">
        <v>302</v>
      </c>
      <c r="L287" s="46"/>
      <c r="M287" s="222" t="s">
        <v>21</v>
      </c>
      <c r="N287" s="223" t="s">
        <v>43</v>
      </c>
      <c r="O287" s="86"/>
      <c r="P287" s="224">
        <f>O287*H287</f>
        <v>0</v>
      </c>
      <c r="Q287" s="224">
        <v>0.00092000000000000003</v>
      </c>
      <c r="R287" s="224">
        <f>Q287*H287</f>
        <v>0.0016008000000000001</v>
      </c>
      <c r="S287" s="224">
        <v>0</v>
      </c>
      <c r="T287" s="225">
        <f>S287*H287</f>
        <v>0</v>
      </c>
      <c r="U287" s="40"/>
      <c r="V287" s="40"/>
      <c r="W287" s="40"/>
      <c r="X287" s="40"/>
      <c r="Y287" s="40"/>
      <c r="Z287" s="40"/>
      <c r="AA287" s="40"/>
      <c r="AB287" s="40"/>
      <c r="AC287" s="40"/>
      <c r="AD287" s="40"/>
      <c r="AE287" s="40"/>
      <c r="AR287" s="226" t="s">
        <v>373</v>
      </c>
      <c r="AT287" s="226" t="s">
        <v>298</v>
      </c>
      <c r="AU287" s="226" t="s">
        <v>81</v>
      </c>
      <c r="AY287" s="19" t="s">
        <v>295</v>
      </c>
      <c r="BE287" s="227">
        <f>IF(N287="základní",J287,0)</f>
        <v>0</v>
      </c>
      <c r="BF287" s="227">
        <f>IF(N287="snížená",J287,0)</f>
        <v>0</v>
      </c>
      <c r="BG287" s="227">
        <f>IF(N287="zákl. přenesená",J287,0)</f>
        <v>0</v>
      </c>
      <c r="BH287" s="227">
        <f>IF(N287="sníž. přenesená",J287,0)</f>
        <v>0</v>
      </c>
      <c r="BI287" s="227">
        <f>IF(N287="nulová",J287,0)</f>
        <v>0</v>
      </c>
      <c r="BJ287" s="19" t="s">
        <v>79</v>
      </c>
      <c r="BK287" s="227">
        <f>ROUND(I287*H287,2)</f>
        <v>0</v>
      </c>
      <c r="BL287" s="19" t="s">
        <v>373</v>
      </c>
      <c r="BM287" s="226" t="s">
        <v>1727</v>
      </c>
    </row>
    <row r="288" s="2" customFormat="1">
      <c r="A288" s="40"/>
      <c r="B288" s="41"/>
      <c r="C288" s="42"/>
      <c r="D288" s="228" t="s">
        <v>305</v>
      </c>
      <c r="E288" s="42"/>
      <c r="F288" s="229" t="s">
        <v>1340</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305</v>
      </c>
      <c r="AU288" s="19" t="s">
        <v>81</v>
      </c>
    </row>
    <row r="289" s="13" customFormat="1">
      <c r="A289" s="13"/>
      <c r="B289" s="233"/>
      <c r="C289" s="234"/>
      <c r="D289" s="235" t="s">
        <v>307</v>
      </c>
      <c r="E289" s="236" t="s">
        <v>21</v>
      </c>
      <c r="F289" s="237" t="s">
        <v>1341</v>
      </c>
      <c r="G289" s="234"/>
      <c r="H289" s="236" t="s">
        <v>21</v>
      </c>
      <c r="I289" s="238"/>
      <c r="J289" s="234"/>
      <c r="K289" s="234"/>
      <c r="L289" s="239"/>
      <c r="M289" s="240"/>
      <c r="N289" s="241"/>
      <c r="O289" s="241"/>
      <c r="P289" s="241"/>
      <c r="Q289" s="241"/>
      <c r="R289" s="241"/>
      <c r="S289" s="241"/>
      <c r="T289" s="242"/>
      <c r="U289" s="13"/>
      <c r="V289" s="13"/>
      <c r="W289" s="13"/>
      <c r="X289" s="13"/>
      <c r="Y289" s="13"/>
      <c r="Z289" s="13"/>
      <c r="AA289" s="13"/>
      <c r="AB289" s="13"/>
      <c r="AC289" s="13"/>
      <c r="AD289" s="13"/>
      <c r="AE289" s="13"/>
      <c r="AT289" s="243" t="s">
        <v>307</v>
      </c>
      <c r="AU289" s="243" t="s">
        <v>81</v>
      </c>
      <c r="AV289" s="13" t="s">
        <v>79</v>
      </c>
      <c r="AW289" s="13" t="s">
        <v>33</v>
      </c>
      <c r="AX289" s="13" t="s">
        <v>72</v>
      </c>
      <c r="AY289" s="243" t="s">
        <v>295</v>
      </c>
    </row>
    <row r="290" s="14" customFormat="1">
      <c r="A290" s="14"/>
      <c r="B290" s="244"/>
      <c r="C290" s="245"/>
      <c r="D290" s="235" t="s">
        <v>307</v>
      </c>
      <c r="E290" s="246" t="s">
        <v>21</v>
      </c>
      <c r="F290" s="247" t="s">
        <v>1342</v>
      </c>
      <c r="G290" s="245"/>
      <c r="H290" s="248">
        <v>1.74</v>
      </c>
      <c r="I290" s="249"/>
      <c r="J290" s="245"/>
      <c r="K290" s="245"/>
      <c r="L290" s="250"/>
      <c r="M290" s="251"/>
      <c r="N290" s="252"/>
      <c r="O290" s="252"/>
      <c r="P290" s="252"/>
      <c r="Q290" s="252"/>
      <c r="R290" s="252"/>
      <c r="S290" s="252"/>
      <c r="T290" s="253"/>
      <c r="U290" s="14"/>
      <c r="V290" s="14"/>
      <c r="W290" s="14"/>
      <c r="X290" s="14"/>
      <c r="Y290" s="14"/>
      <c r="Z290" s="14"/>
      <c r="AA290" s="14"/>
      <c r="AB290" s="14"/>
      <c r="AC290" s="14"/>
      <c r="AD290" s="14"/>
      <c r="AE290" s="14"/>
      <c r="AT290" s="254" t="s">
        <v>307</v>
      </c>
      <c r="AU290" s="254" t="s">
        <v>81</v>
      </c>
      <c r="AV290" s="14" t="s">
        <v>81</v>
      </c>
      <c r="AW290" s="14" t="s">
        <v>33</v>
      </c>
      <c r="AX290" s="14" t="s">
        <v>72</v>
      </c>
      <c r="AY290" s="254" t="s">
        <v>295</v>
      </c>
    </row>
    <row r="291" s="15" customFormat="1">
      <c r="A291" s="15"/>
      <c r="B291" s="255"/>
      <c r="C291" s="256"/>
      <c r="D291" s="235" t="s">
        <v>307</v>
      </c>
      <c r="E291" s="257" t="s">
        <v>21</v>
      </c>
      <c r="F291" s="258" t="s">
        <v>312</v>
      </c>
      <c r="G291" s="256"/>
      <c r="H291" s="259">
        <v>1.74</v>
      </c>
      <c r="I291" s="260"/>
      <c r="J291" s="256"/>
      <c r="K291" s="256"/>
      <c r="L291" s="261"/>
      <c r="M291" s="262"/>
      <c r="N291" s="263"/>
      <c r="O291" s="263"/>
      <c r="P291" s="263"/>
      <c r="Q291" s="263"/>
      <c r="R291" s="263"/>
      <c r="S291" s="263"/>
      <c r="T291" s="264"/>
      <c r="U291" s="15"/>
      <c r="V291" s="15"/>
      <c r="W291" s="15"/>
      <c r="X291" s="15"/>
      <c r="Y291" s="15"/>
      <c r="Z291" s="15"/>
      <c r="AA291" s="15"/>
      <c r="AB291" s="15"/>
      <c r="AC291" s="15"/>
      <c r="AD291" s="15"/>
      <c r="AE291" s="15"/>
      <c r="AT291" s="265" t="s">
        <v>307</v>
      </c>
      <c r="AU291" s="265" t="s">
        <v>81</v>
      </c>
      <c r="AV291" s="15" t="s">
        <v>303</v>
      </c>
      <c r="AW291" s="15" t="s">
        <v>33</v>
      </c>
      <c r="AX291" s="15" t="s">
        <v>79</v>
      </c>
      <c r="AY291" s="265" t="s">
        <v>295</v>
      </c>
    </row>
    <row r="292" s="2" customFormat="1" ht="44.25" customHeight="1">
      <c r="A292" s="40"/>
      <c r="B292" s="41"/>
      <c r="C292" s="215" t="s">
        <v>1077</v>
      </c>
      <c r="D292" s="215" t="s">
        <v>298</v>
      </c>
      <c r="E292" s="216" t="s">
        <v>1343</v>
      </c>
      <c r="F292" s="217" t="s">
        <v>1344</v>
      </c>
      <c r="G292" s="218" t="s">
        <v>301</v>
      </c>
      <c r="H292" s="219">
        <v>21.675000000000001</v>
      </c>
      <c r="I292" s="220"/>
      <c r="J292" s="221">
        <f>ROUND(I292*H292,2)</f>
        <v>0</v>
      </c>
      <c r="K292" s="217" t="s">
        <v>302</v>
      </c>
      <c r="L292" s="46"/>
      <c r="M292" s="222" t="s">
        <v>21</v>
      </c>
      <c r="N292" s="223" t="s">
        <v>43</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373</v>
      </c>
      <c r="AT292" s="226" t="s">
        <v>298</v>
      </c>
      <c r="AU292" s="226" t="s">
        <v>81</v>
      </c>
      <c r="AY292" s="19" t="s">
        <v>295</v>
      </c>
      <c r="BE292" s="227">
        <f>IF(N292="základní",J292,0)</f>
        <v>0</v>
      </c>
      <c r="BF292" s="227">
        <f>IF(N292="snížená",J292,0)</f>
        <v>0</v>
      </c>
      <c r="BG292" s="227">
        <f>IF(N292="zákl. přenesená",J292,0)</f>
        <v>0</v>
      </c>
      <c r="BH292" s="227">
        <f>IF(N292="sníž. přenesená",J292,0)</f>
        <v>0</v>
      </c>
      <c r="BI292" s="227">
        <f>IF(N292="nulová",J292,0)</f>
        <v>0</v>
      </c>
      <c r="BJ292" s="19" t="s">
        <v>79</v>
      </c>
      <c r="BK292" s="227">
        <f>ROUND(I292*H292,2)</f>
        <v>0</v>
      </c>
      <c r="BL292" s="19" t="s">
        <v>373</v>
      </c>
      <c r="BM292" s="226" t="s">
        <v>1728</v>
      </c>
    </row>
    <row r="293" s="2" customFormat="1">
      <c r="A293" s="40"/>
      <c r="B293" s="41"/>
      <c r="C293" s="42"/>
      <c r="D293" s="228" t="s">
        <v>305</v>
      </c>
      <c r="E293" s="42"/>
      <c r="F293" s="229" t="s">
        <v>1346</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305</v>
      </c>
      <c r="AU293" s="19" t="s">
        <v>81</v>
      </c>
    </row>
    <row r="294" s="13" customFormat="1">
      <c r="A294" s="13"/>
      <c r="B294" s="233"/>
      <c r="C294" s="234"/>
      <c r="D294" s="235" t="s">
        <v>307</v>
      </c>
      <c r="E294" s="236" t="s">
        <v>21</v>
      </c>
      <c r="F294" s="237" t="s">
        <v>1347</v>
      </c>
      <c r="G294" s="234"/>
      <c r="H294" s="236" t="s">
        <v>21</v>
      </c>
      <c r="I294" s="238"/>
      <c r="J294" s="234"/>
      <c r="K294" s="234"/>
      <c r="L294" s="239"/>
      <c r="M294" s="240"/>
      <c r="N294" s="241"/>
      <c r="O294" s="241"/>
      <c r="P294" s="241"/>
      <c r="Q294" s="241"/>
      <c r="R294" s="241"/>
      <c r="S294" s="241"/>
      <c r="T294" s="242"/>
      <c r="U294" s="13"/>
      <c r="V294" s="13"/>
      <c r="W294" s="13"/>
      <c r="X294" s="13"/>
      <c r="Y294" s="13"/>
      <c r="Z294" s="13"/>
      <c r="AA294" s="13"/>
      <c r="AB294" s="13"/>
      <c r="AC294" s="13"/>
      <c r="AD294" s="13"/>
      <c r="AE294" s="13"/>
      <c r="AT294" s="243" t="s">
        <v>307</v>
      </c>
      <c r="AU294" s="243" t="s">
        <v>81</v>
      </c>
      <c r="AV294" s="13" t="s">
        <v>79</v>
      </c>
      <c r="AW294" s="13" t="s">
        <v>33</v>
      </c>
      <c r="AX294" s="13" t="s">
        <v>72</v>
      </c>
      <c r="AY294" s="243" t="s">
        <v>295</v>
      </c>
    </row>
    <row r="295" s="14" customFormat="1">
      <c r="A295" s="14"/>
      <c r="B295" s="244"/>
      <c r="C295" s="245"/>
      <c r="D295" s="235" t="s">
        <v>307</v>
      </c>
      <c r="E295" s="246" t="s">
        <v>21</v>
      </c>
      <c r="F295" s="247" t="s">
        <v>1348</v>
      </c>
      <c r="G295" s="245"/>
      <c r="H295" s="248">
        <v>21.675000000000001</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307</v>
      </c>
      <c r="AU295" s="254" t="s">
        <v>81</v>
      </c>
      <c r="AV295" s="14" t="s">
        <v>81</v>
      </c>
      <c r="AW295" s="14" t="s">
        <v>33</v>
      </c>
      <c r="AX295" s="14" t="s">
        <v>72</v>
      </c>
      <c r="AY295" s="254" t="s">
        <v>295</v>
      </c>
    </row>
    <row r="296" s="15" customFormat="1">
      <c r="A296" s="15"/>
      <c r="B296" s="255"/>
      <c r="C296" s="256"/>
      <c r="D296" s="235" t="s">
        <v>307</v>
      </c>
      <c r="E296" s="257" t="s">
        <v>21</v>
      </c>
      <c r="F296" s="258" t="s">
        <v>312</v>
      </c>
      <c r="G296" s="256"/>
      <c r="H296" s="259">
        <v>21.675000000000001</v>
      </c>
      <c r="I296" s="260"/>
      <c r="J296" s="256"/>
      <c r="K296" s="256"/>
      <c r="L296" s="261"/>
      <c r="M296" s="262"/>
      <c r="N296" s="263"/>
      <c r="O296" s="263"/>
      <c r="P296" s="263"/>
      <c r="Q296" s="263"/>
      <c r="R296" s="263"/>
      <c r="S296" s="263"/>
      <c r="T296" s="264"/>
      <c r="U296" s="15"/>
      <c r="V296" s="15"/>
      <c r="W296" s="15"/>
      <c r="X296" s="15"/>
      <c r="Y296" s="15"/>
      <c r="Z296" s="15"/>
      <c r="AA296" s="15"/>
      <c r="AB296" s="15"/>
      <c r="AC296" s="15"/>
      <c r="AD296" s="15"/>
      <c r="AE296" s="15"/>
      <c r="AT296" s="265" t="s">
        <v>307</v>
      </c>
      <c r="AU296" s="265" t="s">
        <v>81</v>
      </c>
      <c r="AV296" s="15" t="s">
        <v>303</v>
      </c>
      <c r="AW296" s="15" t="s">
        <v>33</v>
      </c>
      <c r="AX296" s="15" t="s">
        <v>79</v>
      </c>
      <c r="AY296" s="265" t="s">
        <v>295</v>
      </c>
    </row>
    <row r="297" s="2" customFormat="1" ht="24.15" customHeight="1">
      <c r="A297" s="40"/>
      <c r="B297" s="41"/>
      <c r="C297" s="286" t="s">
        <v>1083</v>
      </c>
      <c r="D297" s="286" t="s">
        <v>947</v>
      </c>
      <c r="E297" s="287" t="s">
        <v>1349</v>
      </c>
      <c r="F297" s="288" t="s">
        <v>1350</v>
      </c>
      <c r="G297" s="289" t="s">
        <v>301</v>
      </c>
      <c r="H297" s="290">
        <v>22.109000000000002</v>
      </c>
      <c r="I297" s="291"/>
      <c r="J297" s="292">
        <f>ROUND(I297*H297,2)</f>
        <v>0</v>
      </c>
      <c r="K297" s="288" t="s">
        <v>302</v>
      </c>
      <c r="L297" s="293"/>
      <c r="M297" s="294" t="s">
        <v>21</v>
      </c>
      <c r="N297" s="295" t="s">
        <v>43</v>
      </c>
      <c r="O297" s="86"/>
      <c r="P297" s="224">
        <f>O297*H297</f>
        <v>0</v>
      </c>
      <c r="Q297" s="224">
        <v>0.0030000000000000001</v>
      </c>
      <c r="R297" s="224">
        <f>Q297*H297</f>
        <v>0.066327000000000011</v>
      </c>
      <c r="S297" s="224">
        <v>0</v>
      </c>
      <c r="T297" s="225">
        <f>S297*H297</f>
        <v>0</v>
      </c>
      <c r="U297" s="40"/>
      <c r="V297" s="40"/>
      <c r="W297" s="40"/>
      <c r="X297" s="40"/>
      <c r="Y297" s="40"/>
      <c r="Z297" s="40"/>
      <c r="AA297" s="40"/>
      <c r="AB297" s="40"/>
      <c r="AC297" s="40"/>
      <c r="AD297" s="40"/>
      <c r="AE297" s="40"/>
      <c r="AR297" s="226" t="s">
        <v>997</v>
      </c>
      <c r="AT297" s="226" t="s">
        <v>947</v>
      </c>
      <c r="AU297" s="226" t="s">
        <v>81</v>
      </c>
      <c r="AY297" s="19" t="s">
        <v>295</v>
      </c>
      <c r="BE297" s="227">
        <f>IF(N297="základní",J297,0)</f>
        <v>0</v>
      </c>
      <c r="BF297" s="227">
        <f>IF(N297="snížená",J297,0)</f>
        <v>0</v>
      </c>
      <c r="BG297" s="227">
        <f>IF(N297="zákl. přenesená",J297,0)</f>
        <v>0</v>
      </c>
      <c r="BH297" s="227">
        <f>IF(N297="sníž. přenesená",J297,0)</f>
        <v>0</v>
      </c>
      <c r="BI297" s="227">
        <f>IF(N297="nulová",J297,0)</f>
        <v>0</v>
      </c>
      <c r="BJ297" s="19" t="s">
        <v>79</v>
      </c>
      <c r="BK297" s="227">
        <f>ROUND(I297*H297,2)</f>
        <v>0</v>
      </c>
      <c r="BL297" s="19" t="s">
        <v>373</v>
      </c>
      <c r="BM297" s="226" t="s">
        <v>1729</v>
      </c>
    </row>
    <row r="298" s="14" customFormat="1">
      <c r="A298" s="14"/>
      <c r="B298" s="244"/>
      <c r="C298" s="245"/>
      <c r="D298" s="235" t="s">
        <v>307</v>
      </c>
      <c r="E298" s="245"/>
      <c r="F298" s="247" t="s">
        <v>1352</v>
      </c>
      <c r="G298" s="245"/>
      <c r="H298" s="248">
        <v>22.109000000000002</v>
      </c>
      <c r="I298" s="249"/>
      <c r="J298" s="245"/>
      <c r="K298" s="245"/>
      <c r="L298" s="250"/>
      <c r="M298" s="251"/>
      <c r="N298" s="252"/>
      <c r="O298" s="252"/>
      <c r="P298" s="252"/>
      <c r="Q298" s="252"/>
      <c r="R298" s="252"/>
      <c r="S298" s="252"/>
      <c r="T298" s="253"/>
      <c r="U298" s="14"/>
      <c r="V298" s="14"/>
      <c r="W298" s="14"/>
      <c r="X298" s="14"/>
      <c r="Y298" s="14"/>
      <c r="Z298" s="14"/>
      <c r="AA298" s="14"/>
      <c r="AB298" s="14"/>
      <c r="AC298" s="14"/>
      <c r="AD298" s="14"/>
      <c r="AE298" s="14"/>
      <c r="AT298" s="254" t="s">
        <v>307</v>
      </c>
      <c r="AU298" s="254" t="s">
        <v>81</v>
      </c>
      <c r="AV298" s="14" t="s">
        <v>81</v>
      </c>
      <c r="AW298" s="14" t="s">
        <v>4</v>
      </c>
      <c r="AX298" s="14" t="s">
        <v>79</v>
      </c>
      <c r="AY298" s="254" t="s">
        <v>295</v>
      </c>
    </row>
    <row r="299" s="2" customFormat="1" ht="55.5" customHeight="1">
      <c r="A299" s="40"/>
      <c r="B299" s="41"/>
      <c r="C299" s="215" t="s">
        <v>1087</v>
      </c>
      <c r="D299" s="215" t="s">
        <v>298</v>
      </c>
      <c r="E299" s="216" t="s">
        <v>1353</v>
      </c>
      <c r="F299" s="217" t="s">
        <v>1354</v>
      </c>
      <c r="G299" s="218" t="s">
        <v>301</v>
      </c>
      <c r="H299" s="219">
        <v>2.0880000000000001</v>
      </c>
      <c r="I299" s="220"/>
      <c r="J299" s="221">
        <f>ROUND(I299*H299,2)</f>
        <v>0</v>
      </c>
      <c r="K299" s="217" t="s">
        <v>302</v>
      </c>
      <c r="L299" s="46"/>
      <c r="M299" s="222" t="s">
        <v>21</v>
      </c>
      <c r="N299" s="223" t="s">
        <v>43</v>
      </c>
      <c r="O299" s="86"/>
      <c r="P299" s="224">
        <f>O299*H299</f>
        <v>0</v>
      </c>
      <c r="Q299" s="224">
        <v>0.01213</v>
      </c>
      <c r="R299" s="224">
        <f>Q299*H299</f>
        <v>0.02532744</v>
      </c>
      <c r="S299" s="224">
        <v>0</v>
      </c>
      <c r="T299" s="225">
        <f>S299*H299</f>
        <v>0</v>
      </c>
      <c r="U299" s="40"/>
      <c r="V299" s="40"/>
      <c r="W299" s="40"/>
      <c r="X299" s="40"/>
      <c r="Y299" s="40"/>
      <c r="Z299" s="40"/>
      <c r="AA299" s="40"/>
      <c r="AB299" s="40"/>
      <c r="AC299" s="40"/>
      <c r="AD299" s="40"/>
      <c r="AE299" s="40"/>
      <c r="AR299" s="226" t="s">
        <v>373</v>
      </c>
      <c r="AT299" s="226" t="s">
        <v>298</v>
      </c>
      <c r="AU299" s="226" t="s">
        <v>81</v>
      </c>
      <c r="AY299" s="19" t="s">
        <v>295</v>
      </c>
      <c r="BE299" s="227">
        <f>IF(N299="základní",J299,0)</f>
        <v>0</v>
      </c>
      <c r="BF299" s="227">
        <f>IF(N299="snížená",J299,0)</f>
        <v>0</v>
      </c>
      <c r="BG299" s="227">
        <f>IF(N299="zákl. přenesená",J299,0)</f>
        <v>0</v>
      </c>
      <c r="BH299" s="227">
        <f>IF(N299="sníž. přenesená",J299,0)</f>
        <v>0</v>
      </c>
      <c r="BI299" s="227">
        <f>IF(N299="nulová",J299,0)</f>
        <v>0</v>
      </c>
      <c r="BJ299" s="19" t="s">
        <v>79</v>
      </c>
      <c r="BK299" s="227">
        <f>ROUND(I299*H299,2)</f>
        <v>0</v>
      </c>
      <c r="BL299" s="19" t="s">
        <v>373</v>
      </c>
      <c r="BM299" s="226" t="s">
        <v>1730</v>
      </c>
    </row>
    <row r="300" s="2" customFormat="1">
      <c r="A300" s="40"/>
      <c r="B300" s="41"/>
      <c r="C300" s="42"/>
      <c r="D300" s="228" t="s">
        <v>305</v>
      </c>
      <c r="E300" s="42"/>
      <c r="F300" s="229" t="s">
        <v>1356</v>
      </c>
      <c r="G300" s="42"/>
      <c r="H300" s="42"/>
      <c r="I300" s="230"/>
      <c r="J300" s="42"/>
      <c r="K300" s="42"/>
      <c r="L300" s="46"/>
      <c r="M300" s="231"/>
      <c r="N300" s="232"/>
      <c r="O300" s="86"/>
      <c r="P300" s="86"/>
      <c r="Q300" s="86"/>
      <c r="R300" s="86"/>
      <c r="S300" s="86"/>
      <c r="T300" s="87"/>
      <c r="U300" s="40"/>
      <c r="V300" s="40"/>
      <c r="W300" s="40"/>
      <c r="X300" s="40"/>
      <c r="Y300" s="40"/>
      <c r="Z300" s="40"/>
      <c r="AA300" s="40"/>
      <c r="AB300" s="40"/>
      <c r="AC300" s="40"/>
      <c r="AD300" s="40"/>
      <c r="AE300" s="40"/>
      <c r="AT300" s="19" t="s">
        <v>305</v>
      </c>
      <c r="AU300" s="19" t="s">
        <v>81</v>
      </c>
    </row>
    <row r="301" s="13" customFormat="1">
      <c r="A301" s="13"/>
      <c r="B301" s="233"/>
      <c r="C301" s="234"/>
      <c r="D301" s="235" t="s">
        <v>307</v>
      </c>
      <c r="E301" s="236" t="s">
        <v>21</v>
      </c>
      <c r="F301" s="237" t="s">
        <v>1341</v>
      </c>
      <c r="G301" s="234"/>
      <c r="H301" s="236" t="s">
        <v>21</v>
      </c>
      <c r="I301" s="238"/>
      <c r="J301" s="234"/>
      <c r="K301" s="234"/>
      <c r="L301" s="239"/>
      <c r="M301" s="240"/>
      <c r="N301" s="241"/>
      <c r="O301" s="241"/>
      <c r="P301" s="241"/>
      <c r="Q301" s="241"/>
      <c r="R301" s="241"/>
      <c r="S301" s="241"/>
      <c r="T301" s="242"/>
      <c r="U301" s="13"/>
      <c r="V301" s="13"/>
      <c r="W301" s="13"/>
      <c r="X301" s="13"/>
      <c r="Y301" s="13"/>
      <c r="Z301" s="13"/>
      <c r="AA301" s="13"/>
      <c r="AB301" s="13"/>
      <c r="AC301" s="13"/>
      <c r="AD301" s="13"/>
      <c r="AE301" s="13"/>
      <c r="AT301" s="243" t="s">
        <v>307</v>
      </c>
      <c r="AU301" s="243" t="s">
        <v>81</v>
      </c>
      <c r="AV301" s="13" t="s">
        <v>79</v>
      </c>
      <c r="AW301" s="13" t="s">
        <v>33</v>
      </c>
      <c r="AX301" s="13" t="s">
        <v>72</v>
      </c>
      <c r="AY301" s="243" t="s">
        <v>295</v>
      </c>
    </row>
    <row r="302" s="14" customFormat="1">
      <c r="A302" s="14"/>
      <c r="B302" s="244"/>
      <c r="C302" s="245"/>
      <c r="D302" s="235" t="s">
        <v>307</v>
      </c>
      <c r="E302" s="246" t="s">
        <v>21</v>
      </c>
      <c r="F302" s="247" t="s">
        <v>1357</v>
      </c>
      <c r="G302" s="245"/>
      <c r="H302" s="248">
        <v>2.0880000000000001</v>
      </c>
      <c r="I302" s="249"/>
      <c r="J302" s="245"/>
      <c r="K302" s="245"/>
      <c r="L302" s="250"/>
      <c r="M302" s="251"/>
      <c r="N302" s="252"/>
      <c r="O302" s="252"/>
      <c r="P302" s="252"/>
      <c r="Q302" s="252"/>
      <c r="R302" s="252"/>
      <c r="S302" s="252"/>
      <c r="T302" s="253"/>
      <c r="U302" s="14"/>
      <c r="V302" s="14"/>
      <c r="W302" s="14"/>
      <c r="X302" s="14"/>
      <c r="Y302" s="14"/>
      <c r="Z302" s="14"/>
      <c r="AA302" s="14"/>
      <c r="AB302" s="14"/>
      <c r="AC302" s="14"/>
      <c r="AD302" s="14"/>
      <c r="AE302" s="14"/>
      <c r="AT302" s="254" t="s">
        <v>307</v>
      </c>
      <c r="AU302" s="254" t="s">
        <v>81</v>
      </c>
      <c r="AV302" s="14" t="s">
        <v>81</v>
      </c>
      <c r="AW302" s="14" t="s">
        <v>33</v>
      </c>
      <c r="AX302" s="14" t="s">
        <v>72</v>
      </c>
      <c r="AY302" s="254" t="s">
        <v>295</v>
      </c>
    </row>
    <row r="303" s="15" customFormat="1">
      <c r="A303" s="15"/>
      <c r="B303" s="255"/>
      <c r="C303" s="256"/>
      <c r="D303" s="235" t="s">
        <v>307</v>
      </c>
      <c r="E303" s="257" t="s">
        <v>21</v>
      </c>
      <c r="F303" s="258" t="s">
        <v>312</v>
      </c>
      <c r="G303" s="256"/>
      <c r="H303" s="259">
        <v>2.0880000000000001</v>
      </c>
      <c r="I303" s="260"/>
      <c r="J303" s="256"/>
      <c r="K303" s="256"/>
      <c r="L303" s="261"/>
      <c r="M303" s="262"/>
      <c r="N303" s="263"/>
      <c r="O303" s="263"/>
      <c r="P303" s="263"/>
      <c r="Q303" s="263"/>
      <c r="R303" s="263"/>
      <c r="S303" s="263"/>
      <c r="T303" s="264"/>
      <c r="U303" s="15"/>
      <c r="V303" s="15"/>
      <c r="W303" s="15"/>
      <c r="X303" s="15"/>
      <c r="Y303" s="15"/>
      <c r="Z303" s="15"/>
      <c r="AA303" s="15"/>
      <c r="AB303" s="15"/>
      <c r="AC303" s="15"/>
      <c r="AD303" s="15"/>
      <c r="AE303" s="15"/>
      <c r="AT303" s="265" t="s">
        <v>307</v>
      </c>
      <c r="AU303" s="265" t="s">
        <v>81</v>
      </c>
      <c r="AV303" s="15" t="s">
        <v>303</v>
      </c>
      <c r="AW303" s="15" t="s">
        <v>33</v>
      </c>
      <c r="AX303" s="15" t="s">
        <v>79</v>
      </c>
      <c r="AY303" s="265" t="s">
        <v>295</v>
      </c>
    </row>
    <row r="304" s="2" customFormat="1" ht="62.7" customHeight="1">
      <c r="A304" s="40"/>
      <c r="B304" s="41"/>
      <c r="C304" s="215" t="s">
        <v>1092</v>
      </c>
      <c r="D304" s="215" t="s">
        <v>298</v>
      </c>
      <c r="E304" s="216" t="s">
        <v>1358</v>
      </c>
      <c r="F304" s="217" t="s">
        <v>1359</v>
      </c>
      <c r="G304" s="218" t="s">
        <v>301</v>
      </c>
      <c r="H304" s="219">
        <v>21.675000000000001</v>
      </c>
      <c r="I304" s="220"/>
      <c r="J304" s="221">
        <f>ROUND(I304*H304,2)</f>
        <v>0</v>
      </c>
      <c r="K304" s="217" t="s">
        <v>302</v>
      </c>
      <c r="L304" s="46"/>
      <c r="M304" s="222" t="s">
        <v>21</v>
      </c>
      <c r="N304" s="223" t="s">
        <v>43</v>
      </c>
      <c r="O304" s="86"/>
      <c r="P304" s="224">
        <f>O304*H304</f>
        <v>0</v>
      </c>
      <c r="Q304" s="224">
        <v>0.030949999999999998</v>
      </c>
      <c r="R304" s="224">
        <f>Q304*H304</f>
        <v>0.67084124999999994</v>
      </c>
      <c r="S304" s="224">
        <v>0</v>
      </c>
      <c r="T304" s="225">
        <f>S304*H304</f>
        <v>0</v>
      </c>
      <c r="U304" s="40"/>
      <c r="V304" s="40"/>
      <c r="W304" s="40"/>
      <c r="X304" s="40"/>
      <c r="Y304" s="40"/>
      <c r="Z304" s="40"/>
      <c r="AA304" s="40"/>
      <c r="AB304" s="40"/>
      <c r="AC304" s="40"/>
      <c r="AD304" s="40"/>
      <c r="AE304" s="40"/>
      <c r="AR304" s="226" t="s">
        <v>373</v>
      </c>
      <c r="AT304" s="226" t="s">
        <v>298</v>
      </c>
      <c r="AU304" s="226" t="s">
        <v>81</v>
      </c>
      <c r="AY304" s="19" t="s">
        <v>295</v>
      </c>
      <c r="BE304" s="227">
        <f>IF(N304="základní",J304,0)</f>
        <v>0</v>
      </c>
      <c r="BF304" s="227">
        <f>IF(N304="snížená",J304,0)</f>
        <v>0</v>
      </c>
      <c r="BG304" s="227">
        <f>IF(N304="zákl. přenesená",J304,0)</f>
        <v>0</v>
      </c>
      <c r="BH304" s="227">
        <f>IF(N304="sníž. přenesená",J304,0)</f>
        <v>0</v>
      </c>
      <c r="BI304" s="227">
        <f>IF(N304="nulová",J304,0)</f>
        <v>0</v>
      </c>
      <c r="BJ304" s="19" t="s">
        <v>79</v>
      </c>
      <c r="BK304" s="227">
        <f>ROUND(I304*H304,2)</f>
        <v>0</v>
      </c>
      <c r="BL304" s="19" t="s">
        <v>373</v>
      </c>
      <c r="BM304" s="226" t="s">
        <v>1731</v>
      </c>
    </row>
    <row r="305" s="2" customFormat="1">
      <c r="A305" s="40"/>
      <c r="B305" s="41"/>
      <c r="C305" s="42"/>
      <c r="D305" s="228" t="s">
        <v>305</v>
      </c>
      <c r="E305" s="42"/>
      <c r="F305" s="229" t="s">
        <v>1361</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305</v>
      </c>
      <c r="AU305" s="19" t="s">
        <v>81</v>
      </c>
    </row>
    <row r="306" s="13" customFormat="1">
      <c r="A306" s="13"/>
      <c r="B306" s="233"/>
      <c r="C306" s="234"/>
      <c r="D306" s="235" t="s">
        <v>307</v>
      </c>
      <c r="E306" s="236" t="s">
        <v>21</v>
      </c>
      <c r="F306" s="237" t="s">
        <v>1347</v>
      </c>
      <c r="G306" s="234"/>
      <c r="H306" s="236" t="s">
        <v>21</v>
      </c>
      <c r="I306" s="238"/>
      <c r="J306" s="234"/>
      <c r="K306" s="234"/>
      <c r="L306" s="239"/>
      <c r="M306" s="240"/>
      <c r="N306" s="241"/>
      <c r="O306" s="241"/>
      <c r="P306" s="241"/>
      <c r="Q306" s="241"/>
      <c r="R306" s="241"/>
      <c r="S306" s="241"/>
      <c r="T306" s="242"/>
      <c r="U306" s="13"/>
      <c r="V306" s="13"/>
      <c r="W306" s="13"/>
      <c r="X306" s="13"/>
      <c r="Y306" s="13"/>
      <c r="Z306" s="13"/>
      <c r="AA306" s="13"/>
      <c r="AB306" s="13"/>
      <c r="AC306" s="13"/>
      <c r="AD306" s="13"/>
      <c r="AE306" s="13"/>
      <c r="AT306" s="243" t="s">
        <v>307</v>
      </c>
      <c r="AU306" s="243" t="s">
        <v>81</v>
      </c>
      <c r="AV306" s="13" t="s">
        <v>79</v>
      </c>
      <c r="AW306" s="13" t="s">
        <v>33</v>
      </c>
      <c r="AX306" s="13" t="s">
        <v>72</v>
      </c>
      <c r="AY306" s="243" t="s">
        <v>295</v>
      </c>
    </row>
    <row r="307" s="14" customFormat="1">
      <c r="A307" s="14"/>
      <c r="B307" s="244"/>
      <c r="C307" s="245"/>
      <c r="D307" s="235" t="s">
        <v>307</v>
      </c>
      <c r="E307" s="246" t="s">
        <v>21</v>
      </c>
      <c r="F307" s="247" t="s">
        <v>1348</v>
      </c>
      <c r="G307" s="245"/>
      <c r="H307" s="248">
        <v>21.675000000000001</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307</v>
      </c>
      <c r="AU307" s="254" t="s">
        <v>81</v>
      </c>
      <c r="AV307" s="14" t="s">
        <v>81</v>
      </c>
      <c r="AW307" s="14" t="s">
        <v>33</v>
      </c>
      <c r="AX307" s="14" t="s">
        <v>72</v>
      </c>
      <c r="AY307" s="254" t="s">
        <v>295</v>
      </c>
    </row>
    <row r="308" s="15" customFormat="1">
      <c r="A308" s="15"/>
      <c r="B308" s="255"/>
      <c r="C308" s="256"/>
      <c r="D308" s="235" t="s">
        <v>307</v>
      </c>
      <c r="E308" s="257" t="s">
        <v>21</v>
      </c>
      <c r="F308" s="258" t="s">
        <v>312</v>
      </c>
      <c r="G308" s="256"/>
      <c r="H308" s="259">
        <v>21.675000000000001</v>
      </c>
      <c r="I308" s="260"/>
      <c r="J308" s="256"/>
      <c r="K308" s="256"/>
      <c r="L308" s="261"/>
      <c r="M308" s="262"/>
      <c r="N308" s="263"/>
      <c r="O308" s="263"/>
      <c r="P308" s="263"/>
      <c r="Q308" s="263"/>
      <c r="R308" s="263"/>
      <c r="S308" s="263"/>
      <c r="T308" s="264"/>
      <c r="U308" s="15"/>
      <c r="V308" s="15"/>
      <c r="W308" s="15"/>
      <c r="X308" s="15"/>
      <c r="Y308" s="15"/>
      <c r="Z308" s="15"/>
      <c r="AA308" s="15"/>
      <c r="AB308" s="15"/>
      <c r="AC308" s="15"/>
      <c r="AD308" s="15"/>
      <c r="AE308" s="15"/>
      <c r="AT308" s="265" t="s">
        <v>307</v>
      </c>
      <c r="AU308" s="265" t="s">
        <v>81</v>
      </c>
      <c r="AV308" s="15" t="s">
        <v>303</v>
      </c>
      <c r="AW308" s="15" t="s">
        <v>33</v>
      </c>
      <c r="AX308" s="15" t="s">
        <v>79</v>
      </c>
      <c r="AY308" s="265" t="s">
        <v>295</v>
      </c>
    </row>
    <row r="309" s="2" customFormat="1" ht="24.15" customHeight="1">
      <c r="A309" s="40"/>
      <c r="B309" s="41"/>
      <c r="C309" s="215" t="s">
        <v>1098</v>
      </c>
      <c r="D309" s="215" t="s">
        <v>298</v>
      </c>
      <c r="E309" s="216" t="s">
        <v>1362</v>
      </c>
      <c r="F309" s="217" t="s">
        <v>1363</v>
      </c>
      <c r="G309" s="218" t="s">
        <v>301</v>
      </c>
      <c r="H309" s="219">
        <v>21.675000000000001</v>
      </c>
      <c r="I309" s="220"/>
      <c r="J309" s="221">
        <f>ROUND(I309*H309,2)</f>
        <v>0</v>
      </c>
      <c r="K309" s="217" t="s">
        <v>302</v>
      </c>
      <c r="L309" s="46"/>
      <c r="M309" s="222" t="s">
        <v>21</v>
      </c>
      <c r="N309" s="223" t="s">
        <v>43</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373</v>
      </c>
      <c r="AT309" s="226" t="s">
        <v>298</v>
      </c>
      <c r="AU309" s="226" t="s">
        <v>81</v>
      </c>
      <c r="AY309" s="19" t="s">
        <v>295</v>
      </c>
      <c r="BE309" s="227">
        <f>IF(N309="základní",J309,0)</f>
        <v>0</v>
      </c>
      <c r="BF309" s="227">
        <f>IF(N309="snížená",J309,0)</f>
        <v>0</v>
      </c>
      <c r="BG309" s="227">
        <f>IF(N309="zákl. přenesená",J309,0)</f>
        <v>0</v>
      </c>
      <c r="BH309" s="227">
        <f>IF(N309="sníž. přenesená",J309,0)</f>
        <v>0</v>
      </c>
      <c r="BI309" s="227">
        <f>IF(N309="nulová",J309,0)</f>
        <v>0</v>
      </c>
      <c r="BJ309" s="19" t="s">
        <v>79</v>
      </c>
      <c r="BK309" s="227">
        <f>ROUND(I309*H309,2)</f>
        <v>0</v>
      </c>
      <c r="BL309" s="19" t="s">
        <v>373</v>
      </c>
      <c r="BM309" s="226" t="s">
        <v>1732</v>
      </c>
    </row>
    <row r="310" s="2" customFormat="1">
      <c r="A310" s="40"/>
      <c r="B310" s="41"/>
      <c r="C310" s="42"/>
      <c r="D310" s="228" t="s">
        <v>305</v>
      </c>
      <c r="E310" s="42"/>
      <c r="F310" s="229" t="s">
        <v>1365</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9" t="s">
        <v>305</v>
      </c>
      <c r="AU310" s="19" t="s">
        <v>81</v>
      </c>
    </row>
    <row r="311" s="2" customFormat="1" ht="49.05" customHeight="1">
      <c r="A311" s="40"/>
      <c r="B311" s="41"/>
      <c r="C311" s="215" t="s">
        <v>1102</v>
      </c>
      <c r="D311" s="215" t="s">
        <v>298</v>
      </c>
      <c r="E311" s="216" t="s">
        <v>1366</v>
      </c>
      <c r="F311" s="217" t="s">
        <v>1367</v>
      </c>
      <c r="G311" s="218" t="s">
        <v>328</v>
      </c>
      <c r="H311" s="219">
        <v>78.200000000000003</v>
      </c>
      <c r="I311" s="220"/>
      <c r="J311" s="221">
        <f>ROUND(I311*H311,2)</f>
        <v>0</v>
      </c>
      <c r="K311" s="217" t="s">
        <v>302</v>
      </c>
      <c r="L311" s="46"/>
      <c r="M311" s="222" t="s">
        <v>21</v>
      </c>
      <c r="N311" s="223" t="s">
        <v>43</v>
      </c>
      <c r="O311" s="86"/>
      <c r="P311" s="224">
        <f>O311*H311</f>
        <v>0</v>
      </c>
      <c r="Q311" s="224">
        <v>0.010019999999999999</v>
      </c>
      <c r="R311" s="224">
        <f>Q311*H311</f>
        <v>0.78356399999999993</v>
      </c>
      <c r="S311" s="224">
        <v>0</v>
      </c>
      <c r="T311" s="225">
        <f>S311*H311</f>
        <v>0</v>
      </c>
      <c r="U311" s="40"/>
      <c r="V311" s="40"/>
      <c r="W311" s="40"/>
      <c r="X311" s="40"/>
      <c r="Y311" s="40"/>
      <c r="Z311" s="40"/>
      <c r="AA311" s="40"/>
      <c r="AB311" s="40"/>
      <c r="AC311" s="40"/>
      <c r="AD311" s="40"/>
      <c r="AE311" s="40"/>
      <c r="AR311" s="226" t="s">
        <v>373</v>
      </c>
      <c r="AT311" s="226" t="s">
        <v>298</v>
      </c>
      <c r="AU311" s="226" t="s">
        <v>81</v>
      </c>
      <c r="AY311" s="19" t="s">
        <v>295</v>
      </c>
      <c r="BE311" s="227">
        <f>IF(N311="základní",J311,0)</f>
        <v>0</v>
      </c>
      <c r="BF311" s="227">
        <f>IF(N311="snížená",J311,0)</f>
        <v>0</v>
      </c>
      <c r="BG311" s="227">
        <f>IF(N311="zákl. přenesená",J311,0)</f>
        <v>0</v>
      </c>
      <c r="BH311" s="227">
        <f>IF(N311="sníž. přenesená",J311,0)</f>
        <v>0</v>
      </c>
      <c r="BI311" s="227">
        <f>IF(N311="nulová",J311,0)</f>
        <v>0</v>
      </c>
      <c r="BJ311" s="19" t="s">
        <v>79</v>
      </c>
      <c r="BK311" s="227">
        <f>ROUND(I311*H311,2)</f>
        <v>0</v>
      </c>
      <c r="BL311" s="19" t="s">
        <v>373</v>
      </c>
      <c r="BM311" s="226" t="s">
        <v>1733</v>
      </c>
    </row>
    <row r="312" s="2" customFormat="1">
      <c r="A312" s="40"/>
      <c r="B312" s="41"/>
      <c r="C312" s="42"/>
      <c r="D312" s="228" t="s">
        <v>305</v>
      </c>
      <c r="E312" s="42"/>
      <c r="F312" s="229" t="s">
        <v>1369</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305</v>
      </c>
      <c r="AU312" s="19" t="s">
        <v>81</v>
      </c>
    </row>
    <row r="313" s="13" customFormat="1">
      <c r="A313" s="13"/>
      <c r="B313" s="233"/>
      <c r="C313" s="234"/>
      <c r="D313" s="235" t="s">
        <v>307</v>
      </c>
      <c r="E313" s="236" t="s">
        <v>21</v>
      </c>
      <c r="F313" s="237" t="s">
        <v>1370</v>
      </c>
      <c r="G313" s="234"/>
      <c r="H313" s="236" t="s">
        <v>21</v>
      </c>
      <c r="I313" s="238"/>
      <c r="J313" s="234"/>
      <c r="K313" s="234"/>
      <c r="L313" s="239"/>
      <c r="M313" s="240"/>
      <c r="N313" s="241"/>
      <c r="O313" s="241"/>
      <c r="P313" s="241"/>
      <c r="Q313" s="241"/>
      <c r="R313" s="241"/>
      <c r="S313" s="241"/>
      <c r="T313" s="242"/>
      <c r="U313" s="13"/>
      <c r="V313" s="13"/>
      <c r="W313" s="13"/>
      <c r="X313" s="13"/>
      <c r="Y313" s="13"/>
      <c r="Z313" s="13"/>
      <c r="AA313" s="13"/>
      <c r="AB313" s="13"/>
      <c r="AC313" s="13"/>
      <c r="AD313" s="13"/>
      <c r="AE313" s="13"/>
      <c r="AT313" s="243" t="s">
        <v>307</v>
      </c>
      <c r="AU313" s="243" t="s">
        <v>81</v>
      </c>
      <c r="AV313" s="13" t="s">
        <v>79</v>
      </c>
      <c r="AW313" s="13" t="s">
        <v>33</v>
      </c>
      <c r="AX313" s="13" t="s">
        <v>72</v>
      </c>
      <c r="AY313" s="243" t="s">
        <v>295</v>
      </c>
    </row>
    <row r="314" s="14" customFormat="1">
      <c r="A314" s="14"/>
      <c r="B314" s="244"/>
      <c r="C314" s="245"/>
      <c r="D314" s="235" t="s">
        <v>307</v>
      </c>
      <c r="E314" s="246" t="s">
        <v>21</v>
      </c>
      <c r="F314" s="247" t="s">
        <v>1371</v>
      </c>
      <c r="G314" s="245"/>
      <c r="H314" s="248">
        <v>78.200000000000003</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307</v>
      </c>
      <c r="AU314" s="254" t="s">
        <v>81</v>
      </c>
      <c r="AV314" s="14" t="s">
        <v>81</v>
      </c>
      <c r="AW314" s="14" t="s">
        <v>33</v>
      </c>
      <c r="AX314" s="14" t="s">
        <v>72</v>
      </c>
      <c r="AY314" s="254" t="s">
        <v>295</v>
      </c>
    </row>
    <row r="315" s="15" customFormat="1">
      <c r="A315" s="15"/>
      <c r="B315" s="255"/>
      <c r="C315" s="256"/>
      <c r="D315" s="235" t="s">
        <v>307</v>
      </c>
      <c r="E315" s="257" t="s">
        <v>21</v>
      </c>
      <c r="F315" s="258" t="s">
        <v>312</v>
      </c>
      <c r="G315" s="256"/>
      <c r="H315" s="259">
        <v>78.200000000000003</v>
      </c>
      <c r="I315" s="260"/>
      <c r="J315" s="256"/>
      <c r="K315" s="256"/>
      <c r="L315" s="261"/>
      <c r="M315" s="262"/>
      <c r="N315" s="263"/>
      <c r="O315" s="263"/>
      <c r="P315" s="263"/>
      <c r="Q315" s="263"/>
      <c r="R315" s="263"/>
      <c r="S315" s="263"/>
      <c r="T315" s="264"/>
      <c r="U315" s="15"/>
      <c r="V315" s="15"/>
      <c r="W315" s="15"/>
      <c r="X315" s="15"/>
      <c r="Y315" s="15"/>
      <c r="Z315" s="15"/>
      <c r="AA315" s="15"/>
      <c r="AB315" s="15"/>
      <c r="AC315" s="15"/>
      <c r="AD315" s="15"/>
      <c r="AE315" s="15"/>
      <c r="AT315" s="265" t="s">
        <v>307</v>
      </c>
      <c r="AU315" s="265" t="s">
        <v>81</v>
      </c>
      <c r="AV315" s="15" t="s">
        <v>303</v>
      </c>
      <c r="AW315" s="15" t="s">
        <v>33</v>
      </c>
      <c r="AX315" s="15" t="s">
        <v>79</v>
      </c>
      <c r="AY315" s="265" t="s">
        <v>295</v>
      </c>
    </row>
    <row r="316" s="2" customFormat="1" ht="44.25" customHeight="1">
      <c r="A316" s="40"/>
      <c r="B316" s="41"/>
      <c r="C316" s="215" t="s">
        <v>1109</v>
      </c>
      <c r="D316" s="215" t="s">
        <v>298</v>
      </c>
      <c r="E316" s="216" t="s">
        <v>1372</v>
      </c>
      <c r="F316" s="217" t="s">
        <v>1373</v>
      </c>
      <c r="G316" s="218" t="s">
        <v>328</v>
      </c>
      <c r="H316" s="219">
        <v>2.75</v>
      </c>
      <c r="I316" s="220"/>
      <c r="J316" s="221">
        <f>ROUND(I316*H316,2)</f>
        <v>0</v>
      </c>
      <c r="K316" s="217" t="s">
        <v>302</v>
      </c>
      <c r="L316" s="46"/>
      <c r="M316" s="222" t="s">
        <v>21</v>
      </c>
      <c r="N316" s="223" t="s">
        <v>43</v>
      </c>
      <c r="O316" s="86"/>
      <c r="P316" s="224">
        <f>O316*H316</f>
        <v>0</v>
      </c>
      <c r="Q316" s="224">
        <v>0.0082900000000000005</v>
      </c>
      <c r="R316" s="224">
        <f>Q316*H316</f>
        <v>0.022797500000000002</v>
      </c>
      <c r="S316" s="224">
        <v>0</v>
      </c>
      <c r="T316" s="225">
        <f>S316*H316</f>
        <v>0</v>
      </c>
      <c r="U316" s="40"/>
      <c r="V316" s="40"/>
      <c r="W316" s="40"/>
      <c r="X316" s="40"/>
      <c r="Y316" s="40"/>
      <c r="Z316" s="40"/>
      <c r="AA316" s="40"/>
      <c r="AB316" s="40"/>
      <c r="AC316" s="40"/>
      <c r="AD316" s="40"/>
      <c r="AE316" s="40"/>
      <c r="AR316" s="226" t="s">
        <v>373</v>
      </c>
      <c r="AT316" s="226" t="s">
        <v>298</v>
      </c>
      <c r="AU316" s="226" t="s">
        <v>81</v>
      </c>
      <c r="AY316" s="19" t="s">
        <v>295</v>
      </c>
      <c r="BE316" s="227">
        <f>IF(N316="základní",J316,0)</f>
        <v>0</v>
      </c>
      <c r="BF316" s="227">
        <f>IF(N316="snížená",J316,0)</f>
        <v>0</v>
      </c>
      <c r="BG316" s="227">
        <f>IF(N316="zákl. přenesená",J316,0)</f>
        <v>0</v>
      </c>
      <c r="BH316" s="227">
        <f>IF(N316="sníž. přenesená",J316,0)</f>
        <v>0</v>
      </c>
      <c r="BI316" s="227">
        <f>IF(N316="nulová",J316,0)</f>
        <v>0</v>
      </c>
      <c r="BJ316" s="19" t="s">
        <v>79</v>
      </c>
      <c r="BK316" s="227">
        <f>ROUND(I316*H316,2)</f>
        <v>0</v>
      </c>
      <c r="BL316" s="19" t="s">
        <v>373</v>
      </c>
      <c r="BM316" s="226" t="s">
        <v>1734</v>
      </c>
    </row>
    <row r="317" s="2" customFormat="1">
      <c r="A317" s="40"/>
      <c r="B317" s="41"/>
      <c r="C317" s="42"/>
      <c r="D317" s="228" t="s">
        <v>305</v>
      </c>
      <c r="E317" s="42"/>
      <c r="F317" s="229" t="s">
        <v>1375</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305</v>
      </c>
      <c r="AU317" s="19" t="s">
        <v>81</v>
      </c>
    </row>
    <row r="318" s="13" customFormat="1">
      <c r="A318" s="13"/>
      <c r="B318" s="233"/>
      <c r="C318" s="234"/>
      <c r="D318" s="235" t="s">
        <v>307</v>
      </c>
      <c r="E318" s="236" t="s">
        <v>21</v>
      </c>
      <c r="F318" s="237" t="s">
        <v>1376</v>
      </c>
      <c r="G318" s="234"/>
      <c r="H318" s="236" t="s">
        <v>21</v>
      </c>
      <c r="I318" s="238"/>
      <c r="J318" s="234"/>
      <c r="K318" s="234"/>
      <c r="L318" s="239"/>
      <c r="M318" s="240"/>
      <c r="N318" s="241"/>
      <c r="O318" s="241"/>
      <c r="P318" s="241"/>
      <c r="Q318" s="241"/>
      <c r="R318" s="241"/>
      <c r="S318" s="241"/>
      <c r="T318" s="242"/>
      <c r="U318" s="13"/>
      <c r="V318" s="13"/>
      <c r="W318" s="13"/>
      <c r="X318" s="13"/>
      <c r="Y318" s="13"/>
      <c r="Z318" s="13"/>
      <c r="AA318" s="13"/>
      <c r="AB318" s="13"/>
      <c r="AC318" s="13"/>
      <c r="AD318" s="13"/>
      <c r="AE318" s="13"/>
      <c r="AT318" s="243" t="s">
        <v>307</v>
      </c>
      <c r="AU318" s="243" t="s">
        <v>81</v>
      </c>
      <c r="AV318" s="13" t="s">
        <v>79</v>
      </c>
      <c r="AW318" s="13" t="s">
        <v>33</v>
      </c>
      <c r="AX318" s="13" t="s">
        <v>72</v>
      </c>
      <c r="AY318" s="243" t="s">
        <v>295</v>
      </c>
    </row>
    <row r="319" s="14" customFormat="1">
      <c r="A319" s="14"/>
      <c r="B319" s="244"/>
      <c r="C319" s="245"/>
      <c r="D319" s="235" t="s">
        <v>307</v>
      </c>
      <c r="E319" s="246" t="s">
        <v>21</v>
      </c>
      <c r="F319" s="247" t="s">
        <v>1377</v>
      </c>
      <c r="G319" s="245"/>
      <c r="H319" s="248">
        <v>2.75</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307</v>
      </c>
      <c r="AU319" s="254" t="s">
        <v>81</v>
      </c>
      <c r="AV319" s="14" t="s">
        <v>81</v>
      </c>
      <c r="AW319" s="14" t="s">
        <v>33</v>
      </c>
      <c r="AX319" s="14" t="s">
        <v>72</v>
      </c>
      <c r="AY319" s="254" t="s">
        <v>295</v>
      </c>
    </row>
    <row r="320" s="15" customFormat="1">
      <c r="A320" s="15"/>
      <c r="B320" s="255"/>
      <c r="C320" s="256"/>
      <c r="D320" s="235" t="s">
        <v>307</v>
      </c>
      <c r="E320" s="257" t="s">
        <v>21</v>
      </c>
      <c r="F320" s="258" t="s">
        <v>312</v>
      </c>
      <c r="G320" s="256"/>
      <c r="H320" s="259">
        <v>2.75</v>
      </c>
      <c r="I320" s="260"/>
      <c r="J320" s="256"/>
      <c r="K320" s="256"/>
      <c r="L320" s="261"/>
      <c r="M320" s="262"/>
      <c r="N320" s="263"/>
      <c r="O320" s="263"/>
      <c r="P320" s="263"/>
      <c r="Q320" s="263"/>
      <c r="R320" s="263"/>
      <c r="S320" s="263"/>
      <c r="T320" s="264"/>
      <c r="U320" s="15"/>
      <c r="V320" s="15"/>
      <c r="W320" s="15"/>
      <c r="X320" s="15"/>
      <c r="Y320" s="15"/>
      <c r="Z320" s="15"/>
      <c r="AA320" s="15"/>
      <c r="AB320" s="15"/>
      <c r="AC320" s="15"/>
      <c r="AD320" s="15"/>
      <c r="AE320" s="15"/>
      <c r="AT320" s="265" t="s">
        <v>307</v>
      </c>
      <c r="AU320" s="265" t="s">
        <v>81</v>
      </c>
      <c r="AV320" s="15" t="s">
        <v>303</v>
      </c>
      <c r="AW320" s="15" t="s">
        <v>33</v>
      </c>
      <c r="AX320" s="15" t="s">
        <v>79</v>
      </c>
      <c r="AY320" s="265" t="s">
        <v>295</v>
      </c>
    </row>
    <row r="321" s="2" customFormat="1" ht="37.8" customHeight="1">
      <c r="A321" s="40"/>
      <c r="B321" s="41"/>
      <c r="C321" s="215" t="s">
        <v>1114</v>
      </c>
      <c r="D321" s="215" t="s">
        <v>298</v>
      </c>
      <c r="E321" s="216" t="s">
        <v>1378</v>
      </c>
      <c r="F321" s="217" t="s">
        <v>1379</v>
      </c>
      <c r="G321" s="218" t="s">
        <v>459</v>
      </c>
      <c r="H321" s="219">
        <v>24</v>
      </c>
      <c r="I321" s="220"/>
      <c r="J321" s="221">
        <f>ROUND(I321*H321,2)</f>
        <v>0</v>
      </c>
      <c r="K321" s="217" t="s">
        <v>302</v>
      </c>
      <c r="L321" s="46"/>
      <c r="M321" s="222" t="s">
        <v>21</v>
      </c>
      <c r="N321" s="223" t="s">
        <v>43</v>
      </c>
      <c r="O321" s="86"/>
      <c r="P321" s="224">
        <f>O321*H321</f>
        <v>0</v>
      </c>
      <c r="Q321" s="224">
        <v>3.0000000000000001E-05</v>
      </c>
      <c r="R321" s="224">
        <f>Q321*H321</f>
        <v>0.00072000000000000005</v>
      </c>
      <c r="S321" s="224">
        <v>0</v>
      </c>
      <c r="T321" s="225">
        <f>S321*H321</f>
        <v>0</v>
      </c>
      <c r="U321" s="40"/>
      <c r="V321" s="40"/>
      <c r="W321" s="40"/>
      <c r="X321" s="40"/>
      <c r="Y321" s="40"/>
      <c r="Z321" s="40"/>
      <c r="AA321" s="40"/>
      <c r="AB321" s="40"/>
      <c r="AC321" s="40"/>
      <c r="AD321" s="40"/>
      <c r="AE321" s="40"/>
      <c r="AR321" s="226" t="s">
        <v>373</v>
      </c>
      <c r="AT321" s="226" t="s">
        <v>298</v>
      </c>
      <c r="AU321" s="226" t="s">
        <v>81</v>
      </c>
      <c r="AY321" s="19" t="s">
        <v>295</v>
      </c>
      <c r="BE321" s="227">
        <f>IF(N321="základní",J321,0)</f>
        <v>0</v>
      </c>
      <c r="BF321" s="227">
        <f>IF(N321="snížená",J321,0)</f>
        <v>0</v>
      </c>
      <c r="BG321" s="227">
        <f>IF(N321="zákl. přenesená",J321,0)</f>
        <v>0</v>
      </c>
      <c r="BH321" s="227">
        <f>IF(N321="sníž. přenesená",J321,0)</f>
        <v>0</v>
      </c>
      <c r="BI321" s="227">
        <f>IF(N321="nulová",J321,0)</f>
        <v>0</v>
      </c>
      <c r="BJ321" s="19" t="s">
        <v>79</v>
      </c>
      <c r="BK321" s="227">
        <f>ROUND(I321*H321,2)</f>
        <v>0</v>
      </c>
      <c r="BL321" s="19" t="s">
        <v>373</v>
      </c>
      <c r="BM321" s="226" t="s">
        <v>1735</v>
      </c>
    </row>
    <row r="322" s="2" customFormat="1">
      <c r="A322" s="40"/>
      <c r="B322" s="41"/>
      <c r="C322" s="42"/>
      <c r="D322" s="228" t="s">
        <v>305</v>
      </c>
      <c r="E322" s="42"/>
      <c r="F322" s="229" t="s">
        <v>1381</v>
      </c>
      <c r="G322" s="42"/>
      <c r="H322" s="42"/>
      <c r="I322" s="230"/>
      <c r="J322" s="42"/>
      <c r="K322" s="42"/>
      <c r="L322" s="46"/>
      <c r="M322" s="231"/>
      <c r="N322" s="232"/>
      <c r="O322" s="86"/>
      <c r="P322" s="86"/>
      <c r="Q322" s="86"/>
      <c r="R322" s="86"/>
      <c r="S322" s="86"/>
      <c r="T322" s="87"/>
      <c r="U322" s="40"/>
      <c r="V322" s="40"/>
      <c r="W322" s="40"/>
      <c r="X322" s="40"/>
      <c r="Y322" s="40"/>
      <c r="Z322" s="40"/>
      <c r="AA322" s="40"/>
      <c r="AB322" s="40"/>
      <c r="AC322" s="40"/>
      <c r="AD322" s="40"/>
      <c r="AE322" s="40"/>
      <c r="AT322" s="19" t="s">
        <v>305</v>
      </c>
      <c r="AU322" s="19" t="s">
        <v>81</v>
      </c>
    </row>
    <row r="323" s="14" customFormat="1">
      <c r="A323" s="14"/>
      <c r="B323" s="244"/>
      <c r="C323" s="245"/>
      <c r="D323" s="235" t="s">
        <v>307</v>
      </c>
      <c r="E323" s="246" t="s">
        <v>21</v>
      </c>
      <c r="F323" s="247" t="s">
        <v>1382</v>
      </c>
      <c r="G323" s="245"/>
      <c r="H323" s="248">
        <v>24</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307</v>
      </c>
      <c r="AU323" s="254" t="s">
        <v>81</v>
      </c>
      <c r="AV323" s="14" t="s">
        <v>81</v>
      </c>
      <c r="AW323" s="14" t="s">
        <v>33</v>
      </c>
      <c r="AX323" s="14" t="s">
        <v>72</v>
      </c>
      <c r="AY323" s="254" t="s">
        <v>295</v>
      </c>
    </row>
    <row r="324" s="15" customFormat="1">
      <c r="A324" s="15"/>
      <c r="B324" s="255"/>
      <c r="C324" s="256"/>
      <c r="D324" s="235" t="s">
        <v>307</v>
      </c>
      <c r="E324" s="257" t="s">
        <v>21</v>
      </c>
      <c r="F324" s="258" t="s">
        <v>312</v>
      </c>
      <c r="G324" s="256"/>
      <c r="H324" s="259">
        <v>24</v>
      </c>
      <c r="I324" s="260"/>
      <c r="J324" s="256"/>
      <c r="K324" s="256"/>
      <c r="L324" s="261"/>
      <c r="M324" s="262"/>
      <c r="N324" s="263"/>
      <c r="O324" s="263"/>
      <c r="P324" s="263"/>
      <c r="Q324" s="263"/>
      <c r="R324" s="263"/>
      <c r="S324" s="263"/>
      <c r="T324" s="264"/>
      <c r="U324" s="15"/>
      <c r="V324" s="15"/>
      <c r="W324" s="15"/>
      <c r="X324" s="15"/>
      <c r="Y324" s="15"/>
      <c r="Z324" s="15"/>
      <c r="AA324" s="15"/>
      <c r="AB324" s="15"/>
      <c r="AC324" s="15"/>
      <c r="AD324" s="15"/>
      <c r="AE324" s="15"/>
      <c r="AT324" s="265" t="s">
        <v>307</v>
      </c>
      <c r="AU324" s="265" t="s">
        <v>81</v>
      </c>
      <c r="AV324" s="15" t="s">
        <v>303</v>
      </c>
      <c r="AW324" s="15" t="s">
        <v>33</v>
      </c>
      <c r="AX324" s="15" t="s">
        <v>79</v>
      </c>
      <c r="AY324" s="265" t="s">
        <v>295</v>
      </c>
    </row>
    <row r="325" s="2" customFormat="1" ht="24.15" customHeight="1">
      <c r="A325" s="40"/>
      <c r="B325" s="41"/>
      <c r="C325" s="286" t="s">
        <v>1119</v>
      </c>
      <c r="D325" s="286" t="s">
        <v>947</v>
      </c>
      <c r="E325" s="287" t="s">
        <v>1383</v>
      </c>
      <c r="F325" s="288" t="s">
        <v>1384</v>
      </c>
      <c r="G325" s="289" t="s">
        <v>459</v>
      </c>
      <c r="H325" s="290">
        <v>24</v>
      </c>
      <c r="I325" s="291"/>
      <c r="J325" s="292">
        <f>ROUND(I325*H325,2)</f>
        <v>0</v>
      </c>
      <c r="K325" s="288" t="s">
        <v>302</v>
      </c>
      <c r="L325" s="293"/>
      <c r="M325" s="294" t="s">
        <v>21</v>
      </c>
      <c r="N325" s="295" t="s">
        <v>43</v>
      </c>
      <c r="O325" s="86"/>
      <c r="P325" s="224">
        <f>O325*H325</f>
        <v>0</v>
      </c>
      <c r="Q325" s="224">
        <v>0.0014</v>
      </c>
      <c r="R325" s="224">
        <f>Q325*H325</f>
        <v>0.033599999999999998</v>
      </c>
      <c r="S325" s="224">
        <v>0</v>
      </c>
      <c r="T325" s="225">
        <f>S325*H325</f>
        <v>0</v>
      </c>
      <c r="U325" s="40"/>
      <c r="V325" s="40"/>
      <c r="W325" s="40"/>
      <c r="X325" s="40"/>
      <c r="Y325" s="40"/>
      <c r="Z325" s="40"/>
      <c r="AA325" s="40"/>
      <c r="AB325" s="40"/>
      <c r="AC325" s="40"/>
      <c r="AD325" s="40"/>
      <c r="AE325" s="40"/>
      <c r="AR325" s="226" t="s">
        <v>997</v>
      </c>
      <c r="AT325" s="226" t="s">
        <v>947</v>
      </c>
      <c r="AU325" s="226" t="s">
        <v>81</v>
      </c>
      <c r="AY325" s="19" t="s">
        <v>295</v>
      </c>
      <c r="BE325" s="227">
        <f>IF(N325="základní",J325,0)</f>
        <v>0</v>
      </c>
      <c r="BF325" s="227">
        <f>IF(N325="snížená",J325,0)</f>
        <v>0</v>
      </c>
      <c r="BG325" s="227">
        <f>IF(N325="zákl. přenesená",J325,0)</f>
        <v>0</v>
      </c>
      <c r="BH325" s="227">
        <f>IF(N325="sníž. přenesená",J325,0)</f>
        <v>0</v>
      </c>
      <c r="BI325" s="227">
        <f>IF(N325="nulová",J325,0)</f>
        <v>0</v>
      </c>
      <c r="BJ325" s="19" t="s">
        <v>79</v>
      </c>
      <c r="BK325" s="227">
        <f>ROUND(I325*H325,2)</f>
        <v>0</v>
      </c>
      <c r="BL325" s="19" t="s">
        <v>373</v>
      </c>
      <c r="BM325" s="226" t="s">
        <v>1736</v>
      </c>
    </row>
    <row r="326" s="2" customFormat="1" ht="37.8" customHeight="1">
      <c r="A326" s="40"/>
      <c r="B326" s="41"/>
      <c r="C326" s="215" t="s">
        <v>1124</v>
      </c>
      <c r="D326" s="215" t="s">
        <v>298</v>
      </c>
      <c r="E326" s="216" t="s">
        <v>1386</v>
      </c>
      <c r="F326" s="217" t="s">
        <v>1387</v>
      </c>
      <c r="G326" s="218" t="s">
        <v>459</v>
      </c>
      <c r="H326" s="219">
        <v>2</v>
      </c>
      <c r="I326" s="220"/>
      <c r="J326" s="221">
        <f>ROUND(I326*H326,2)</f>
        <v>0</v>
      </c>
      <c r="K326" s="217" t="s">
        <v>302</v>
      </c>
      <c r="L326" s="46"/>
      <c r="M326" s="222" t="s">
        <v>21</v>
      </c>
      <c r="N326" s="223" t="s">
        <v>43</v>
      </c>
      <c r="O326" s="86"/>
      <c r="P326" s="224">
        <f>O326*H326</f>
        <v>0</v>
      </c>
      <c r="Q326" s="224">
        <v>3.0000000000000001E-05</v>
      </c>
      <c r="R326" s="224">
        <f>Q326*H326</f>
        <v>6.0000000000000002E-05</v>
      </c>
      <c r="S326" s="224">
        <v>0</v>
      </c>
      <c r="T326" s="225">
        <f>S326*H326</f>
        <v>0</v>
      </c>
      <c r="U326" s="40"/>
      <c r="V326" s="40"/>
      <c r="W326" s="40"/>
      <c r="X326" s="40"/>
      <c r="Y326" s="40"/>
      <c r="Z326" s="40"/>
      <c r="AA326" s="40"/>
      <c r="AB326" s="40"/>
      <c r="AC326" s="40"/>
      <c r="AD326" s="40"/>
      <c r="AE326" s="40"/>
      <c r="AR326" s="226" t="s">
        <v>373</v>
      </c>
      <c r="AT326" s="226" t="s">
        <v>298</v>
      </c>
      <c r="AU326" s="226" t="s">
        <v>81</v>
      </c>
      <c r="AY326" s="19" t="s">
        <v>295</v>
      </c>
      <c r="BE326" s="227">
        <f>IF(N326="základní",J326,0)</f>
        <v>0</v>
      </c>
      <c r="BF326" s="227">
        <f>IF(N326="snížená",J326,0)</f>
        <v>0</v>
      </c>
      <c r="BG326" s="227">
        <f>IF(N326="zákl. přenesená",J326,0)</f>
        <v>0</v>
      </c>
      <c r="BH326" s="227">
        <f>IF(N326="sníž. přenesená",J326,0)</f>
        <v>0</v>
      </c>
      <c r="BI326" s="227">
        <f>IF(N326="nulová",J326,0)</f>
        <v>0</v>
      </c>
      <c r="BJ326" s="19" t="s">
        <v>79</v>
      </c>
      <c r="BK326" s="227">
        <f>ROUND(I326*H326,2)</f>
        <v>0</v>
      </c>
      <c r="BL326" s="19" t="s">
        <v>373</v>
      </c>
      <c r="BM326" s="226" t="s">
        <v>1737</v>
      </c>
    </row>
    <row r="327" s="2" customFormat="1">
      <c r="A327" s="40"/>
      <c r="B327" s="41"/>
      <c r="C327" s="42"/>
      <c r="D327" s="228" t="s">
        <v>305</v>
      </c>
      <c r="E327" s="42"/>
      <c r="F327" s="229" t="s">
        <v>1389</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305</v>
      </c>
      <c r="AU327" s="19" t="s">
        <v>81</v>
      </c>
    </row>
    <row r="328" s="14" customFormat="1">
      <c r="A328" s="14"/>
      <c r="B328" s="244"/>
      <c r="C328" s="245"/>
      <c r="D328" s="235" t="s">
        <v>307</v>
      </c>
      <c r="E328" s="246" t="s">
        <v>21</v>
      </c>
      <c r="F328" s="247" t="s">
        <v>1390</v>
      </c>
      <c r="G328" s="245"/>
      <c r="H328" s="248">
        <v>2</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307</v>
      </c>
      <c r="AU328" s="254" t="s">
        <v>81</v>
      </c>
      <c r="AV328" s="14" t="s">
        <v>81</v>
      </c>
      <c r="AW328" s="14" t="s">
        <v>33</v>
      </c>
      <c r="AX328" s="14" t="s">
        <v>72</v>
      </c>
      <c r="AY328" s="254" t="s">
        <v>295</v>
      </c>
    </row>
    <row r="329" s="15" customFormat="1">
      <c r="A329" s="15"/>
      <c r="B329" s="255"/>
      <c r="C329" s="256"/>
      <c r="D329" s="235" t="s">
        <v>307</v>
      </c>
      <c r="E329" s="257" t="s">
        <v>21</v>
      </c>
      <c r="F329" s="258" t="s">
        <v>312</v>
      </c>
      <c r="G329" s="256"/>
      <c r="H329" s="259">
        <v>2</v>
      </c>
      <c r="I329" s="260"/>
      <c r="J329" s="256"/>
      <c r="K329" s="256"/>
      <c r="L329" s="261"/>
      <c r="M329" s="262"/>
      <c r="N329" s="263"/>
      <c r="O329" s="263"/>
      <c r="P329" s="263"/>
      <c r="Q329" s="263"/>
      <c r="R329" s="263"/>
      <c r="S329" s="263"/>
      <c r="T329" s="264"/>
      <c r="U329" s="15"/>
      <c r="V329" s="15"/>
      <c r="W329" s="15"/>
      <c r="X329" s="15"/>
      <c r="Y329" s="15"/>
      <c r="Z329" s="15"/>
      <c r="AA329" s="15"/>
      <c r="AB329" s="15"/>
      <c r="AC329" s="15"/>
      <c r="AD329" s="15"/>
      <c r="AE329" s="15"/>
      <c r="AT329" s="265" t="s">
        <v>307</v>
      </c>
      <c r="AU329" s="265" t="s">
        <v>81</v>
      </c>
      <c r="AV329" s="15" t="s">
        <v>303</v>
      </c>
      <c r="AW329" s="15" t="s">
        <v>33</v>
      </c>
      <c r="AX329" s="15" t="s">
        <v>79</v>
      </c>
      <c r="AY329" s="265" t="s">
        <v>295</v>
      </c>
    </row>
    <row r="330" s="2" customFormat="1" ht="24.15" customHeight="1">
      <c r="A330" s="40"/>
      <c r="B330" s="41"/>
      <c r="C330" s="286" t="s">
        <v>1129</v>
      </c>
      <c r="D330" s="286" t="s">
        <v>947</v>
      </c>
      <c r="E330" s="287" t="s">
        <v>1004</v>
      </c>
      <c r="F330" s="288" t="s">
        <v>1005</v>
      </c>
      <c r="G330" s="289" t="s">
        <v>459</v>
      </c>
      <c r="H330" s="290">
        <v>2</v>
      </c>
      <c r="I330" s="291"/>
      <c r="J330" s="292">
        <f>ROUND(I330*H330,2)</f>
        <v>0</v>
      </c>
      <c r="K330" s="288" t="s">
        <v>302</v>
      </c>
      <c r="L330" s="293"/>
      <c r="M330" s="294" t="s">
        <v>21</v>
      </c>
      <c r="N330" s="295" t="s">
        <v>43</v>
      </c>
      <c r="O330" s="86"/>
      <c r="P330" s="224">
        <f>O330*H330</f>
        <v>0</v>
      </c>
      <c r="Q330" s="224">
        <v>0.0061999999999999998</v>
      </c>
      <c r="R330" s="224">
        <f>Q330*H330</f>
        <v>0.0124</v>
      </c>
      <c r="S330" s="224">
        <v>0</v>
      </c>
      <c r="T330" s="225">
        <f>S330*H330</f>
        <v>0</v>
      </c>
      <c r="U330" s="40"/>
      <c r="V330" s="40"/>
      <c r="W330" s="40"/>
      <c r="X330" s="40"/>
      <c r="Y330" s="40"/>
      <c r="Z330" s="40"/>
      <c r="AA330" s="40"/>
      <c r="AB330" s="40"/>
      <c r="AC330" s="40"/>
      <c r="AD330" s="40"/>
      <c r="AE330" s="40"/>
      <c r="AR330" s="226" t="s">
        <v>997</v>
      </c>
      <c r="AT330" s="226" t="s">
        <v>947</v>
      </c>
      <c r="AU330" s="226" t="s">
        <v>81</v>
      </c>
      <c r="AY330" s="19" t="s">
        <v>295</v>
      </c>
      <c r="BE330" s="227">
        <f>IF(N330="základní",J330,0)</f>
        <v>0</v>
      </c>
      <c r="BF330" s="227">
        <f>IF(N330="snížená",J330,0)</f>
        <v>0</v>
      </c>
      <c r="BG330" s="227">
        <f>IF(N330="zákl. přenesená",J330,0)</f>
        <v>0</v>
      </c>
      <c r="BH330" s="227">
        <f>IF(N330="sníž. přenesená",J330,0)</f>
        <v>0</v>
      </c>
      <c r="BI330" s="227">
        <f>IF(N330="nulová",J330,0)</f>
        <v>0</v>
      </c>
      <c r="BJ330" s="19" t="s">
        <v>79</v>
      </c>
      <c r="BK330" s="227">
        <f>ROUND(I330*H330,2)</f>
        <v>0</v>
      </c>
      <c r="BL330" s="19" t="s">
        <v>373</v>
      </c>
      <c r="BM330" s="226" t="s">
        <v>1738</v>
      </c>
    </row>
    <row r="331" s="2" customFormat="1" ht="37.8" customHeight="1">
      <c r="A331" s="40"/>
      <c r="B331" s="41"/>
      <c r="C331" s="215" t="s">
        <v>863</v>
      </c>
      <c r="D331" s="215" t="s">
        <v>298</v>
      </c>
      <c r="E331" s="216" t="s">
        <v>1392</v>
      </c>
      <c r="F331" s="217" t="s">
        <v>1393</v>
      </c>
      <c r="G331" s="218" t="s">
        <v>459</v>
      </c>
      <c r="H331" s="219">
        <v>2</v>
      </c>
      <c r="I331" s="220"/>
      <c r="J331" s="221">
        <f>ROUND(I331*H331,2)</f>
        <v>0</v>
      </c>
      <c r="K331" s="217" t="s">
        <v>302</v>
      </c>
      <c r="L331" s="46"/>
      <c r="M331" s="222" t="s">
        <v>21</v>
      </c>
      <c r="N331" s="223" t="s">
        <v>43</v>
      </c>
      <c r="O331" s="86"/>
      <c r="P331" s="224">
        <f>O331*H331</f>
        <v>0</v>
      </c>
      <c r="Q331" s="224">
        <v>3.0000000000000001E-05</v>
      </c>
      <c r="R331" s="224">
        <f>Q331*H331</f>
        <v>6.0000000000000002E-05</v>
      </c>
      <c r="S331" s="224">
        <v>0</v>
      </c>
      <c r="T331" s="225">
        <f>S331*H331</f>
        <v>0</v>
      </c>
      <c r="U331" s="40"/>
      <c r="V331" s="40"/>
      <c r="W331" s="40"/>
      <c r="X331" s="40"/>
      <c r="Y331" s="40"/>
      <c r="Z331" s="40"/>
      <c r="AA331" s="40"/>
      <c r="AB331" s="40"/>
      <c r="AC331" s="40"/>
      <c r="AD331" s="40"/>
      <c r="AE331" s="40"/>
      <c r="AR331" s="226" t="s">
        <v>373</v>
      </c>
      <c r="AT331" s="226" t="s">
        <v>298</v>
      </c>
      <c r="AU331" s="226" t="s">
        <v>81</v>
      </c>
      <c r="AY331" s="19" t="s">
        <v>295</v>
      </c>
      <c r="BE331" s="227">
        <f>IF(N331="základní",J331,0)</f>
        <v>0</v>
      </c>
      <c r="BF331" s="227">
        <f>IF(N331="snížená",J331,0)</f>
        <v>0</v>
      </c>
      <c r="BG331" s="227">
        <f>IF(N331="zákl. přenesená",J331,0)</f>
        <v>0</v>
      </c>
      <c r="BH331" s="227">
        <f>IF(N331="sníž. přenesená",J331,0)</f>
        <v>0</v>
      </c>
      <c r="BI331" s="227">
        <f>IF(N331="nulová",J331,0)</f>
        <v>0</v>
      </c>
      <c r="BJ331" s="19" t="s">
        <v>79</v>
      </c>
      <c r="BK331" s="227">
        <f>ROUND(I331*H331,2)</f>
        <v>0</v>
      </c>
      <c r="BL331" s="19" t="s">
        <v>373</v>
      </c>
      <c r="BM331" s="226" t="s">
        <v>1739</v>
      </c>
    </row>
    <row r="332" s="2" customFormat="1">
      <c r="A332" s="40"/>
      <c r="B332" s="41"/>
      <c r="C332" s="42"/>
      <c r="D332" s="228" t="s">
        <v>305</v>
      </c>
      <c r="E332" s="42"/>
      <c r="F332" s="229" t="s">
        <v>1395</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305</v>
      </c>
      <c r="AU332" s="19" t="s">
        <v>81</v>
      </c>
    </row>
    <row r="333" s="14" customFormat="1">
      <c r="A333" s="14"/>
      <c r="B333" s="244"/>
      <c r="C333" s="245"/>
      <c r="D333" s="235" t="s">
        <v>307</v>
      </c>
      <c r="E333" s="246" t="s">
        <v>21</v>
      </c>
      <c r="F333" s="247" t="s">
        <v>1396</v>
      </c>
      <c r="G333" s="245"/>
      <c r="H333" s="248">
        <v>2</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307</v>
      </c>
      <c r="AU333" s="254" t="s">
        <v>81</v>
      </c>
      <c r="AV333" s="14" t="s">
        <v>81</v>
      </c>
      <c r="AW333" s="14" t="s">
        <v>33</v>
      </c>
      <c r="AX333" s="14" t="s">
        <v>72</v>
      </c>
      <c r="AY333" s="254" t="s">
        <v>295</v>
      </c>
    </row>
    <row r="334" s="15" customFormat="1">
      <c r="A334" s="15"/>
      <c r="B334" s="255"/>
      <c r="C334" s="256"/>
      <c r="D334" s="235" t="s">
        <v>307</v>
      </c>
      <c r="E334" s="257" t="s">
        <v>21</v>
      </c>
      <c r="F334" s="258" t="s">
        <v>312</v>
      </c>
      <c r="G334" s="256"/>
      <c r="H334" s="259">
        <v>2</v>
      </c>
      <c r="I334" s="260"/>
      <c r="J334" s="256"/>
      <c r="K334" s="256"/>
      <c r="L334" s="261"/>
      <c r="M334" s="262"/>
      <c r="N334" s="263"/>
      <c r="O334" s="263"/>
      <c r="P334" s="263"/>
      <c r="Q334" s="263"/>
      <c r="R334" s="263"/>
      <c r="S334" s="263"/>
      <c r="T334" s="264"/>
      <c r="U334" s="15"/>
      <c r="V334" s="15"/>
      <c r="W334" s="15"/>
      <c r="X334" s="15"/>
      <c r="Y334" s="15"/>
      <c r="Z334" s="15"/>
      <c r="AA334" s="15"/>
      <c r="AB334" s="15"/>
      <c r="AC334" s="15"/>
      <c r="AD334" s="15"/>
      <c r="AE334" s="15"/>
      <c r="AT334" s="265" t="s">
        <v>307</v>
      </c>
      <c r="AU334" s="265" t="s">
        <v>81</v>
      </c>
      <c r="AV334" s="15" t="s">
        <v>303</v>
      </c>
      <c r="AW334" s="15" t="s">
        <v>33</v>
      </c>
      <c r="AX334" s="15" t="s">
        <v>79</v>
      </c>
      <c r="AY334" s="265" t="s">
        <v>295</v>
      </c>
    </row>
    <row r="335" s="2" customFormat="1" ht="24.15" customHeight="1">
      <c r="A335" s="40"/>
      <c r="B335" s="41"/>
      <c r="C335" s="286" t="s">
        <v>1137</v>
      </c>
      <c r="D335" s="286" t="s">
        <v>947</v>
      </c>
      <c r="E335" s="287" t="s">
        <v>1397</v>
      </c>
      <c r="F335" s="288" t="s">
        <v>1398</v>
      </c>
      <c r="G335" s="289" t="s">
        <v>459</v>
      </c>
      <c r="H335" s="290">
        <v>2</v>
      </c>
      <c r="I335" s="291"/>
      <c r="J335" s="292">
        <f>ROUND(I335*H335,2)</f>
        <v>0</v>
      </c>
      <c r="K335" s="288" t="s">
        <v>302</v>
      </c>
      <c r="L335" s="293"/>
      <c r="M335" s="294" t="s">
        <v>21</v>
      </c>
      <c r="N335" s="295" t="s">
        <v>43</v>
      </c>
      <c r="O335" s="86"/>
      <c r="P335" s="224">
        <f>O335*H335</f>
        <v>0</v>
      </c>
      <c r="Q335" s="224">
        <v>0.0118</v>
      </c>
      <c r="R335" s="224">
        <f>Q335*H335</f>
        <v>0.023599999999999999</v>
      </c>
      <c r="S335" s="224">
        <v>0</v>
      </c>
      <c r="T335" s="225">
        <f>S335*H335</f>
        <v>0</v>
      </c>
      <c r="U335" s="40"/>
      <c r="V335" s="40"/>
      <c r="W335" s="40"/>
      <c r="X335" s="40"/>
      <c r="Y335" s="40"/>
      <c r="Z335" s="40"/>
      <c r="AA335" s="40"/>
      <c r="AB335" s="40"/>
      <c r="AC335" s="40"/>
      <c r="AD335" s="40"/>
      <c r="AE335" s="40"/>
      <c r="AR335" s="226" t="s">
        <v>997</v>
      </c>
      <c r="AT335" s="226" t="s">
        <v>947</v>
      </c>
      <c r="AU335" s="226" t="s">
        <v>81</v>
      </c>
      <c r="AY335" s="19" t="s">
        <v>295</v>
      </c>
      <c r="BE335" s="227">
        <f>IF(N335="základní",J335,0)</f>
        <v>0</v>
      </c>
      <c r="BF335" s="227">
        <f>IF(N335="snížená",J335,0)</f>
        <v>0</v>
      </c>
      <c r="BG335" s="227">
        <f>IF(N335="zákl. přenesená",J335,0)</f>
        <v>0</v>
      </c>
      <c r="BH335" s="227">
        <f>IF(N335="sníž. přenesená",J335,0)</f>
        <v>0</v>
      </c>
      <c r="BI335" s="227">
        <f>IF(N335="nulová",J335,0)</f>
        <v>0</v>
      </c>
      <c r="BJ335" s="19" t="s">
        <v>79</v>
      </c>
      <c r="BK335" s="227">
        <f>ROUND(I335*H335,2)</f>
        <v>0</v>
      </c>
      <c r="BL335" s="19" t="s">
        <v>373</v>
      </c>
      <c r="BM335" s="226" t="s">
        <v>1740</v>
      </c>
    </row>
    <row r="336" s="2" customFormat="1" ht="37.8" customHeight="1">
      <c r="A336" s="40"/>
      <c r="B336" s="41"/>
      <c r="C336" s="215" t="s">
        <v>1144</v>
      </c>
      <c r="D336" s="215" t="s">
        <v>298</v>
      </c>
      <c r="E336" s="216" t="s">
        <v>1400</v>
      </c>
      <c r="F336" s="217" t="s">
        <v>1401</v>
      </c>
      <c r="G336" s="218" t="s">
        <v>459</v>
      </c>
      <c r="H336" s="219">
        <v>1</v>
      </c>
      <c r="I336" s="220"/>
      <c r="J336" s="221">
        <f>ROUND(I336*H336,2)</f>
        <v>0</v>
      </c>
      <c r="K336" s="217" t="s">
        <v>302</v>
      </c>
      <c r="L336" s="46"/>
      <c r="M336" s="222" t="s">
        <v>21</v>
      </c>
      <c r="N336" s="223" t="s">
        <v>43</v>
      </c>
      <c r="O336" s="86"/>
      <c r="P336" s="224">
        <f>O336*H336</f>
        <v>0</v>
      </c>
      <c r="Q336" s="224">
        <v>6.0000000000000002E-05</v>
      </c>
      <c r="R336" s="224">
        <f>Q336*H336</f>
        <v>6.0000000000000002E-05</v>
      </c>
      <c r="S336" s="224">
        <v>0</v>
      </c>
      <c r="T336" s="225">
        <f>S336*H336</f>
        <v>0</v>
      </c>
      <c r="U336" s="40"/>
      <c r="V336" s="40"/>
      <c r="W336" s="40"/>
      <c r="X336" s="40"/>
      <c r="Y336" s="40"/>
      <c r="Z336" s="40"/>
      <c r="AA336" s="40"/>
      <c r="AB336" s="40"/>
      <c r="AC336" s="40"/>
      <c r="AD336" s="40"/>
      <c r="AE336" s="40"/>
      <c r="AR336" s="226" t="s">
        <v>373</v>
      </c>
      <c r="AT336" s="226" t="s">
        <v>298</v>
      </c>
      <c r="AU336" s="226" t="s">
        <v>81</v>
      </c>
      <c r="AY336" s="19" t="s">
        <v>295</v>
      </c>
      <c r="BE336" s="227">
        <f>IF(N336="základní",J336,0)</f>
        <v>0</v>
      </c>
      <c r="BF336" s="227">
        <f>IF(N336="snížená",J336,0)</f>
        <v>0</v>
      </c>
      <c r="BG336" s="227">
        <f>IF(N336="zákl. přenesená",J336,0)</f>
        <v>0</v>
      </c>
      <c r="BH336" s="227">
        <f>IF(N336="sníž. přenesená",J336,0)</f>
        <v>0</v>
      </c>
      <c r="BI336" s="227">
        <f>IF(N336="nulová",J336,0)</f>
        <v>0</v>
      </c>
      <c r="BJ336" s="19" t="s">
        <v>79</v>
      </c>
      <c r="BK336" s="227">
        <f>ROUND(I336*H336,2)</f>
        <v>0</v>
      </c>
      <c r="BL336" s="19" t="s">
        <v>373</v>
      </c>
      <c r="BM336" s="226" t="s">
        <v>1741</v>
      </c>
    </row>
    <row r="337" s="2" customFormat="1">
      <c r="A337" s="40"/>
      <c r="B337" s="41"/>
      <c r="C337" s="42"/>
      <c r="D337" s="228" t="s">
        <v>305</v>
      </c>
      <c r="E337" s="42"/>
      <c r="F337" s="229" t="s">
        <v>1403</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305</v>
      </c>
      <c r="AU337" s="19" t="s">
        <v>81</v>
      </c>
    </row>
    <row r="338" s="14" customFormat="1">
      <c r="A338" s="14"/>
      <c r="B338" s="244"/>
      <c r="C338" s="245"/>
      <c r="D338" s="235" t="s">
        <v>307</v>
      </c>
      <c r="E338" s="246" t="s">
        <v>21</v>
      </c>
      <c r="F338" s="247" t="s">
        <v>1404</v>
      </c>
      <c r="G338" s="245"/>
      <c r="H338" s="248">
        <v>1</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307</v>
      </c>
      <c r="AU338" s="254" t="s">
        <v>81</v>
      </c>
      <c r="AV338" s="14" t="s">
        <v>81</v>
      </c>
      <c r="AW338" s="14" t="s">
        <v>33</v>
      </c>
      <c r="AX338" s="14" t="s">
        <v>72</v>
      </c>
      <c r="AY338" s="254" t="s">
        <v>295</v>
      </c>
    </row>
    <row r="339" s="15" customFormat="1">
      <c r="A339" s="15"/>
      <c r="B339" s="255"/>
      <c r="C339" s="256"/>
      <c r="D339" s="235" t="s">
        <v>307</v>
      </c>
      <c r="E339" s="257" t="s">
        <v>21</v>
      </c>
      <c r="F339" s="258" t="s">
        <v>312</v>
      </c>
      <c r="G339" s="256"/>
      <c r="H339" s="259">
        <v>1</v>
      </c>
      <c r="I339" s="260"/>
      <c r="J339" s="256"/>
      <c r="K339" s="256"/>
      <c r="L339" s="261"/>
      <c r="M339" s="262"/>
      <c r="N339" s="263"/>
      <c r="O339" s="263"/>
      <c r="P339" s="263"/>
      <c r="Q339" s="263"/>
      <c r="R339" s="263"/>
      <c r="S339" s="263"/>
      <c r="T339" s="264"/>
      <c r="U339" s="15"/>
      <c r="V339" s="15"/>
      <c r="W339" s="15"/>
      <c r="X339" s="15"/>
      <c r="Y339" s="15"/>
      <c r="Z339" s="15"/>
      <c r="AA339" s="15"/>
      <c r="AB339" s="15"/>
      <c r="AC339" s="15"/>
      <c r="AD339" s="15"/>
      <c r="AE339" s="15"/>
      <c r="AT339" s="265" t="s">
        <v>307</v>
      </c>
      <c r="AU339" s="265" t="s">
        <v>81</v>
      </c>
      <c r="AV339" s="15" t="s">
        <v>303</v>
      </c>
      <c r="AW339" s="15" t="s">
        <v>33</v>
      </c>
      <c r="AX339" s="15" t="s">
        <v>79</v>
      </c>
      <c r="AY339" s="265" t="s">
        <v>295</v>
      </c>
    </row>
    <row r="340" s="2" customFormat="1" ht="24.15" customHeight="1">
      <c r="A340" s="40"/>
      <c r="B340" s="41"/>
      <c r="C340" s="286" t="s">
        <v>1149</v>
      </c>
      <c r="D340" s="286" t="s">
        <v>947</v>
      </c>
      <c r="E340" s="287" t="s">
        <v>1405</v>
      </c>
      <c r="F340" s="288" t="s">
        <v>1406</v>
      </c>
      <c r="G340" s="289" t="s">
        <v>459</v>
      </c>
      <c r="H340" s="290">
        <v>1</v>
      </c>
      <c r="I340" s="291"/>
      <c r="J340" s="292">
        <f>ROUND(I340*H340,2)</f>
        <v>0</v>
      </c>
      <c r="K340" s="288" t="s">
        <v>302</v>
      </c>
      <c r="L340" s="293"/>
      <c r="M340" s="294" t="s">
        <v>21</v>
      </c>
      <c r="N340" s="295" t="s">
        <v>43</v>
      </c>
      <c r="O340" s="86"/>
      <c r="P340" s="224">
        <f>O340*H340</f>
        <v>0</v>
      </c>
      <c r="Q340" s="224">
        <v>0.021899999999999999</v>
      </c>
      <c r="R340" s="224">
        <f>Q340*H340</f>
        <v>0.021899999999999999</v>
      </c>
      <c r="S340" s="224">
        <v>0</v>
      </c>
      <c r="T340" s="225">
        <f>S340*H340</f>
        <v>0</v>
      </c>
      <c r="U340" s="40"/>
      <c r="V340" s="40"/>
      <c r="W340" s="40"/>
      <c r="X340" s="40"/>
      <c r="Y340" s="40"/>
      <c r="Z340" s="40"/>
      <c r="AA340" s="40"/>
      <c r="AB340" s="40"/>
      <c r="AC340" s="40"/>
      <c r="AD340" s="40"/>
      <c r="AE340" s="40"/>
      <c r="AR340" s="226" t="s">
        <v>997</v>
      </c>
      <c r="AT340" s="226" t="s">
        <v>947</v>
      </c>
      <c r="AU340" s="226" t="s">
        <v>81</v>
      </c>
      <c r="AY340" s="19" t="s">
        <v>295</v>
      </c>
      <c r="BE340" s="227">
        <f>IF(N340="základní",J340,0)</f>
        <v>0</v>
      </c>
      <c r="BF340" s="227">
        <f>IF(N340="snížená",J340,0)</f>
        <v>0</v>
      </c>
      <c r="BG340" s="227">
        <f>IF(N340="zákl. přenesená",J340,0)</f>
        <v>0</v>
      </c>
      <c r="BH340" s="227">
        <f>IF(N340="sníž. přenesená",J340,0)</f>
        <v>0</v>
      </c>
      <c r="BI340" s="227">
        <f>IF(N340="nulová",J340,0)</f>
        <v>0</v>
      </c>
      <c r="BJ340" s="19" t="s">
        <v>79</v>
      </c>
      <c r="BK340" s="227">
        <f>ROUND(I340*H340,2)</f>
        <v>0</v>
      </c>
      <c r="BL340" s="19" t="s">
        <v>373</v>
      </c>
      <c r="BM340" s="226" t="s">
        <v>1742</v>
      </c>
    </row>
    <row r="341" s="2" customFormat="1" ht="33" customHeight="1">
      <c r="A341" s="40"/>
      <c r="B341" s="41"/>
      <c r="C341" s="215" t="s">
        <v>1154</v>
      </c>
      <c r="D341" s="215" t="s">
        <v>298</v>
      </c>
      <c r="E341" s="216" t="s">
        <v>1408</v>
      </c>
      <c r="F341" s="217" t="s">
        <v>1409</v>
      </c>
      <c r="G341" s="218" t="s">
        <v>459</v>
      </c>
      <c r="H341" s="219">
        <v>2</v>
      </c>
      <c r="I341" s="220"/>
      <c r="J341" s="221">
        <f>ROUND(I341*H341,2)</f>
        <v>0</v>
      </c>
      <c r="K341" s="217" t="s">
        <v>302</v>
      </c>
      <c r="L341" s="46"/>
      <c r="M341" s="222" t="s">
        <v>21</v>
      </c>
      <c r="N341" s="223" t="s">
        <v>43</v>
      </c>
      <c r="O341" s="86"/>
      <c r="P341" s="224">
        <f>O341*H341</f>
        <v>0</v>
      </c>
      <c r="Q341" s="224">
        <v>1.0000000000000001E-05</v>
      </c>
      <c r="R341" s="224">
        <f>Q341*H341</f>
        <v>2.0000000000000002E-05</v>
      </c>
      <c r="S341" s="224">
        <v>0</v>
      </c>
      <c r="T341" s="225">
        <f>S341*H341</f>
        <v>0</v>
      </c>
      <c r="U341" s="40"/>
      <c r="V341" s="40"/>
      <c r="W341" s="40"/>
      <c r="X341" s="40"/>
      <c r="Y341" s="40"/>
      <c r="Z341" s="40"/>
      <c r="AA341" s="40"/>
      <c r="AB341" s="40"/>
      <c r="AC341" s="40"/>
      <c r="AD341" s="40"/>
      <c r="AE341" s="40"/>
      <c r="AR341" s="226" t="s">
        <v>373</v>
      </c>
      <c r="AT341" s="226" t="s">
        <v>298</v>
      </c>
      <c r="AU341" s="226" t="s">
        <v>81</v>
      </c>
      <c r="AY341" s="19" t="s">
        <v>295</v>
      </c>
      <c r="BE341" s="227">
        <f>IF(N341="základní",J341,0)</f>
        <v>0</v>
      </c>
      <c r="BF341" s="227">
        <f>IF(N341="snížená",J341,0)</f>
        <v>0</v>
      </c>
      <c r="BG341" s="227">
        <f>IF(N341="zákl. přenesená",J341,0)</f>
        <v>0</v>
      </c>
      <c r="BH341" s="227">
        <f>IF(N341="sníž. přenesená",J341,0)</f>
        <v>0</v>
      </c>
      <c r="BI341" s="227">
        <f>IF(N341="nulová",J341,0)</f>
        <v>0</v>
      </c>
      <c r="BJ341" s="19" t="s">
        <v>79</v>
      </c>
      <c r="BK341" s="227">
        <f>ROUND(I341*H341,2)</f>
        <v>0</v>
      </c>
      <c r="BL341" s="19" t="s">
        <v>373</v>
      </c>
      <c r="BM341" s="226" t="s">
        <v>1743</v>
      </c>
    </row>
    <row r="342" s="2" customFormat="1">
      <c r="A342" s="40"/>
      <c r="B342" s="41"/>
      <c r="C342" s="42"/>
      <c r="D342" s="228" t="s">
        <v>305</v>
      </c>
      <c r="E342" s="42"/>
      <c r="F342" s="229" t="s">
        <v>1411</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305</v>
      </c>
      <c r="AU342" s="19" t="s">
        <v>81</v>
      </c>
    </row>
    <row r="343" s="2" customFormat="1" ht="24.15" customHeight="1">
      <c r="A343" s="40"/>
      <c r="B343" s="41"/>
      <c r="C343" s="286" t="s">
        <v>1161</v>
      </c>
      <c r="D343" s="286" t="s">
        <v>947</v>
      </c>
      <c r="E343" s="287" t="s">
        <v>1412</v>
      </c>
      <c r="F343" s="288" t="s">
        <v>1413</v>
      </c>
      <c r="G343" s="289" t="s">
        <v>459</v>
      </c>
      <c r="H343" s="290">
        <v>2</v>
      </c>
      <c r="I343" s="291"/>
      <c r="J343" s="292">
        <f>ROUND(I343*H343,2)</f>
        <v>0</v>
      </c>
      <c r="K343" s="288" t="s">
        <v>302</v>
      </c>
      <c r="L343" s="293"/>
      <c r="M343" s="294" t="s">
        <v>21</v>
      </c>
      <c r="N343" s="295" t="s">
        <v>43</v>
      </c>
      <c r="O343" s="86"/>
      <c r="P343" s="224">
        <f>O343*H343</f>
        <v>0</v>
      </c>
      <c r="Q343" s="224">
        <v>0.0025000000000000001</v>
      </c>
      <c r="R343" s="224">
        <f>Q343*H343</f>
        <v>0.0050000000000000001</v>
      </c>
      <c r="S343" s="224">
        <v>0</v>
      </c>
      <c r="T343" s="225">
        <f>S343*H343</f>
        <v>0</v>
      </c>
      <c r="U343" s="40"/>
      <c r="V343" s="40"/>
      <c r="W343" s="40"/>
      <c r="X343" s="40"/>
      <c r="Y343" s="40"/>
      <c r="Z343" s="40"/>
      <c r="AA343" s="40"/>
      <c r="AB343" s="40"/>
      <c r="AC343" s="40"/>
      <c r="AD343" s="40"/>
      <c r="AE343" s="40"/>
      <c r="AR343" s="226" t="s">
        <v>997</v>
      </c>
      <c r="AT343" s="226" t="s">
        <v>947</v>
      </c>
      <c r="AU343" s="226" t="s">
        <v>81</v>
      </c>
      <c r="AY343" s="19" t="s">
        <v>295</v>
      </c>
      <c r="BE343" s="227">
        <f>IF(N343="základní",J343,0)</f>
        <v>0</v>
      </c>
      <c r="BF343" s="227">
        <f>IF(N343="snížená",J343,0)</f>
        <v>0</v>
      </c>
      <c r="BG343" s="227">
        <f>IF(N343="zákl. přenesená",J343,0)</f>
        <v>0</v>
      </c>
      <c r="BH343" s="227">
        <f>IF(N343="sníž. přenesená",J343,0)</f>
        <v>0</v>
      </c>
      <c r="BI343" s="227">
        <f>IF(N343="nulová",J343,0)</f>
        <v>0</v>
      </c>
      <c r="BJ343" s="19" t="s">
        <v>79</v>
      </c>
      <c r="BK343" s="227">
        <f>ROUND(I343*H343,2)</f>
        <v>0</v>
      </c>
      <c r="BL343" s="19" t="s">
        <v>373</v>
      </c>
      <c r="BM343" s="226" t="s">
        <v>1744</v>
      </c>
    </row>
    <row r="344" s="2" customFormat="1" ht="33" customHeight="1">
      <c r="A344" s="40"/>
      <c r="B344" s="41"/>
      <c r="C344" s="215" t="s">
        <v>1168</v>
      </c>
      <c r="D344" s="215" t="s">
        <v>298</v>
      </c>
      <c r="E344" s="216" t="s">
        <v>1415</v>
      </c>
      <c r="F344" s="217" t="s">
        <v>1416</v>
      </c>
      <c r="G344" s="218" t="s">
        <v>459</v>
      </c>
      <c r="H344" s="219">
        <v>2</v>
      </c>
      <c r="I344" s="220"/>
      <c r="J344" s="221">
        <f>ROUND(I344*H344,2)</f>
        <v>0</v>
      </c>
      <c r="K344" s="217" t="s">
        <v>302</v>
      </c>
      <c r="L344" s="46"/>
      <c r="M344" s="222" t="s">
        <v>21</v>
      </c>
      <c r="N344" s="223" t="s">
        <v>43</v>
      </c>
      <c r="O344" s="86"/>
      <c r="P344" s="224">
        <f>O344*H344</f>
        <v>0</v>
      </c>
      <c r="Q344" s="224">
        <v>1.0000000000000001E-05</v>
      </c>
      <c r="R344" s="224">
        <f>Q344*H344</f>
        <v>2.0000000000000002E-05</v>
      </c>
      <c r="S344" s="224">
        <v>0</v>
      </c>
      <c r="T344" s="225">
        <f>S344*H344</f>
        <v>0</v>
      </c>
      <c r="U344" s="40"/>
      <c r="V344" s="40"/>
      <c r="W344" s="40"/>
      <c r="X344" s="40"/>
      <c r="Y344" s="40"/>
      <c r="Z344" s="40"/>
      <c r="AA344" s="40"/>
      <c r="AB344" s="40"/>
      <c r="AC344" s="40"/>
      <c r="AD344" s="40"/>
      <c r="AE344" s="40"/>
      <c r="AR344" s="226" t="s">
        <v>373</v>
      </c>
      <c r="AT344" s="226" t="s">
        <v>298</v>
      </c>
      <c r="AU344" s="226" t="s">
        <v>81</v>
      </c>
      <c r="AY344" s="19" t="s">
        <v>295</v>
      </c>
      <c r="BE344" s="227">
        <f>IF(N344="základní",J344,0)</f>
        <v>0</v>
      </c>
      <c r="BF344" s="227">
        <f>IF(N344="snížená",J344,0)</f>
        <v>0</v>
      </c>
      <c r="BG344" s="227">
        <f>IF(N344="zákl. přenesená",J344,0)</f>
        <v>0</v>
      </c>
      <c r="BH344" s="227">
        <f>IF(N344="sníž. přenesená",J344,0)</f>
        <v>0</v>
      </c>
      <c r="BI344" s="227">
        <f>IF(N344="nulová",J344,0)</f>
        <v>0</v>
      </c>
      <c r="BJ344" s="19" t="s">
        <v>79</v>
      </c>
      <c r="BK344" s="227">
        <f>ROUND(I344*H344,2)</f>
        <v>0</v>
      </c>
      <c r="BL344" s="19" t="s">
        <v>373</v>
      </c>
      <c r="BM344" s="226" t="s">
        <v>1745</v>
      </c>
    </row>
    <row r="345" s="2" customFormat="1">
      <c r="A345" s="40"/>
      <c r="B345" s="41"/>
      <c r="C345" s="42"/>
      <c r="D345" s="228" t="s">
        <v>305</v>
      </c>
      <c r="E345" s="42"/>
      <c r="F345" s="229" t="s">
        <v>1418</v>
      </c>
      <c r="G345" s="42"/>
      <c r="H345" s="42"/>
      <c r="I345" s="230"/>
      <c r="J345" s="42"/>
      <c r="K345" s="42"/>
      <c r="L345" s="46"/>
      <c r="M345" s="231"/>
      <c r="N345" s="232"/>
      <c r="O345" s="86"/>
      <c r="P345" s="86"/>
      <c r="Q345" s="86"/>
      <c r="R345" s="86"/>
      <c r="S345" s="86"/>
      <c r="T345" s="87"/>
      <c r="U345" s="40"/>
      <c r="V345" s="40"/>
      <c r="W345" s="40"/>
      <c r="X345" s="40"/>
      <c r="Y345" s="40"/>
      <c r="Z345" s="40"/>
      <c r="AA345" s="40"/>
      <c r="AB345" s="40"/>
      <c r="AC345" s="40"/>
      <c r="AD345" s="40"/>
      <c r="AE345" s="40"/>
      <c r="AT345" s="19" t="s">
        <v>305</v>
      </c>
      <c r="AU345" s="19" t="s">
        <v>81</v>
      </c>
    </row>
    <row r="346" s="2" customFormat="1" ht="24.15" customHeight="1">
      <c r="A346" s="40"/>
      <c r="B346" s="41"/>
      <c r="C346" s="286" t="s">
        <v>1173</v>
      </c>
      <c r="D346" s="286" t="s">
        <v>947</v>
      </c>
      <c r="E346" s="287" t="s">
        <v>1419</v>
      </c>
      <c r="F346" s="288" t="s">
        <v>1420</v>
      </c>
      <c r="G346" s="289" t="s">
        <v>459</v>
      </c>
      <c r="H346" s="290">
        <v>2</v>
      </c>
      <c r="I346" s="291"/>
      <c r="J346" s="292">
        <f>ROUND(I346*H346,2)</f>
        <v>0</v>
      </c>
      <c r="K346" s="288" t="s">
        <v>302</v>
      </c>
      <c r="L346" s="293"/>
      <c r="M346" s="294" t="s">
        <v>21</v>
      </c>
      <c r="N346" s="295" t="s">
        <v>43</v>
      </c>
      <c r="O346" s="86"/>
      <c r="P346" s="224">
        <f>O346*H346</f>
        <v>0</v>
      </c>
      <c r="Q346" s="224">
        <v>0.0067000000000000002</v>
      </c>
      <c r="R346" s="224">
        <f>Q346*H346</f>
        <v>0.013400000000000001</v>
      </c>
      <c r="S346" s="224">
        <v>0</v>
      </c>
      <c r="T346" s="225">
        <f>S346*H346</f>
        <v>0</v>
      </c>
      <c r="U346" s="40"/>
      <c r="V346" s="40"/>
      <c r="W346" s="40"/>
      <c r="X346" s="40"/>
      <c r="Y346" s="40"/>
      <c r="Z346" s="40"/>
      <c r="AA346" s="40"/>
      <c r="AB346" s="40"/>
      <c r="AC346" s="40"/>
      <c r="AD346" s="40"/>
      <c r="AE346" s="40"/>
      <c r="AR346" s="226" t="s">
        <v>997</v>
      </c>
      <c r="AT346" s="226" t="s">
        <v>947</v>
      </c>
      <c r="AU346" s="226" t="s">
        <v>81</v>
      </c>
      <c r="AY346" s="19" t="s">
        <v>295</v>
      </c>
      <c r="BE346" s="227">
        <f>IF(N346="základní",J346,0)</f>
        <v>0</v>
      </c>
      <c r="BF346" s="227">
        <f>IF(N346="snížená",J346,0)</f>
        <v>0</v>
      </c>
      <c r="BG346" s="227">
        <f>IF(N346="zákl. přenesená",J346,0)</f>
        <v>0</v>
      </c>
      <c r="BH346" s="227">
        <f>IF(N346="sníž. přenesená",J346,0)</f>
        <v>0</v>
      </c>
      <c r="BI346" s="227">
        <f>IF(N346="nulová",J346,0)</f>
        <v>0</v>
      </c>
      <c r="BJ346" s="19" t="s">
        <v>79</v>
      </c>
      <c r="BK346" s="227">
        <f>ROUND(I346*H346,2)</f>
        <v>0</v>
      </c>
      <c r="BL346" s="19" t="s">
        <v>373</v>
      </c>
      <c r="BM346" s="226" t="s">
        <v>1746</v>
      </c>
    </row>
    <row r="347" s="2" customFormat="1" ht="33" customHeight="1">
      <c r="A347" s="40"/>
      <c r="B347" s="41"/>
      <c r="C347" s="215" t="s">
        <v>1178</v>
      </c>
      <c r="D347" s="215" t="s">
        <v>298</v>
      </c>
      <c r="E347" s="216" t="s">
        <v>1422</v>
      </c>
      <c r="F347" s="217" t="s">
        <v>1423</v>
      </c>
      <c r="G347" s="218" t="s">
        <v>459</v>
      </c>
      <c r="H347" s="219">
        <v>3</v>
      </c>
      <c r="I347" s="220"/>
      <c r="J347" s="221">
        <f>ROUND(I347*H347,2)</f>
        <v>0</v>
      </c>
      <c r="K347" s="217" t="s">
        <v>302</v>
      </c>
      <c r="L347" s="46"/>
      <c r="M347" s="222" t="s">
        <v>21</v>
      </c>
      <c r="N347" s="223" t="s">
        <v>43</v>
      </c>
      <c r="O347" s="86"/>
      <c r="P347" s="224">
        <f>O347*H347</f>
        <v>0</v>
      </c>
      <c r="Q347" s="224">
        <v>1.0000000000000001E-05</v>
      </c>
      <c r="R347" s="224">
        <f>Q347*H347</f>
        <v>3.0000000000000004E-05</v>
      </c>
      <c r="S347" s="224">
        <v>0</v>
      </c>
      <c r="T347" s="225">
        <f>S347*H347</f>
        <v>0</v>
      </c>
      <c r="U347" s="40"/>
      <c r="V347" s="40"/>
      <c r="W347" s="40"/>
      <c r="X347" s="40"/>
      <c r="Y347" s="40"/>
      <c r="Z347" s="40"/>
      <c r="AA347" s="40"/>
      <c r="AB347" s="40"/>
      <c r="AC347" s="40"/>
      <c r="AD347" s="40"/>
      <c r="AE347" s="40"/>
      <c r="AR347" s="226" t="s">
        <v>373</v>
      </c>
      <c r="AT347" s="226" t="s">
        <v>298</v>
      </c>
      <c r="AU347" s="226" t="s">
        <v>81</v>
      </c>
      <c r="AY347" s="19" t="s">
        <v>295</v>
      </c>
      <c r="BE347" s="227">
        <f>IF(N347="základní",J347,0)</f>
        <v>0</v>
      </c>
      <c r="BF347" s="227">
        <f>IF(N347="snížená",J347,0)</f>
        <v>0</v>
      </c>
      <c r="BG347" s="227">
        <f>IF(N347="zákl. přenesená",J347,0)</f>
        <v>0</v>
      </c>
      <c r="BH347" s="227">
        <f>IF(N347="sníž. přenesená",J347,0)</f>
        <v>0</v>
      </c>
      <c r="BI347" s="227">
        <f>IF(N347="nulová",J347,0)</f>
        <v>0</v>
      </c>
      <c r="BJ347" s="19" t="s">
        <v>79</v>
      </c>
      <c r="BK347" s="227">
        <f>ROUND(I347*H347,2)</f>
        <v>0</v>
      </c>
      <c r="BL347" s="19" t="s">
        <v>373</v>
      </c>
      <c r="BM347" s="226" t="s">
        <v>1747</v>
      </c>
    </row>
    <row r="348" s="2" customFormat="1">
      <c r="A348" s="40"/>
      <c r="B348" s="41"/>
      <c r="C348" s="42"/>
      <c r="D348" s="228" t="s">
        <v>305</v>
      </c>
      <c r="E348" s="42"/>
      <c r="F348" s="229" t="s">
        <v>1425</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305</v>
      </c>
      <c r="AU348" s="19" t="s">
        <v>81</v>
      </c>
    </row>
    <row r="349" s="2" customFormat="1" ht="24.15" customHeight="1">
      <c r="A349" s="40"/>
      <c r="B349" s="41"/>
      <c r="C349" s="286" t="s">
        <v>1183</v>
      </c>
      <c r="D349" s="286" t="s">
        <v>947</v>
      </c>
      <c r="E349" s="287" t="s">
        <v>1426</v>
      </c>
      <c r="F349" s="288" t="s">
        <v>1427</v>
      </c>
      <c r="G349" s="289" t="s">
        <v>459</v>
      </c>
      <c r="H349" s="290">
        <v>3</v>
      </c>
      <c r="I349" s="291"/>
      <c r="J349" s="292">
        <f>ROUND(I349*H349,2)</f>
        <v>0</v>
      </c>
      <c r="K349" s="288" t="s">
        <v>302</v>
      </c>
      <c r="L349" s="293"/>
      <c r="M349" s="294" t="s">
        <v>21</v>
      </c>
      <c r="N349" s="295" t="s">
        <v>43</v>
      </c>
      <c r="O349" s="86"/>
      <c r="P349" s="224">
        <f>O349*H349</f>
        <v>0</v>
      </c>
      <c r="Q349" s="224">
        <v>0.00089999999999999998</v>
      </c>
      <c r="R349" s="224">
        <f>Q349*H349</f>
        <v>0.0027000000000000001</v>
      </c>
      <c r="S349" s="224">
        <v>0</v>
      </c>
      <c r="T349" s="225">
        <f>S349*H349</f>
        <v>0</v>
      </c>
      <c r="U349" s="40"/>
      <c r="V349" s="40"/>
      <c r="W349" s="40"/>
      <c r="X349" s="40"/>
      <c r="Y349" s="40"/>
      <c r="Z349" s="40"/>
      <c r="AA349" s="40"/>
      <c r="AB349" s="40"/>
      <c r="AC349" s="40"/>
      <c r="AD349" s="40"/>
      <c r="AE349" s="40"/>
      <c r="AR349" s="226" t="s">
        <v>997</v>
      </c>
      <c r="AT349" s="226" t="s">
        <v>947</v>
      </c>
      <c r="AU349" s="226" t="s">
        <v>81</v>
      </c>
      <c r="AY349" s="19" t="s">
        <v>295</v>
      </c>
      <c r="BE349" s="227">
        <f>IF(N349="základní",J349,0)</f>
        <v>0</v>
      </c>
      <c r="BF349" s="227">
        <f>IF(N349="snížená",J349,0)</f>
        <v>0</v>
      </c>
      <c r="BG349" s="227">
        <f>IF(N349="zákl. přenesená",J349,0)</f>
        <v>0</v>
      </c>
      <c r="BH349" s="227">
        <f>IF(N349="sníž. přenesená",J349,0)</f>
        <v>0</v>
      </c>
      <c r="BI349" s="227">
        <f>IF(N349="nulová",J349,0)</f>
        <v>0</v>
      </c>
      <c r="BJ349" s="19" t="s">
        <v>79</v>
      </c>
      <c r="BK349" s="227">
        <f>ROUND(I349*H349,2)</f>
        <v>0</v>
      </c>
      <c r="BL349" s="19" t="s">
        <v>373</v>
      </c>
      <c r="BM349" s="226" t="s">
        <v>1748</v>
      </c>
    </row>
    <row r="350" s="2" customFormat="1" ht="33" customHeight="1">
      <c r="A350" s="40"/>
      <c r="B350" s="41"/>
      <c r="C350" s="215" t="s">
        <v>1429</v>
      </c>
      <c r="D350" s="215" t="s">
        <v>298</v>
      </c>
      <c r="E350" s="216" t="s">
        <v>1430</v>
      </c>
      <c r="F350" s="217" t="s">
        <v>1431</v>
      </c>
      <c r="G350" s="218" t="s">
        <v>459</v>
      </c>
      <c r="H350" s="219">
        <v>11</v>
      </c>
      <c r="I350" s="220"/>
      <c r="J350" s="221">
        <f>ROUND(I350*H350,2)</f>
        <v>0</v>
      </c>
      <c r="K350" s="217" t="s">
        <v>302</v>
      </c>
      <c r="L350" s="46"/>
      <c r="M350" s="222" t="s">
        <v>21</v>
      </c>
      <c r="N350" s="223" t="s">
        <v>43</v>
      </c>
      <c r="O350" s="86"/>
      <c r="P350" s="224">
        <f>O350*H350</f>
        <v>0</v>
      </c>
      <c r="Q350" s="224">
        <v>0.00022000000000000001</v>
      </c>
      <c r="R350" s="224">
        <f>Q350*H350</f>
        <v>0.0024200000000000003</v>
      </c>
      <c r="S350" s="224">
        <v>0</v>
      </c>
      <c r="T350" s="225">
        <f>S350*H350</f>
        <v>0</v>
      </c>
      <c r="U350" s="40"/>
      <c r="V350" s="40"/>
      <c r="W350" s="40"/>
      <c r="X350" s="40"/>
      <c r="Y350" s="40"/>
      <c r="Z350" s="40"/>
      <c r="AA350" s="40"/>
      <c r="AB350" s="40"/>
      <c r="AC350" s="40"/>
      <c r="AD350" s="40"/>
      <c r="AE350" s="40"/>
      <c r="AR350" s="226" t="s">
        <v>373</v>
      </c>
      <c r="AT350" s="226" t="s">
        <v>298</v>
      </c>
      <c r="AU350" s="226" t="s">
        <v>81</v>
      </c>
      <c r="AY350" s="19" t="s">
        <v>295</v>
      </c>
      <c r="BE350" s="227">
        <f>IF(N350="základní",J350,0)</f>
        <v>0</v>
      </c>
      <c r="BF350" s="227">
        <f>IF(N350="snížená",J350,0)</f>
        <v>0</v>
      </c>
      <c r="BG350" s="227">
        <f>IF(N350="zákl. přenesená",J350,0)</f>
        <v>0</v>
      </c>
      <c r="BH350" s="227">
        <f>IF(N350="sníž. přenesená",J350,0)</f>
        <v>0</v>
      </c>
      <c r="BI350" s="227">
        <f>IF(N350="nulová",J350,0)</f>
        <v>0</v>
      </c>
      <c r="BJ350" s="19" t="s">
        <v>79</v>
      </c>
      <c r="BK350" s="227">
        <f>ROUND(I350*H350,2)</f>
        <v>0</v>
      </c>
      <c r="BL350" s="19" t="s">
        <v>373</v>
      </c>
      <c r="BM350" s="226" t="s">
        <v>1749</v>
      </c>
    </row>
    <row r="351" s="2" customFormat="1">
      <c r="A351" s="40"/>
      <c r="B351" s="41"/>
      <c r="C351" s="42"/>
      <c r="D351" s="228" t="s">
        <v>305</v>
      </c>
      <c r="E351" s="42"/>
      <c r="F351" s="229" t="s">
        <v>1433</v>
      </c>
      <c r="G351" s="42"/>
      <c r="H351" s="42"/>
      <c r="I351" s="230"/>
      <c r="J351" s="42"/>
      <c r="K351" s="42"/>
      <c r="L351" s="46"/>
      <c r="M351" s="231"/>
      <c r="N351" s="232"/>
      <c r="O351" s="86"/>
      <c r="P351" s="86"/>
      <c r="Q351" s="86"/>
      <c r="R351" s="86"/>
      <c r="S351" s="86"/>
      <c r="T351" s="87"/>
      <c r="U351" s="40"/>
      <c r="V351" s="40"/>
      <c r="W351" s="40"/>
      <c r="X351" s="40"/>
      <c r="Y351" s="40"/>
      <c r="Z351" s="40"/>
      <c r="AA351" s="40"/>
      <c r="AB351" s="40"/>
      <c r="AC351" s="40"/>
      <c r="AD351" s="40"/>
      <c r="AE351" s="40"/>
      <c r="AT351" s="19" t="s">
        <v>305</v>
      </c>
      <c r="AU351" s="19" t="s">
        <v>81</v>
      </c>
    </row>
    <row r="352" s="13" customFormat="1">
      <c r="A352" s="13"/>
      <c r="B352" s="233"/>
      <c r="C352" s="234"/>
      <c r="D352" s="235" t="s">
        <v>307</v>
      </c>
      <c r="E352" s="236" t="s">
        <v>21</v>
      </c>
      <c r="F352" s="237" t="s">
        <v>1434</v>
      </c>
      <c r="G352" s="234"/>
      <c r="H352" s="236" t="s">
        <v>21</v>
      </c>
      <c r="I352" s="238"/>
      <c r="J352" s="234"/>
      <c r="K352" s="234"/>
      <c r="L352" s="239"/>
      <c r="M352" s="240"/>
      <c r="N352" s="241"/>
      <c r="O352" s="241"/>
      <c r="P352" s="241"/>
      <c r="Q352" s="241"/>
      <c r="R352" s="241"/>
      <c r="S352" s="241"/>
      <c r="T352" s="242"/>
      <c r="U352" s="13"/>
      <c r="V352" s="13"/>
      <c r="W352" s="13"/>
      <c r="X352" s="13"/>
      <c r="Y352" s="13"/>
      <c r="Z352" s="13"/>
      <c r="AA352" s="13"/>
      <c r="AB352" s="13"/>
      <c r="AC352" s="13"/>
      <c r="AD352" s="13"/>
      <c r="AE352" s="13"/>
      <c r="AT352" s="243" t="s">
        <v>307</v>
      </c>
      <c r="AU352" s="243" t="s">
        <v>81</v>
      </c>
      <c r="AV352" s="13" t="s">
        <v>79</v>
      </c>
      <c r="AW352" s="13" t="s">
        <v>33</v>
      </c>
      <c r="AX352" s="13" t="s">
        <v>72</v>
      </c>
      <c r="AY352" s="243" t="s">
        <v>295</v>
      </c>
    </row>
    <row r="353" s="14" customFormat="1">
      <c r="A353" s="14"/>
      <c r="B353" s="244"/>
      <c r="C353" s="245"/>
      <c r="D353" s="235" t="s">
        <v>307</v>
      </c>
      <c r="E353" s="246" t="s">
        <v>21</v>
      </c>
      <c r="F353" s="247" t="s">
        <v>92</v>
      </c>
      <c r="G353" s="245"/>
      <c r="H353" s="248">
        <v>3</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307</v>
      </c>
      <c r="AU353" s="254" t="s">
        <v>81</v>
      </c>
      <c r="AV353" s="14" t="s">
        <v>81</v>
      </c>
      <c r="AW353" s="14" t="s">
        <v>33</v>
      </c>
      <c r="AX353" s="14" t="s">
        <v>72</v>
      </c>
      <c r="AY353" s="254" t="s">
        <v>295</v>
      </c>
    </row>
    <row r="354" s="13" customFormat="1">
      <c r="A354" s="13"/>
      <c r="B354" s="233"/>
      <c r="C354" s="234"/>
      <c r="D354" s="235" t="s">
        <v>307</v>
      </c>
      <c r="E354" s="236" t="s">
        <v>21</v>
      </c>
      <c r="F354" s="237" t="s">
        <v>1435</v>
      </c>
      <c r="G354" s="234"/>
      <c r="H354" s="236" t="s">
        <v>21</v>
      </c>
      <c r="I354" s="238"/>
      <c r="J354" s="234"/>
      <c r="K354" s="234"/>
      <c r="L354" s="239"/>
      <c r="M354" s="240"/>
      <c r="N354" s="241"/>
      <c r="O354" s="241"/>
      <c r="P354" s="241"/>
      <c r="Q354" s="241"/>
      <c r="R354" s="241"/>
      <c r="S354" s="241"/>
      <c r="T354" s="242"/>
      <c r="U354" s="13"/>
      <c r="V354" s="13"/>
      <c r="W354" s="13"/>
      <c r="X354" s="13"/>
      <c r="Y354" s="13"/>
      <c r="Z354" s="13"/>
      <c r="AA354" s="13"/>
      <c r="AB354" s="13"/>
      <c r="AC354" s="13"/>
      <c r="AD354" s="13"/>
      <c r="AE354" s="13"/>
      <c r="AT354" s="243" t="s">
        <v>307</v>
      </c>
      <c r="AU354" s="243" t="s">
        <v>81</v>
      </c>
      <c r="AV354" s="13" t="s">
        <v>79</v>
      </c>
      <c r="AW354" s="13" t="s">
        <v>33</v>
      </c>
      <c r="AX354" s="13" t="s">
        <v>72</v>
      </c>
      <c r="AY354" s="243" t="s">
        <v>295</v>
      </c>
    </row>
    <row r="355" s="14" customFormat="1">
      <c r="A355" s="14"/>
      <c r="B355" s="244"/>
      <c r="C355" s="245"/>
      <c r="D355" s="235" t="s">
        <v>307</v>
      </c>
      <c r="E355" s="246" t="s">
        <v>21</v>
      </c>
      <c r="F355" s="247" t="s">
        <v>79</v>
      </c>
      <c r="G355" s="245"/>
      <c r="H355" s="248">
        <v>1</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307</v>
      </c>
      <c r="AU355" s="254" t="s">
        <v>81</v>
      </c>
      <c r="AV355" s="14" t="s">
        <v>81</v>
      </c>
      <c r="AW355" s="14" t="s">
        <v>33</v>
      </c>
      <c r="AX355" s="14" t="s">
        <v>72</v>
      </c>
      <c r="AY355" s="254" t="s">
        <v>295</v>
      </c>
    </row>
    <row r="356" s="13" customFormat="1">
      <c r="A356" s="13"/>
      <c r="B356" s="233"/>
      <c r="C356" s="234"/>
      <c r="D356" s="235" t="s">
        <v>307</v>
      </c>
      <c r="E356" s="236" t="s">
        <v>21</v>
      </c>
      <c r="F356" s="237" t="s">
        <v>1436</v>
      </c>
      <c r="G356" s="234"/>
      <c r="H356" s="236" t="s">
        <v>21</v>
      </c>
      <c r="I356" s="238"/>
      <c r="J356" s="234"/>
      <c r="K356" s="234"/>
      <c r="L356" s="239"/>
      <c r="M356" s="240"/>
      <c r="N356" s="241"/>
      <c r="O356" s="241"/>
      <c r="P356" s="241"/>
      <c r="Q356" s="241"/>
      <c r="R356" s="241"/>
      <c r="S356" s="241"/>
      <c r="T356" s="242"/>
      <c r="U356" s="13"/>
      <c r="V356" s="13"/>
      <c r="W356" s="13"/>
      <c r="X356" s="13"/>
      <c r="Y356" s="13"/>
      <c r="Z356" s="13"/>
      <c r="AA356" s="13"/>
      <c r="AB356" s="13"/>
      <c r="AC356" s="13"/>
      <c r="AD356" s="13"/>
      <c r="AE356" s="13"/>
      <c r="AT356" s="243" t="s">
        <v>307</v>
      </c>
      <c r="AU356" s="243" t="s">
        <v>81</v>
      </c>
      <c r="AV356" s="13" t="s">
        <v>79</v>
      </c>
      <c r="AW356" s="13" t="s">
        <v>33</v>
      </c>
      <c r="AX356" s="13" t="s">
        <v>72</v>
      </c>
      <c r="AY356" s="243" t="s">
        <v>295</v>
      </c>
    </row>
    <row r="357" s="14" customFormat="1">
      <c r="A357" s="14"/>
      <c r="B357" s="244"/>
      <c r="C357" s="245"/>
      <c r="D357" s="235" t="s">
        <v>307</v>
      </c>
      <c r="E357" s="246" t="s">
        <v>21</v>
      </c>
      <c r="F357" s="247" t="s">
        <v>92</v>
      </c>
      <c r="G357" s="245"/>
      <c r="H357" s="248">
        <v>3</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307</v>
      </c>
      <c r="AU357" s="254" t="s">
        <v>81</v>
      </c>
      <c r="AV357" s="14" t="s">
        <v>81</v>
      </c>
      <c r="AW357" s="14" t="s">
        <v>33</v>
      </c>
      <c r="AX357" s="14" t="s">
        <v>72</v>
      </c>
      <c r="AY357" s="254" t="s">
        <v>295</v>
      </c>
    </row>
    <row r="358" s="13" customFormat="1">
      <c r="A358" s="13"/>
      <c r="B358" s="233"/>
      <c r="C358" s="234"/>
      <c r="D358" s="235" t="s">
        <v>307</v>
      </c>
      <c r="E358" s="236" t="s">
        <v>21</v>
      </c>
      <c r="F358" s="237" t="s">
        <v>1750</v>
      </c>
      <c r="G358" s="234"/>
      <c r="H358" s="236" t="s">
        <v>21</v>
      </c>
      <c r="I358" s="238"/>
      <c r="J358" s="234"/>
      <c r="K358" s="234"/>
      <c r="L358" s="239"/>
      <c r="M358" s="240"/>
      <c r="N358" s="241"/>
      <c r="O358" s="241"/>
      <c r="P358" s="241"/>
      <c r="Q358" s="241"/>
      <c r="R358" s="241"/>
      <c r="S358" s="241"/>
      <c r="T358" s="242"/>
      <c r="U358" s="13"/>
      <c r="V358" s="13"/>
      <c r="W358" s="13"/>
      <c r="X358" s="13"/>
      <c r="Y358" s="13"/>
      <c r="Z358" s="13"/>
      <c r="AA358" s="13"/>
      <c r="AB358" s="13"/>
      <c r="AC358" s="13"/>
      <c r="AD358" s="13"/>
      <c r="AE358" s="13"/>
      <c r="AT358" s="243" t="s">
        <v>307</v>
      </c>
      <c r="AU358" s="243" t="s">
        <v>81</v>
      </c>
      <c r="AV358" s="13" t="s">
        <v>79</v>
      </c>
      <c r="AW358" s="13" t="s">
        <v>33</v>
      </c>
      <c r="AX358" s="13" t="s">
        <v>72</v>
      </c>
      <c r="AY358" s="243" t="s">
        <v>295</v>
      </c>
    </row>
    <row r="359" s="14" customFormat="1">
      <c r="A359" s="14"/>
      <c r="B359" s="244"/>
      <c r="C359" s="245"/>
      <c r="D359" s="235" t="s">
        <v>307</v>
      </c>
      <c r="E359" s="246" t="s">
        <v>21</v>
      </c>
      <c r="F359" s="247" t="s">
        <v>81</v>
      </c>
      <c r="G359" s="245"/>
      <c r="H359" s="248">
        <v>2</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307</v>
      </c>
      <c r="AU359" s="254" t="s">
        <v>81</v>
      </c>
      <c r="AV359" s="14" t="s">
        <v>81</v>
      </c>
      <c r="AW359" s="14" t="s">
        <v>33</v>
      </c>
      <c r="AX359" s="14" t="s">
        <v>72</v>
      </c>
      <c r="AY359" s="254" t="s">
        <v>295</v>
      </c>
    </row>
    <row r="360" s="13" customFormat="1">
      <c r="A360" s="13"/>
      <c r="B360" s="233"/>
      <c r="C360" s="234"/>
      <c r="D360" s="235" t="s">
        <v>307</v>
      </c>
      <c r="E360" s="236" t="s">
        <v>21</v>
      </c>
      <c r="F360" s="237" t="s">
        <v>1751</v>
      </c>
      <c r="G360" s="234"/>
      <c r="H360" s="236" t="s">
        <v>21</v>
      </c>
      <c r="I360" s="238"/>
      <c r="J360" s="234"/>
      <c r="K360" s="234"/>
      <c r="L360" s="239"/>
      <c r="M360" s="240"/>
      <c r="N360" s="241"/>
      <c r="O360" s="241"/>
      <c r="P360" s="241"/>
      <c r="Q360" s="241"/>
      <c r="R360" s="241"/>
      <c r="S360" s="241"/>
      <c r="T360" s="242"/>
      <c r="U360" s="13"/>
      <c r="V360" s="13"/>
      <c r="W360" s="13"/>
      <c r="X360" s="13"/>
      <c r="Y360" s="13"/>
      <c r="Z360" s="13"/>
      <c r="AA360" s="13"/>
      <c r="AB360" s="13"/>
      <c r="AC360" s="13"/>
      <c r="AD360" s="13"/>
      <c r="AE360" s="13"/>
      <c r="AT360" s="243" t="s">
        <v>307</v>
      </c>
      <c r="AU360" s="243" t="s">
        <v>81</v>
      </c>
      <c r="AV360" s="13" t="s">
        <v>79</v>
      </c>
      <c r="AW360" s="13" t="s">
        <v>33</v>
      </c>
      <c r="AX360" s="13" t="s">
        <v>72</v>
      </c>
      <c r="AY360" s="243" t="s">
        <v>295</v>
      </c>
    </row>
    <row r="361" s="14" customFormat="1">
      <c r="A361" s="14"/>
      <c r="B361" s="244"/>
      <c r="C361" s="245"/>
      <c r="D361" s="235" t="s">
        <v>307</v>
      </c>
      <c r="E361" s="246" t="s">
        <v>21</v>
      </c>
      <c r="F361" s="247" t="s">
        <v>79</v>
      </c>
      <c r="G361" s="245"/>
      <c r="H361" s="248">
        <v>1</v>
      </c>
      <c r="I361" s="249"/>
      <c r="J361" s="245"/>
      <c r="K361" s="245"/>
      <c r="L361" s="250"/>
      <c r="M361" s="251"/>
      <c r="N361" s="252"/>
      <c r="O361" s="252"/>
      <c r="P361" s="252"/>
      <c r="Q361" s="252"/>
      <c r="R361" s="252"/>
      <c r="S361" s="252"/>
      <c r="T361" s="253"/>
      <c r="U361" s="14"/>
      <c r="V361" s="14"/>
      <c r="W361" s="14"/>
      <c r="X361" s="14"/>
      <c r="Y361" s="14"/>
      <c r="Z361" s="14"/>
      <c r="AA361" s="14"/>
      <c r="AB361" s="14"/>
      <c r="AC361" s="14"/>
      <c r="AD361" s="14"/>
      <c r="AE361" s="14"/>
      <c r="AT361" s="254" t="s">
        <v>307</v>
      </c>
      <c r="AU361" s="254" t="s">
        <v>81</v>
      </c>
      <c r="AV361" s="14" t="s">
        <v>81</v>
      </c>
      <c r="AW361" s="14" t="s">
        <v>33</v>
      </c>
      <c r="AX361" s="14" t="s">
        <v>72</v>
      </c>
      <c r="AY361" s="254" t="s">
        <v>295</v>
      </c>
    </row>
    <row r="362" s="13" customFormat="1">
      <c r="A362" s="13"/>
      <c r="B362" s="233"/>
      <c r="C362" s="234"/>
      <c r="D362" s="235" t="s">
        <v>307</v>
      </c>
      <c r="E362" s="236" t="s">
        <v>21</v>
      </c>
      <c r="F362" s="237" t="s">
        <v>1752</v>
      </c>
      <c r="G362" s="234"/>
      <c r="H362" s="236" t="s">
        <v>21</v>
      </c>
      <c r="I362" s="238"/>
      <c r="J362" s="234"/>
      <c r="K362" s="234"/>
      <c r="L362" s="239"/>
      <c r="M362" s="240"/>
      <c r="N362" s="241"/>
      <c r="O362" s="241"/>
      <c r="P362" s="241"/>
      <c r="Q362" s="241"/>
      <c r="R362" s="241"/>
      <c r="S362" s="241"/>
      <c r="T362" s="242"/>
      <c r="U362" s="13"/>
      <c r="V362" s="13"/>
      <c r="W362" s="13"/>
      <c r="X362" s="13"/>
      <c r="Y362" s="13"/>
      <c r="Z362" s="13"/>
      <c r="AA362" s="13"/>
      <c r="AB362" s="13"/>
      <c r="AC362" s="13"/>
      <c r="AD362" s="13"/>
      <c r="AE362" s="13"/>
      <c r="AT362" s="243" t="s">
        <v>307</v>
      </c>
      <c r="AU362" s="243" t="s">
        <v>81</v>
      </c>
      <c r="AV362" s="13" t="s">
        <v>79</v>
      </c>
      <c r="AW362" s="13" t="s">
        <v>33</v>
      </c>
      <c r="AX362" s="13" t="s">
        <v>72</v>
      </c>
      <c r="AY362" s="243" t="s">
        <v>295</v>
      </c>
    </row>
    <row r="363" s="14" customFormat="1">
      <c r="A363" s="14"/>
      <c r="B363" s="244"/>
      <c r="C363" s="245"/>
      <c r="D363" s="235" t="s">
        <v>307</v>
      </c>
      <c r="E363" s="246" t="s">
        <v>21</v>
      </c>
      <c r="F363" s="247" t="s">
        <v>79</v>
      </c>
      <c r="G363" s="245"/>
      <c r="H363" s="248">
        <v>1</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307</v>
      </c>
      <c r="AU363" s="254" t="s">
        <v>81</v>
      </c>
      <c r="AV363" s="14" t="s">
        <v>81</v>
      </c>
      <c r="AW363" s="14" t="s">
        <v>33</v>
      </c>
      <c r="AX363" s="14" t="s">
        <v>72</v>
      </c>
      <c r="AY363" s="254" t="s">
        <v>295</v>
      </c>
    </row>
    <row r="364" s="15" customFormat="1">
      <c r="A364" s="15"/>
      <c r="B364" s="255"/>
      <c r="C364" s="256"/>
      <c r="D364" s="235" t="s">
        <v>307</v>
      </c>
      <c r="E364" s="257" t="s">
        <v>21</v>
      </c>
      <c r="F364" s="258" t="s">
        <v>312</v>
      </c>
      <c r="G364" s="256"/>
      <c r="H364" s="259">
        <v>11</v>
      </c>
      <c r="I364" s="260"/>
      <c r="J364" s="256"/>
      <c r="K364" s="256"/>
      <c r="L364" s="261"/>
      <c r="M364" s="262"/>
      <c r="N364" s="263"/>
      <c r="O364" s="263"/>
      <c r="P364" s="263"/>
      <c r="Q364" s="263"/>
      <c r="R364" s="263"/>
      <c r="S364" s="263"/>
      <c r="T364" s="264"/>
      <c r="U364" s="15"/>
      <c r="V364" s="15"/>
      <c r="W364" s="15"/>
      <c r="X364" s="15"/>
      <c r="Y364" s="15"/>
      <c r="Z364" s="15"/>
      <c r="AA364" s="15"/>
      <c r="AB364" s="15"/>
      <c r="AC364" s="15"/>
      <c r="AD364" s="15"/>
      <c r="AE364" s="15"/>
      <c r="AT364" s="265" t="s">
        <v>307</v>
      </c>
      <c r="AU364" s="265" t="s">
        <v>81</v>
      </c>
      <c r="AV364" s="15" t="s">
        <v>303</v>
      </c>
      <c r="AW364" s="15" t="s">
        <v>33</v>
      </c>
      <c r="AX364" s="15" t="s">
        <v>79</v>
      </c>
      <c r="AY364" s="265" t="s">
        <v>295</v>
      </c>
    </row>
    <row r="365" s="2" customFormat="1" ht="37.8" customHeight="1">
      <c r="A365" s="40"/>
      <c r="B365" s="41"/>
      <c r="C365" s="286" t="s">
        <v>1438</v>
      </c>
      <c r="D365" s="286" t="s">
        <v>947</v>
      </c>
      <c r="E365" s="287" t="s">
        <v>995</v>
      </c>
      <c r="F365" s="288" t="s">
        <v>996</v>
      </c>
      <c r="G365" s="289" t="s">
        <v>459</v>
      </c>
      <c r="H365" s="290">
        <v>6</v>
      </c>
      <c r="I365" s="291"/>
      <c r="J365" s="292">
        <f>ROUND(I365*H365,2)</f>
        <v>0</v>
      </c>
      <c r="K365" s="288" t="s">
        <v>302</v>
      </c>
      <c r="L365" s="293"/>
      <c r="M365" s="294" t="s">
        <v>21</v>
      </c>
      <c r="N365" s="295" t="s">
        <v>43</v>
      </c>
      <c r="O365" s="86"/>
      <c r="P365" s="224">
        <f>O365*H365</f>
        <v>0</v>
      </c>
      <c r="Q365" s="224">
        <v>0.012489999999999999</v>
      </c>
      <c r="R365" s="224">
        <f>Q365*H365</f>
        <v>0.074939999999999993</v>
      </c>
      <c r="S365" s="224">
        <v>0</v>
      </c>
      <c r="T365" s="225">
        <f>S365*H365</f>
        <v>0</v>
      </c>
      <c r="U365" s="40"/>
      <c r="V365" s="40"/>
      <c r="W365" s="40"/>
      <c r="X365" s="40"/>
      <c r="Y365" s="40"/>
      <c r="Z365" s="40"/>
      <c r="AA365" s="40"/>
      <c r="AB365" s="40"/>
      <c r="AC365" s="40"/>
      <c r="AD365" s="40"/>
      <c r="AE365" s="40"/>
      <c r="AR365" s="226" t="s">
        <v>997</v>
      </c>
      <c r="AT365" s="226" t="s">
        <v>947</v>
      </c>
      <c r="AU365" s="226" t="s">
        <v>81</v>
      </c>
      <c r="AY365" s="19" t="s">
        <v>295</v>
      </c>
      <c r="BE365" s="227">
        <f>IF(N365="základní",J365,0)</f>
        <v>0</v>
      </c>
      <c r="BF365" s="227">
        <f>IF(N365="snížená",J365,0)</f>
        <v>0</v>
      </c>
      <c r="BG365" s="227">
        <f>IF(N365="zákl. přenesená",J365,0)</f>
        <v>0</v>
      </c>
      <c r="BH365" s="227">
        <f>IF(N365="sníž. přenesená",J365,0)</f>
        <v>0</v>
      </c>
      <c r="BI365" s="227">
        <f>IF(N365="nulová",J365,0)</f>
        <v>0</v>
      </c>
      <c r="BJ365" s="19" t="s">
        <v>79</v>
      </c>
      <c r="BK365" s="227">
        <f>ROUND(I365*H365,2)</f>
        <v>0</v>
      </c>
      <c r="BL365" s="19" t="s">
        <v>373</v>
      </c>
      <c r="BM365" s="226" t="s">
        <v>1753</v>
      </c>
    </row>
    <row r="366" s="13" customFormat="1">
      <c r="A366" s="13"/>
      <c r="B366" s="233"/>
      <c r="C366" s="234"/>
      <c r="D366" s="235" t="s">
        <v>307</v>
      </c>
      <c r="E366" s="236" t="s">
        <v>21</v>
      </c>
      <c r="F366" s="237" t="s">
        <v>1434</v>
      </c>
      <c r="G366" s="234"/>
      <c r="H366" s="236" t="s">
        <v>21</v>
      </c>
      <c r="I366" s="238"/>
      <c r="J366" s="234"/>
      <c r="K366" s="234"/>
      <c r="L366" s="239"/>
      <c r="M366" s="240"/>
      <c r="N366" s="241"/>
      <c r="O366" s="241"/>
      <c r="P366" s="241"/>
      <c r="Q366" s="241"/>
      <c r="R366" s="241"/>
      <c r="S366" s="241"/>
      <c r="T366" s="242"/>
      <c r="U366" s="13"/>
      <c r="V366" s="13"/>
      <c r="W366" s="13"/>
      <c r="X366" s="13"/>
      <c r="Y366" s="13"/>
      <c r="Z366" s="13"/>
      <c r="AA366" s="13"/>
      <c r="AB366" s="13"/>
      <c r="AC366" s="13"/>
      <c r="AD366" s="13"/>
      <c r="AE366" s="13"/>
      <c r="AT366" s="243" t="s">
        <v>307</v>
      </c>
      <c r="AU366" s="243" t="s">
        <v>81</v>
      </c>
      <c r="AV366" s="13" t="s">
        <v>79</v>
      </c>
      <c r="AW366" s="13" t="s">
        <v>33</v>
      </c>
      <c r="AX366" s="13" t="s">
        <v>72</v>
      </c>
      <c r="AY366" s="243" t="s">
        <v>295</v>
      </c>
    </row>
    <row r="367" s="14" customFormat="1">
      <c r="A367" s="14"/>
      <c r="B367" s="244"/>
      <c r="C367" s="245"/>
      <c r="D367" s="235" t="s">
        <v>307</v>
      </c>
      <c r="E367" s="246" t="s">
        <v>21</v>
      </c>
      <c r="F367" s="247" t="s">
        <v>92</v>
      </c>
      <c r="G367" s="245"/>
      <c r="H367" s="248">
        <v>3</v>
      </c>
      <c r="I367" s="249"/>
      <c r="J367" s="245"/>
      <c r="K367" s="245"/>
      <c r="L367" s="250"/>
      <c r="M367" s="251"/>
      <c r="N367" s="252"/>
      <c r="O367" s="252"/>
      <c r="P367" s="252"/>
      <c r="Q367" s="252"/>
      <c r="R367" s="252"/>
      <c r="S367" s="252"/>
      <c r="T367" s="253"/>
      <c r="U367" s="14"/>
      <c r="V367" s="14"/>
      <c r="W367" s="14"/>
      <c r="X367" s="14"/>
      <c r="Y367" s="14"/>
      <c r="Z367" s="14"/>
      <c r="AA367" s="14"/>
      <c r="AB367" s="14"/>
      <c r="AC367" s="14"/>
      <c r="AD367" s="14"/>
      <c r="AE367" s="14"/>
      <c r="AT367" s="254" t="s">
        <v>307</v>
      </c>
      <c r="AU367" s="254" t="s">
        <v>81</v>
      </c>
      <c r="AV367" s="14" t="s">
        <v>81</v>
      </c>
      <c r="AW367" s="14" t="s">
        <v>33</v>
      </c>
      <c r="AX367" s="14" t="s">
        <v>72</v>
      </c>
      <c r="AY367" s="254" t="s">
        <v>295</v>
      </c>
    </row>
    <row r="368" s="13" customFormat="1">
      <c r="A368" s="13"/>
      <c r="B368" s="233"/>
      <c r="C368" s="234"/>
      <c r="D368" s="235" t="s">
        <v>307</v>
      </c>
      <c r="E368" s="236" t="s">
        <v>21</v>
      </c>
      <c r="F368" s="237" t="s">
        <v>1436</v>
      </c>
      <c r="G368" s="234"/>
      <c r="H368" s="236" t="s">
        <v>21</v>
      </c>
      <c r="I368" s="238"/>
      <c r="J368" s="234"/>
      <c r="K368" s="234"/>
      <c r="L368" s="239"/>
      <c r="M368" s="240"/>
      <c r="N368" s="241"/>
      <c r="O368" s="241"/>
      <c r="P368" s="241"/>
      <c r="Q368" s="241"/>
      <c r="R368" s="241"/>
      <c r="S368" s="241"/>
      <c r="T368" s="242"/>
      <c r="U368" s="13"/>
      <c r="V368" s="13"/>
      <c r="W368" s="13"/>
      <c r="X368" s="13"/>
      <c r="Y368" s="13"/>
      <c r="Z368" s="13"/>
      <c r="AA368" s="13"/>
      <c r="AB368" s="13"/>
      <c r="AC368" s="13"/>
      <c r="AD368" s="13"/>
      <c r="AE368" s="13"/>
      <c r="AT368" s="243" t="s">
        <v>307</v>
      </c>
      <c r="AU368" s="243" t="s">
        <v>81</v>
      </c>
      <c r="AV368" s="13" t="s">
        <v>79</v>
      </c>
      <c r="AW368" s="13" t="s">
        <v>33</v>
      </c>
      <c r="AX368" s="13" t="s">
        <v>72</v>
      </c>
      <c r="AY368" s="243" t="s">
        <v>295</v>
      </c>
    </row>
    <row r="369" s="14" customFormat="1">
      <c r="A369" s="14"/>
      <c r="B369" s="244"/>
      <c r="C369" s="245"/>
      <c r="D369" s="235" t="s">
        <v>307</v>
      </c>
      <c r="E369" s="246" t="s">
        <v>21</v>
      </c>
      <c r="F369" s="247" t="s">
        <v>92</v>
      </c>
      <c r="G369" s="245"/>
      <c r="H369" s="248">
        <v>3</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307</v>
      </c>
      <c r="AU369" s="254" t="s">
        <v>81</v>
      </c>
      <c r="AV369" s="14" t="s">
        <v>81</v>
      </c>
      <c r="AW369" s="14" t="s">
        <v>33</v>
      </c>
      <c r="AX369" s="14" t="s">
        <v>72</v>
      </c>
      <c r="AY369" s="254" t="s">
        <v>295</v>
      </c>
    </row>
    <row r="370" s="15" customFormat="1">
      <c r="A370" s="15"/>
      <c r="B370" s="255"/>
      <c r="C370" s="256"/>
      <c r="D370" s="235" t="s">
        <v>307</v>
      </c>
      <c r="E370" s="257" t="s">
        <v>21</v>
      </c>
      <c r="F370" s="258" t="s">
        <v>312</v>
      </c>
      <c r="G370" s="256"/>
      <c r="H370" s="259">
        <v>6</v>
      </c>
      <c r="I370" s="260"/>
      <c r="J370" s="256"/>
      <c r="K370" s="256"/>
      <c r="L370" s="261"/>
      <c r="M370" s="262"/>
      <c r="N370" s="263"/>
      <c r="O370" s="263"/>
      <c r="P370" s="263"/>
      <c r="Q370" s="263"/>
      <c r="R370" s="263"/>
      <c r="S370" s="263"/>
      <c r="T370" s="264"/>
      <c r="U370" s="15"/>
      <c r="V370" s="15"/>
      <c r="W370" s="15"/>
      <c r="X370" s="15"/>
      <c r="Y370" s="15"/>
      <c r="Z370" s="15"/>
      <c r="AA370" s="15"/>
      <c r="AB370" s="15"/>
      <c r="AC370" s="15"/>
      <c r="AD370" s="15"/>
      <c r="AE370" s="15"/>
      <c r="AT370" s="265" t="s">
        <v>307</v>
      </c>
      <c r="AU370" s="265" t="s">
        <v>81</v>
      </c>
      <c r="AV370" s="15" t="s">
        <v>303</v>
      </c>
      <c r="AW370" s="15" t="s">
        <v>33</v>
      </c>
      <c r="AX370" s="15" t="s">
        <v>79</v>
      </c>
      <c r="AY370" s="265" t="s">
        <v>295</v>
      </c>
    </row>
    <row r="371" s="2" customFormat="1" ht="37.8" customHeight="1">
      <c r="A371" s="40"/>
      <c r="B371" s="41"/>
      <c r="C371" s="286" t="s">
        <v>1440</v>
      </c>
      <c r="D371" s="286" t="s">
        <v>947</v>
      </c>
      <c r="E371" s="287" t="s">
        <v>1754</v>
      </c>
      <c r="F371" s="288" t="s">
        <v>1755</v>
      </c>
      <c r="G371" s="289" t="s">
        <v>459</v>
      </c>
      <c r="H371" s="290">
        <v>1</v>
      </c>
      <c r="I371" s="291"/>
      <c r="J371" s="292">
        <f>ROUND(I371*H371,2)</f>
        <v>0</v>
      </c>
      <c r="K371" s="288" t="s">
        <v>302</v>
      </c>
      <c r="L371" s="293"/>
      <c r="M371" s="294" t="s">
        <v>21</v>
      </c>
      <c r="N371" s="295" t="s">
        <v>43</v>
      </c>
      <c r="O371" s="86"/>
      <c r="P371" s="224">
        <f>O371*H371</f>
        <v>0</v>
      </c>
      <c r="Q371" s="224">
        <v>0.01553</v>
      </c>
      <c r="R371" s="224">
        <f>Q371*H371</f>
        <v>0.01553</v>
      </c>
      <c r="S371" s="224">
        <v>0</v>
      </c>
      <c r="T371" s="225">
        <f>S371*H371</f>
        <v>0</v>
      </c>
      <c r="U371" s="40"/>
      <c r="V371" s="40"/>
      <c r="W371" s="40"/>
      <c r="X371" s="40"/>
      <c r="Y371" s="40"/>
      <c r="Z371" s="40"/>
      <c r="AA371" s="40"/>
      <c r="AB371" s="40"/>
      <c r="AC371" s="40"/>
      <c r="AD371" s="40"/>
      <c r="AE371" s="40"/>
      <c r="AR371" s="226" t="s">
        <v>997</v>
      </c>
      <c r="AT371" s="226" t="s">
        <v>947</v>
      </c>
      <c r="AU371" s="226" t="s">
        <v>81</v>
      </c>
      <c r="AY371" s="19" t="s">
        <v>295</v>
      </c>
      <c r="BE371" s="227">
        <f>IF(N371="základní",J371,0)</f>
        <v>0</v>
      </c>
      <c r="BF371" s="227">
        <f>IF(N371="snížená",J371,0)</f>
        <v>0</v>
      </c>
      <c r="BG371" s="227">
        <f>IF(N371="zákl. přenesená",J371,0)</f>
        <v>0</v>
      </c>
      <c r="BH371" s="227">
        <f>IF(N371="sníž. přenesená",J371,0)</f>
        <v>0</v>
      </c>
      <c r="BI371" s="227">
        <f>IF(N371="nulová",J371,0)</f>
        <v>0</v>
      </c>
      <c r="BJ371" s="19" t="s">
        <v>79</v>
      </c>
      <c r="BK371" s="227">
        <f>ROUND(I371*H371,2)</f>
        <v>0</v>
      </c>
      <c r="BL371" s="19" t="s">
        <v>373</v>
      </c>
      <c r="BM371" s="226" t="s">
        <v>1756</v>
      </c>
    </row>
    <row r="372" s="13" customFormat="1">
      <c r="A372" s="13"/>
      <c r="B372" s="233"/>
      <c r="C372" s="234"/>
      <c r="D372" s="235" t="s">
        <v>307</v>
      </c>
      <c r="E372" s="236" t="s">
        <v>21</v>
      </c>
      <c r="F372" s="237" t="s">
        <v>1752</v>
      </c>
      <c r="G372" s="234"/>
      <c r="H372" s="236" t="s">
        <v>21</v>
      </c>
      <c r="I372" s="238"/>
      <c r="J372" s="234"/>
      <c r="K372" s="234"/>
      <c r="L372" s="239"/>
      <c r="M372" s="240"/>
      <c r="N372" s="241"/>
      <c r="O372" s="241"/>
      <c r="P372" s="241"/>
      <c r="Q372" s="241"/>
      <c r="R372" s="241"/>
      <c r="S372" s="241"/>
      <c r="T372" s="242"/>
      <c r="U372" s="13"/>
      <c r="V372" s="13"/>
      <c r="W372" s="13"/>
      <c r="X372" s="13"/>
      <c r="Y372" s="13"/>
      <c r="Z372" s="13"/>
      <c r="AA372" s="13"/>
      <c r="AB372" s="13"/>
      <c r="AC372" s="13"/>
      <c r="AD372" s="13"/>
      <c r="AE372" s="13"/>
      <c r="AT372" s="243" t="s">
        <v>307</v>
      </c>
      <c r="AU372" s="243" t="s">
        <v>81</v>
      </c>
      <c r="AV372" s="13" t="s">
        <v>79</v>
      </c>
      <c r="AW372" s="13" t="s">
        <v>33</v>
      </c>
      <c r="AX372" s="13" t="s">
        <v>72</v>
      </c>
      <c r="AY372" s="243" t="s">
        <v>295</v>
      </c>
    </row>
    <row r="373" s="14" customFormat="1">
      <c r="A373" s="14"/>
      <c r="B373" s="244"/>
      <c r="C373" s="245"/>
      <c r="D373" s="235" t="s">
        <v>307</v>
      </c>
      <c r="E373" s="246" t="s">
        <v>21</v>
      </c>
      <c r="F373" s="247" t="s">
        <v>79</v>
      </c>
      <c r="G373" s="245"/>
      <c r="H373" s="248">
        <v>1</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307</v>
      </c>
      <c r="AU373" s="254" t="s">
        <v>81</v>
      </c>
      <c r="AV373" s="14" t="s">
        <v>81</v>
      </c>
      <c r="AW373" s="14" t="s">
        <v>33</v>
      </c>
      <c r="AX373" s="14" t="s">
        <v>72</v>
      </c>
      <c r="AY373" s="254" t="s">
        <v>295</v>
      </c>
    </row>
    <row r="374" s="15" customFormat="1">
      <c r="A374" s="15"/>
      <c r="B374" s="255"/>
      <c r="C374" s="256"/>
      <c r="D374" s="235" t="s">
        <v>307</v>
      </c>
      <c r="E374" s="257" t="s">
        <v>21</v>
      </c>
      <c r="F374" s="258" t="s">
        <v>312</v>
      </c>
      <c r="G374" s="256"/>
      <c r="H374" s="259">
        <v>1</v>
      </c>
      <c r="I374" s="260"/>
      <c r="J374" s="256"/>
      <c r="K374" s="256"/>
      <c r="L374" s="261"/>
      <c r="M374" s="262"/>
      <c r="N374" s="263"/>
      <c r="O374" s="263"/>
      <c r="P374" s="263"/>
      <c r="Q374" s="263"/>
      <c r="R374" s="263"/>
      <c r="S374" s="263"/>
      <c r="T374" s="264"/>
      <c r="U374" s="15"/>
      <c r="V374" s="15"/>
      <c r="W374" s="15"/>
      <c r="X374" s="15"/>
      <c r="Y374" s="15"/>
      <c r="Z374" s="15"/>
      <c r="AA374" s="15"/>
      <c r="AB374" s="15"/>
      <c r="AC374" s="15"/>
      <c r="AD374" s="15"/>
      <c r="AE374" s="15"/>
      <c r="AT374" s="265" t="s">
        <v>307</v>
      </c>
      <c r="AU374" s="265" t="s">
        <v>81</v>
      </c>
      <c r="AV374" s="15" t="s">
        <v>303</v>
      </c>
      <c r="AW374" s="15" t="s">
        <v>33</v>
      </c>
      <c r="AX374" s="15" t="s">
        <v>79</v>
      </c>
      <c r="AY374" s="265" t="s">
        <v>295</v>
      </c>
    </row>
    <row r="375" s="2" customFormat="1" ht="37.8" customHeight="1">
      <c r="A375" s="40"/>
      <c r="B375" s="41"/>
      <c r="C375" s="286" t="s">
        <v>1444</v>
      </c>
      <c r="D375" s="286" t="s">
        <v>947</v>
      </c>
      <c r="E375" s="287" t="s">
        <v>1445</v>
      </c>
      <c r="F375" s="288" t="s">
        <v>1446</v>
      </c>
      <c r="G375" s="289" t="s">
        <v>459</v>
      </c>
      <c r="H375" s="290">
        <v>1</v>
      </c>
      <c r="I375" s="291"/>
      <c r="J375" s="292">
        <f>ROUND(I375*H375,2)</f>
        <v>0</v>
      </c>
      <c r="K375" s="288" t="s">
        <v>302</v>
      </c>
      <c r="L375" s="293"/>
      <c r="M375" s="294" t="s">
        <v>21</v>
      </c>
      <c r="N375" s="295" t="s">
        <v>43</v>
      </c>
      <c r="O375" s="86"/>
      <c r="P375" s="224">
        <f>O375*H375</f>
        <v>0</v>
      </c>
      <c r="Q375" s="224">
        <v>0.012250000000000001</v>
      </c>
      <c r="R375" s="224">
        <f>Q375*H375</f>
        <v>0.012250000000000001</v>
      </c>
      <c r="S375" s="224">
        <v>0</v>
      </c>
      <c r="T375" s="225">
        <f>S375*H375</f>
        <v>0</v>
      </c>
      <c r="U375" s="40"/>
      <c r="V375" s="40"/>
      <c r="W375" s="40"/>
      <c r="X375" s="40"/>
      <c r="Y375" s="40"/>
      <c r="Z375" s="40"/>
      <c r="AA375" s="40"/>
      <c r="AB375" s="40"/>
      <c r="AC375" s="40"/>
      <c r="AD375" s="40"/>
      <c r="AE375" s="40"/>
      <c r="AR375" s="226" t="s">
        <v>997</v>
      </c>
      <c r="AT375" s="226" t="s">
        <v>947</v>
      </c>
      <c r="AU375" s="226" t="s">
        <v>81</v>
      </c>
      <c r="AY375" s="19" t="s">
        <v>295</v>
      </c>
      <c r="BE375" s="227">
        <f>IF(N375="základní",J375,0)</f>
        <v>0</v>
      </c>
      <c r="BF375" s="227">
        <f>IF(N375="snížená",J375,0)</f>
        <v>0</v>
      </c>
      <c r="BG375" s="227">
        <f>IF(N375="zákl. přenesená",J375,0)</f>
        <v>0</v>
      </c>
      <c r="BH375" s="227">
        <f>IF(N375="sníž. přenesená",J375,0)</f>
        <v>0</v>
      </c>
      <c r="BI375" s="227">
        <f>IF(N375="nulová",J375,0)</f>
        <v>0</v>
      </c>
      <c r="BJ375" s="19" t="s">
        <v>79</v>
      </c>
      <c r="BK375" s="227">
        <f>ROUND(I375*H375,2)</f>
        <v>0</v>
      </c>
      <c r="BL375" s="19" t="s">
        <v>373</v>
      </c>
      <c r="BM375" s="226" t="s">
        <v>1757</v>
      </c>
    </row>
    <row r="376" s="13" customFormat="1">
      <c r="A376" s="13"/>
      <c r="B376" s="233"/>
      <c r="C376" s="234"/>
      <c r="D376" s="235" t="s">
        <v>307</v>
      </c>
      <c r="E376" s="236" t="s">
        <v>21</v>
      </c>
      <c r="F376" s="237" t="s">
        <v>1435</v>
      </c>
      <c r="G376" s="234"/>
      <c r="H376" s="236" t="s">
        <v>21</v>
      </c>
      <c r="I376" s="238"/>
      <c r="J376" s="234"/>
      <c r="K376" s="234"/>
      <c r="L376" s="239"/>
      <c r="M376" s="240"/>
      <c r="N376" s="241"/>
      <c r="O376" s="241"/>
      <c r="P376" s="241"/>
      <c r="Q376" s="241"/>
      <c r="R376" s="241"/>
      <c r="S376" s="241"/>
      <c r="T376" s="242"/>
      <c r="U376" s="13"/>
      <c r="V376" s="13"/>
      <c r="W376" s="13"/>
      <c r="X376" s="13"/>
      <c r="Y376" s="13"/>
      <c r="Z376" s="13"/>
      <c r="AA376" s="13"/>
      <c r="AB376" s="13"/>
      <c r="AC376" s="13"/>
      <c r="AD376" s="13"/>
      <c r="AE376" s="13"/>
      <c r="AT376" s="243" t="s">
        <v>307</v>
      </c>
      <c r="AU376" s="243" t="s">
        <v>81</v>
      </c>
      <c r="AV376" s="13" t="s">
        <v>79</v>
      </c>
      <c r="AW376" s="13" t="s">
        <v>33</v>
      </c>
      <c r="AX376" s="13" t="s">
        <v>72</v>
      </c>
      <c r="AY376" s="243" t="s">
        <v>295</v>
      </c>
    </row>
    <row r="377" s="14" customFormat="1">
      <c r="A377" s="14"/>
      <c r="B377" s="244"/>
      <c r="C377" s="245"/>
      <c r="D377" s="235" t="s">
        <v>307</v>
      </c>
      <c r="E377" s="246" t="s">
        <v>21</v>
      </c>
      <c r="F377" s="247" t="s">
        <v>79</v>
      </c>
      <c r="G377" s="245"/>
      <c r="H377" s="248">
        <v>1</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307</v>
      </c>
      <c r="AU377" s="254" t="s">
        <v>81</v>
      </c>
      <c r="AV377" s="14" t="s">
        <v>81</v>
      </c>
      <c r="AW377" s="14" t="s">
        <v>33</v>
      </c>
      <c r="AX377" s="14" t="s">
        <v>72</v>
      </c>
      <c r="AY377" s="254" t="s">
        <v>295</v>
      </c>
    </row>
    <row r="378" s="15" customFormat="1">
      <c r="A378" s="15"/>
      <c r="B378" s="255"/>
      <c r="C378" s="256"/>
      <c r="D378" s="235" t="s">
        <v>307</v>
      </c>
      <c r="E378" s="257" t="s">
        <v>21</v>
      </c>
      <c r="F378" s="258" t="s">
        <v>312</v>
      </c>
      <c r="G378" s="256"/>
      <c r="H378" s="259">
        <v>1</v>
      </c>
      <c r="I378" s="260"/>
      <c r="J378" s="256"/>
      <c r="K378" s="256"/>
      <c r="L378" s="261"/>
      <c r="M378" s="262"/>
      <c r="N378" s="263"/>
      <c r="O378" s="263"/>
      <c r="P378" s="263"/>
      <c r="Q378" s="263"/>
      <c r="R378" s="263"/>
      <c r="S378" s="263"/>
      <c r="T378" s="264"/>
      <c r="U378" s="15"/>
      <c r="V378" s="15"/>
      <c r="W378" s="15"/>
      <c r="X378" s="15"/>
      <c r="Y378" s="15"/>
      <c r="Z378" s="15"/>
      <c r="AA378" s="15"/>
      <c r="AB378" s="15"/>
      <c r="AC378" s="15"/>
      <c r="AD378" s="15"/>
      <c r="AE378" s="15"/>
      <c r="AT378" s="265" t="s">
        <v>307</v>
      </c>
      <c r="AU378" s="265" t="s">
        <v>81</v>
      </c>
      <c r="AV378" s="15" t="s">
        <v>303</v>
      </c>
      <c r="AW378" s="15" t="s">
        <v>33</v>
      </c>
      <c r="AX378" s="15" t="s">
        <v>79</v>
      </c>
      <c r="AY378" s="265" t="s">
        <v>295</v>
      </c>
    </row>
    <row r="379" s="2" customFormat="1" ht="37.8" customHeight="1">
      <c r="A379" s="40"/>
      <c r="B379" s="41"/>
      <c r="C379" s="286" t="s">
        <v>1448</v>
      </c>
      <c r="D379" s="286" t="s">
        <v>947</v>
      </c>
      <c r="E379" s="287" t="s">
        <v>1758</v>
      </c>
      <c r="F379" s="288" t="s">
        <v>1759</v>
      </c>
      <c r="G379" s="289" t="s">
        <v>459</v>
      </c>
      <c r="H379" s="290">
        <v>3</v>
      </c>
      <c r="I379" s="291"/>
      <c r="J379" s="292">
        <f>ROUND(I379*H379,2)</f>
        <v>0</v>
      </c>
      <c r="K379" s="288" t="s">
        <v>302</v>
      </c>
      <c r="L379" s="293"/>
      <c r="M379" s="294" t="s">
        <v>21</v>
      </c>
      <c r="N379" s="295" t="s">
        <v>43</v>
      </c>
      <c r="O379" s="86"/>
      <c r="P379" s="224">
        <f>O379*H379</f>
        <v>0</v>
      </c>
      <c r="Q379" s="224">
        <v>0.01272</v>
      </c>
      <c r="R379" s="224">
        <f>Q379*H379</f>
        <v>0.038159999999999999</v>
      </c>
      <c r="S379" s="224">
        <v>0</v>
      </c>
      <c r="T379" s="225">
        <f>S379*H379</f>
        <v>0</v>
      </c>
      <c r="U379" s="40"/>
      <c r="V379" s="40"/>
      <c r="W379" s="40"/>
      <c r="X379" s="40"/>
      <c r="Y379" s="40"/>
      <c r="Z379" s="40"/>
      <c r="AA379" s="40"/>
      <c r="AB379" s="40"/>
      <c r="AC379" s="40"/>
      <c r="AD379" s="40"/>
      <c r="AE379" s="40"/>
      <c r="AR379" s="226" t="s">
        <v>997</v>
      </c>
      <c r="AT379" s="226" t="s">
        <v>947</v>
      </c>
      <c r="AU379" s="226" t="s">
        <v>81</v>
      </c>
      <c r="AY379" s="19" t="s">
        <v>295</v>
      </c>
      <c r="BE379" s="227">
        <f>IF(N379="základní",J379,0)</f>
        <v>0</v>
      </c>
      <c r="BF379" s="227">
        <f>IF(N379="snížená",J379,0)</f>
        <v>0</v>
      </c>
      <c r="BG379" s="227">
        <f>IF(N379="zákl. přenesená",J379,0)</f>
        <v>0</v>
      </c>
      <c r="BH379" s="227">
        <f>IF(N379="sníž. přenesená",J379,0)</f>
        <v>0</v>
      </c>
      <c r="BI379" s="227">
        <f>IF(N379="nulová",J379,0)</f>
        <v>0</v>
      </c>
      <c r="BJ379" s="19" t="s">
        <v>79</v>
      </c>
      <c r="BK379" s="227">
        <f>ROUND(I379*H379,2)</f>
        <v>0</v>
      </c>
      <c r="BL379" s="19" t="s">
        <v>373</v>
      </c>
      <c r="BM379" s="226" t="s">
        <v>1760</v>
      </c>
    </row>
    <row r="380" s="13" customFormat="1">
      <c r="A380" s="13"/>
      <c r="B380" s="233"/>
      <c r="C380" s="234"/>
      <c r="D380" s="235" t="s">
        <v>307</v>
      </c>
      <c r="E380" s="236" t="s">
        <v>21</v>
      </c>
      <c r="F380" s="237" t="s">
        <v>1750</v>
      </c>
      <c r="G380" s="234"/>
      <c r="H380" s="236" t="s">
        <v>21</v>
      </c>
      <c r="I380" s="238"/>
      <c r="J380" s="234"/>
      <c r="K380" s="234"/>
      <c r="L380" s="239"/>
      <c r="M380" s="240"/>
      <c r="N380" s="241"/>
      <c r="O380" s="241"/>
      <c r="P380" s="241"/>
      <c r="Q380" s="241"/>
      <c r="R380" s="241"/>
      <c r="S380" s="241"/>
      <c r="T380" s="242"/>
      <c r="U380" s="13"/>
      <c r="V380" s="13"/>
      <c r="W380" s="13"/>
      <c r="X380" s="13"/>
      <c r="Y380" s="13"/>
      <c r="Z380" s="13"/>
      <c r="AA380" s="13"/>
      <c r="AB380" s="13"/>
      <c r="AC380" s="13"/>
      <c r="AD380" s="13"/>
      <c r="AE380" s="13"/>
      <c r="AT380" s="243" t="s">
        <v>307</v>
      </c>
      <c r="AU380" s="243" t="s">
        <v>81</v>
      </c>
      <c r="AV380" s="13" t="s">
        <v>79</v>
      </c>
      <c r="AW380" s="13" t="s">
        <v>33</v>
      </c>
      <c r="AX380" s="13" t="s">
        <v>72</v>
      </c>
      <c r="AY380" s="243" t="s">
        <v>295</v>
      </c>
    </row>
    <row r="381" s="14" customFormat="1">
      <c r="A381" s="14"/>
      <c r="B381" s="244"/>
      <c r="C381" s="245"/>
      <c r="D381" s="235" t="s">
        <v>307</v>
      </c>
      <c r="E381" s="246" t="s">
        <v>21</v>
      </c>
      <c r="F381" s="247" t="s">
        <v>81</v>
      </c>
      <c r="G381" s="245"/>
      <c r="H381" s="248">
        <v>2</v>
      </c>
      <c r="I381" s="249"/>
      <c r="J381" s="245"/>
      <c r="K381" s="245"/>
      <c r="L381" s="250"/>
      <c r="M381" s="251"/>
      <c r="N381" s="252"/>
      <c r="O381" s="252"/>
      <c r="P381" s="252"/>
      <c r="Q381" s="252"/>
      <c r="R381" s="252"/>
      <c r="S381" s="252"/>
      <c r="T381" s="253"/>
      <c r="U381" s="14"/>
      <c r="V381" s="14"/>
      <c r="W381" s="14"/>
      <c r="X381" s="14"/>
      <c r="Y381" s="14"/>
      <c r="Z381" s="14"/>
      <c r="AA381" s="14"/>
      <c r="AB381" s="14"/>
      <c r="AC381" s="14"/>
      <c r="AD381" s="14"/>
      <c r="AE381" s="14"/>
      <c r="AT381" s="254" t="s">
        <v>307</v>
      </c>
      <c r="AU381" s="254" t="s">
        <v>81</v>
      </c>
      <c r="AV381" s="14" t="s">
        <v>81</v>
      </c>
      <c r="AW381" s="14" t="s">
        <v>33</v>
      </c>
      <c r="AX381" s="14" t="s">
        <v>72</v>
      </c>
      <c r="AY381" s="254" t="s">
        <v>295</v>
      </c>
    </row>
    <row r="382" s="13" customFormat="1">
      <c r="A382" s="13"/>
      <c r="B382" s="233"/>
      <c r="C382" s="234"/>
      <c r="D382" s="235" t="s">
        <v>307</v>
      </c>
      <c r="E382" s="236" t="s">
        <v>21</v>
      </c>
      <c r="F382" s="237" t="s">
        <v>1751</v>
      </c>
      <c r="G382" s="234"/>
      <c r="H382" s="236" t="s">
        <v>21</v>
      </c>
      <c r="I382" s="238"/>
      <c r="J382" s="234"/>
      <c r="K382" s="234"/>
      <c r="L382" s="239"/>
      <c r="M382" s="240"/>
      <c r="N382" s="241"/>
      <c r="O382" s="241"/>
      <c r="P382" s="241"/>
      <c r="Q382" s="241"/>
      <c r="R382" s="241"/>
      <c r="S382" s="241"/>
      <c r="T382" s="242"/>
      <c r="U382" s="13"/>
      <c r="V382" s="13"/>
      <c r="W382" s="13"/>
      <c r="X382" s="13"/>
      <c r="Y382" s="13"/>
      <c r="Z382" s="13"/>
      <c r="AA382" s="13"/>
      <c r="AB382" s="13"/>
      <c r="AC382" s="13"/>
      <c r="AD382" s="13"/>
      <c r="AE382" s="13"/>
      <c r="AT382" s="243" t="s">
        <v>307</v>
      </c>
      <c r="AU382" s="243" t="s">
        <v>81</v>
      </c>
      <c r="AV382" s="13" t="s">
        <v>79</v>
      </c>
      <c r="AW382" s="13" t="s">
        <v>33</v>
      </c>
      <c r="AX382" s="13" t="s">
        <v>72</v>
      </c>
      <c r="AY382" s="243" t="s">
        <v>295</v>
      </c>
    </row>
    <row r="383" s="14" customFormat="1">
      <c r="A383" s="14"/>
      <c r="B383" s="244"/>
      <c r="C383" s="245"/>
      <c r="D383" s="235" t="s">
        <v>307</v>
      </c>
      <c r="E383" s="246" t="s">
        <v>21</v>
      </c>
      <c r="F383" s="247" t="s">
        <v>79</v>
      </c>
      <c r="G383" s="245"/>
      <c r="H383" s="248">
        <v>1</v>
      </c>
      <c r="I383" s="249"/>
      <c r="J383" s="245"/>
      <c r="K383" s="245"/>
      <c r="L383" s="250"/>
      <c r="M383" s="251"/>
      <c r="N383" s="252"/>
      <c r="O383" s="252"/>
      <c r="P383" s="252"/>
      <c r="Q383" s="252"/>
      <c r="R383" s="252"/>
      <c r="S383" s="252"/>
      <c r="T383" s="253"/>
      <c r="U383" s="14"/>
      <c r="V383" s="14"/>
      <c r="W383" s="14"/>
      <c r="X383" s="14"/>
      <c r="Y383" s="14"/>
      <c r="Z383" s="14"/>
      <c r="AA383" s="14"/>
      <c r="AB383" s="14"/>
      <c r="AC383" s="14"/>
      <c r="AD383" s="14"/>
      <c r="AE383" s="14"/>
      <c r="AT383" s="254" t="s">
        <v>307</v>
      </c>
      <c r="AU383" s="254" t="s">
        <v>81</v>
      </c>
      <c r="AV383" s="14" t="s">
        <v>81</v>
      </c>
      <c r="AW383" s="14" t="s">
        <v>33</v>
      </c>
      <c r="AX383" s="14" t="s">
        <v>72</v>
      </c>
      <c r="AY383" s="254" t="s">
        <v>295</v>
      </c>
    </row>
    <row r="384" s="15" customFormat="1">
      <c r="A384" s="15"/>
      <c r="B384" s="255"/>
      <c r="C384" s="256"/>
      <c r="D384" s="235" t="s">
        <v>307</v>
      </c>
      <c r="E384" s="257" t="s">
        <v>21</v>
      </c>
      <c r="F384" s="258" t="s">
        <v>312</v>
      </c>
      <c r="G384" s="256"/>
      <c r="H384" s="259">
        <v>3</v>
      </c>
      <c r="I384" s="260"/>
      <c r="J384" s="256"/>
      <c r="K384" s="256"/>
      <c r="L384" s="261"/>
      <c r="M384" s="262"/>
      <c r="N384" s="263"/>
      <c r="O384" s="263"/>
      <c r="P384" s="263"/>
      <c r="Q384" s="263"/>
      <c r="R384" s="263"/>
      <c r="S384" s="263"/>
      <c r="T384" s="264"/>
      <c r="U384" s="15"/>
      <c r="V384" s="15"/>
      <c r="W384" s="15"/>
      <c r="X384" s="15"/>
      <c r="Y384" s="15"/>
      <c r="Z384" s="15"/>
      <c r="AA384" s="15"/>
      <c r="AB384" s="15"/>
      <c r="AC384" s="15"/>
      <c r="AD384" s="15"/>
      <c r="AE384" s="15"/>
      <c r="AT384" s="265" t="s">
        <v>307</v>
      </c>
      <c r="AU384" s="265" t="s">
        <v>81</v>
      </c>
      <c r="AV384" s="15" t="s">
        <v>303</v>
      </c>
      <c r="AW384" s="15" t="s">
        <v>33</v>
      </c>
      <c r="AX384" s="15" t="s">
        <v>79</v>
      </c>
      <c r="AY384" s="265" t="s">
        <v>295</v>
      </c>
    </row>
    <row r="385" s="2" customFormat="1" ht="49.05" customHeight="1">
      <c r="A385" s="40"/>
      <c r="B385" s="41"/>
      <c r="C385" s="215" t="s">
        <v>1453</v>
      </c>
      <c r="D385" s="215" t="s">
        <v>298</v>
      </c>
      <c r="E385" s="216" t="s">
        <v>1449</v>
      </c>
      <c r="F385" s="217" t="s">
        <v>1450</v>
      </c>
      <c r="G385" s="218" t="s">
        <v>459</v>
      </c>
      <c r="H385" s="219">
        <v>7</v>
      </c>
      <c r="I385" s="220"/>
      <c r="J385" s="221">
        <f>ROUND(I385*H385,2)</f>
        <v>0</v>
      </c>
      <c r="K385" s="217" t="s">
        <v>302</v>
      </c>
      <c r="L385" s="46"/>
      <c r="M385" s="222" t="s">
        <v>21</v>
      </c>
      <c r="N385" s="223" t="s">
        <v>43</v>
      </c>
      <c r="O385" s="86"/>
      <c r="P385" s="224">
        <f>O385*H385</f>
        <v>0</v>
      </c>
      <c r="Q385" s="224">
        <v>0.00528</v>
      </c>
      <c r="R385" s="224">
        <f>Q385*H385</f>
        <v>0.03696</v>
      </c>
      <c r="S385" s="224">
        <v>0</v>
      </c>
      <c r="T385" s="225">
        <f>S385*H385</f>
        <v>0</v>
      </c>
      <c r="U385" s="40"/>
      <c r="V385" s="40"/>
      <c r="W385" s="40"/>
      <c r="X385" s="40"/>
      <c r="Y385" s="40"/>
      <c r="Z385" s="40"/>
      <c r="AA385" s="40"/>
      <c r="AB385" s="40"/>
      <c r="AC385" s="40"/>
      <c r="AD385" s="40"/>
      <c r="AE385" s="40"/>
      <c r="AR385" s="226" t="s">
        <v>373</v>
      </c>
      <c r="AT385" s="226" t="s">
        <v>298</v>
      </c>
      <c r="AU385" s="226" t="s">
        <v>81</v>
      </c>
      <c r="AY385" s="19" t="s">
        <v>295</v>
      </c>
      <c r="BE385" s="227">
        <f>IF(N385="základní",J385,0)</f>
        <v>0</v>
      </c>
      <c r="BF385" s="227">
        <f>IF(N385="snížená",J385,0)</f>
        <v>0</v>
      </c>
      <c r="BG385" s="227">
        <f>IF(N385="zákl. přenesená",J385,0)</f>
        <v>0</v>
      </c>
      <c r="BH385" s="227">
        <f>IF(N385="sníž. přenesená",J385,0)</f>
        <v>0</v>
      </c>
      <c r="BI385" s="227">
        <f>IF(N385="nulová",J385,0)</f>
        <v>0</v>
      </c>
      <c r="BJ385" s="19" t="s">
        <v>79</v>
      </c>
      <c r="BK385" s="227">
        <f>ROUND(I385*H385,2)</f>
        <v>0</v>
      </c>
      <c r="BL385" s="19" t="s">
        <v>373</v>
      </c>
      <c r="BM385" s="226" t="s">
        <v>1761</v>
      </c>
    </row>
    <row r="386" s="2" customFormat="1">
      <c r="A386" s="40"/>
      <c r="B386" s="41"/>
      <c r="C386" s="42"/>
      <c r="D386" s="228" t="s">
        <v>305</v>
      </c>
      <c r="E386" s="42"/>
      <c r="F386" s="229" t="s">
        <v>1452</v>
      </c>
      <c r="G386" s="42"/>
      <c r="H386" s="42"/>
      <c r="I386" s="230"/>
      <c r="J386" s="42"/>
      <c r="K386" s="42"/>
      <c r="L386" s="46"/>
      <c r="M386" s="231"/>
      <c r="N386" s="232"/>
      <c r="O386" s="86"/>
      <c r="P386" s="86"/>
      <c r="Q386" s="86"/>
      <c r="R386" s="86"/>
      <c r="S386" s="86"/>
      <c r="T386" s="87"/>
      <c r="U386" s="40"/>
      <c r="V386" s="40"/>
      <c r="W386" s="40"/>
      <c r="X386" s="40"/>
      <c r="Y386" s="40"/>
      <c r="Z386" s="40"/>
      <c r="AA386" s="40"/>
      <c r="AB386" s="40"/>
      <c r="AC386" s="40"/>
      <c r="AD386" s="40"/>
      <c r="AE386" s="40"/>
      <c r="AT386" s="19" t="s">
        <v>305</v>
      </c>
      <c r="AU386" s="19" t="s">
        <v>81</v>
      </c>
    </row>
    <row r="387" s="13" customFormat="1">
      <c r="A387" s="13"/>
      <c r="B387" s="233"/>
      <c r="C387" s="234"/>
      <c r="D387" s="235" t="s">
        <v>307</v>
      </c>
      <c r="E387" s="236" t="s">
        <v>21</v>
      </c>
      <c r="F387" s="237" t="s">
        <v>1434</v>
      </c>
      <c r="G387" s="234"/>
      <c r="H387" s="236" t="s">
        <v>21</v>
      </c>
      <c r="I387" s="238"/>
      <c r="J387" s="234"/>
      <c r="K387" s="234"/>
      <c r="L387" s="239"/>
      <c r="M387" s="240"/>
      <c r="N387" s="241"/>
      <c r="O387" s="241"/>
      <c r="P387" s="241"/>
      <c r="Q387" s="241"/>
      <c r="R387" s="241"/>
      <c r="S387" s="241"/>
      <c r="T387" s="242"/>
      <c r="U387" s="13"/>
      <c r="V387" s="13"/>
      <c r="W387" s="13"/>
      <c r="X387" s="13"/>
      <c r="Y387" s="13"/>
      <c r="Z387" s="13"/>
      <c r="AA387" s="13"/>
      <c r="AB387" s="13"/>
      <c r="AC387" s="13"/>
      <c r="AD387" s="13"/>
      <c r="AE387" s="13"/>
      <c r="AT387" s="243" t="s">
        <v>307</v>
      </c>
      <c r="AU387" s="243" t="s">
        <v>81</v>
      </c>
      <c r="AV387" s="13" t="s">
        <v>79</v>
      </c>
      <c r="AW387" s="13" t="s">
        <v>33</v>
      </c>
      <c r="AX387" s="13" t="s">
        <v>72</v>
      </c>
      <c r="AY387" s="243" t="s">
        <v>295</v>
      </c>
    </row>
    <row r="388" s="14" customFormat="1">
      <c r="A388" s="14"/>
      <c r="B388" s="244"/>
      <c r="C388" s="245"/>
      <c r="D388" s="235" t="s">
        <v>307</v>
      </c>
      <c r="E388" s="246" t="s">
        <v>21</v>
      </c>
      <c r="F388" s="247" t="s">
        <v>79</v>
      </c>
      <c r="G388" s="245"/>
      <c r="H388" s="248">
        <v>1</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307</v>
      </c>
      <c r="AU388" s="254" t="s">
        <v>81</v>
      </c>
      <c r="AV388" s="14" t="s">
        <v>81</v>
      </c>
      <c r="AW388" s="14" t="s">
        <v>33</v>
      </c>
      <c r="AX388" s="14" t="s">
        <v>72</v>
      </c>
      <c r="AY388" s="254" t="s">
        <v>295</v>
      </c>
    </row>
    <row r="389" s="13" customFormat="1">
      <c r="A389" s="13"/>
      <c r="B389" s="233"/>
      <c r="C389" s="234"/>
      <c r="D389" s="235" t="s">
        <v>307</v>
      </c>
      <c r="E389" s="236" t="s">
        <v>21</v>
      </c>
      <c r="F389" s="237" t="s">
        <v>1435</v>
      </c>
      <c r="G389" s="234"/>
      <c r="H389" s="236" t="s">
        <v>21</v>
      </c>
      <c r="I389" s="238"/>
      <c r="J389" s="234"/>
      <c r="K389" s="234"/>
      <c r="L389" s="239"/>
      <c r="M389" s="240"/>
      <c r="N389" s="241"/>
      <c r="O389" s="241"/>
      <c r="P389" s="241"/>
      <c r="Q389" s="241"/>
      <c r="R389" s="241"/>
      <c r="S389" s="241"/>
      <c r="T389" s="242"/>
      <c r="U389" s="13"/>
      <c r="V389" s="13"/>
      <c r="W389" s="13"/>
      <c r="X389" s="13"/>
      <c r="Y389" s="13"/>
      <c r="Z389" s="13"/>
      <c r="AA389" s="13"/>
      <c r="AB389" s="13"/>
      <c r="AC389" s="13"/>
      <c r="AD389" s="13"/>
      <c r="AE389" s="13"/>
      <c r="AT389" s="243" t="s">
        <v>307</v>
      </c>
      <c r="AU389" s="243" t="s">
        <v>81</v>
      </c>
      <c r="AV389" s="13" t="s">
        <v>79</v>
      </c>
      <c r="AW389" s="13" t="s">
        <v>33</v>
      </c>
      <c r="AX389" s="13" t="s">
        <v>72</v>
      </c>
      <c r="AY389" s="243" t="s">
        <v>295</v>
      </c>
    </row>
    <row r="390" s="14" customFormat="1">
      <c r="A390" s="14"/>
      <c r="B390" s="244"/>
      <c r="C390" s="245"/>
      <c r="D390" s="235" t="s">
        <v>307</v>
      </c>
      <c r="E390" s="246" t="s">
        <v>21</v>
      </c>
      <c r="F390" s="247" t="s">
        <v>79</v>
      </c>
      <c r="G390" s="245"/>
      <c r="H390" s="248">
        <v>1</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307</v>
      </c>
      <c r="AU390" s="254" t="s">
        <v>81</v>
      </c>
      <c r="AV390" s="14" t="s">
        <v>81</v>
      </c>
      <c r="AW390" s="14" t="s">
        <v>33</v>
      </c>
      <c r="AX390" s="14" t="s">
        <v>72</v>
      </c>
      <c r="AY390" s="254" t="s">
        <v>295</v>
      </c>
    </row>
    <row r="391" s="13" customFormat="1">
      <c r="A391" s="13"/>
      <c r="B391" s="233"/>
      <c r="C391" s="234"/>
      <c r="D391" s="235" t="s">
        <v>307</v>
      </c>
      <c r="E391" s="236" t="s">
        <v>21</v>
      </c>
      <c r="F391" s="237" t="s">
        <v>1436</v>
      </c>
      <c r="G391" s="234"/>
      <c r="H391" s="236" t="s">
        <v>21</v>
      </c>
      <c r="I391" s="238"/>
      <c r="J391" s="234"/>
      <c r="K391" s="234"/>
      <c r="L391" s="239"/>
      <c r="M391" s="240"/>
      <c r="N391" s="241"/>
      <c r="O391" s="241"/>
      <c r="P391" s="241"/>
      <c r="Q391" s="241"/>
      <c r="R391" s="241"/>
      <c r="S391" s="241"/>
      <c r="T391" s="242"/>
      <c r="U391" s="13"/>
      <c r="V391" s="13"/>
      <c r="W391" s="13"/>
      <c r="X391" s="13"/>
      <c r="Y391" s="13"/>
      <c r="Z391" s="13"/>
      <c r="AA391" s="13"/>
      <c r="AB391" s="13"/>
      <c r="AC391" s="13"/>
      <c r="AD391" s="13"/>
      <c r="AE391" s="13"/>
      <c r="AT391" s="243" t="s">
        <v>307</v>
      </c>
      <c r="AU391" s="243" t="s">
        <v>81</v>
      </c>
      <c r="AV391" s="13" t="s">
        <v>79</v>
      </c>
      <c r="AW391" s="13" t="s">
        <v>33</v>
      </c>
      <c r="AX391" s="13" t="s">
        <v>72</v>
      </c>
      <c r="AY391" s="243" t="s">
        <v>295</v>
      </c>
    </row>
    <row r="392" s="14" customFormat="1">
      <c r="A392" s="14"/>
      <c r="B392" s="244"/>
      <c r="C392" s="245"/>
      <c r="D392" s="235" t="s">
        <v>307</v>
      </c>
      <c r="E392" s="246" t="s">
        <v>21</v>
      </c>
      <c r="F392" s="247" t="s">
        <v>303</v>
      </c>
      <c r="G392" s="245"/>
      <c r="H392" s="248">
        <v>4</v>
      </c>
      <c r="I392" s="249"/>
      <c r="J392" s="245"/>
      <c r="K392" s="245"/>
      <c r="L392" s="250"/>
      <c r="M392" s="251"/>
      <c r="N392" s="252"/>
      <c r="O392" s="252"/>
      <c r="P392" s="252"/>
      <c r="Q392" s="252"/>
      <c r="R392" s="252"/>
      <c r="S392" s="252"/>
      <c r="T392" s="253"/>
      <c r="U392" s="14"/>
      <c r="V392" s="14"/>
      <c r="W392" s="14"/>
      <c r="X392" s="14"/>
      <c r="Y392" s="14"/>
      <c r="Z392" s="14"/>
      <c r="AA392" s="14"/>
      <c r="AB392" s="14"/>
      <c r="AC392" s="14"/>
      <c r="AD392" s="14"/>
      <c r="AE392" s="14"/>
      <c r="AT392" s="254" t="s">
        <v>307</v>
      </c>
      <c r="AU392" s="254" t="s">
        <v>81</v>
      </c>
      <c r="AV392" s="14" t="s">
        <v>81</v>
      </c>
      <c r="AW392" s="14" t="s">
        <v>33</v>
      </c>
      <c r="AX392" s="14" t="s">
        <v>72</v>
      </c>
      <c r="AY392" s="254" t="s">
        <v>295</v>
      </c>
    </row>
    <row r="393" s="13" customFormat="1">
      <c r="A393" s="13"/>
      <c r="B393" s="233"/>
      <c r="C393" s="234"/>
      <c r="D393" s="235" t="s">
        <v>307</v>
      </c>
      <c r="E393" s="236" t="s">
        <v>21</v>
      </c>
      <c r="F393" s="237" t="s">
        <v>1437</v>
      </c>
      <c r="G393" s="234"/>
      <c r="H393" s="236" t="s">
        <v>21</v>
      </c>
      <c r="I393" s="238"/>
      <c r="J393" s="234"/>
      <c r="K393" s="234"/>
      <c r="L393" s="239"/>
      <c r="M393" s="240"/>
      <c r="N393" s="241"/>
      <c r="O393" s="241"/>
      <c r="P393" s="241"/>
      <c r="Q393" s="241"/>
      <c r="R393" s="241"/>
      <c r="S393" s="241"/>
      <c r="T393" s="242"/>
      <c r="U393" s="13"/>
      <c r="V393" s="13"/>
      <c r="W393" s="13"/>
      <c r="X393" s="13"/>
      <c r="Y393" s="13"/>
      <c r="Z393" s="13"/>
      <c r="AA393" s="13"/>
      <c r="AB393" s="13"/>
      <c r="AC393" s="13"/>
      <c r="AD393" s="13"/>
      <c r="AE393" s="13"/>
      <c r="AT393" s="243" t="s">
        <v>307</v>
      </c>
      <c r="AU393" s="243" t="s">
        <v>81</v>
      </c>
      <c r="AV393" s="13" t="s">
        <v>79</v>
      </c>
      <c r="AW393" s="13" t="s">
        <v>33</v>
      </c>
      <c r="AX393" s="13" t="s">
        <v>72</v>
      </c>
      <c r="AY393" s="243" t="s">
        <v>295</v>
      </c>
    </row>
    <row r="394" s="14" customFormat="1">
      <c r="A394" s="14"/>
      <c r="B394" s="244"/>
      <c r="C394" s="245"/>
      <c r="D394" s="235" t="s">
        <v>307</v>
      </c>
      <c r="E394" s="246" t="s">
        <v>21</v>
      </c>
      <c r="F394" s="247" t="s">
        <v>79</v>
      </c>
      <c r="G394" s="245"/>
      <c r="H394" s="248">
        <v>1</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307</v>
      </c>
      <c r="AU394" s="254" t="s">
        <v>81</v>
      </c>
      <c r="AV394" s="14" t="s">
        <v>81</v>
      </c>
      <c r="AW394" s="14" t="s">
        <v>33</v>
      </c>
      <c r="AX394" s="14" t="s">
        <v>72</v>
      </c>
      <c r="AY394" s="254" t="s">
        <v>295</v>
      </c>
    </row>
    <row r="395" s="15" customFormat="1">
      <c r="A395" s="15"/>
      <c r="B395" s="255"/>
      <c r="C395" s="256"/>
      <c r="D395" s="235" t="s">
        <v>307</v>
      </c>
      <c r="E395" s="257" t="s">
        <v>21</v>
      </c>
      <c r="F395" s="258" t="s">
        <v>312</v>
      </c>
      <c r="G395" s="256"/>
      <c r="H395" s="259">
        <v>7</v>
      </c>
      <c r="I395" s="260"/>
      <c r="J395" s="256"/>
      <c r="K395" s="256"/>
      <c r="L395" s="261"/>
      <c r="M395" s="262"/>
      <c r="N395" s="263"/>
      <c r="O395" s="263"/>
      <c r="P395" s="263"/>
      <c r="Q395" s="263"/>
      <c r="R395" s="263"/>
      <c r="S395" s="263"/>
      <c r="T395" s="264"/>
      <c r="U395" s="15"/>
      <c r="V395" s="15"/>
      <c r="W395" s="15"/>
      <c r="X395" s="15"/>
      <c r="Y395" s="15"/>
      <c r="Z395" s="15"/>
      <c r="AA395" s="15"/>
      <c r="AB395" s="15"/>
      <c r="AC395" s="15"/>
      <c r="AD395" s="15"/>
      <c r="AE395" s="15"/>
      <c r="AT395" s="265" t="s">
        <v>307</v>
      </c>
      <c r="AU395" s="265" t="s">
        <v>81</v>
      </c>
      <c r="AV395" s="15" t="s">
        <v>303</v>
      </c>
      <c r="AW395" s="15" t="s">
        <v>33</v>
      </c>
      <c r="AX395" s="15" t="s">
        <v>79</v>
      </c>
      <c r="AY395" s="265" t="s">
        <v>295</v>
      </c>
    </row>
    <row r="396" s="2" customFormat="1" ht="55.5" customHeight="1">
      <c r="A396" s="40"/>
      <c r="B396" s="41"/>
      <c r="C396" s="215" t="s">
        <v>1459</v>
      </c>
      <c r="D396" s="215" t="s">
        <v>298</v>
      </c>
      <c r="E396" s="216" t="s">
        <v>1454</v>
      </c>
      <c r="F396" s="217" t="s">
        <v>1455</v>
      </c>
      <c r="G396" s="218" t="s">
        <v>459</v>
      </c>
      <c r="H396" s="219">
        <v>1</v>
      </c>
      <c r="I396" s="220"/>
      <c r="J396" s="221">
        <f>ROUND(I396*H396,2)</f>
        <v>0</v>
      </c>
      <c r="K396" s="217" t="s">
        <v>302</v>
      </c>
      <c r="L396" s="46"/>
      <c r="M396" s="222" t="s">
        <v>21</v>
      </c>
      <c r="N396" s="223" t="s">
        <v>43</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373</v>
      </c>
      <c r="AT396" s="226" t="s">
        <v>298</v>
      </c>
      <c r="AU396" s="226" t="s">
        <v>81</v>
      </c>
      <c r="AY396" s="19" t="s">
        <v>295</v>
      </c>
      <c r="BE396" s="227">
        <f>IF(N396="základní",J396,0)</f>
        <v>0</v>
      </c>
      <c r="BF396" s="227">
        <f>IF(N396="snížená",J396,0)</f>
        <v>0</v>
      </c>
      <c r="BG396" s="227">
        <f>IF(N396="zákl. přenesená",J396,0)</f>
        <v>0</v>
      </c>
      <c r="BH396" s="227">
        <f>IF(N396="sníž. přenesená",J396,0)</f>
        <v>0</v>
      </c>
      <c r="BI396" s="227">
        <f>IF(N396="nulová",J396,0)</f>
        <v>0</v>
      </c>
      <c r="BJ396" s="19" t="s">
        <v>79</v>
      </c>
      <c r="BK396" s="227">
        <f>ROUND(I396*H396,2)</f>
        <v>0</v>
      </c>
      <c r="BL396" s="19" t="s">
        <v>373</v>
      </c>
      <c r="BM396" s="226" t="s">
        <v>1762</v>
      </c>
    </row>
    <row r="397" s="2" customFormat="1">
      <c r="A397" s="40"/>
      <c r="B397" s="41"/>
      <c r="C397" s="42"/>
      <c r="D397" s="228" t="s">
        <v>305</v>
      </c>
      <c r="E397" s="42"/>
      <c r="F397" s="229" t="s">
        <v>1457</v>
      </c>
      <c r="G397" s="42"/>
      <c r="H397" s="42"/>
      <c r="I397" s="230"/>
      <c r="J397" s="42"/>
      <c r="K397" s="42"/>
      <c r="L397" s="46"/>
      <c r="M397" s="231"/>
      <c r="N397" s="232"/>
      <c r="O397" s="86"/>
      <c r="P397" s="86"/>
      <c r="Q397" s="86"/>
      <c r="R397" s="86"/>
      <c r="S397" s="86"/>
      <c r="T397" s="87"/>
      <c r="U397" s="40"/>
      <c r="V397" s="40"/>
      <c r="W397" s="40"/>
      <c r="X397" s="40"/>
      <c r="Y397" s="40"/>
      <c r="Z397" s="40"/>
      <c r="AA397" s="40"/>
      <c r="AB397" s="40"/>
      <c r="AC397" s="40"/>
      <c r="AD397" s="40"/>
      <c r="AE397" s="40"/>
      <c r="AT397" s="19" t="s">
        <v>305</v>
      </c>
      <c r="AU397" s="19" t="s">
        <v>81</v>
      </c>
    </row>
    <row r="398" s="14" customFormat="1">
      <c r="A398" s="14"/>
      <c r="B398" s="244"/>
      <c r="C398" s="245"/>
      <c r="D398" s="235" t="s">
        <v>307</v>
      </c>
      <c r="E398" s="246" t="s">
        <v>21</v>
      </c>
      <c r="F398" s="247" t="s">
        <v>1458</v>
      </c>
      <c r="G398" s="245"/>
      <c r="H398" s="248">
        <v>1</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307</v>
      </c>
      <c r="AU398" s="254" t="s">
        <v>81</v>
      </c>
      <c r="AV398" s="14" t="s">
        <v>81</v>
      </c>
      <c r="AW398" s="14" t="s">
        <v>33</v>
      </c>
      <c r="AX398" s="14" t="s">
        <v>72</v>
      </c>
      <c r="AY398" s="254" t="s">
        <v>295</v>
      </c>
    </row>
    <row r="399" s="15" customFormat="1">
      <c r="A399" s="15"/>
      <c r="B399" s="255"/>
      <c r="C399" s="256"/>
      <c r="D399" s="235" t="s">
        <v>307</v>
      </c>
      <c r="E399" s="257" t="s">
        <v>21</v>
      </c>
      <c r="F399" s="258" t="s">
        <v>312</v>
      </c>
      <c r="G399" s="256"/>
      <c r="H399" s="259">
        <v>1</v>
      </c>
      <c r="I399" s="260"/>
      <c r="J399" s="256"/>
      <c r="K399" s="256"/>
      <c r="L399" s="261"/>
      <c r="M399" s="262"/>
      <c r="N399" s="263"/>
      <c r="O399" s="263"/>
      <c r="P399" s="263"/>
      <c r="Q399" s="263"/>
      <c r="R399" s="263"/>
      <c r="S399" s="263"/>
      <c r="T399" s="264"/>
      <c r="U399" s="15"/>
      <c r="V399" s="15"/>
      <c r="W399" s="15"/>
      <c r="X399" s="15"/>
      <c r="Y399" s="15"/>
      <c r="Z399" s="15"/>
      <c r="AA399" s="15"/>
      <c r="AB399" s="15"/>
      <c r="AC399" s="15"/>
      <c r="AD399" s="15"/>
      <c r="AE399" s="15"/>
      <c r="AT399" s="265" t="s">
        <v>307</v>
      </c>
      <c r="AU399" s="265" t="s">
        <v>81</v>
      </c>
      <c r="AV399" s="15" t="s">
        <v>303</v>
      </c>
      <c r="AW399" s="15" t="s">
        <v>33</v>
      </c>
      <c r="AX399" s="15" t="s">
        <v>79</v>
      </c>
      <c r="AY399" s="265" t="s">
        <v>295</v>
      </c>
    </row>
    <row r="400" s="2" customFormat="1" ht="24.15" customHeight="1">
      <c r="A400" s="40"/>
      <c r="B400" s="41"/>
      <c r="C400" s="286" t="s">
        <v>1463</v>
      </c>
      <c r="D400" s="286" t="s">
        <v>947</v>
      </c>
      <c r="E400" s="287" t="s">
        <v>1460</v>
      </c>
      <c r="F400" s="288" t="s">
        <v>1461</v>
      </c>
      <c r="G400" s="289" t="s">
        <v>459</v>
      </c>
      <c r="H400" s="290">
        <v>1</v>
      </c>
      <c r="I400" s="291"/>
      <c r="J400" s="292">
        <f>ROUND(I400*H400,2)</f>
        <v>0</v>
      </c>
      <c r="K400" s="288" t="s">
        <v>302</v>
      </c>
      <c r="L400" s="293"/>
      <c r="M400" s="294" t="s">
        <v>21</v>
      </c>
      <c r="N400" s="295" t="s">
        <v>43</v>
      </c>
      <c r="O400" s="86"/>
      <c r="P400" s="224">
        <f>O400*H400</f>
        <v>0</v>
      </c>
      <c r="Q400" s="224">
        <v>0.036999999999999998</v>
      </c>
      <c r="R400" s="224">
        <f>Q400*H400</f>
        <v>0.036999999999999998</v>
      </c>
      <c r="S400" s="224">
        <v>0</v>
      </c>
      <c r="T400" s="225">
        <f>S400*H400</f>
        <v>0</v>
      </c>
      <c r="U400" s="40"/>
      <c r="V400" s="40"/>
      <c r="W400" s="40"/>
      <c r="X400" s="40"/>
      <c r="Y400" s="40"/>
      <c r="Z400" s="40"/>
      <c r="AA400" s="40"/>
      <c r="AB400" s="40"/>
      <c r="AC400" s="40"/>
      <c r="AD400" s="40"/>
      <c r="AE400" s="40"/>
      <c r="AR400" s="226" t="s">
        <v>997</v>
      </c>
      <c r="AT400" s="226" t="s">
        <v>947</v>
      </c>
      <c r="AU400" s="226" t="s">
        <v>81</v>
      </c>
      <c r="AY400" s="19" t="s">
        <v>295</v>
      </c>
      <c r="BE400" s="227">
        <f>IF(N400="základní",J400,0)</f>
        <v>0</v>
      </c>
      <c r="BF400" s="227">
        <f>IF(N400="snížená",J400,0)</f>
        <v>0</v>
      </c>
      <c r="BG400" s="227">
        <f>IF(N400="zákl. přenesená",J400,0)</f>
        <v>0</v>
      </c>
      <c r="BH400" s="227">
        <f>IF(N400="sníž. přenesená",J400,0)</f>
        <v>0</v>
      </c>
      <c r="BI400" s="227">
        <f>IF(N400="nulová",J400,0)</f>
        <v>0</v>
      </c>
      <c r="BJ400" s="19" t="s">
        <v>79</v>
      </c>
      <c r="BK400" s="227">
        <f>ROUND(I400*H400,2)</f>
        <v>0</v>
      </c>
      <c r="BL400" s="19" t="s">
        <v>373</v>
      </c>
      <c r="BM400" s="226" t="s">
        <v>1763</v>
      </c>
    </row>
    <row r="401" s="2" customFormat="1" ht="44.25" customHeight="1">
      <c r="A401" s="40"/>
      <c r="B401" s="41"/>
      <c r="C401" s="215" t="s">
        <v>1465</v>
      </c>
      <c r="D401" s="215" t="s">
        <v>298</v>
      </c>
      <c r="E401" s="216" t="s">
        <v>1038</v>
      </c>
      <c r="F401" s="217" t="s">
        <v>1039</v>
      </c>
      <c r="G401" s="218" t="s">
        <v>328</v>
      </c>
      <c r="H401" s="219">
        <v>2.1499999999999999</v>
      </c>
      <c r="I401" s="220"/>
      <c r="J401" s="221">
        <f>ROUND(I401*H401,2)</f>
        <v>0</v>
      </c>
      <c r="K401" s="217" t="s">
        <v>302</v>
      </c>
      <c r="L401" s="46"/>
      <c r="M401" s="222" t="s">
        <v>21</v>
      </c>
      <c r="N401" s="223" t="s">
        <v>43</v>
      </c>
      <c r="O401" s="86"/>
      <c r="P401" s="224">
        <f>O401*H401</f>
        <v>0</v>
      </c>
      <c r="Q401" s="224">
        <v>0.011140000000000001</v>
      </c>
      <c r="R401" s="224">
        <f>Q401*H401</f>
        <v>0.023951</v>
      </c>
      <c r="S401" s="224">
        <v>0</v>
      </c>
      <c r="T401" s="225">
        <f>S401*H401</f>
        <v>0</v>
      </c>
      <c r="U401" s="40"/>
      <c r="V401" s="40"/>
      <c r="W401" s="40"/>
      <c r="X401" s="40"/>
      <c r="Y401" s="40"/>
      <c r="Z401" s="40"/>
      <c r="AA401" s="40"/>
      <c r="AB401" s="40"/>
      <c r="AC401" s="40"/>
      <c r="AD401" s="40"/>
      <c r="AE401" s="40"/>
      <c r="AR401" s="226" t="s">
        <v>373</v>
      </c>
      <c r="AT401" s="226" t="s">
        <v>298</v>
      </c>
      <c r="AU401" s="226" t="s">
        <v>81</v>
      </c>
      <c r="AY401" s="19" t="s">
        <v>295</v>
      </c>
      <c r="BE401" s="227">
        <f>IF(N401="základní",J401,0)</f>
        <v>0</v>
      </c>
      <c r="BF401" s="227">
        <f>IF(N401="snížená",J401,0)</f>
        <v>0</v>
      </c>
      <c r="BG401" s="227">
        <f>IF(N401="zákl. přenesená",J401,0)</f>
        <v>0</v>
      </c>
      <c r="BH401" s="227">
        <f>IF(N401="sníž. přenesená",J401,0)</f>
        <v>0</v>
      </c>
      <c r="BI401" s="227">
        <f>IF(N401="nulová",J401,0)</f>
        <v>0</v>
      </c>
      <c r="BJ401" s="19" t="s">
        <v>79</v>
      </c>
      <c r="BK401" s="227">
        <f>ROUND(I401*H401,2)</f>
        <v>0</v>
      </c>
      <c r="BL401" s="19" t="s">
        <v>373</v>
      </c>
      <c r="BM401" s="226" t="s">
        <v>1764</v>
      </c>
    </row>
    <row r="402" s="2" customFormat="1">
      <c r="A402" s="40"/>
      <c r="B402" s="41"/>
      <c r="C402" s="42"/>
      <c r="D402" s="228" t="s">
        <v>305</v>
      </c>
      <c r="E402" s="42"/>
      <c r="F402" s="229" t="s">
        <v>1041</v>
      </c>
      <c r="G402" s="42"/>
      <c r="H402" s="42"/>
      <c r="I402" s="230"/>
      <c r="J402" s="42"/>
      <c r="K402" s="42"/>
      <c r="L402" s="46"/>
      <c r="M402" s="231"/>
      <c r="N402" s="232"/>
      <c r="O402" s="86"/>
      <c r="P402" s="86"/>
      <c r="Q402" s="86"/>
      <c r="R402" s="86"/>
      <c r="S402" s="86"/>
      <c r="T402" s="87"/>
      <c r="U402" s="40"/>
      <c r="V402" s="40"/>
      <c r="W402" s="40"/>
      <c r="X402" s="40"/>
      <c r="Y402" s="40"/>
      <c r="Z402" s="40"/>
      <c r="AA402" s="40"/>
      <c r="AB402" s="40"/>
      <c r="AC402" s="40"/>
      <c r="AD402" s="40"/>
      <c r="AE402" s="40"/>
      <c r="AT402" s="19" t="s">
        <v>305</v>
      </c>
      <c r="AU402" s="19" t="s">
        <v>81</v>
      </c>
    </row>
    <row r="403" s="13" customFormat="1">
      <c r="A403" s="13"/>
      <c r="B403" s="233"/>
      <c r="C403" s="234"/>
      <c r="D403" s="235" t="s">
        <v>307</v>
      </c>
      <c r="E403" s="236" t="s">
        <v>21</v>
      </c>
      <c r="F403" s="237" t="s">
        <v>1042</v>
      </c>
      <c r="G403" s="234"/>
      <c r="H403" s="236" t="s">
        <v>21</v>
      </c>
      <c r="I403" s="238"/>
      <c r="J403" s="234"/>
      <c r="K403" s="234"/>
      <c r="L403" s="239"/>
      <c r="M403" s="240"/>
      <c r="N403" s="241"/>
      <c r="O403" s="241"/>
      <c r="P403" s="241"/>
      <c r="Q403" s="241"/>
      <c r="R403" s="241"/>
      <c r="S403" s="241"/>
      <c r="T403" s="242"/>
      <c r="U403" s="13"/>
      <c r="V403" s="13"/>
      <c r="W403" s="13"/>
      <c r="X403" s="13"/>
      <c r="Y403" s="13"/>
      <c r="Z403" s="13"/>
      <c r="AA403" s="13"/>
      <c r="AB403" s="13"/>
      <c r="AC403" s="13"/>
      <c r="AD403" s="13"/>
      <c r="AE403" s="13"/>
      <c r="AT403" s="243" t="s">
        <v>307</v>
      </c>
      <c r="AU403" s="243" t="s">
        <v>81</v>
      </c>
      <c r="AV403" s="13" t="s">
        <v>79</v>
      </c>
      <c r="AW403" s="13" t="s">
        <v>33</v>
      </c>
      <c r="AX403" s="13" t="s">
        <v>72</v>
      </c>
      <c r="AY403" s="243" t="s">
        <v>295</v>
      </c>
    </row>
    <row r="404" s="14" customFormat="1">
      <c r="A404" s="14"/>
      <c r="B404" s="244"/>
      <c r="C404" s="245"/>
      <c r="D404" s="235" t="s">
        <v>307</v>
      </c>
      <c r="E404" s="246" t="s">
        <v>21</v>
      </c>
      <c r="F404" s="247" t="s">
        <v>1043</v>
      </c>
      <c r="G404" s="245"/>
      <c r="H404" s="248">
        <v>2.1499999999999999</v>
      </c>
      <c r="I404" s="249"/>
      <c r="J404" s="245"/>
      <c r="K404" s="245"/>
      <c r="L404" s="250"/>
      <c r="M404" s="251"/>
      <c r="N404" s="252"/>
      <c r="O404" s="252"/>
      <c r="P404" s="252"/>
      <c r="Q404" s="252"/>
      <c r="R404" s="252"/>
      <c r="S404" s="252"/>
      <c r="T404" s="253"/>
      <c r="U404" s="14"/>
      <c r="V404" s="14"/>
      <c r="W404" s="14"/>
      <c r="X404" s="14"/>
      <c r="Y404" s="14"/>
      <c r="Z404" s="14"/>
      <c r="AA404" s="14"/>
      <c r="AB404" s="14"/>
      <c r="AC404" s="14"/>
      <c r="AD404" s="14"/>
      <c r="AE404" s="14"/>
      <c r="AT404" s="254" t="s">
        <v>307</v>
      </c>
      <c r="AU404" s="254" t="s">
        <v>81</v>
      </c>
      <c r="AV404" s="14" t="s">
        <v>81</v>
      </c>
      <c r="AW404" s="14" t="s">
        <v>33</v>
      </c>
      <c r="AX404" s="14" t="s">
        <v>72</v>
      </c>
      <c r="AY404" s="254" t="s">
        <v>295</v>
      </c>
    </row>
    <row r="405" s="15" customFormat="1">
      <c r="A405" s="15"/>
      <c r="B405" s="255"/>
      <c r="C405" s="256"/>
      <c r="D405" s="235" t="s">
        <v>307</v>
      </c>
      <c r="E405" s="257" t="s">
        <v>21</v>
      </c>
      <c r="F405" s="258" t="s">
        <v>312</v>
      </c>
      <c r="G405" s="256"/>
      <c r="H405" s="259">
        <v>2.1499999999999999</v>
      </c>
      <c r="I405" s="260"/>
      <c r="J405" s="256"/>
      <c r="K405" s="256"/>
      <c r="L405" s="261"/>
      <c r="M405" s="262"/>
      <c r="N405" s="263"/>
      <c r="O405" s="263"/>
      <c r="P405" s="263"/>
      <c r="Q405" s="263"/>
      <c r="R405" s="263"/>
      <c r="S405" s="263"/>
      <c r="T405" s="264"/>
      <c r="U405" s="15"/>
      <c r="V405" s="15"/>
      <c r="W405" s="15"/>
      <c r="X405" s="15"/>
      <c r="Y405" s="15"/>
      <c r="Z405" s="15"/>
      <c r="AA405" s="15"/>
      <c r="AB405" s="15"/>
      <c r="AC405" s="15"/>
      <c r="AD405" s="15"/>
      <c r="AE405" s="15"/>
      <c r="AT405" s="265" t="s">
        <v>307</v>
      </c>
      <c r="AU405" s="265" t="s">
        <v>81</v>
      </c>
      <c r="AV405" s="15" t="s">
        <v>303</v>
      </c>
      <c r="AW405" s="15" t="s">
        <v>33</v>
      </c>
      <c r="AX405" s="15" t="s">
        <v>79</v>
      </c>
      <c r="AY405" s="265" t="s">
        <v>295</v>
      </c>
    </row>
    <row r="406" s="2" customFormat="1" ht="44.25" customHeight="1">
      <c r="A406" s="40"/>
      <c r="B406" s="41"/>
      <c r="C406" s="215" t="s">
        <v>1467</v>
      </c>
      <c r="D406" s="215" t="s">
        <v>298</v>
      </c>
      <c r="E406" s="216" t="s">
        <v>1050</v>
      </c>
      <c r="F406" s="217" t="s">
        <v>1051</v>
      </c>
      <c r="G406" s="218" t="s">
        <v>348</v>
      </c>
      <c r="H406" s="219">
        <v>7.5270000000000001</v>
      </c>
      <c r="I406" s="220"/>
      <c r="J406" s="221">
        <f>ROUND(I406*H406,2)</f>
        <v>0</v>
      </c>
      <c r="K406" s="217" t="s">
        <v>302</v>
      </c>
      <c r="L406" s="46"/>
      <c r="M406" s="222" t="s">
        <v>21</v>
      </c>
      <c r="N406" s="223" t="s">
        <v>43</v>
      </c>
      <c r="O406" s="86"/>
      <c r="P406" s="224">
        <f>O406*H406</f>
        <v>0</v>
      </c>
      <c r="Q406" s="224">
        <v>0</v>
      </c>
      <c r="R406" s="224">
        <f>Q406*H406</f>
        <v>0</v>
      </c>
      <c r="S406" s="224">
        <v>0</v>
      </c>
      <c r="T406" s="225">
        <f>S406*H406</f>
        <v>0</v>
      </c>
      <c r="U406" s="40"/>
      <c r="V406" s="40"/>
      <c r="W406" s="40"/>
      <c r="X406" s="40"/>
      <c r="Y406" s="40"/>
      <c r="Z406" s="40"/>
      <c r="AA406" s="40"/>
      <c r="AB406" s="40"/>
      <c r="AC406" s="40"/>
      <c r="AD406" s="40"/>
      <c r="AE406" s="40"/>
      <c r="AR406" s="226" t="s">
        <v>373</v>
      </c>
      <c r="AT406" s="226" t="s">
        <v>298</v>
      </c>
      <c r="AU406" s="226" t="s">
        <v>81</v>
      </c>
      <c r="AY406" s="19" t="s">
        <v>295</v>
      </c>
      <c r="BE406" s="227">
        <f>IF(N406="základní",J406,0)</f>
        <v>0</v>
      </c>
      <c r="BF406" s="227">
        <f>IF(N406="snížená",J406,0)</f>
        <v>0</v>
      </c>
      <c r="BG406" s="227">
        <f>IF(N406="zákl. přenesená",J406,0)</f>
        <v>0</v>
      </c>
      <c r="BH406" s="227">
        <f>IF(N406="sníž. přenesená",J406,0)</f>
        <v>0</v>
      </c>
      <c r="BI406" s="227">
        <f>IF(N406="nulová",J406,0)</f>
        <v>0</v>
      </c>
      <c r="BJ406" s="19" t="s">
        <v>79</v>
      </c>
      <c r="BK406" s="227">
        <f>ROUND(I406*H406,2)</f>
        <v>0</v>
      </c>
      <c r="BL406" s="19" t="s">
        <v>373</v>
      </c>
      <c r="BM406" s="226" t="s">
        <v>1765</v>
      </c>
    </row>
    <row r="407" s="2" customFormat="1">
      <c r="A407" s="40"/>
      <c r="B407" s="41"/>
      <c r="C407" s="42"/>
      <c r="D407" s="228" t="s">
        <v>305</v>
      </c>
      <c r="E407" s="42"/>
      <c r="F407" s="229" t="s">
        <v>1053</v>
      </c>
      <c r="G407" s="42"/>
      <c r="H407" s="42"/>
      <c r="I407" s="230"/>
      <c r="J407" s="42"/>
      <c r="K407" s="42"/>
      <c r="L407" s="46"/>
      <c r="M407" s="231"/>
      <c r="N407" s="232"/>
      <c r="O407" s="86"/>
      <c r="P407" s="86"/>
      <c r="Q407" s="86"/>
      <c r="R407" s="86"/>
      <c r="S407" s="86"/>
      <c r="T407" s="87"/>
      <c r="U407" s="40"/>
      <c r="V407" s="40"/>
      <c r="W407" s="40"/>
      <c r="X407" s="40"/>
      <c r="Y407" s="40"/>
      <c r="Z407" s="40"/>
      <c r="AA407" s="40"/>
      <c r="AB407" s="40"/>
      <c r="AC407" s="40"/>
      <c r="AD407" s="40"/>
      <c r="AE407" s="40"/>
      <c r="AT407" s="19" t="s">
        <v>305</v>
      </c>
      <c r="AU407" s="19" t="s">
        <v>81</v>
      </c>
    </row>
    <row r="408" s="12" customFormat="1" ht="22.8" customHeight="1">
      <c r="A408" s="12"/>
      <c r="B408" s="199"/>
      <c r="C408" s="200"/>
      <c r="D408" s="201" t="s">
        <v>71</v>
      </c>
      <c r="E408" s="213" t="s">
        <v>391</v>
      </c>
      <c r="F408" s="213" t="s">
        <v>392</v>
      </c>
      <c r="G408" s="200"/>
      <c r="H408" s="200"/>
      <c r="I408" s="203"/>
      <c r="J408" s="214">
        <f>BK408</f>
        <v>0</v>
      </c>
      <c r="K408" s="200"/>
      <c r="L408" s="205"/>
      <c r="M408" s="206"/>
      <c r="N408" s="207"/>
      <c r="O408" s="207"/>
      <c r="P408" s="208">
        <f>SUM(P409:P450)</f>
        <v>0</v>
      </c>
      <c r="Q408" s="207"/>
      <c r="R408" s="208">
        <f>SUM(R409:R450)</f>
        <v>0.38880000000000003</v>
      </c>
      <c r="S408" s="207"/>
      <c r="T408" s="209">
        <f>SUM(T409:T450)</f>
        <v>0</v>
      </c>
      <c r="U408" s="12"/>
      <c r="V408" s="12"/>
      <c r="W408" s="12"/>
      <c r="X408" s="12"/>
      <c r="Y408" s="12"/>
      <c r="Z408" s="12"/>
      <c r="AA408" s="12"/>
      <c r="AB408" s="12"/>
      <c r="AC408" s="12"/>
      <c r="AD408" s="12"/>
      <c r="AE408" s="12"/>
      <c r="AR408" s="210" t="s">
        <v>81</v>
      </c>
      <c r="AT408" s="211" t="s">
        <v>71</v>
      </c>
      <c r="AU408" s="211" t="s">
        <v>79</v>
      </c>
      <c r="AY408" s="210" t="s">
        <v>295</v>
      </c>
      <c r="BK408" s="212">
        <f>SUM(BK409:BK450)</f>
        <v>0</v>
      </c>
    </row>
    <row r="409" s="2" customFormat="1" ht="37.8" customHeight="1">
      <c r="A409" s="40"/>
      <c r="B409" s="41"/>
      <c r="C409" s="215" t="s">
        <v>1472</v>
      </c>
      <c r="D409" s="215" t="s">
        <v>298</v>
      </c>
      <c r="E409" s="216" t="s">
        <v>1055</v>
      </c>
      <c r="F409" s="217" t="s">
        <v>1056</v>
      </c>
      <c r="G409" s="218" t="s">
        <v>459</v>
      </c>
      <c r="H409" s="219">
        <v>12</v>
      </c>
      <c r="I409" s="220"/>
      <c r="J409" s="221">
        <f>ROUND(I409*H409,2)</f>
        <v>0</v>
      </c>
      <c r="K409" s="217" t="s">
        <v>302</v>
      </c>
      <c r="L409" s="46"/>
      <c r="M409" s="222" t="s">
        <v>21</v>
      </c>
      <c r="N409" s="223" t="s">
        <v>43</v>
      </c>
      <c r="O409" s="86"/>
      <c r="P409" s="224">
        <f>O409*H409</f>
        <v>0</v>
      </c>
      <c r="Q409" s="224">
        <v>0</v>
      </c>
      <c r="R409" s="224">
        <f>Q409*H409</f>
        <v>0</v>
      </c>
      <c r="S409" s="224">
        <v>0</v>
      </c>
      <c r="T409" s="225">
        <f>S409*H409</f>
        <v>0</v>
      </c>
      <c r="U409" s="40"/>
      <c r="V409" s="40"/>
      <c r="W409" s="40"/>
      <c r="X409" s="40"/>
      <c r="Y409" s="40"/>
      <c r="Z409" s="40"/>
      <c r="AA409" s="40"/>
      <c r="AB409" s="40"/>
      <c r="AC409" s="40"/>
      <c r="AD409" s="40"/>
      <c r="AE409" s="40"/>
      <c r="AR409" s="226" t="s">
        <v>373</v>
      </c>
      <c r="AT409" s="226" t="s">
        <v>298</v>
      </c>
      <c r="AU409" s="226" t="s">
        <v>81</v>
      </c>
      <c r="AY409" s="19" t="s">
        <v>295</v>
      </c>
      <c r="BE409" s="227">
        <f>IF(N409="základní",J409,0)</f>
        <v>0</v>
      </c>
      <c r="BF409" s="227">
        <f>IF(N409="snížená",J409,0)</f>
        <v>0</v>
      </c>
      <c r="BG409" s="227">
        <f>IF(N409="zákl. přenesená",J409,0)</f>
        <v>0</v>
      </c>
      <c r="BH409" s="227">
        <f>IF(N409="sníž. přenesená",J409,0)</f>
        <v>0</v>
      </c>
      <c r="BI409" s="227">
        <f>IF(N409="nulová",J409,0)</f>
        <v>0</v>
      </c>
      <c r="BJ409" s="19" t="s">
        <v>79</v>
      </c>
      <c r="BK409" s="227">
        <f>ROUND(I409*H409,2)</f>
        <v>0</v>
      </c>
      <c r="BL409" s="19" t="s">
        <v>373</v>
      </c>
      <c r="BM409" s="226" t="s">
        <v>1766</v>
      </c>
    </row>
    <row r="410" s="2" customFormat="1">
      <c r="A410" s="40"/>
      <c r="B410" s="41"/>
      <c r="C410" s="42"/>
      <c r="D410" s="228" t="s">
        <v>305</v>
      </c>
      <c r="E410" s="42"/>
      <c r="F410" s="229" t="s">
        <v>1058</v>
      </c>
      <c r="G410" s="42"/>
      <c r="H410" s="42"/>
      <c r="I410" s="230"/>
      <c r="J410" s="42"/>
      <c r="K410" s="42"/>
      <c r="L410" s="46"/>
      <c r="M410" s="231"/>
      <c r="N410" s="232"/>
      <c r="O410" s="86"/>
      <c r="P410" s="86"/>
      <c r="Q410" s="86"/>
      <c r="R410" s="86"/>
      <c r="S410" s="86"/>
      <c r="T410" s="87"/>
      <c r="U410" s="40"/>
      <c r="V410" s="40"/>
      <c r="W410" s="40"/>
      <c r="X410" s="40"/>
      <c r="Y410" s="40"/>
      <c r="Z410" s="40"/>
      <c r="AA410" s="40"/>
      <c r="AB410" s="40"/>
      <c r="AC410" s="40"/>
      <c r="AD410" s="40"/>
      <c r="AE410" s="40"/>
      <c r="AT410" s="19" t="s">
        <v>305</v>
      </c>
      <c r="AU410" s="19" t="s">
        <v>81</v>
      </c>
    </row>
    <row r="411" s="14" customFormat="1">
      <c r="A411" s="14"/>
      <c r="B411" s="244"/>
      <c r="C411" s="245"/>
      <c r="D411" s="235" t="s">
        <v>307</v>
      </c>
      <c r="E411" s="246" t="s">
        <v>21</v>
      </c>
      <c r="F411" s="247" t="s">
        <v>1767</v>
      </c>
      <c r="G411" s="245"/>
      <c r="H411" s="248">
        <v>3</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307</v>
      </c>
      <c r="AU411" s="254" t="s">
        <v>81</v>
      </c>
      <c r="AV411" s="14" t="s">
        <v>81</v>
      </c>
      <c r="AW411" s="14" t="s">
        <v>33</v>
      </c>
      <c r="AX411" s="14" t="s">
        <v>72</v>
      </c>
      <c r="AY411" s="254" t="s">
        <v>295</v>
      </c>
    </row>
    <row r="412" s="14" customFormat="1">
      <c r="A412" s="14"/>
      <c r="B412" s="244"/>
      <c r="C412" s="245"/>
      <c r="D412" s="235" t="s">
        <v>307</v>
      </c>
      <c r="E412" s="246" t="s">
        <v>21</v>
      </c>
      <c r="F412" s="247" t="s">
        <v>1469</v>
      </c>
      <c r="G412" s="245"/>
      <c r="H412" s="248">
        <v>1</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307</v>
      </c>
      <c r="AU412" s="254" t="s">
        <v>81</v>
      </c>
      <c r="AV412" s="14" t="s">
        <v>81</v>
      </c>
      <c r="AW412" s="14" t="s">
        <v>33</v>
      </c>
      <c r="AX412" s="14" t="s">
        <v>72</v>
      </c>
      <c r="AY412" s="254" t="s">
        <v>295</v>
      </c>
    </row>
    <row r="413" s="14" customFormat="1">
      <c r="A413" s="14"/>
      <c r="B413" s="244"/>
      <c r="C413" s="245"/>
      <c r="D413" s="235" t="s">
        <v>307</v>
      </c>
      <c r="E413" s="246" t="s">
        <v>21</v>
      </c>
      <c r="F413" s="247" t="s">
        <v>1768</v>
      </c>
      <c r="G413" s="245"/>
      <c r="H413" s="248">
        <v>3</v>
      </c>
      <c r="I413" s="249"/>
      <c r="J413" s="245"/>
      <c r="K413" s="245"/>
      <c r="L413" s="250"/>
      <c r="M413" s="251"/>
      <c r="N413" s="252"/>
      <c r="O413" s="252"/>
      <c r="P413" s="252"/>
      <c r="Q413" s="252"/>
      <c r="R413" s="252"/>
      <c r="S413" s="252"/>
      <c r="T413" s="253"/>
      <c r="U413" s="14"/>
      <c r="V413" s="14"/>
      <c r="W413" s="14"/>
      <c r="X413" s="14"/>
      <c r="Y413" s="14"/>
      <c r="Z413" s="14"/>
      <c r="AA413" s="14"/>
      <c r="AB413" s="14"/>
      <c r="AC413" s="14"/>
      <c r="AD413" s="14"/>
      <c r="AE413" s="14"/>
      <c r="AT413" s="254" t="s">
        <v>307</v>
      </c>
      <c r="AU413" s="254" t="s">
        <v>81</v>
      </c>
      <c r="AV413" s="14" t="s">
        <v>81</v>
      </c>
      <c r="AW413" s="14" t="s">
        <v>33</v>
      </c>
      <c r="AX413" s="14" t="s">
        <v>72</v>
      </c>
      <c r="AY413" s="254" t="s">
        <v>295</v>
      </c>
    </row>
    <row r="414" s="14" customFormat="1">
      <c r="A414" s="14"/>
      <c r="B414" s="244"/>
      <c r="C414" s="245"/>
      <c r="D414" s="235" t="s">
        <v>307</v>
      </c>
      <c r="E414" s="246" t="s">
        <v>21</v>
      </c>
      <c r="F414" s="247" t="s">
        <v>1059</v>
      </c>
      <c r="G414" s="245"/>
      <c r="H414" s="248">
        <v>1</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307</v>
      </c>
      <c r="AU414" s="254" t="s">
        <v>81</v>
      </c>
      <c r="AV414" s="14" t="s">
        <v>81</v>
      </c>
      <c r="AW414" s="14" t="s">
        <v>33</v>
      </c>
      <c r="AX414" s="14" t="s">
        <v>72</v>
      </c>
      <c r="AY414" s="254" t="s">
        <v>295</v>
      </c>
    </row>
    <row r="415" s="14" customFormat="1">
      <c r="A415" s="14"/>
      <c r="B415" s="244"/>
      <c r="C415" s="245"/>
      <c r="D415" s="235" t="s">
        <v>307</v>
      </c>
      <c r="E415" s="246" t="s">
        <v>21</v>
      </c>
      <c r="F415" s="247" t="s">
        <v>1769</v>
      </c>
      <c r="G415" s="245"/>
      <c r="H415" s="248">
        <v>2</v>
      </c>
      <c r="I415" s="249"/>
      <c r="J415" s="245"/>
      <c r="K415" s="245"/>
      <c r="L415" s="250"/>
      <c r="M415" s="251"/>
      <c r="N415" s="252"/>
      <c r="O415" s="252"/>
      <c r="P415" s="252"/>
      <c r="Q415" s="252"/>
      <c r="R415" s="252"/>
      <c r="S415" s="252"/>
      <c r="T415" s="253"/>
      <c r="U415" s="14"/>
      <c r="V415" s="14"/>
      <c r="W415" s="14"/>
      <c r="X415" s="14"/>
      <c r="Y415" s="14"/>
      <c r="Z415" s="14"/>
      <c r="AA415" s="14"/>
      <c r="AB415" s="14"/>
      <c r="AC415" s="14"/>
      <c r="AD415" s="14"/>
      <c r="AE415" s="14"/>
      <c r="AT415" s="254" t="s">
        <v>307</v>
      </c>
      <c r="AU415" s="254" t="s">
        <v>81</v>
      </c>
      <c r="AV415" s="14" t="s">
        <v>81</v>
      </c>
      <c r="AW415" s="14" t="s">
        <v>33</v>
      </c>
      <c r="AX415" s="14" t="s">
        <v>72</v>
      </c>
      <c r="AY415" s="254" t="s">
        <v>295</v>
      </c>
    </row>
    <row r="416" s="14" customFormat="1">
      <c r="A416" s="14"/>
      <c r="B416" s="244"/>
      <c r="C416" s="245"/>
      <c r="D416" s="235" t="s">
        <v>307</v>
      </c>
      <c r="E416" s="246" t="s">
        <v>21</v>
      </c>
      <c r="F416" s="247" t="s">
        <v>1770</v>
      </c>
      <c r="G416" s="245"/>
      <c r="H416" s="248">
        <v>1</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307</v>
      </c>
      <c r="AU416" s="254" t="s">
        <v>81</v>
      </c>
      <c r="AV416" s="14" t="s">
        <v>81</v>
      </c>
      <c r="AW416" s="14" t="s">
        <v>33</v>
      </c>
      <c r="AX416" s="14" t="s">
        <v>72</v>
      </c>
      <c r="AY416" s="254" t="s">
        <v>295</v>
      </c>
    </row>
    <row r="417" s="14" customFormat="1">
      <c r="A417" s="14"/>
      <c r="B417" s="244"/>
      <c r="C417" s="245"/>
      <c r="D417" s="235" t="s">
        <v>307</v>
      </c>
      <c r="E417" s="246" t="s">
        <v>21</v>
      </c>
      <c r="F417" s="247" t="s">
        <v>1771</v>
      </c>
      <c r="G417" s="245"/>
      <c r="H417" s="248">
        <v>1</v>
      </c>
      <c r="I417" s="249"/>
      <c r="J417" s="245"/>
      <c r="K417" s="245"/>
      <c r="L417" s="250"/>
      <c r="M417" s="251"/>
      <c r="N417" s="252"/>
      <c r="O417" s="252"/>
      <c r="P417" s="252"/>
      <c r="Q417" s="252"/>
      <c r="R417" s="252"/>
      <c r="S417" s="252"/>
      <c r="T417" s="253"/>
      <c r="U417" s="14"/>
      <c r="V417" s="14"/>
      <c r="W417" s="14"/>
      <c r="X417" s="14"/>
      <c r="Y417" s="14"/>
      <c r="Z417" s="14"/>
      <c r="AA417" s="14"/>
      <c r="AB417" s="14"/>
      <c r="AC417" s="14"/>
      <c r="AD417" s="14"/>
      <c r="AE417" s="14"/>
      <c r="AT417" s="254" t="s">
        <v>307</v>
      </c>
      <c r="AU417" s="254" t="s">
        <v>81</v>
      </c>
      <c r="AV417" s="14" t="s">
        <v>81</v>
      </c>
      <c r="AW417" s="14" t="s">
        <v>33</v>
      </c>
      <c r="AX417" s="14" t="s">
        <v>72</v>
      </c>
      <c r="AY417" s="254" t="s">
        <v>295</v>
      </c>
    </row>
    <row r="418" s="15" customFormat="1">
      <c r="A418" s="15"/>
      <c r="B418" s="255"/>
      <c r="C418" s="256"/>
      <c r="D418" s="235" t="s">
        <v>307</v>
      </c>
      <c r="E418" s="257" t="s">
        <v>21</v>
      </c>
      <c r="F418" s="258" t="s">
        <v>312</v>
      </c>
      <c r="G418" s="256"/>
      <c r="H418" s="259">
        <v>12</v>
      </c>
      <c r="I418" s="260"/>
      <c r="J418" s="256"/>
      <c r="K418" s="256"/>
      <c r="L418" s="261"/>
      <c r="M418" s="262"/>
      <c r="N418" s="263"/>
      <c r="O418" s="263"/>
      <c r="P418" s="263"/>
      <c r="Q418" s="263"/>
      <c r="R418" s="263"/>
      <c r="S418" s="263"/>
      <c r="T418" s="264"/>
      <c r="U418" s="15"/>
      <c r="V418" s="15"/>
      <c r="W418" s="15"/>
      <c r="X418" s="15"/>
      <c r="Y418" s="15"/>
      <c r="Z418" s="15"/>
      <c r="AA418" s="15"/>
      <c r="AB418" s="15"/>
      <c r="AC418" s="15"/>
      <c r="AD418" s="15"/>
      <c r="AE418" s="15"/>
      <c r="AT418" s="265" t="s">
        <v>307</v>
      </c>
      <c r="AU418" s="265" t="s">
        <v>81</v>
      </c>
      <c r="AV418" s="15" t="s">
        <v>303</v>
      </c>
      <c r="AW418" s="15" t="s">
        <v>33</v>
      </c>
      <c r="AX418" s="15" t="s">
        <v>79</v>
      </c>
      <c r="AY418" s="265" t="s">
        <v>295</v>
      </c>
    </row>
    <row r="419" s="2" customFormat="1" ht="33" customHeight="1">
      <c r="A419" s="40"/>
      <c r="B419" s="41"/>
      <c r="C419" s="286" t="s">
        <v>1474</v>
      </c>
      <c r="D419" s="286" t="s">
        <v>947</v>
      </c>
      <c r="E419" s="287" t="s">
        <v>1061</v>
      </c>
      <c r="F419" s="288" t="s">
        <v>1062</v>
      </c>
      <c r="G419" s="289" t="s">
        <v>459</v>
      </c>
      <c r="H419" s="290">
        <v>7</v>
      </c>
      <c r="I419" s="291"/>
      <c r="J419" s="292">
        <f>ROUND(I419*H419,2)</f>
        <v>0</v>
      </c>
      <c r="K419" s="288" t="s">
        <v>302</v>
      </c>
      <c r="L419" s="293"/>
      <c r="M419" s="294" t="s">
        <v>21</v>
      </c>
      <c r="N419" s="295" t="s">
        <v>43</v>
      </c>
      <c r="O419" s="86"/>
      <c r="P419" s="224">
        <f>O419*H419</f>
        <v>0</v>
      </c>
      <c r="Q419" s="224">
        <v>0.0195</v>
      </c>
      <c r="R419" s="224">
        <f>Q419*H419</f>
        <v>0.13650000000000001</v>
      </c>
      <c r="S419" s="224">
        <v>0</v>
      </c>
      <c r="T419" s="225">
        <f>S419*H419</f>
        <v>0</v>
      </c>
      <c r="U419" s="40"/>
      <c r="V419" s="40"/>
      <c r="W419" s="40"/>
      <c r="X419" s="40"/>
      <c r="Y419" s="40"/>
      <c r="Z419" s="40"/>
      <c r="AA419" s="40"/>
      <c r="AB419" s="40"/>
      <c r="AC419" s="40"/>
      <c r="AD419" s="40"/>
      <c r="AE419" s="40"/>
      <c r="AR419" s="226" t="s">
        <v>997</v>
      </c>
      <c r="AT419" s="226" t="s">
        <v>947</v>
      </c>
      <c r="AU419" s="226" t="s">
        <v>81</v>
      </c>
      <c r="AY419" s="19" t="s">
        <v>295</v>
      </c>
      <c r="BE419" s="227">
        <f>IF(N419="základní",J419,0)</f>
        <v>0</v>
      </c>
      <c r="BF419" s="227">
        <f>IF(N419="snížená",J419,0)</f>
        <v>0</v>
      </c>
      <c r="BG419" s="227">
        <f>IF(N419="zákl. přenesená",J419,0)</f>
        <v>0</v>
      </c>
      <c r="BH419" s="227">
        <f>IF(N419="sníž. přenesená",J419,0)</f>
        <v>0</v>
      </c>
      <c r="BI419" s="227">
        <f>IF(N419="nulová",J419,0)</f>
        <v>0</v>
      </c>
      <c r="BJ419" s="19" t="s">
        <v>79</v>
      </c>
      <c r="BK419" s="227">
        <f>ROUND(I419*H419,2)</f>
        <v>0</v>
      </c>
      <c r="BL419" s="19" t="s">
        <v>373</v>
      </c>
      <c r="BM419" s="226" t="s">
        <v>1772</v>
      </c>
    </row>
    <row r="420" s="14" customFormat="1">
      <c r="A420" s="14"/>
      <c r="B420" s="244"/>
      <c r="C420" s="245"/>
      <c r="D420" s="235" t="s">
        <v>307</v>
      </c>
      <c r="E420" s="246" t="s">
        <v>21</v>
      </c>
      <c r="F420" s="247" t="s">
        <v>1767</v>
      </c>
      <c r="G420" s="245"/>
      <c r="H420" s="248">
        <v>3</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307</v>
      </c>
      <c r="AU420" s="254" t="s">
        <v>81</v>
      </c>
      <c r="AV420" s="14" t="s">
        <v>81</v>
      </c>
      <c r="AW420" s="14" t="s">
        <v>33</v>
      </c>
      <c r="AX420" s="14" t="s">
        <v>72</v>
      </c>
      <c r="AY420" s="254" t="s">
        <v>295</v>
      </c>
    </row>
    <row r="421" s="14" customFormat="1">
      <c r="A421" s="14"/>
      <c r="B421" s="244"/>
      <c r="C421" s="245"/>
      <c r="D421" s="235" t="s">
        <v>307</v>
      </c>
      <c r="E421" s="246" t="s">
        <v>21</v>
      </c>
      <c r="F421" s="247" t="s">
        <v>1768</v>
      </c>
      <c r="G421" s="245"/>
      <c r="H421" s="248">
        <v>3</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307</v>
      </c>
      <c r="AU421" s="254" t="s">
        <v>81</v>
      </c>
      <c r="AV421" s="14" t="s">
        <v>81</v>
      </c>
      <c r="AW421" s="14" t="s">
        <v>33</v>
      </c>
      <c r="AX421" s="14" t="s">
        <v>72</v>
      </c>
      <c r="AY421" s="254" t="s">
        <v>295</v>
      </c>
    </row>
    <row r="422" s="14" customFormat="1">
      <c r="A422" s="14"/>
      <c r="B422" s="244"/>
      <c r="C422" s="245"/>
      <c r="D422" s="235" t="s">
        <v>307</v>
      </c>
      <c r="E422" s="246" t="s">
        <v>21</v>
      </c>
      <c r="F422" s="247" t="s">
        <v>1059</v>
      </c>
      <c r="G422" s="245"/>
      <c r="H422" s="248">
        <v>1</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307</v>
      </c>
      <c r="AU422" s="254" t="s">
        <v>81</v>
      </c>
      <c r="AV422" s="14" t="s">
        <v>81</v>
      </c>
      <c r="AW422" s="14" t="s">
        <v>33</v>
      </c>
      <c r="AX422" s="14" t="s">
        <v>72</v>
      </c>
      <c r="AY422" s="254" t="s">
        <v>295</v>
      </c>
    </row>
    <row r="423" s="15" customFormat="1">
      <c r="A423" s="15"/>
      <c r="B423" s="255"/>
      <c r="C423" s="256"/>
      <c r="D423" s="235" t="s">
        <v>307</v>
      </c>
      <c r="E423" s="257" t="s">
        <v>21</v>
      </c>
      <c r="F423" s="258" t="s">
        <v>312</v>
      </c>
      <c r="G423" s="256"/>
      <c r="H423" s="259">
        <v>7</v>
      </c>
      <c r="I423" s="260"/>
      <c r="J423" s="256"/>
      <c r="K423" s="256"/>
      <c r="L423" s="261"/>
      <c r="M423" s="262"/>
      <c r="N423" s="263"/>
      <c r="O423" s="263"/>
      <c r="P423" s="263"/>
      <c r="Q423" s="263"/>
      <c r="R423" s="263"/>
      <c r="S423" s="263"/>
      <c r="T423" s="264"/>
      <c r="U423" s="15"/>
      <c r="V423" s="15"/>
      <c r="W423" s="15"/>
      <c r="X423" s="15"/>
      <c r="Y423" s="15"/>
      <c r="Z423" s="15"/>
      <c r="AA423" s="15"/>
      <c r="AB423" s="15"/>
      <c r="AC423" s="15"/>
      <c r="AD423" s="15"/>
      <c r="AE423" s="15"/>
      <c r="AT423" s="265" t="s">
        <v>307</v>
      </c>
      <c r="AU423" s="265" t="s">
        <v>81</v>
      </c>
      <c r="AV423" s="15" t="s">
        <v>303</v>
      </c>
      <c r="AW423" s="15" t="s">
        <v>33</v>
      </c>
      <c r="AX423" s="15" t="s">
        <v>79</v>
      </c>
      <c r="AY423" s="265" t="s">
        <v>295</v>
      </c>
    </row>
    <row r="424" s="2" customFormat="1" ht="33" customHeight="1">
      <c r="A424" s="40"/>
      <c r="B424" s="41"/>
      <c r="C424" s="286" t="s">
        <v>1478</v>
      </c>
      <c r="D424" s="286" t="s">
        <v>947</v>
      </c>
      <c r="E424" s="287" t="s">
        <v>1773</v>
      </c>
      <c r="F424" s="288" t="s">
        <v>1774</v>
      </c>
      <c r="G424" s="289" t="s">
        <v>459</v>
      </c>
      <c r="H424" s="290">
        <v>4</v>
      </c>
      <c r="I424" s="291"/>
      <c r="J424" s="292">
        <f>ROUND(I424*H424,2)</f>
        <v>0</v>
      </c>
      <c r="K424" s="288" t="s">
        <v>302</v>
      </c>
      <c r="L424" s="293"/>
      <c r="M424" s="294" t="s">
        <v>21</v>
      </c>
      <c r="N424" s="295" t="s">
        <v>43</v>
      </c>
      <c r="O424" s="86"/>
      <c r="P424" s="224">
        <f>O424*H424</f>
        <v>0</v>
      </c>
      <c r="Q424" s="224">
        <v>0.042999999999999997</v>
      </c>
      <c r="R424" s="224">
        <f>Q424*H424</f>
        <v>0.17199999999999999</v>
      </c>
      <c r="S424" s="224">
        <v>0</v>
      </c>
      <c r="T424" s="225">
        <f>S424*H424</f>
        <v>0</v>
      </c>
      <c r="U424" s="40"/>
      <c r="V424" s="40"/>
      <c r="W424" s="40"/>
      <c r="X424" s="40"/>
      <c r="Y424" s="40"/>
      <c r="Z424" s="40"/>
      <c r="AA424" s="40"/>
      <c r="AB424" s="40"/>
      <c r="AC424" s="40"/>
      <c r="AD424" s="40"/>
      <c r="AE424" s="40"/>
      <c r="AR424" s="226" t="s">
        <v>997</v>
      </c>
      <c r="AT424" s="226" t="s">
        <v>947</v>
      </c>
      <c r="AU424" s="226" t="s">
        <v>81</v>
      </c>
      <c r="AY424" s="19" t="s">
        <v>295</v>
      </c>
      <c r="BE424" s="227">
        <f>IF(N424="základní",J424,0)</f>
        <v>0</v>
      </c>
      <c r="BF424" s="227">
        <f>IF(N424="snížená",J424,0)</f>
        <v>0</v>
      </c>
      <c r="BG424" s="227">
        <f>IF(N424="zákl. přenesená",J424,0)</f>
        <v>0</v>
      </c>
      <c r="BH424" s="227">
        <f>IF(N424="sníž. přenesená",J424,0)</f>
        <v>0</v>
      </c>
      <c r="BI424" s="227">
        <f>IF(N424="nulová",J424,0)</f>
        <v>0</v>
      </c>
      <c r="BJ424" s="19" t="s">
        <v>79</v>
      </c>
      <c r="BK424" s="227">
        <f>ROUND(I424*H424,2)</f>
        <v>0</v>
      </c>
      <c r="BL424" s="19" t="s">
        <v>373</v>
      </c>
      <c r="BM424" s="226" t="s">
        <v>1775</v>
      </c>
    </row>
    <row r="425" s="14" customFormat="1">
      <c r="A425" s="14"/>
      <c r="B425" s="244"/>
      <c r="C425" s="245"/>
      <c r="D425" s="235" t="s">
        <v>307</v>
      </c>
      <c r="E425" s="246" t="s">
        <v>21</v>
      </c>
      <c r="F425" s="247" t="s">
        <v>1769</v>
      </c>
      <c r="G425" s="245"/>
      <c r="H425" s="248">
        <v>2</v>
      </c>
      <c r="I425" s="249"/>
      <c r="J425" s="245"/>
      <c r="K425" s="245"/>
      <c r="L425" s="250"/>
      <c r="M425" s="251"/>
      <c r="N425" s="252"/>
      <c r="O425" s="252"/>
      <c r="P425" s="252"/>
      <c r="Q425" s="252"/>
      <c r="R425" s="252"/>
      <c r="S425" s="252"/>
      <c r="T425" s="253"/>
      <c r="U425" s="14"/>
      <c r="V425" s="14"/>
      <c r="W425" s="14"/>
      <c r="X425" s="14"/>
      <c r="Y425" s="14"/>
      <c r="Z425" s="14"/>
      <c r="AA425" s="14"/>
      <c r="AB425" s="14"/>
      <c r="AC425" s="14"/>
      <c r="AD425" s="14"/>
      <c r="AE425" s="14"/>
      <c r="AT425" s="254" t="s">
        <v>307</v>
      </c>
      <c r="AU425" s="254" t="s">
        <v>81</v>
      </c>
      <c r="AV425" s="14" t="s">
        <v>81</v>
      </c>
      <c r="AW425" s="14" t="s">
        <v>33</v>
      </c>
      <c r="AX425" s="14" t="s">
        <v>72</v>
      </c>
      <c r="AY425" s="254" t="s">
        <v>295</v>
      </c>
    </row>
    <row r="426" s="14" customFormat="1">
      <c r="A426" s="14"/>
      <c r="B426" s="244"/>
      <c r="C426" s="245"/>
      <c r="D426" s="235" t="s">
        <v>307</v>
      </c>
      <c r="E426" s="246" t="s">
        <v>21</v>
      </c>
      <c r="F426" s="247" t="s">
        <v>1770</v>
      </c>
      <c r="G426" s="245"/>
      <c r="H426" s="248">
        <v>1</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307</v>
      </c>
      <c r="AU426" s="254" t="s">
        <v>81</v>
      </c>
      <c r="AV426" s="14" t="s">
        <v>81</v>
      </c>
      <c r="AW426" s="14" t="s">
        <v>33</v>
      </c>
      <c r="AX426" s="14" t="s">
        <v>72</v>
      </c>
      <c r="AY426" s="254" t="s">
        <v>295</v>
      </c>
    </row>
    <row r="427" s="14" customFormat="1">
      <c r="A427" s="14"/>
      <c r="B427" s="244"/>
      <c r="C427" s="245"/>
      <c r="D427" s="235" t="s">
        <v>307</v>
      </c>
      <c r="E427" s="246" t="s">
        <v>21</v>
      </c>
      <c r="F427" s="247" t="s">
        <v>1771</v>
      </c>
      <c r="G427" s="245"/>
      <c r="H427" s="248">
        <v>1</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307</v>
      </c>
      <c r="AU427" s="254" t="s">
        <v>81</v>
      </c>
      <c r="AV427" s="14" t="s">
        <v>81</v>
      </c>
      <c r="AW427" s="14" t="s">
        <v>33</v>
      </c>
      <c r="AX427" s="14" t="s">
        <v>72</v>
      </c>
      <c r="AY427" s="254" t="s">
        <v>295</v>
      </c>
    </row>
    <row r="428" s="15" customFormat="1">
      <c r="A428" s="15"/>
      <c r="B428" s="255"/>
      <c r="C428" s="256"/>
      <c r="D428" s="235" t="s">
        <v>307</v>
      </c>
      <c r="E428" s="257" t="s">
        <v>21</v>
      </c>
      <c r="F428" s="258" t="s">
        <v>312</v>
      </c>
      <c r="G428" s="256"/>
      <c r="H428" s="259">
        <v>4</v>
      </c>
      <c r="I428" s="260"/>
      <c r="J428" s="256"/>
      <c r="K428" s="256"/>
      <c r="L428" s="261"/>
      <c r="M428" s="262"/>
      <c r="N428" s="263"/>
      <c r="O428" s="263"/>
      <c r="P428" s="263"/>
      <c r="Q428" s="263"/>
      <c r="R428" s="263"/>
      <c r="S428" s="263"/>
      <c r="T428" s="264"/>
      <c r="U428" s="15"/>
      <c r="V428" s="15"/>
      <c r="W428" s="15"/>
      <c r="X428" s="15"/>
      <c r="Y428" s="15"/>
      <c r="Z428" s="15"/>
      <c r="AA428" s="15"/>
      <c r="AB428" s="15"/>
      <c r="AC428" s="15"/>
      <c r="AD428" s="15"/>
      <c r="AE428" s="15"/>
      <c r="AT428" s="265" t="s">
        <v>307</v>
      </c>
      <c r="AU428" s="265" t="s">
        <v>81</v>
      </c>
      <c r="AV428" s="15" t="s">
        <v>303</v>
      </c>
      <c r="AW428" s="15" t="s">
        <v>33</v>
      </c>
      <c r="AX428" s="15" t="s">
        <v>79</v>
      </c>
      <c r="AY428" s="265" t="s">
        <v>295</v>
      </c>
    </row>
    <row r="429" s="2" customFormat="1" ht="33" customHeight="1">
      <c r="A429" s="40"/>
      <c r="B429" s="41"/>
      <c r="C429" s="286" t="s">
        <v>1484</v>
      </c>
      <c r="D429" s="286" t="s">
        <v>947</v>
      </c>
      <c r="E429" s="287" t="s">
        <v>1475</v>
      </c>
      <c r="F429" s="288" t="s">
        <v>1476</v>
      </c>
      <c r="G429" s="289" t="s">
        <v>459</v>
      </c>
      <c r="H429" s="290">
        <v>1</v>
      </c>
      <c r="I429" s="291"/>
      <c r="J429" s="292">
        <f>ROUND(I429*H429,2)</f>
        <v>0</v>
      </c>
      <c r="K429" s="288" t="s">
        <v>302</v>
      </c>
      <c r="L429" s="293"/>
      <c r="M429" s="294" t="s">
        <v>21</v>
      </c>
      <c r="N429" s="295" t="s">
        <v>43</v>
      </c>
      <c r="O429" s="86"/>
      <c r="P429" s="224">
        <f>O429*H429</f>
        <v>0</v>
      </c>
      <c r="Q429" s="224">
        <v>0.017500000000000002</v>
      </c>
      <c r="R429" s="224">
        <f>Q429*H429</f>
        <v>0.017500000000000002</v>
      </c>
      <c r="S429" s="224">
        <v>0</v>
      </c>
      <c r="T429" s="225">
        <f>S429*H429</f>
        <v>0</v>
      </c>
      <c r="U429" s="40"/>
      <c r="V429" s="40"/>
      <c r="W429" s="40"/>
      <c r="X429" s="40"/>
      <c r="Y429" s="40"/>
      <c r="Z429" s="40"/>
      <c r="AA429" s="40"/>
      <c r="AB429" s="40"/>
      <c r="AC429" s="40"/>
      <c r="AD429" s="40"/>
      <c r="AE429" s="40"/>
      <c r="AR429" s="226" t="s">
        <v>997</v>
      </c>
      <c r="AT429" s="226" t="s">
        <v>947</v>
      </c>
      <c r="AU429" s="226" t="s">
        <v>81</v>
      </c>
      <c r="AY429" s="19" t="s">
        <v>295</v>
      </c>
      <c r="BE429" s="227">
        <f>IF(N429="základní",J429,0)</f>
        <v>0</v>
      </c>
      <c r="BF429" s="227">
        <f>IF(N429="snížená",J429,0)</f>
        <v>0</v>
      </c>
      <c r="BG429" s="227">
        <f>IF(N429="zákl. přenesená",J429,0)</f>
        <v>0</v>
      </c>
      <c r="BH429" s="227">
        <f>IF(N429="sníž. přenesená",J429,0)</f>
        <v>0</v>
      </c>
      <c r="BI429" s="227">
        <f>IF(N429="nulová",J429,0)</f>
        <v>0</v>
      </c>
      <c r="BJ429" s="19" t="s">
        <v>79</v>
      </c>
      <c r="BK429" s="227">
        <f>ROUND(I429*H429,2)</f>
        <v>0</v>
      </c>
      <c r="BL429" s="19" t="s">
        <v>373</v>
      </c>
      <c r="BM429" s="226" t="s">
        <v>1776</v>
      </c>
    </row>
    <row r="430" s="14" customFormat="1">
      <c r="A430" s="14"/>
      <c r="B430" s="244"/>
      <c r="C430" s="245"/>
      <c r="D430" s="235" t="s">
        <v>307</v>
      </c>
      <c r="E430" s="246" t="s">
        <v>21</v>
      </c>
      <c r="F430" s="247" t="s">
        <v>1469</v>
      </c>
      <c r="G430" s="245"/>
      <c r="H430" s="248">
        <v>1</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307</v>
      </c>
      <c r="AU430" s="254" t="s">
        <v>81</v>
      </c>
      <c r="AV430" s="14" t="s">
        <v>81</v>
      </c>
      <c r="AW430" s="14" t="s">
        <v>33</v>
      </c>
      <c r="AX430" s="14" t="s">
        <v>72</v>
      </c>
      <c r="AY430" s="254" t="s">
        <v>295</v>
      </c>
    </row>
    <row r="431" s="15" customFormat="1">
      <c r="A431" s="15"/>
      <c r="B431" s="255"/>
      <c r="C431" s="256"/>
      <c r="D431" s="235" t="s">
        <v>307</v>
      </c>
      <c r="E431" s="257" t="s">
        <v>21</v>
      </c>
      <c r="F431" s="258" t="s">
        <v>312</v>
      </c>
      <c r="G431" s="256"/>
      <c r="H431" s="259">
        <v>1</v>
      </c>
      <c r="I431" s="260"/>
      <c r="J431" s="256"/>
      <c r="K431" s="256"/>
      <c r="L431" s="261"/>
      <c r="M431" s="262"/>
      <c r="N431" s="263"/>
      <c r="O431" s="263"/>
      <c r="P431" s="263"/>
      <c r="Q431" s="263"/>
      <c r="R431" s="263"/>
      <c r="S431" s="263"/>
      <c r="T431" s="264"/>
      <c r="U431" s="15"/>
      <c r="V431" s="15"/>
      <c r="W431" s="15"/>
      <c r="X431" s="15"/>
      <c r="Y431" s="15"/>
      <c r="Z431" s="15"/>
      <c r="AA431" s="15"/>
      <c r="AB431" s="15"/>
      <c r="AC431" s="15"/>
      <c r="AD431" s="15"/>
      <c r="AE431" s="15"/>
      <c r="AT431" s="265" t="s">
        <v>307</v>
      </c>
      <c r="AU431" s="265" t="s">
        <v>81</v>
      </c>
      <c r="AV431" s="15" t="s">
        <v>303</v>
      </c>
      <c r="AW431" s="15" t="s">
        <v>33</v>
      </c>
      <c r="AX431" s="15" t="s">
        <v>79</v>
      </c>
      <c r="AY431" s="265" t="s">
        <v>295</v>
      </c>
    </row>
    <row r="432" s="2" customFormat="1" ht="24.15" customHeight="1">
      <c r="A432" s="40"/>
      <c r="B432" s="41"/>
      <c r="C432" s="215" t="s">
        <v>1486</v>
      </c>
      <c r="D432" s="215" t="s">
        <v>298</v>
      </c>
      <c r="E432" s="216" t="s">
        <v>1479</v>
      </c>
      <c r="F432" s="217" t="s">
        <v>1480</v>
      </c>
      <c r="G432" s="218" t="s">
        <v>1481</v>
      </c>
      <c r="H432" s="219">
        <v>1</v>
      </c>
      <c r="I432" s="220"/>
      <c r="J432" s="221">
        <f>ROUND(I432*H432,2)</f>
        <v>0</v>
      </c>
      <c r="K432" s="217" t="s">
        <v>523</v>
      </c>
      <c r="L432" s="46"/>
      <c r="M432" s="222" t="s">
        <v>21</v>
      </c>
      <c r="N432" s="223" t="s">
        <v>43</v>
      </c>
      <c r="O432" s="86"/>
      <c r="P432" s="224">
        <f>O432*H432</f>
        <v>0</v>
      </c>
      <c r="Q432" s="224">
        <v>0</v>
      </c>
      <c r="R432" s="224">
        <f>Q432*H432</f>
        <v>0</v>
      </c>
      <c r="S432" s="224">
        <v>0</v>
      </c>
      <c r="T432" s="225">
        <f>S432*H432</f>
        <v>0</v>
      </c>
      <c r="U432" s="40"/>
      <c r="V432" s="40"/>
      <c r="W432" s="40"/>
      <c r="X432" s="40"/>
      <c r="Y432" s="40"/>
      <c r="Z432" s="40"/>
      <c r="AA432" s="40"/>
      <c r="AB432" s="40"/>
      <c r="AC432" s="40"/>
      <c r="AD432" s="40"/>
      <c r="AE432" s="40"/>
      <c r="AR432" s="226" t="s">
        <v>373</v>
      </c>
      <c r="AT432" s="226" t="s">
        <v>298</v>
      </c>
      <c r="AU432" s="226" t="s">
        <v>81</v>
      </c>
      <c r="AY432" s="19" t="s">
        <v>295</v>
      </c>
      <c r="BE432" s="227">
        <f>IF(N432="základní",J432,0)</f>
        <v>0</v>
      </c>
      <c r="BF432" s="227">
        <f>IF(N432="snížená",J432,0)</f>
        <v>0</v>
      </c>
      <c r="BG432" s="227">
        <f>IF(N432="zákl. přenesená",J432,0)</f>
        <v>0</v>
      </c>
      <c r="BH432" s="227">
        <f>IF(N432="sníž. přenesená",J432,0)</f>
        <v>0</v>
      </c>
      <c r="BI432" s="227">
        <f>IF(N432="nulová",J432,0)</f>
        <v>0</v>
      </c>
      <c r="BJ432" s="19" t="s">
        <v>79</v>
      </c>
      <c r="BK432" s="227">
        <f>ROUND(I432*H432,2)</f>
        <v>0</v>
      </c>
      <c r="BL432" s="19" t="s">
        <v>373</v>
      </c>
      <c r="BM432" s="226" t="s">
        <v>1777</v>
      </c>
    </row>
    <row r="433" s="14" customFormat="1">
      <c r="A433" s="14"/>
      <c r="B433" s="244"/>
      <c r="C433" s="245"/>
      <c r="D433" s="235" t="s">
        <v>307</v>
      </c>
      <c r="E433" s="246" t="s">
        <v>21</v>
      </c>
      <c r="F433" s="247" t="s">
        <v>1483</v>
      </c>
      <c r="G433" s="245"/>
      <c r="H433" s="248">
        <v>1</v>
      </c>
      <c r="I433" s="249"/>
      <c r="J433" s="245"/>
      <c r="K433" s="245"/>
      <c r="L433" s="250"/>
      <c r="M433" s="251"/>
      <c r="N433" s="252"/>
      <c r="O433" s="252"/>
      <c r="P433" s="252"/>
      <c r="Q433" s="252"/>
      <c r="R433" s="252"/>
      <c r="S433" s="252"/>
      <c r="T433" s="253"/>
      <c r="U433" s="14"/>
      <c r="V433" s="14"/>
      <c r="W433" s="14"/>
      <c r="X433" s="14"/>
      <c r="Y433" s="14"/>
      <c r="Z433" s="14"/>
      <c r="AA433" s="14"/>
      <c r="AB433" s="14"/>
      <c r="AC433" s="14"/>
      <c r="AD433" s="14"/>
      <c r="AE433" s="14"/>
      <c r="AT433" s="254" t="s">
        <v>307</v>
      </c>
      <c r="AU433" s="254" t="s">
        <v>81</v>
      </c>
      <c r="AV433" s="14" t="s">
        <v>81</v>
      </c>
      <c r="AW433" s="14" t="s">
        <v>33</v>
      </c>
      <c r="AX433" s="14" t="s">
        <v>72</v>
      </c>
      <c r="AY433" s="254" t="s">
        <v>295</v>
      </c>
    </row>
    <row r="434" s="15" customFormat="1">
      <c r="A434" s="15"/>
      <c r="B434" s="255"/>
      <c r="C434" s="256"/>
      <c r="D434" s="235" t="s">
        <v>307</v>
      </c>
      <c r="E434" s="257" t="s">
        <v>21</v>
      </c>
      <c r="F434" s="258" t="s">
        <v>312</v>
      </c>
      <c r="G434" s="256"/>
      <c r="H434" s="259">
        <v>1</v>
      </c>
      <c r="I434" s="260"/>
      <c r="J434" s="256"/>
      <c r="K434" s="256"/>
      <c r="L434" s="261"/>
      <c r="M434" s="262"/>
      <c r="N434" s="263"/>
      <c r="O434" s="263"/>
      <c r="P434" s="263"/>
      <c r="Q434" s="263"/>
      <c r="R434" s="263"/>
      <c r="S434" s="263"/>
      <c r="T434" s="264"/>
      <c r="U434" s="15"/>
      <c r="V434" s="15"/>
      <c r="W434" s="15"/>
      <c r="X434" s="15"/>
      <c r="Y434" s="15"/>
      <c r="Z434" s="15"/>
      <c r="AA434" s="15"/>
      <c r="AB434" s="15"/>
      <c r="AC434" s="15"/>
      <c r="AD434" s="15"/>
      <c r="AE434" s="15"/>
      <c r="AT434" s="265" t="s">
        <v>307</v>
      </c>
      <c r="AU434" s="265" t="s">
        <v>81</v>
      </c>
      <c r="AV434" s="15" t="s">
        <v>303</v>
      </c>
      <c r="AW434" s="15" t="s">
        <v>33</v>
      </c>
      <c r="AX434" s="15" t="s">
        <v>79</v>
      </c>
      <c r="AY434" s="265" t="s">
        <v>295</v>
      </c>
    </row>
    <row r="435" s="2" customFormat="1" ht="24.15" customHeight="1">
      <c r="A435" s="40"/>
      <c r="B435" s="41"/>
      <c r="C435" s="215" t="s">
        <v>1488</v>
      </c>
      <c r="D435" s="215" t="s">
        <v>298</v>
      </c>
      <c r="E435" s="216" t="s">
        <v>1065</v>
      </c>
      <c r="F435" s="217" t="s">
        <v>1066</v>
      </c>
      <c r="G435" s="218" t="s">
        <v>459</v>
      </c>
      <c r="H435" s="219">
        <v>12</v>
      </c>
      <c r="I435" s="220"/>
      <c r="J435" s="221">
        <f>ROUND(I435*H435,2)</f>
        <v>0</v>
      </c>
      <c r="K435" s="217" t="s">
        <v>302</v>
      </c>
      <c r="L435" s="46"/>
      <c r="M435" s="222" t="s">
        <v>21</v>
      </c>
      <c r="N435" s="223" t="s">
        <v>43</v>
      </c>
      <c r="O435" s="86"/>
      <c r="P435" s="224">
        <f>O435*H435</f>
        <v>0</v>
      </c>
      <c r="Q435" s="224">
        <v>0</v>
      </c>
      <c r="R435" s="224">
        <f>Q435*H435</f>
        <v>0</v>
      </c>
      <c r="S435" s="224">
        <v>0</v>
      </c>
      <c r="T435" s="225">
        <f>S435*H435</f>
        <v>0</v>
      </c>
      <c r="U435" s="40"/>
      <c r="V435" s="40"/>
      <c r="W435" s="40"/>
      <c r="X435" s="40"/>
      <c r="Y435" s="40"/>
      <c r="Z435" s="40"/>
      <c r="AA435" s="40"/>
      <c r="AB435" s="40"/>
      <c r="AC435" s="40"/>
      <c r="AD435" s="40"/>
      <c r="AE435" s="40"/>
      <c r="AR435" s="226" t="s">
        <v>373</v>
      </c>
      <c r="AT435" s="226" t="s">
        <v>298</v>
      </c>
      <c r="AU435" s="226" t="s">
        <v>81</v>
      </c>
      <c r="AY435" s="19" t="s">
        <v>295</v>
      </c>
      <c r="BE435" s="227">
        <f>IF(N435="základní",J435,0)</f>
        <v>0</v>
      </c>
      <c r="BF435" s="227">
        <f>IF(N435="snížená",J435,0)</f>
        <v>0</v>
      </c>
      <c r="BG435" s="227">
        <f>IF(N435="zákl. přenesená",J435,0)</f>
        <v>0</v>
      </c>
      <c r="BH435" s="227">
        <f>IF(N435="sníž. přenesená",J435,0)</f>
        <v>0</v>
      </c>
      <c r="BI435" s="227">
        <f>IF(N435="nulová",J435,0)</f>
        <v>0</v>
      </c>
      <c r="BJ435" s="19" t="s">
        <v>79</v>
      </c>
      <c r="BK435" s="227">
        <f>ROUND(I435*H435,2)</f>
        <v>0</v>
      </c>
      <c r="BL435" s="19" t="s">
        <v>373</v>
      </c>
      <c r="BM435" s="226" t="s">
        <v>1778</v>
      </c>
    </row>
    <row r="436" s="2" customFormat="1">
      <c r="A436" s="40"/>
      <c r="B436" s="41"/>
      <c r="C436" s="42"/>
      <c r="D436" s="228" t="s">
        <v>305</v>
      </c>
      <c r="E436" s="42"/>
      <c r="F436" s="229" t="s">
        <v>1068</v>
      </c>
      <c r="G436" s="42"/>
      <c r="H436" s="42"/>
      <c r="I436" s="230"/>
      <c r="J436" s="42"/>
      <c r="K436" s="42"/>
      <c r="L436" s="46"/>
      <c r="M436" s="231"/>
      <c r="N436" s="232"/>
      <c r="O436" s="86"/>
      <c r="P436" s="86"/>
      <c r="Q436" s="86"/>
      <c r="R436" s="86"/>
      <c r="S436" s="86"/>
      <c r="T436" s="87"/>
      <c r="U436" s="40"/>
      <c r="V436" s="40"/>
      <c r="W436" s="40"/>
      <c r="X436" s="40"/>
      <c r="Y436" s="40"/>
      <c r="Z436" s="40"/>
      <c r="AA436" s="40"/>
      <c r="AB436" s="40"/>
      <c r="AC436" s="40"/>
      <c r="AD436" s="40"/>
      <c r="AE436" s="40"/>
      <c r="AT436" s="19" t="s">
        <v>305</v>
      </c>
      <c r="AU436" s="19" t="s">
        <v>81</v>
      </c>
    </row>
    <row r="437" s="14" customFormat="1">
      <c r="A437" s="14"/>
      <c r="B437" s="244"/>
      <c r="C437" s="245"/>
      <c r="D437" s="235" t="s">
        <v>307</v>
      </c>
      <c r="E437" s="246" t="s">
        <v>21</v>
      </c>
      <c r="F437" s="247" t="s">
        <v>1767</v>
      </c>
      <c r="G437" s="245"/>
      <c r="H437" s="248">
        <v>3</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307</v>
      </c>
      <c r="AU437" s="254" t="s">
        <v>81</v>
      </c>
      <c r="AV437" s="14" t="s">
        <v>81</v>
      </c>
      <c r="AW437" s="14" t="s">
        <v>33</v>
      </c>
      <c r="AX437" s="14" t="s">
        <v>72</v>
      </c>
      <c r="AY437" s="254" t="s">
        <v>295</v>
      </c>
    </row>
    <row r="438" s="14" customFormat="1">
      <c r="A438" s="14"/>
      <c r="B438" s="244"/>
      <c r="C438" s="245"/>
      <c r="D438" s="235" t="s">
        <v>307</v>
      </c>
      <c r="E438" s="246" t="s">
        <v>21</v>
      </c>
      <c r="F438" s="247" t="s">
        <v>1469</v>
      </c>
      <c r="G438" s="245"/>
      <c r="H438" s="248">
        <v>1</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307</v>
      </c>
      <c r="AU438" s="254" t="s">
        <v>81</v>
      </c>
      <c r="AV438" s="14" t="s">
        <v>81</v>
      </c>
      <c r="AW438" s="14" t="s">
        <v>33</v>
      </c>
      <c r="AX438" s="14" t="s">
        <v>72</v>
      </c>
      <c r="AY438" s="254" t="s">
        <v>295</v>
      </c>
    </row>
    <row r="439" s="14" customFormat="1">
      <c r="A439" s="14"/>
      <c r="B439" s="244"/>
      <c r="C439" s="245"/>
      <c r="D439" s="235" t="s">
        <v>307</v>
      </c>
      <c r="E439" s="246" t="s">
        <v>21</v>
      </c>
      <c r="F439" s="247" t="s">
        <v>1768</v>
      </c>
      <c r="G439" s="245"/>
      <c r="H439" s="248">
        <v>3</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307</v>
      </c>
      <c r="AU439" s="254" t="s">
        <v>81</v>
      </c>
      <c r="AV439" s="14" t="s">
        <v>81</v>
      </c>
      <c r="AW439" s="14" t="s">
        <v>33</v>
      </c>
      <c r="AX439" s="14" t="s">
        <v>72</v>
      </c>
      <c r="AY439" s="254" t="s">
        <v>295</v>
      </c>
    </row>
    <row r="440" s="14" customFormat="1">
      <c r="A440" s="14"/>
      <c r="B440" s="244"/>
      <c r="C440" s="245"/>
      <c r="D440" s="235" t="s">
        <v>307</v>
      </c>
      <c r="E440" s="246" t="s">
        <v>21</v>
      </c>
      <c r="F440" s="247" t="s">
        <v>1059</v>
      </c>
      <c r="G440" s="245"/>
      <c r="H440" s="248">
        <v>1</v>
      </c>
      <c r="I440" s="249"/>
      <c r="J440" s="245"/>
      <c r="K440" s="245"/>
      <c r="L440" s="250"/>
      <c r="M440" s="251"/>
      <c r="N440" s="252"/>
      <c r="O440" s="252"/>
      <c r="P440" s="252"/>
      <c r="Q440" s="252"/>
      <c r="R440" s="252"/>
      <c r="S440" s="252"/>
      <c r="T440" s="253"/>
      <c r="U440" s="14"/>
      <c r="V440" s="14"/>
      <c r="W440" s="14"/>
      <c r="X440" s="14"/>
      <c r="Y440" s="14"/>
      <c r="Z440" s="14"/>
      <c r="AA440" s="14"/>
      <c r="AB440" s="14"/>
      <c r="AC440" s="14"/>
      <c r="AD440" s="14"/>
      <c r="AE440" s="14"/>
      <c r="AT440" s="254" t="s">
        <v>307</v>
      </c>
      <c r="AU440" s="254" t="s">
        <v>81</v>
      </c>
      <c r="AV440" s="14" t="s">
        <v>81</v>
      </c>
      <c r="AW440" s="14" t="s">
        <v>33</v>
      </c>
      <c r="AX440" s="14" t="s">
        <v>72</v>
      </c>
      <c r="AY440" s="254" t="s">
        <v>295</v>
      </c>
    </row>
    <row r="441" s="14" customFormat="1">
      <c r="A441" s="14"/>
      <c r="B441" s="244"/>
      <c r="C441" s="245"/>
      <c r="D441" s="235" t="s">
        <v>307</v>
      </c>
      <c r="E441" s="246" t="s">
        <v>21</v>
      </c>
      <c r="F441" s="247" t="s">
        <v>1769</v>
      </c>
      <c r="G441" s="245"/>
      <c r="H441" s="248">
        <v>2</v>
      </c>
      <c r="I441" s="249"/>
      <c r="J441" s="245"/>
      <c r="K441" s="245"/>
      <c r="L441" s="250"/>
      <c r="M441" s="251"/>
      <c r="N441" s="252"/>
      <c r="O441" s="252"/>
      <c r="P441" s="252"/>
      <c r="Q441" s="252"/>
      <c r="R441" s="252"/>
      <c r="S441" s="252"/>
      <c r="T441" s="253"/>
      <c r="U441" s="14"/>
      <c r="V441" s="14"/>
      <c r="W441" s="14"/>
      <c r="X441" s="14"/>
      <c r="Y441" s="14"/>
      <c r="Z441" s="14"/>
      <c r="AA441" s="14"/>
      <c r="AB441" s="14"/>
      <c r="AC441" s="14"/>
      <c r="AD441" s="14"/>
      <c r="AE441" s="14"/>
      <c r="AT441" s="254" t="s">
        <v>307</v>
      </c>
      <c r="AU441" s="254" t="s">
        <v>81</v>
      </c>
      <c r="AV441" s="14" t="s">
        <v>81</v>
      </c>
      <c r="AW441" s="14" t="s">
        <v>33</v>
      </c>
      <c r="AX441" s="14" t="s">
        <v>72</v>
      </c>
      <c r="AY441" s="254" t="s">
        <v>295</v>
      </c>
    </row>
    <row r="442" s="14" customFormat="1">
      <c r="A442" s="14"/>
      <c r="B442" s="244"/>
      <c r="C442" s="245"/>
      <c r="D442" s="235" t="s">
        <v>307</v>
      </c>
      <c r="E442" s="246" t="s">
        <v>21</v>
      </c>
      <c r="F442" s="247" t="s">
        <v>1770</v>
      </c>
      <c r="G442" s="245"/>
      <c r="H442" s="248">
        <v>1</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307</v>
      </c>
      <c r="AU442" s="254" t="s">
        <v>81</v>
      </c>
      <c r="AV442" s="14" t="s">
        <v>81</v>
      </c>
      <c r="AW442" s="14" t="s">
        <v>33</v>
      </c>
      <c r="AX442" s="14" t="s">
        <v>72</v>
      </c>
      <c r="AY442" s="254" t="s">
        <v>295</v>
      </c>
    </row>
    <row r="443" s="14" customFormat="1">
      <c r="A443" s="14"/>
      <c r="B443" s="244"/>
      <c r="C443" s="245"/>
      <c r="D443" s="235" t="s">
        <v>307</v>
      </c>
      <c r="E443" s="246" t="s">
        <v>21</v>
      </c>
      <c r="F443" s="247" t="s">
        <v>1771</v>
      </c>
      <c r="G443" s="245"/>
      <c r="H443" s="248">
        <v>1</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307</v>
      </c>
      <c r="AU443" s="254" t="s">
        <v>81</v>
      </c>
      <c r="AV443" s="14" t="s">
        <v>81</v>
      </c>
      <c r="AW443" s="14" t="s">
        <v>33</v>
      </c>
      <c r="AX443" s="14" t="s">
        <v>72</v>
      </c>
      <c r="AY443" s="254" t="s">
        <v>295</v>
      </c>
    </row>
    <row r="444" s="15" customFormat="1">
      <c r="A444" s="15"/>
      <c r="B444" s="255"/>
      <c r="C444" s="256"/>
      <c r="D444" s="235" t="s">
        <v>307</v>
      </c>
      <c r="E444" s="257" t="s">
        <v>21</v>
      </c>
      <c r="F444" s="258" t="s">
        <v>312</v>
      </c>
      <c r="G444" s="256"/>
      <c r="H444" s="259">
        <v>12</v>
      </c>
      <c r="I444" s="260"/>
      <c r="J444" s="256"/>
      <c r="K444" s="256"/>
      <c r="L444" s="261"/>
      <c r="M444" s="262"/>
      <c r="N444" s="263"/>
      <c r="O444" s="263"/>
      <c r="P444" s="263"/>
      <c r="Q444" s="263"/>
      <c r="R444" s="263"/>
      <c r="S444" s="263"/>
      <c r="T444" s="264"/>
      <c r="U444" s="15"/>
      <c r="V444" s="15"/>
      <c r="W444" s="15"/>
      <c r="X444" s="15"/>
      <c r="Y444" s="15"/>
      <c r="Z444" s="15"/>
      <c r="AA444" s="15"/>
      <c r="AB444" s="15"/>
      <c r="AC444" s="15"/>
      <c r="AD444" s="15"/>
      <c r="AE444" s="15"/>
      <c r="AT444" s="265" t="s">
        <v>307</v>
      </c>
      <c r="AU444" s="265" t="s">
        <v>81</v>
      </c>
      <c r="AV444" s="15" t="s">
        <v>303</v>
      </c>
      <c r="AW444" s="15" t="s">
        <v>33</v>
      </c>
      <c r="AX444" s="15" t="s">
        <v>79</v>
      </c>
      <c r="AY444" s="265" t="s">
        <v>295</v>
      </c>
    </row>
    <row r="445" s="2" customFormat="1" ht="16.5" customHeight="1">
      <c r="A445" s="40"/>
      <c r="B445" s="41"/>
      <c r="C445" s="286" t="s">
        <v>1491</v>
      </c>
      <c r="D445" s="286" t="s">
        <v>947</v>
      </c>
      <c r="E445" s="287" t="s">
        <v>1070</v>
      </c>
      <c r="F445" s="288" t="s">
        <v>1071</v>
      </c>
      <c r="G445" s="289" t="s">
        <v>459</v>
      </c>
      <c r="H445" s="290">
        <v>12</v>
      </c>
      <c r="I445" s="291"/>
      <c r="J445" s="292">
        <f>ROUND(I445*H445,2)</f>
        <v>0</v>
      </c>
      <c r="K445" s="288" t="s">
        <v>302</v>
      </c>
      <c r="L445" s="293"/>
      <c r="M445" s="294" t="s">
        <v>21</v>
      </c>
      <c r="N445" s="295" t="s">
        <v>43</v>
      </c>
      <c r="O445" s="86"/>
      <c r="P445" s="224">
        <f>O445*H445</f>
        <v>0</v>
      </c>
      <c r="Q445" s="224">
        <v>0.0023999999999999998</v>
      </c>
      <c r="R445" s="224">
        <f>Q445*H445</f>
        <v>0.028799999999999999</v>
      </c>
      <c r="S445" s="224">
        <v>0</v>
      </c>
      <c r="T445" s="225">
        <f>S445*H445</f>
        <v>0</v>
      </c>
      <c r="U445" s="40"/>
      <c r="V445" s="40"/>
      <c r="W445" s="40"/>
      <c r="X445" s="40"/>
      <c r="Y445" s="40"/>
      <c r="Z445" s="40"/>
      <c r="AA445" s="40"/>
      <c r="AB445" s="40"/>
      <c r="AC445" s="40"/>
      <c r="AD445" s="40"/>
      <c r="AE445" s="40"/>
      <c r="AR445" s="226" t="s">
        <v>997</v>
      </c>
      <c r="AT445" s="226" t="s">
        <v>947</v>
      </c>
      <c r="AU445" s="226" t="s">
        <v>81</v>
      </c>
      <c r="AY445" s="19" t="s">
        <v>295</v>
      </c>
      <c r="BE445" s="227">
        <f>IF(N445="základní",J445,0)</f>
        <v>0</v>
      </c>
      <c r="BF445" s="227">
        <f>IF(N445="snížená",J445,0)</f>
        <v>0</v>
      </c>
      <c r="BG445" s="227">
        <f>IF(N445="zákl. přenesená",J445,0)</f>
        <v>0</v>
      </c>
      <c r="BH445" s="227">
        <f>IF(N445="sníž. přenesená",J445,0)</f>
        <v>0</v>
      </c>
      <c r="BI445" s="227">
        <f>IF(N445="nulová",J445,0)</f>
        <v>0</v>
      </c>
      <c r="BJ445" s="19" t="s">
        <v>79</v>
      </c>
      <c r="BK445" s="227">
        <f>ROUND(I445*H445,2)</f>
        <v>0</v>
      </c>
      <c r="BL445" s="19" t="s">
        <v>373</v>
      </c>
      <c r="BM445" s="226" t="s">
        <v>1779</v>
      </c>
    </row>
    <row r="446" s="2" customFormat="1" ht="16.5" customHeight="1">
      <c r="A446" s="40"/>
      <c r="B446" s="41"/>
      <c r="C446" s="215" t="s">
        <v>1495</v>
      </c>
      <c r="D446" s="215" t="s">
        <v>298</v>
      </c>
      <c r="E446" s="216" t="s">
        <v>1074</v>
      </c>
      <c r="F446" s="217" t="s">
        <v>1489</v>
      </c>
      <c r="G446" s="218" t="s">
        <v>503</v>
      </c>
      <c r="H446" s="219">
        <v>12</v>
      </c>
      <c r="I446" s="220"/>
      <c r="J446" s="221">
        <f>ROUND(I446*H446,2)</f>
        <v>0</v>
      </c>
      <c r="K446" s="217" t="s">
        <v>523</v>
      </c>
      <c r="L446" s="46"/>
      <c r="M446" s="222" t="s">
        <v>21</v>
      </c>
      <c r="N446" s="223" t="s">
        <v>43</v>
      </c>
      <c r="O446" s="86"/>
      <c r="P446" s="224">
        <f>O446*H446</f>
        <v>0</v>
      </c>
      <c r="Q446" s="224">
        <v>0.001</v>
      </c>
      <c r="R446" s="224">
        <f>Q446*H446</f>
        <v>0.012</v>
      </c>
      <c r="S446" s="224">
        <v>0</v>
      </c>
      <c r="T446" s="225">
        <f>S446*H446</f>
        <v>0</v>
      </c>
      <c r="U446" s="40"/>
      <c r="V446" s="40"/>
      <c r="W446" s="40"/>
      <c r="X446" s="40"/>
      <c r="Y446" s="40"/>
      <c r="Z446" s="40"/>
      <c r="AA446" s="40"/>
      <c r="AB446" s="40"/>
      <c r="AC446" s="40"/>
      <c r="AD446" s="40"/>
      <c r="AE446" s="40"/>
      <c r="AR446" s="226" t="s">
        <v>373</v>
      </c>
      <c r="AT446" s="226" t="s">
        <v>298</v>
      </c>
      <c r="AU446" s="226" t="s">
        <v>81</v>
      </c>
      <c r="AY446" s="19" t="s">
        <v>295</v>
      </c>
      <c r="BE446" s="227">
        <f>IF(N446="základní",J446,0)</f>
        <v>0</v>
      </c>
      <c r="BF446" s="227">
        <f>IF(N446="snížená",J446,0)</f>
        <v>0</v>
      </c>
      <c r="BG446" s="227">
        <f>IF(N446="zákl. přenesená",J446,0)</f>
        <v>0</v>
      </c>
      <c r="BH446" s="227">
        <f>IF(N446="sníž. přenesená",J446,0)</f>
        <v>0</v>
      </c>
      <c r="BI446" s="227">
        <f>IF(N446="nulová",J446,0)</f>
        <v>0</v>
      </c>
      <c r="BJ446" s="19" t="s">
        <v>79</v>
      </c>
      <c r="BK446" s="227">
        <f>ROUND(I446*H446,2)</f>
        <v>0</v>
      </c>
      <c r="BL446" s="19" t="s">
        <v>373</v>
      </c>
      <c r="BM446" s="226" t="s">
        <v>1780</v>
      </c>
    </row>
    <row r="447" s="2" customFormat="1" ht="24.15" customHeight="1">
      <c r="A447" s="40"/>
      <c r="B447" s="41"/>
      <c r="C447" s="215" t="s">
        <v>1499</v>
      </c>
      <c r="D447" s="215" t="s">
        <v>298</v>
      </c>
      <c r="E447" s="216" t="s">
        <v>1492</v>
      </c>
      <c r="F447" s="217" t="s">
        <v>1493</v>
      </c>
      <c r="G447" s="218" t="s">
        <v>503</v>
      </c>
      <c r="H447" s="219">
        <v>12</v>
      </c>
      <c r="I447" s="220"/>
      <c r="J447" s="221">
        <f>ROUND(I447*H447,2)</f>
        <v>0</v>
      </c>
      <c r="K447" s="217" t="s">
        <v>523</v>
      </c>
      <c r="L447" s="46"/>
      <c r="M447" s="222" t="s">
        <v>21</v>
      </c>
      <c r="N447" s="223" t="s">
        <v>43</v>
      </c>
      <c r="O447" s="86"/>
      <c r="P447" s="224">
        <f>O447*H447</f>
        <v>0</v>
      </c>
      <c r="Q447" s="224">
        <v>0.001</v>
      </c>
      <c r="R447" s="224">
        <f>Q447*H447</f>
        <v>0.012</v>
      </c>
      <c r="S447" s="224">
        <v>0</v>
      </c>
      <c r="T447" s="225">
        <f>S447*H447</f>
        <v>0</v>
      </c>
      <c r="U447" s="40"/>
      <c r="V447" s="40"/>
      <c r="W447" s="40"/>
      <c r="X447" s="40"/>
      <c r="Y447" s="40"/>
      <c r="Z447" s="40"/>
      <c r="AA447" s="40"/>
      <c r="AB447" s="40"/>
      <c r="AC447" s="40"/>
      <c r="AD447" s="40"/>
      <c r="AE447" s="40"/>
      <c r="AR447" s="226" t="s">
        <v>373</v>
      </c>
      <c r="AT447" s="226" t="s">
        <v>298</v>
      </c>
      <c r="AU447" s="226" t="s">
        <v>81</v>
      </c>
      <c r="AY447" s="19" t="s">
        <v>295</v>
      </c>
      <c r="BE447" s="227">
        <f>IF(N447="základní",J447,0)</f>
        <v>0</v>
      </c>
      <c r="BF447" s="227">
        <f>IF(N447="snížená",J447,0)</f>
        <v>0</v>
      </c>
      <c r="BG447" s="227">
        <f>IF(N447="zákl. přenesená",J447,0)</f>
        <v>0</v>
      </c>
      <c r="BH447" s="227">
        <f>IF(N447="sníž. přenesená",J447,0)</f>
        <v>0</v>
      </c>
      <c r="BI447" s="227">
        <f>IF(N447="nulová",J447,0)</f>
        <v>0</v>
      </c>
      <c r="BJ447" s="19" t="s">
        <v>79</v>
      </c>
      <c r="BK447" s="227">
        <f>ROUND(I447*H447,2)</f>
        <v>0</v>
      </c>
      <c r="BL447" s="19" t="s">
        <v>373</v>
      </c>
      <c r="BM447" s="226" t="s">
        <v>1781</v>
      </c>
    </row>
    <row r="448" s="2" customFormat="1" ht="16.5" customHeight="1">
      <c r="A448" s="40"/>
      <c r="B448" s="41"/>
      <c r="C448" s="215" t="s">
        <v>1501</v>
      </c>
      <c r="D448" s="215" t="s">
        <v>298</v>
      </c>
      <c r="E448" s="216" t="s">
        <v>1496</v>
      </c>
      <c r="F448" s="217" t="s">
        <v>1497</v>
      </c>
      <c r="G448" s="218" t="s">
        <v>459</v>
      </c>
      <c r="H448" s="219">
        <v>2</v>
      </c>
      <c r="I448" s="220"/>
      <c r="J448" s="221">
        <f>ROUND(I448*H448,2)</f>
        <v>0</v>
      </c>
      <c r="K448" s="217" t="s">
        <v>523</v>
      </c>
      <c r="L448" s="46"/>
      <c r="M448" s="222" t="s">
        <v>21</v>
      </c>
      <c r="N448" s="223" t="s">
        <v>43</v>
      </c>
      <c r="O448" s="86"/>
      <c r="P448" s="224">
        <f>O448*H448</f>
        <v>0</v>
      </c>
      <c r="Q448" s="224">
        <v>0.0050000000000000001</v>
      </c>
      <c r="R448" s="224">
        <f>Q448*H448</f>
        <v>0.01</v>
      </c>
      <c r="S448" s="224">
        <v>0</v>
      </c>
      <c r="T448" s="225">
        <f>S448*H448</f>
        <v>0</v>
      </c>
      <c r="U448" s="40"/>
      <c r="V448" s="40"/>
      <c r="W448" s="40"/>
      <c r="X448" s="40"/>
      <c r="Y448" s="40"/>
      <c r="Z448" s="40"/>
      <c r="AA448" s="40"/>
      <c r="AB448" s="40"/>
      <c r="AC448" s="40"/>
      <c r="AD448" s="40"/>
      <c r="AE448" s="40"/>
      <c r="AR448" s="226" t="s">
        <v>373</v>
      </c>
      <c r="AT448" s="226" t="s">
        <v>298</v>
      </c>
      <c r="AU448" s="226" t="s">
        <v>81</v>
      </c>
      <c r="AY448" s="19" t="s">
        <v>295</v>
      </c>
      <c r="BE448" s="227">
        <f>IF(N448="základní",J448,0)</f>
        <v>0</v>
      </c>
      <c r="BF448" s="227">
        <f>IF(N448="snížená",J448,0)</f>
        <v>0</v>
      </c>
      <c r="BG448" s="227">
        <f>IF(N448="zákl. přenesená",J448,0)</f>
        <v>0</v>
      </c>
      <c r="BH448" s="227">
        <f>IF(N448="sníž. přenesená",J448,0)</f>
        <v>0</v>
      </c>
      <c r="BI448" s="227">
        <f>IF(N448="nulová",J448,0)</f>
        <v>0</v>
      </c>
      <c r="BJ448" s="19" t="s">
        <v>79</v>
      </c>
      <c r="BK448" s="227">
        <f>ROUND(I448*H448,2)</f>
        <v>0</v>
      </c>
      <c r="BL448" s="19" t="s">
        <v>373</v>
      </c>
      <c r="BM448" s="226" t="s">
        <v>1782</v>
      </c>
    </row>
    <row r="449" s="2" customFormat="1" ht="49.05" customHeight="1">
      <c r="A449" s="40"/>
      <c r="B449" s="41"/>
      <c r="C449" s="215" t="s">
        <v>1506</v>
      </c>
      <c r="D449" s="215" t="s">
        <v>298</v>
      </c>
      <c r="E449" s="216" t="s">
        <v>1088</v>
      </c>
      <c r="F449" s="217" t="s">
        <v>1089</v>
      </c>
      <c r="G449" s="218" t="s">
        <v>348</v>
      </c>
      <c r="H449" s="219">
        <v>0.38900000000000001</v>
      </c>
      <c r="I449" s="220"/>
      <c r="J449" s="221">
        <f>ROUND(I449*H449,2)</f>
        <v>0</v>
      </c>
      <c r="K449" s="217" t="s">
        <v>302</v>
      </c>
      <c r="L449" s="46"/>
      <c r="M449" s="222" t="s">
        <v>21</v>
      </c>
      <c r="N449" s="223" t="s">
        <v>43</v>
      </c>
      <c r="O449" s="86"/>
      <c r="P449" s="224">
        <f>O449*H449</f>
        <v>0</v>
      </c>
      <c r="Q449" s="224">
        <v>0</v>
      </c>
      <c r="R449" s="224">
        <f>Q449*H449</f>
        <v>0</v>
      </c>
      <c r="S449" s="224">
        <v>0</v>
      </c>
      <c r="T449" s="225">
        <f>S449*H449</f>
        <v>0</v>
      </c>
      <c r="U449" s="40"/>
      <c r="V449" s="40"/>
      <c r="W449" s="40"/>
      <c r="X449" s="40"/>
      <c r="Y449" s="40"/>
      <c r="Z449" s="40"/>
      <c r="AA449" s="40"/>
      <c r="AB449" s="40"/>
      <c r="AC449" s="40"/>
      <c r="AD449" s="40"/>
      <c r="AE449" s="40"/>
      <c r="AR449" s="226" t="s">
        <v>373</v>
      </c>
      <c r="AT449" s="226" t="s">
        <v>298</v>
      </c>
      <c r="AU449" s="226" t="s">
        <v>81</v>
      </c>
      <c r="AY449" s="19" t="s">
        <v>295</v>
      </c>
      <c r="BE449" s="227">
        <f>IF(N449="základní",J449,0)</f>
        <v>0</v>
      </c>
      <c r="BF449" s="227">
        <f>IF(N449="snížená",J449,0)</f>
        <v>0</v>
      </c>
      <c r="BG449" s="227">
        <f>IF(N449="zákl. přenesená",J449,0)</f>
        <v>0</v>
      </c>
      <c r="BH449" s="227">
        <f>IF(N449="sníž. přenesená",J449,0)</f>
        <v>0</v>
      </c>
      <c r="BI449" s="227">
        <f>IF(N449="nulová",J449,0)</f>
        <v>0</v>
      </c>
      <c r="BJ449" s="19" t="s">
        <v>79</v>
      </c>
      <c r="BK449" s="227">
        <f>ROUND(I449*H449,2)</f>
        <v>0</v>
      </c>
      <c r="BL449" s="19" t="s">
        <v>373</v>
      </c>
      <c r="BM449" s="226" t="s">
        <v>1783</v>
      </c>
    </row>
    <row r="450" s="2" customFormat="1">
      <c r="A450" s="40"/>
      <c r="B450" s="41"/>
      <c r="C450" s="42"/>
      <c r="D450" s="228" t="s">
        <v>305</v>
      </c>
      <c r="E450" s="42"/>
      <c r="F450" s="229" t="s">
        <v>1091</v>
      </c>
      <c r="G450" s="42"/>
      <c r="H450" s="42"/>
      <c r="I450" s="230"/>
      <c r="J450" s="42"/>
      <c r="K450" s="42"/>
      <c r="L450" s="46"/>
      <c r="M450" s="231"/>
      <c r="N450" s="232"/>
      <c r="O450" s="86"/>
      <c r="P450" s="86"/>
      <c r="Q450" s="86"/>
      <c r="R450" s="86"/>
      <c r="S450" s="86"/>
      <c r="T450" s="87"/>
      <c r="U450" s="40"/>
      <c r="V450" s="40"/>
      <c r="W450" s="40"/>
      <c r="X450" s="40"/>
      <c r="Y450" s="40"/>
      <c r="Z450" s="40"/>
      <c r="AA450" s="40"/>
      <c r="AB450" s="40"/>
      <c r="AC450" s="40"/>
      <c r="AD450" s="40"/>
      <c r="AE450" s="40"/>
      <c r="AT450" s="19" t="s">
        <v>305</v>
      </c>
      <c r="AU450" s="19" t="s">
        <v>81</v>
      </c>
    </row>
    <row r="451" s="12" customFormat="1" ht="22.8" customHeight="1">
      <c r="A451" s="12"/>
      <c r="B451" s="199"/>
      <c r="C451" s="200"/>
      <c r="D451" s="201" t="s">
        <v>71</v>
      </c>
      <c r="E451" s="213" t="s">
        <v>536</v>
      </c>
      <c r="F451" s="213" t="s">
        <v>537</v>
      </c>
      <c r="G451" s="200"/>
      <c r="H451" s="200"/>
      <c r="I451" s="203"/>
      <c r="J451" s="214">
        <f>BK451</f>
        <v>0</v>
      </c>
      <c r="K451" s="200"/>
      <c r="L451" s="205"/>
      <c r="M451" s="206"/>
      <c r="N451" s="207"/>
      <c r="O451" s="207"/>
      <c r="P451" s="208">
        <f>SUM(P452:P485)</f>
        <v>0</v>
      </c>
      <c r="Q451" s="207"/>
      <c r="R451" s="208">
        <f>SUM(R452:R485)</f>
        <v>0.88310727</v>
      </c>
      <c r="S451" s="207"/>
      <c r="T451" s="209">
        <f>SUM(T452:T485)</f>
        <v>0</v>
      </c>
      <c r="U451" s="12"/>
      <c r="V451" s="12"/>
      <c r="W451" s="12"/>
      <c r="X451" s="12"/>
      <c r="Y451" s="12"/>
      <c r="Z451" s="12"/>
      <c r="AA451" s="12"/>
      <c r="AB451" s="12"/>
      <c r="AC451" s="12"/>
      <c r="AD451" s="12"/>
      <c r="AE451" s="12"/>
      <c r="AR451" s="210" t="s">
        <v>81</v>
      </c>
      <c r="AT451" s="211" t="s">
        <v>71</v>
      </c>
      <c r="AU451" s="211" t="s">
        <v>79</v>
      </c>
      <c r="AY451" s="210" t="s">
        <v>295</v>
      </c>
      <c r="BK451" s="212">
        <f>SUM(BK452:BK485)</f>
        <v>0</v>
      </c>
    </row>
    <row r="452" s="2" customFormat="1" ht="24.15" customHeight="1">
      <c r="A452" s="40"/>
      <c r="B452" s="41"/>
      <c r="C452" s="215" t="s">
        <v>1511</v>
      </c>
      <c r="D452" s="215" t="s">
        <v>298</v>
      </c>
      <c r="E452" s="216" t="s">
        <v>1502</v>
      </c>
      <c r="F452" s="217" t="s">
        <v>1503</v>
      </c>
      <c r="G452" s="218" t="s">
        <v>301</v>
      </c>
      <c r="H452" s="219">
        <v>28.260000000000002</v>
      </c>
      <c r="I452" s="220"/>
      <c r="J452" s="221">
        <f>ROUND(I452*H452,2)</f>
        <v>0</v>
      </c>
      <c r="K452" s="217" t="s">
        <v>302</v>
      </c>
      <c r="L452" s="46"/>
      <c r="M452" s="222" t="s">
        <v>21</v>
      </c>
      <c r="N452" s="223" t="s">
        <v>43</v>
      </c>
      <c r="O452" s="86"/>
      <c r="P452" s="224">
        <f>O452*H452</f>
        <v>0</v>
      </c>
      <c r="Q452" s="224">
        <v>0.00029999999999999997</v>
      </c>
      <c r="R452" s="224">
        <f>Q452*H452</f>
        <v>0.0084779999999999994</v>
      </c>
      <c r="S452" s="224">
        <v>0</v>
      </c>
      <c r="T452" s="225">
        <f>S452*H452</f>
        <v>0</v>
      </c>
      <c r="U452" s="40"/>
      <c r="V452" s="40"/>
      <c r="W452" s="40"/>
      <c r="X452" s="40"/>
      <c r="Y452" s="40"/>
      <c r="Z452" s="40"/>
      <c r="AA452" s="40"/>
      <c r="AB452" s="40"/>
      <c r="AC452" s="40"/>
      <c r="AD452" s="40"/>
      <c r="AE452" s="40"/>
      <c r="AR452" s="226" t="s">
        <v>373</v>
      </c>
      <c r="AT452" s="226" t="s">
        <v>298</v>
      </c>
      <c r="AU452" s="226" t="s">
        <v>81</v>
      </c>
      <c r="AY452" s="19" t="s">
        <v>295</v>
      </c>
      <c r="BE452" s="227">
        <f>IF(N452="základní",J452,0)</f>
        <v>0</v>
      </c>
      <c r="BF452" s="227">
        <f>IF(N452="snížená",J452,0)</f>
        <v>0</v>
      </c>
      <c r="BG452" s="227">
        <f>IF(N452="zákl. přenesená",J452,0)</f>
        <v>0</v>
      </c>
      <c r="BH452" s="227">
        <f>IF(N452="sníž. přenesená",J452,0)</f>
        <v>0</v>
      </c>
      <c r="BI452" s="227">
        <f>IF(N452="nulová",J452,0)</f>
        <v>0</v>
      </c>
      <c r="BJ452" s="19" t="s">
        <v>79</v>
      </c>
      <c r="BK452" s="227">
        <f>ROUND(I452*H452,2)</f>
        <v>0</v>
      </c>
      <c r="BL452" s="19" t="s">
        <v>373</v>
      </c>
      <c r="BM452" s="226" t="s">
        <v>1784</v>
      </c>
    </row>
    <row r="453" s="2" customFormat="1">
      <c r="A453" s="40"/>
      <c r="B453" s="41"/>
      <c r="C453" s="42"/>
      <c r="D453" s="228" t="s">
        <v>305</v>
      </c>
      <c r="E453" s="42"/>
      <c r="F453" s="229" t="s">
        <v>1505</v>
      </c>
      <c r="G453" s="42"/>
      <c r="H453" s="42"/>
      <c r="I453" s="230"/>
      <c r="J453" s="42"/>
      <c r="K453" s="42"/>
      <c r="L453" s="46"/>
      <c r="M453" s="231"/>
      <c r="N453" s="232"/>
      <c r="O453" s="86"/>
      <c r="P453" s="86"/>
      <c r="Q453" s="86"/>
      <c r="R453" s="86"/>
      <c r="S453" s="86"/>
      <c r="T453" s="87"/>
      <c r="U453" s="40"/>
      <c r="V453" s="40"/>
      <c r="W453" s="40"/>
      <c r="X453" s="40"/>
      <c r="Y453" s="40"/>
      <c r="Z453" s="40"/>
      <c r="AA453" s="40"/>
      <c r="AB453" s="40"/>
      <c r="AC453" s="40"/>
      <c r="AD453" s="40"/>
      <c r="AE453" s="40"/>
      <c r="AT453" s="19" t="s">
        <v>305</v>
      </c>
      <c r="AU453" s="19" t="s">
        <v>81</v>
      </c>
    </row>
    <row r="454" s="14" customFormat="1">
      <c r="A454" s="14"/>
      <c r="B454" s="244"/>
      <c r="C454" s="245"/>
      <c r="D454" s="235" t="s">
        <v>307</v>
      </c>
      <c r="E454" s="246" t="s">
        <v>21</v>
      </c>
      <c r="F454" s="247" t="s">
        <v>1194</v>
      </c>
      <c r="G454" s="245"/>
      <c r="H454" s="248">
        <v>28.260000000000002</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307</v>
      </c>
      <c r="AU454" s="254" t="s">
        <v>81</v>
      </c>
      <c r="AV454" s="14" t="s">
        <v>81</v>
      </c>
      <c r="AW454" s="14" t="s">
        <v>33</v>
      </c>
      <c r="AX454" s="14" t="s">
        <v>72</v>
      </c>
      <c r="AY454" s="254" t="s">
        <v>295</v>
      </c>
    </row>
    <row r="455" s="15" customFormat="1">
      <c r="A455" s="15"/>
      <c r="B455" s="255"/>
      <c r="C455" s="256"/>
      <c r="D455" s="235" t="s">
        <v>307</v>
      </c>
      <c r="E455" s="257" t="s">
        <v>21</v>
      </c>
      <c r="F455" s="258" t="s">
        <v>312</v>
      </c>
      <c r="G455" s="256"/>
      <c r="H455" s="259">
        <v>28.260000000000002</v>
      </c>
      <c r="I455" s="260"/>
      <c r="J455" s="256"/>
      <c r="K455" s="256"/>
      <c r="L455" s="261"/>
      <c r="M455" s="262"/>
      <c r="N455" s="263"/>
      <c r="O455" s="263"/>
      <c r="P455" s="263"/>
      <c r="Q455" s="263"/>
      <c r="R455" s="263"/>
      <c r="S455" s="263"/>
      <c r="T455" s="264"/>
      <c r="U455" s="15"/>
      <c r="V455" s="15"/>
      <c r="W455" s="15"/>
      <c r="X455" s="15"/>
      <c r="Y455" s="15"/>
      <c r="Z455" s="15"/>
      <c r="AA455" s="15"/>
      <c r="AB455" s="15"/>
      <c r="AC455" s="15"/>
      <c r="AD455" s="15"/>
      <c r="AE455" s="15"/>
      <c r="AT455" s="265" t="s">
        <v>307</v>
      </c>
      <c r="AU455" s="265" t="s">
        <v>81</v>
      </c>
      <c r="AV455" s="15" t="s">
        <v>303</v>
      </c>
      <c r="AW455" s="15" t="s">
        <v>33</v>
      </c>
      <c r="AX455" s="15" t="s">
        <v>79</v>
      </c>
      <c r="AY455" s="265" t="s">
        <v>295</v>
      </c>
    </row>
    <row r="456" s="2" customFormat="1" ht="33" customHeight="1">
      <c r="A456" s="40"/>
      <c r="B456" s="41"/>
      <c r="C456" s="215" t="s">
        <v>1516</v>
      </c>
      <c r="D456" s="215" t="s">
        <v>298</v>
      </c>
      <c r="E456" s="216" t="s">
        <v>1507</v>
      </c>
      <c r="F456" s="217" t="s">
        <v>1508</v>
      </c>
      <c r="G456" s="218" t="s">
        <v>328</v>
      </c>
      <c r="H456" s="219">
        <v>25.434000000000001</v>
      </c>
      <c r="I456" s="220"/>
      <c r="J456" s="221">
        <f>ROUND(I456*H456,2)</f>
        <v>0</v>
      </c>
      <c r="K456" s="217" t="s">
        <v>302</v>
      </c>
      <c r="L456" s="46"/>
      <c r="M456" s="222" t="s">
        <v>21</v>
      </c>
      <c r="N456" s="223" t="s">
        <v>43</v>
      </c>
      <c r="O456" s="86"/>
      <c r="P456" s="224">
        <f>O456*H456</f>
        <v>0</v>
      </c>
      <c r="Q456" s="224">
        <v>0.00042999999999999999</v>
      </c>
      <c r="R456" s="224">
        <f>Q456*H456</f>
        <v>0.010936619999999999</v>
      </c>
      <c r="S456" s="224">
        <v>0</v>
      </c>
      <c r="T456" s="225">
        <f>S456*H456</f>
        <v>0</v>
      </c>
      <c r="U456" s="40"/>
      <c r="V456" s="40"/>
      <c r="W456" s="40"/>
      <c r="X456" s="40"/>
      <c r="Y456" s="40"/>
      <c r="Z456" s="40"/>
      <c r="AA456" s="40"/>
      <c r="AB456" s="40"/>
      <c r="AC456" s="40"/>
      <c r="AD456" s="40"/>
      <c r="AE456" s="40"/>
      <c r="AR456" s="226" t="s">
        <v>373</v>
      </c>
      <c r="AT456" s="226" t="s">
        <v>298</v>
      </c>
      <c r="AU456" s="226" t="s">
        <v>81</v>
      </c>
      <c r="AY456" s="19" t="s">
        <v>295</v>
      </c>
      <c r="BE456" s="227">
        <f>IF(N456="základní",J456,0)</f>
        <v>0</v>
      </c>
      <c r="BF456" s="227">
        <f>IF(N456="snížená",J456,0)</f>
        <v>0</v>
      </c>
      <c r="BG456" s="227">
        <f>IF(N456="zákl. přenesená",J456,0)</f>
        <v>0</v>
      </c>
      <c r="BH456" s="227">
        <f>IF(N456="sníž. přenesená",J456,0)</f>
        <v>0</v>
      </c>
      <c r="BI456" s="227">
        <f>IF(N456="nulová",J456,0)</f>
        <v>0</v>
      </c>
      <c r="BJ456" s="19" t="s">
        <v>79</v>
      </c>
      <c r="BK456" s="227">
        <f>ROUND(I456*H456,2)</f>
        <v>0</v>
      </c>
      <c r="BL456" s="19" t="s">
        <v>373</v>
      </c>
      <c r="BM456" s="226" t="s">
        <v>1785</v>
      </c>
    </row>
    <row r="457" s="2" customFormat="1">
      <c r="A457" s="40"/>
      <c r="B457" s="41"/>
      <c r="C457" s="42"/>
      <c r="D457" s="228" t="s">
        <v>305</v>
      </c>
      <c r="E457" s="42"/>
      <c r="F457" s="229" t="s">
        <v>1510</v>
      </c>
      <c r="G457" s="42"/>
      <c r="H457" s="42"/>
      <c r="I457" s="230"/>
      <c r="J457" s="42"/>
      <c r="K457" s="42"/>
      <c r="L457" s="46"/>
      <c r="M457" s="231"/>
      <c r="N457" s="232"/>
      <c r="O457" s="86"/>
      <c r="P457" s="86"/>
      <c r="Q457" s="86"/>
      <c r="R457" s="86"/>
      <c r="S457" s="86"/>
      <c r="T457" s="87"/>
      <c r="U457" s="40"/>
      <c r="V457" s="40"/>
      <c r="W457" s="40"/>
      <c r="X457" s="40"/>
      <c r="Y457" s="40"/>
      <c r="Z457" s="40"/>
      <c r="AA457" s="40"/>
      <c r="AB457" s="40"/>
      <c r="AC457" s="40"/>
      <c r="AD457" s="40"/>
      <c r="AE457" s="40"/>
      <c r="AT457" s="19" t="s">
        <v>305</v>
      </c>
      <c r="AU457" s="19" t="s">
        <v>81</v>
      </c>
    </row>
    <row r="458" s="14" customFormat="1">
      <c r="A458" s="14"/>
      <c r="B458" s="244"/>
      <c r="C458" s="245"/>
      <c r="D458" s="235" t="s">
        <v>307</v>
      </c>
      <c r="E458" s="246" t="s">
        <v>21</v>
      </c>
      <c r="F458" s="247" t="s">
        <v>1265</v>
      </c>
      <c r="G458" s="245"/>
      <c r="H458" s="248">
        <v>25.434000000000001</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307</v>
      </c>
      <c r="AU458" s="254" t="s">
        <v>81</v>
      </c>
      <c r="AV458" s="14" t="s">
        <v>81</v>
      </c>
      <c r="AW458" s="14" t="s">
        <v>33</v>
      </c>
      <c r="AX458" s="14" t="s">
        <v>72</v>
      </c>
      <c r="AY458" s="254" t="s">
        <v>295</v>
      </c>
    </row>
    <row r="459" s="15" customFormat="1">
      <c r="A459" s="15"/>
      <c r="B459" s="255"/>
      <c r="C459" s="256"/>
      <c r="D459" s="235" t="s">
        <v>307</v>
      </c>
      <c r="E459" s="257" t="s">
        <v>21</v>
      </c>
      <c r="F459" s="258" t="s">
        <v>312</v>
      </c>
      <c r="G459" s="256"/>
      <c r="H459" s="259">
        <v>25.434000000000001</v>
      </c>
      <c r="I459" s="260"/>
      <c r="J459" s="256"/>
      <c r="K459" s="256"/>
      <c r="L459" s="261"/>
      <c r="M459" s="262"/>
      <c r="N459" s="263"/>
      <c r="O459" s="263"/>
      <c r="P459" s="263"/>
      <c r="Q459" s="263"/>
      <c r="R459" s="263"/>
      <c r="S459" s="263"/>
      <c r="T459" s="264"/>
      <c r="U459" s="15"/>
      <c r="V459" s="15"/>
      <c r="W459" s="15"/>
      <c r="X459" s="15"/>
      <c r="Y459" s="15"/>
      <c r="Z459" s="15"/>
      <c r="AA459" s="15"/>
      <c r="AB459" s="15"/>
      <c r="AC459" s="15"/>
      <c r="AD459" s="15"/>
      <c r="AE459" s="15"/>
      <c r="AT459" s="265" t="s">
        <v>307</v>
      </c>
      <c r="AU459" s="265" t="s">
        <v>81</v>
      </c>
      <c r="AV459" s="15" t="s">
        <v>303</v>
      </c>
      <c r="AW459" s="15" t="s">
        <v>33</v>
      </c>
      <c r="AX459" s="15" t="s">
        <v>79</v>
      </c>
      <c r="AY459" s="265" t="s">
        <v>295</v>
      </c>
    </row>
    <row r="460" s="2" customFormat="1" ht="24.15" customHeight="1">
      <c r="A460" s="40"/>
      <c r="B460" s="41"/>
      <c r="C460" s="286" t="s">
        <v>1521</v>
      </c>
      <c r="D460" s="286" t="s">
        <v>947</v>
      </c>
      <c r="E460" s="287" t="s">
        <v>1512</v>
      </c>
      <c r="F460" s="288" t="s">
        <v>1513</v>
      </c>
      <c r="G460" s="289" t="s">
        <v>459</v>
      </c>
      <c r="H460" s="290">
        <v>62.948999999999998</v>
      </c>
      <c r="I460" s="291"/>
      <c r="J460" s="292">
        <f>ROUND(I460*H460,2)</f>
        <v>0</v>
      </c>
      <c r="K460" s="288" t="s">
        <v>302</v>
      </c>
      <c r="L460" s="293"/>
      <c r="M460" s="294" t="s">
        <v>21</v>
      </c>
      <c r="N460" s="295" t="s">
        <v>43</v>
      </c>
      <c r="O460" s="86"/>
      <c r="P460" s="224">
        <f>O460*H460</f>
        <v>0</v>
      </c>
      <c r="Q460" s="224">
        <v>0.00044999999999999999</v>
      </c>
      <c r="R460" s="224">
        <f>Q460*H460</f>
        <v>0.028327049999999999</v>
      </c>
      <c r="S460" s="224">
        <v>0</v>
      </c>
      <c r="T460" s="225">
        <f>S460*H460</f>
        <v>0</v>
      </c>
      <c r="U460" s="40"/>
      <c r="V460" s="40"/>
      <c r="W460" s="40"/>
      <c r="X460" s="40"/>
      <c r="Y460" s="40"/>
      <c r="Z460" s="40"/>
      <c r="AA460" s="40"/>
      <c r="AB460" s="40"/>
      <c r="AC460" s="40"/>
      <c r="AD460" s="40"/>
      <c r="AE460" s="40"/>
      <c r="AR460" s="226" t="s">
        <v>997</v>
      </c>
      <c r="AT460" s="226" t="s">
        <v>947</v>
      </c>
      <c r="AU460" s="226" t="s">
        <v>81</v>
      </c>
      <c r="AY460" s="19" t="s">
        <v>295</v>
      </c>
      <c r="BE460" s="227">
        <f>IF(N460="základní",J460,0)</f>
        <v>0</v>
      </c>
      <c r="BF460" s="227">
        <f>IF(N460="snížená",J460,0)</f>
        <v>0</v>
      </c>
      <c r="BG460" s="227">
        <f>IF(N460="zákl. přenesená",J460,0)</f>
        <v>0</v>
      </c>
      <c r="BH460" s="227">
        <f>IF(N460="sníž. přenesená",J460,0)</f>
        <v>0</v>
      </c>
      <c r="BI460" s="227">
        <f>IF(N460="nulová",J460,0)</f>
        <v>0</v>
      </c>
      <c r="BJ460" s="19" t="s">
        <v>79</v>
      </c>
      <c r="BK460" s="227">
        <f>ROUND(I460*H460,2)</f>
        <v>0</v>
      </c>
      <c r="BL460" s="19" t="s">
        <v>373</v>
      </c>
      <c r="BM460" s="226" t="s">
        <v>1786</v>
      </c>
    </row>
    <row r="461" s="14" customFormat="1">
      <c r="A461" s="14"/>
      <c r="B461" s="244"/>
      <c r="C461" s="245"/>
      <c r="D461" s="235" t="s">
        <v>307</v>
      </c>
      <c r="E461" s="245"/>
      <c r="F461" s="247" t="s">
        <v>1515</v>
      </c>
      <c r="G461" s="245"/>
      <c r="H461" s="248">
        <v>62.948999999999998</v>
      </c>
      <c r="I461" s="249"/>
      <c r="J461" s="245"/>
      <c r="K461" s="245"/>
      <c r="L461" s="250"/>
      <c r="M461" s="251"/>
      <c r="N461" s="252"/>
      <c r="O461" s="252"/>
      <c r="P461" s="252"/>
      <c r="Q461" s="252"/>
      <c r="R461" s="252"/>
      <c r="S461" s="252"/>
      <c r="T461" s="253"/>
      <c r="U461" s="14"/>
      <c r="V461" s="14"/>
      <c r="W461" s="14"/>
      <c r="X461" s="14"/>
      <c r="Y461" s="14"/>
      <c r="Z461" s="14"/>
      <c r="AA461" s="14"/>
      <c r="AB461" s="14"/>
      <c r="AC461" s="14"/>
      <c r="AD461" s="14"/>
      <c r="AE461" s="14"/>
      <c r="AT461" s="254" t="s">
        <v>307</v>
      </c>
      <c r="AU461" s="254" t="s">
        <v>81</v>
      </c>
      <c r="AV461" s="14" t="s">
        <v>81</v>
      </c>
      <c r="AW461" s="14" t="s">
        <v>4</v>
      </c>
      <c r="AX461" s="14" t="s">
        <v>79</v>
      </c>
      <c r="AY461" s="254" t="s">
        <v>295</v>
      </c>
    </row>
    <row r="462" s="2" customFormat="1" ht="49.05" customHeight="1">
      <c r="A462" s="40"/>
      <c r="B462" s="41"/>
      <c r="C462" s="215" t="s">
        <v>1535</v>
      </c>
      <c r="D462" s="215" t="s">
        <v>298</v>
      </c>
      <c r="E462" s="216" t="s">
        <v>1517</v>
      </c>
      <c r="F462" s="217" t="s">
        <v>1518</v>
      </c>
      <c r="G462" s="218" t="s">
        <v>301</v>
      </c>
      <c r="H462" s="219">
        <v>28.260000000000002</v>
      </c>
      <c r="I462" s="220"/>
      <c r="J462" s="221">
        <f>ROUND(I462*H462,2)</f>
        <v>0</v>
      </c>
      <c r="K462" s="217" t="s">
        <v>302</v>
      </c>
      <c r="L462" s="46"/>
      <c r="M462" s="222" t="s">
        <v>21</v>
      </c>
      <c r="N462" s="223" t="s">
        <v>43</v>
      </c>
      <c r="O462" s="86"/>
      <c r="P462" s="224">
        <f>O462*H462</f>
        <v>0</v>
      </c>
      <c r="Q462" s="224">
        <v>0.0068900000000000003</v>
      </c>
      <c r="R462" s="224">
        <f>Q462*H462</f>
        <v>0.19471140000000001</v>
      </c>
      <c r="S462" s="224">
        <v>0</v>
      </c>
      <c r="T462" s="225">
        <f>S462*H462</f>
        <v>0</v>
      </c>
      <c r="U462" s="40"/>
      <c r="V462" s="40"/>
      <c r="W462" s="40"/>
      <c r="X462" s="40"/>
      <c r="Y462" s="40"/>
      <c r="Z462" s="40"/>
      <c r="AA462" s="40"/>
      <c r="AB462" s="40"/>
      <c r="AC462" s="40"/>
      <c r="AD462" s="40"/>
      <c r="AE462" s="40"/>
      <c r="AR462" s="226" t="s">
        <v>373</v>
      </c>
      <c r="AT462" s="226" t="s">
        <v>298</v>
      </c>
      <c r="AU462" s="226" t="s">
        <v>81</v>
      </c>
      <c r="AY462" s="19" t="s">
        <v>295</v>
      </c>
      <c r="BE462" s="227">
        <f>IF(N462="základní",J462,0)</f>
        <v>0</v>
      </c>
      <c r="BF462" s="227">
        <f>IF(N462="snížená",J462,0)</f>
        <v>0</v>
      </c>
      <c r="BG462" s="227">
        <f>IF(N462="zákl. přenesená",J462,0)</f>
        <v>0</v>
      </c>
      <c r="BH462" s="227">
        <f>IF(N462="sníž. přenesená",J462,0)</f>
        <v>0</v>
      </c>
      <c r="BI462" s="227">
        <f>IF(N462="nulová",J462,0)</f>
        <v>0</v>
      </c>
      <c r="BJ462" s="19" t="s">
        <v>79</v>
      </c>
      <c r="BK462" s="227">
        <f>ROUND(I462*H462,2)</f>
        <v>0</v>
      </c>
      <c r="BL462" s="19" t="s">
        <v>373</v>
      </c>
      <c r="BM462" s="226" t="s">
        <v>1787</v>
      </c>
    </row>
    <row r="463" s="2" customFormat="1">
      <c r="A463" s="40"/>
      <c r="B463" s="41"/>
      <c r="C463" s="42"/>
      <c r="D463" s="228" t="s">
        <v>305</v>
      </c>
      <c r="E463" s="42"/>
      <c r="F463" s="229" t="s">
        <v>1520</v>
      </c>
      <c r="G463" s="42"/>
      <c r="H463" s="42"/>
      <c r="I463" s="230"/>
      <c r="J463" s="42"/>
      <c r="K463" s="42"/>
      <c r="L463" s="46"/>
      <c r="M463" s="231"/>
      <c r="N463" s="232"/>
      <c r="O463" s="86"/>
      <c r="P463" s="86"/>
      <c r="Q463" s="86"/>
      <c r="R463" s="86"/>
      <c r="S463" s="86"/>
      <c r="T463" s="87"/>
      <c r="U463" s="40"/>
      <c r="V463" s="40"/>
      <c r="W463" s="40"/>
      <c r="X463" s="40"/>
      <c r="Y463" s="40"/>
      <c r="Z463" s="40"/>
      <c r="AA463" s="40"/>
      <c r="AB463" s="40"/>
      <c r="AC463" s="40"/>
      <c r="AD463" s="40"/>
      <c r="AE463" s="40"/>
      <c r="AT463" s="19" t="s">
        <v>305</v>
      </c>
      <c r="AU463" s="19" t="s">
        <v>81</v>
      </c>
    </row>
    <row r="464" s="14" customFormat="1">
      <c r="A464" s="14"/>
      <c r="B464" s="244"/>
      <c r="C464" s="245"/>
      <c r="D464" s="235" t="s">
        <v>307</v>
      </c>
      <c r="E464" s="246" t="s">
        <v>21</v>
      </c>
      <c r="F464" s="247" t="s">
        <v>1194</v>
      </c>
      <c r="G464" s="245"/>
      <c r="H464" s="248">
        <v>28.260000000000002</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307</v>
      </c>
      <c r="AU464" s="254" t="s">
        <v>81</v>
      </c>
      <c r="AV464" s="14" t="s">
        <v>81</v>
      </c>
      <c r="AW464" s="14" t="s">
        <v>33</v>
      </c>
      <c r="AX464" s="14" t="s">
        <v>72</v>
      </c>
      <c r="AY464" s="254" t="s">
        <v>295</v>
      </c>
    </row>
    <row r="465" s="15" customFormat="1">
      <c r="A465" s="15"/>
      <c r="B465" s="255"/>
      <c r="C465" s="256"/>
      <c r="D465" s="235" t="s">
        <v>307</v>
      </c>
      <c r="E465" s="257" t="s">
        <v>21</v>
      </c>
      <c r="F465" s="258" t="s">
        <v>312</v>
      </c>
      <c r="G465" s="256"/>
      <c r="H465" s="259">
        <v>28.260000000000002</v>
      </c>
      <c r="I465" s="260"/>
      <c r="J465" s="256"/>
      <c r="K465" s="256"/>
      <c r="L465" s="261"/>
      <c r="M465" s="262"/>
      <c r="N465" s="263"/>
      <c r="O465" s="263"/>
      <c r="P465" s="263"/>
      <c r="Q465" s="263"/>
      <c r="R465" s="263"/>
      <c r="S465" s="263"/>
      <c r="T465" s="264"/>
      <c r="U465" s="15"/>
      <c r="V465" s="15"/>
      <c r="W465" s="15"/>
      <c r="X465" s="15"/>
      <c r="Y465" s="15"/>
      <c r="Z465" s="15"/>
      <c r="AA465" s="15"/>
      <c r="AB465" s="15"/>
      <c r="AC465" s="15"/>
      <c r="AD465" s="15"/>
      <c r="AE465" s="15"/>
      <c r="AT465" s="265" t="s">
        <v>307</v>
      </c>
      <c r="AU465" s="265" t="s">
        <v>81</v>
      </c>
      <c r="AV465" s="15" t="s">
        <v>303</v>
      </c>
      <c r="AW465" s="15" t="s">
        <v>33</v>
      </c>
      <c r="AX465" s="15" t="s">
        <v>79</v>
      </c>
      <c r="AY465" s="265" t="s">
        <v>295</v>
      </c>
    </row>
    <row r="466" s="2" customFormat="1" ht="37.8" customHeight="1">
      <c r="A466" s="40"/>
      <c r="B466" s="41"/>
      <c r="C466" s="286" t="s">
        <v>1540</v>
      </c>
      <c r="D466" s="286" t="s">
        <v>947</v>
      </c>
      <c r="E466" s="287" t="s">
        <v>1522</v>
      </c>
      <c r="F466" s="288" t="s">
        <v>1523</v>
      </c>
      <c r="G466" s="289" t="s">
        <v>301</v>
      </c>
      <c r="H466" s="290">
        <v>26.367000000000001</v>
      </c>
      <c r="I466" s="291"/>
      <c r="J466" s="292">
        <f>ROUND(I466*H466,2)</f>
        <v>0</v>
      </c>
      <c r="K466" s="288" t="s">
        <v>302</v>
      </c>
      <c r="L466" s="293"/>
      <c r="M466" s="294" t="s">
        <v>21</v>
      </c>
      <c r="N466" s="295" t="s">
        <v>43</v>
      </c>
      <c r="O466" s="86"/>
      <c r="P466" s="224">
        <f>O466*H466</f>
        <v>0</v>
      </c>
      <c r="Q466" s="224">
        <v>0.019199999999999998</v>
      </c>
      <c r="R466" s="224">
        <f>Q466*H466</f>
        <v>0.50624639999999999</v>
      </c>
      <c r="S466" s="224">
        <v>0</v>
      </c>
      <c r="T466" s="225">
        <f>S466*H466</f>
        <v>0</v>
      </c>
      <c r="U466" s="40"/>
      <c r="V466" s="40"/>
      <c r="W466" s="40"/>
      <c r="X466" s="40"/>
      <c r="Y466" s="40"/>
      <c r="Z466" s="40"/>
      <c r="AA466" s="40"/>
      <c r="AB466" s="40"/>
      <c r="AC466" s="40"/>
      <c r="AD466" s="40"/>
      <c r="AE466" s="40"/>
      <c r="AR466" s="226" t="s">
        <v>997</v>
      </c>
      <c r="AT466" s="226" t="s">
        <v>947</v>
      </c>
      <c r="AU466" s="226" t="s">
        <v>81</v>
      </c>
      <c r="AY466" s="19" t="s">
        <v>295</v>
      </c>
      <c r="BE466" s="227">
        <f>IF(N466="základní",J466,0)</f>
        <v>0</v>
      </c>
      <c r="BF466" s="227">
        <f>IF(N466="snížená",J466,0)</f>
        <v>0</v>
      </c>
      <c r="BG466" s="227">
        <f>IF(N466="zákl. přenesená",J466,0)</f>
        <v>0</v>
      </c>
      <c r="BH466" s="227">
        <f>IF(N466="sníž. přenesená",J466,0)</f>
        <v>0</v>
      </c>
      <c r="BI466" s="227">
        <f>IF(N466="nulová",J466,0)</f>
        <v>0</v>
      </c>
      <c r="BJ466" s="19" t="s">
        <v>79</v>
      </c>
      <c r="BK466" s="227">
        <f>ROUND(I466*H466,2)</f>
        <v>0</v>
      </c>
      <c r="BL466" s="19" t="s">
        <v>373</v>
      </c>
      <c r="BM466" s="226" t="s">
        <v>1788</v>
      </c>
    </row>
    <row r="467" s="13" customFormat="1">
      <c r="A467" s="13"/>
      <c r="B467" s="233"/>
      <c r="C467" s="234"/>
      <c r="D467" s="235" t="s">
        <v>307</v>
      </c>
      <c r="E467" s="236" t="s">
        <v>21</v>
      </c>
      <c r="F467" s="237" t="s">
        <v>1525</v>
      </c>
      <c r="G467" s="234"/>
      <c r="H467" s="236" t="s">
        <v>21</v>
      </c>
      <c r="I467" s="238"/>
      <c r="J467" s="234"/>
      <c r="K467" s="234"/>
      <c r="L467" s="239"/>
      <c r="M467" s="240"/>
      <c r="N467" s="241"/>
      <c r="O467" s="241"/>
      <c r="P467" s="241"/>
      <c r="Q467" s="241"/>
      <c r="R467" s="241"/>
      <c r="S467" s="241"/>
      <c r="T467" s="242"/>
      <c r="U467" s="13"/>
      <c r="V467" s="13"/>
      <c r="W467" s="13"/>
      <c r="X467" s="13"/>
      <c r="Y467" s="13"/>
      <c r="Z467" s="13"/>
      <c r="AA467" s="13"/>
      <c r="AB467" s="13"/>
      <c r="AC467" s="13"/>
      <c r="AD467" s="13"/>
      <c r="AE467" s="13"/>
      <c r="AT467" s="243" t="s">
        <v>307</v>
      </c>
      <c r="AU467" s="243" t="s">
        <v>81</v>
      </c>
      <c r="AV467" s="13" t="s">
        <v>79</v>
      </c>
      <c r="AW467" s="13" t="s">
        <v>33</v>
      </c>
      <c r="AX467" s="13" t="s">
        <v>72</v>
      </c>
      <c r="AY467" s="243" t="s">
        <v>295</v>
      </c>
    </row>
    <row r="468" s="14" customFormat="1">
      <c r="A468" s="14"/>
      <c r="B468" s="244"/>
      <c r="C468" s="245"/>
      <c r="D468" s="235" t="s">
        <v>307</v>
      </c>
      <c r="E468" s="246" t="s">
        <v>21</v>
      </c>
      <c r="F468" s="247" t="s">
        <v>1526</v>
      </c>
      <c r="G468" s="245"/>
      <c r="H468" s="248">
        <v>23.969999999999999</v>
      </c>
      <c r="I468" s="249"/>
      <c r="J468" s="245"/>
      <c r="K468" s="245"/>
      <c r="L468" s="250"/>
      <c r="M468" s="251"/>
      <c r="N468" s="252"/>
      <c r="O468" s="252"/>
      <c r="P468" s="252"/>
      <c r="Q468" s="252"/>
      <c r="R468" s="252"/>
      <c r="S468" s="252"/>
      <c r="T468" s="253"/>
      <c r="U468" s="14"/>
      <c r="V468" s="14"/>
      <c r="W468" s="14"/>
      <c r="X468" s="14"/>
      <c r="Y468" s="14"/>
      <c r="Z468" s="14"/>
      <c r="AA468" s="14"/>
      <c r="AB468" s="14"/>
      <c r="AC468" s="14"/>
      <c r="AD468" s="14"/>
      <c r="AE468" s="14"/>
      <c r="AT468" s="254" t="s">
        <v>307</v>
      </c>
      <c r="AU468" s="254" t="s">
        <v>81</v>
      </c>
      <c r="AV468" s="14" t="s">
        <v>81</v>
      </c>
      <c r="AW468" s="14" t="s">
        <v>33</v>
      </c>
      <c r="AX468" s="14" t="s">
        <v>72</v>
      </c>
      <c r="AY468" s="254" t="s">
        <v>295</v>
      </c>
    </row>
    <row r="469" s="15" customFormat="1">
      <c r="A469" s="15"/>
      <c r="B469" s="255"/>
      <c r="C469" s="256"/>
      <c r="D469" s="235" t="s">
        <v>307</v>
      </c>
      <c r="E469" s="257" t="s">
        <v>21</v>
      </c>
      <c r="F469" s="258" t="s">
        <v>312</v>
      </c>
      <c r="G469" s="256"/>
      <c r="H469" s="259">
        <v>23.969999999999999</v>
      </c>
      <c r="I469" s="260"/>
      <c r="J469" s="256"/>
      <c r="K469" s="256"/>
      <c r="L469" s="261"/>
      <c r="M469" s="262"/>
      <c r="N469" s="263"/>
      <c r="O469" s="263"/>
      <c r="P469" s="263"/>
      <c r="Q469" s="263"/>
      <c r="R469" s="263"/>
      <c r="S469" s="263"/>
      <c r="T469" s="264"/>
      <c r="U469" s="15"/>
      <c r="V469" s="15"/>
      <c r="W469" s="15"/>
      <c r="X469" s="15"/>
      <c r="Y469" s="15"/>
      <c r="Z469" s="15"/>
      <c r="AA469" s="15"/>
      <c r="AB469" s="15"/>
      <c r="AC469" s="15"/>
      <c r="AD469" s="15"/>
      <c r="AE469" s="15"/>
      <c r="AT469" s="265" t="s">
        <v>307</v>
      </c>
      <c r="AU469" s="265" t="s">
        <v>81</v>
      </c>
      <c r="AV469" s="15" t="s">
        <v>303</v>
      </c>
      <c r="AW469" s="15" t="s">
        <v>33</v>
      </c>
      <c r="AX469" s="15" t="s">
        <v>79</v>
      </c>
      <c r="AY469" s="265" t="s">
        <v>295</v>
      </c>
    </row>
    <row r="470" s="14" customFormat="1">
      <c r="A470" s="14"/>
      <c r="B470" s="244"/>
      <c r="C470" s="245"/>
      <c r="D470" s="235" t="s">
        <v>307</v>
      </c>
      <c r="E470" s="245"/>
      <c r="F470" s="247" t="s">
        <v>1527</v>
      </c>
      <c r="G470" s="245"/>
      <c r="H470" s="248">
        <v>26.367000000000001</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307</v>
      </c>
      <c r="AU470" s="254" t="s">
        <v>81</v>
      </c>
      <c r="AV470" s="14" t="s">
        <v>81</v>
      </c>
      <c r="AW470" s="14" t="s">
        <v>4</v>
      </c>
      <c r="AX470" s="14" t="s">
        <v>79</v>
      </c>
      <c r="AY470" s="254" t="s">
        <v>295</v>
      </c>
    </row>
    <row r="471" s="2" customFormat="1" ht="24.15" customHeight="1">
      <c r="A471" s="40"/>
      <c r="B471" s="41"/>
      <c r="C471" s="286" t="s">
        <v>1789</v>
      </c>
      <c r="D471" s="286" t="s">
        <v>947</v>
      </c>
      <c r="E471" s="287" t="s">
        <v>1529</v>
      </c>
      <c r="F471" s="288" t="s">
        <v>1530</v>
      </c>
      <c r="G471" s="289" t="s">
        <v>301</v>
      </c>
      <c r="H471" s="290">
        <v>4.7190000000000003</v>
      </c>
      <c r="I471" s="291"/>
      <c r="J471" s="292">
        <f>ROUND(I471*H471,2)</f>
        <v>0</v>
      </c>
      <c r="K471" s="288" t="s">
        <v>523</v>
      </c>
      <c r="L471" s="293"/>
      <c r="M471" s="294" t="s">
        <v>21</v>
      </c>
      <c r="N471" s="295" t="s">
        <v>43</v>
      </c>
      <c r="O471" s="86"/>
      <c r="P471" s="224">
        <f>O471*H471</f>
        <v>0</v>
      </c>
      <c r="Q471" s="224">
        <v>0.019199999999999998</v>
      </c>
      <c r="R471" s="224">
        <f>Q471*H471</f>
        <v>0.090604799999999999</v>
      </c>
      <c r="S471" s="224">
        <v>0</v>
      </c>
      <c r="T471" s="225">
        <f>S471*H471</f>
        <v>0</v>
      </c>
      <c r="U471" s="40"/>
      <c r="V471" s="40"/>
      <c r="W471" s="40"/>
      <c r="X471" s="40"/>
      <c r="Y471" s="40"/>
      <c r="Z471" s="40"/>
      <c r="AA471" s="40"/>
      <c r="AB471" s="40"/>
      <c r="AC471" s="40"/>
      <c r="AD471" s="40"/>
      <c r="AE471" s="40"/>
      <c r="AR471" s="226" t="s">
        <v>997</v>
      </c>
      <c r="AT471" s="226" t="s">
        <v>947</v>
      </c>
      <c r="AU471" s="226" t="s">
        <v>81</v>
      </c>
      <c r="AY471" s="19" t="s">
        <v>295</v>
      </c>
      <c r="BE471" s="227">
        <f>IF(N471="základní",J471,0)</f>
        <v>0</v>
      </c>
      <c r="BF471" s="227">
        <f>IF(N471="snížená",J471,0)</f>
        <v>0</v>
      </c>
      <c r="BG471" s="227">
        <f>IF(N471="zákl. přenesená",J471,0)</f>
        <v>0</v>
      </c>
      <c r="BH471" s="227">
        <f>IF(N471="sníž. přenesená",J471,0)</f>
        <v>0</v>
      </c>
      <c r="BI471" s="227">
        <f>IF(N471="nulová",J471,0)</f>
        <v>0</v>
      </c>
      <c r="BJ471" s="19" t="s">
        <v>79</v>
      </c>
      <c r="BK471" s="227">
        <f>ROUND(I471*H471,2)</f>
        <v>0</v>
      </c>
      <c r="BL471" s="19" t="s">
        <v>373</v>
      </c>
      <c r="BM471" s="226" t="s">
        <v>1790</v>
      </c>
    </row>
    <row r="472" s="13" customFormat="1">
      <c r="A472" s="13"/>
      <c r="B472" s="233"/>
      <c r="C472" s="234"/>
      <c r="D472" s="235" t="s">
        <v>307</v>
      </c>
      <c r="E472" s="236" t="s">
        <v>21</v>
      </c>
      <c r="F472" s="237" t="s">
        <v>1532</v>
      </c>
      <c r="G472" s="234"/>
      <c r="H472" s="236" t="s">
        <v>21</v>
      </c>
      <c r="I472" s="238"/>
      <c r="J472" s="234"/>
      <c r="K472" s="234"/>
      <c r="L472" s="239"/>
      <c r="M472" s="240"/>
      <c r="N472" s="241"/>
      <c r="O472" s="241"/>
      <c r="P472" s="241"/>
      <c r="Q472" s="241"/>
      <c r="R472" s="241"/>
      <c r="S472" s="241"/>
      <c r="T472" s="242"/>
      <c r="U472" s="13"/>
      <c r="V472" s="13"/>
      <c r="W472" s="13"/>
      <c r="X472" s="13"/>
      <c r="Y472" s="13"/>
      <c r="Z472" s="13"/>
      <c r="AA472" s="13"/>
      <c r="AB472" s="13"/>
      <c r="AC472" s="13"/>
      <c r="AD472" s="13"/>
      <c r="AE472" s="13"/>
      <c r="AT472" s="243" t="s">
        <v>307</v>
      </c>
      <c r="AU472" s="243" t="s">
        <v>81</v>
      </c>
      <c r="AV472" s="13" t="s">
        <v>79</v>
      </c>
      <c r="AW472" s="13" t="s">
        <v>33</v>
      </c>
      <c r="AX472" s="13" t="s">
        <v>72</v>
      </c>
      <c r="AY472" s="243" t="s">
        <v>295</v>
      </c>
    </row>
    <row r="473" s="14" customFormat="1">
      <c r="A473" s="14"/>
      <c r="B473" s="244"/>
      <c r="C473" s="245"/>
      <c r="D473" s="235" t="s">
        <v>307</v>
      </c>
      <c r="E473" s="246" t="s">
        <v>21</v>
      </c>
      <c r="F473" s="247" t="s">
        <v>1533</v>
      </c>
      <c r="G473" s="245"/>
      <c r="H473" s="248">
        <v>4.29</v>
      </c>
      <c r="I473" s="249"/>
      <c r="J473" s="245"/>
      <c r="K473" s="245"/>
      <c r="L473" s="250"/>
      <c r="M473" s="251"/>
      <c r="N473" s="252"/>
      <c r="O473" s="252"/>
      <c r="P473" s="252"/>
      <c r="Q473" s="252"/>
      <c r="R473" s="252"/>
      <c r="S473" s="252"/>
      <c r="T473" s="253"/>
      <c r="U473" s="14"/>
      <c r="V473" s="14"/>
      <c r="W473" s="14"/>
      <c r="X473" s="14"/>
      <c r="Y473" s="14"/>
      <c r="Z473" s="14"/>
      <c r="AA473" s="14"/>
      <c r="AB473" s="14"/>
      <c r="AC473" s="14"/>
      <c r="AD473" s="14"/>
      <c r="AE473" s="14"/>
      <c r="AT473" s="254" t="s">
        <v>307</v>
      </c>
      <c r="AU473" s="254" t="s">
        <v>81</v>
      </c>
      <c r="AV473" s="14" t="s">
        <v>81</v>
      </c>
      <c r="AW473" s="14" t="s">
        <v>33</v>
      </c>
      <c r="AX473" s="14" t="s">
        <v>72</v>
      </c>
      <c r="AY473" s="254" t="s">
        <v>295</v>
      </c>
    </row>
    <row r="474" s="15" customFormat="1">
      <c r="A474" s="15"/>
      <c r="B474" s="255"/>
      <c r="C474" s="256"/>
      <c r="D474" s="235" t="s">
        <v>307</v>
      </c>
      <c r="E474" s="257" t="s">
        <v>21</v>
      </c>
      <c r="F474" s="258" t="s">
        <v>312</v>
      </c>
      <c r="G474" s="256"/>
      <c r="H474" s="259">
        <v>4.29</v>
      </c>
      <c r="I474" s="260"/>
      <c r="J474" s="256"/>
      <c r="K474" s="256"/>
      <c r="L474" s="261"/>
      <c r="M474" s="262"/>
      <c r="N474" s="263"/>
      <c r="O474" s="263"/>
      <c r="P474" s="263"/>
      <c r="Q474" s="263"/>
      <c r="R474" s="263"/>
      <c r="S474" s="263"/>
      <c r="T474" s="264"/>
      <c r="U474" s="15"/>
      <c r="V474" s="15"/>
      <c r="W474" s="15"/>
      <c r="X474" s="15"/>
      <c r="Y474" s="15"/>
      <c r="Z474" s="15"/>
      <c r="AA474" s="15"/>
      <c r="AB474" s="15"/>
      <c r="AC474" s="15"/>
      <c r="AD474" s="15"/>
      <c r="AE474" s="15"/>
      <c r="AT474" s="265" t="s">
        <v>307</v>
      </c>
      <c r="AU474" s="265" t="s">
        <v>81</v>
      </c>
      <c r="AV474" s="15" t="s">
        <v>303</v>
      </c>
      <c r="AW474" s="15" t="s">
        <v>33</v>
      </c>
      <c r="AX474" s="15" t="s">
        <v>79</v>
      </c>
      <c r="AY474" s="265" t="s">
        <v>295</v>
      </c>
    </row>
    <row r="475" s="14" customFormat="1">
      <c r="A475" s="14"/>
      <c r="B475" s="244"/>
      <c r="C475" s="245"/>
      <c r="D475" s="235" t="s">
        <v>307</v>
      </c>
      <c r="E475" s="245"/>
      <c r="F475" s="247" t="s">
        <v>1534</v>
      </c>
      <c r="G475" s="245"/>
      <c r="H475" s="248">
        <v>4.7190000000000003</v>
      </c>
      <c r="I475" s="249"/>
      <c r="J475" s="245"/>
      <c r="K475" s="245"/>
      <c r="L475" s="250"/>
      <c r="M475" s="251"/>
      <c r="N475" s="252"/>
      <c r="O475" s="252"/>
      <c r="P475" s="252"/>
      <c r="Q475" s="252"/>
      <c r="R475" s="252"/>
      <c r="S475" s="252"/>
      <c r="T475" s="253"/>
      <c r="U475" s="14"/>
      <c r="V475" s="14"/>
      <c r="W475" s="14"/>
      <c r="X475" s="14"/>
      <c r="Y475" s="14"/>
      <c r="Z475" s="14"/>
      <c r="AA475" s="14"/>
      <c r="AB475" s="14"/>
      <c r="AC475" s="14"/>
      <c r="AD475" s="14"/>
      <c r="AE475" s="14"/>
      <c r="AT475" s="254" t="s">
        <v>307</v>
      </c>
      <c r="AU475" s="254" t="s">
        <v>81</v>
      </c>
      <c r="AV475" s="14" t="s">
        <v>81</v>
      </c>
      <c r="AW475" s="14" t="s">
        <v>4</v>
      </c>
      <c r="AX475" s="14" t="s">
        <v>79</v>
      </c>
      <c r="AY475" s="254" t="s">
        <v>295</v>
      </c>
    </row>
    <row r="476" s="2" customFormat="1" ht="24.15" customHeight="1">
      <c r="A476" s="40"/>
      <c r="B476" s="41"/>
      <c r="C476" s="215" t="s">
        <v>1545</v>
      </c>
      <c r="D476" s="215" t="s">
        <v>298</v>
      </c>
      <c r="E476" s="216" t="s">
        <v>1536</v>
      </c>
      <c r="F476" s="217" t="s">
        <v>1537</v>
      </c>
      <c r="G476" s="218" t="s">
        <v>301</v>
      </c>
      <c r="H476" s="219">
        <v>28.260000000000002</v>
      </c>
      <c r="I476" s="220"/>
      <c r="J476" s="221">
        <f>ROUND(I476*H476,2)</f>
        <v>0</v>
      </c>
      <c r="K476" s="217" t="s">
        <v>302</v>
      </c>
      <c r="L476" s="46"/>
      <c r="M476" s="222" t="s">
        <v>21</v>
      </c>
      <c r="N476" s="223" t="s">
        <v>43</v>
      </c>
      <c r="O476" s="86"/>
      <c r="P476" s="224">
        <f>O476*H476</f>
        <v>0</v>
      </c>
      <c r="Q476" s="224">
        <v>0.0015</v>
      </c>
      <c r="R476" s="224">
        <f>Q476*H476</f>
        <v>0.042390000000000004</v>
      </c>
      <c r="S476" s="224">
        <v>0</v>
      </c>
      <c r="T476" s="225">
        <f>S476*H476</f>
        <v>0</v>
      </c>
      <c r="U476" s="40"/>
      <c r="V476" s="40"/>
      <c r="W476" s="40"/>
      <c r="X476" s="40"/>
      <c r="Y476" s="40"/>
      <c r="Z476" s="40"/>
      <c r="AA476" s="40"/>
      <c r="AB476" s="40"/>
      <c r="AC476" s="40"/>
      <c r="AD476" s="40"/>
      <c r="AE476" s="40"/>
      <c r="AR476" s="226" t="s">
        <v>373</v>
      </c>
      <c r="AT476" s="226" t="s">
        <v>298</v>
      </c>
      <c r="AU476" s="226" t="s">
        <v>81</v>
      </c>
      <c r="AY476" s="19" t="s">
        <v>295</v>
      </c>
      <c r="BE476" s="227">
        <f>IF(N476="základní",J476,0)</f>
        <v>0</v>
      </c>
      <c r="BF476" s="227">
        <f>IF(N476="snížená",J476,0)</f>
        <v>0</v>
      </c>
      <c r="BG476" s="227">
        <f>IF(N476="zákl. přenesená",J476,0)</f>
        <v>0</v>
      </c>
      <c r="BH476" s="227">
        <f>IF(N476="sníž. přenesená",J476,0)</f>
        <v>0</v>
      </c>
      <c r="BI476" s="227">
        <f>IF(N476="nulová",J476,0)</f>
        <v>0</v>
      </c>
      <c r="BJ476" s="19" t="s">
        <v>79</v>
      </c>
      <c r="BK476" s="227">
        <f>ROUND(I476*H476,2)</f>
        <v>0</v>
      </c>
      <c r="BL476" s="19" t="s">
        <v>373</v>
      </c>
      <c r="BM476" s="226" t="s">
        <v>1791</v>
      </c>
    </row>
    <row r="477" s="2" customFormat="1">
      <c r="A477" s="40"/>
      <c r="B477" s="41"/>
      <c r="C477" s="42"/>
      <c r="D477" s="228" t="s">
        <v>305</v>
      </c>
      <c r="E477" s="42"/>
      <c r="F477" s="229" t="s">
        <v>1539</v>
      </c>
      <c r="G477" s="42"/>
      <c r="H477" s="42"/>
      <c r="I477" s="230"/>
      <c r="J477" s="42"/>
      <c r="K477" s="42"/>
      <c r="L477" s="46"/>
      <c r="M477" s="231"/>
      <c r="N477" s="232"/>
      <c r="O477" s="86"/>
      <c r="P477" s="86"/>
      <c r="Q477" s="86"/>
      <c r="R477" s="86"/>
      <c r="S477" s="86"/>
      <c r="T477" s="87"/>
      <c r="U477" s="40"/>
      <c r="V477" s="40"/>
      <c r="W477" s="40"/>
      <c r="X477" s="40"/>
      <c r="Y477" s="40"/>
      <c r="Z477" s="40"/>
      <c r="AA477" s="40"/>
      <c r="AB477" s="40"/>
      <c r="AC477" s="40"/>
      <c r="AD477" s="40"/>
      <c r="AE477" s="40"/>
      <c r="AT477" s="19" t="s">
        <v>305</v>
      </c>
      <c r="AU477" s="19" t="s">
        <v>81</v>
      </c>
    </row>
    <row r="478" s="14" customFormat="1">
      <c r="A478" s="14"/>
      <c r="B478" s="244"/>
      <c r="C478" s="245"/>
      <c r="D478" s="235" t="s">
        <v>307</v>
      </c>
      <c r="E478" s="246" t="s">
        <v>21</v>
      </c>
      <c r="F478" s="247" t="s">
        <v>1194</v>
      </c>
      <c r="G478" s="245"/>
      <c r="H478" s="248">
        <v>28.260000000000002</v>
      </c>
      <c r="I478" s="249"/>
      <c r="J478" s="245"/>
      <c r="K478" s="245"/>
      <c r="L478" s="250"/>
      <c r="M478" s="251"/>
      <c r="N478" s="252"/>
      <c r="O478" s="252"/>
      <c r="P478" s="252"/>
      <c r="Q478" s="252"/>
      <c r="R478" s="252"/>
      <c r="S478" s="252"/>
      <c r="T478" s="253"/>
      <c r="U478" s="14"/>
      <c r="V478" s="14"/>
      <c r="W478" s="14"/>
      <c r="X478" s="14"/>
      <c r="Y478" s="14"/>
      <c r="Z478" s="14"/>
      <c r="AA478" s="14"/>
      <c r="AB478" s="14"/>
      <c r="AC478" s="14"/>
      <c r="AD478" s="14"/>
      <c r="AE478" s="14"/>
      <c r="AT478" s="254" t="s">
        <v>307</v>
      </c>
      <c r="AU478" s="254" t="s">
        <v>81</v>
      </c>
      <c r="AV478" s="14" t="s">
        <v>81</v>
      </c>
      <c r="AW478" s="14" t="s">
        <v>33</v>
      </c>
      <c r="AX478" s="14" t="s">
        <v>72</v>
      </c>
      <c r="AY478" s="254" t="s">
        <v>295</v>
      </c>
    </row>
    <row r="479" s="15" customFormat="1">
      <c r="A479" s="15"/>
      <c r="B479" s="255"/>
      <c r="C479" s="256"/>
      <c r="D479" s="235" t="s">
        <v>307</v>
      </c>
      <c r="E479" s="257" t="s">
        <v>21</v>
      </c>
      <c r="F479" s="258" t="s">
        <v>312</v>
      </c>
      <c r="G479" s="256"/>
      <c r="H479" s="259">
        <v>28.260000000000002</v>
      </c>
      <c r="I479" s="260"/>
      <c r="J479" s="256"/>
      <c r="K479" s="256"/>
      <c r="L479" s="261"/>
      <c r="M479" s="262"/>
      <c r="N479" s="263"/>
      <c r="O479" s="263"/>
      <c r="P479" s="263"/>
      <c r="Q479" s="263"/>
      <c r="R479" s="263"/>
      <c r="S479" s="263"/>
      <c r="T479" s="264"/>
      <c r="U479" s="15"/>
      <c r="V479" s="15"/>
      <c r="W479" s="15"/>
      <c r="X479" s="15"/>
      <c r="Y479" s="15"/>
      <c r="Z479" s="15"/>
      <c r="AA479" s="15"/>
      <c r="AB479" s="15"/>
      <c r="AC479" s="15"/>
      <c r="AD479" s="15"/>
      <c r="AE479" s="15"/>
      <c r="AT479" s="265" t="s">
        <v>307</v>
      </c>
      <c r="AU479" s="265" t="s">
        <v>81</v>
      </c>
      <c r="AV479" s="15" t="s">
        <v>303</v>
      </c>
      <c r="AW479" s="15" t="s">
        <v>33</v>
      </c>
      <c r="AX479" s="15" t="s">
        <v>79</v>
      </c>
      <c r="AY479" s="265" t="s">
        <v>295</v>
      </c>
    </row>
    <row r="480" s="2" customFormat="1" ht="24.15" customHeight="1">
      <c r="A480" s="40"/>
      <c r="B480" s="41"/>
      <c r="C480" s="215" t="s">
        <v>1550</v>
      </c>
      <c r="D480" s="215" t="s">
        <v>298</v>
      </c>
      <c r="E480" s="216" t="s">
        <v>1541</v>
      </c>
      <c r="F480" s="217" t="s">
        <v>1542</v>
      </c>
      <c r="G480" s="218" t="s">
        <v>301</v>
      </c>
      <c r="H480" s="219">
        <v>28.260000000000002</v>
      </c>
      <c r="I480" s="220"/>
      <c r="J480" s="221">
        <f>ROUND(I480*H480,2)</f>
        <v>0</v>
      </c>
      <c r="K480" s="217" t="s">
        <v>302</v>
      </c>
      <c r="L480" s="46"/>
      <c r="M480" s="222" t="s">
        <v>21</v>
      </c>
      <c r="N480" s="223" t="s">
        <v>43</v>
      </c>
      <c r="O480" s="86"/>
      <c r="P480" s="224">
        <f>O480*H480</f>
        <v>0</v>
      </c>
      <c r="Q480" s="224">
        <v>5.0000000000000002E-05</v>
      </c>
      <c r="R480" s="224">
        <f>Q480*H480</f>
        <v>0.0014130000000000002</v>
      </c>
      <c r="S480" s="224">
        <v>0</v>
      </c>
      <c r="T480" s="225">
        <f>S480*H480</f>
        <v>0</v>
      </c>
      <c r="U480" s="40"/>
      <c r="V480" s="40"/>
      <c r="W480" s="40"/>
      <c r="X480" s="40"/>
      <c r="Y480" s="40"/>
      <c r="Z480" s="40"/>
      <c r="AA480" s="40"/>
      <c r="AB480" s="40"/>
      <c r="AC480" s="40"/>
      <c r="AD480" s="40"/>
      <c r="AE480" s="40"/>
      <c r="AR480" s="226" t="s">
        <v>373</v>
      </c>
      <c r="AT480" s="226" t="s">
        <v>298</v>
      </c>
      <c r="AU480" s="226" t="s">
        <v>81</v>
      </c>
      <c r="AY480" s="19" t="s">
        <v>295</v>
      </c>
      <c r="BE480" s="227">
        <f>IF(N480="základní",J480,0)</f>
        <v>0</v>
      </c>
      <c r="BF480" s="227">
        <f>IF(N480="snížená",J480,0)</f>
        <v>0</v>
      </c>
      <c r="BG480" s="227">
        <f>IF(N480="zákl. přenesená",J480,0)</f>
        <v>0</v>
      </c>
      <c r="BH480" s="227">
        <f>IF(N480="sníž. přenesená",J480,0)</f>
        <v>0</v>
      </c>
      <c r="BI480" s="227">
        <f>IF(N480="nulová",J480,0)</f>
        <v>0</v>
      </c>
      <c r="BJ480" s="19" t="s">
        <v>79</v>
      </c>
      <c r="BK480" s="227">
        <f>ROUND(I480*H480,2)</f>
        <v>0</v>
      </c>
      <c r="BL480" s="19" t="s">
        <v>373</v>
      </c>
      <c r="BM480" s="226" t="s">
        <v>1792</v>
      </c>
    </row>
    <row r="481" s="2" customFormat="1">
      <c r="A481" s="40"/>
      <c r="B481" s="41"/>
      <c r="C481" s="42"/>
      <c r="D481" s="228" t="s">
        <v>305</v>
      </c>
      <c r="E481" s="42"/>
      <c r="F481" s="229" t="s">
        <v>1544</v>
      </c>
      <c r="G481" s="42"/>
      <c r="H481" s="42"/>
      <c r="I481" s="230"/>
      <c r="J481" s="42"/>
      <c r="K481" s="42"/>
      <c r="L481" s="46"/>
      <c r="M481" s="231"/>
      <c r="N481" s="232"/>
      <c r="O481" s="86"/>
      <c r="P481" s="86"/>
      <c r="Q481" s="86"/>
      <c r="R481" s="86"/>
      <c r="S481" s="86"/>
      <c r="T481" s="87"/>
      <c r="U481" s="40"/>
      <c r="V481" s="40"/>
      <c r="W481" s="40"/>
      <c r="X481" s="40"/>
      <c r="Y481" s="40"/>
      <c r="Z481" s="40"/>
      <c r="AA481" s="40"/>
      <c r="AB481" s="40"/>
      <c r="AC481" s="40"/>
      <c r="AD481" s="40"/>
      <c r="AE481" s="40"/>
      <c r="AT481" s="19" t="s">
        <v>305</v>
      </c>
      <c r="AU481" s="19" t="s">
        <v>81</v>
      </c>
    </row>
    <row r="482" s="14" customFormat="1">
      <c r="A482" s="14"/>
      <c r="B482" s="244"/>
      <c r="C482" s="245"/>
      <c r="D482" s="235" t="s">
        <v>307</v>
      </c>
      <c r="E482" s="246" t="s">
        <v>21</v>
      </c>
      <c r="F482" s="247" t="s">
        <v>1194</v>
      </c>
      <c r="G482" s="245"/>
      <c r="H482" s="248">
        <v>28.260000000000002</v>
      </c>
      <c r="I482" s="249"/>
      <c r="J482" s="245"/>
      <c r="K482" s="245"/>
      <c r="L482" s="250"/>
      <c r="M482" s="251"/>
      <c r="N482" s="252"/>
      <c r="O482" s="252"/>
      <c r="P482" s="252"/>
      <c r="Q482" s="252"/>
      <c r="R482" s="252"/>
      <c r="S482" s="252"/>
      <c r="T482" s="253"/>
      <c r="U482" s="14"/>
      <c r="V482" s="14"/>
      <c r="W482" s="14"/>
      <c r="X482" s="14"/>
      <c r="Y482" s="14"/>
      <c r="Z482" s="14"/>
      <c r="AA482" s="14"/>
      <c r="AB482" s="14"/>
      <c r="AC482" s="14"/>
      <c r="AD482" s="14"/>
      <c r="AE482" s="14"/>
      <c r="AT482" s="254" t="s">
        <v>307</v>
      </c>
      <c r="AU482" s="254" t="s">
        <v>81</v>
      </c>
      <c r="AV482" s="14" t="s">
        <v>81</v>
      </c>
      <c r="AW482" s="14" t="s">
        <v>33</v>
      </c>
      <c r="AX482" s="14" t="s">
        <v>72</v>
      </c>
      <c r="AY482" s="254" t="s">
        <v>295</v>
      </c>
    </row>
    <row r="483" s="15" customFormat="1">
      <c r="A483" s="15"/>
      <c r="B483" s="255"/>
      <c r="C483" s="256"/>
      <c r="D483" s="235" t="s">
        <v>307</v>
      </c>
      <c r="E483" s="257" t="s">
        <v>21</v>
      </c>
      <c r="F483" s="258" t="s">
        <v>312</v>
      </c>
      <c r="G483" s="256"/>
      <c r="H483" s="259">
        <v>28.260000000000002</v>
      </c>
      <c r="I483" s="260"/>
      <c r="J483" s="256"/>
      <c r="K483" s="256"/>
      <c r="L483" s="261"/>
      <c r="M483" s="262"/>
      <c r="N483" s="263"/>
      <c r="O483" s="263"/>
      <c r="P483" s="263"/>
      <c r="Q483" s="263"/>
      <c r="R483" s="263"/>
      <c r="S483" s="263"/>
      <c r="T483" s="264"/>
      <c r="U483" s="15"/>
      <c r="V483" s="15"/>
      <c r="W483" s="15"/>
      <c r="X483" s="15"/>
      <c r="Y483" s="15"/>
      <c r="Z483" s="15"/>
      <c r="AA483" s="15"/>
      <c r="AB483" s="15"/>
      <c r="AC483" s="15"/>
      <c r="AD483" s="15"/>
      <c r="AE483" s="15"/>
      <c r="AT483" s="265" t="s">
        <v>307</v>
      </c>
      <c r="AU483" s="265" t="s">
        <v>81</v>
      </c>
      <c r="AV483" s="15" t="s">
        <v>303</v>
      </c>
      <c r="AW483" s="15" t="s">
        <v>33</v>
      </c>
      <c r="AX483" s="15" t="s">
        <v>79</v>
      </c>
      <c r="AY483" s="265" t="s">
        <v>295</v>
      </c>
    </row>
    <row r="484" s="2" customFormat="1" ht="49.05" customHeight="1">
      <c r="A484" s="40"/>
      <c r="B484" s="41"/>
      <c r="C484" s="215" t="s">
        <v>1552</v>
      </c>
      <c r="D484" s="215" t="s">
        <v>298</v>
      </c>
      <c r="E484" s="216" t="s">
        <v>1546</v>
      </c>
      <c r="F484" s="217" t="s">
        <v>1547</v>
      </c>
      <c r="G484" s="218" t="s">
        <v>348</v>
      </c>
      <c r="H484" s="219">
        <v>0.88300000000000001</v>
      </c>
      <c r="I484" s="220"/>
      <c r="J484" s="221">
        <f>ROUND(I484*H484,2)</f>
        <v>0</v>
      </c>
      <c r="K484" s="217" t="s">
        <v>302</v>
      </c>
      <c r="L484" s="46"/>
      <c r="M484" s="222" t="s">
        <v>21</v>
      </c>
      <c r="N484" s="223" t="s">
        <v>43</v>
      </c>
      <c r="O484" s="86"/>
      <c r="P484" s="224">
        <f>O484*H484</f>
        <v>0</v>
      </c>
      <c r="Q484" s="224">
        <v>0</v>
      </c>
      <c r="R484" s="224">
        <f>Q484*H484</f>
        <v>0</v>
      </c>
      <c r="S484" s="224">
        <v>0</v>
      </c>
      <c r="T484" s="225">
        <f>S484*H484</f>
        <v>0</v>
      </c>
      <c r="U484" s="40"/>
      <c r="V484" s="40"/>
      <c r="W484" s="40"/>
      <c r="X484" s="40"/>
      <c r="Y484" s="40"/>
      <c r="Z484" s="40"/>
      <c r="AA484" s="40"/>
      <c r="AB484" s="40"/>
      <c r="AC484" s="40"/>
      <c r="AD484" s="40"/>
      <c r="AE484" s="40"/>
      <c r="AR484" s="226" t="s">
        <v>373</v>
      </c>
      <c r="AT484" s="226" t="s">
        <v>298</v>
      </c>
      <c r="AU484" s="226" t="s">
        <v>81</v>
      </c>
      <c r="AY484" s="19" t="s">
        <v>295</v>
      </c>
      <c r="BE484" s="227">
        <f>IF(N484="základní",J484,0)</f>
        <v>0</v>
      </c>
      <c r="BF484" s="227">
        <f>IF(N484="snížená",J484,0)</f>
        <v>0</v>
      </c>
      <c r="BG484" s="227">
        <f>IF(N484="zákl. přenesená",J484,0)</f>
        <v>0</v>
      </c>
      <c r="BH484" s="227">
        <f>IF(N484="sníž. přenesená",J484,0)</f>
        <v>0</v>
      </c>
      <c r="BI484" s="227">
        <f>IF(N484="nulová",J484,0)</f>
        <v>0</v>
      </c>
      <c r="BJ484" s="19" t="s">
        <v>79</v>
      </c>
      <c r="BK484" s="227">
        <f>ROUND(I484*H484,2)</f>
        <v>0</v>
      </c>
      <c r="BL484" s="19" t="s">
        <v>373</v>
      </c>
      <c r="BM484" s="226" t="s">
        <v>1793</v>
      </c>
    </row>
    <row r="485" s="2" customFormat="1">
      <c r="A485" s="40"/>
      <c r="B485" s="41"/>
      <c r="C485" s="42"/>
      <c r="D485" s="228" t="s">
        <v>305</v>
      </c>
      <c r="E485" s="42"/>
      <c r="F485" s="229" t="s">
        <v>1549</v>
      </c>
      <c r="G485" s="42"/>
      <c r="H485" s="42"/>
      <c r="I485" s="230"/>
      <c r="J485" s="42"/>
      <c r="K485" s="42"/>
      <c r="L485" s="46"/>
      <c r="M485" s="231"/>
      <c r="N485" s="232"/>
      <c r="O485" s="86"/>
      <c r="P485" s="86"/>
      <c r="Q485" s="86"/>
      <c r="R485" s="86"/>
      <c r="S485" s="86"/>
      <c r="T485" s="87"/>
      <c r="U485" s="40"/>
      <c r="V485" s="40"/>
      <c r="W485" s="40"/>
      <c r="X485" s="40"/>
      <c r="Y485" s="40"/>
      <c r="Z485" s="40"/>
      <c r="AA485" s="40"/>
      <c r="AB485" s="40"/>
      <c r="AC485" s="40"/>
      <c r="AD485" s="40"/>
      <c r="AE485" s="40"/>
      <c r="AT485" s="19" t="s">
        <v>305</v>
      </c>
      <c r="AU485" s="19" t="s">
        <v>81</v>
      </c>
    </row>
    <row r="486" s="12" customFormat="1" ht="22.8" customHeight="1">
      <c r="A486" s="12"/>
      <c r="B486" s="199"/>
      <c r="C486" s="200"/>
      <c r="D486" s="201" t="s">
        <v>71</v>
      </c>
      <c r="E486" s="213" t="s">
        <v>543</v>
      </c>
      <c r="F486" s="213" t="s">
        <v>544</v>
      </c>
      <c r="G486" s="200"/>
      <c r="H486" s="200"/>
      <c r="I486" s="203"/>
      <c r="J486" s="214">
        <f>BK486</f>
        <v>0</v>
      </c>
      <c r="K486" s="200"/>
      <c r="L486" s="205"/>
      <c r="M486" s="206"/>
      <c r="N486" s="207"/>
      <c r="O486" s="207"/>
      <c r="P486" s="208">
        <f>SUM(P487:P521)</f>
        <v>0</v>
      </c>
      <c r="Q486" s="207"/>
      <c r="R486" s="208">
        <f>SUM(R487:R521)</f>
        <v>2.8795935799999994</v>
      </c>
      <c r="S486" s="207"/>
      <c r="T486" s="209">
        <f>SUM(T487:T521)</f>
        <v>0</v>
      </c>
      <c r="U486" s="12"/>
      <c r="V486" s="12"/>
      <c r="W486" s="12"/>
      <c r="X486" s="12"/>
      <c r="Y486" s="12"/>
      <c r="Z486" s="12"/>
      <c r="AA486" s="12"/>
      <c r="AB486" s="12"/>
      <c r="AC486" s="12"/>
      <c r="AD486" s="12"/>
      <c r="AE486" s="12"/>
      <c r="AR486" s="210" t="s">
        <v>81</v>
      </c>
      <c r="AT486" s="211" t="s">
        <v>71</v>
      </c>
      <c r="AU486" s="211" t="s">
        <v>79</v>
      </c>
      <c r="AY486" s="210" t="s">
        <v>295</v>
      </c>
      <c r="BK486" s="212">
        <f>SUM(BK487:BK521)</f>
        <v>0</v>
      </c>
    </row>
    <row r="487" s="2" customFormat="1" ht="16.5" customHeight="1">
      <c r="A487" s="40"/>
      <c r="B487" s="41"/>
      <c r="C487" s="215" t="s">
        <v>1554</v>
      </c>
      <c r="D487" s="215" t="s">
        <v>298</v>
      </c>
      <c r="E487" s="216" t="s">
        <v>1110</v>
      </c>
      <c r="F487" s="217" t="s">
        <v>1111</v>
      </c>
      <c r="G487" s="218" t="s">
        <v>301</v>
      </c>
      <c r="H487" s="219">
        <v>145.27000000000001</v>
      </c>
      <c r="I487" s="220"/>
      <c r="J487" s="221">
        <f>ROUND(I487*H487,2)</f>
        <v>0</v>
      </c>
      <c r="K487" s="217" t="s">
        <v>302</v>
      </c>
      <c r="L487" s="46"/>
      <c r="M487" s="222" t="s">
        <v>21</v>
      </c>
      <c r="N487" s="223" t="s">
        <v>43</v>
      </c>
      <c r="O487" s="86"/>
      <c r="P487" s="224">
        <f>O487*H487</f>
        <v>0</v>
      </c>
      <c r="Q487" s="224">
        <v>0</v>
      </c>
      <c r="R487" s="224">
        <f>Q487*H487</f>
        <v>0</v>
      </c>
      <c r="S487" s="224">
        <v>0</v>
      </c>
      <c r="T487" s="225">
        <f>S487*H487</f>
        <v>0</v>
      </c>
      <c r="U487" s="40"/>
      <c r="V487" s="40"/>
      <c r="W487" s="40"/>
      <c r="X487" s="40"/>
      <c r="Y487" s="40"/>
      <c r="Z487" s="40"/>
      <c r="AA487" s="40"/>
      <c r="AB487" s="40"/>
      <c r="AC487" s="40"/>
      <c r="AD487" s="40"/>
      <c r="AE487" s="40"/>
      <c r="AR487" s="226" t="s">
        <v>373</v>
      </c>
      <c r="AT487" s="226" t="s">
        <v>298</v>
      </c>
      <c r="AU487" s="226" t="s">
        <v>81</v>
      </c>
      <c r="AY487" s="19" t="s">
        <v>295</v>
      </c>
      <c r="BE487" s="227">
        <f>IF(N487="základní",J487,0)</f>
        <v>0</v>
      </c>
      <c r="BF487" s="227">
        <f>IF(N487="snížená",J487,0)</f>
        <v>0</v>
      </c>
      <c r="BG487" s="227">
        <f>IF(N487="zákl. přenesená",J487,0)</f>
        <v>0</v>
      </c>
      <c r="BH487" s="227">
        <f>IF(N487="sníž. přenesená",J487,0)</f>
        <v>0</v>
      </c>
      <c r="BI487" s="227">
        <f>IF(N487="nulová",J487,0)</f>
        <v>0</v>
      </c>
      <c r="BJ487" s="19" t="s">
        <v>79</v>
      </c>
      <c r="BK487" s="227">
        <f>ROUND(I487*H487,2)</f>
        <v>0</v>
      </c>
      <c r="BL487" s="19" t="s">
        <v>373</v>
      </c>
      <c r="BM487" s="226" t="s">
        <v>1794</v>
      </c>
    </row>
    <row r="488" s="2" customFormat="1">
      <c r="A488" s="40"/>
      <c r="B488" s="41"/>
      <c r="C488" s="42"/>
      <c r="D488" s="228" t="s">
        <v>305</v>
      </c>
      <c r="E488" s="42"/>
      <c r="F488" s="229" t="s">
        <v>1113</v>
      </c>
      <c r="G488" s="42"/>
      <c r="H488" s="42"/>
      <c r="I488" s="230"/>
      <c r="J488" s="42"/>
      <c r="K488" s="42"/>
      <c r="L488" s="46"/>
      <c r="M488" s="231"/>
      <c r="N488" s="232"/>
      <c r="O488" s="86"/>
      <c r="P488" s="86"/>
      <c r="Q488" s="86"/>
      <c r="R488" s="86"/>
      <c r="S488" s="86"/>
      <c r="T488" s="87"/>
      <c r="U488" s="40"/>
      <c r="V488" s="40"/>
      <c r="W488" s="40"/>
      <c r="X488" s="40"/>
      <c r="Y488" s="40"/>
      <c r="Z488" s="40"/>
      <c r="AA488" s="40"/>
      <c r="AB488" s="40"/>
      <c r="AC488" s="40"/>
      <c r="AD488" s="40"/>
      <c r="AE488" s="40"/>
      <c r="AT488" s="19" t="s">
        <v>305</v>
      </c>
      <c r="AU488" s="19" t="s">
        <v>81</v>
      </c>
    </row>
    <row r="489" s="14" customFormat="1">
      <c r="A489" s="14"/>
      <c r="B489" s="244"/>
      <c r="C489" s="245"/>
      <c r="D489" s="235" t="s">
        <v>307</v>
      </c>
      <c r="E489" s="246" t="s">
        <v>21</v>
      </c>
      <c r="F489" s="247" t="s">
        <v>1191</v>
      </c>
      <c r="G489" s="245"/>
      <c r="H489" s="248">
        <v>145.27000000000001</v>
      </c>
      <c r="I489" s="249"/>
      <c r="J489" s="245"/>
      <c r="K489" s="245"/>
      <c r="L489" s="250"/>
      <c r="M489" s="251"/>
      <c r="N489" s="252"/>
      <c r="O489" s="252"/>
      <c r="P489" s="252"/>
      <c r="Q489" s="252"/>
      <c r="R489" s="252"/>
      <c r="S489" s="252"/>
      <c r="T489" s="253"/>
      <c r="U489" s="14"/>
      <c r="V489" s="14"/>
      <c r="W489" s="14"/>
      <c r="X489" s="14"/>
      <c r="Y489" s="14"/>
      <c r="Z489" s="14"/>
      <c r="AA489" s="14"/>
      <c r="AB489" s="14"/>
      <c r="AC489" s="14"/>
      <c r="AD489" s="14"/>
      <c r="AE489" s="14"/>
      <c r="AT489" s="254" t="s">
        <v>307</v>
      </c>
      <c r="AU489" s="254" t="s">
        <v>81</v>
      </c>
      <c r="AV489" s="14" t="s">
        <v>81</v>
      </c>
      <c r="AW489" s="14" t="s">
        <v>33</v>
      </c>
      <c r="AX489" s="14" t="s">
        <v>72</v>
      </c>
      <c r="AY489" s="254" t="s">
        <v>295</v>
      </c>
    </row>
    <row r="490" s="15" customFormat="1">
      <c r="A490" s="15"/>
      <c r="B490" s="255"/>
      <c r="C490" s="256"/>
      <c r="D490" s="235" t="s">
        <v>307</v>
      </c>
      <c r="E490" s="257" t="s">
        <v>21</v>
      </c>
      <c r="F490" s="258" t="s">
        <v>312</v>
      </c>
      <c r="G490" s="256"/>
      <c r="H490" s="259">
        <v>145.27000000000001</v>
      </c>
      <c r="I490" s="260"/>
      <c r="J490" s="256"/>
      <c r="K490" s="256"/>
      <c r="L490" s="261"/>
      <c r="M490" s="262"/>
      <c r="N490" s="263"/>
      <c r="O490" s="263"/>
      <c r="P490" s="263"/>
      <c r="Q490" s="263"/>
      <c r="R490" s="263"/>
      <c r="S490" s="263"/>
      <c r="T490" s="264"/>
      <c r="U490" s="15"/>
      <c r="V490" s="15"/>
      <c r="W490" s="15"/>
      <c r="X490" s="15"/>
      <c r="Y490" s="15"/>
      <c r="Z490" s="15"/>
      <c r="AA490" s="15"/>
      <c r="AB490" s="15"/>
      <c r="AC490" s="15"/>
      <c r="AD490" s="15"/>
      <c r="AE490" s="15"/>
      <c r="AT490" s="265" t="s">
        <v>307</v>
      </c>
      <c r="AU490" s="265" t="s">
        <v>81</v>
      </c>
      <c r="AV490" s="15" t="s">
        <v>303</v>
      </c>
      <c r="AW490" s="15" t="s">
        <v>33</v>
      </c>
      <c r="AX490" s="15" t="s">
        <v>79</v>
      </c>
      <c r="AY490" s="265" t="s">
        <v>295</v>
      </c>
    </row>
    <row r="491" s="2" customFormat="1" ht="21.75" customHeight="1">
      <c r="A491" s="40"/>
      <c r="B491" s="41"/>
      <c r="C491" s="215" t="s">
        <v>1556</v>
      </c>
      <c r="D491" s="215" t="s">
        <v>298</v>
      </c>
      <c r="E491" s="216" t="s">
        <v>1115</v>
      </c>
      <c r="F491" s="217" t="s">
        <v>1116</v>
      </c>
      <c r="G491" s="218" t="s">
        <v>301</v>
      </c>
      <c r="H491" s="219">
        <v>145.27000000000001</v>
      </c>
      <c r="I491" s="220"/>
      <c r="J491" s="221">
        <f>ROUND(I491*H491,2)</f>
        <v>0</v>
      </c>
      <c r="K491" s="217" t="s">
        <v>302</v>
      </c>
      <c r="L491" s="46"/>
      <c r="M491" s="222" t="s">
        <v>21</v>
      </c>
      <c r="N491" s="223" t="s">
        <v>43</v>
      </c>
      <c r="O491" s="86"/>
      <c r="P491" s="224">
        <f>O491*H491</f>
        <v>0</v>
      </c>
      <c r="Q491" s="224">
        <v>3.0000000000000001E-05</v>
      </c>
      <c r="R491" s="224">
        <f>Q491*H491</f>
        <v>0.0043581000000000002</v>
      </c>
      <c r="S491" s="224">
        <v>0</v>
      </c>
      <c r="T491" s="225">
        <f>S491*H491</f>
        <v>0</v>
      </c>
      <c r="U491" s="40"/>
      <c r="V491" s="40"/>
      <c r="W491" s="40"/>
      <c r="X491" s="40"/>
      <c r="Y491" s="40"/>
      <c r="Z491" s="40"/>
      <c r="AA491" s="40"/>
      <c r="AB491" s="40"/>
      <c r="AC491" s="40"/>
      <c r="AD491" s="40"/>
      <c r="AE491" s="40"/>
      <c r="AR491" s="226" t="s">
        <v>373</v>
      </c>
      <c r="AT491" s="226" t="s">
        <v>298</v>
      </c>
      <c r="AU491" s="226" t="s">
        <v>81</v>
      </c>
      <c r="AY491" s="19" t="s">
        <v>295</v>
      </c>
      <c r="BE491" s="227">
        <f>IF(N491="základní",J491,0)</f>
        <v>0</v>
      </c>
      <c r="BF491" s="227">
        <f>IF(N491="snížená",J491,0)</f>
        <v>0</v>
      </c>
      <c r="BG491" s="227">
        <f>IF(N491="zákl. přenesená",J491,0)</f>
        <v>0</v>
      </c>
      <c r="BH491" s="227">
        <f>IF(N491="sníž. přenesená",J491,0)</f>
        <v>0</v>
      </c>
      <c r="BI491" s="227">
        <f>IF(N491="nulová",J491,0)</f>
        <v>0</v>
      </c>
      <c r="BJ491" s="19" t="s">
        <v>79</v>
      </c>
      <c r="BK491" s="227">
        <f>ROUND(I491*H491,2)</f>
        <v>0</v>
      </c>
      <c r="BL491" s="19" t="s">
        <v>373</v>
      </c>
      <c r="BM491" s="226" t="s">
        <v>1795</v>
      </c>
    </row>
    <row r="492" s="2" customFormat="1">
      <c r="A492" s="40"/>
      <c r="B492" s="41"/>
      <c r="C492" s="42"/>
      <c r="D492" s="228" t="s">
        <v>305</v>
      </c>
      <c r="E492" s="42"/>
      <c r="F492" s="229" t="s">
        <v>1118</v>
      </c>
      <c r="G492" s="42"/>
      <c r="H492" s="42"/>
      <c r="I492" s="230"/>
      <c r="J492" s="42"/>
      <c r="K492" s="42"/>
      <c r="L492" s="46"/>
      <c r="M492" s="231"/>
      <c r="N492" s="232"/>
      <c r="O492" s="86"/>
      <c r="P492" s="86"/>
      <c r="Q492" s="86"/>
      <c r="R492" s="86"/>
      <c r="S492" s="86"/>
      <c r="T492" s="87"/>
      <c r="U492" s="40"/>
      <c r="V492" s="40"/>
      <c r="W492" s="40"/>
      <c r="X492" s="40"/>
      <c r="Y492" s="40"/>
      <c r="Z492" s="40"/>
      <c r="AA492" s="40"/>
      <c r="AB492" s="40"/>
      <c r="AC492" s="40"/>
      <c r="AD492" s="40"/>
      <c r="AE492" s="40"/>
      <c r="AT492" s="19" t="s">
        <v>305</v>
      </c>
      <c r="AU492" s="19" t="s">
        <v>81</v>
      </c>
    </row>
    <row r="493" s="14" customFormat="1">
      <c r="A493" s="14"/>
      <c r="B493" s="244"/>
      <c r="C493" s="245"/>
      <c r="D493" s="235" t="s">
        <v>307</v>
      </c>
      <c r="E493" s="246" t="s">
        <v>21</v>
      </c>
      <c r="F493" s="247" t="s">
        <v>1191</v>
      </c>
      <c r="G493" s="245"/>
      <c r="H493" s="248">
        <v>145.27000000000001</v>
      </c>
      <c r="I493" s="249"/>
      <c r="J493" s="245"/>
      <c r="K493" s="245"/>
      <c r="L493" s="250"/>
      <c r="M493" s="251"/>
      <c r="N493" s="252"/>
      <c r="O493" s="252"/>
      <c r="P493" s="252"/>
      <c r="Q493" s="252"/>
      <c r="R493" s="252"/>
      <c r="S493" s="252"/>
      <c r="T493" s="253"/>
      <c r="U493" s="14"/>
      <c r="V493" s="14"/>
      <c r="W493" s="14"/>
      <c r="X493" s="14"/>
      <c r="Y493" s="14"/>
      <c r="Z493" s="14"/>
      <c r="AA493" s="14"/>
      <c r="AB493" s="14"/>
      <c r="AC493" s="14"/>
      <c r="AD493" s="14"/>
      <c r="AE493" s="14"/>
      <c r="AT493" s="254" t="s">
        <v>307</v>
      </c>
      <c r="AU493" s="254" t="s">
        <v>81</v>
      </c>
      <c r="AV493" s="14" t="s">
        <v>81</v>
      </c>
      <c r="AW493" s="14" t="s">
        <v>33</v>
      </c>
      <c r="AX493" s="14" t="s">
        <v>72</v>
      </c>
      <c r="AY493" s="254" t="s">
        <v>295</v>
      </c>
    </row>
    <row r="494" s="15" customFormat="1">
      <c r="A494" s="15"/>
      <c r="B494" s="255"/>
      <c r="C494" s="256"/>
      <c r="D494" s="235" t="s">
        <v>307</v>
      </c>
      <c r="E494" s="257" t="s">
        <v>21</v>
      </c>
      <c r="F494" s="258" t="s">
        <v>312</v>
      </c>
      <c r="G494" s="256"/>
      <c r="H494" s="259">
        <v>145.27000000000001</v>
      </c>
      <c r="I494" s="260"/>
      <c r="J494" s="256"/>
      <c r="K494" s="256"/>
      <c r="L494" s="261"/>
      <c r="M494" s="262"/>
      <c r="N494" s="263"/>
      <c r="O494" s="263"/>
      <c r="P494" s="263"/>
      <c r="Q494" s="263"/>
      <c r="R494" s="263"/>
      <c r="S494" s="263"/>
      <c r="T494" s="264"/>
      <c r="U494" s="15"/>
      <c r="V494" s="15"/>
      <c r="W494" s="15"/>
      <c r="X494" s="15"/>
      <c r="Y494" s="15"/>
      <c r="Z494" s="15"/>
      <c r="AA494" s="15"/>
      <c r="AB494" s="15"/>
      <c r="AC494" s="15"/>
      <c r="AD494" s="15"/>
      <c r="AE494" s="15"/>
      <c r="AT494" s="265" t="s">
        <v>307</v>
      </c>
      <c r="AU494" s="265" t="s">
        <v>81</v>
      </c>
      <c r="AV494" s="15" t="s">
        <v>303</v>
      </c>
      <c r="AW494" s="15" t="s">
        <v>33</v>
      </c>
      <c r="AX494" s="15" t="s">
        <v>79</v>
      </c>
      <c r="AY494" s="265" t="s">
        <v>295</v>
      </c>
    </row>
    <row r="495" s="2" customFormat="1" ht="33" customHeight="1">
      <c r="A495" s="40"/>
      <c r="B495" s="41"/>
      <c r="C495" s="215" t="s">
        <v>1561</v>
      </c>
      <c r="D495" s="215" t="s">
        <v>298</v>
      </c>
      <c r="E495" s="216" t="s">
        <v>1120</v>
      </c>
      <c r="F495" s="217" t="s">
        <v>1121</v>
      </c>
      <c r="G495" s="218" t="s">
        <v>301</v>
      </c>
      <c r="H495" s="219">
        <v>145.27000000000001</v>
      </c>
      <c r="I495" s="220"/>
      <c r="J495" s="221">
        <f>ROUND(I495*H495,2)</f>
        <v>0</v>
      </c>
      <c r="K495" s="217" t="s">
        <v>302</v>
      </c>
      <c r="L495" s="46"/>
      <c r="M495" s="222" t="s">
        <v>21</v>
      </c>
      <c r="N495" s="223" t="s">
        <v>43</v>
      </c>
      <c r="O495" s="86"/>
      <c r="P495" s="224">
        <f>O495*H495</f>
        <v>0</v>
      </c>
      <c r="Q495" s="224">
        <v>0.0075799999999999999</v>
      </c>
      <c r="R495" s="224">
        <f>Q495*H495</f>
        <v>1.1011466000000001</v>
      </c>
      <c r="S495" s="224">
        <v>0</v>
      </c>
      <c r="T495" s="225">
        <f>S495*H495</f>
        <v>0</v>
      </c>
      <c r="U495" s="40"/>
      <c r="V495" s="40"/>
      <c r="W495" s="40"/>
      <c r="X495" s="40"/>
      <c r="Y495" s="40"/>
      <c r="Z495" s="40"/>
      <c r="AA495" s="40"/>
      <c r="AB495" s="40"/>
      <c r="AC495" s="40"/>
      <c r="AD495" s="40"/>
      <c r="AE495" s="40"/>
      <c r="AR495" s="226" t="s">
        <v>373</v>
      </c>
      <c r="AT495" s="226" t="s">
        <v>298</v>
      </c>
      <c r="AU495" s="226" t="s">
        <v>81</v>
      </c>
      <c r="AY495" s="19" t="s">
        <v>295</v>
      </c>
      <c r="BE495" s="227">
        <f>IF(N495="základní",J495,0)</f>
        <v>0</v>
      </c>
      <c r="BF495" s="227">
        <f>IF(N495="snížená",J495,0)</f>
        <v>0</v>
      </c>
      <c r="BG495" s="227">
        <f>IF(N495="zákl. přenesená",J495,0)</f>
        <v>0</v>
      </c>
      <c r="BH495" s="227">
        <f>IF(N495="sníž. přenesená",J495,0)</f>
        <v>0</v>
      </c>
      <c r="BI495" s="227">
        <f>IF(N495="nulová",J495,0)</f>
        <v>0</v>
      </c>
      <c r="BJ495" s="19" t="s">
        <v>79</v>
      </c>
      <c r="BK495" s="227">
        <f>ROUND(I495*H495,2)</f>
        <v>0</v>
      </c>
      <c r="BL495" s="19" t="s">
        <v>373</v>
      </c>
      <c r="BM495" s="226" t="s">
        <v>1796</v>
      </c>
    </row>
    <row r="496" s="2" customFormat="1">
      <c r="A496" s="40"/>
      <c r="B496" s="41"/>
      <c r="C496" s="42"/>
      <c r="D496" s="228" t="s">
        <v>305</v>
      </c>
      <c r="E496" s="42"/>
      <c r="F496" s="229" t="s">
        <v>1123</v>
      </c>
      <c r="G496" s="42"/>
      <c r="H496" s="42"/>
      <c r="I496" s="230"/>
      <c r="J496" s="42"/>
      <c r="K496" s="42"/>
      <c r="L496" s="46"/>
      <c r="M496" s="231"/>
      <c r="N496" s="232"/>
      <c r="O496" s="86"/>
      <c r="P496" s="86"/>
      <c r="Q496" s="86"/>
      <c r="R496" s="86"/>
      <c r="S496" s="86"/>
      <c r="T496" s="87"/>
      <c r="U496" s="40"/>
      <c r="V496" s="40"/>
      <c r="W496" s="40"/>
      <c r="X496" s="40"/>
      <c r="Y496" s="40"/>
      <c r="Z496" s="40"/>
      <c r="AA496" s="40"/>
      <c r="AB496" s="40"/>
      <c r="AC496" s="40"/>
      <c r="AD496" s="40"/>
      <c r="AE496" s="40"/>
      <c r="AT496" s="19" t="s">
        <v>305</v>
      </c>
      <c r="AU496" s="19" t="s">
        <v>81</v>
      </c>
    </row>
    <row r="497" s="14" customFormat="1">
      <c r="A497" s="14"/>
      <c r="B497" s="244"/>
      <c r="C497" s="245"/>
      <c r="D497" s="235" t="s">
        <v>307</v>
      </c>
      <c r="E497" s="246" t="s">
        <v>21</v>
      </c>
      <c r="F497" s="247" t="s">
        <v>1191</v>
      </c>
      <c r="G497" s="245"/>
      <c r="H497" s="248">
        <v>145.27000000000001</v>
      </c>
      <c r="I497" s="249"/>
      <c r="J497" s="245"/>
      <c r="K497" s="245"/>
      <c r="L497" s="250"/>
      <c r="M497" s="251"/>
      <c r="N497" s="252"/>
      <c r="O497" s="252"/>
      <c r="P497" s="252"/>
      <c r="Q497" s="252"/>
      <c r="R497" s="252"/>
      <c r="S497" s="252"/>
      <c r="T497" s="253"/>
      <c r="U497" s="14"/>
      <c r="V497" s="14"/>
      <c r="W497" s="14"/>
      <c r="X497" s="14"/>
      <c r="Y497" s="14"/>
      <c r="Z497" s="14"/>
      <c r="AA497" s="14"/>
      <c r="AB497" s="14"/>
      <c r="AC497" s="14"/>
      <c r="AD497" s="14"/>
      <c r="AE497" s="14"/>
      <c r="AT497" s="254" t="s">
        <v>307</v>
      </c>
      <c r="AU497" s="254" t="s">
        <v>81</v>
      </c>
      <c r="AV497" s="14" t="s">
        <v>81</v>
      </c>
      <c r="AW497" s="14" t="s">
        <v>33</v>
      </c>
      <c r="AX497" s="14" t="s">
        <v>72</v>
      </c>
      <c r="AY497" s="254" t="s">
        <v>295</v>
      </c>
    </row>
    <row r="498" s="15" customFormat="1">
      <c r="A498" s="15"/>
      <c r="B498" s="255"/>
      <c r="C498" s="256"/>
      <c r="D498" s="235" t="s">
        <v>307</v>
      </c>
      <c r="E498" s="257" t="s">
        <v>21</v>
      </c>
      <c r="F498" s="258" t="s">
        <v>312</v>
      </c>
      <c r="G498" s="256"/>
      <c r="H498" s="259">
        <v>145.27000000000001</v>
      </c>
      <c r="I498" s="260"/>
      <c r="J498" s="256"/>
      <c r="K498" s="256"/>
      <c r="L498" s="261"/>
      <c r="M498" s="262"/>
      <c r="N498" s="263"/>
      <c r="O498" s="263"/>
      <c r="P498" s="263"/>
      <c r="Q498" s="263"/>
      <c r="R498" s="263"/>
      <c r="S498" s="263"/>
      <c r="T498" s="264"/>
      <c r="U498" s="15"/>
      <c r="V498" s="15"/>
      <c r="W498" s="15"/>
      <c r="X498" s="15"/>
      <c r="Y498" s="15"/>
      <c r="Z498" s="15"/>
      <c r="AA498" s="15"/>
      <c r="AB498" s="15"/>
      <c r="AC498" s="15"/>
      <c r="AD498" s="15"/>
      <c r="AE498" s="15"/>
      <c r="AT498" s="265" t="s">
        <v>307</v>
      </c>
      <c r="AU498" s="265" t="s">
        <v>81</v>
      </c>
      <c r="AV498" s="15" t="s">
        <v>303</v>
      </c>
      <c r="AW498" s="15" t="s">
        <v>33</v>
      </c>
      <c r="AX498" s="15" t="s">
        <v>79</v>
      </c>
      <c r="AY498" s="265" t="s">
        <v>295</v>
      </c>
    </row>
    <row r="499" s="2" customFormat="1" ht="24.15" customHeight="1">
      <c r="A499" s="40"/>
      <c r="B499" s="41"/>
      <c r="C499" s="215" t="s">
        <v>1566</v>
      </c>
      <c r="D499" s="215" t="s">
        <v>298</v>
      </c>
      <c r="E499" s="216" t="s">
        <v>1557</v>
      </c>
      <c r="F499" s="217" t="s">
        <v>1558</v>
      </c>
      <c r="G499" s="218" t="s">
        <v>301</v>
      </c>
      <c r="H499" s="219">
        <v>145.27000000000001</v>
      </c>
      <c r="I499" s="220"/>
      <c r="J499" s="221">
        <f>ROUND(I499*H499,2)</f>
        <v>0</v>
      </c>
      <c r="K499" s="217" t="s">
        <v>302</v>
      </c>
      <c r="L499" s="46"/>
      <c r="M499" s="222" t="s">
        <v>21</v>
      </c>
      <c r="N499" s="223" t="s">
        <v>43</v>
      </c>
      <c r="O499" s="86"/>
      <c r="P499" s="224">
        <f>O499*H499</f>
        <v>0</v>
      </c>
      <c r="Q499" s="224">
        <v>0.00029999999999999997</v>
      </c>
      <c r="R499" s="224">
        <f>Q499*H499</f>
        <v>0.043581000000000002</v>
      </c>
      <c r="S499" s="224">
        <v>0</v>
      </c>
      <c r="T499" s="225">
        <f>S499*H499</f>
        <v>0</v>
      </c>
      <c r="U499" s="40"/>
      <c r="V499" s="40"/>
      <c r="W499" s="40"/>
      <c r="X499" s="40"/>
      <c r="Y499" s="40"/>
      <c r="Z499" s="40"/>
      <c r="AA499" s="40"/>
      <c r="AB499" s="40"/>
      <c r="AC499" s="40"/>
      <c r="AD499" s="40"/>
      <c r="AE499" s="40"/>
      <c r="AR499" s="226" t="s">
        <v>373</v>
      </c>
      <c r="AT499" s="226" t="s">
        <v>298</v>
      </c>
      <c r="AU499" s="226" t="s">
        <v>81</v>
      </c>
      <c r="AY499" s="19" t="s">
        <v>295</v>
      </c>
      <c r="BE499" s="227">
        <f>IF(N499="základní",J499,0)</f>
        <v>0</v>
      </c>
      <c r="BF499" s="227">
        <f>IF(N499="snížená",J499,0)</f>
        <v>0</v>
      </c>
      <c r="BG499" s="227">
        <f>IF(N499="zákl. přenesená",J499,0)</f>
        <v>0</v>
      </c>
      <c r="BH499" s="227">
        <f>IF(N499="sníž. přenesená",J499,0)</f>
        <v>0</v>
      </c>
      <c r="BI499" s="227">
        <f>IF(N499="nulová",J499,0)</f>
        <v>0</v>
      </c>
      <c r="BJ499" s="19" t="s">
        <v>79</v>
      </c>
      <c r="BK499" s="227">
        <f>ROUND(I499*H499,2)</f>
        <v>0</v>
      </c>
      <c r="BL499" s="19" t="s">
        <v>373</v>
      </c>
      <c r="BM499" s="226" t="s">
        <v>1797</v>
      </c>
    </row>
    <row r="500" s="2" customFormat="1">
      <c r="A500" s="40"/>
      <c r="B500" s="41"/>
      <c r="C500" s="42"/>
      <c r="D500" s="228" t="s">
        <v>305</v>
      </c>
      <c r="E500" s="42"/>
      <c r="F500" s="229" t="s">
        <v>1560</v>
      </c>
      <c r="G500" s="42"/>
      <c r="H500" s="42"/>
      <c r="I500" s="230"/>
      <c r="J500" s="42"/>
      <c r="K500" s="42"/>
      <c r="L500" s="46"/>
      <c r="M500" s="231"/>
      <c r="N500" s="232"/>
      <c r="O500" s="86"/>
      <c r="P500" s="86"/>
      <c r="Q500" s="86"/>
      <c r="R500" s="86"/>
      <c r="S500" s="86"/>
      <c r="T500" s="87"/>
      <c r="U500" s="40"/>
      <c r="V500" s="40"/>
      <c r="W500" s="40"/>
      <c r="X500" s="40"/>
      <c r="Y500" s="40"/>
      <c r="Z500" s="40"/>
      <c r="AA500" s="40"/>
      <c r="AB500" s="40"/>
      <c r="AC500" s="40"/>
      <c r="AD500" s="40"/>
      <c r="AE500" s="40"/>
      <c r="AT500" s="19" t="s">
        <v>305</v>
      </c>
      <c r="AU500" s="19" t="s">
        <v>81</v>
      </c>
    </row>
    <row r="501" s="14" customFormat="1">
      <c r="A501" s="14"/>
      <c r="B501" s="244"/>
      <c r="C501" s="245"/>
      <c r="D501" s="235" t="s">
        <v>307</v>
      </c>
      <c r="E501" s="246" t="s">
        <v>21</v>
      </c>
      <c r="F501" s="247" t="s">
        <v>1191</v>
      </c>
      <c r="G501" s="245"/>
      <c r="H501" s="248">
        <v>145.27000000000001</v>
      </c>
      <c r="I501" s="249"/>
      <c r="J501" s="245"/>
      <c r="K501" s="245"/>
      <c r="L501" s="250"/>
      <c r="M501" s="251"/>
      <c r="N501" s="252"/>
      <c r="O501" s="252"/>
      <c r="P501" s="252"/>
      <c r="Q501" s="252"/>
      <c r="R501" s="252"/>
      <c r="S501" s="252"/>
      <c r="T501" s="253"/>
      <c r="U501" s="14"/>
      <c r="V501" s="14"/>
      <c r="W501" s="14"/>
      <c r="X501" s="14"/>
      <c r="Y501" s="14"/>
      <c r="Z501" s="14"/>
      <c r="AA501" s="14"/>
      <c r="AB501" s="14"/>
      <c r="AC501" s="14"/>
      <c r="AD501" s="14"/>
      <c r="AE501" s="14"/>
      <c r="AT501" s="254" t="s">
        <v>307</v>
      </c>
      <c r="AU501" s="254" t="s">
        <v>81</v>
      </c>
      <c r="AV501" s="14" t="s">
        <v>81</v>
      </c>
      <c r="AW501" s="14" t="s">
        <v>33</v>
      </c>
      <c r="AX501" s="14" t="s">
        <v>72</v>
      </c>
      <c r="AY501" s="254" t="s">
        <v>295</v>
      </c>
    </row>
    <row r="502" s="15" customFormat="1">
      <c r="A502" s="15"/>
      <c r="B502" s="255"/>
      <c r="C502" s="256"/>
      <c r="D502" s="235" t="s">
        <v>307</v>
      </c>
      <c r="E502" s="257" t="s">
        <v>21</v>
      </c>
      <c r="F502" s="258" t="s">
        <v>312</v>
      </c>
      <c r="G502" s="256"/>
      <c r="H502" s="259">
        <v>145.27000000000001</v>
      </c>
      <c r="I502" s="260"/>
      <c r="J502" s="256"/>
      <c r="K502" s="256"/>
      <c r="L502" s="261"/>
      <c r="M502" s="262"/>
      <c r="N502" s="263"/>
      <c r="O502" s="263"/>
      <c r="P502" s="263"/>
      <c r="Q502" s="263"/>
      <c r="R502" s="263"/>
      <c r="S502" s="263"/>
      <c r="T502" s="264"/>
      <c r="U502" s="15"/>
      <c r="V502" s="15"/>
      <c r="W502" s="15"/>
      <c r="X502" s="15"/>
      <c r="Y502" s="15"/>
      <c r="Z502" s="15"/>
      <c r="AA502" s="15"/>
      <c r="AB502" s="15"/>
      <c r="AC502" s="15"/>
      <c r="AD502" s="15"/>
      <c r="AE502" s="15"/>
      <c r="AT502" s="265" t="s">
        <v>307</v>
      </c>
      <c r="AU502" s="265" t="s">
        <v>81</v>
      </c>
      <c r="AV502" s="15" t="s">
        <v>303</v>
      </c>
      <c r="AW502" s="15" t="s">
        <v>33</v>
      </c>
      <c r="AX502" s="15" t="s">
        <v>79</v>
      </c>
      <c r="AY502" s="265" t="s">
        <v>295</v>
      </c>
    </row>
    <row r="503" s="2" customFormat="1" ht="24.15" customHeight="1">
      <c r="A503" s="40"/>
      <c r="B503" s="41"/>
      <c r="C503" s="286" t="s">
        <v>1570</v>
      </c>
      <c r="D503" s="286" t="s">
        <v>947</v>
      </c>
      <c r="E503" s="287" t="s">
        <v>1562</v>
      </c>
      <c r="F503" s="288" t="s">
        <v>1563</v>
      </c>
      <c r="G503" s="289" t="s">
        <v>301</v>
      </c>
      <c r="H503" s="290">
        <v>159.797</v>
      </c>
      <c r="I503" s="291"/>
      <c r="J503" s="292">
        <f>ROUND(I503*H503,2)</f>
        <v>0</v>
      </c>
      <c r="K503" s="288" t="s">
        <v>523</v>
      </c>
      <c r="L503" s="293"/>
      <c r="M503" s="294" t="s">
        <v>21</v>
      </c>
      <c r="N503" s="295" t="s">
        <v>43</v>
      </c>
      <c r="O503" s="86"/>
      <c r="P503" s="224">
        <f>O503*H503</f>
        <v>0</v>
      </c>
      <c r="Q503" s="224">
        <v>0.00264</v>
      </c>
      <c r="R503" s="224">
        <f>Q503*H503</f>
        <v>0.42186407999999997</v>
      </c>
      <c r="S503" s="224">
        <v>0</v>
      </c>
      <c r="T503" s="225">
        <f>S503*H503</f>
        <v>0</v>
      </c>
      <c r="U503" s="40"/>
      <c r="V503" s="40"/>
      <c r="W503" s="40"/>
      <c r="X503" s="40"/>
      <c r="Y503" s="40"/>
      <c r="Z503" s="40"/>
      <c r="AA503" s="40"/>
      <c r="AB503" s="40"/>
      <c r="AC503" s="40"/>
      <c r="AD503" s="40"/>
      <c r="AE503" s="40"/>
      <c r="AR503" s="226" t="s">
        <v>997</v>
      </c>
      <c r="AT503" s="226" t="s">
        <v>947</v>
      </c>
      <c r="AU503" s="226" t="s">
        <v>81</v>
      </c>
      <c r="AY503" s="19" t="s">
        <v>295</v>
      </c>
      <c r="BE503" s="227">
        <f>IF(N503="základní",J503,0)</f>
        <v>0</v>
      </c>
      <c r="BF503" s="227">
        <f>IF(N503="snížená",J503,0)</f>
        <v>0</v>
      </c>
      <c r="BG503" s="227">
        <f>IF(N503="zákl. přenesená",J503,0)</f>
        <v>0</v>
      </c>
      <c r="BH503" s="227">
        <f>IF(N503="sníž. přenesená",J503,0)</f>
        <v>0</v>
      </c>
      <c r="BI503" s="227">
        <f>IF(N503="nulová",J503,0)</f>
        <v>0</v>
      </c>
      <c r="BJ503" s="19" t="s">
        <v>79</v>
      </c>
      <c r="BK503" s="227">
        <f>ROUND(I503*H503,2)</f>
        <v>0</v>
      </c>
      <c r="BL503" s="19" t="s">
        <v>373</v>
      </c>
      <c r="BM503" s="226" t="s">
        <v>1798</v>
      </c>
    </row>
    <row r="504" s="14" customFormat="1">
      <c r="A504" s="14"/>
      <c r="B504" s="244"/>
      <c r="C504" s="245"/>
      <c r="D504" s="235" t="s">
        <v>307</v>
      </c>
      <c r="E504" s="245"/>
      <c r="F504" s="247" t="s">
        <v>1565</v>
      </c>
      <c r="G504" s="245"/>
      <c r="H504" s="248">
        <v>159.797</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307</v>
      </c>
      <c r="AU504" s="254" t="s">
        <v>81</v>
      </c>
      <c r="AV504" s="14" t="s">
        <v>81</v>
      </c>
      <c r="AW504" s="14" t="s">
        <v>4</v>
      </c>
      <c r="AX504" s="14" t="s">
        <v>79</v>
      </c>
      <c r="AY504" s="254" t="s">
        <v>295</v>
      </c>
    </row>
    <row r="505" s="2" customFormat="1" ht="24.15" customHeight="1">
      <c r="A505" s="40"/>
      <c r="B505" s="41"/>
      <c r="C505" s="215" t="s">
        <v>1573</v>
      </c>
      <c r="D505" s="215" t="s">
        <v>298</v>
      </c>
      <c r="E505" s="216" t="s">
        <v>1567</v>
      </c>
      <c r="F505" s="217" t="s">
        <v>1568</v>
      </c>
      <c r="G505" s="218" t="s">
        <v>328</v>
      </c>
      <c r="H505" s="219">
        <v>130.743</v>
      </c>
      <c r="I505" s="220"/>
      <c r="J505" s="221">
        <f>ROUND(I505*H505,2)</f>
        <v>0</v>
      </c>
      <c r="K505" s="217" t="s">
        <v>523</v>
      </c>
      <c r="L505" s="46"/>
      <c r="M505" s="222" t="s">
        <v>21</v>
      </c>
      <c r="N505" s="223" t="s">
        <v>43</v>
      </c>
      <c r="O505" s="86"/>
      <c r="P505" s="224">
        <f>O505*H505</f>
        <v>0</v>
      </c>
      <c r="Q505" s="224">
        <v>0.01</v>
      </c>
      <c r="R505" s="224">
        <f>Q505*H505</f>
        <v>1.3074299999999999</v>
      </c>
      <c r="S505" s="224">
        <v>0</v>
      </c>
      <c r="T505" s="225">
        <f>S505*H505</f>
        <v>0</v>
      </c>
      <c r="U505" s="40"/>
      <c r="V505" s="40"/>
      <c r="W505" s="40"/>
      <c r="X505" s="40"/>
      <c r="Y505" s="40"/>
      <c r="Z505" s="40"/>
      <c r="AA505" s="40"/>
      <c r="AB505" s="40"/>
      <c r="AC505" s="40"/>
      <c r="AD505" s="40"/>
      <c r="AE505" s="40"/>
      <c r="AR505" s="226" t="s">
        <v>373</v>
      </c>
      <c r="AT505" s="226" t="s">
        <v>298</v>
      </c>
      <c r="AU505" s="226" t="s">
        <v>81</v>
      </c>
      <c r="AY505" s="19" t="s">
        <v>295</v>
      </c>
      <c r="BE505" s="227">
        <f>IF(N505="základní",J505,0)</f>
        <v>0</v>
      </c>
      <c r="BF505" s="227">
        <f>IF(N505="snížená",J505,0)</f>
        <v>0</v>
      </c>
      <c r="BG505" s="227">
        <f>IF(N505="zákl. přenesená",J505,0)</f>
        <v>0</v>
      </c>
      <c r="BH505" s="227">
        <f>IF(N505="sníž. přenesená",J505,0)</f>
        <v>0</v>
      </c>
      <c r="BI505" s="227">
        <f>IF(N505="nulová",J505,0)</f>
        <v>0</v>
      </c>
      <c r="BJ505" s="19" t="s">
        <v>79</v>
      </c>
      <c r="BK505" s="227">
        <f>ROUND(I505*H505,2)</f>
        <v>0</v>
      </c>
      <c r="BL505" s="19" t="s">
        <v>373</v>
      </c>
      <c r="BM505" s="226" t="s">
        <v>1799</v>
      </c>
    </row>
    <row r="506" s="14" customFormat="1">
      <c r="A506" s="14"/>
      <c r="B506" s="244"/>
      <c r="C506" s="245"/>
      <c r="D506" s="235" t="s">
        <v>307</v>
      </c>
      <c r="E506" s="246" t="s">
        <v>21</v>
      </c>
      <c r="F506" s="247" t="s">
        <v>1264</v>
      </c>
      <c r="G506" s="245"/>
      <c r="H506" s="248">
        <v>130.743</v>
      </c>
      <c r="I506" s="249"/>
      <c r="J506" s="245"/>
      <c r="K506" s="245"/>
      <c r="L506" s="250"/>
      <c r="M506" s="251"/>
      <c r="N506" s="252"/>
      <c r="O506" s="252"/>
      <c r="P506" s="252"/>
      <c r="Q506" s="252"/>
      <c r="R506" s="252"/>
      <c r="S506" s="252"/>
      <c r="T506" s="253"/>
      <c r="U506" s="14"/>
      <c r="V506" s="14"/>
      <c r="W506" s="14"/>
      <c r="X506" s="14"/>
      <c r="Y506" s="14"/>
      <c r="Z506" s="14"/>
      <c r="AA506" s="14"/>
      <c r="AB506" s="14"/>
      <c r="AC506" s="14"/>
      <c r="AD506" s="14"/>
      <c r="AE506" s="14"/>
      <c r="AT506" s="254" t="s">
        <v>307</v>
      </c>
      <c r="AU506" s="254" t="s">
        <v>81</v>
      </c>
      <c r="AV506" s="14" t="s">
        <v>81</v>
      </c>
      <c r="AW506" s="14" t="s">
        <v>33</v>
      </c>
      <c r="AX506" s="14" t="s">
        <v>72</v>
      </c>
      <c r="AY506" s="254" t="s">
        <v>295</v>
      </c>
    </row>
    <row r="507" s="15" customFormat="1">
      <c r="A507" s="15"/>
      <c r="B507" s="255"/>
      <c r="C507" s="256"/>
      <c r="D507" s="235" t="s">
        <v>307</v>
      </c>
      <c r="E507" s="257" t="s">
        <v>21</v>
      </c>
      <c r="F507" s="258" t="s">
        <v>312</v>
      </c>
      <c r="G507" s="256"/>
      <c r="H507" s="259">
        <v>130.743</v>
      </c>
      <c r="I507" s="260"/>
      <c r="J507" s="256"/>
      <c r="K507" s="256"/>
      <c r="L507" s="261"/>
      <c r="M507" s="262"/>
      <c r="N507" s="263"/>
      <c r="O507" s="263"/>
      <c r="P507" s="263"/>
      <c r="Q507" s="263"/>
      <c r="R507" s="263"/>
      <c r="S507" s="263"/>
      <c r="T507" s="264"/>
      <c r="U507" s="15"/>
      <c r="V507" s="15"/>
      <c r="W507" s="15"/>
      <c r="X507" s="15"/>
      <c r="Y507" s="15"/>
      <c r="Z507" s="15"/>
      <c r="AA507" s="15"/>
      <c r="AB507" s="15"/>
      <c r="AC507" s="15"/>
      <c r="AD507" s="15"/>
      <c r="AE507" s="15"/>
      <c r="AT507" s="265" t="s">
        <v>307</v>
      </c>
      <c r="AU507" s="265" t="s">
        <v>81</v>
      </c>
      <c r="AV507" s="15" t="s">
        <v>303</v>
      </c>
      <c r="AW507" s="15" t="s">
        <v>33</v>
      </c>
      <c r="AX507" s="15" t="s">
        <v>79</v>
      </c>
      <c r="AY507" s="265" t="s">
        <v>295</v>
      </c>
    </row>
    <row r="508" s="2" customFormat="1" ht="16.5" customHeight="1">
      <c r="A508" s="40"/>
      <c r="B508" s="41"/>
      <c r="C508" s="215" t="s">
        <v>1576</v>
      </c>
      <c r="D508" s="215" t="s">
        <v>298</v>
      </c>
      <c r="E508" s="216" t="s">
        <v>1138</v>
      </c>
      <c r="F508" s="217" t="s">
        <v>1139</v>
      </c>
      <c r="G508" s="218" t="s">
        <v>328</v>
      </c>
      <c r="H508" s="219">
        <v>7</v>
      </c>
      <c r="I508" s="220"/>
      <c r="J508" s="221">
        <f>ROUND(I508*H508,2)</f>
        <v>0</v>
      </c>
      <c r="K508" s="217" t="s">
        <v>302</v>
      </c>
      <c r="L508" s="46"/>
      <c r="M508" s="222" t="s">
        <v>21</v>
      </c>
      <c r="N508" s="223" t="s">
        <v>43</v>
      </c>
      <c r="O508" s="86"/>
      <c r="P508" s="224">
        <f>O508*H508</f>
        <v>0</v>
      </c>
      <c r="Q508" s="224">
        <v>0</v>
      </c>
      <c r="R508" s="224">
        <f>Q508*H508</f>
        <v>0</v>
      </c>
      <c r="S508" s="224">
        <v>0</v>
      </c>
      <c r="T508" s="225">
        <f>S508*H508</f>
        <v>0</v>
      </c>
      <c r="U508" s="40"/>
      <c r="V508" s="40"/>
      <c r="W508" s="40"/>
      <c r="X508" s="40"/>
      <c r="Y508" s="40"/>
      <c r="Z508" s="40"/>
      <c r="AA508" s="40"/>
      <c r="AB508" s="40"/>
      <c r="AC508" s="40"/>
      <c r="AD508" s="40"/>
      <c r="AE508" s="40"/>
      <c r="AR508" s="226" t="s">
        <v>303</v>
      </c>
      <c r="AT508" s="226" t="s">
        <v>298</v>
      </c>
      <c r="AU508" s="226" t="s">
        <v>81</v>
      </c>
      <c r="AY508" s="19" t="s">
        <v>295</v>
      </c>
      <c r="BE508" s="227">
        <f>IF(N508="základní",J508,0)</f>
        <v>0</v>
      </c>
      <c r="BF508" s="227">
        <f>IF(N508="snížená",J508,0)</f>
        <v>0</v>
      </c>
      <c r="BG508" s="227">
        <f>IF(N508="zákl. přenesená",J508,0)</f>
        <v>0</v>
      </c>
      <c r="BH508" s="227">
        <f>IF(N508="sníž. přenesená",J508,0)</f>
        <v>0</v>
      </c>
      <c r="BI508" s="227">
        <f>IF(N508="nulová",J508,0)</f>
        <v>0</v>
      </c>
      <c r="BJ508" s="19" t="s">
        <v>79</v>
      </c>
      <c r="BK508" s="227">
        <f>ROUND(I508*H508,2)</f>
        <v>0</v>
      </c>
      <c r="BL508" s="19" t="s">
        <v>303</v>
      </c>
      <c r="BM508" s="226" t="s">
        <v>1800</v>
      </c>
    </row>
    <row r="509" s="2" customFormat="1">
      <c r="A509" s="40"/>
      <c r="B509" s="41"/>
      <c r="C509" s="42"/>
      <c r="D509" s="228" t="s">
        <v>305</v>
      </c>
      <c r="E509" s="42"/>
      <c r="F509" s="229" t="s">
        <v>1141</v>
      </c>
      <c r="G509" s="42"/>
      <c r="H509" s="42"/>
      <c r="I509" s="230"/>
      <c r="J509" s="42"/>
      <c r="K509" s="42"/>
      <c r="L509" s="46"/>
      <c r="M509" s="231"/>
      <c r="N509" s="232"/>
      <c r="O509" s="86"/>
      <c r="P509" s="86"/>
      <c r="Q509" s="86"/>
      <c r="R509" s="86"/>
      <c r="S509" s="86"/>
      <c r="T509" s="87"/>
      <c r="U509" s="40"/>
      <c r="V509" s="40"/>
      <c r="W509" s="40"/>
      <c r="X509" s="40"/>
      <c r="Y509" s="40"/>
      <c r="Z509" s="40"/>
      <c r="AA509" s="40"/>
      <c r="AB509" s="40"/>
      <c r="AC509" s="40"/>
      <c r="AD509" s="40"/>
      <c r="AE509" s="40"/>
      <c r="AT509" s="19" t="s">
        <v>305</v>
      </c>
      <c r="AU509" s="19" t="s">
        <v>81</v>
      </c>
    </row>
    <row r="510" s="13" customFormat="1">
      <c r="A510" s="13"/>
      <c r="B510" s="233"/>
      <c r="C510" s="234"/>
      <c r="D510" s="235" t="s">
        <v>307</v>
      </c>
      <c r="E510" s="236" t="s">
        <v>21</v>
      </c>
      <c r="F510" s="237" t="s">
        <v>1142</v>
      </c>
      <c r="G510" s="234"/>
      <c r="H510" s="236" t="s">
        <v>21</v>
      </c>
      <c r="I510" s="238"/>
      <c r="J510" s="234"/>
      <c r="K510" s="234"/>
      <c r="L510" s="239"/>
      <c r="M510" s="240"/>
      <c r="N510" s="241"/>
      <c r="O510" s="241"/>
      <c r="P510" s="241"/>
      <c r="Q510" s="241"/>
      <c r="R510" s="241"/>
      <c r="S510" s="241"/>
      <c r="T510" s="242"/>
      <c r="U510" s="13"/>
      <c r="V510" s="13"/>
      <c r="W510" s="13"/>
      <c r="X510" s="13"/>
      <c r="Y510" s="13"/>
      <c r="Z510" s="13"/>
      <c r="AA510" s="13"/>
      <c r="AB510" s="13"/>
      <c r="AC510" s="13"/>
      <c r="AD510" s="13"/>
      <c r="AE510" s="13"/>
      <c r="AT510" s="243" t="s">
        <v>307</v>
      </c>
      <c r="AU510" s="243" t="s">
        <v>81</v>
      </c>
      <c r="AV510" s="13" t="s">
        <v>79</v>
      </c>
      <c r="AW510" s="13" t="s">
        <v>33</v>
      </c>
      <c r="AX510" s="13" t="s">
        <v>72</v>
      </c>
      <c r="AY510" s="243" t="s">
        <v>295</v>
      </c>
    </row>
    <row r="511" s="14" customFormat="1">
      <c r="A511" s="14"/>
      <c r="B511" s="244"/>
      <c r="C511" s="245"/>
      <c r="D511" s="235" t="s">
        <v>307</v>
      </c>
      <c r="E511" s="246" t="s">
        <v>21</v>
      </c>
      <c r="F511" s="247" t="s">
        <v>1801</v>
      </c>
      <c r="G511" s="245"/>
      <c r="H511" s="248">
        <v>3</v>
      </c>
      <c r="I511" s="249"/>
      <c r="J511" s="245"/>
      <c r="K511" s="245"/>
      <c r="L511" s="250"/>
      <c r="M511" s="251"/>
      <c r="N511" s="252"/>
      <c r="O511" s="252"/>
      <c r="P511" s="252"/>
      <c r="Q511" s="252"/>
      <c r="R511" s="252"/>
      <c r="S511" s="252"/>
      <c r="T511" s="253"/>
      <c r="U511" s="14"/>
      <c r="V511" s="14"/>
      <c r="W511" s="14"/>
      <c r="X511" s="14"/>
      <c r="Y511" s="14"/>
      <c r="Z511" s="14"/>
      <c r="AA511" s="14"/>
      <c r="AB511" s="14"/>
      <c r="AC511" s="14"/>
      <c r="AD511" s="14"/>
      <c r="AE511" s="14"/>
      <c r="AT511" s="254" t="s">
        <v>307</v>
      </c>
      <c r="AU511" s="254" t="s">
        <v>81</v>
      </c>
      <c r="AV511" s="14" t="s">
        <v>81</v>
      </c>
      <c r="AW511" s="14" t="s">
        <v>33</v>
      </c>
      <c r="AX511" s="14" t="s">
        <v>72</v>
      </c>
      <c r="AY511" s="254" t="s">
        <v>295</v>
      </c>
    </row>
    <row r="512" s="14" customFormat="1">
      <c r="A512" s="14"/>
      <c r="B512" s="244"/>
      <c r="C512" s="245"/>
      <c r="D512" s="235" t="s">
        <v>307</v>
      </c>
      <c r="E512" s="246" t="s">
        <v>21</v>
      </c>
      <c r="F512" s="247" t="s">
        <v>1802</v>
      </c>
      <c r="G512" s="245"/>
      <c r="H512" s="248">
        <v>4</v>
      </c>
      <c r="I512" s="249"/>
      <c r="J512" s="245"/>
      <c r="K512" s="245"/>
      <c r="L512" s="250"/>
      <c r="M512" s="251"/>
      <c r="N512" s="252"/>
      <c r="O512" s="252"/>
      <c r="P512" s="252"/>
      <c r="Q512" s="252"/>
      <c r="R512" s="252"/>
      <c r="S512" s="252"/>
      <c r="T512" s="253"/>
      <c r="U512" s="14"/>
      <c r="V512" s="14"/>
      <c r="W512" s="14"/>
      <c r="X512" s="14"/>
      <c r="Y512" s="14"/>
      <c r="Z512" s="14"/>
      <c r="AA512" s="14"/>
      <c r="AB512" s="14"/>
      <c r="AC512" s="14"/>
      <c r="AD512" s="14"/>
      <c r="AE512" s="14"/>
      <c r="AT512" s="254" t="s">
        <v>307</v>
      </c>
      <c r="AU512" s="254" t="s">
        <v>81</v>
      </c>
      <c r="AV512" s="14" t="s">
        <v>81</v>
      </c>
      <c r="AW512" s="14" t="s">
        <v>33</v>
      </c>
      <c r="AX512" s="14" t="s">
        <v>72</v>
      </c>
      <c r="AY512" s="254" t="s">
        <v>295</v>
      </c>
    </row>
    <row r="513" s="15" customFormat="1">
      <c r="A513" s="15"/>
      <c r="B513" s="255"/>
      <c r="C513" s="256"/>
      <c r="D513" s="235" t="s">
        <v>307</v>
      </c>
      <c r="E513" s="257" t="s">
        <v>21</v>
      </c>
      <c r="F513" s="258" t="s">
        <v>312</v>
      </c>
      <c r="G513" s="256"/>
      <c r="H513" s="259">
        <v>7</v>
      </c>
      <c r="I513" s="260"/>
      <c r="J513" s="256"/>
      <c r="K513" s="256"/>
      <c r="L513" s="261"/>
      <c r="M513" s="262"/>
      <c r="N513" s="263"/>
      <c r="O513" s="263"/>
      <c r="P513" s="263"/>
      <c r="Q513" s="263"/>
      <c r="R513" s="263"/>
      <c r="S513" s="263"/>
      <c r="T513" s="264"/>
      <c r="U513" s="15"/>
      <c r="V513" s="15"/>
      <c r="W513" s="15"/>
      <c r="X513" s="15"/>
      <c r="Y513" s="15"/>
      <c r="Z513" s="15"/>
      <c r="AA513" s="15"/>
      <c r="AB513" s="15"/>
      <c r="AC513" s="15"/>
      <c r="AD513" s="15"/>
      <c r="AE513" s="15"/>
      <c r="AT513" s="265" t="s">
        <v>307</v>
      </c>
      <c r="AU513" s="265" t="s">
        <v>81</v>
      </c>
      <c r="AV513" s="15" t="s">
        <v>303</v>
      </c>
      <c r="AW513" s="15" t="s">
        <v>33</v>
      </c>
      <c r="AX513" s="15" t="s">
        <v>79</v>
      </c>
      <c r="AY513" s="265" t="s">
        <v>295</v>
      </c>
    </row>
    <row r="514" s="2" customFormat="1" ht="16.5" customHeight="1">
      <c r="A514" s="40"/>
      <c r="B514" s="41"/>
      <c r="C514" s="286" t="s">
        <v>1578</v>
      </c>
      <c r="D514" s="286" t="s">
        <v>947</v>
      </c>
      <c r="E514" s="287" t="s">
        <v>1145</v>
      </c>
      <c r="F514" s="288" t="s">
        <v>1146</v>
      </c>
      <c r="G514" s="289" t="s">
        <v>328</v>
      </c>
      <c r="H514" s="290">
        <v>7.1399999999999997</v>
      </c>
      <c r="I514" s="291"/>
      <c r="J514" s="292">
        <f>ROUND(I514*H514,2)</f>
        <v>0</v>
      </c>
      <c r="K514" s="288" t="s">
        <v>302</v>
      </c>
      <c r="L514" s="293"/>
      <c r="M514" s="294" t="s">
        <v>21</v>
      </c>
      <c r="N514" s="295" t="s">
        <v>43</v>
      </c>
      <c r="O514" s="86"/>
      <c r="P514" s="224">
        <f>O514*H514</f>
        <v>0</v>
      </c>
      <c r="Q514" s="224">
        <v>0.00017000000000000001</v>
      </c>
      <c r="R514" s="224">
        <f>Q514*H514</f>
        <v>0.0012138000000000001</v>
      </c>
      <c r="S514" s="224">
        <v>0</v>
      </c>
      <c r="T514" s="225">
        <f>S514*H514</f>
        <v>0</v>
      </c>
      <c r="U514" s="40"/>
      <c r="V514" s="40"/>
      <c r="W514" s="40"/>
      <c r="X514" s="40"/>
      <c r="Y514" s="40"/>
      <c r="Z514" s="40"/>
      <c r="AA514" s="40"/>
      <c r="AB514" s="40"/>
      <c r="AC514" s="40"/>
      <c r="AD514" s="40"/>
      <c r="AE514" s="40"/>
      <c r="AR514" s="226" t="s">
        <v>351</v>
      </c>
      <c r="AT514" s="226" t="s">
        <v>947</v>
      </c>
      <c r="AU514" s="226" t="s">
        <v>81</v>
      </c>
      <c r="AY514" s="19" t="s">
        <v>295</v>
      </c>
      <c r="BE514" s="227">
        <f>IF(N514="základní",J514,0)</f>
        <v>0</v>
      </c>
      <c r="BF514" s="227">
        <f>IF(N514="snížená",J514,0)</f>
        <v>0</v>
      </c>
      <c r="BG514" s="227">
        <f>IF(N514="zákl. přenesená",J514,0)</f>
        <v>0</v>
      </c>
      <c r="BH514" s="227">
        <f>IF(N514="sníž. přenesená",J514,0)</f>
        <v>0</v>
      </c>
      <c r="BI514" s="227">
        <f>IF(N514="nulová",J514,0)</f>
        <v>0</v>
      </c>
      <c r="BJ514" s="19" t="s">
        <v>79</v>
      </c>
      <c r="BK514" s="227">
        <f>ROUND(I514*H514,2)</f>
        <v>0</v>
      </c>
      <c r="BL514" s="19" t="s">
        <v>303</v>
      </c>
      <c r="BM514" s="226" t="s">
        <v>1803</v>
      </c>
    </row>
    <row r="515" s="14" customFormat="1">
      <c r="A515" s="14"/>
      <c r="B515" s="244"/>
      <c r="C515" s="245"/>
      <c r="D515" s="235" t="s">
        <v>307</v>
      </c>
      <c r="E515" s="245"/>
      <c r="F515" s="247" t="s">
        <v>1804</v>
      </c>
      <c r="G515" s="245"/>
      <c r="H515" s="248">
        <v>7.1399999999999997</v>
      </c>
      <c r="I515" s="249"/>
      <c r="J515" s="245"/>
      <c r="K515" s="245"/>
      <c r="L515" s="250"/>
      <c r="M515" s="251"/>
      <c r="N515" s="252"/>
      <c r="O515" s="252"/>
      <c r="P515" s="252"/>
      <c r="Q515" s="252"/>
      <c r="R515" s="252"/>
      <c r="S515" s="252"/>
      <c r="T515" s="253"/>
      <c r="U515" s="14"/>
      <c r="V515" s="14"/>
      <c r="W515" s="14"/>
      <c r="X515" s="14"/>
      <c r="Y515" s="14"/>
      <c r="Z515" s="14"/>
      <c r="AA515" s="14"/>
      <c r="AB515" s="14"/>
      <c r="AC515" s="14"/>
      <c r="AD515" s="14"/>
      <c r="AE515" s="14"/>
      <c r="AT515" s="254" t="s">
        <v>307</v>
      </c>
      <c r="AU515" s="254" t="s">
        <v>81</v>
      </c>
      <c r="AV515" s="14" t="s">
        <v>81</v>
      </c>
      <c r="AW515" s="14" t="s">
        <v>4</v>
      </c>
      <c r="AX515" s="14" t="s">
        <v>79</v>
      </c>
      <c r="AY515" s="254" t="s">
        <v>295</v>
      </c>
    </row>
    <row r="516" s="2" customFormat="1" ht="24.15" customHeight="1">
      <c r="A516" s="40"/>
      <c r="B516" s="41"/>
      <c r="C516" s="215" t="s">
        <v>1582</v>
      </c>
      <c r="D516" s="215" t="s">
        <v>298</v>
      </c>
      <c r="E516" s="216" t="s">
        <v>1150</v>
      </c>
      <c r="F516" s="217" t="s">
        <v>1151</v>
      </c>
      <c r="G516" s="218" t="s">
        <v>301</v>
      </c>
      <c r="H516" s="219">
        <v>145.27000000000001</v>
      </c>
      <c r="I516" s="220"/>
      <c r="J516" s="221">
        <f>ROUND(I516*H516,2)</f>
        <v>0</v>
      </c>
      <c r="K516" s="217" t="s">
        <v>302</v>
      </c>
      <c r="L516" s="46"/>
      <c r="M516" s="222" t="s">
        <v>21</v>
      </c>
      <c r="N516" s="223" t="s">
        <v>43</v>
      </c>
      <c r="O516" s="86"/>
      <c r="P516" s="224">
        <f>O516*H516</f>
        <v>0</v>
      </c>
      <c r="Q516" s="224">
        <v>0</v>
      </c>
      <c r="R516" s="224">
        <f>Q516*H516</f>
        <v>0</v>
      </c>
      <c r="S516" s="224">
        <v>0</v>
      </c>
      <c r="T516" s="225">
        <f>S516*H516</f>
        <v>0</v>
      </c>
      <c r="U516" s="40"/>
      <c r="V516" s="40"/>
      <c r="W516" s="40"/>
      <c r="X516" s="40"/>
      <c r="Y516" s="40"/>
      <c r="Z516" s="40"/>
      <c r="AA516" s="40"/>
      <c r="AB516" s="40"/>
      <c r="AC516" s="40"/>
      <c r="AD516" s="40"/>
      <c r="AE516" s="40"/>
      <c r="AR516" s="226" t="s">
        <v>373</v>
      </c>
      <c r="AT516" s="226" t="s">
        <v>298</v>
      </c>
      <c r="AU516" s="226" t="s">
        <v>81</v>
      </c>
      <c r="AY516" s="19" t="s">
        <v>295</v>
      </c>
      <c r="BE516" s="227">
        <f>IF(N516="základní",J516,0)</f>
        <v>0</v>
      </c>
      <c r="BF516" s="227">
        <f>IF(N516="snížená",J516,0)</f>
        <v>0</v>
      </c>
      <c r="BG516" s="227">
        <f>IF(N516="zákl. přenesená",J516,0)</f>
        <v>0</v>
      </c>
      <c r="BH516" s="227">
        <f>IF(N516="sníž. přenesená",J516,0)</f>
        <v>0</v>
      </c>
      <c r="BI516" s="227">
        <f>IF(N516="nulová",J516,0)</f>
        <v>0</v>
      </c>
      <c r="BJ516" s="19" t="s">
        <v>79</v>
      </c>
      <c r="BK516" s="227">
        <f>ROUND(I516*H516,2)</f>
        <v>0</v>
      </c>
      <c r="BL516" s="19" t="s">
        <v>373</v>
      </c>
      <c r="BM516" s="226" t="s">
        <v>1805</v>
      </c>
    </row>
    <row r="517" s="2" customFormat="1">
      <c r="A517" s="40"/>
      <c r="B517" s="41"/>
      <c r="C517" s="42"/>
      <c r="D517" s="228" t="s">
        <v>305</v>
      </c>
      <c r="E517" s="42"/>
      <c r="F517" s="229" t="s">
        <v>1153</v>
      </c>
      <c r="G517" s="42"/>
      <c r="H517" s="42"/>
      <c r="I517" s="230"/>
      <c r="J517" s="42"/>
      <c r="K517" s="42"/>
      <c r="L517" s="46"/>
      <c r="M517" s="231"/>
      <c r="N517" s="232"/>
      <c r="O517" s="86"/>
      <c r="P517" s="86"/>
      <c r="Q517" s="86"/>
      <c r="R517" s="86"/>
      <c r="S517" s="86"/>
      <c r="T517" s="87"/>
      <c r="U517" s="40"/>
      <c r="V517" s="40"/>
      <c r="W517" s="40"/>
      <c r="X517" s="40"/>
      <c r="Y517" s="40"/>
      <c r="Z517" s="40"/>
      <c r="AA517" s="40"/>
      <c r="AB517" s="40"/>
      <c r="AC517" s="40"/>
      <c r="AD517" s="40"/>
      <c r="AE517" s="40"/>
      <c r="AT517" s="19" t="s">
        <v>305</v>
      </c>
      <c r="AU517" s="19" t="s">
        <v>81</v>
      </c>
    </row>
    <row r="518" s="14" customFormat="1">
      <c r="A518" s="14"/>
      <c r="B518" s="244"/>
      <c r="C518" s="245"/>
      <c r="D518" s="235" t="s">
        <v>307</v>
      </c>
      <c r="E518" s="246" t="s">
        <v>21</v>
      </c>
      <c r="F518" s="247" t="s">
        <v>1191</v>
      </c>
      <c r="G518" s="245"/>
      <c r="H518" s="248">
        <v>145.27000000000001</v>
      </c>
      <c r="I518" s="249"/>
      <c r="J518" s="245"/>
      <c r="K518" s="245"/>
      <c r="L518" s="250"/>
      <c r="M518" s="251"/>
      <c r="N518" s="252"/>
      <c r="O518" s="252"/>
      <c r="P518" s="252"/>
      <c r="Q518" s="252"/>
      <c r="R518" s="252"/>
      <c r="S518" s="252"/>
      <c r="T518" s="253"/>
      <c r="U518" s="14"/>
      <c r="V518" s="14"/>
      <c r="W518" s="14"/>
      <c r="X518" s="14"/>
      <c r="Y518" s="14"/>
      <c r="Z518" s="14"/>
      <c r="AA518" s="14"/>
      <c r="AB518" s="14"/>
      <c r="AC518" s="14"/>
      <c r="AD518" s="14"/>
      <c r="AE518" s="14"/>
      <c r="AT518" s="254" t="s">
        <v>307</v>
      </c>
      <c r="AU518" s="254" t="s">
        <v>81</v>
      </c>
      <c r="AV518" s="14" t="s">
        <v>81</v>
      </c>
      <c r="AW518" s="14" t="s">
        <v>33</v>
      </c>
      <c r="AX518" s="14" t="s">
        <v>72</v>
      </c>
      <c r="AY518" s="254" t="s">
        <v>295</v>
      </c>
    </row>
    <row r="519" s="15" customFormat="1">
      <c r="A519" s="15"/>
      <c r="B519" s="255"/>
      <c r="C519" s="256"/>
      <c r="D519" s="235" t="s">
        <v>307</v>
      </c>
      <c r="E519" s="257" t="s">
        <v>21</v>
      </c>
      <c r="F519" s="258" t="s">
        <v>312</v>
      </c>
      <c r="G519" s="256"/>
      <c r="H519" s="259">
        <v>145.27000000000001</v>
      </c>
      <c r="I519" s="260"/>
      <c r="J519" s="256"/>
      <c r="K519" s="256"/>
      <c r="L519" s="261"/>
      <c r="M519" s="262"/>
      <c r="N519" s="263"/>
      <c r="O519" s="263"/>
      <c r="P519" s="263"/>
      <c r="Q519" s="263"/>
      <c r="R519" s="263"/>
      <c r="S519" s="263"/>
      <c r="T519" s="264"/>
      <c r="U519" s="15"/>
      <c r="V519" s="15"/>
      <c r="W519" s="15"/>
      <c r="X519" s="15"/>
      <c r="Y519" s="15"/>
      <c r="Z519" s="15"/>
      <c r="AA519" s="15"/>
      <c r="AB519" s="15"/>
      <c r="AC519" s="15"/>
      <c r="AD519" s="15"/>
      <c r="AE519" s="15"/>
      <c r="AT519" s="265" t="s">
        <v>307</v>
      </c>
      <c r="AU519" s="265" t="s">
        <v>81</v>
      </c>
      <c r="AV519" s="15" t="s">
        <v>303</v>
      </c>
      <c r="AW519" s="15" t="s">
        <v>33</v>
      </c>
      <c r="AX519" s="15" t="s">
        <v>79</v>
      </c>
      <c r="AY519" s="265" t="s">
        <v>295</v>
      </c>
    </row>
    <row r="520" s="2" customFormat="1" ht="49.05" customHeight="1">
      <c r="A520" s="40"/>
      <c r="B520" s="41"/>
      <c r="C520" s="215" t="s">
        <v>1587</v>
      </c>
      <c r="D520" s="215" t="s">
        <v>298</v>
      </c>
      <c r="E520" s="216" t="s">
        <v>1155</v>
      </c>
      <c r="F520" s="217" t="s">
        <v>1156</v>
      </c>
      <c r="G520" s="218" t="s">
        <v>348</v>
      </c>
      <c r="H520" s="219">
        <v>2.8780000000000001</v>
      </c>
      <c r="I520" s="220"/>
      <c r="J520" s="221">
        <f>ROUND(I520*H520,2)</f>
        <v>0</v>
      </c>
      <c r="K520" s="217" t="s">
        <v>302</v>
      </c>
      <c r="L520" s="46"/>
      <c r="M520" s="222" t="s">
        <v>21</v>
      </c>
      <c r="N520" s="223" t="s">
        <v>43</v>
      </c>
      <c r="O520" s="86"/>
      <c r="P520" s="224">
        <f>O520*H520</f>
        <v>0</v>
      </c>
      <c r="Q520" s="224">
        <v>0</v>
      </c>
      <c r="R520" s="224">
        <f>Q520*H520</f>
        <v>0</v>
      </c>
      <c r="S520" s="224">
        <v>0</v>
      </c>
      <c r="T520" s="225">
        <f>S520*H520</f>
        <v>0</v>
      </c>
      <c r="U520" s="40"/>
      <c r="V520" s="40"/>
      <c r="W520" s="40"/>
      <c r="X520" s="40"/>
      <c r="Y520" s="40"/>
      <c r="Z520" s="40"/>
      <c r="AA520" s="40"/>
      <c r="AB520" s="40"/>
      <c r="AC520" s="40"/>
      <c r="AD520" s="40"/>
      <c r="AE520" s="40"/>
      <c r="AR520" s="226" t="s">
        <v>373</v>
      </c>
      <c r="AT520" s="226" t="s">
        <v>298</v>
      </c>
      <c r="AU520" s="226" t="s">
        <v>81</v>
      </c>
      <c r="AY520" s="19" t="s">
        <v>295</v>
      </c>
      <c r="BE520" s="227">
        <f>IF(N520="základní",J520,0)</f>
        <v>0</v>
      </c>
      <c r="BF520" s="227">
        <f>IF(N520="snížená",J520,0)</f>
        <v>0</v>
      </c>
      <c r="BG520" s="227">
        <f>IF(N520="zákl. přenesená",J520,0)</f>
        <v>0</v>
      </c>
      <c r="BH520" s="227">
        <f>IF(N520="sníž. přenesená",J520,0)</f>
        <v>0</v>
      </c>
      <c r="BI520" s="227">
        <f>IF(N520="nulová",J520,0)</f>
        <v>0</v>
      </c>
      <c r="BJ520" s="19" t="s">
        <v>79</v>
      </c>
      <c r="BK520" s="227">
        <f>ROUND(I520*H520,2)</f>
        <v>0</v>
      </c>
      <c r="BL520" s="19" t="s">
        <v>373</v>
      </c>
      <c r="BM520" s="226" t="s">
        <v>1806</v>
      </c>
    </row>
    <row r="521" s="2" customFormat="1">
      <c r="A521" s="40"/>
      <c r="B521" s="41"/>
      <c r="C521" s="42"/>
      <c r="D521" s="228" t="s">
        <v>305</v>
      </c>
      <c r="E521" s="42"/>
      <c r="F521" s="229" t="s">
        <v>1158</v>
      </c>
      <c r="G521" s="42"/>
      <c r="H521" s="42"/>
      <c r="I521" s="230"/>
      <c r="J521" s="42"/>
      <c r="K521" s="42"/>
      <c r="L521" s="46"/>
      <c r="M521" s="231"/>
      <c r="N521" s="232"/>
      <c r="O521" s="86"/>
      <c r="P521" s="86"/>
      <c r="Q521" s="86"/>
      <c r="R521" s="86"/>
      <c r="S521" s="86"/>
      <c r="T521" s="87"/>
      <c r="U521" s="40"/>
      <c r="V521" s="40"/>
      <c r="W521" s="40"/>
      <c r="X521" s="40"/>
      <c r="Y521" s="40"/>
      <c r="Z521" s="40"/>
      <c r="AA521" s="40"/>
      <c r="AB521" s="40"/>
      <c r="AC521" s="40"/>
      <c r="AD521" s="40"/>
      <c r="AE521" s="40"/>
      <c r="AT521" s="19" t="s">
        <v>305</v>
      </c>
      <c r="AU521" s="19" t="s">
        <v>81</v>
      </c>
    </row>
    <row r="522" s="12" customFormat="1" ht="22.8" customHeight="1">
      <c r="A522" s="12"/>
      <c r="B522" s="199"/>
      <c r="C522" s="200"/>
      <c r="D522" s="201" t="s">
        <v>71</v>
      </c>
      <c r="E522" s="213" t="s">
        <v>1580</v>
      </c>
      <c r="F522" s="213" t="s">
        <v>1581</v>
      </c>
      <c r="G522" s="200"/>
      <c r="H522" s="200"/>
      <c r="I522" s="203"/>
      <c r="J522" s="214">
        <f>BK522</f>
        <v>0</v>
      </c>
      <c r="K522" s="200"/>
      <c r="L522" s="205"/>
      <c r="M522" s="206"/>
      <c r="N522" s="207"/>
      <c r="O522" s="207"/>
      <c r="P522" s="208">
        <f>SUM(P523:P564)</f>
        <v>0</v>
      </c>
      <c r="Q522" s="207"/>
      <c r="R522" s="208">
        <f>SUM(R523:R564)</f>
        <v>0.95778204999999994</v>
      </c>
      <c r="S522" s="207"/>
      <c r="T522" s="209">
        <f>SUM(T523:T564)</f>
        <v>0</v>
      </c>
      <c r="U522" s="12"/>
      <c r="V522" s="12"/>
      <c r="W522" s="12"/>
      <c r="X522" s="12"/>
      <c r="Y522" s="12"/>
      <c r="Z522" s="12"/>
      <c r="AA522" s="12"/>
      <c r="AB522" s="12"/>
      <c r="AC522" s="12"/>
      <c r="AD522" s="12"/>
      <c r="AE522" s="12"/>
      <c r="AR522" s="210" t="s">
        <v>81</v>
      </c>
      <c r="AT522" s="211" t="s">
        <v>71</v>
      </c>
      <c r="AU522" s="211" t="s">
        <v>79</v>
      </c>
      <c r="AY522" s="210" t="s">
        <v>295</v>
      </c>
      <c r="BK522" s="212">
        <f>SUM(BK523:BK564)</f>
        <v>0</v>
      </c>
    </row>
    <row r="523" s="2" customFormat="1" ht="24.15" customHeight="1">
      <c r="A523" s="40"/>
      <c r="B523" s="41"/>
      <c r="C523" s="215" t="s">
        <v>1602</v>
      </c>
      <c r="D523" s="215" t="s">
        <v>298</v>
      </c>
      <c r="E523" s="216" t="s">
        <v>1583</v>
      </c>
      <c r="F523" s="217" t="s">
        <v>1584</v>
      </c>
      <c r="G523" s="218" t="s">
        <v>301</v>
      </c>
      <c r="H523" s="219">
        <v>48.430999999999997</v>
      </c>
      <c r="I523" s="220"/>
      <c r="J523" s="221">
        <f>ROUND(I523*H523,2)</f>
        <v>0</v>
      </c>
      <c r="K523" s="217" t="s">
        <v>302</v>
      </c>
      <c r="L523" s="46"/>
      <c r="M523" s="222" t="s">
        <v>21</v>
      </c>
      <c r="N523" s="223" t="s">
        <v>43</v>
      </c>
      <c r="O523" s="86"/>
      <c r="P523" s="224">
        <f>O523*H523</f>
        <v>0</v>
      </c>
      <c r="Q523" s="224">
        <v>0.00029999999999999997</v>
      </c>
      <c r="R523" s="224">
        <f>Q523*H523</f>
        <v>0.014529299999999999</v>
      </c>
      <c r="S523" s="224">
        <v>0</v>
      </c>
      <c r="T523" s="225">
        <f>S523*H523</f>
        <v>0</v>
      </c>
      <c r="U523" s="40"/>
      <c r="V523" s="40"/>
      <c r="W523" s="40"/>
      <c r="X523" s="40"/>
      <c r="Y523" s="40"/>
      <c r="Z523" s="40"/>
      <c r="AA523" s="40"/>
      <c r="AB523" s="40"/>
      <c r="AC523" s="40"/>
      <c r="AD523" s="40"/>
      <c r="AE523" s="40"/>
      <c r="AR523" s="226" t="s">
        <v>373</v>
      </c>
      <c r="AT523" s="226" t="s">
        <v>298</v>
      </c>
      <c r="AU523" s="226" t="s">
        <v>81</v>
      </c>
      <c r="AY523" s="19" t="s">
        <v>295</v>
      </c>
      <c r="BE523" s="227">
        <f>IF(N523="základní",J523,0)</f>
        <v>0</v>
      </c>
      <c r="BF523" s="227">
        <f>IF(N523="snížená",J523,0)</f>
        <v>0</v>
      </c>
      <c r="BG523" s="227">
        <f>IF(N523="zákl. přenesená",J523,0)</f>
        <v>0</v>
      </c>
      <c r="BH523" s="227">
        <f>IF(N523="sníž. přenesená",J523,0)</f>
        <v>0</v>
      </c>
      <c r="BI523" s="227">
        <f>IF(N523="nulová",J523,0)</f>
        <v>0</v>
      </c>
      <c r="BJ523" s="19" t="s">
        <v>79</v>
      </c>
      <c r="BK523" s="227">
        <f>ROUND(I523*H523,2)</f>
        <v>0</v>
      </c>
      <c r="BL523" s="19" t="s">
        <v>373</v>
      </c>
      <c r="BM523" s="226" t="s">
        <v>1807</v>
      </c>
    </row>
    <row r="524" s="2" customFormat="1">
      <c r="A524" s="40"/>
      <c r="B524" s="41"/>
      <c r="C524" s="42"/>
      <c r="D524" s="228" t="s">
        <v>305</v>
      </c>
      <c r="E524" s="42"/>
      <c r="F524" s="229" t="s">
        <v>1586</v>
      </c>
      <c r="G524" s="42"/>
      <c r="H524" s="42"/>
      <c r="I524" s="230"/>
      <c r="J524" s="42"/>
      <c r="K524" s="42"/>
      <c r="L524" s="46"/>
      <c r="M524" s="231"/>
      <c r="N524" s="232"/>
      <c r="O524" s="86"/>
      <c r="P524" s="86"/>
      <c r="Q524" s="86"/>
      <c r="R524" s="86"/>
      <c r="S524" s="86"/>
      <c r="T524" s="87"/>
      <c r="U524" s="40"/>
      <c r="V524" s="40"/>
      <c r="W524" s="40"/>
      <c r="X524" s="40"/>
      <c r="Y524" s="40"/>
      <c r="Z524" s="40"/>
      <c r="AA524" s="40"/>
      <c r="AB524" s="40"/>
      <c r="AC524" s="40"/>
      <c r="AD524" s="40"/>
      <c r="AE524" s="40"/>
      <c r="AT524" s="19" t="s">
        <v>305</v>
      </c>
      <c r="AU524" s="19" t="s">
        <v>81</v>
      </c>
    </row>
    <row r="525" s="14" customFormat="1">
      <c r="A525" s="14"/>
      <c r="B525" s="244"/>
      <c r="C525" s="245"/>
      <c r="D525" s="235" t="s">
        <v>307</v>
      </c>
      <c r="E525" s="246" t="s">
        <v>21</v>
      </c>
      <c r="F525" s="247" t="s">
        <v>1197</v>
      </c>
      <c r="G525" s="245"/>
      <c r="H525" s="248">
        <v>48.430999999999997</v>
      </c>
      <c r="I525" s="249"/>
      <c r="J525" s="245"/>
      <c r="K525" s="245"/>
      <c r="L525" s="250"/>
      <c r="M525" s="251"/>
      <c r="N525" s="252"/>
      <c r="O525" s="252"/>
      <c r="P525" s="252"/>
      <c r="Q525" s="252"/>
      <c r="R525" s="252"/>
      <c r="S525" s="252"/>
      <c r="T525" s="253"/>
      <c r="U525" s="14"/>
      <c r="V525" s="14"/>
      <c r="W525" s="14"/>
      <c r="X525" s="14"/>
      <c r="Y525" s="14"/>
      <c r="Z525" s="14"/>
      <c r="AA525" s="14"/>
      <c r="AB525" s="14"/>
      <c r="AC525" s="14"/>
      <c r="AD525" s="14"/>
      <c r="AE525" s="14"/>
      <c r="AT525" s="254" t="s">
        <v>307</v>
      </c>
      <c r="AU525" s="254" t="s">
        <v>81</v>
      </c>
      <c r="AV525" s="14" t="s">
        <v>81</v>
      </c>
      <c r="AW525" s="14" t="s">
        <v>33</v>
      </c>
      <c r="AX525" s="14" t="s">
        <v>72</v>
      </c>
      <c r="AY525" s="254" t="s">
        <v>295</v>
      </c>
    </row>
    <row r="526" s="15" customFormat="1">
      <c r="A526" s="15"/>
      <c r="B526" s="255"/>
      <c r="C526" s="256"/>
      <c r="D526" s="235" t="s">
        <v>307</v>
      </c>
      <c r="E526" s="257" t="s">
        <v>21</v>
      </c>
      <c r="F526" s="258" t="s">
        <v>312</v>
      </c>
      <c r="G526" s="256"/>
      <c r="H526" s="259">
        <v>48.430999999999997</v>
      </c>
      <c r="I526" s="260"/>
      <c r="J526" s="256"/>
      <c r="K526" s="256"/>
      <c r="L526" s="261"/>
      <c r="M526" s="262"/>
      <c r="N526" s="263"/>
      <c r="O526" s="263"/>
      <c r="P526" s="263"/>
      <c r="Q526" s="263"/>
      <c r="R526" s="263"/>
      <c r="S526" s="263"/>
      <c r="T526" s="264"/>
      <c r="U526" s="15"/>
      <c r="V526" s="15"/>
      <c r="W526" s="15"/>
      <c r="X526" s="15"/>
      <c r="Y526" s="15"/>
      <c r="Z526" s="15"/>
      <c r="AA526" s="15"/>
      <c r="AB526" s="15"/>
      <c r="AC526" s="15"/>
      <c r="AD526" s="15"/>
      <c r="AE526" s="15"/>
      <c r="AT526" s="265" t="s">
        <v>307</v>
      </c>
      <c r="AU526" s="265" t="s">
        <v>81</v>
      </c>
      <c r="AV526" s="15" t="s">
        <v>303</v>
      </c>
      <c r="AW526" s="15" t="s">
        <v>33</v>
      </c>
      <c r="AX526" s="15" t="s">
        <v>79</v>
      </c>
      <c r="AY526" s="265" t="s">
        <v>295</v>
      </c>
    </row>
    <row r="527" s="2" customFormat="1" ht="24.15" customHeight="1">
      <c r="A527" s="40"/>
      <c r="B527" s="41"/>
      <c r="C527" s="215" t="s">
        <v>1243</v>
      </c>
      <c r="D527" s="215" t="s">
        <v>298</v>
      </c>
      <c r="E527" s="216" t="s">
        <v>1588</v>
      </c>
      <c r="F527" s="217" t="s">
        <v>1589</v>
      </c>
      <c r="G527" s="218" t="s">
        <v>301</v>
      </c>
      <c r="H527" s="219">
        <v>11.808</v>
      </c>
      <c r="I527" s="220"/>
      <c r="J527" s="221">
        <f>ROUND(I527*H527,2)</f>
        <v>0</v>
      </c>
      <c r="K527" s="217" t="s">
        <v>302</v>
      </c>
      <c r="L527" s="46"/>
      <c r="M527" s="222" t="s">
        <v>21</v>
      </c>
      <c r="N527" s="223" t="s">
        <v>43</v>
      </c>
      <c r="O527" s="86"/>
      <c r="P527" s="224">
        <f>O527*H527</f>
        <v>0</v>
      </c>
      <c r="Q527" s="224">
        <v>0.0015</v>
      </c>
      <c r="R527" s="224">
        <f>Q527*H527</f>
        <v>0.017711999999999999</v>
      </c>
      <c r="S527" s="224">
        <v>0</v>
      </c>
      <c r="T527" s="225">
        <f>S527*H527</f>
        <v>0</v>
      </c>
      <c r="U527" s="40"/>
      <c r="V527" s="40"/>
      <c r="W527" s="40"/>
      <c r="X527" s="40"/>
      <c r="Y527" s="40"/>
      <c r="Z527" s="40"/>
      <c r="AA527" s="40"/>
      <c r="AB527" s="40"/>
      <c r="AC527" s="40"/>
      <c r="AD527" s="40"/>
      <c r="AE527" s="40"/>
      <c r="AR527" s="226" t="s">
        <v>373</v>
      </c>
      <c r="AT527" s="226" t="s">
        <v>298</v>
      </c>
      <c r="AU527" s="226" t="s">
        <v>81</v>
      </c>
      <c r="AY527" s="19" t="s">
        <v>295</v>
      </c>
      <c r="BE527" s="227">
        <f>IF(N527="základní",J527,0)</f>
        <v>0</v>
      </c>
      <c r="BF527" s="227">
        <f>IF(N527="snížená",J527,0)</f>
        <v>0</v>
      </c>
      <c r="BG527" s="227">
        <f>IF(N527="zákl. přenesená",J527,0)</f>
        <v>0</v>
      </c>
      <c r="BH527" s="227">
        <f>IF(N527="sníž. přenesená",J527,0)</f>
        <v>0</v>
      </c>
      <c r="BI527" s="227">
        <f>IF(N527="nulová",J527,0)</f>
        <v>0</v>
      </c>
      <c r="BJ527" s="19" t="s">
        <v>79</v>
      </c>
      <c r="BK527" s="227">
        <f>ROUND(I527*H527,2)</f>
        <v>0</v>
      </c>
      <c r="BL527" s="19" t="s">
        <v>373</v>
      </c>
      <c r="BM527" s="226" t="s">
        <v>1808</v>
      </c>
    </row>
    <row r="528" s="2" customFormat="1">
      <c r="A528" s="40"/>
      <c r="B528" s="41"/>
      <c r="C528" s="42"/>
      <c r="D528" s="228" t="s">
        <v>305</v>
      </c>
      <c r="E528" s="42"/>
      <c r="F528" s="229" t="s">
        <v>1591</v>
      </c>
      <c r="G528" s="42"/>
      <c r="H528" s="42"/>
      <c r="I528" s="230"/>
      <c r="J528" s="42"/>
      <c r="K528" s="42"/>
      <c r="L528" s="46"/>
      <c r="M528" s="231"/>
      <c r="N528" s="232"/>
      <c r="O528" s="86"/>
      <c r="P528" s="86"/>
      <c r="Q528" s="86"/>
      <c r="R528" s="86"/>
      <c r="S528" s="86"/>
      <c r="T528" s="87"/>
      <c r="U528" s="40"/>
      <c r="V528" s="40"/>
      <c r="W528" s="40"/>
      <c r="X528" s="40"/>
      <c r="Y528" s="40"/>
      <c r="Z528" s="40"/>
      <c r="AA528" s="40"/>
      <c r="AB528" s="40"/>
      <c r="AC528" s="40"/>
      <c r="AD528" s="40"/>
      <c r="AE528" s="40"/>
      <c r="AT528" s="19" t="s">
        <v>305</v>
      </c>
      <c r="AU528" s="19" t="s">
        <v>81</v>
      </c>
    </row>
    <row r="529" s="13" customFormat="1">
      <c r="A529" s="13"/>
      <c r="B529" s="233"/>
      <c r="C529" s="234"/>
      <c r="D529" s="235" t="s">
        <v>307</v>
      </c>
      <c r="E529" s="236" t="s">
        <v>21</v>
      </c>
      <c r="F529" s="237" t="s">
        <v>1592</v>
      </c>
      <c r="G529" s="234"/>
      <c r="H529" s="236" t="s">
        <v>21</v>
      </c>
      <c r="I529" s="238"/>
      <c r="J529" s="234"/>
      <c r="K529" s="234"/>
      <c r="L529" s="239"/>
      <c r="M529" s="240"/>
      <c r="N529" s="241"/>
      <c r="O529" s="241"/>
      <c r="P529" s="241"/>
      <c r="Q529" s="241"/>
      <c r="R529" s="241"/>
      <c r="S529" s="241"/>
      <c r="T529" s="242"/>
      <c r="U529" s="13"/>
      <c r="V529" s="13"/>
      <c r="W529" s="13"/>
      <c r="X529" s="13"/>
      <c r="Y529" s="13"/>
      <c r="Z529" s="13"/>
      <c r="AA529" s="13"/>
      <c r="AB529" s="13"/>
      <c r="AC529" s="13"/>
      <c r="AD529" s="13"/>
      <c r="AE529" s="13"/>
      <c r="AT529" s="243" t="s">
        <v>307</v>
      </c>
      <c r="AU529" s="243" t="s">
        <v>81</v>
      </c>
      <c r="AV529" s="13" t="s">
        <v>79</v>
      </c>
      <c r="AW529" s="13" t="s">
        <v>33</v>
      </c>
      <c r="AX529" s="13" t="s">
        <v>72</v>
      </c>
      <c r="AY529" s="243" t="s">
        <v>295</v>
      </c>
    </row>
    <row r="530" s="13" customFormat="1">
      <c r="A530" s="13"/>
      <c r="B530" s="233"/>
      <c r="C530" s="234"/>
      <c r="D530" s="235" t="s">
        <v>307</v>
      </c>
      <c r="E530" s="236" t="s">
        <v>21</v>
      </c>
      <c r="F530" s="237" t="s">
        <v>1593</v>
      </c>
      <c r="G530" s="234"/>
      <c r="H530" s="236" t="s">
        <v>21</v>
      </c>
      <c r="I530" s="238"/>
      <c r="J530" s="234"/>
      <c r="K530" s="234"/>
      <c r="L530" s="239"/>
      <c r="M530" s="240"/>
      <c r="N530" s="241"/>
      <c r="O530" s="241"/>
      <c r="P530" s="241"/>
      <c r="Q530" s="241"/>
      <c r="R530" s="241"/>
      <c r="S530" s="241"/>
      <c r="T530" s="242"/>
      <c r="U530" s="13"/>
      <c r="V530" s="13"/>
      <c r="W530" s="13"/>
      <c r="X530" s="13"/>
      <c r="Y530" s="13"/>
      <c r="Z530" s="13"/>
      <c r="AA530" s="13"/>
      <c r="AB530" s="13"/>
      <c r="AC530" s="13"/>
      <c r="AD530" s="13"/>
      <c r="AE530" s="13"/>
      <c r="AT530" s="243" t="s">
        <v>307</v>
      </c>
      <c r="AU530" s="243" t="s">
        <v>81</v>
      </c>
      <c r="AV530" s="13" t="s">
        <v>79</v>
      </c>
      <c r="AW530" s="13" t="s">
        <v>33</v>
      </c>
      <c r="AX530" s="13" t="s">
        <v>72</v>
      </c>
      <c r="AY530" s="243" t="s">
        <v>295</v>
      </c>
    </row>
    <row r="531" s="14" customFormat="1">
      <c r="A531" s="14"/>
      <c r="B531" s="244"/>
      <c r="C531" s="245"/>
      <c r="D531" s="235" t="s">
        <v>307</v>
      </c>
      <c r="E531" s="246" t="s">
        <v>21</v>
      </c>
      <c r="F531" s="247" t="s">
        <v>1594</v>
      </c>
      <c r="G531" s="245"/>
      <c r="H531" s="248">
        <v>3.819</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307</v>
      </c>
      <c r="AU531" s="254" t="s">
        <v>81</v>
      </c>
      <c r="AV531" s="14" t="s">
        <v>81</v>
      </c>
      <c r="AW531" s="14" t="s">
        <v>33</v>
      </c>
      <c r="AX531" s="14" t="s">
        <v>72</v>
      </c>
      <c r="AY531" s="254" t="s">
        <v>295</v>
      </c>
    </row>
    <row r="532" s="14" customFormat="1">
      <c r="A532" s="14"/>
      <c r="B532" s="244"/>
      <c r="C532" s="245"/>
      <c r="D532" s="235" t="s">
        <v>307</v>
      </c>
      <c r="E532" s="246" t="s">
        <v>21</v>
      </c>
      <c r="F532" s="247" t="s">
        <v>1595</v>
      </c>
      <c r="G532" s="245"/>
      <c r="H532" s="248">
        <v>-0.23999999999999999</v>
      </c>
      <c r="I532" s="249"/>
      <c r="J532" s="245"/>
      <c r="K532" s="245"/>
      <c r="L532" s="250"/>
      <c r="M532" s="251"/>
      <c r="N532" s="252"/>
      <c r="O532" s="252"/>
      <c r="P532" s="252"/>
      <c r="Q532" s="252"/>
      <c r="R532" s="252"/>
      <c r="S532" s="252"/>
      <c r="T532" s="253"/>
      <c r="U532" s="14"/>
      <c r="V532" s="14"/>
      <c r="W532" s="14"/>
      <c r="X532" s="14"/>
      <c r="Y532" s="14"/>
      <c r="Z532" s="14"/>
      <c r="AA532" s="14"/>
      <c r="AB532" s="14"/>
      <c r="AC532" s="14"/>
      <c r="AD532" s="14"/>
      <c r="AE532" s="14"/>
      <c r="AT532" s="254" t="s">
        <v>307</v>
      </c>
      <c r="AU532" s="254" t="s">
        <v>81</v>
      </c>
      <c r="AV532" s="14" t="s">
        <v>81</v>
      </c>
      <c r="AW532" s="14" t="s">
        <v>33</v>
      </c>
      <c r="AX532" s="14" t="s">
        <v>72</v>
      </c>
      <c r="AY532" s="254" t="s">
        <v>295</v>
      </c>
    </row>
    <row r="533" s="13" customFormat="1">
      <c r="A533" s="13"/>
      <c r="B533" s="233"/>
      <c r="C533" s="234"/>
      <c r="D533" s="235" t="s">
        <v>307</v>
      </c>
      <c r="E533" s="236" t="s">
        <v>21</v>
      </c>
      <c r="F533" s="237" t="s">
        <v>1596</v>
      </c>
      <c r="G533" s="234"/>
      <c r="H533" s="236" t="s">
        <v>21</v>
      </c>
      <c r="I533" s="238"/>
      <c r="J533" s="234"/>
      <c r="K533" s="234"/>
      <c r="L533" s="239"/>
      <c r="M533" s="240"/>
      <c r="N533" s="241"/>
      <c r="O533" s="241"/>
      <c r="P533" s="241"/>
      <c r="Q533" s="241"/>
      <c r="R533" s="241"/>
      <c r="S533" s="241"/>
      <c r="T533" s="242"/>
      <c r="U533" s="13"/>
      <c r="V533" s="13"/>
      <c r="W533" s="13"/>
      <c r="X533" s="13"/>
      <c r="Y533" s="13"/>
      <c r="Z533" s="13"/>
      <c r="AA533" s="13"/>
      <c r="AB533" s="13"/>
      <c r="AC533" s="13"/>
      <c r="AD533" s="13"/>
      <c r="AE533" s="13"/>
      <c r="AT533" s="243" t="s">
        <v>307</v>
      </c>
      <c r="AU533" s="243" t="s">
        <v>81</v>
      </c>
      <c r="AV533" s="13" t="s">
        <v>79</v>
      </c>
      <c r="AW533" s="13" t="s">
        <v>33</v>
      </c>
      <c r="AX533" s="13" t="s">
        <v>72</v>
      </c>
      <c r="AY533" s="243" t="s">
        <v>295</v>
      </c>
    </row>
    <row r="534" s="14" customFormat="1">
      <c r="A534" s="14"/>
      <c r="B534" s="244"/>
      <c r="C534" s="245"/>
      <c r="D534" s="235" t="s">
        <v>307</v>
      </c>
      <c r="E534" s="246" t="s">
        <v>21</v>
      </c>
      <c r="F534" s="247" t="s">
        <v>1597</v>
      </c>
      <c r="G534" s="245"/>
      <c r="H534" s="248">
        <v>0.88200000000000001</v>
      </c>
      <c r="I534" s="249"/>
      <c r="J534" s="245"/>
      <c r="K534" s="245"/>
      <c r="L534" s="250"/>
      <c r="M534" s="251"/>
      <c r="N534" s="252"/>
      <c r="O534" s="252"/>
      <c r="P534" s="252"/>
      <c r="Q534" s="252"/>
      <c r="R534" s="252"/>
      <c r="S534" s="252"/>
      <c r="T534" s="253"/>
      <c r="U534" s="14"/>
      <c r="V534" s="14"/>
      <c r="W534" s="14"/>
      <c r="X534" s="14"/>
      <c r="Y534" s="14"/>
      <c r="Z534" s="14"/>
      <c r="AA534" s="14"/>
      <c r="AB534" s="14"/>
      <c r="AC534" s="14"/>
      <c r="AD534" s="14"/>
      <c r="AE534" s="14"/>
      <c r="AT534" s="254" t="s">
        <v>307</v>
      </c>
      <c r="AU534" s="254" t="s">
        <v>81</v>
      </c>
      <c r="AV534" s="14" t="s">
        <v>81</v>
      </c>
      <c r="AW534" s="14" t="s">
        <v>33</v>
      </c>
      <c r="AX534" s="14" t="s">
        <v>72</v>
      </c>
      <c r="AY534" s="254" t="s">
        <v>295</v>
      </c>
    </row>
    <row r="535" s="13" customFormat="1">
      <c r="A535" s="13"/>
      <c r="B535" s="233"/>
      <c r="C535" s="234"/>
      <c r="D535" s="235" t="s">
        <v>307</v>
      </c>
      <c r="E535" s="236" t="s">
        <v>21</v>
      </c>
      <c r="F535" s="237" t="s">
        <v>1532</v>
      </c>
      <c r="G535" s="234"/>
      <c r="H535" s="236" t="s">
        <v>21</v>
      </c>
      <c r="I535" s="238"/>
      <c r="J535" s="234"/>
      <c r="K535" s="234"/>
      <c r="L535" s="239"/>
      <c r="M535" s="240"/>
      <c r="N535" s="241"/>
      <c r="O535" s="241"/>
      <c r="P535" s="241"/>
      <c r="Q535" s="241"/>
      <c r="R535" s="241"/>
      <c r="S535" s="241"/>
      <c r="T535" s="242"/>
      <c r="U535" s="13"/>
      <c r="V535" s="13"/>
      <c r="W535" s="13"/>
      <c r="X535" s="13"/>
      <c r="Y535" s="13"/>
      <c r="Z535" s="13"/>
      <c r="AA535" s="13"/>
      <c r="AB535" s="13"/>
      <c r="AC535" s="13"/>
      <c r="AD535" s="13"/>
      <c r="AE535" s="13"/>
      <c r="AT535" s="243" t="s">
        <v>307</v>
      </c>
      <c r="AU535" s="243" t="s">
        <v>81</v>
      </c>
      <c r="AV535" s="13" t="s">
        <v>79</v>
      </c>
      <c r="AW535" s="13" t="s">
        <v>33</v>
      </c>
      <c r="AX535" s="13" t="s">
        <v>72</v>
      </c>
      <c r="AY535" s="243" t="s">
        <v>295</v>
      </c>
    </row>
    <row r="536" s="14" customFormat="1">
      <c r="A536" s="14"/>
      <c r="B536" s="244"/>
      <c r="C536" s="245"/>
      <c r="D536" s="235" t="s">
        <v>307</v>
      </c>
      <c r="E536" s="246" t="s">
        <v>21</v>
      </c>
      <c r="F536" s="247" t="s">
        <v>1598</v>
      </c>
      <c r="G536" s="245"/>
      <c r="H536" s="248">
        <v>2.577</v>
      </c>
      <c r="I536" s="249"/>
      <c r="J536" s="245"/>
      <c r="K536" s="245"/>
      <c r="L536" s="250"/>
      <c r="M536" s="251"/>
      <c r="N536" s="252"/>
      <c r="O536" s="252"/>
      <c r="P536" s="252"/>
      <c r="Q536" s="252"/>
      <c r="R536" s="252"/>
      <c r="S536" s="252"/>
      <c r="T536" s="253"/>
      <c r="U536" s="14"/>
      <c r="V536" s="14"/>
      <c r="W536" s="14"/>
      <c r="X536" s="14"/>
      <c r="Y536" s="14"/>
      <c r="Z536" s="14"/>
      <c r="AA536" s="14"/>
      <c r="AB536" s="14"/>
      <c r="AC536" s="14"/>
      <c r="AD536" s="14"/>
      <c r="AE536" s="14"/>
      <c r="AT536" s="254" t="s">
        <v>307</v>
      </c>
      <c r="AU536" s="254" t="s">
        <v>81</v>
      </c>
      <c r="AV536" s="14" t="s">
        <v>81</v>
      </c>
      <c r="AW536" s="14" t="s">
        <v>33</v>
      </c>
      <c r="AX536" s="14" t="s">
        <v>72</v>
      </c>
      <c r="AY536" s="254" t="s">
        <v>295</v>
      </c>
    </row>
    <row r="537" s="14" customFormat="1">
      <c r="A537" s="14"/>
      <c r="B537" s="244"/>
      <c r="C537" s="245"/>
      <c r="D537" s="235" t="s">
        <v>307</v>
      </c>
      <c r="E537" s="246" t="s">
        <v>21</v>
      </c>
      <c r="F537" s="247" t="s">
        <v>1599</v>
      </c>
      <c r="G537" s="245"/>
      <c r="H537" s="248">
        <v>-0.63</v>
      </c>
      <c r="I537" s="249"/>
      <c r="J537" s="245"/>
      <c r="K537" s="245"/>
      <c r="L537" s="250"/>
      <c r="M537" s="251"/>
      <c r="N537" s="252"/>
      <c r="O537" s="252"/>
      <c r="P537" s="252"/>
      <c r="Q537" s="252"/>
      <c r="R537" s="252"/>
      <c r="S537" s="252"/>
      <c r="T537" s="253"/>
      <c r="U537" s="14"/>
      <c r="V537" s="14"/>
      <c r="W537" s="14"/>
      <c r="X537" s="14"/>
      <c r="Y537" s="14"/>
      <c r="Z537" s="14"/>
      <c r="AA537" s="14"/>
      <c r="AB537" s="14"/>
      <c r="AC537" s="14"/>
      <c r="AD537" s="14"/>
      <c r="AE537" s="14"/>
      <c r="AT537" s="254" t="s">
        <v>307</v>
      </c>
      <c r="AU537" s="254" t="s">
        <v>81</v>
      </c>
      <c r="AV537" s="14" t="s">
        <v>81</v>
      </c>
      <c r="AW537" s="14" t="s">
        <v>33</v>
      </c>
      <c r="AX537" s="14" t="s">
        <v>72</v>
      </c>
      <c r="AY537" s="254" t="s">
        <v>295</v>
      </c>
    </row>
    <row r="538" s="16" customFormat="1">
      <c r="A538" s="16"/>
      <c r="B538" s="270"/>
      <c r="C538" s="271"/>
      <c r="D538" s="235" t="s">
        <v>307</v>
      </c>
      <c r="E538" s="272" t="s">
        <v>21</v>
      </c>
      <c r="F538" s="273" t="s">
        <v>433</v>
      </c>
      <c r="G538" s="271"/>
      <c r="H538" s="274">
        <v>6.4080000000000004</v>
      </c>
      <c r="I538" s="275"/>
      <c r="J538" s="271"/>
      <c r="K538" s="271"/>
      <c r="L538" s="276"/>
      <c r="M538" s="277"/>
      <c r="N538" s="278"/>
      <c r="O538" s="278"/>
      <c r="P538" s="278"/>
      <c r="Q538" s="278"/>
      <c r="R538" s="278"/>
      <c r="S538" s="278"/>
      <c r="T538" s="279"/>
      <c r="U538" s="16"/>
      <c r="V538" s="16"/>
      <c r="W538" s="16"/>
      <c r="X538" s="16"/>
      <c r="Y538" s="16"/>
      <c r="Z538" s="16"/>
      <c r="AA538" s="16"/>
      <c r="AB538" s="16"/>
      <c r="AC538" s="16"/>
      <c r="AD538" s="16"/>
      <c r="AE538" s="16"/>
      <c r="AT538" s="280" t="s">
        <v>307</v>
      </c>
      <c r="AU538" s="280" t="s">
        <v>81</v>
      </c>
      <c r="AV538" s="16" t="s">
        <v>92</v>
      </c>
      <c r="AW538" s="16" t="s">
        <v>33</v>
      </c>
      <c r="AX538" s="16" t="s">
        <v>72</v>
      </c>
      <c r="AY538" s="280" t="s">
        <v>295</v>
      </c>
    </row>
    <row r="539" s="13" customFormat="1">
      <c r="A539" s="13"/>
      <c r="B539" s="233"/>
      <c r="C539" s="234"/>
      <c r="D539" s="235" t="s">
        <v>307</v>
      </c>
      <c r="E539" s="236" t="s">
        <v>21</v>
      </c>
      <c r="F539" s="237" t="s">
        <v>1600</v>
      </c>
      <c r="G539" s="234"/>
      <c r="H539" s="236" t="s">
        <v>21</v>
      </c>
      <c r="I539" s="238"/>
      <c r="J539" s="234"/>
      <c r="K539" s="234"/>
      <c r="L539" s="239"/>
      <c r="M539" s="240"/>
      <c r="N539" s="241"/>
      <c r="O539" s="241"/>
      <c r="P539" s="241"/>
      <c r="Q539" s="241"/>
      <c r="R539" s="241"/>
      <c r="S539" s="241"/>
      <c r="T539" s="242"/>
      <c r="U539" s="13"/>
      <c r="V539" s="13"/>
      <c r="W539" s="13"/>
      <c r="X539" s="13"/>
      <c r="Y539" s="13"/>
      <c r="Z539" s="13"/>
      <c r="AA539" s="13"/>
      <c r="AB539" s="13"/>
      <c r="AC539" s="13"/>
      <c r="AD539" s="13"/>
      <c r="AE539" s="13"/>
      <c r="AT539" s="243" t="s">
        <v>307</v>
      </c>
      <c r="AU539" s="243" t="s">
        <v>81</v>
      </c>
      <c r="AV539" s="13" t="s">
        <v>79</v>
      </c>
      <c r="AW539" s="13" t="s">
        <v>33</v>
      </c>
      <c r="AX539" s="13" t="s">
        <v>72</v>
      </c>
      <c r="AY539" s="243" t="s">
        <v>295</v>
      </c>
    </row>
    <row r="540" s="13" customFormat="1">
      <c r="A540" s="13"/>
      <c r="B540" s="233"/>
      <c r="C540" s="234"/>
      <c r="D540" s="235" t="s">
        <v>307</v>
      </c>
      <c r="E540" s="236" t="s">
        <v>21</v>
      </c>
      <c r="F540" s="237" t="s">
        <v>1532</v>
      </c>
      <c r="G540" s="234"/>
      <c r="H540" s="236" t="s">
        <v>21</v>
      </c>
      <c r="I540" s="238"/>
      <c r="J540" s="234"/>
      <c r="K540" s="234"/>
      <c r="L540" s="239"/>
      <c r="M540" s="240"/>
      <c r="N540" s="241"/>
      <c r="O540" s="241"/>
      <c r="P540" s="241"/>
      <c r="Q540" s="241"/>
      <c r="R540" s="241"/>
      <c r="S540" s="241"/>
      <c r="T540" s="242"/>
      <c r="U540" s="13"/>
      <c r="V540" s="13"/>
      <c r="W540" s="13"/>
      <c r="X540" s="13"/>
      <c r="Y540" s="13"/>
      <c r="Z540" s="13"/>
      <c r="AA540" s="13"/>
      <c r="AB540" s="13"/>
      <c r="AC540" s="13"/>
      <c r="AD540" s="13"/>
      <c r="AE540" s="13"/>
      <c r="AT540" s="243" t="s">
        <v>307</v>
      </c>
      <c r="AU540" s="243" t="s">
        <v>81</v>
      </c>
      <c r="AV540" s="13" t="s">
        <v>79</v>
      </c>
      <c r="AW540" s="13" t="s">
        <v>33</v>
      </c>
      <c r="AX540" s="13" t="s">
        <v>72</v>
      </c>
      <c r="AY540" s="243" t="s">
        <v>295</v>
      </c>
    </row>
    <row r="541" s="14" customFormat="1">
      <c r="A541" s="14"/>
      <c r="B541" s="244"/>
      <c r="C541" s="245"/>
      <c r="D541" s="235" t="s">
        <v>307</v>
      </c>
      <c r="E541" s="246" t="s">
        <v>21</v>
      </c>
      <c r="F541" s="247" t="s">
        <v>1601</v>
      </c>
      <c r="G541" s="245"/>
      <c r="H541" s="248">
        <v>5.4000000000000004</v>
      </c>
      <c r="I541" s="249"/>
      <c r="J541" s="245"/>
      <c r="K541" s="245"/>
      <c r="L541" s="250"/>
      <c r="M541" s="251"/>
      <c r="N541" s="252"/>
      <c r="O541" s="252"/>
      <c r="P541" s="252"/>
      <c r="Q541" s="252"/>
      <c r="R541" s="252"/>
      <c r="S541" s="252"/>
      <c r="T541" s="253"/>
      <c r="U541" s="14"/>
      <c r="V541" s="14"/>
      <c r="W541" s="14"/>
      <c r="X541" s="14"/>
      <c r="Y541" s="14"/>
      <c r="Z541" s="14"/>
      <c r="AA541" s="14"/>
      <c r="AB541" s="14"/>
      <c r="AC541" s="14"/>
      <c r="AD541" s="14"/>
      <c r="AE541" s="14"/>
      <c r="AT541" s="254" t="s">
        <v>307</v>
      </c>
      <c r="AU541" s="254" t="s">
        <v>81</v>
      </c>
      <c r="AV541" s="14" t="s">
        <v>81</v>
      </c>
      <c r="AW541" s="14" t="s">
        <v>33</v>
      </c>
      <c r="AX541" s="14" t="s">
        <v>72</v>
      </c>
      <c r="AY541" s="254" t="s">
        <v>295</v>
      </c>
    </row>
    <row r="542" s="15" customFormat="1">
      <c r="A542" s="15"/>
      <c r="B542" s="255"/>
      <c r="C542" s="256"/>
      <c r="D542" s="235" t="s">
        <v>307</v>
      </c>
      <c r="E542" s="257" t="s">
        <v>21</v>
      </c>
      <c r="F542" s="258" t="s">
        <v>312</v>
      </c>
      <c r="G542" s="256"/>
      <c r="H542" s="259">
        <v>11.808</v>
      </c>
      <c r="I542" s="260"/>
      <c r="J542" s="256"/>
      <c r="K542" s="256"/>
      <c r="L542" s="261"/>
      <c r="M542" s="262"/>
      <c r="N542" s="263"/>
      <c r="O542" s="263"/>
      <c r="P542" s="263"/>
      <c r="Q542" s="263"/>
      <c r="R542" s="263"/>
      <c r="S542" s="263"/>
      <c r="T542" s="264"/>
      <c r="U542" s="15"/>
      <c r="V542" s="15"/>
      <c r="W542" s="15"/>
      <c r="X542" s="15"/>
      <c r="Y542" s="15"/>
      <c r="Z542" s="15"/>
      <c r="AA542" s="15"/>
      <c r="AB542" s="15"/>
      <c r="AC542" s="15"/>
      <c r="AD542" s="15"/>
      <c r="AE542" s="15"/>
      <c r="AT542" s="265" t="s">
        <v>307</v>
      </c>
      <c r="AU542" s="265" t="s">
        <v>81</v>
      </c>
      <c r="AV542" s="15" t="s">
        <v>303</v>
      </c>
      <c r="AW542" s="15" t="s">
        <v>33</v>
      </c>
      <c r="AX542" s="15" t="s">
        <v>79</v>
      </c>
      <c r="AY542" s="265" t="s">
        <v>295</v>
      </c>
    </row>
    <row r="543" s="2" customFormat="1" ht="37.8" customHeight="1">
      <c r="A543" s="40"/>
      <c r="B543" s="41"/>
      <c r="C543" s="215" t="s">
        <v>1618</v>
      </c>
      <c r="D543" s="215" t="s">
        <v>298</v>
      </c>
      <c r="E543" s="216" t="s">
        <v>1603</v>
      </c>
      <c r="F543" s="217" t="s">
        <v>1604</v>
      </c>
      <c r="G543" s="218" t="s">
        <v>301</v>
      </c>
      <c r="H543" s="219">
        <v>48.430999999999997</v>
      </c>
      <c r="I543" s="220"/>
      <c r="J543" s="221">
        <f>ROUND(I543*H543,2)</f>
        <v>0</v>
      </c>
      <c r="K543" s="217" t="s">
        <v>302</v>
      </c>
      <c r="L543" s="46"/>
      <c r="M543" s="222" t="s">
        <v>21</v>
      </c>
      <c r="N543" s="223" t="s">
        <v>43</v>
      </c>
      <c r="O543" s="86"/>
      <c r="P543" s="224">
        <f>O543*H543</f>
        <v>0</v>
      </c>
      <c r="Q543" s="224">
        <v>0.0060000000000000001</v>
      </c>
      <c r="R543" s="224">
        <f>Q543*H543</f>
        <v>0.29058600000000001</v>
      </c>
      <c r="S543" s="224">
        <v>0</v>
      </c>
      <c r="T543" s="225">
        <f>S543*H543</f>
        <v>0</v>
      </c>
      <c r="U543" s="40"/>
      <c r="V543" s="40"/>
      <c r="W543" s="40"/>
      <c r="X543" s="40"/>
      <c r="Y543" s="40"/>
      <c r="Z543" s="40"/>
      <c r="AA543" s="40"/>
      <c r="AB543" s="40"/>
      <c r="AC543" s="40"/>
      <c r="AD543" s="40"/>
      <c r="AE543" s="40"/>
      <c r="AR543" s="226" t="s">
        <v>373</v>
      </c>
      <c r="AT543" s="226" t="s">
        <v>298</v>
      </c>
      <c r="AU543" s="226" t="s">
        <v>81</v>
      </c>
      <c r="AY543" s="19" t="s">
        <v>295</v>
      </c>
      <c r="BE543" s="227">
        <f>IF(N543="základní",J543,0)</f>
        <v>0</v>
      </c>
      <c r="BF543" s="227">
        <f>IF(N543="snížená",J543,0)</f>
        <v>0</v>
      </c>
      <c r="BG543" s="227">
        <f>IF(N543="zákl. přenesená",J543,0)</f>
        <v>0</v>
      </c>
      <c r="BH543" s="227">
        <f>IF(N543="sníž. přenesená",J543,0)</f>
        <v>0</v>
      </c>
      <c r="BI543" s="227">
        <f>IF(N543="nulová",J543,0)</f>
        <v>0</v>
      </c>
      <c r="BJ543" s="19" t="s">
        <v>79</v>
      </c>
      <c r="BK543" s="227">
        <f>ROUND(I543*H543,2)</f>
        <v>0</v>
      </c>
      <c r="BL543" s="19" t="s">
        <v>373</v>
      </c>
      <c r="BM543" s="226" t="s">
        <v>1809</v>
      </c>
    </row>
    <row r="544" s="2" customFormat="1">
      <c r="A544" s="40"/>
      <c r="B544" s="41"/>
      <c r="C544" s="42"/>
      <c r="D544" s="228" t="s">
        <v>305</v>
      </c>
      <c r="E544" s="42"/>
      <c r="F544" s="229" t="s">
        <v>1606</v>
      </c>
      <c r="G544" s="42"/>
      <c r="H544" s="42"/>
      <c r="I544" s="230"/>
      <c r="J544" s="42"/>
      <c r="K544" s="42"/>
      <c r="L544" s="46"/>
      <c r="M544" s="231"/>
      <c r="N544" s="232"/>
      <c r="O544" s="86"/>
      <c r="P544" s="86"/>
      <c r="Q544" s="86"/>
      <c r="R544" s="86"/>
      <c r="S544" s="86"/>
      <c r="T544" s="87"/>
      <c r="U544" s="40"/>
      <c r="V544" s="40"/>
      <c r="W544" s="40"/>
      <c r="X544" s="40"/>
      <c r="Y544" s="40"/>
      <c r="Z544" s="40"/>
      <c r="AA544" s="40"/>
      <c r="AB544" s="40"/>
      <c r="AC544" s="40"/>
      <c r="AD544" s="40"/>
      <c r="AE544" s="40"/>
      <c r="AT544" s="19" t="s">
        <v>305</v>
      </c>
      <c r="AU544" s="19" t="s">
        <v>81</v>
      </c>
    </row>
    <row r="545" s="13" customFormat="1">
      <c r="A545" s="13"/>
      <c r="B545" s="233"/>
      <c r="C545" s="234"/>
      <c r="D545" s="235" t="s">
        <v>307</v>
      </c>
      <c r="E545" s="236" t="s">
        <v>21</v>
      </c>
      <c r="F545" s="237" t="s">
        <v>1593</v>
      </c>
      <c r="G545" s="234"/>
      <c r="H545" s="236" t="s">
        <v>21</v>
      </c>
      <c r="I545" s="238"/>
      <c r="J545" s="234"/>
      <c r="K545" s="234"/>
      <c r="L545" s="239"/>
      <c r="M545" s="240"/>
      <c r="N545" s="241"/>
      <c r="O545" s="241"/>
      <c r="P545" s="241"/>
      <c r="Q545" s="241"/>
      <c r="R545" s="241"/>
      <c r="S545" s="241"/>
      <c r="T545" s="242"/>
      <c r="U545" s="13"/>
      <c r="V545" s="13"/>
      <c r="W545" s="13"/>
      <c r="X545" s="13"/>
      <c r="Y545" s="13"/>
      <c r="Z545" s="13"/>
      <c r="AA545" s="13"/>
      <c r="AB545" s="13"/>
      <c r="AC545" s="13"/>
      <c r="AD545" s="13"/>
      <c r="AE545" s="13"/>
      <c r="AT545" s="243" t="s">
        <v>307</v>
      </c>
      <c r="AU545" s="243" t="s">
        <v>81</v>
      </c>
      <c r="AV545" s="13" t="s">
        <v>79</v>
      </c>
      <c r="AW545" s="13" t="s">
        <v>33</v>
      </c>
      <c r="AX545" s="13" t="s">
        <v>72</v>
      </c>
      <c r="AY545" s="243" t="s">
        <v>295</v>
      </c>
    </row>
    <row r="546" s="14" customFormat="1">
      <c r="A546" s="14"/>
      <c r="B546" s="244"/>
      <c r="C546" s="245"/>
      <c r="D546" s="235" t="s">
        <v>307</v>
      </c>
      <c r="E546" s="246" t="s">
        <v>21</v>
      </c>
      <c r="F546" s="247" t="s">
        <v>1607</v>
      </c>
      <c r="G546" s="245"/>
      <c r="H546" s="248">
        <v>20.367999999999999</v>
      </c>
      <c r="I546" s="249"/>
      <c r="J546" s="245"/>
      <c r="K546" s="245"/>
      <c r="L546" s="250"/>
      <c r="M546" s="251"/>
      <c r="N546" s="252"/>
      <c r="O546" s="252"/>
      <c r="P546" s="252"/>
      <c r="Q546" s="252"/>
      <c r="R546" s="252"/>
      <c r="S546" s="252"/>
      <c r="T546" s="253"/>
      <c r="U546" s="14"/>
      <c r="V546" s="14"/>
      <c r="W546" s="14"/>
      <c r="X546" s="14"/>
      <c r="Y546" s="14"/>
      <c r="Z546" s="14"/>
      <c r="AA546" s="14"/>
      <c r="AB546" s="14"/>
      <c r="AC546" s="14"/>
      <c r="AD546" s="14"/>
      <c r="AE546" s="14"/>
      <c r="AT546" s="254" t="s">
        <v>307</v>
      </c>
      <c r="AU546" s="254" t="s">
        <v>81</v>
      </c>
      <c r="AV546" s="14" t="s">
        <v>81</v>
      </c>
      <c r="AW546" s="14" t="s">
        <v>33</v>
      </c>
      <c r="AX546" s="14" t="s">
        <v>72</v>
      </c>
      <c r="AY546" s="254" t="s">
        <v>295</v>
      </c>
    </row>
    <row r="547" s="14" customFormat="1">
      <c r="A547" s="14"/>
      <c r="B547" s="244"/>
      <c r="C547" s="245"/>
      <c r="D547" s="235" t="s">
        <v>307</v>
      </c>
      <c r="E547" s="246" t="s">
        <v>21</v>
      </c>
      <c r="F547" s="247" t="s">
        <v>1608</v>
      </c>
      <c r="G547" s="245"/>
      <c r="H547" s="248">
        <v>-1.28</v>
      </c>
      <c r="I547" s="249"/>
      <c r="J547" s="245"/>
      <c r="K547" s="245"/>
      <c r="L547" s="250"/>
      <c r="M547" s="251"/>
      <c r="N547" s="252"/>
      <c r="O547" s="252"/>
      <c r="P547" s="252"/>
      <c r="Q547" s="252"/>
      <c r="R547" s="252"/>
      <c r="S547" s="252"/>
      <c r="T547" s="253"/>
      <c r="U547" s="14"/>
      <c r="V547" s="14"/>
      <c r="W547" s="14"/>
      <c r="X547" s="14"/>
      <c r="Y547" s="14"/>
      <c r="Z547" s="14"/>
      <c r="AA547" s="14"/>
      <c r="AB547" s="14"/>
      <c r="AC547" s="14"/>
      <c r="AD547" s="14"/>
      <c r="AE547" s="14"/>
      <c r="AT547" s="254" t="s">
        <v>307</v>
      </c>
      <c r="AU547" s="254" t="s">
        <v>81</v>
      </c>
      <c r="AV547" s="14" t="s">
        <v>81</v>
      </c>
      <c r="AW547" s="14" t="s">
        <v>33</v>
      </c>
      <c r="AX547" s="14" t="s">
        <v>72</v>
      </c>
      <c r="AY547" s="254" t="s">
        <v>295</v>
      </c>
    </row>
    <row r="548" s="13" customFormat="1">
      <c r="A548" s="13"/>
      <c r="B548" s="233"/>
      <c r="C548" s="234"/>
      <c r="D548" s="235" t="s">
        <v>307</v>
      </c>
      <c r="E548" s="236" t="s">
        <v>21</v>
      </c>
      <c r="F548" s="237" t="s">
        <v>1596</v>
      </c>
      <c r="G548" s="234"/>
      <c r="H548" s="236" t="s">
        <v>21</v>
      </c>
      <c r="I548" s="238"/>
      <c r="J548" s="234"/>
      <c r="K548" s="234"/>
      <c r="L548" s="239"/>
      <c r="M548" s="240"/>
      <c r="N548" s="241"/>
      <c r="O548" s="241"/>
      <c r="P548" s="241"/>
      <c r="Q548" s="241"/>
      <c r="R548" s="241"/>
      <c r="S548" s="241"/>
      <c r="T548" s="242"/>
      <c r="U548" s="13"/>
      <c r="V548" s="13"/>
      <c r="W548" s="13"/>
      <c r="X548" s="13"/>
      <c r="Y548" s="13"/>
      <c r="Z548" s="13"/>
      <c r="AA548" s="13"/>
      <c r="AB548" s="13"/>
      <c r="AC548" s="13"/>
      <c r="AD548" s="13"/>
      <c r="AE548" s="13"/>
      <c r="AT548" s="243" t="s">
        <v>307</v>
      </c>
      <c r="AU548" s="243" t="s">
        <v>81</v>
      </c>
      <c r="AV548" s="13" t="s">
        <v>79</v>
      </c>
      <c r="AW548" s="13" t="s">
        <v>33</v>
      </c>
      <c r="AX548" s="13" t="s">
        <v>72</v>
      </c>
      <c r="AY548" s="243" t="s">
        <v>295</v>
      </c>
    </row>
    <row r="549" s="14" customFormat="1">
      <c r="A549" s="14"/>
      <c r="B549" s="244"/>
      <c r="C549" s="245"/>
      <c r="D549" s="235" t="s">
        <v>307</v>
      </c>
      <c r="E549" s="246" t="s">
        <v>21</v>
      </c>
      <c r="F549" s="247" t="s">
        <v>1609</v>
      </c>
      <c r="G549" s="245"/>
      <c r="H549" s="248">
        <v>5.8799999999999999</v>
      </c>
      <c r="I549" s="249"/>
      <c r="J549" s="245"/>
      <c r="K549" s="245"/>
      <c r="L549" s="250"/>
      <c r="M549" s="251"/>
      <c r="N549" s="252"/>
      <c r="O549" s="252"/>
      <c r="P549" s="252"/>
      <c r="Q549" s="252"/>
      <c r="R549" s="252"/>
      <c r="S549" s="252"/>
      <c r="T549" s="253"/>
      <c r="U549" s="14"/>
      <c r="V549" s="14"/>
      <c r="W549" s="14"/>
      <c r="X549" s="14"/>
      <c r="Y549" s="14"/>
      <c r="Z549" s="14"/>
      <c r="AA549" s="14"/>
      <c r="AB549" s="14"/>
      <c r="AC549" s="14"/>
      <c r="AD549" s="14"/>
      <c r="AE549" s="14"/>
      <c r="AT549" s="254" t="s">
        <v>307</v>
      </c>
      <c r="AU549" s="254" t="s">
        <v>81</v>
      </c>
      <c r="AV549" s="14" t="s">
        <v>81</v>
      </c>
      <c r="AW549" s="14" t="s">
        <v>33</v>
      </c>
      <c r="AX549" s="14" t="s">
        <v>72</v>
      </c>
      <c r="AY549" s="254" t="s">
        <v>295</v>
      </c>
    </row>
    <row r="550" s="13" customFormat="1">
      <c r="A550" s="13"/>
      <c r="B550" s="233"/>
      <c r="C550" s="234"/>
      <c r="D550" s="235" t="s">
        <v>307</v>
      </c>
      <c r="E550" s="236" t="s">
        <v>21</v>
      </c>
      <c r="F550" s="237" t="s">
        <v>1532</v>
      </c>
      <c r="G550" s="234"/>
      <c r="H550" s="236" t="s">
        <v>21</v>
      </c>
      <c r="I550" s="238"/>
      <c r="J550" s="234"/>
      <c r="K550" s="234"/>
      <c r="L550" s="239"/>
      <c r="M550" s="240"/>
      <c r="N550" s="241"/>
      <c r="O550" s="241"/>
      <c r="P550" s="241"/>
      <c r="Q550" s="241"/>
      <c r="R550" s="241"/>
      <c r="S550" s="241"/>
      <c r="T550" s="242"/>
      <c r="U550" s="13"/>
      <c r="V550" s="13"/>
      <c r="W550" s="13"/>
      <c r="X550" s="13"/>
      <c r="Y550" s="13"/>
      <c r="Z550" s="13"/>
      <c r="AA550" s="13"/>
      <c r="AB550" s="13"/>
      <c r="AC550" s="13"/>
      <c r="AD550" s="13"/>
      <c r="AE550" s="13"/>
      <c r="AT550" s="243" t="s">
        <v>307</v>
      </c>
      <c r="AU550" s="243" t="s">
        <v>81</v>
      </c>
      <c r="AV550" s="13" t="s">
        <v>79</v>
      </c>
      <c r="AW550" s="13" t="s">
        <v>33</v>
      </c>
      <c r="AX550" s="13" t="s">
        <v>72</v>
      </c>
      <c r="AY550" s="243" t="s">
        <v>295</v>
      </c>
    </row>
    <row r="551" s="14" customFormat="1">
      <c r="A551" s="14"/>
      <c r="B551" s="244"/>
      <c r="C551" s="245"/>
      <c r="D551" s="235" t="s">
        <v>307</v>
      </c>
      <c r="E551" s="246" t="s">
        <v>21</v>
      </c>
      <c r="F551" s="247" t="s">
        <v>1610</v>
      </c>
      <c r="G551" s="245"/>
      <c r="H551" s="248">
        <v>26.16</v>
      </c>
      <c r="I551" s="249"/>
      <c r="J551" s="245"/>
      <c r="K551" s="245"/>
      <c r="L551" s="250"/>
      <c r="M551" s="251"/>
      <c r="N551" s="252"/>
      <c r="O551" s="252"/>
      <c r="P551" s="252"/>
      <c r="Q551" s="252"/>
      <c r="R551" s="252"/>
      <c r="S551" s="252"/>
      <c r="T551" s="253"/>
      <c r="U551" s="14"/>
      <c r="V551" s="14"/>
      <c r="W551" s="14"/>
      <c r="X551" s="14"/>
      <c r="Y551" s="14"/>
      <c r="Z551" s="14"/>
      <c r="AA551" s="14"/>
      <c r="AB551" s="14"/>
      <c r="AC551" s="14"/>
      <c r="AD551" s="14"/>
      <c r="AE551" s="14"/>
      <c r="AT551" s="254" t="s">
        <v>307</v>
      </c>
      <c r="AU551" s="254" t="s">
        <v>81</v>
      </c>
      <c r="AV551" s="14" t="s">
        <v>81</v>
      </c>
      <c r="AW551" s="14" t="s">
        <v>33</v>
      </c>
      <c r="AX551" s="14" t="s">
        <v>72</v>
      </c>
      <c r="AY551" s="254" t="s">
        <v>295</v>
      </c>
    </row>
    <row r="552" s="14" customFormat="1">
      <c r="A552" s="14"/>
      <c r="B552" s="244"/>
      <c r="C552" s="245"/>
      <c r="D552" s="235" t="s">
        <v>307</v>
      </c>
      <c r="E552" s="246" t="s">
        <v>21</v>
      </c>
      <c r="F552" s="247" t="s">
        <v>1611</v>
      </c>
      <c r="G552" s="245"/>
      <c r="H552" s="248">
        <v>-4.1369999999999996</v>
      </c>
      <c r="I552" s="249"/>
      <c r="J552" s="245"/>
      <c r="K552" s="245"/>
      <c r="L552" s="250"/>
      <c r="M552" s="251"/>
      <c r="N552" s="252"/>
      <c r="O552" s="252"/>
      <c r="P552" s="252"/>
      <c r="Q552" s="252"/>
      <c r="R552" s="252"/>
      <c r="S552" s="252"/>
      <c r="T552" s="253"/>
      <c r="U552" s="14"/>
      <c r="V552" s="14"/>
      <c r="W552" s="14"/>
      <c r="X552" s="14"/>
      <c r="Y552" s="14"/>
      <c r="Z552" s="14"/>
      <c r="AA552" s="14"/>
      <c r="AB552" s="14"/>
      <c r="AC552" s="14"/>
      <c r="AD552" s="14"/>
      <c r="AE552" s="14"/>
      <c r="AT552" s="254" t="s">
        <v>307</v>
      </c>
      <c r="AU552" s="254" t="s">
        <v>81</v>
      </c>
      <c r="AV552" s="14" t="s">
        <v>81</v>
      </c>
      <c r="AW552" s="14" t="s">
        <v>33</v>
      </c>
      <c r="AX552" s="14" t="s">
        <v>72</v>
      </c>
      <c r="AY552" s="254" t="s">
        <v>295</v>
      </c>
    </row>
    <row r="553" s="13" customFormat="1">
      <c r="A553" s="13"/>
      <c r="B553" s="233"/>
      <c r="C553" s="234"/>
      <c r="D553" s="235" t="s">
        <v>307</v>
      </c>
      <c r="E553" s="236" t="s">
        <v>21</v>
      </c>
      <c r="F553" s="237" t="s">
        <v>1612</v>
      </c>
      <c r="G553" s="234"/>
      <c r="H553" s="236" t="s">
        <v>21</v>
      </c>
      <c r="I553" s="238"/>
      <c r="J553" s="234"/>
      <c r="K553" s="234"/>
      <c r="L553" s="239"/>
      <c r="M553" s="240"/>
      <c r="N553" s="241"/>
      <c r="O553" s="241"/>
      <c r="P553" s="241"/>
      <c r="Q553" s="241"/>
      <c r="R553" s="241"/>
      <c r="S553" s="241"/>
      <c r="T553" s="242"/>
      <c r="U553" s="13"/>
      <c r="V553" s="13"/>
      <c r="W553" s="13"/>
      <c r="X553" s="13"/>
      <c r="Y553" s="13"/>
      <c r="Z553" s="13"/>
      <c r="AA553" s="13"/>
      <c r="AB553" s="13"/>
      <c r="AC553" s="13"/>
      <c r="AD553" s="13"/>
      <c r="AE553" s="13"/>
      <c r="AT553" s="243" t="s">
        <v>307</v>
      </c>
      <c r="AU553" s="243" t="s">
        <v>81</v>
      </c>
      <c r="AV553" s="13" t="s">
        <v>79</v>
      </c>
      <c r="AW553" s="13" t="s">
        <v>33</v>
      </c>
      <c r="AX553" s="13" t="s">
        <v>72</v>
      </c>
      <c r="AY553" s="243" t="s">
        <v>295</v>
      </c>
    </row>
    <row r="554" s="14" customFormat="1">
      <c r="A554" s="14"/>
      <c r="B554" s="244"/>
      <c r="C554" s="245"/>
      <c r="D554" s="235" t="s">
        <v>307</v>
      </c>
      <c r="E554" s="246" t="s">
        <v>21</v>
      </c>
      <c r="F554" s="247" t="s">
        <v>1613</v>
      </c>
      <c r="G554" s="245"/>
      <c r="H554" s="248">
        <v>1.44</v>
      </c>
      <c r="I554" s="249"/>
      <c r="J554" s="245"/>
      <c r="K554" s="245"/>
      <c r="L554" s="250"/>
      <c r="M554" s="251"/>
      <c r="N554" s="252"/>
      <c r="O554" s="252"/>
      <c r="P554" s="252"/>
      <c r="Q554" s="252"/>
      <c r="R554" s="252"/>
      <c r="S554" s="252"/>
      <c r="T554" s="253"/>
      <c r="U554" s="14"/>
      <c r="V554" s="14"/>
      <c r="W554" s="14"/>
      <c r="X554" s="14"/>
      <c r="Y554" s="14"/>
      <c r="Z554" s="14"/>
      <c r="AA554" s="14"/>
      <c r="AB554" s="14"/>
      <c r="AC554" s="14"/>
      <c r="AD554" s="14"/>
      <c r="AE554" s="14"/>
      <c r="AT554" s="254" t="s">
        <v>307</v>
      </c>
      <c r="AU554" s="254" t="s">
        <v>81</v>
      </c>
      <c r="AV554" s="14" t="s">
        <v>81</v>
      </c>
      <c r="AW554" s="14" t="s">
        <v>33</v>
      </c>
      <c r="AX554" s="14" t="s">
        <v>72</v>
      </c>
      <c r="AY554" s="254" t="s">
        <v>295</v>
      </c>
    </row>
    <row r="555" s="15" customFormat="1">
      <c r="A555" s="15"/>
      <c r="B555" s="255"/>
      <c r="C555" s="256"/>
      <c r="D555" s="235" t="s">
        <v>307</v>
      </c>
      <c r="E555" s="257" t="s">
        <v>1197</v>
      </c>
      <c r="F555" s="258" t="s">
        <v>312</v>
      </c>
      <c r="G555" s="256"/>
      <c r="H555" s="259">
        <v>48.430999999999997</v>
      </c>
      <c r="I555" s="260"/>
      <c r="J555" s="256"/>
      <c r="K555" s="256"/>
      <c r="L555" s="261"/>
      <c r="M555" s="262"/>
      <c r="N555" s="263"/>
      <c r="O555" s="263"/>
      <c r="P555" s="263"/>
      <c r="Q555" s="263"/>
      <c r="R555" s="263"/>
      <c r="S555" s="263"/>
      <c r="T555" s="264"/>
      <c r="U555" s="15"/>
      <c r="V555" s="15"/>
      <c r="W555" s="15"/>
      <c r="X555" s="15"/>
      <c r="Y555" s="15"/>
      <c r="Z555" s="15"/>
      <c r="AA555" s="15"/>
      <c r="AB555" s="15"/>
      <c r="AC555" s="15"/>
      <c r="AD555" s="15"/>
      <c r="AE555" s="15"/>
      <c r="AT555" s="265" t="s">
        <v>307</v>
      </c>
      <c r="AU555" s="265" t="s">
        <v>81</v>
      </c>
      <c r="AV555" s="15" t="s">
        <v>303</v>
      </c>
      <c r="AW555" s="15" t="s">
        <v>33</v>
      </c>
      <c r="AX555" s="15" t="s">
        <v>79</v>
      </c>
      <c r="AY555" s="265" t="s">
        <v>295</v>
      </c>
    </row>
    <row r="556" s="2" customFormat="1" ht="16.5" customHeight="1">
      <c r="A556" s="40"/>
      <c r="B556" s="41"/>
      <c r="C556" s="286" t="s">
        <v>1622</v>
      </c>
      <c r="D556" s="286" t="s">
        <v>947</v>
      </c>
      <c r="E556" s="287" t="s">
        <v>1614</v>
      </c>
      <c r="F556" s="288" t="s">
        <v>1615</v>
      </c>
      <c r="G556" s="289" t="s">
        <v>301</v>
      </c>
      <c r="H556" s="290">
        <v>53.274000000000001</v>
      </c>
      <c r="I556" s="291"/>
      <c r="J556" s="292">
        <f>ROUND(I556*H556,2)</f>
        <v>0</v>
      </c>
      <c r="K556" s="288" t="s">
        <v>302</v>
      </c>
      <c r="L556" s="293"/>
      <c r="M556" s="294" t="s">
        <v>21</v>
      </c>
      <c r="N556" s="295" t="s">
        <v>43</v>
      </c>
      <c r="O556" s="86"/>
      <c r="P556" s="224">
        <f>O556*H556</f>
        <v>0</v>
      </c>
      <c r="Q556" s="224">
        <v>0.0118</v>
      </c>
      <c r="R556" s="224">
        <f>Q556*H556</f>
        <v>0.6286332</v>
      </c>
      <c r="S556" s="224">
        <v>0</v>
      </c>
      <c r="T556" s="225">
        <f>S556*H556</f>
        <v>0</v>
      </c>
      <c r="U556" s="40"/>
      <c r="V556" s="40"/>
      <c r="W556" s="40"/>
      <c r="X556" s="40"/>
      <c r="Y556" s="40"/>
      <c r="Z556" s="40"/>
      <c r="AA556" s="40"/>
      <c r="AB556" s="40"/>
      <c r="AC556" s="40"/>
      <c r="AD556" s="40"/>
      <c r="AE556" s="40"/>
      <c r="AR556" s="226" t="s">
        <v>997</v>
      </c>
      <c r="AT556" s="226" t="s">
        <v>947</v>
      </c>
      <c r="AU556" s="226" t="s">
        <v>81</v>
      </c>
      <c r="AY556" s="19" t="s">
        <v>295</v>
      </c>
      <c r="BE556" s="227">
        <f>IF(N556="základní",J556,0)</f>
        <v>0</v>
      </c>
      <c r="BF556" s="227">
        <f>IF(N556="snížená",J556,0)</f>
        <v>0</v>
      </c>
      <c r="BG556" s="227">
        <f>IF(N556="zákl. přenesená",J556,0)</f>
        <v>0</v>
      </c>
      <c r="BH556" s="227">
        <f>IF(N556="sníž. přenesená",J556,0)</f>
        <v>0</v>
      </c>
      <c r="BI556" s="227">
        <f>IF(N556="nulová",J556,0)</f>
        <v>0</v>
      </c>
      <c r="BJ556" s="19" t="s">
        <v>79</v>
      </c>
      <c r="BK556" s="227">
        <f>ROUND(I556*H556,2)</f>
        <v>0</v>
      </c>
      <c r="BL556" s="19" t="s">
        <v>373</v>
      </c>
      <c r="BM556" s="226" t="s">
        <v>1810</v>
      </c>
    </row>
    <row r="557" s="14" customFormat="1">
      <c r="A557" s="14"/>
      <c r="B557" s="244"/>
      <c r="C557" s="245"/>
      <c r="D557" s="235" t="s">
        <v>307</v>
      </c>
      <c r="E557" s="245"/>
      <c r="F557" s="247" t="s">
        <v>1617</v>
      </c>
      <c r="G557" s="245"/>
      <c r="H557" s="248">
        <v>53.274000000000001</v>
      </c>
      <c r="I557" s="249"/>
      <c r="J557" s="245"/>
      <c r="K557" s="245"/>
      <c r="L557" s="250"/>
      <c r="M557" s="251"/>
      <c r="N557" s="252"/>
      <c r="O557" s="252"/>
      <c r="P557" s="252"/>
      <c r="Q557" s="252"/>
      <c r="R557" s="252"/>
      <c r="S557" s="252"/>
      <c r="T557" s="253"/>
      <c r="U557" s="14"/>
      <c r="V557" s="14"/>
      <c r="W557" s="14"/>
      <c r="X557" s="14"/>
      <c r="Y557" s="14"/>
      <c r="Z557" s="14"/>
      <c r="AA557" s="14"/>
      <c r="AB557" s="14"/>
      <c r="AC557" s="14"/>
      <c r="AD557" s="14"/>
      <c r="AE557" s="14"/>
      <c r="AT557" s="254" t="s">
        <v>307</v>
      </c>
      <c r="AU557" s="254" t="s">
        <v>81</v>
      </c>
      <c r="AV557" s="14" t="s">
        <v>81</v>
      </c>
      <c r="AW557" s="14" t="s">
        <v>4</v>
      </c>
      <c r="AX557" s="14" t="s">
        <v>79</v>
      </c>
      <c r="AY557" s="254" t="s">
        <v>295</v>
      </c>
    </row>
    <row r="558" s="2" customFormat="1" ht="24.15" customHeight="1">
      <c r="A558" s="40"/>
      <c r="B558" s="41"/>
      <c r="C558" s="215" t="s">
        <v>1627</v>
      </c>
      <c r="D558" s="215" t="s">
        <v>298</v>
      </c>
      <c r="E558" s="216" t="s">
        <v>1619</v>
      </c>
      <c r="F558" s="217" t="s">
        <v>1620</v>
      </c>
      <c r="G558" s="218" t="s">
        <v>328</v>
      </c>
      <c r="H558" s="219">
        <v>15</v>
      </c>
      <c r="I558" s="220"/>
      <c r="J558" s="221">
        <f>ROUND(I558*H558,2)</f>
        <v>0</v>
      </c>
      <c r="K558" s="217" t="s">
        <v>523</v>
      </c>
      <c r="L558" s="46"/>
      <c r="M558" s="222" t="s">
        <v>21</v>
      </c>
      <c r="N558" s="223" t="s">
        <v>43</v>
      </c>
      <c r="O558" s="86"/>
      <c r="P558" s="224">
        <f>O558*H558</f>
        <v>0</v>
      </c>
      <c r="Q558" s="224">
        <v>0.00025999999999999998</v>
      </c>
      <c r="R558" s="224">
        <f>Q558*H558</f>
        <v>0.0038999999999999998</v>
      </c>
      <c r="S558" s="224">
        <v>0</v>
      </c>
      <c r="T558" s="225">
        <f>S558*H558</f>
        <v>0</v>
      </c>
      <c r="U558" s="40"/>
      <c r="V558" s="40"/>
      <c r="W558" s="40"/>
      <c r="X558" s="40"/>
      <c r="Y558" s="40"/>
      <c r="Z558" s="40"/>
      <c r="AA558" s="40"/>
      <c r="AB558" s="40"/>
      <c r="AC558" s="40"/>
      <c r="AD558" s="40"/>
      <c r="AE558" s="40"/>
      <c r="AR558" s="226" t="s">
        <v>373</v>
      </c>
      <c r="AT558" s="226" t="s">
        <v>298</v>
      </c>
      <c r="AU558" s="226" t="s">
        <v>81</v>
      </c>
      <c r="AY558" s="19" t="s">
        <v>295</v>
      </c>
      <c r="BE558" s="227">
        <f>IF(N558="základní",J558,0)</f>
        <v>0</v>
      </c>
      <c r="BF558" s="227">
        <f>IF(N558="snížená",J558,0)</f>
        <v>0</v>
      </c>
      <c r="BG558" s="227">
        <f>IF(N558="zákl. přenesená",J558,0)</f>
        <v>0</v>
      </c>
      <c r="BH558" s="227">
        <f>IF(N558="sníž. přenesená",J558,0)</f>
        <v>0</v>
      </c>
      <c r="BI558" s="227">
        <f>IF(N558="nulová",J558,0)</f>
        <v>0</v>
      </c>
      <c r="BJ558" s="19" t="s">
        <v>79</v>
      </c>
      <c r="BK558" s="227">
        <f>ROUND(I558*H558,2)</f>
        <v>0</v>
      </c>
      <c r="BL558" s="19" t="s">
        <v>373</v>
      </c>
      <c r="BM558" s="226" t="s">
        <v>1811</v>
      </c>
    </row>
    <row r="559" s="2" customFormat="1" ht="24.15" customHeight="1">
      <c r="A559" s="40"/>
      <c r="B559" s="41"/>
      <c r="C559" s="215" t="s">
        <v>1634</v>
      </c>
      <c r="D559" s="215" t="s">
        <v>298</v>
      </c>
      <c r="E559" s="216" t="s">
        <v>1623</v>
      </c>
      <c r="F559" s="217" t="s">
        <v>1624</v>
      </c>
      <c r="G559" s="218" t="s">
        <v>301</v>
      </c>
      <c r="H559" s="219">
        <v>48.430999999999997</v>
      </c>
      <c r="I559" s="220"/>
      <c r="J559" s="221">
        <f>ROUND(I559*H559,2)</f>
        <v>0</v>
      </c>
      <c r="K559" s="217" t="s">
        <v>302</v>
      </c>
      <c r="L559" s="46"/>
      <c r="M559" s="222" t="s">
        <v>21</v>
      </c>
      <c r="N559" s="223" t="s">
        <v>43</v>
      </c>
      <c r="O559" s="86"/>
      <c r="P559" s="224">
        <f>O559*H559</f>
        <v>0</v>
      </c>
      <c r="Q559" s="224">
        <v>5.0000000000000002E-05</v>
      </c>
      <c r="R559" s="224">
        <f>Q559*H559</f>
        <v>0.0024215500000000002</v>
      </c>
      <c r="S559" s="224">
        <v>0</v>
      </c>
      <c r="T559" s="225">
        <f>S559*H559</f>
        <v>0</v>
      </c>
      <c r="U559" s="40"/>
      <c r="V559" s="40"/>
      <c r="W559" s="40"/>
      <c r="X559" s="40"/>
      <c r="Y559" s="40"/>
      <c r="Z559" s="40"/>
      <c r="AA559" s="40"/>
      <c r="AB559" s="40"/>
      <c r="AC559" s="40"/>
      <c r="AD559" s="40"/>
      <c r="AE559" s="40"/>
      <c r="AR559" s="226" t="s">
        <v>373</v>
      </c>
      <c r="AT559" s="226" t="s">
        <v>298</v>
      </c>
      <c r="AU559" s="226" t="s">
        <v>81</v>
      </c>
      <c r="AY559" s="19" t="s">
        <v>295</v>
      </c>
      <c r="BE559" s="227">
        <f>IF(N559="základní",J559,0)</f>
        <v>0</v>
      </c>
      <c r="BF559" s="227">
        <f>IF(N559="snížená",J559,0)</f>
        <v>0</v>
      </c>
      <c r="BG559" s="227">
        <f>IF(N559="zákl. přenesená",J559,0)</f>
        <v>0</v>
      </c>
      <c r="BH559" s="227">
        <f>IF(N559="sníž. přenesená",J559,0)</f>
        <v>0</v>
      </c>
      <c r="BI559" s="227">
        <f>IF(N559="nulová",J559,0)</f>
        <v>0</v>
      </c>
      <c r="BJ559" s="19" t="s">
        <v>79</v>
      </c>
      <c r="BK559" s="227">
        <f>ROUND(I559*H559,2)</f>
        <v>0</v>
      </c>
      <c r="BL559" s="19" t="s">
        <v>373</v>
      </c>
      <c r="BM559" s="226" t="s">
        <v>1812</v>
      </c>
    </row>
    <row r="560" s="2" customFormat="1">
      <c r="A560" s="40"/>
      <c r="B560" s="41"/>
      <c r="C560" s="42"/>
      <c r="D560" s="228" t="s">
        <v>305</v>
      </c>
      <c r="E560" s="42"/>
      <c r="F560" s="229" t="s">
        <v>1626</v>
      </c>
      <c r="G560" s="42"/>
      <c r="H560" s="42"/>
      <c r="I560" s="230"/>
      <c r="J560" s="42"/>
      <c r="K560" s="42"/>
      <c r="L560" s="46"/>
      <c r="M560" s="231"/>
      <c r="N560" s="232"/>
      <c r="O560" s="86"/>
      <c r="P560" s="86"/>
      <c r="Q560" s="86"/>
      <c r="R560" s="86"/>
      <c r="S560" s="86"/>
      <c r="T560" s="87"/>
      <c r="U560" s="40"/>
      <c r="V560" s="40"/>
      <c r="W560" s="40"/>
      <c r="X560" s="40"/>
      <c r="Y560" s="40"/>
      <c r="Z560" s="40"/>
      <c r="AA560" s="40"/>
      <c r="AB560" s="40"/>
      <c r="AC560" s="40"/>
      <c r="AD560" s="40"/>
      <c r="AE560" s="40"/>
      <c r="AT560" s="19" t="s">
        <v>305</v>
      </c>
      <c r="AU560" s="19" t="s">
        <v>81</v>
      </c>
    </row>
    <row r="561" s="14" customFormat="1">
      <c r="A561" s="14"/>
      <c r="B561" s="244"/>
      <c r="C561" s="245"/>
      <c r="D561" s="235" t="s">
        <v>307</v>
      </c>
      <c r="E561" s="246" t="s">
        <v>21</v>
      </c>
      <c r="F561" s="247" t="s">
        <v>1197</v>
      </c>
      <c r="G561" s="245"/>
      <c r="H561" s="248">
        <v>48.430999999999997</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307</v>
      </c>
      <c r="AU561" s="254" t="s">
        <v>81</v>
      </c>
      <c r="AV561" s="14" t="s">
        <v>81</v>
      </c>
      <c r="AW561" s="14" t="s">
        <v>33</v>
      </c>
      <c r="AX561" s="14" t="s">
        <v>72</v>
      </c>
      <c r="AY561" s="254" t="s">
        <v>295</v>
      </c>
    </row>
    <row r="562" s="15" customFormat="1">
      <c r="A562" s="15"/>
      <c r="B562" s="255"/>
      <c r="C562" s="256"/>
      <c r="D562" s="235" t="s">
        <v>307</v>
      </c>
      <c r="E562" s="257" t="s">
        <v>21</v>
      </c>
      <c r="F562" s="258" t="s">
        <v>312</v>
      </c>
      <c r="G562" s="256"/>
      <c r="H562" s="259">
        <v>48.430999999999997</v>
      </c>
      <c r="I562" s="260"/>
      <c r="J562" s="256"/>
      <c r="K562" s="256"/>
      <c r="L562" s="261"/>
      <c r="M562" s="262"/>
      <c r="N562" s="263"/>
      <c r="O562" s="263"/>
      <c r="P562" s="263"/>
      <c r="Q562" s="263"/>
      <c r="R562" s="263"/>
      <c r="S562" s="263"/>
      <c r="T562" s="264"/>
      <c r="U562" s="15"/>
      <c r="V562" s="15"/>
      <c r="W562" s="15"/>
      <c r="X562" s="15"/>
      <c r="Y562" s="15"/>
      <c r="Z562" s="15"/>
      <c r="AA562" s="15"/>
      <c r="AB562" s="15"/>
      <c r="AC562" s="15"/>
      <c r="AD562" s="15"/>
      <c r="AE562" s="15"/>
      <c r="AT562" s="265" t="s">
        <v>307</v>
      </c>
      <c r="AU562" s="265" t="s">
        <v>81</v>
      </c>
      <c r="AV562" s="15" t="s">
        <v>303</v>
      </c>
      <c r="AW562" s="15" t="s">
        <v>33</v>
      </c>
      <c r="AX562" s="15" t="s">
        <v>79</v>
      </c>
      <c r="AY562" s="265" t="s">
        <v>295</v>
      </c>
    </row>
    <row r="563" s="2" customFormat="1" ht="49.05" customHeight="1">
      <c r="A563" s="40"/>
      <c r="B563" s="41"/>
      <c r="C563" s="215" t="s">
        <v>1638</v>
      </c>
      <c r="D563" s="215" t="s">
        <v>298</v>
      </c>
      <c r="E563" s="216" t="s">
        <v>1628</v>
      </c>
      <c r="F563" s="217" t="s">
        <v>1629</v>
      </c>
      <c r="G563" s="218" t="s">
        <v>348</v>
      </c>
      <c r="H563" s="219">
        <v>0.95799999999999996</v>
      </c>
      <c r="I563" s="220"/>
      <c r="J563" s="221">
        <f>ROUND(I563*H563,2)</f>
        <v>0</v>
      </c>
      <c r="K563" s="217" t="s">
        <v>302</v>
      </c>
      <c r="L563" s="46"/>
      <c r="M563" s="222" t="s">
        <v>21</v>
      </c>
      <c r="N563" s="223" t="s">
        <v>43</v>
      </c>
      <c r="O563" s="86"/>
      <c r="P563" s="224">
        <f>O563*H563</f>
        <v>0</v>
      </c>
      <c r="Q563" s="224">
        <v>0</v>
      </c>
      <c r="R563" s="224">
        <f>Q563*H563</f>
        <v>0</v>
      </c>
      <c r="S563" s="224">
        <v>0</v>
      </c>
      <c r="T563" s="225">
        <f>S563*H563</f>
        <v>0</v>
      </c>
      <c r="U563" s="40"/>
      <c r="V563" s="40"/>
      <c r="W563" s="40"/>
      <c r="X563" s="40"/>
      <c r="Y563" s="40"/>
      <c r="Z563" s="40"/>
      <c r="AA563" s="40"/>
      <c r="AB563" s="40"/>
      <c r="AC563" s="40"/>
      <c r="AD563" s="40"/>
      <c r="AE563" s="40"/>
      <c r="AR563" s="226" t="s">
        <v>373</v>
      </c>
      <c r="AT563" s="226" t="s">
        <v>298</v>
      </c>
      <c r="AU563" s="226" t="s">
        <v>81</v>
      </c>
      <c r="AY563" s="19" t="s">
        <v>295</v>
      </c>
      <c r="BE563" s="227">
        <f>IF(N563="základní",J563,0)</f>
        <v>0</v>
      </c>
      <c r="BF563" s="227">
        <f>IF(N563="snížená",J563,0)</f>
        <v>0</v>
      </c>
      <c r="BG563" s="227">
        <f>IF(N563="zákl. přenesená",J563,0)</f>
        <v>0</v>
      </c>
      <c r="BH563" s="227">
        <f>IF(N563="sníž. přenesená",J563,0)</f>
        <v>0</v>
      </c>
      <c r="BI563" s="227">
        <f>IF(N563="nulová",J563,0)</f>
        <v>0</v>
      </c>
      <c r="BJ563" s="19" t="s">
        <v>79</v>
      </c>
      <c r="BK563" s="227">
        <f>ROUND(I563*H563,2)</f>
        <v>0</v>
      </c>
      <c r="BL563" s="19" t="s">
        <v>373</v>
      </c>
      <c r="BM563" s="226" t="s">
        <v>1813</v>
      </c>
    </row>
    <row r="564" s="2" customFormat="1">
      <c r="A564" s="40"/>
      <c r="B564" s="41"/>
      <c r="C564" s="42"/>
      <c r="D564" s="228" t="s">
        <v>305</v>
      </c>
      <c r="E564" s="42"/>
      <c r="F564" s="229" t="s">
        <v>1631</v>
      </c>
      <c r="G564" s="42"/>
      <c r="H564" s="42"/>
      <c r="I564" s="230"/>
      <c r="J564" s="42"/>
      <c r="K564" s="42"/>
      <c r="L564" s="46"/>
      <c r="M564" s="231"/>
      <c r="N564" s="232"/>
      <c r="O564" s="86"/>
      <c r="P564" s="86"/>
      <c r="Q564" s="86"/>
      <c r="R564" s="86"/>
      <c r="S564" s="86"/>
      <c r="T564" s="87"/>
      <c r="U564" s="40"/>
      <c r="V564" s="40"/>
      <c r="W564" s="40"/>
      <c r="X564" s="40"/>
      <c r="Y564" s="40"/>
      <c r="Z564" s="40"/>
      <c r="AA564" s="40"/>
      <c r="AB564" s="40"/>
      <c r="AC564" s="40"/>
      <c r="AD564" s="40"/>
      <c r="AE564" s="40"/>
      <c r="AT564" s="19" t="s">
        <v>305</v>
      </c>
      <c r="AU564" s="19" t="s">
        <v>81</v>
      </c>
    </row>
    <row r="565" s="12" customFormat="1" ht="22.8" customHeight="1">
      <c r="A565" s="12"/>
      <c r="B565" s="199"/>
      <c r="C565" s="200"/>
      <c r="D565" s="201" t="s">
        <v>71</v>
      </c>
      <c r="E565" s="213" t="s">
        <v>1632</v>
      </c>
      <c r="F565" s="213" t="s">
        <v>1633</v>
      </c>
      <c r="G565" s="200"/>
      <c r="H565" s="200"/>
      <c r="I565" s="203"/>
      <c r="J565" s="214">
        <f>BK565</f>
        <v>0</v>
      </c>
      <c r="K565" s="200"/>
      <c r="L565" s="205"/>
      <c r="M565" s="206"/>
      <c r="N565" s="207"/>
      <c r="O565" s="207"/>
      <c r="P565" s="208">
        <f>P566</f>
        <v>0</v>
      </c>
      <c r="Q565" s="207"/>
      <c r="R565" s="208">
        <f>R566</f>
        <v>0</v>
      </c>
      <c r="S565" s="207"/>
      <c r="T565" s="209">
        <f>T566</f>
        <v>0</v>
      </c>
      <c r="U565" s="12"/>
      <c r="V565" s="12"/>
      <c r="W565" s="12"/>
      <c r="X565" s="12"/>
      <c r="Y565" s="12"/>
      <c r="Z565" s="12"/>
      <c r="AA565" s="12"/>
      <c r="AB565" s="12"/>
      <c r="AC565" s="12"/>
      <c r="AD565" s="12"/>
      <c r="AE565" s="12"/>
      <c r="AR565" s="210" t="s">
        <v>81</v>
      </c>
      <c r="AT565" s="211" t="s">
        <v>71</v>
      </c>
      <c r="AU565" s="211" t="s">
        <v>79</v>
      </c>
      <c r="AY565" s="210" t="s">
        <v>295</v>
      </c>
      <c r="BK565" s="212">
        <f>BK566</f>
        <v>0</v>
      </c>
    </row>
    <row r="566" s="2" customFormat="1" ht="16.5" customHeight="1">
      <c r="A566" s="40"/>
      <c r="B566" s="41"/>
      <c r="C566" s="215" t="s">
        <v>1643</v>
      </c>
      <c r="D566" s="215" t="s">
        <v>298</v>
      </c>
      <c r="E566" s="216" t="s">
        <v>1635</v>
      </c>
      <c r="F566" s="217" t="s">
        <v>1636</v>
      </c>
      <c r="G566" s="218" t="s">
        <v>459</v>
      </c>
      <c r="H566" s="219">
        <v>8</v>
      </c>
      <c r="I566" s="220"/>
      <c r="J566" s="221">
        <f>ROUND(I566*H566,2)</f>
        <v>0</v>
      </c>
      <c r="K566" s="217" t="s">
        <v>523</v>
      </c>
      <c r="L566" s="46"/>
      <c r="M566" s="222" t="s">
        <v>21</v>
      </c>
      <c r="N566" s="223" t="s">
        <v>43</v>
      </c>
      <c r="O566" s="86"/>
      <c r="P566" s="224">
        <f>O566*H566</f>
        <v>0</v>
      </c>
      <c r="Q566" s="224">
        <v>0</v>
      </c>
      <c r="R566" s="224">
        <f>Q566*H566</f>
        <v>0</v>
      </c>
      <c r="S566" s="224">
        <v>0</v>
      </c>
      <c r="T566" s="225">
        <f>S566*H566</f>
        <v>0</v>
      </c>
      <c r="U566" s="40"/>
      <c r="V566" s="40"/>
      <c r="W566" s="40"/>
      <c r="X566" s="40"/>
      <c r="Y566" s="40"/>
      <c r="Z566" s="40"/>
      <c r="AA566" s="40"/>
      <c r="AB566" s="40"/>
      <c r="AC566" s="40"/>
      <c r="AD566" s="40"/>
      <c r="AE566" s="40"/>
      <c r="AR566" s="226" t="s">
        <v>373</v>
      </c>
      <c r="AT566" s="226" t="s">
        <v>298</v>
      </c>
      <c r="AU566" s="226" t="s">
        <v>81</v>
      </c>
      <c r="AY566" s="19" t="s">
        <v>295</v>
      </c>
      <c r="BE566" s="227">
        <f>IF(N566="základní",J566,0)</f>
        <v>0</v>
      </c>
      <c r="BF566" s="227">
        <f>IF(N566="snížená",J566,0)</f>
        <v>0</v>
      </c>
      <c r="BG566" s="227">
        <f>IF(N566="zákl. přenesená",J566,0)</f>
        <v>0</v>
      </c>
      <c r="BH566" s="227">
        <f>IF(N566="sníž. přenesená",J566,0)</f>
        <v>0</v>
      </c>
      <c r="BI566" s="227">
        <f>IF(N566="nulová",J566,0)</f>
        <v>0</v>
      </c>
      <c r="BJ566" s="19" t="s">
        <v>79</v>
      </c>
      <c r="BK566" s="227">
        <f>ROUND(I566*H566,2)</f>
        <v>0</v>
      </c>
      <c r="BL566" s="19" t="s">
        <v>373</v>
      </c>
      <c r="BM566" s="226" t="s">
        <v>1814</v>
      </c>
    </row>
    <row r="567" s="12" customFormat="1" ht="22.8" customHeight="1">
      <c r="A567" s="12"/>
      <c r="B567" s="199"/>
      <c r="C567" s="200"/>
      <c r="D567" s="201" t="s">
        <v>71</v>
      </c>
      <c r="E567" s="213" t="s">
        <v>1159</v>
      </c>
      <c r="F567" s="213" t="s">
        <v>1160</v>
      </c>
      <c r="G567" s="200"/>
      <c r="H567" s="200"/>
      <c r="I567" s="203"/>
      <c r="J567" s="214">
        <f>BK567</f>
        <v>0</v>
      </c>
      <c r="K567" s="200"/>
      <c r="L567" s="205"/>
      <c r="M567" s="206"/>
      <c r="N567" s="207"/>
      <c r="O567" s="207"/>
      <c r="P567" s="208">
        <f>SUM(P568:P626)</f>
        <v>0</v>
      </c>
      <c r="Q567" s="207"/>
      <c r="R567" s="208">
        <f>SUM(R568:R626)</f>
        <v>0.45514161999999997</v>
      </c>
      <c r="S567" s="207"/>
      <c r="T567" s="209">
        <f>SUM(T568:T626)</f>
        <v>0.055665499999999993</v>
      </c>
      <c r="U567" s="12"/>
      <c r="V567" s="12"/>
      <c r="W567" s="12"/>
      <c r="X567" s="12"/>
      <c r="Y567" s="12"/>
      <c r="Z567" s="12"/>
      <c r="AA567" s="12"/>
      <c r="AB567" s="12"/>
      <c r="AC567" s="12"/>
      <c r="AD567" s="12"/>
      <c r="AE567" s="12"/>
      <c r="AR567" s="210" t="s">
        <v>81</v>
      </c>
      <c r="AT567" s="211" t="s">
        <v>71</v>
      </c>
      <c r="AU567" s="211" t="s">
        <v>79</v>
      </c>
      <c r="AY567" s="210" t="s">
        <v>295</v>
      </c>
      <c r="BK567" s="212">
        <f>SUM(BK568:BK626)</f>
        <v>0</v>
      </c>
    </row>
    <row r="568" s="2" customFormat="1" ht="24.15" customHeight="1">
      <c r="A568" s="40"/>
      <c r="B568" s="41"/>
      <c r="C568" s="215" t="s">
        <v>1658</v>
      </c>
      <c r="D568" s="215" t="s">
        <v>298</v>
      </c>
      <c r="E568" s="216" t="s">
        <v>1639</v>
      </c>
      <c r="F568" s="217" t="s">
        <v>1640</v>
      </c>
      <c r="G568" s="218" t="s">
        <v>301</v>
      </c>
      <c r="H568" s="219">
        <v>173.53</v>
      </c>
      <c r="I568" s="220"/>
      <c r="J568" s="221">
        <f>ROUND(I568*H568,2)</f>
        <v>0</v>
      </c>
      <c r="K568" s="217" t="s">
        <v>302</v>
      </c>
      <c r="L568" s="46"/>
      <c r="M568" s="222" t="s">
        <v>21</v>
      </c>
      <c r="N568" s="223" t="s">
        <v>43</v>
      </c>
      <c r="O568" s="86"/>
      <c r="P568" s="224">
        <f>O568*H568</f>
        <v>0</v>
      </c>
      <c r="Q568" s="224">
        <v>0</v>
      </c>
      <c r="R568" s="224">
        <f>Q568*H568</f>
        <v>0</v>
      </c>
      <c r="S568" s="224">
        <v>0.00014999999999999999</v>
      </c>
      <c r="T568" s="225">
        <f>S568*H568</f>
        <v>0.026029499999999997</v>
      </c>
      <c r="U568" s="40"/>
      <c r="V568" s="40"/>
      <c r="W568" s="40"/>
      <c r="X568" s="40"/>
      <c r="Y568" s="40"/>
      <c r="Z568" s="40"/>
      <c r="AA568" s="40"/>
      <c r="AB568" s="40"/>
      <c r="AC568" s="40"/>
      <c r="AD568" s="40"/>
      <c r="AE568" s="40"/>
      <c r="AR568" s="226" t="s">
        <v>373</v>
      </c>
      <c r="AT568" s="226" t="s">
        <v>298</v>
      </c>
      <c r="AU568" s="226" t="s">
        <v>81</v>
      </c>
      <c r="AY568" s="19" t="s">
        <v>295</v>
      </c>
      <c r="BE568" s="227">
        <f>IF(N568="základní",J568,0)</f>
        <v>0</v>
      </c>
      <c r="BF568" s="227">
        <f>IF(N568="snížená",J568,0)</f>
        <v>0</v>
      </c>
      <c r="BG568" s="227">
        <f>IF(N568="zákl. přenesená",J568,0)</f>
        <v>0</v>
      </c>
      <c r="BH568" s="227">
        <f>IF(N568="sníž. přenesená",J568,0)</f>
        <v>0</v>
      </c>
      <c r="BI568" s="227">
        <f>IF(N568="nulová",J568,0)</f>
        <v>0</v>
      </c>
      <c r="BJ568" s="19" t="s">
        <v>79</v>
      </c>
      <c r="BK568" s="227">
        <f>ROUND(I568*H568,2)</f>
        <v>0</v>
      </c>
      <c r="BL568" s="19" t="s">
        <v>373</v>
      </c>
      <c r="BM568" s="226" t="s">
        <v>1815</v>
      </c>
    </row>
    <row r="569" s="2" customFormat="1">
      <c r="A569" s="40"/>
      <c r="B569" s="41"/>
      <c r="C569" s="42"/>
      <c r="D569" s="228" t="s">
        <v>305</v>
      </c>
      <c r="E569" s="42"/>
      <c r="F569" s="229" t="s">
        <v>1642</v>
      </c>
      <c r="G569" s="42"/>
      <c r="H569" s="42"/>
      <c r="I569" s="230"/>
      <c r="J569" s="42"/>
      <c r="K569" s="42"/>
      <c r="L569" s="46"/>
      <c r="M569" s="231"/>
      <c r="N569" s="232"/>
      <c r="O569" s="86"/>
      <c r="P569" s="86"/>
      <c r="Q569" s="86"/>
      <c r="R569" s="86"/>
      <c r="S569" s="86"/>
      <c r="T569" s="87"/>
      <c r="U569" s="40"/>
      <c r="V569" s="40"/>
      <c r="W569" s="40"/>
      <c r="X569" s="40"/>
      <c r="Y569" s="40"/>
      <c r="Z569" s="40"/>
      <c r="AA569" s="40"/>
      <c r="AB569" s="40"/>
      <c r="AC569" s="40"/>
      <c r="AD569" s="40"/>
      <c r="AE569" s="40"/>
      <c r="AT569" s="19" t="s">
        <v>305</v>
      </c>
      <c r="AU569" s="19" t="s">
        <v>81</v>
      </c>
    </row>
    <row r="570" s="14" customFormat="1">
      <c r="A570" s="14"/>
      <c r="B570" s="244"/>
      <c r="C570" s="245"/>
      <c r="D570" s="235" t="s">
        <v>307</v>
      </c>
      <c r="E570" s="246" t="s">
        <v>21</v>
      </c>
      <c r="F570" s="247" t="s">
        <v>1188</v>
      </c>
      <c r="G570" s="245"/>
      <c r="H570" s="248">
        <v>173.53</v>
      </c>
      <c r="I570" s="249"/>
      <c r="J570" s="245"/>
      <c r="K570" s="245"/>
      <c r="L570" s="250"/>
      <c r="M570" s="251"/>
      <c r="N570" s="252"/>
      <c r="O570" s="252"/>
      <c r="P570" s="252"/>
      <c r="Q570" s="252"/>
      <c r="R570" s="252"/>
      <c r="S570" s="252"/>
      <c r="T570" s="253"/>
      <c r="U570" s="14"/>
      <c r="V570" s="14"/>
      <c r="W570" s="14"/>
      <c r="X570" s="14"/>
      <c r="Y570" s="14"/>
      <c r="Z570" s="14"/>
      <c r="AA570" s="14"/>
      <c r="AB570" s="14"/>
      <c r="AC570" s="14"/>
      <c r="AD570" s="14"/>
      <c r="AE570" s="14"/>
      <c r="AT570" s="254" t="s">
        <v>307</v>
      </c>
      <c r="AU570" s="254" t="s">
        <v>81</v>
      </c>
      <c r="AV570" s="14" t="s">
        <v>81</v>
      </c>
      <c r="AW570" s="14" t="s">
        <v>33</v>
      </c>
      <c r="AX570" s="14" t="s">
        <v>72</v>
      </c>
      <c r="AY570" s="254" t="s">
        <v>295</v>
      </c>
    </row>
    <row r="571" s="15" customFormat="1">
      <c r="A571" s="15"/>
      <c r="B571" s="255"/>
      <c r="C571" s="256"/>
      <c r="D571" s="235" t="s">
        <v>307</v>
      </c>
      <c r="E571" s="257" t="s">
        <v>21</v>
      </c>
      <c r="F571" s="258" t="s">
        <v>312</v>
      </c>
      <c r="G571" s="256"/>
      <c r="H571" s="259">
        <v>173.53</v>
      </c>
      <c r="I571" s="260"/>
      <c r="J571" s="256"/>
      <c r="K571" s="256"/>
      <c r="L571" s="261"/>
      <c r="M571" s="262"/>
      <c r="N571" s="263"/>
      <c r="O571" s="263"/>
      <c r="P571" s="263"/>
      <c r="Q571" s="263"/>
      <c r="R571" s="263"/>
      <c r="S571" s="263"/>
      <c r="T571" s="264"/>
      <c r="U571" s="15"/>
      <c r="V571" s="15"/>
      <c r="W571" s="15"/>
      <c r="X571" s="15"/>
      <c r="Y571" s="15"/>
      <c r="Z571" s="15"/>
      <c r="AA571" s="15"/>
      <c r="AB571" s="15"/>
      <c r="AC571" s="15"/>
      <c r="AD571" s="15"/>
      <c r="AE571" s="15"/>
      <c r="AT571" s="265" t="s">
        <v>307</v>
      </c>
      <c r="AU571" s="265" t="s">
        <v>81</v>
      </c>
      <c r="AV571" s="15" t="s">
        <v>303</v>
      </c>
      <c r="AW571" s="15" t="s">
        <v>33</v>
      </c>
      <c r="AX571" s="15" t="s">
        <v>79</v>
      </c>
      <c r="AY571" s="265" t="s">
        <v>295</v>
      </c>
    </row>
    <row r="572" s="2" customFormat="1" ht="16.5" customHeight="1">
      <c r="A572" s="40"/>
      <c r="B572" s="41"/>
      <c r="C572" s="215" t="s">
        <v>1664</v>
      </c>
      <c r="D572" s="215" t="s">
        <v>298</v>
      </c>
      <c r="E572" s="216" t="s">
        <v>1644</v>
      </c>
      <c r="F572" s="217" t="s">
        <v>1645</v>
      </c>
      <c r="G572" s="218" t="s">
        <v>301</v>
      </c>
      <c r="H572" s="219">
        <v>95.599999999999994</v>
      </c>
      <c r="I572" s="220"/>
      <c r="J572" s="221">
        <f>ROUND(I572*H572,2)</f>
        <v>0</v>
      </c>
      <c r="K572" s="217" t="s">
        <v>302</v>
      </c>
      <c r="L572" s="46"/>
      <c r="M572" s="222" t="s">
        <v>21</v>
      </c>
      <c r="N572" s="223" t="s">
        <v>43</v>
      </c>
      <c r="O572" s="86"/>
      <c r="P572" s="224">
        <f>O572*H572</f>
        <v>0</v>
      </c>
      <c r="Q572" s="224">
        <v>0.001</v>
      </c>
      <c r="R572" s="224">
        <f>Q572*H572</f>
        <v>0.095599999999999991</v>
      </c>
      <c r="S572" s="224">
        <v>0.00031</v>
      </c>
      <c r="T572" s="225">
        <f>S572*H572</f>
        <v>0.029635999999999999</v>
      </c>
      <c r="U572" s="40"/>
      <c r="V572" s="40"/>
      <c r="W572" s="40"/>
      <c r="X572" s="40"/>
      <c r="Y572" s="40"/>
      <c r="Z572" s="40"/>
      <c r="AA572" s="40"/>
      <c r="AB572" s="40"/>
      <c r="AC572" s="40"/>
      <c r="AD572" s="40"/>
      <c r="AE572" s="40"/>
      <c r="AR572" s="226" t="s">
        <v>373</v>
      </c>
      <c r="AT572" s="226" t="s">
        <v>298</v>
      </c>
      <c r="AU572" s="226" t="s">
        <v>81</v>
      </c>
      <c r="AY572" s="19" t="s">
        <v>295</v>
      </c>
      <c r="BE572" s="227">
        <f>IF(N572="základní",J572,0)</f>
        <v>0</v>
      </c>
      <c r="BF572" s="227">
        <f>IF(N572="snížená",J572,0)</f>
        <v>0</v>
      </c>
      <c r="BG572" s="227">
        <f>IF(N572="zákl. přenesená",J572,0)</f>
        <v>0</v>
      </c>
      <c r="BH572" s="227">
        <f>IF(N572="sníž. přenesená",J572,0)</f>
        <v>0</v>
      </c>
      <c r="BI572" s="227">
        <f>IF(N572="nulová",J572,0)</f>
        <v>0</v>
      </c>
      <c r="BJ572" s="19" t="s">
        <v>79</v>
      </c>
      <c r="BK572" s="227">
        <f>ROUND(I572*H572,2)</f>
        <v>0</v>
      </c>
      <c r="BL572" s="19" t="s">
        <v>373</v>
      </c>
      <c r="BM572" s="226" t="s">
        <v>1816</v>
      </c>
    </row>
    <row r="573" s="2" customFormat="1">
      <c r="A573" s="40"/>
      <c r="B573" s="41"/>
      <c r="C573" s="42"/>
      <c r="D573" s="228" t="s">
        <v>305</v>
      </c>
      <c r="E573" s="42"/>
      <c r="F573" s="229" t="s">
        <v>1647</v>
      </c>
      <c r="G573" s="42"/>
      <c r="H573" s="42"/>
      <c r="I573" s="230"/>
      <c r="J573" s="42"/>
      <c r="K573" s="42"/>
      <c r="L573" s="46"/>
      <c r="M573" s="231"/>
      <c r="N573" s="232"/>
      <c r="O573" s="86"/>
      <c r="P573" s="86"/>
      <c r="Q573" s="86"/>
      <c r="R573" s="86"/>
      <c r="S573" s="86"/>
      <c r="T573" s="87"/>
      <c r="U573" s="40"/>
      <c r="V573" s="40"/>
      <c r="W573" s="40"/>
      <c r="X573" s="40"/>
      <c r="Y573" s="40"/>
      <c r="Z573" s="40"/>
      <c r="AA573" s="40"/>
      <c r="AB573" s="40"/>
      <c r="AC573" s="40"/>
      <c r="AD573" s="40"/>
      <c r="AE573" s="40"/>
      <c r="AT573" s="19" t="s">
        <v>305</v>
      </c>
      <c r="AU573" s="19" t="s">
        <v>81</v>
      </c>
    </row>
    <row r="574" s="13" customFormat="1">
      <c r="A574" s="13"/>
      <c r="B574" s="233"/>
      <c r="C574" s="234"/>
      <c r="D574" s="235" t="s">
        <v>307</v>
      </c>
      <c r="E574" s="236" t="s">
        <v>21</v>
      </c>
      <c r="F574" s="237" t="s">
        <v>1648</v>
      </c>
      <c r="G574" s="234"/>
      <c r="H574" s="236" t="s">
        <v>21</v>
      </c>
      <c r="I574" s="238"/>
      <c r="J574" s="234"/>
      <c r="K574" s="234"/>
      <c r="L574" s="239"/>
      <c r="M574" s="240"/>
      <c r="N574" s="241"/>
      <c r="O574" s="241"/>
      <c r="P574" s="241"/>
      <c r="Q574" s="241"/>
      <c r="R574" s="241"/>
      <c r="S574" s="241"/>
      <c r="T574" s="242"/>
      <c r="U574" s="13"/>
      <c r="V574" s="13"/>
      <c r="W574" s="13"/>
      <c r="X574" s="13"/>
      <c r="Y574" s="13"/>
      <c r="Z574" s="13"/>
      <c r="AA574" s="13"/>
      <c r="AB574" s="13"/>
      <c r="AC574" s="13"/>
      <c r="AD574" s="13"/>
      <c r="AE574" s="13"/>
      <c r="AT574" s="243" t="s">
        <v>307</v>
      </c>
      <c r="AU574" s="243" t="s">
        <v>81</v>
      </c>
      <c r="AV574" s="13" t="s">
        <v>79</v>
      </c>
      <c r="AW574" s="13" t="s">
        <v>33</v>
      </c>
      <c r="AX574" s="13" t="s">
        <v>72</v>
      </c>
      <c r="AY574" s="243" t="s">
        <v>295</v>
      </c>
    </row>
    <row r="575" s="14" customFormat="1">
      <c r="A575" s="14"/>
      <c r="B575" s="244"/>
      <c r="C575" s="245"/>
      <c r="D575" s="235" t="s">
        <v>307</v>
      </c>
      <c r="E575" s="246" t="s">
        <v>21</v>
      </c>
      <c r="F575" s="247" t="s">
        <v>1649</v>
      </c>
      <c r="G575" s="245"/>
      <c r="H575" s="248">
        <v>13.75</v>
      </c>
      <c r="I575" s="249"/>
      <c r="J575" s="245"/>
      <c r="K575" s="245"/>
      <c r="L575" s="250"/>
      <c r="M575" s="251"/>
      <c r="N575" s="252"/>
      <c r="O575" s="252"/>
      <c r="P575" s="252"/>
      <c r="Q575" s="252"/>
      <c r="R575" s="252"/>
      <c r="S575" s="252"/>
      <c r="T575" s="253"/>
      <c r="U575" s="14"/>
      <c r="V575" s="14"/>
      <c r="W575" s="14"/>
      <c r="X575" s="14"/>
      <c r="Y575" s="14"/>
      <c r="Z575" s="14"/>
      <c r="AA575" s="14"/>
      <c r="AB575" s="14"/>
      <c r="AC575" s="14"/>
      <c r="AD575" s="14"/>
      <c r="AE575" s="14"/>
      <c r="AT575" s="254" t="s">
        <v>307</v>
      </c>
      <c r="AU575" s="254" t="s">
        <v>81</v>
      </c>
      <c r="AV575" s="14" t="s">
        <v>81</v>
      </c>
      <c r="AW575" s="14" t="s">
        <v>33</v>
      </c>
      <c r="AX575" s="14" t="s">
        <v>72</v>
      </c>
      <c r="AY575" s="254" t="s">
        <v>295</v>
      </c>
    </row>
    <row r="576" s="14" customFormat="1">
      <c r="A576" s="14"/>
      <c r="B576" s="244"/>
      <c r="C576" s="245"/>
      <c r="D576" s="235" t="s">
        <v>307</v>
      </c>
      <c r="E576" s="246" t="s">
        <v>21</v>
      </c>
      <c r="F576" s="247" t="s">
        <v>1650</v>
      </c>
      <c r="G576" s="245"/>
      <c r="H576" s="248">
        <v>39</v>
      </c>
      <c r="I576" s="249"/>
      <c r="J576" s="245"/>
      <c r="K576" s="245"/>
      <c r="L576" s="250"/>
      <c r="M576" s="251"/>
      <c r="N576" s="252"/>
      <c r="O576" s="252"/>
      <c r="P576" s="252"/>
      <c r="Q576" s="252"/>
      <c r="R576" s="252"/>
      <c r="S576" s="252"/>
      <c r="T576" s="253"/>
      <c r="U576" s="14"/>
      <c r="V576" s="14"/>
      <c r="W576" s="14"/>
      <c r="X576" s="14"/>
      <c r="Y576" s="14"/>
      <c r="Z576" s="14"/>
      <c r="AA576" s="14"/>
      <c r="AB576" s="14"/>
      <c r="AC576" s="14"/>
      <c r="AD576" s="14"/>
      <c r="AE576" s="14"/>
      <c r="AT576" s="254" t="s">
        <v>307</v>
      </c>
      <c r="AU576" s="254" t="s">
        <v>81</v>
      </c>
      <c r="AV576" s="14" t="s">
        <v>81</v>
      </c>
      <c r="AW576" s="14" t="s">
        <v>33</v>
      </c>
      <c r="AX576" s="14" t="s">
        <v>72</v>
      </c>
      <c r="AY576" s="254" t="s">
        <v>295</v>
      </c>
    </row>
    <row r="577" s="13" customFormat="1">
      <c r="A577" s="13"/>
      <c r="B577" s="233"/>
      <c r="C577" s="234"/>
      <c r="D577" s="235" t="s">
        <v>307</v>
      </c>
      <c r="E577" s="236" t="s">
        <v>21</v>
      </c>
      <c r="F577" s="237" t="s">
        <v>864</v>
      </c>
      <c r="G577" s="234"/>
      <c r="H577" s="236" t="s">
        <v>21</v>
      </c>
      <c r="I577" s="238"/>
      <c r="J577" s="234"/>
      <c r="K577" s="234"/>
      <c r="L577" s="239"/>
      <c r="M577" s="240"/>
      <c r="N577" s="241"/>
      <c r="O577" s="241"/>
      <c r="P577" s="241"/>
      <c r="Q577" s="241"/>
      <c r="R577" s="241"/>
      <c r="S577" s="241"/>
      <c r="T577" s="242"/>
      <c r="U577" s="13"/>
      <c r="V577" s="13"/>
      <c r="W577" s="13"/>
      <c r="X577" s="13"/>
      <c r="Y577" s="13"/>
      <c r="Z577" s="13"/>
      <c r="AA577" s="13"/>
      <c r="AB577" s="13"/>
      <c r="AC577" s="13"/>
      <c r="AD577" s="13"/>
      <c r="AE577" s="13"/>
      <c r="AT577" s="243" t="s">
        <v>307</v>
      </c>
      <c r="AU577" s="243" t="s">
        <v>81</v>
      </c>
      <c r="AV577" s="13" t="s">
        <v>79</v>
      </c>
      <c r="AW577" s="13" t="s">
        <v>33</v>
      </c>
      <c r="AX577" s="13" t="s">
        <v>72</v>
      </c>
      <c r="AY577" s="243" t="s">
        <v>295</v>
      </c>
    </row>
    <row r="578" s="14" customFormat="1">
      <c r="A578" s="14"/>
      <c r="B578" s="244"/>
      <c r="C578" s="245"/>
      <c r="D578" s="235" t="s">
        <v>307</v>
      </c>
      <c r="E578" s="246" t="s">
        <v>21</v>
      </c>
      <c r="F578" s="247" t="s">
        <v>1651</v>
      </c>
      <c r="G578" s="245"/>
      <c r="H578" s="248">
        <v>2</v>
      </c>
      <c r="I578" s="249"/>
      <c r="J578" s="245"/>
      <c r="K578" s="245"/>
      <c r="L578" s="250"/>
      <c r="M578" s="251"/>
      <c r="N578" s="252"/>
      <c r="O578" s="252"/>
      <c r="P578" s="252"/>
      <c r="Q578" s="252"/>
      <c r="R578" s="252"/>
      <c r="S578" s="252"/>
      <c r="T578" s="253"/>
      <c r="U578" s="14"/>
      <c r="V578" s="14"/>
      <c r="W578" s="14"/>
      <c r="X578" s="14"/>
      <c r="Y578" s="14"/>
      <c r="Z578" s="14"/>
      <c r="AA578" s="14"/>
      <c r="AB578" s="14"/>
      <c r="AC578" s="14"/>
      <c r="AD578" s="14"/>
      <c r="AE578" s="14"/>
      <c r="AT578" s="254" t="s">
        <v>307</v>
      </c>
      <c r="AU578" s="254" t="s">
        <v>81</v>
      </c>
      <c r="AV578" s="14" t="s">
        <v>81</v>
      </c>
      <c r="AW578" s="14" t="s">
        <v>33</v>
      </c>
      <c r="AX578" s="14" t="s">
        <v>72</v>
      </c>
      <c r="AY578" s="254" t="s">
        <v>295</v>
      </c>
    </row>
    <row r="579" s="13" customFormat="1">
      <c r="A579" s="13"/>
      <c r="B579" s="233"/>
      <c r="C579" s="234"/>
      <c r="D579" s="235" t="s">
        <v>307</v>
      </c>
      <c r="E579" s="236" t="s">
        <v>21</v>
      </c>
      <c r="F579" s="237" t="s">
        <v>1612</v>
      </c>
      <c r="G579" s="234"/>
      <c r="H579" s="236" t="s">
        <v>21</v>
      </c>
      <c r="I579" s="238"/>
      <c r="J579" s="234"/>
      <c r="K579" s="234"/>
      <c r="L579" s="239"/>
      <c r="M579" s="240"/>
      <c r="N579" s="241"/>
      <c r="O579" s="241"/>
      <c r="P579" s="241"/>
      <c r="Q579" s="241"/>
      <c r="R579" s="241"/>
      <c r="S579" s="241"/>
      <c r="T579" s="242"/>
      <c r="U579" s="13"/>
      <c r="V579" s="13"/>
      <c r="W579" s="13"/>
      <c r="X579" s="13"/>
      <c r="Y579" s="13"/>
      <c r="Z579" s="13"/>
      <c r="AA579" s="13"/>
      <c r="AB579" s="13"/>
      <c r="AC579" s="13"/>
      <c r="AD579" s="13"/>
      <c r="AE579" s="13"/>
      <c r="AT579" s="243" t="s">
        <v>307</v>
      </c>
      <c r="AU579" s="243" t="s">
        <v>81</v>
      </c>
      <c r="AV579" s="13" t="s">
        <v>79</v>
      </c>
      <c r="AW579" s="13" t="s">
        <v>33</v>
      </c>
      <c r="AX579" s="13" t="s">
        <v>72</v>
      </c>
      <c r="AY579" s="243" t="s">
        <v>295</v>
      </c>
    </row>
    <row r="580" s="14" customFormat="1">
      <c r="A580" s="14"/>
      <c r="B580" s="244"/>
      <c r="C580" s="245"/>
      <c r="D580" s="235" t="s">
        <v>307</v>
      </c>
      <c r="E580" s="246" t="s">
        <v>21</v>
      </c>
      <c r="F580" s="247" t="s">
        <v>1652</v>
      </c>
      <c r="G580" s="245"/>
      <c r="H580" s="248">
        <v>10.35</v>
      </c>
      <c r="I580" s="249"/>
      <c r="J580" s="245"/>
      <c r="K580" s="245"/>
      <c r="L580" s="250"/>
      <c r="M580" s="251"/>
      <c r="N580" s="252"/>
      <c r="O580" s="252"/>
      <c r="P580" s="252"/>
      <c r="Q580" s="252"/>
      <c r="R580" s="252"/>
      <c r="S580" s="252"/>
      <c r="T580" s="253"/>
      <c r="U580" s="14"/>
      <c r="V580" s="14"/>
      <c r="W580" s="14"/>
      <c r="X580" s="14"/>
      <c r="Y580" s="14"/>
      <c r="Z580" s="14"/>
      <c r="AA580" s="14"/>
      <c r="AB580" s="14"/>
      <c r="AC580" s="14"/>
      <c r="AD580" s="14"/>
      <c r="AE580" s="14"/>
      <c r="AT580" s="254" t="s">
        <v>307</v>
      </c>
      <c r="AU580" s="254" t="s">
        <v>81</v>
      </c>
      <c r="AV580" s="14" t="s">
        <v>81</v>
      </c>
      <c r="AW580" s="14" t="s">
        <v>33</v>
      </c>
      <c r="AX580" s="14" t="s">
        <v>72</v>
      </c>
      <c r="AY580" s="254" t="s">
        <v>295</v>
      </c>
    </row>
    <row r="581" s="13" customFormat="1">
      <c r="A581" s="13"/>
      <c r="B581" s="233"/>
      <c r="C581" s="234"/>
      <c r="D581" s="235" t="s">
        <v>307</v>
      </c>
      <c r="E581" s="236" t="s">
        <v>21</v>
      </c>
      <c r="F581" s="237" t="s">
        <v>1653</v>
      </c>
      <c r="G581" s="234"/>
      <c r="H581" s="236" t="s">
        <v>21</v>
      </c>
      <c r="I581" s="238"/>
      <c r="J581" s="234"/>
      <c r="K581" s="234"/>
      <c r="L581" s="239"/>
      <c r="M581" s="240"/>
      <c r="N581" s="241"/>
      <c r="O581" s="241"/>
      <c r="P581" s="241"/>
      <c r="Q581" s="241"/>
      <c r="R581" s="241"/>
      <c r="S581" s="241"/>
      <c r="T581" s="242"/>
      <c r="U581" s="13"/>
      <c r="V581" s="13"/>
      <c r="W581" s="13"/>
      <c r="X581" s="13"/>
      <c r="Y581" s="13"/>
      <c r="Z581" s="13"/>
      <c r="AA581" s="13"/>
      <c r="AB581" s="13"/>
      <c r="AC581" s="13"/>
      <c r="AD581" s="13"/>
      <c r="AE581" s="13"/>
      <c r="AT581" s="243" t="s">
        <v>307</v>
      </c>
      <c r="AU581" s="243" t="s">
        <v>81</v>
      </c>
      <c r="AV581" s="13" t="s">
        <v>79</v>
      </c>
      <c r="AW581" s="13" t="s">
        <v>33</v>
      </c>
      <c r="AX581" s="13" t="s">
        <v>72</v>
      </c>
      <c r="AY581" s="243" t="s">
        <v>295</v>
      </c>
    </row>
    <row r="582" s="14" customFormat="1">
      <c r="A582" s="14"/>
      <c r="B582" s="244"/>
      <c r="C582" s="245"/>
      <c r="D582" s="235" t="s">
        <v>307</v>
      </c>
      <c r="E582" s="246" t="s">
        <v>21</v>
      </c>
      <c r="F582" s="247" t="s">
        <v>1654</v>
      </c>
      <c r="G582" s="245"/>
      <c r="H582" s="248">
        <v>4</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307</v>
      </c>
      <c r="AU582" s="254" t="s">
        <v>81</v>
      </c>
      <c r="AV582" s="14" t="s">
        <v>81</v>
      </c>
      <c r="AW582" s="14" t="s">
        <v>33</v>
      </c>
      <c r="AX582" s="14" t="s">
        <v>72</v>
      </c>
      <c r="AY582" s="254" t="s">
        <v>295</v>
      </c>
    </row>
    <row r="583" s="13" customFormat="1">
      <c r="A583" s="13"/>
      <c r="B583" s="233"/>
      <c r="C583" s="234"/>
      <c r="D583" s="235" t="s">
        <v>307</v>
      </c>
      <c r="E583" s="236" t="s">
        <v>21</v>
      </c>
      <c r="F583" s="237" t="s">
        <v>1655</v>
      </c>
      <c r="G583" s="234"/>
      <c r="H583" s="236" t="s">
        <v>21</v>
      </c>
      <c r="I583" s="238"/>
      <c r="J583" s="234"/>
      <c r="K583" s="234"/>
      <c r="L583" s="239"/>
      <c r="M583" s="240"/>
      <c r="N583" s="241"/>
      <c r="O583" s="241"/>
      <c r="P583" s="241"/>
      <c r="Q583" s="241"/>
      <c r="R583" s="241"/>
      <c r="S583" s="241"/>
      <c r="T583" s="242"/>
      <c r="U583" s="13"/>
      <c r="V583" s="13"/>
      <c r="W583" s="13"/>
      <c r="X583" s="13"/>
      <c r="Y583" s="13"/>
      <c r="Z583" s="13"/>
      <c r="AA583" s="13"/>
      <c r="AB583" s="13"/>
      <c r="AC583" s="13"/>
      <c r="AD583" s="13"/>
      <c r="AE583" s="13"/>
      <c r="AT583" s="243" t="s">
        <v>307</v>
      </c>
      <c r="AU583" s="243" t="s">
        <v>81</v>
      </c>
      <c r="AV583" s="13" t="s">
        <v>79</v>
      </c>
      <c r="AW583" s="13" t="s">
        <v>33</v>
      </c>
      <c r="AX583" s="13" t="s">
        <v>72</v>
      </c>
      <c r="AY583" s="243" t="s">
        <v>295</v>
      </c>
    </row>
    <row r="584" s="14" customFormat="1">
      <c r="A584" s="14"/>
      <c r="B584" s="244"/>
      <c r="C584" s="245"/>
      <c r="D584" s="235" t="s">
        <v>307</v>
      </c>
      <c r="E584" s="246" t="s">
        <v>21</v>
      </c>
      <c r="F584" s="247" t="s">
        <v>1654</v>
      </c>
      <c r="G584" s="245"/>
      <c r="H584" s="248">
        <v>4</v>
      </c>
      <c r="I584" s="249"/>
      <c r="J584" s="245"/>
      <c r="K584" s="245"/>
      <c r="L584" s="250"/>
      <c r="M584" s="251"/>
      <c r="N584" s="252"/>
      <c r="O584" s="252"/>
      <c r="P584" s="252"/>
      <c r="Q584" s="252"/>
      <c r="R584" s="252"/>
      <c r="S584" s="252"/>
      <c r="T584" s="253"/>
      <c r="U584" s="14"/>
      <c r="V584" s="14"/>
      <c r="W584" s="14"/>
      <c r="X584" s="14"/>
      <c r="Y584" s="14"/>
      <c r="Z584" s="14"/>
      <c r="AA584" s="14"/>
      <c r="AB584" s="14"/>
      <c r="AC584" s="14"/>
      <c r="AD584" s="14"/>
      <c r="AE584" s="14"/>
      <c r="AT584" s="254" t="s">
        <v>307</v>
      </c>
      <c r="AU584" s="254" t="s">
        <v>81</v>
      </c>
      <c r="AV584" s="14" t="s">
        <v>81</v>
      </c>
      <c r="AW584" s="14" t="s">
        <v>33</v>
      </c>
      <c r="AX584" s="14" t="s">
        <v>72</v>
      </c>
      <c r="AY584" s="254" t="s">
        <v>295</v>
      </c>
    </row>
    <row r="585" s="13" customFormat="1">
      <c r="A585" s="13"/>
      <c r="B585" s="233"/>
      <c r="C585" s="234"/>
      <c r="D585" s="235" t="s">
        <v>307</v>
      </c>
      <c r="E585" s="236" t="s">
        <v>21</v>
      </c>
      <c r="F585" s="237" t="s">
        <v>1656</v>
      </c>
      <c r="G585" s="234"/>
      <c r="H585" s="236" t="s">
        <v>21</v>
      </c>
      <c r="I585" s="238"/>
      <c r="J585" s="234"/>
      <c r="K585" s="234"/>
      <c r="L585" s="239"/>
      <c r="M585" s="240"/>
      <c r="N585" s="241"/>
      <c r="O585" s="241"/>
      <c r="P585" s="241"/>
      <c r="Q585" s="241"/>
      <c r="R585" s="241"/>
      <c r="S585" s="241"/>
      <c r="T585" s="242"/>
      <c r="U585" s="13"/>
      <c r="V585" s="13"/>
      <c r="W585" s="13"/>
      <c r="X585" s="13"/>
      <c r="Y585" s="13"/>
      <c r="Z585" s="13"/>
      <c r="AA585" s="13"/>
      <c r="AB585" s="13"/>
      <c r="AC585" s="13"/>
      <c r="AD585" s="13"/>
      <c r="AE585" s="13"/>
      <c r="AT585" s="243" t="s">
        <v>307</v>
      </c>
      <c r="AU585" s="243" t="s">
        <v>81</v>
      </c>
      <c r="AV585" s="13" t="s">
        <v>79</v>
      </c>
      <c r="AW585" s="13" t="s">
        <v>33</v>
      </c>
      <c r="AX585" s="13" t="s">
        <v>72</v>
      </c>
      <c r="AY585" s="243" t="s">
        <v>295</v>
      </c>
    </row>
    <row r="586" s="14" customFormat="1">
      <c r="A586" s="14"/>
      <c r="B586" s="244"/>
      <c r="C586" s="245"/>
      <c r="D586" s="235" t="s">
        <v>307</v>
      </c>
      <c r="E586" s="246" t="s">
        <v>21</v>
      </c>
      <c r="F586" s="247" t="s">
        <v>1657</v>
      </c>
      <c r="G586" s="245"/>
      <c r="H586" s="248">
        <v>22.5</v>
      </c>
      <c r="I586" s="249"/>
      <c r="J586" s="245"/>
      <c r="K586" s="245"/>
      <c r="L586" s="250"/>
      <c r="M586" s="251"/>
      <c r="N586" s="252"/>
      <c r="O586" s="252"/>
      <c r="P586" s="252"/>
      <c r="Q586" s="252"/>
      <c r="R586" s="252"/>
      <c r="S586" s="252"/>
      <c r="T586" s="253"/>
      <c r="U586" s="14"/>
      <c r="V586" s="14"/>
      <c r="W586" s="14"/>
      <c r="X586" s="14"/>
      <c r="Y586" s="14"/>
      <c r="Z586" s="14"/>
      <c r="AA586" s="14"/>
      <c r="AB586" s="14"/>
      <c r="AC586" s="14"/>
      <c r="AD586" s="14"/>
      <c r="AE586" s="14"/>
      <c r="AT586" s="254" t="s">
        <v>307</v>
      </c>
      <c r="AU586" s="254" t="s">
        <v>81</v>
      </c>
      <c r="AV586" s="14" t="s">
        <v>81</v>
      </c>
      <c r="AW586" s="14" t="s">
        <v>33</v>
      </c>
      <c r="AX586" s="14" t="s">
        <v>72</v>
      </c>
      <c r="AY586" s="254" t="s">
        <v>295</v>
      </c>
    </row>
    <row r="587" s="15" customFormat="1">
      <c r="A587" s="15"/>
      <c r="B587" s="255"/>
      <c r="C587" s="256"/>
      <c r="D587" s="235" t="s">
        <v>307</v>
      </c>
      <c r="E587" s="257" t="s">
        <v>21</v>
      </c>
      <c r="F587" s="258" t="s">
        <v>312</v>
      </c>
      <c r="G587" s="256"/>
      <c r="H587" s="259">
        <v>95.599999999999994</v>
      </c>
      <c r="I587" s="260"/>
      <c r="J587" s="256"/>
      <c r="K587" s="256"/>
      <c r="L587" s="261"/>
      <c r="M587" s="262"/>
      <c r="N587" s="263"/>
      <c r="O587" s="263"/>
      <c r="P587" s="263"/>
      <c r="Q587" s="263"/>
      <c r="R587" s="263"/>
      <c r="S587" s="263"/>
      <c r="T587" s="264"/>
      <c r="U587" s="15"/>
      <c r="V587" s="15"/>
      <c r="W587" s="15"/>
      <c r="X587" s="15"/>
      <c r="Y587" s="15"/>
      <c r="Z587" s="15"/>
      <c r="AA587" s="15"/>
      <c r="AB587" s="15"/>
      <c r="AC587" s="15"/>
      <c r="AD587" s="15"/>
      <c r="AE587" s="15"/>
      <c r="AT587" s="265" t="s">
        <v>307</v>
      </c>
      <c r="AU587" s="265" t="s">
        <v>81</v>
      </c>
      <c r="AV587" s="15" t="s">
        <v>303</v>
      </c>
      <c r="AW587" s="15" t="s">
        <v>33</v>
      </c>
      <c r="AX587" s="15" t="s">
        <v>79</v>
      </c>
      <c r="AY587" s="265" t="s">
        <v>295</v>
      </c>
    </row>
    <row r="588" s="2" customFormat="1" ht="44.25" customHeight="1">
      <c r="A588" s="40"/>
      <c r="B588" s="41"/>
      <c r="C588" s="215" t="s">
        <v>1666</v>
      </c>
      <c r="D588" s="215" t="s">
        <v>298</v>
      </c>
      <c r="E588" s="216" t="s">
        <v>1659</v>
      </c>
      <c r="F588" s="217" t="s">
        <v>1660</v>
      </c>
      <c r="G588" s="218" t="s">
        <v>301</v>
      </c>
      <c r="H588" s="219">
        <v>200</v>
      </c>
      <c r="I588" s="220"/>
      <c r="J588" s="221">
        <f>ROUND(I588*H588,2)</f>
        <v>0</v>
      </c>
      <c r="K588" s="217" t="s">
        <v>302</v>
      </c>
      <c r="L588" s="46"/>
      <c r="M588" s="222" t="s">
        <v>21</v>
      </c>
      <c r="N588" s="223" t="s">
        <v>43</v>
      </c>
      <c r="O588" s="86"/>
      <c r="P588" s="224">
        <f>O588*H588</f>
        <v>0</v>
      </c>
      <c r="Q588" s="224">
        <v>0</v>
      </c>
      <c r="R588" s="224">
        <f>Q588*H588</f>
        <v>0</v>
      </c>
      <c r="S588" s="224">
        <v>0</v>
      </c>
      <c r="T588" s="225">
        <f>S588*H588</f>
        <v>0</v>
      </c>
      <c r="U588" s="40"/>
      <c r="V588" s="40"/>
      <c r="W588" s="40"/>
      <c r="X588" s="40"/>
      <c r="Y588" s="40"/>
      <c r="Z588" s="40"/>
      <c r="AA588" s="40"/>
      <c r="AB588" s="40"/>
      <c r="AC588" s="40"/>
      <c r="AD588" s="40"/>
      <c r="AE588" s="40"/>
      <c r="AR588" s="226" t="s">
        <v>373</v>
      </c>
      <c r="AT588" s="226" t="s">
        <v>298</v>
      </c>
      <c r="AU588" s="226" t="s">
        <v>81</v>
      </c>
      <c r="AY588" s="19" t="s">
        <v>295</v>
      </c>
      <c r="BE588" s="227">
        <f>IF(N588="základní",J588,0)</f>
        <v>0</v>
      </c>
      <c r="BF588" s="227">
        <f>IF(N588="snížená",J588,0)</f>
        <v>0</v>
      </c>
      <c r="BG588" s="227">
        <f>IF(N588="zákl. přenesená",J588,0)</f>
        <v>0</v>
      </c>
      <c r="BH588" s="227">
        <f>IF(N588="sníž. přenesená",J588,0)</f>
        <v>0</v>
      </c>
      <c r="BI588" s="227">
        <f>IF(N588="nulová",J588,0)</f>
        <v>0</v>
      </c>
      <c r="BJ588" s="19" t="s">
        <v>79</v>
      </c>
      <c r="BK588" s="227">
        <f>ROUND(I588*H588,2)</f>
        <v>0</v>
      </c>
      <c r="BL588" s="19" t="s">
        <v>373</v>
      </c>
      <c r="BM588" s="226" t="s">
        <v>1817</v>
      </c>
    </row>
    <row r="589" s="2" customFormat="1">
      <c r="A589" s="40"/>
      <c r="B589" s="41"/>
      <c r="C589" s="42"/>
      <c r="D589" s="228" t="s">
        <v>305</v>
      </c>
      <c r="E589" s="42"/>
      <c r="F589" s="229" t="s">
        <v>1662</v>
      </c>
      <c r="G589" s="42"/>
      <c r="H589" s="42"/>
      <c r="I589" s="230"/>
      <c r="J589" s="42"/>
      <c r="K589" s="42"/>
      <c r="L589" s="46"/>
      <c r="M589" s="231"/>
      <c r="N589" s="232"/>
      <c r="O589" s="86"/>
      <c r="P589" s="86"/>
      <c r="Q589" s="86"/>
      <c r="R589" s="86"/>
      <c r="S589" s="86"/>
      <c r="T589" s="87"/>
      <c r="U589" s="40"/>
      <c r="V589" s="40"/>
      <c r="W589" s="40"/>
      <c r="X589" s="40"/>
      <c r="Y589" s="40"/>
      <c r="Z589" s="40"/>
      <c r="AA589" s="40"/>
      <c r="AB589" s="40"/>
      <c r="AC589" s="40"/>
      <c r="AD589" s="40"/>
      <c r="AE589" s="40"/>
      <c r="AT589" s="19" t="s">
        <v>305</v>
      </c>
      <c r="AU589" s="19" t="s">
        <v>81</v>
      </c>
    </row>
    <row r="590" s="14" customFormat="1">
      <c r="A590" s="14"/>
      <c r="B590" s="244"/>
      <c r="C590" s="245"/>
      <c r="D590" s="235" t="s">
        <v>307</v>
      </c>
      <c r="E590" s="246" t="s">
        <v>21</v>
      </c>
      <c r="F590" s="247" t="s">
        <v>1663</v>
      </c>
      <c r="G590" s="245"/>
      <c r="H590" s="248">
        <v>200</v>
      </c>
      <c r="I590" s="249"/>
      <c r="J590" s="245"/>
      <c r="K590" s="245"/>
      <c r="L590" s="250"/>
      <c r="M590" s="251"/>
      <c r="N590" s="252"/>
      <c r="O590" s="252"/>
      <c r="P590" s="252"/>
      <c r="Q590" s="252"/>
      <c r="R590" s="252"/>
      <c r="S590" s="252"/>
      <c r="T590" s="253"/>
      <c r="U590" s="14"/>
      <c r="V590" s="14"/>
      <c r="W590" s="14"/>
      <c r="X590" s="14"/>
      <c r="Y590" s="14"/>
      <c r="Z590" s="14"/>
      <c r="AA590" s="14"/>
      <c r="AB590" s="14"/>
      <c r="AC590" s="14"/>
      <c r="AD590" s="14"/>
      <c r="AE590" s="14"/>
      <c r="AT590" s="254" t="s">
        <v>307</v>
      </c>
      <c r="AU590" s="254" t="s">
        <v>81</v>
      </c>
      <c r="AV590" s="14" t="s">
        <v>81</v>
      </c>
      <c r="AW590" s="14" t="s">
        <v>33</v>
      </c>
      <c r="AX590" s="14" t="s">
        <v>72</v>
      </c>
      <c r="AY590" s="254" t="s">
        <v>295</v>
      </c>
    </row>
    <row r="591" s="15" customFormat="1">
      <c r="A591" s="15"/>
      <c r="B591" s="255"/>
      <c r="C591" s="256"/>
      <c r="D591" s="235" t="s">
        <v>307</v>
      </c>
      <c r="E591" s="257" t="s">
        <v>21</v>
      </c>
      <c r="F591" s="258" t="s">
        <v>312</v>
      </c>
      <c r="G591" s="256"/>
      <c r="H591" s="259">
        <v>200</v>
      </c>
      <c r="I591" s="260"/>
      <c r="J591" s="256"/>
      <c r="K591" s="256"/>
      <c r="L591" s="261"/>
      <c r="M591" s="262"/>
      <c r="N591" s="263"/>
      <c r="O591" s="263"/>
      <c r="P591" s="263"/>
      <c r="Q591" s="263"/>
      <c r="R591" s="263"/>
      <c r="S591" s="263"/>
      <c r="T591" s="264"/>
      <c r="U591" s="15"/>
      <c r="V591" s="15"/>
      <c r="W591" s="15"/>
      <c r="X591" s="15"/>
      <c r="Y591" s="15"/>
      <c r="Z591" s="15"/>
      <c r="AA591" s="15"/>
      <c r="AB591" s="15"/>
      <c r="AC591" s="15"/>
      <c r="AD591" s="15"/>
      <c r="AE591" s="15"/>
      <c r="AT591" s="265" t="s">
        <v>307</v>
      </c>
      <c r="AU591" s="265" t="s">
        <v>81</v>
      </c>
      <c r="AV591" s="15" t="s">
        <v>303</v>
      </c>
      <c r="AW591" s="15" t="s">
        <v>33</v>
      </c>
      <c r="AX591" s="15" t="s">
        <v>79</v>
      </c>
      <c r="AY591" s="265" t="s">
        <v>295</v>
      </c>
    </row>
    <row r="592" s="2" customFormat="1" ht="16.5" customHeight="1">
      <c r="A592" s="40"/>
      <c r="B592" s="41"/>
      <c r="C592" s="286" t="s">
        <v>1684</v>
      </c>
      <c r="D592" s="286" t="s">
        <v>947</v>
      </c>
      <c r="E592" s="287" t="s">
        <v>1174</v>
      </c>
      <c r="F592" s="288" t="s">
        <v>1175</v>
      </c>
      <c r="G592" s="289" t="s">
        <v>301</v>
      </c>
      <c r="H592" s="290">
        <v>210</v>
      </c>
      <c r="I592" s="291"/>
      <c r="J592" s="292">
        <f>ROUND(I592*H592,2)</f>
        <v>0</v>
      </c>
      <c r="K592" s="288" t="s">
        <v>302</v>
      </c>
      <c r="L592" s="293"/>
      <c r="M592" s="294" t="s">
        <v>21</v>
      </c>
      <c r="N592" s="295" t="s">
        <v>43</v>
      </c>
      <c r="O592" s="86"/>
      <c r="P592" s="224">
        <f>O592*H592</f>
        <v>0</v>
      </c>
      <c r="Q592" s="224">
        <v>1.0000000000000001E-05</v>
      </c>
      <c r="R592" s="224">
        <f>Q592*H592</f>
        <v>0.0021000000000000003</v>
      </c>
      <c r="S592" s="224">
        <v>0</v>
      </c>
      <c r="T592" s="225">
        <f>S592*H592</f>
        <v>0</v>
      </c>
      <c r="U592" s="40"/>
      <c r="V592" s="40"/>
      <c r="W592" s="40"/>
      <c r="X592" s="40"/>
      <c r="Y592" s="40"/>
      <c r="Z592" s="40"/>
      <c r="AA592" s="40"/>
      <c r="AB592" s="40"/>
      <c r="AC592" s="40"/>
      <c r="AD592" s="40"/>
      <c r="AE592" s="40"/>
      <c r="AR592" s="226" t="s">
        <v>997</v>
      </c>
      <c r="AT592" s="226" t="s">
        <v>947</v>
      </c>
      <c r="AU592" s="226" t="s">
        <v>81</v>
      </c>
      <c r="AY592" s="19" t="s">
        <v>295</v>
      </c>
      <c r="BE592" s="227">
        <f>IF(N592="základní",J592,0)</f>
        <v>0</v>
      </c>
      <c r="BF592" s="227">
        <f>IF(N592="snížená",J592,0)</f>
        <v>0</v>
      </c>
      <c r="BG592" s="227">
        <f>IF(N592="zákl. přenesená",J592,0)</f>
        <v>0</v>
      </c>
      <c r="BH592" s="227">
        <f>IF(N592="sníž. přenesená",J592,0)</f>
        <v>0</v>
      </c>
      <c r="BI592" s="227">
        <f>IF(N592="nulová",J592,0)</f>
        <v>0</v>
      </c>
      <c r="BJ592" s="19" t="s">
        <v>79</v>
      </c>
      <c r="BK592" s="227">
        <f>ROUND(I592*H592,2)</f>
        <v>0</v>
      </c>
      <c r="BL592" s="19" t="s">
        <v>373</v>
      </c>
      <c r="BM592" s="226" t="s">
        <v>1818</v>
      </c>
    </row>
    <row r="593" s="14" customFormat="1">
      <c r="A593" s="14"/>
      <c r="B593" s="244"/>
      <c r="C593" s="245"/>
      <c r="D593" s="235" t="s">
        <v>307</v>
      </c>
      <c r="E593" s="245"/>
      <c r="F593" s="247" t="s">
        <v>1177</v>
      </c>
      <c r="G593" s="245"/>
      <c r="H593" s="248">
        <v>210</v>
      </c>
      <c r="I593" s="249"/>
      <c r="J593" s="245"/>
      <c r="K593" s="245"/>
      <c r="L593" s="250"/>
      <c r="M593" s="251"/>
      <c r="N593" s="252"/>
      <c r="O593" s="252"/>
      <c r="P593" s="252"/>
      <c r="Q593" s="252"/>
      <c r="R593" s="252"/>
      <c r="S593" s="252"/>
      <c r="T593" s="253"/>
      <c r="U593" s="14"/>
      <c r="V593" s="14"/>
      <c r="W593" s="14"/>
      <c r="X593" s="14"/>
      <c r="Y593" s="14"/>
      <c r="Z593" s="14"/>
      <c r="AA593" s="14"/>
      <c r="AB593" s="14"/>
      <c r="AC593" s="14"/>
      <c r="AD593" s="14"/>
      <c r="AE593" s="14"/>
      <c r="AT593" s="254" t="s">
        <v>307</v>
      </c>
      <c r="AU593" s="254" t="s">
        <v>81</v>
      </c>
      <c r="AV593" s="14" t="s">
        <v>81</v>
      </c>
      <c r="AW593" s="14" t="s">
        <v>4</v>
      </c>
      <c r="AX593" s="14" t="s">
        <v>79</v>
      </c>
      <c r="AY593" s="254" t="s">
        <v>295</v>
      </c>
    </row>
    <row r="594" s="2" customFormat="1" ht="33" customHeight="1">
      <c r="A594" s="40"/>
      <c r="B594" s="41"/>
      <c r="C594" s="215" t="s">
        <v>1528</v>
      </c>
      <c r="D594" s="215" t="s">
        <v>298</v>
      </c>
      <c r="E594" s="216" t="s">
        <v>1667</v>
      </c>
      <c r="F594" s="217" t="s">
        <v>1668</v>
      </c>
      <c r="G594" s="218" t="s">
        <v>301</v>
      </c>
      <c r="H594" s="219">
        <v>777.04700000000003</v>
      </c>
      <c r="I594" s="220"/>
      <c r="J594" s="221">
        <f>ROUND(I594*H594,2)</f>
        <v>0</v>
      </c>
      <c r="K594" s="217" t="s">
        <v>302</v>
      </c>
      <c r="L594" s="46"/>
      <c r="M594" s="222" t="s">
        <v>21</v>
      </c>
      <c r="N594" s="223" t="s">
        <v>43</v>
      </c>
      <c r="O594" s="86"/>
      <c r="P594" s="224">
        <f>O594*H594</f>
        <v>0</v>
      </c>
      <c r="Q594" s="224">
        <v>0.00020000000000000001</v>
      </c>
      <c r="R594" s="224">
        <f>Q594*H594</f>
        <v>0.1554094</v>
      </c>
      <c r="S594" s="224">
        <v>0</v>
      </c>
      <c r="T594" s="225">
        <f>S594*H594</f>
        <v>0</v>
      </c>
      <c r="U594" s="40"/>
      <c r="V594" s="40"/>
      <c r="W594" s="40"/>
      <c r="X594" s="40"/>
      <c r="Y594" s="40"/>
      <c r="Z594" s="40"/>
      <c r="AA594" s="40"/>
      <c r="AB594" s="40"/>
      <c r="AC594" s="40"/>
      <c r="AD594" s="40"/>
      <c r="AE594" s="40"/>
      <c r="AR594" s="226" t="s">
        <v>373</v>
      </c>
      <c r="AT594" s="226" t="s">
        <v>298</v>
      </c>
      <c r="AU594" s="226" t="s">
        <v>81</v>
      </c>
      <c r="AY594" s="19" t="s">
        <v>295</v>
      </c>
      <c r="BE594" s="227">
        <f>IF(N594="základní",J594,0)</f>
        <v>0</v>
      </c>
      <c r="BF594" s="227">
        <f>IF(N594="snížená",J594,0)</f>
        <v>0</v>
      </c>
      <c r="BG594" s="227">
        <f>IF(N594="zákl. přenesená",J594,0)</f>
        <v>0</v>
      </c>
      <c r="BH594" s="227">
        <f>IF(N594="sníž. přenesená",J594,0)</f>
        <v>0</v>
      </c>
      <c r="BI594" s="227">
        <f>IF(N594="nulová",J594,0)</f>
        <v>0</v>
      </c>
      <c r="BJ594" s="19" t="s">
        <v>79</v>
      </c>
      <c r="BK594" s="227">
        <f>ROUND(I594*H594,2)</f>
        <v>0</v>
      </c>
      <c r="BL594" s="19" t="s">
        <v>373</v>
      </c>
      <c r="BM594" s="226" t="s">
        <v>1819</v>
      </c>
    </row>
    <row r="595" s="2" customFormat="1">
      <c r="A595" s="40"/>
      <c r="B595" s="41"/>
      <c r="C595" s="42"/>
      <c r="D595" s="228" t="s">
        <v>305</v>
      </c>
      <c r="E595" s="42"/>
      <c r="F595" s="229" t="s">
        <v>1670</v>
      </c>
      <c r="G595" s="42"/>
      <c r="H595" s="42"/>
      <c r="I595" s="230"/>
      <c r="J595" s="42"/>
      <c r="K595" s="42"/>
      <c r="L595" s="46"/>
      <c r="M595" s="231"/>
      <c r="N595" s="232"/>
      <c r="O595" s="86"/>
      <c r="P595" s="86"/>
      <c r="Q595" s="86"/>
      <c r="R595" s="86"/>
      <c r="S595" s="86"/>
      <c r="T595" s="87"/>
      <c r="U595" s="40"/>
      <c r="V595" s="40"/>
      <c r="W595" s="40"/>
      <c r="X595" s="40"/>
      <c r="Y595" s="40"/>
      <c r="Z595" s="40"/>
      <c r="AA595" s="40"/>
      <c r="AB595" s="40"/>
      <c r="AC595" s="40"/>
      <c r="AD595" s="40"/>
      <c r="AE595" s="40"/>
      <c r="AT595" s="19" t="s">
        <v>305</v>
      </c>
      <c r="AU595" s="19" t="s">
        <v>81</v>
      </c>
    </row>
    <row r="596" s="13" customFormat="1">
      <c r="A596" s="13"/>
      <c r="B596" s="233"/>
      <c r="C596" s="234"/>
      <c r="D596" s="235" t="s">
        <v>307</v>
      </c>
      <c r="E596" s="236" t="s">
        <v>21</v>
      </c>
      <c r="F596" s="237" t="s">
        <v>1671</v>
      </c>
      <c r="G596" s="234"/>
      <c r="H596" s="236" t="s">
        <v>21</v>
      </c>
      <c r="I596" s="238"/>
      <c r="J596" s="234"/>
      <c r="K596" s="234"/>
      <c r="L596" s="239"/>
      <c r="M596" s="240"/>
      <c r="N596" s="241"/>
      <c r="O596" s="241"/>
      <c r="P596" s="241"/>
      <c r="Q596" s="241"/>
      <c r="R596" s="241"/>
      <c r="S596" s="241"/>
      <c r="T596" s="242"/>
      <c r="U596" s="13"/>
      <c r="V596" s="13"/>
      <c r="W596" s="13"/>
      <c r="X596" s="13"/>
      <c r="Y596" s="13"/>
      <c r="Z596" s="13"/>
      <c r="AA596" s="13"/>
      <c r="AB596" s="13"/>
      <c r="AC596" s="13"/>
      <c r="AD596" s="13"/>
      <c r="AE596" s="13"/>
      <c r="AT596" s="243" t="s">
        <v>307</v>
      </c>
      <c r="AU596" s="243" t="s">
        <v>81</v>
      </c>
      <c r="AV596" s="13" t="s">
        <v>79</v>
      </c>
      <c r="AW596" s="13" t="s">
        <v>33</v>
      </c>
      <c r="AX596" s="13" t="s">
        <v>72</v>
      </c>
      <c r="AY596" s="243" t="s">
        <v>295</v>
      </c>
    </row>
    <row r="597" s="14" customFormat="1">
      <c r="A597" s="14"/>
      <c r="B597" s="244"/>
      <c r="C597" s="245"/>
      <c r="D597" s="235" t="s">
        <v>307</v>
      </c>
      <c r="E597" s="246" t="s">
        <v>21</v>
      </c>
      <c r="F597" s="247" t="s">
        <v>1188</v>
      </c>
      <c r="G597" s="245"/>
      <c r="H597" s="248">
        <v>173.53</v>
      </c>
      <c r="I597" s="249"/>
      <c r="J597" s="245"/>
      <c r="K597" s="245"/>
      <c r="L597" s="250"/>
      <c r="M597" s="251"/>
      <c r="N597" s="252"/>
      <c r="O597" s="252"/>
      <c r="P597" s="252"/>
      <c r="Q597" s="252"/>
      <c r="R597" s="252"/>
      <c r="S597" s="252"/>
      <c r="T597" s="253"/>
      <c r="U597" s="14"/>
      <c r="V597" s="14"/>
      <c r="W597" s="14"/>
      <c r="X597" s="14"/>
      <c r="Y597" s="14"/>
      <c r="Z597" s="14"/>
      <c r="AA597" s="14"/>
      <c r="AB597" s="14"/>
      <c r="AC597" s="14"/>
      <c r="AD597" s="14"/>
      <c r="AE597" s="14"/>
      <c r="AT597" s="254" t="s">
        <v>307</v>
      </c>
      <c r="AU597" s="254" t="s">
        <v>81</v>
      </c>
      <c r="AV597" s="14" t="s">
        <v>81</v>
      </c>
      <c r="AW597" s="14" t="s">
        <v>33</v>
      </c>
      <c r="AX597" s="14" t="s">
        <v>72</v>
      </c>
      <c r="AY597" s="254" t="s">
        <v>295</v>
      </c>
    </row>
    <row r="598" s="16" customFormat="1">
      <c r="A598" s="16"/>
      <c r="B598" s="270"/>
      <c r="C598" s="271"/>
      <c r="D598" s="235" t="s">
        <v>307</v>
      </c>
      <c r="E598" s="272" t="s">
        <v>21</v>
      </c>
      <c r="F598" s="273" t="s">
        <v>433</v>
      </c>
      <c r="G598" s="271"/>
      <c r="H598" s="274">
        <v>173.53</v>
      </c>
      <c r="I598" s="275"/>
      <c r="J598" s="271"/>
      <c r="K598" s="271"/>
      <c r="L598" s="276"/>
      <c r="M598" s="277"/>
      <c r="N598" s="278"/>
      <c r="O598" s="278"/>
      <c r="P598" s="278"/>
      <c r="Q598" s="278"/>
      <c r="R598" s="278"/>
      <c r="S598" s="278"/>
      <c r="T598" s="279"/>
      <c r="U598" s="16"/>
      <c r="V598" s="16"/>
      <c r="W598" s="16"/>
      <c r="X598" s="16"/>
      <c r="Y598" s="16"/>
      <c r="Z598" s="16"/>
      <c r="AA598" s="16"/>
      <c r="AB598" s="16"/>
      <c r="AC598" s="16"/>
      <c r="AD598" s="16"/>
      <c r="AE598" s="16"/>
      <c r="AT598" s="280" t="s">
        <v>307</v>
      </c>
      <c r="AU598" s="280" t="s">
        <v>81</v>
      </c>
      <c r="AV598" s="16" t="s">
        <v>92</v>
      </c>
      <c r="AW598" s="16" t="s">
        <v>33</v>
      </c>
      <c r="AX598" s="16" t="s">
        <v>72</v>
      </c>
      <c r="AY598" s="280" t="s">
        <v>295</v>
      </c>
    </row>
    <row r="599" s="13" customFormat="1">
      <c r="A599" s="13"/>
      <c r="B599" s="233"/>
      <c r="C599" s="234"/>
      <c r="D599" s="235" t="s">
        <v>307</v>
      </c>
      <c r="E599" s="236" t="s">
        <v>21</v>
      </c>
      <c r="F599" s="237" t="s">
        <v>1672</v>
      </c>
      <c r="G599" s="234"/>
      <c r="H599" s="236" t="s">
        <v>21</v>
      </c>
      <c r="I599" s="238"/>
      <c r="J599" s="234"/>
      <c r="K599" s="234"/>
      <c r="L599" s="239"/>
      <c r="M599" s="240"/>
      <c r="N599" s="241"/>
      <c r="O599" s="241"/>
      <c r="P599" s="241"/>
      <c r="Q599" s="241"/>
      <c r="R599" s="241"/>
      <c r="S599" s="241"/>
      <c r="T599" s="242"/>
      <c r="U599" s="13"/>
      <c r="V599" s="13"/>
      <c r="W599" s="13"/>
      <c r="X599" s="13"/>
      <c r="Y599" s="13"/>
      <c r="Z599" s="13"/>
      <c r="AA599" s="13"/>
      <c r="AB599" s="13"/>
      <c r="AC599" s="13"/>
      <c r="AD599" s="13"/>
      <c r="AE599" s="13"/>
      <c r="AT599" s="243" t="s">
        <v>307</v>
      </c>
      <c r="AU599" s="243" t="s">
        <v>81</v>
      </c>
      <c r="AV599" s="13" t="s">
        <v>79</v>
      </c>
      <c r="AW599" s="13" t="s">
        <v>33</v>
      </c>
      <c r="AX599" s="13" t="s">
        <v>72</v>
      </c>
      <c r="AY599" s="243" t="s">
        <v>295</v>
      </c>
    </row>
    <row r="600" s="13" customFormat="1">
      <c r="A600" s="13"/>
      <c r="B600" s="233"/>
      <c r="C600" s="234"/>
      <c r="D600" s="235" t="s">
        <v>307</v>
      </c>
      <c r="E600" s="236" t="s">
        <v>21</v>
      </c>
      <c r="F600" s="237" t="s">
        <v>864</v>
      </c>
      <c r="G600" s="234"/>
      <c r="H600" s="236" t="s">
        <v>21</v>
      </c>
      <c r="I600" s="238"/>
      <c r="J600" s="234"/>
      <c r="K600" s="234"/>
      <c r="L600" s="239"/>
      <c r="M600" s="240"/>
      <c r="N600" s="241"/>
      <c r="O600" s="241"/>
      <c r="P600" s="241"/>
      <c r="Q600" s="241"/>
      <c r="R600" s="241"/>
      <c r="S600" s="241"/>
      <c r="T600" s="242"/>
      <c r="U600" s="13"/>
      <c r="V600" s="13"/>
      <c r="W600" s="13"/>
      <c r="X600" s="13"/>
      <c r="Y600" s="13"/>
      <c r="Z600" s="13"/>
      <c r="AA600" s="13"/>
      <c r="AB600" s="13"/>
      <c r="AC600" s="13"/>
      <c r="AD600" s="13"/>
      <c r="AE600" s="13"/>
      <c r="AT600" s="243" t="s">
        <v>307</v>
      </c>
      <c r="AU600" s="243" t="s">
        <v>81</v>
      </c>
      <c r="AV600" s="13" t="s">
        <v>79</v>
      </c>
      <c r="AW600" s="13" t="s">
        <v>33</v>
      </c>
      <c r="AX600" s="13" t="s">
        <v>72</v>
      </c>
      <c r="AY600" s="243" t="s">
        <v>295</v>
      </c>
    </row>
    <row r="601" s="14" customFormat="1">
      <c r="A601" s="14"/>
      <c r="B601" s="244"/>
      <c r="C601" s="245"/>
      <c r="D601" s="235" t="s">
        <v>307</v>
      </c>
      <c r="E601" s="246" t="s">
        <v>21</v>
      </c>
      <c r="F601" s="247" t="s">
        <v>1673</v>
      </c>
      <c r="G601" s="245"/>
      <c r="H601" s="248">
        <v>29.5</v>
      </c>
      <c r="I601" s="249"/>
      <c r="J601" s="245"/>
      <c r="K601" s="245"/>
      <c r="L601" s="250"/>
      <c r="M601" s="251"/>
      <c r="N601" s="252"/>
      <c r="O601" s="252"/>
      <c r="P601" s="252"/>
      <c r="Q601" s="252"/>
      <c r="R601" s="252"/>
      <c r="S601" s="252"/>
      <c r="T601" s="253"/>
      <c r="U601" s="14"/>
      <c r="V601" s="14"/>
      <c r="W601" s="14"/>
      <c r="X601" s="14"/>
      <c r="Y601" s="14"/>
      <c r="Z601" s="14"/>
      <c r="AA601" s="14"/>
      <c r="AB601" s="14"/>
      <c r="AC601" s="14"/>
      <c r="AD601" s="14"/>
      <c r="AE601" s="14"/>
      <c r="AT601" s="254" t="s">
        <v>307</v>
      </c>
      <c r="AU601" s="254" t="s">
        <v>81</v>
      </c>
      <c r="AV601" s="14" t="s">
        <v>81</v>
      </c>
      <c r="AW601" s="14" t="s">
        <v>33</v>
      </c>
      <c r="AX601" s="14" t="s">
        <v>72</v>
      </c>
      <c r="AY601" s="254" t="s">
        <v>295</v>
      </c>
    </row>
    <row r="602" s="13" customFormat="1">
      <c r="A602" s="13"/>
      <c r="B602" s="233"/>
      <c r="C602" s="234"/>
      <c r="D602" s="235" t="s">
        <v>307</v>
      </c>
      <c r="E602" s="236" t="s">
        <v>21</v>
      </c>
      <c r="F602" s="237" t="s">
        <v>1674</v>
      </c>
      <c r="G602" s="234"/>
      <c r="H602" s="236" t="s">
        <v>21</v>
      </c>
      <c r="I602" s="238"/>
      <c r="J602" s="234"/>
      <c r="K602" s="234"/>
      <c r="L602" s="239"/>
      <c r="M602" s="240"/>
      <c r="N602" s="241"/>
      <c r="O602" s="241"/>
      <c r="P602" s="241"/>
      <c r="Q602" s="241"/>
      <c r="R602" s="241"/>
      <c r="S602" s="241"/>
      <c r="T602" s="242"/>
      <c r="U602" s="13"/>
      <c r="V602" s="13"/>
      <c r="W602" s="13"/>
      <c r="X602" s="13"/>
      <c r="Y602" s="13"/>
      <c r="Z602" s="13"/>
      <c r="AA602" s="13"/>
      <c r="AB602" s="13"/>
      <c r="AC602" s="13"/>
      <c r="AD602" s="13"/>
      <c r="AE602" s="13"/>
      <c r="AT602" s="243" t="s">
        <v>307</v>
      </c>
      <c r="AU602" s="243" t="s">
        <v>81</v>
      </c>
      <c r="AV602" s="13" t="s">
        <v>79</v>
      </c>
      <c r="AW602" s="13" t="s">
        <v>33</v>
      </c>
      <c r="AX602" s="13" t="s">
        <v>72</v>
      </c>
      <c r="AY602" s="243" t="s">
        <v>295</v>
      </c>
    </row>
    <row r="603" s="14" customFormat="1">
      <c r="A603" s="14"/>
      <c r="B603" s="244"/>
      <c r="C603" s="245"/>
      <c r="D603" s="235" t="s">
        <v>307</v>
      </c>
      <c r="E603" s="246" t="s">
        <v>21</v>
      </c>
      <c r="F603" s="247" t="s">
        <v>1675</v>
      </c>
      <c r="G603" s="245"/>
      <c r="H603" s="248">
        <v>202.375</v>
      </c>
      <c r="I603" s="249"/>
      <c r="J603" s="245"/>
      <c r="K603" s="245"/>
      <c r="L603" s="250"/>
      <c r="M603" s="251"/>
      <c r="N603" s="252"/>
      <c r="O603" s="252"/>
      <c r="P603" s="252"/>
      <c r="Q603" s="252"/>
      <c r="R603" s="252"/>
      <c r="S603" s="252"/>
      <c r="T603" s="253"/>
      <c r="U603" s="14"/>
      <c r="V603" s="14"/>
      <c r="W603" s="14"/>
      <c r="X603" s="14"/>
      <c r="Y603" s="14"/>
      <c r="Z603" s="14"/>
      <c r="AA603" s="14"/>
      <c r="AB603" s="14"/>
      <c r="AC603" s="14"/>
      <c r="AD603" s="14"/>
      <c r="AE603" s="14"/>
      <c r="AT603" s="254" t="s">
        <v>307</v>
      </c>
      <c r="AU603" s="254" t="s">
        <v>81</v>
      </c>
      <c r="AV603" s="14" t="s">
        <v>81</v>
      </c>
      <c r="AW603" s="14" t="s">
        <v>33</v>
      </c>
      <c r="AX603" s="14" t="s">
        <v>72</v>
      </c>
      <c r="AY603" s="254" t="s">
        <v>295</v>
      </c>
    </row>
    <row r="604" s="13" customFormat="1">
      <c r="A604" s="13"/>
      <c r="B604" s="233"/>
      <c r="C604" s="234"/>
      <c r="D604" s="235" t="s">
        <v>307</v>
      </c>
      <c r="E604" s="236" t="s">
        <v>21</v>
      </c>
      <c r="F604" s="237" t="s">
        <v>1655</v>
      </c>
      <c r="G604" s="234"/>
      <c r="H604" s="236" t="s">
        <v>21</v>
      </c>
      <c r="I604" s="238"/>
      <c r="J604" s="234"/>
      <c r="K604" s="234"/>
      <c r="L604" s="239"/>
      <c r="M604" s="240"/>
      <c r="N604" s="241"/>
      <c r="O604" s="241"/>
      <c r="P604" s="241"/>
      <c r="Q604" s="241"/>
      <c r="R604" s="241"/>
      <c r="S604" s="241"/>
      <c r="T604" s="242"/>
      <c r="U604" s="13"/>
      <c r="V604" s="13"/>
      <c r="W604" s="13"/>
      <c r="X604" s="13"/>
      <c r="Y604" s="13"/>
      <c r="Z604" s="13"/>
      <c r="AA604" s="13"/>
      <c r="AB604" s="13"/>
      <c r="AC604" s="13"/>
      <c r="AD604" s="13"/>
      <c r="AE604" s="13"/>
      <c r="AT604" s="243" t="s">
        <v>307</v>
      </c>
      <c r="AU604" s="243" t="s">
        <v>81</v>
      </c>
      <c r="AV604" s="13" t="s">
        <v>79</v>
      </c>
      <c r="AW604" s="13" t="s">
        <v>33</v>
      </c>
      <c r="AX604" s="13" t="s">
        <v>72</v>
      </c>
      <c r="AY604" s="243" t="s">
        <v>295</v>
      </c>
    </row>
    <row r="605" s="14" customFormat="1">
      <c r="A605" s="14"/>
      <c r="B605" s="244"/>
      <c r="C605" s="245"/>
      <c r="D605" s="235" t="s">
        <v>307</v>
      </c>
      <c r="E605" s="246" t="s">
        <v>21</v>
      </c>
      <c r="F605" s="247" t="s">
        <v>1676</v>
      </c>
      <c r="G605" s="245"/>
      <c r="H605" s="248">
        <v>47.25</v>
      </c>
      <c r="I605" s="249"/>
      <c r="J605" s="245"/>
      <c r="K605" s="245"/>
      <c r="L605" s="250"/>
      <c r="M605" s="251"/>
      <c r="N605" s="252"/>
      <c r="O605" s="252"/>
      <c r="P605" s="252"/>
      <c r="Q605" s="252"/>
      <c r="R605" s="252"/>
      <c r="S605" s="252"/>
      <c r="T605" s="253"/>
      <c r="U605" s="14"/>
      <c r="V605" s="14"/>
      <c r="W605" s="14"/>
      <c r="X605" s="14"/>
      <c r="Y605" s="14"/>
      <c r="Z605" s="14"/>
      <c r="AA605" s="14"/>
      <c r="AB605" s="14"/>
      <c r="AC605" s="14"/>
      <c r="AD605" s="14"/>
      <c r="AE605" s="14"/>
      <c r="AT605" s="254" t="s">
        <v>307</v>
      </c>
      <c r="AU605" s="254" t="s">
        <v>81</v>
      </c>
      <c r="AV605" s="14" t="s">
        <v>81</v>
      </c>
      <c r="AW605" s="14" t="s">
        <v>33</v>
      </c>
      <c r="AX605" s="14" t="s">
        <v>72</v>
      </c>
      <c r="AY605" s="254" t="s">
        <v>295</v>
      </c>
    </row>
    <row r="606" s="13" customFormat="1">
      <c r="A606" s="13"/>
      <c r="B606" s="233"/>
      <c r="C606" s="234"/>
      <c r="D606" s="235" t="s">
        <v>307</v>
      </c>
      <c r="E606" s="236" t="s">
        <v>21</v>
      </c>
      <c r="F606" s="237" t="s">
        <v>864</v>
      </c>
      <c r="G606" s="234"/>
      <c r="H606" s="236" t="s">
        <v>21</v>
      </c>
      <c r="I606" s="238"/>
      <c r="J606" s="234"/>
      <c r="K606" s="234"/>
      <c r="L606" s="239"/>
      <c r="M606" s="240"/>
      <c r="N606" s="241"/>
      <c r="O606" s="241"/>
      <c r="P606" s="241"/>
      <c r="Q606" s="241"/>
      <c r="R606" s="241"/>
      <c r="S606" s="241"/>
      <c r="T606" s="242"/>
      <c r="U606" s="13"/>
      <c r="V606" s="13"/>
      <c r="W606" s="13"/>
      <c r="X606" s="13"/>
      <c r="Y606" s="13"/>
      <c r="Z606" s="13"/>
      <c r="AA606" s="13"/>
      <c r="AB606" s="13"/>
      <c r="AC606" s="13"/>
      <c r="AD606" s="13"/>
      <c r="AE606" s="13"/>
      <c r="AT606" s="243" t="s">
        <v>307</v>
      </c>
      <c r="AU606" s="243" t="s">
        <v>81</v>
      </c>
      <c r="AV606" s="13" t="s">
        <v>79</v>
      </c>
      <c r="AW606" s="13" t="s">
        <v>33</v>
      </c>
      <c r="AX606" s="13" t="s">
        <v>72</v>
      </c>
      <c r="AY606" s="243" t="s">
        <v>295</v>
      </c>
    </row>
    <row r="607" s="14" customFormat="1">
      <c r="A607" s="14"/>
      <c r="B607" s="244"/>
      <c r="C607" s="245"/>
      <c r="D607" s="235" t="s">
        <v>307</v>
      </c>
      <c r="E607" s="246" t="s">
        <v>21</v>
      </c>
      <c r="F607" s="247" t="s">
        <v>1677</v>
      </c>
      <c r="G607" s="245"/>
      <c r="H607" s="248">
        <v>14.5</v>
      </c>
      <c r="I607" s="249"/>
      <c r="J607" s="245"/>
      <c r="K607" s="245"/>
      <c r="L607" s="250"/>
      <c r="M607" s="251"/>
      <c r="N607" s="252"/>
      <c r="O607" s="252"/>
      <c r="P607" s="252"/>
      <c r="Q607" s="252"/>
      <c r="R607" s="252"/>
      <c r="S607" s="252"/>
      <c r="T607" s="253"/>
      <c r="U607" s="14"/>
      <c r="V607" s="14"/>
      <c r="W607" s="14"/>
      <c r="X607" s="14"/>
      <c r="Y607" s="14"/>
      <c r="Z607" s="14"/>
      <c r="AA607" s="14"/>
      <c r="AB607" s="14"/>
      <c r="AC607" s="14"/>
      <c r="AD607" s="14"/>
      <c r="AE607" s="14"/>
      <c r="AT607" s="254" t="s">
        <v>307</v>
      </c>
      <c r="AU607" s="254" t="s">
        <v>81</v>
      </c>
      <c r="AV607" s="14" t="s">
        <v>81</v>
      </c>
      <c r="AW607" s="14" t="s">
        <v>33</v>
      </c>
      <c r="AX607" s="14" t="s">
        <v>72</v>
      </c>
      <c r="AY607" s="254" t="s">
        <v>295</v>
      </c>
    </row>
    <row r="608" s="13" customFormat="1">
      <c r="A608" s="13"/>
      <c r="B608" s="233"/>
      <c r="C608" s="234"/>
      <c r="D608" s="235" t="s">
        <v>307</v>
      </c>
      <c r="E608" s="236" t="s">
        <v>21</v>
      </c>
      <c r="F608" s="237" t="s">
        <v>1593</v>
      </c>
      <c r="G608" s="234"/>
      <c r="H608" s="236" t="s">
        <v>21</v>
      </c>
      <c r="I608" s="238"/>
      <c r="J608" s="234"/>
      <c r="K608" s="234"/>
      <c r="L608" s="239"/>
      <c r="M608" s="240"/>
      <c r="N608" s="241"/>
      <c r="O608" s="241"/>
      <c r="P608" s="241"/>
      <c r="Q608" s="241"/>
      <c r="R608" s="241"/>
      <c r="S608" s="241"/>
      <c r="T608" s="242"/>
      <c r="U608" s="13"/>
      <c r="V608" s="13"/>
      <c r="W608" s="13"/>
      <c r="X608" s="13"/>
      <c r="Y608" s="13"/>
      <c r="Z608" s="13"/>
      <c r="AA608" s="13"/>
      <c r="AB608" s="13"/>
      <c r="AC608" s="13"/>
      <c r="AD608" s="13"/>
      <c r="AE608" s="13"/>
      <c r="AT608" s="243" t="s">
        <v>307</v>
      </c>
      <c r="AU608" s="243" t="s">
        <v>81</v>
      </c>
      <c r="AV608" s="13" t="s">
        <v>79</v>
      </c>
      <c r="AW608" s="13" t="s">
        <v>33</v>
      </c>
      <c r="AX608" s="13" t="s">
        <v>72</v>
      </c>
      <c r="AY608" s="243" t="s">
        <v>295</v>
      </c>
    </row>
    <row r="609" s="14" customFormat="1">
      <c r="A609" s="14"/>
      <c r="B609" s="244"/>
      <c r="C609" s="245"/>
      <c r="D609" s="235" t="s">
        <v>307</v>
      </c>
      <c r="E609" s="246" t="s">
        <v>21</v>
      </c>
      <c r="F609" s="247" t="s">
        <v>1678</v>
      </c>
      <c r="G609" s="245"/>
      <c r="H609" s="248">
        <v>39.524999999999999</v>
      </c>
      <c r="I609" s="249"/>
      <c r="J609" s="245"/>
      <c r="K609" s="245"/>
      <c r="L609" s="250"/>
      <c r="M609" s="251"/>
      <c r="N609" s="252"/>
      <c r="O609" s="252"/>
      <c r="P609" s="252"/>
      <c r="Q609" s="252"/>
      <c r="R609" s="252"/>
      <c r="S609" s="252"/>
      <c r="T609" s="253"/>
      <c r="U609" s="14"/>
      <c r="V609" s="14"/>
      <c r="W609" s="14"/>
      <c r="X609" s="14"/>
      <c r="Y609" s="14"/>
      <c r="Z609" s="14"/>
      <c r="AA609" s="14"/>
      <c r="AB609" s="14"/>
      <c r="AC609" s="14"/>
      <c r="AD609" s="14"/>
      <c r="AE609" s="14"/>
      <c r="AT609" s="254" t="s">
        <v>307</v>
      </c>
      <c r="AU609" s="254" t="s">
        <v>81</v>
      </c>
      <c r="AV609" s="14" t="s">
        <v>81</v>
      </c>
      <c r="AW609" s="14" t="s">
        <v>33</v>
      </c>
      <c r="AX609" s="14" t="s">
        <v>72</v>
      </c>
      <c r="AY609" s="254" t="s">
        <v>295</v>
      </c>
    </row>
    <row r="610" s="14" customFormat="1">
      <c r="A610" s="14"/>
      <c r="B610" s="244"/>
      <c r="C610" s="245"/>
      <c r="D610" s="235" t="s">
        <v>307</v>
      </c>
      <c r="E610" s="246" t="s">
        <v>21</v>
      </c>
      <c r="F610" s="247" t="s">
        <v>1679</v>
      </c>
      <c r="G610" s="245"/>
      <c r="H610" s="248">
        <v>-20.367999999999999</v>
      </c>
      <c r="I610" s="249"/>
      <c r="J610" s="245"/>
      <c r="K610" s="245"/>
      <c r="L610" s="250"/>
      <c r="M610" s="251"/>
      <c r="N610" s="252"/>
      <c r="O610" s="252"/>
      <c r="P610" s="252"/>
      <c r="Q610" s="252"/>
      <c r="R610" s="252"/>
      <c r="S610" s="252"/>
      <c r="T610" s="253"/>
      <c r="U610" s="14"/>
      <c r="V610" s="14"/>
      <c r="W610" s="14"/>
      <c r="X610" s="14"/>
      <c r="Y610" s="14"/>
      <c r="Z610" s="14"/>
      <c r="AA610" s="14"/>
      <c r="AB610" s="14"/>
      <c r="AC610" s="14"/>
      <c r="AD610" s="14"/>
      <c r="AE610" s="14"/>
      <c r="AT610" s="254" t="s">
        <v>307</v>
      </c>
      <c r="AU610" s="254" t="s">
        <v>81</v>
      </c>
      <c r="AV610" s="14" t="s">
        <v>81</v>
      </c>
      <c r="AW610" s="14" t="s">
        <v>33</v>
      </c>
      <c r="AX610" s="14" t="s">
        <v>72</v>
      </c>
      <c r="AY610" s="254" t="s">
        <v>295</v>
      </c>
    </row>
    <row r="611" s="13" customFormat="1">
      <c r="A611" s="13"/>
      <c r="B611" s="233"/>
      <c r="C611" s="234"/>
      <c r="D611" s="235" t="s">
        <v>307</v>
      </c>
      <c r="E611" s="236" t="s">
        <v>21</v>
      </c>
      <c r="F611" s="237" t="s">
        <v>1596</v>
      </c>
      <c r="G611" s="234"/>
      <c r="H611" s="236" t="s">
        <v>21</v>
      </c>
      <c r="I611" s="238"/>
      <c r="J611" s="234"/>
      <c r="K611" s="234"/>
      <c r="L611" s="239"/>
      <c r="M611" s="240"/>
      <c r="N611" s="241"/>
      <c r="O611" s="241"/>
      <c r="P611" s="241"/>
      <c r="Q611" s="241"/>
      <c r="R611" s="241"/>
      <c r="S611" s="241"/>
      <c r="T611" s="242"/>
      <c r="U611" s="13"/>
      <c r="V611" s="13"/>
      <c r="W611" s="13"/>
      <c r="X611" s="13"/>
      <c r="Y611" s="13"/>
      <c r="Z611" s="13"/>
      <c r="AA611" s="13"/>
      <c r="AB611" s="13"/>
      <c r="AC611" s="13"/>
      <c r="AD611" s="13"/>
      <c r="AE611" s="13"/>
      <c r="AT611" s="243" t="s">
        <v>307</v>
      </c>
      <c r="AU611" s="243" t="s">
        <v>81</v>
      </c>
      <c r="AV611" s="13" t="s">
        <v>79</v>
      </c>
      <c r="AW611" s="13" t="s">
        <v>33</v>
      </c>
      <c r="AX611" s="13" t="s">
        <v>72</v>
      </c>
      <c r="AY611" s="243" t="s">
        <v>295</v>
      </c>
    </row>
    <row r="612" s="14" customFormat="1">
      <c r="A612" s="14"/>
      <c r="B612" s="244"/>
      <c r="C612" s="245"/>
      <c r="D612" s="235" t="s">
        <v>307</v>
      </c>
      <c r="E612" s="246" t="s">
        <v>21</v>
      </c>
      <c r="F612" s="247" t="s">
        <v>1680</v>
      </c>
      <c r="G612" s="245"/>
      <c r="H612" s="248">
        <v>26.625</v>
      </c>
      <c r="I612" s="249"/>
      <c r="J612" s="245"/>
      <c r="K612" s="245"/>
      <c r="L612" s="250"/>
      <c r="M612" s="251"/>
      <c r="N612" s="252"/>
      <c r="O612" s="252"/>
      <c r="P612" s="252"/>
      <c r="Q612" s="252"/>
      <c r="R612" s="252"/>
      <c r="S612" s="252"/>
      <c r="T612" s="253"/>
      <c r="U612" s="14"/>
      <c r="V612" s="14"/>
      <c r="W612" s="14"/>
      <c r="X612" s="14"/>
      <c r="Y612" s="14"/>
      <c r="Z612" s="14"/>
      <c r="AA612" s="14"/>
      <c r="AB612" s="14"/>
      <c r="AC612" s="14"/>
      <c r="AD612" s="14"/>
      <c r="AE612" s="14"/>
      <c r="AT612" s="254" t="s">
        <v>307</v>
      </c>
      <c r="AU612" s="254" t="s">
        <v>81</v>
      </c>
      <c r="AV612" s="14" t="s">
        <v>81</v>
      </c>
      <c r="AW612" s="14" t="s">
        <v>33</v>
      </c>
      <c r="AX612" s="14" t="s">
        <v>72</v>
      </c>
      <c r="AY612" s="254" t="s">
        <v>295</v>
      </c>
    </row>
    <row r="613" s="14" customFormat="1">
      <c r="A613" s="14"/>
      <c r="B613" s="244"/>
      <c r="C613" s="245"/>
      <c r="D613" s="235" t="s">
        <v>307</v>
      </c>
      <c r="E613" s="246" t="s">
        <v>21</v>
      </c>
      <c r="F613" s="247" t="s">
        <v>1681</v>
      </c>
      <c r="G613" s="245"/>
      <c r="H613" s="248">
        <v>-5.8799999999999999</v>
      </c>
      <c r="I613" s="249"/>
      <c r="J613" s="245"/>
      <c r="K613" s="245"/>
      <c r="L613" s="250"/>
      <c r="M613" s="251"/>
      <c r="N613" s="252"/>
      <c r="O613" s="252"/>
      <c r="P613" s="252"/>
      <c r="Q613" s="252"/>
      <c r="R613" s="252"/>
      <c r="S613" s="252"/>
      <c r="T613" s="253"/>
      <c r="U613" s="14"/>
      <c r="V613" s="14"/>
      <c r="W613" s="14"/>
      <c r="X613" s="14"/>
      <c r="Y613" s="14"/>
      <c r="Z613" s="14"/>
      <c r="AA613" s="14"/>
      <c r="AB613" s="14"/>
      <c r="AC613" s="14"/>
      <c r="AD613" s="14"/>
      <c r="AE613" s="14"/>
      <c r="AT613" s="254" t="s">
        <v>307</v>
      </c>
      <c r="AU613" s="254" t="s">
        <v>81</v>
      </c>
      <c r="AV613" s="14" t="s">
        <v>81</v>
      </c>
      <c r="AW613" s="14" t="s">
        <v>33</v>
      </c>
      <c r="AX613" s="14" t="s">
        <v>72</v>
      </c>
      <c r="AY613" s="254" t="s">
        <v>295</v>
      </c>
    </row>
    <row r="614" s="13" customFormat="1">
      <c r="A614" s="13"/>
      <c r="B614" s="233"/>
      <c r="C614" s="234"/>
      <c r="D614" s="235" t="s">
        <v>307</v>
      </c>
      <c r="E614" s="236" t="s">
        <v>21</v>
      </c>
      <c r="F614" s="237" t="s">
        <v>1532</v>
      </c>
      <c r="G614" s="234"/>
      <c r="H614" s="236" t="s">
        <v>21</v>
      </c>
      <c r="I614" s="238"/>
      <c r="J614" s="234"/>
      <c r="K614" s="234"/>
      <c r="L614" s="239"/>
      <c r="M614" s="240"/>
      <c r="N614" s="241"/>
      <c r="O614" s="241"/>
      <c r="P614" s="241"/>
      <c r="Q614" s="241"/>
      <c r="R614" s="241"/>
      <c r="S614" s="241"/>
      <c r="T614" s="242"/>
      <c r="U614" s="13"/>
      <c r="V614" s="13"/>
      <c r="W614" s="13"/>
      <c r="X614" s="13"/>
      <c r="Y614" s="13"/>
      <c r="Z614" s="13"/>
      <c r="AA614" s="13"/>
      <c r="AB614" s="13"/>
      <c r="AC614" s="13"/>
      <c r="AD614" s="13"/>
      <c r="AE614" s="13"/>
      <c r="AT614" s="243" t="s">
        <v>307</v>
      </c>
      <c r="AU614" s="243" t="s">
        <v>81</v>
      </c>
      <c r="AV614" s="13" t="s">
        <v>79</v>
      </c>
      <c r="AW614" s="13" t="s">
        <v>33</v>
      </c>
      <c r="AX614" s="13" t="s">
        <v>72</v>
      </c>
      <c r="AY614" s="243" t="s">
        <v>295</v>
      </c>
    </row>
    <row r="615" s="14" customFormat="1">
      <c r="A615" s="14"/>
      <c r="B615" s="244"/>
      <c r="C615" s="245"/>
      <c r="D615" s="235" t="s">
        <v>307</v>
      </c>
      <c r="E615" s="246" t="s">
        <v>21</v>
      </c>
      <c r="F615" s="247" t="s">
        <v>1682</v>
      </c>
      <c r="G615" s="245"/>
      <c r="H615" s="248">
        <v>6.54</v>
      </c>
      <c r="I615" s="249"/>
      <c r="J615" s="245"/>
      <c r="K615" s="245"/>
      <c r="L615" s="250"/>
      <c r="M615" s="251"/>
      <c r="N615" s="252"/>
      <c r="O615" s="252"/>
      <c r="P615" s="252"/>
      <c r="Q615" s="252"/>
      <c r="R615" s="252"/>
      <c r="S615" s="252"/>
      <c r="T615" s="253"/>
      <c r="U615" s="14"/>
      <c r="V615" s="14"/>
      <c r="W615" s="14"/>
      <c r="X615" s="14"/>
      <c r="Y615" s="14"/>
      <c r="Z615" s="14"/>
      <c r="AA615" s="14"/>
      <c r="AB615" s="14"/>
      <c r="AC615" s="14"/>
      <c r="AD615" s="14"/>
      <c r="AE615" s="14"/>
      <c r="AT615" s="254" t="s">
        <v>307</v>
      </c>
      <c r="AU615" s="254" t="s">
        <v>81</v>
      </c>
      <c r="AV615" s="14" t="s">
        <v>81</v>
      </c>
      <c r="AW615" s="14" t="s">
        <v>33</v>
      </c>
      <c r="AX615" s="14" t="s">
        <v>72</v>
      </c>
      <c r="AY615" s="254" t="s">
        <v>295</v>
      </c>
    </row>
    <row r="616" s="13" customFormat="1">
      <c r="A616" s="13"/>
      <c r="B616" s="233"/>
      <c r="C616" s="234"/>
      <c r="D616" s="235" t="s">
        <v>307</v>
      </c>
      <c r="E616" s="236" t="s">
        <v>21</v>
      </c>
      <c r="F616" s="237" t="s">
        <v>1612</v>
      </c>
      <c r="G616" s="234"/>
      <c r="H616" s="236" t="s">
        <v>21</v>
      </c>
      <c r="I616" s="238"/>
      <c r="J616" s="234"/>
      <c r="K616" s="234"/>
      <c r="L616" s="239"/>
      <c r="M616" s="240"/>
      <c r="N616" s="241"/>
      <c r="O616" s="241"/>
      <c r="P616" s="241"/>
      <c r="Q616" s="241"/>
      <c r="R616" s="241"/>
      <c r="S616" s="241"/>
      <c r="T616" s="242"/>
      <c r="U616" s="13"/>
      <c r="V616" s="13"/>
      <c r="W616" s="13"/>
      <c r="X616" s="13"/>
      <c r="Y616" s="13"/>
      <c r="Z616" s="13"/>
      <c r="AA616" s="13"/>
      <c r="AB616" s="13"/>
      <c r="AC616" s="13"/>
      <c r="AD616" s="13"/>
      <c r="AE616" s="13"/>
      <c r="AT616" s="243" t="s">
        <v>307</v>
      </c>
      <c r="AU616" s="243" t="s">
        <v>81</v>
      </c>
      <c r="AV616" s="13" t="s">
        <v>79</v>
      </c>
      <c r="AW616" s="13" t="s">
        <v>33</v>
      </c>
      <c r="AX616" s="13" t="s">
        <v>72</v>
      </c>
      <c r="AY616" s="243" t="s">
        <v>295</v>
      </c>
    </row>
    <row r="617" s="14" customFormat="1">
      <c r="A617" s="14"/>
      <c r="B617" s="244"/>
      <c r="C617" s="245"/>
      <c r="D617" s="235" t="s">
        <v>307</v>
      </c>
      <c r="E617" s="246" t="s">
        <v>21</v>
      </c>
      <c r="F617" s="247" t="s">
        <v>1683</v>
      </c>
      <c r="G617" s="245"/>
      <c r="H617" s="248">
        <v>38.575000000000003</v>
      </c>
      <c r="I617" s="249"/>
      <c r="J617" s="245"/>
      <c r="K617" s="245"/>
      <c r="L617" s="250"/>
      <c r="M617" s="251"/>
      <c r="N617" s="252"/>
      <c r="O617" s="252"/>
      <c r="P617" s="252"/>
      <c r="Q617" s="252"/>
      <c r="R617" s="252"/>
      <c r="S617" s="252"/>
      <c r="T617" s="253"/>
      <c r="U617" s="14"/>
      <c r="V617" s="14"/>
      <c r="W617" s="14"/>
      <c r="X617" s="14"/>
      <c r="Y617" s="14"/>
      <c r="Z617" s="14"/>
      <c r="AA617" s="14"/>
      <c r="AB617" s="14"/>
      <c r="AC617" s="14"/>
      <c r="AD617" s="14"/>
      <c r="AE617" s="14"/>
      <c r="AT617" s="254" t="s">
        <v>307</v>
      </c>
      <c r="AU617" s="254" t="s">
        <v>81</v>
      </c>
      <c r="AV617" s="14" t="s">
        <v>81</v>
      </c>
      <c r="AW617" s="14" t="s">
        <v>33</v>
      </c>
      <c r="AX617" s="14" t="s">
        <v>72</v>
      </c>
      <c r="AY617" s="254" t="s">
        <v>295</v>
      </c>
    </row>
    <row r="618" s="13" customFormat="1">
      <c r="A618" s="13"/>
      <c r="B618" s="233"/>
      <c r="C618" s="234"/>
      <c r="D618" s="235" t="s">
        <v>307</v>
      </c>
      <c r="E618" s="236" t="s">
        <v>21</v>
      </c>
      <c r="F618" s="237" t="s">
        <v>1656</v>
      </c>
      <c r="G618" s="234"/>
      <c r="H618" s="236" t="s">
        <v>21</v>
      </c>
      <c r="I618" s="238"/>
      <c r="J618" s="234"/>
      <c r="K618" s="234"/>
      <c r="L618" s="239"/>
      <c r="M618" s="240"/>
      <c r="N618" s="241"/>
      <c r="O618" s="241"/>
      <c r="P618" s="241"/>
      <c r="Q618" s="241"/>
      <c r="R618" s="241"/>
      <c r="S618" s="241"/>
      <c r="T618" s="242"/>
      <c r="U618" s="13"/>
      <c r="V618" s="13"/>
      <c r="W618" s="13"/>
      <c r="X618" s="13"/>
      <c r="Y618" s="13"/>
      <c r="Z618" s="13"/>
      <c r="AA618" s="13"/>
      <c r="AB618" s="13"/>
      <c r="AC618" s="13"/>
      <c r="AD618" s="13"/>
      <c r="AE618" s="13"/>
      <c r="AT618" s="243" t="s">
        <v>307</v>
      </c>
      <c r="AU618" s="243" t="s">
        <v>81</v>
      </c>
      <c r="AV618" s="13" t="s">
        <v>79</v>
      </c>
      <c r="AW618" s="13" t="s">
        <v>33</v>
      </c>
      <c r="AX618" s="13" t="s">
        <v>72</v>
      </c>
      <c r="AY618" s="243" t="s">
        <v>295</v>
      </c>
    </row>
    <row r="619" s="14" customFormat="1">
      <c r="A619" s="14"/>
      <c r="B619" s="244"/>
      <c r="C619" s="245"/>
      <c r="D619" s="235" t="s">
        <v>307</v>
      </c>
      <c r="E619" s="246" t="s">
        <v>21</v>
      </c>
      <c r="F619" s="247" t="s">
        <v>1657</v>
      </c>
      <c r="G619" s="245"/>
      <c r="H619" s="248">
        <v>22.5</v>
      </c>
      <c r="I619" s="249"/>
      <c r="J619" s="245"/>
      <c r="K619" s="245"/>
      <c r="L619" s="250"/>
      <c r="M619" s="251"/>
      <c r="N619" s="252"/>
      <c r="O619" s="252"/>
      <c r="P619" s="252"/>
      <c r="Q619" s="252"/>
      <c r="R619" s="252"/>
      <c r="S619" s="252"/>
      <c r="T619" s="253"/>
      <c r="U619" s="14"/>
      <c r="V619" s="14"/>
      <c r="W619" s="14"/>
      <c r="X619" s="14"/>
      <c r="Y619" s="14"/>
      <c r="Z619" s="14"/>
      <c r="AA619" s="14"/>
      <c r="AB619" s="14"/>
      <c r="AC619" s="14"/>
      <c r="AD619" s="14"/>
      <c r="AE619" s="14"/>
      <c r="AT619" s="254" t="s">
        <v>307</v>
      </c>
      <c r="AU619" s="254" t="s">
        <v>81</v>
      </c>
      <c r="AV619" s="14" t="s">
        <v>81</v>
      </c>
      <c r="AW619" s="14" t="s">
        <v>33</v>
      </c>
      <c r="AX619" s="14" t="s">
        <v>72</v>
      </c>
      <c r="AY619" s="254" t="s">
        <v>295</v>
      </c>
    </row>
    <row r="620" s="13" customFormat="1">
      <c r="A620" s="13"/>
      <c r="B620" s="233"/>
      <c r="C620" s="234"/>
      <c r="D620" s="235" t="s">
        <v>307</v>
      </c>
      <c r="E620" s="236" t="s">
        <v>21</v>
      </c>
      <c r="F620" s="237" t="s">
        <v>1674</v>
      </c>
      <c r="G620" s="234"/>
      <c r="H620" s="236" t="s">
        <v>21</v>
      </c>
      <c r="I620" s="238"/>
      <c r="J620" s="234"/>
      <c r="K620" s="234"/>
      <c r="L620" s="239"/>
      <c r="M620" s="240"/>
      <c r="N620" s="241"/>
      <c r="O620" s="241"/>
      <c r="P620" s="241"/>
      <c r="Q620" s="241"/>
      <c r="R620" s="241"/>
      <c r="S620" s="241"/>
      <c r="T620" s="242"/>
      <c r="U620" s="13"/>
      <c r="V620" s="13"/>
      <c r="W620" s="13"/>
      <c r="X620" s="13"/>
      <c r="Y620" s="13"/>
      <c r="Z620" s="13"/>
      <c r="AA620" s="13"/>
      <c r="AB620" s="13"/>
      <c r="AC620" s="13"/>
      <c r="AD620" s="13"/>
      <c r="AE620" s="13"/>
      <c r="AT620" s="243" t="s">
        <v>307</v>
      </c>
      <c r="AU620" s="243" t="s">
        <v>81</v>
      </c>
      <c r="AV620" s="13" t="s">
        <v>79</v>
      </c>
      <c r="AW620" s="13" t="s">
        <v>33</v>
      </c>
      <c r="AX620" s="13" t="s">
        <v>72</v>
      </c>
      <c r="AY620" s="243" t="s">
        <v>295</v>
      </c>
    </row>
    <row r="621" s="14" customFormat="1">
      <c r="A621" s="14"/>
      <c r="B621" s="244"/>
      <c r="C621" s="245"/>
      <c r="D621" s="235" t="s">
        <v>307</v>
      </c>
      <c r="E621" s="246" t="s">
        <v>21</v>
      </c>
      <c r="F621" s="247" t="s">
        <v>1675</v>
      </c>
      <c r="G621" s="245"/>
      <c r="H621" s="248">
        <v>202.375</v>
      </c>
      <c r="I621" s="249"/>
      <c r="J621" s="245"/>
      <c r="K621" s="245"/>
      <c r="L621" s="250"/>
      <c r="M621" s="251"/>
      <c r="N621" s="252"/>
      <c r="O621" s="252"/>
      <c r="P621" s="252"/>
      <c r="Q621" s="252"/>
      <c r="R621" s="252"/>
      <c r="S621" s="252"/>
      <c r="T621" s="253"/>
      <c r="U621" s="14"/>
      <c r="V621" s="14"/>
      <c r="W621" s="14"/>
      <c r="X621" s="14"/>
      <c r="Y621" s="14"/>
      <c r="Z621" s="14"/>
      <c r="AA621" s="14"/>
      <c r="AB621" s="14"/>
      <c r="AC621" s="14"/>
      <c r="AD621" s="14"/>
      <c r="AE621" s="14"/>
      <c r="AT621" s="254" t="s">
        <v>307</v>
      </c>
      <c r="AU621" s="254" t="s">
        <v>81</v>
      </c>
      <c r="AV621" s="14" t="s">
        <v>81</v>
      </c>
      <c r="AW621" s="14" t="s">
        <v>33</v>
      </c>
      <c r="AX621" s="14" t="s">
        <v>72</v>
      </c>
      <c r="AY621" s="254" t="s">
        <v>295</v>
      </c>
    </row>
    <row r="622" s="15" customFormat="1">
      <c r="A622" s="15"/>
      <c r="B622" s="255"/>
      <c r="C622" s="256"/>
      <c r="D622" s="235" t="s">
        <v>307</v>
      </c>
      <c r="E622" s="257" t="s">
        <v>1200</v>
      </c>
      <c r="F622" s="258" t="s">
        <v>312</v>
      </c>
      <c r="G622" s="256"/>
      <c r="H622" s="259">
        <v>777.04700000000003</v>
      </c>
      <c r="I622" s="260"/>
      <c r="J622" s="256"/>
      <c r="K622" s="256"/>
      <c r="L622" s="261"/>
      <c r="M622" s="262"/>
      <c r="N622" s="263"/>
      <c r="O622" s="263"/>
      <c r="P622" s="263"/>
      <c r="Q622" s="263"/>
      <c r="R622" s="263"/>
      <c r="S622" s="263"/>
      <c r="T622" s="264"/>
      <c r="U622" s="15"/>
      <c r="V622" s="15"/>
      <c r="W622" s="15"/>
      <c r="X622" s="15"/>
      <c r="Y622" s="15"/>
      <c r="Z622" s="15"/>
      <c r="AA622" s="15"/>
      <c r="AB622" s="15"/>
      <c r="AC622" s="15"/>
      <c r="AD622" s="15"/>
      <c r="AE622" s="15"/>
      <c r="AT622" s="265" t="s">
        <v>307</v>
      </c>
      <c r="AU622" s="265" t="s">
        <v>81</v>
      </c>
      <c r="AV622" s="15" t="s">
        <v>303</v>
      </c>
      <c r="AW622" s="15" t="s">
        <v>33</v>
      </c>
      <c r="AX622" s="15" t="s">
        <v>79</v>
      </c>
      <c r="AY622" s="265" t="s">
        <v>295</v>
      </c>
    </row>
    <row r="623" s="2" customFormat="1" ht="37.8" customHeight="1">
      <c r="A623" s="40"/>
      <c r="B623" s="41"/>
      <c r="C623" s="215" t="s">
        <v>1820</v>
      </c>
      <c r="D623" s="215" t="s">
        <v>298</v>
      </c>
      <c r="E623" s="216" t="s">
        <v>1685</v>
      </c>
      <c r="F623" s="217" t="s">
        <v>1686</v>
      </c>
      <c r="G623" s="218" t="s">
        <v>301</v>
      </c>
      <c r="H623" s="219">
        <v>777.04700000000003</v>
      </c>
      <c r="I623" s="220"/>
      <c r="J623" s="221">
        <f>ROUND(I623*H623,2)</f>
        <v>0</v>
      </c>
      <c r="K623" s="217" t="s">
        <v>302</v>
      </c>
      <c r="L623" s="46"/>
      <c r="M623" s="222" t="s">
        <v>21</v>
      </c>
      <c r="N623" s="223" t="s">
        <v>43</v>
      </c>
      <c r="O623" s="86"/>
      <c r="P623" s="224">
        <f>O623*H623</f>
        <v>0</v>
      </c>
      <c r="Q623" s="224">
        <v>0.00025999999999999998</v>
      </c>
      <c r="R623" s="224">
        <f>Q623*H623</f>
        <v>0.20203221999999999</v>
      </c>
      <c r="S623" s="224">
        <v>0</v>
      </c>
      <c r="T623" s="225">
        <f>S623*H623</f>
        <v>0</v>
      </c>
      <c r="U623" s="40"/>
      <c r="V623" s="40"/>
      <c r="W623" s="40"/>
      <c r="X623" s="40"/>
      <c r="Y623" s="40"/>
      <c r="Z623" s="40"/>
      <c r="AA623" s="40"/>
      <c r="AB623" s="40"/>
      <c r="AC623" s="40"/>
      <c r="AD623" s="40"/>
      <c r="AE623" s="40"/>
      <c r="AR623" s="226" t="s">
        <v>373</v>
      </c>
      <c r="AT623" s="226" t="s">
        <v>298</v>
      </c>
      <c r="AU623" s="226" t="s">
        <v>81</v>
      </c>
      <c r="AY623" s="19" t="s">
        <v>295</v>
      </c>
      <c r="BE623" s="227">
        <f>IF(N623="základní",J623,0)</f>
        <v>0</v>
      </c>
      <c r="BF623" s="227">
        <f>IF(N623="snížená",J623,0)</f>
        <v>0</v>
      </c>
      <c r="BG623" s="227">
        <f>IF(N623="zákl. přenesená",J623,0)</f>
        <v>0</v>
      </c>
      <c r="BH623" s="227">
        <f>IF(N623="sníž. přenesená",J623,0)</f>
        <v>0</v>
      </c>
      <c r="BI623" s="227">
        <f>IF(N623="nulová",J623,0)</f>
        <v>0</v>
      </c>
      <c r="BJ623" s="19" t="s">
        <v>79</v>
      </c>
      <c r="BK623" s="227">
        <f>ROUND(I623*H623,2)</f>
        <v>0</v>
      </c>
      <c r="BL623" s="19" t="s">
        <v>373</v>
      </c>
      <c r="BM623" s="226" t="s">
        <v>1821</v>
      </c>
    </row>
    <row r="624" s="2" customFormat="1">
      <c r="A624" s="40"/>
      <c r="B624" s="41"/>
      <c r="C624" s="42"/>
      <c r="D624" s="228" t="s">
        <v>305</v>
      </c>
      <c r="E624" s="42"/>
      <c r="F624" s="229" t="s">
        <v>1688</v>
      </c>
      <c r="G624" s="42"/>
      <c r="H624" s="42"/>
      <c r="I624" s="230"/>
      <c r="J624" s="42"/>
      <c r="K624" s="42"/>
      <c r="L624" s="46"/>
      <c r="M624" s="231"/>
      <c r="N624" s="232"/>
      <c r="O624" s="86"/>
      <c r="P624" s="86"/>
      <c r="Q624" s="86"/>
      <c r="R624" s="86"/>
      <c r="S624" s="86"/>
      <c r="T624" s="87"/>
      <c r="U624" s="40"/>
      <c r="V624" s="40"/>
      <c r="W624" s="40"/>
      <c r="X624" s="40"/>
      <c r="Y624" s="40"/>
      <c r="Z624" s="40"/>
      <c r="AA624" s="40"/>
      <c r="AB624" s="40"/>
      <c r="AC624" s="40"/>
      <c r="AD624" s="40"/>
      <c r="AE624" s="40"/>
      <c r="AT624" s="19" t="s">
        <v>305</v>
      </c>
      <c r="AU624" s="19" t="s">
        <v>81</v>
      </c>
    </row>
    <row r="625" s="14" customFormat="1">
      <c r="A625" s="14"/>
      <c r="B625" s="244"/>
      <c r="C625" s="245"/>
      <c r="D625" s="235" t="s">
        <v>307</v>
      </c>
      <c r="E625" s="246" t="s">
        <v>21</v>
      </c>
      <c r="F625" s="247" t="s">
        <v>1200</v>
      </c>
      <c r="G625" s="245"/>
      <c r="H625" s="248">
        <v>777.04700000000003</v>
      </c>
      <c r="I625" s="249"/>
      <c r="J625" s="245"/>
      <c r="K625" s="245"/>
      <c r="L625" s="250"/>
      <c r="M625" s="251"/>
      <c r="N625" s="252"/>
      <c r="O625" s="252"/>
      <c r="P625" s="252"/>
      <c r="Q625" s="252"/>
      <c r="R625" s="252"/>
      <c r="S625" s="252"/>
      <c r="T625" s="253"/>
      <c r="U625" s="14"/>
      <c r="V625" s="14"/>
      <c r="W625" s="14"/>
      <c r="X625" s="14"/>
      <c r="Y625" s="14"/>
      <c r="Z625" s="14"/>
      <c r="AA625" s="14"/>
      <c r="AB625" s="14"/>
      <c r="AC625" s="14"/>
      <c r="AD625" s="14"/>
      <c r="AE625" s="14"/>
      <c r="AT625" s="254" t="s">
        <v>307</v>
      </c>
      <c r="AU625" s="254" t="s">
        <v>81</v>
      </c>
      <c r="AV625" s="14" t="s">
        <v>81</v>
      </c>
      <c r="AW625" s="14" t="s">
        <v>33</v>
      </c>
      <c r="AX625" s="14" t="s">
        <v>72</v>
      </c>
      <c r="AY625" s="254" t="s">
        <v>295</v>
      </c>
    </row>
    <row r="626" s="15" customFormat="1">
      <c r="A626" s="15"/>
      <c r="B626" s="255"/>
      <c r="C626" s="256"/>
      <c r="D626" s="235" t="s">
        <v>307</v>
      </c>
      <c r="E626" s="257" t="s">
        <v>21</v>
      </c>
      <c r="F626" s="258" t="s">
        <v>312</v>
      </c>
      <c r="G626" s="256"/>
      <c r="H626" s="259">
        <v>777.04700000000003</v>
      </c>
      <c r="I626" s="260"/>
      <c r="J626" s="256"/>
      <c r="K626" s="256"/>
      <c r="L626" s="261"/>
      <c r="M626" s="266"/>
      <c r="N626" s="267"/>
      <c r="O626" s="267"/>
      <c r="P626" s="267"/>
      <c r="Q626" s="267"/>
      <c r="R626" s="267"/>
      <c r="S626" s="267"/>
      <c r="T626" s="268"/>
      <c r="U626" s="15"/>
      <c r="V626" s="15"/>
      <c r="W626" s="15"/>
      <c r="X626" s="15"/>
      <c r="Y626" s="15"/>
      <c r="Z626" s="15"/>
      <c r="AA626" s="15"/>
      <c r="AB626" s="15"/>
      <c r="AC626" s="15"/>
      <c r="AD626" s="15"/>
      <c r="AE626" s="15"/>
      <c r="AT626" s="265" t="s">
        <v>307</v>
      </c>
      <c r="AU626" s="265" t="s">
        <v>81</v>
      </c>
      <c r="AV626" s="15" t="s">
        <v>303</v>
      </c>
      <c r="AW626" s="15" t="s">
        <v>33</v>
      </c>
      <c r="AX626" s="15" t="s">
        <v>79</v>
      </c>
      <c r="AY626" s="265" t="s">
        <v>295</v>
      </c>
    </row>
    <row r="627" s="2" customFormat="1" ht="6.96" customHeight="1">
      <c r="A627" s="40"/>
      <c r="B627" s="61"/>
      <c r="C627" s="62"/>
      <c r="D627" s="62"/>
      <c r="E627" s="62"/>
      <c r="F627" s="62"/>
      <c r="G627" s="62"/>
      <c r="H627" s="62"/>
      <c r="I627" s="62"/>
      <c r="J627" s="62"/>
      <c r="K627" s="62"/>
      <c r="L627" s="46"/>
      <c r="M627" s="40"/>
      <c r="O627" s="40"/>
      <c r="P627" s="40"/>
      <c r="Q627" s="40"/>
      <c r="R627" s="40"/>
      <c r="S627" s="40"/>
      <c r="T627" s="40"/>
      <c r="U627" s="40"/>
      <c r="V627" s="40"/>
      <c r="W627" s="40"/>
      <c r="X627" s="40"/>
      <c r="Y627" s="40"/>
      <c r="Z627" s="40"/>
      <c r="AA627" s="40"/>
      <c r="AB627" s="40"/>
      <c r="AC627" s="40"/>
      <c r="AD627" s="40"/>
      <c r="AE627" s="40"/>
    </row>
  </sheetData>
  <sheetProtection sheet="1" autoFilter="0" formatColumns="0" formatRows="0" objects="1" scenarios="1" spinCount="100000" saltValue="7Z37j/qSYQMCpX80b0ZD2ITi1Mwjl9bMvjFyUnOlHMlWBjsF/u9djLUB9+UFUcHzan1nQeuVcrPEkzuY96kUbQ==" hashValue="yVam0bVCbJKD1orjr6FV2WhEnJpN3R6IvF+yHj0azuODLEGiL7m9vrQ+Ok6+X8Q5H2wx3cT1ugb4I1QEX2H7Gw==" algorithmName="SHA-512" password="CC4B"/>
  <autoFilter ref="C106:K626"/>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3_01/317944321"/>
    <hyperlink ref="F117" r:id="rId2" display="https://podminky.urs.cz/item/CS_URS_2023_01/411321414"/>
    <hyperlink ref="F124" r:id="rId3" display="https://podminky.urs.cz/item/CS_URS_2023_01/411351011"/>
    <hyperlink ref="F130" r:id="rId4" display="https://podminky.urs.cz/item/CS_URS_2023_01/411351012"/>
    <hyperlink ref="F132" r:id="rId5" display="https://podminky.urs.cz/item/CS_URS_2023_01/411354311"/>
    <hyperlink ref="F137" r:id="rId6" display="https://podminky.urs.cz/item/CS_URS_2023_01/411354312"/>
    <hyperlink ref="F139" r:id="rId7" display="https://podminky.urs.cz/item/CS_URS_2023_01/411362021"/>
    <hyperlink ref="F146" r:id="rId8" display="https://podminky.urs.cz/item/CS_URS_2023_01/413941121"/>
    <hyperlink ref="F156" r:id="rId9" display="https://podminky.urs.cz/item/CS_URS_2023_01/413941123"/>
    <hyperlink ref="F164" r:id="rId10" display="https://podminky.urs.cz/item/CS_URS_2023_01/611131101"/>
    <hyperlink ref="F168" r:id="rId11" display="https://podminky.urs.cz/item/CS_URS_2023_01/611321141"/>
    <hyperlink ref="F180" r:id="rId12" display="https://podminky.urs.cz/item/CS_URS_2023_01/611321191"/>
    <hyperlink ref="F184" r:id="rId13" display="https://podminky.urs.cz/item/CS_URS_2023_01/619991011"/>
    <hyperlink ref="F188" r:id="rId14" display="https://podminky.urs.cz/item/CS_URS_2023_01/631311114"/>
    <hyperlink ref="F193" r:id="rId15" display="https://podminky.urs.cz/item/CS_URS_2023_01/631319011"/>
    <hyperlink ref="F195" r:id="rId16" display="https://podminky.urs.cz/item/CS_URS_2023_01/631341124"/>
    <hyperlink ref="F200" r:id="rId17" display="https://podminky.urs.cz/item/CS_URS_2023_01/631362021"/>
    <hyperlink ref="F205" r:id="rId18" display="https://podminky.urs.cz/item/CS_URS_2023_01/634112113"/>
    <hyperlink ref="F210" r:id="rId19" display="https://podminky.urs.cz/item/CS_URS_2023_01/642944121"/>
    <hyperlink ref="F216" r:id="rId20" display="https://podminky.urs.cz/item/CS_URS_2023_01/949101111"/>
    <hyperlink ref="F220" r:id="rId21" display="https://podminky.urs.cz/item/CS_URS_2023_01/952901111"/>
    <hyperlink ref="F226" r:id="rId22" display="https://podminky.urs.cz/item/CS_URS_2023_01/998012104"/>
    <hyperlink ref="F230" r:id="rId23" display="https://podminky.urs.cz/item/CS_URS_2023_01/713111111"/>
    <hyperlink ref="F237" r:id="rId24" display="https://podminky.urs.cz/item/CS_URS_2023_01/713121111"/>
    <hyperlink ref="F255" r:id="rId25" display="https://podminky.urs.cz/item/CS_URS_2023_01/998713104"/>
    <hyperlink ref="F262" r:id="rId26" display="https://podminky.urs.cz/item/CS_URS_2023_01/763111321"/>
    <hyperlink ref="F267" r:id="rId27" display="https://podminky.urs.cz/item/CS_URS_2023_01/763111331"/>
    <hyperlink ref="F272" r:id="rId28" display="https://podminky.urs.cz/item/CS_URS_2023_01/763111333"/>
    <hyperlink ref="F277" r:id="rId29" display="https://podminky.urs.cz/item/CS_URS_2023_01/763111346"/>
    <hyperlink ref="F282" r:id="rId30" display="https://podminky.urs.cz/item/CS_URS_2023_01/763111458"/>
    <hyperlink ref="F288" r:id="rId31" display="https://podminky.urs.cz/item/CS_URS_2023_01/763111713"/>
    <hyperlink ref="F293" r:id="rId32" display="https://podminky.urs.cz/item/CS_URS_2023_01/763111742"/>
    <hyperlink ref="F300" r:id="rId33" display="https://podminky.urs.cz/item/CS_URS_2023_01/763121422"/>
    <hyperlink ref="F305" r:id="rId34" display="https://podminky.urs.cz/item/CS_URS_2023_01/763121471"/>
    <hyperlink ref="F310" r:id="rId35" display="https://podminky.urs.cz/item/CS_URS_2023_01/763121751"/>
    <hyperlink ref="F312" r:id="rId36" display="https://podminky.urs.cz/item/CS_URS_2023_01/763164535"/>
    <hyperlink ref="F317" r:id="rId37" display="https://podminky.urs.cz/item/CS_URS_2023_01/763164615"/>
    <hyperlink ref="F322" r:id="rId38" display="https://podminky.urs.cz/item/CS_URS_2023_01/763172322"/>
    <hyperlink ref="F327" r:id="rId39" display="https://podminky.urs.cz/item/CS_URS_2023_01/763172323"/>
    <hyperlink ref="F332" r:id="rId40" display="https://podminky.urs.cz/item/CS_URS_2023_01/763172325"/>
    <hyperlink ref="F337" r:id="rId41" display="https://podminky.urs.cz/item/CS_URS_2023_01/763172327"/>
    <hyperlink ref="F342" r:id="rId42" display="https://podminky.urs.cz/item/CS_URS_2023_01/763173111"/>
    <hyperlink ref="F345" r:id="rId43" display="https://podminky.urs.cz/item/CS_URS_2023_01/763173113"/>
    <hyperlink ref="F348" r:id="rId44" display="https://podminky.urs.cz/item/CS_URS_2023_01/763173132"/>
    <hyperlink ref="F351" r:id="rId45" display="https://podminky.urs.cz/item/CS_URS_2023_01/763181311"/>
    <hyperlink ref="F386" r:id="rId46" display="https://podminky.urs.cz/item/CS_URS_2023_01/763181411"/>
    <hyperlink ref="F397" r:id="rId47" display="https://podminky.urs.cz/item/CS_URS_2023_01/763183111"/>
    <hyperlink ref="F402" r:id="rId48" display="https://podminky.urs.cz/item/CS_URS_2023_01/763364524"/>
    <hyperlink ref="F407" r:id="rId49" display="https://podminky.urs.cz/item/CS_URS_2023_01/998763102"/>
    <hyperlink ref="F410" r:id="rId50" display="https://podminky.urs.cz/item/CS_URS_2023_01/766660021"/>
    <hyperlink ref="F436" r:id="rId51" display="https://podminky.urs.cz/item/CS_URS_2023_01/766660717"/>
    <hyperlink ref="F450" r:id="rId52" display="https://podminky.urs.cz/item/CS_URS_2023_01/998766104"/>
    <hyperlink ref="F453" r:id="rId53" display="https://podminky.urs.cz/item/CS_URS_2023_01/771121011"/>
    <hyperlink ref="F457" r:id="rId54" display="https://podminky.urs.cz/item/CS_URS_2023_01/771474112"/>
    <hyperlink ref="F463" r:id="rId55" display="https://podminky.urs.cz/item/CS_URS_2023_01/771574263"/>
    <hyperlink ref="F477" r:id="rId56" display="https://podminky.urs.cz/item/CS_URS_2023_01/771591112"/>
    <hyperlink ref="F481" r:id="rId57" display="https://podminky.urs.cz/item/CS_URS_2023_01/771592011"/>
    <hyperlink ref="F485" r:id="rId58" display="https://podminky.urs.cz/item/CS_URS_2023_01/998771104"/>
    <hyperlink ref="F488" r:id="rId59" display="https://podminky.urs.cz/item/CS_URS_2023_01/776111311"/>
    <hyperlink ref="F492" r:id="rId60" display="https://podminky.urs.cz/item/CS_URS_2023_01/776121112"/>
    <hyperlink ref="F496" r:id="rId61" display="https://podminky.urs.cz/item/CS_URS_2023_01/776141112"/>
    <hyperlink ref="F500" r:id="rId62" display="https://podminky.urs.cz/item/CS_URS_2023_01/776221111"/>
    <hyperlink ref="F509" r:id="rId63" display="https://podminky.urs.cz/item/CS_URS_2023_01/776421312"/>
    <hyperlink ref="F517" r:id="rId64" display="https://podminky.urs.cz/item/CS_URS_2023_01/776991121"/>
    <hyperlink ref="F521" r:id="rId65" display="https://podminky.urs.cz/item/CS_URS_2023_01/998776104"/>
    <hyperlink ref="F524" r:id="rId66" display="https://podminky.urs.cz/item/CS_URS_2023_01/781121011"/>
    <hyperlink ref="F528" r:id="rId67" display="https://podminky.urs.cz/item/CS_URS_2023_01/781131112"/>
    <hyperlink ref="F544" r:id="rId68" display="https://podminky.urs.cz/item/CS_URS_2023_01/781474112"/>
    <hyperlink ref="F560" r:id="rId69" display="https://podminky.urs.cz/item/CS_URS_2023_01/781495211"/>
    <hyperlink ref="F564" r:id="rId70" display="https://podminky.urs.cz/item/CS_URS_2023_01/998781104"/>
    <hyperlink ref="F569" r:id="rId71" display="https://podminky.urs.cz/item/CS_URS_2023_01/784111011"/>
    <hyperlink ref="F573" r:id="rId72" display="https://podminky.urs.cz/item/CS_URS_2023_01/784121001"/>
    <hyperlink ref="F589" r:id="rId73" display="https://podminky.urs.cz/item/CS_URS_2023_01/784171111"/>
    <hyperlink ref="F595" r:id="rId74" display="https://podminky.urs.cz/item/CS_URS_2023_01/784181101"/>
    <hyperlink ref="F624" r:id="rId75" display="https://podminky.urs.cz/item/CS_URS_2023_01/784211101"/>
  </hyperlinks>
  <pageMargins left="0.39375" right="0.39375" top="0.39375" bottom="0.39375" header="0" footer="0"/>
  <pageSetup paperSize="9" orientation="portrait" blackAndWhite="1" fitToHeight="100"/>
  <headerFooter>
    <oddFooter>&amp;CStrana &amp;P z &amp;N</oddFooter>
  </headerFooter>
  <drawing r:id="rId76"/>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135</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877</v>
      </c>
      <c r="F9" s="1"/>
      <c r="G9" s="1"/>
      <c r="H9" s="1"/>
      <c r="L9" s="22"/>
    </row>
    <row r="10" s="1" customFormat="1" ht="12" customHeight="1">
      <c r="B10" s="22"/>
      <c r="D10" s="145" t="s">
        <v>267</v>
      </c>
      <c r="L10" s="22"/>
    </row>
    <row r="11" s="2" customFormat="1" ht="16.5" customHeight="1">
      <c r="A11" s="40"/>
      <c r="B11" s="46"/>
      <c r="C11" s="40"/>
      <c r="D11" s="40"/>
      <c r="E11" s="158" t="s">
        <v>1203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1822</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ROUND((SUM(BE93:BE109)),  2)</f>
        <v>0</v>
      </c>
      <c r="G37" s="40"/>
      <c r="H37" s="40"/>
      <c r="I37" s="160">
        <v>0.20999999999999999</v>
      </c>
      <c r="J37" s="159">
        <f>ROUND(((SUM(BE93:BE109))*I37),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ROUND((SUM(BF93:BF109)),  2)</f>
        <v>0</v>
      </c>
      <c r="G38" s="40"/>
      <c r="H38" s="40"/>
      <c r="I38" s="160">
        <v>0.14999999999999999</v>
      </c>
      <c r="J38" s="159">
        <f>ROUND(((SUM(BF93:BF109))*I38),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ROUND((SUM(BG93:BG109)),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ROUND((SUM(BH93:BH109)),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ROUND((SUM(BI93:BI109)),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877</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1203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SO-02.2.3 - Středový trakt 3.-6. a 8.-11.NP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J94</f>
        <v>0</v>
      </c>
      <c r="K68" s="178"/>
      <c r="L68" s="182"/>
      <c r="S68" s="9"/>
      <c r="T68" s="9"/>
      <c r="U68" s="9"/>
      <c r="V68" s="9"/>
      <c r="W68" s="9"/>
      <c r="X68" s="9"/>
      <c r="Y68" s="9"/>
      <c r="Z68" s="9"/>
      <c r="AA68" s="9"/>
      <c r="AB68" s="9"/>
      <c r="AC68" s="9"/>
      <c r="AD68" s="9"/>
      <c r="AE68" s="9"/>
    </row>
    <row r="69" s="10" customFormat="1" ht="19.92" customHeight="1">
      <c r="A69" s="10"/>
      <c r="B69" s="183"/>
      <c r="C69" s="127"/>
      <c r="D69" s="184" t="s">
        <v>274</v>
      </c>
      <c r="E69" s="185"/>
      <c r="F69" s="185"/>
      <c r="G69" s="185"/>
      <c r="H69" s="185"/>
      <c r="I69" s="185"/>
      <c r="J69" s="186">
        <f>J95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280</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Rekonstrukce a modernizace VŠ kolejí Kounicova 50</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265</v>
      </c>
      <c r="D80" s="24"/>
      <c r="E80" s="24"/>
      <c r="F80" s="24"/>
      <c r="G80" s="24"/>
      <c r="H80" s="24"/>
      <c r="I80" s="24"/>
      <c r="J80" s="24"/>
      <c r="K80" s="24"/>
      <c r="L80" s="22"/>
    </row>
    <row r="81" s="1" customFormat="1" ht="16.5" customHeight="1">
      <c r="B81" s="23"/>
      <c r="C81" s="24"/>
      <c r="D81" s="24"/>
      <c r="E81" s="172" t="s">
        <v>877</v>
      </c>
      <c r="F81" s="24"/>
      <c r="G81" s="24"/>
      <c r="H81" s="24"/>
      <c r="I81" s="24"/>
      <c r="J81" s="24"/>
      <c r="K81" s="24"/>
      <c r="L81" s="22"/>
    </row>
    <row r="82" s="1" customFormat="1" ht="12" customHeight="1">
      <c r="B82" s="23"/>
      <c r="C82" s="34" t="s">
        <v>267</v>
      </c>
      <c r="D82" s="24"/>
      <c r="E82" s="24"/>
      <c r="F82" s="24"/>
      <c r="G82" s="24"/>
      <c r="H82" s="24"/>
      <c r="I82" s="24"/>
      <c r="J82" s="24"/>
      <c r="K82" s="24"/>
      <c r="L82" s="22"/>
    </row>
    <row r="83" s="2" customFormat="1" ht="16.5" customHeight="1">
      <c r="A83" s="40"/>
      <c r="B83" s="41"/>
      <c r="C83" s="42"/>
      <c r="D83" s="42"/>
      <c r="E83" s="269" t="s">
        <v>1203</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401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SO-02.2.3 - Středový trakt 3.-6. a 8.-11.NP</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F16</f>
        <v>Kounicova 50, Brno</v>
      </c>
      <c r="G87" s="42"/>
      <c r="H87" s="42"/>
      <c r="I87" s="34" t="s">
        <v>24</v>
      </c>
      <c r="J87" s="74" t="str">
        <f>IF(J16="","",J16)</f>
        <v>20. 3. 2023</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26</v>
      </c>
      <c r="D89" s="42"/>
      <c r="E89" s="42"/>
      <c r="F89" s="29" t="str">
        <f>E19</f>
        <v>Intar a.s.</v>
      </c>
      <c r="G89" s="42"/>
      <c r="H89" s="42"/>
      <c r="I89" s="34" t="s">
        <v>32</v>
      </c>
      <c r="J89" s="38" t="str">
        <f>E25</f>
        <v>Intar a.s.</v>
      </c>
      <c r="K89" s="42"/>
      <c r="L89" s="147"/>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IF(E22="","",E22)</f>
        <v>Vyplň údaj</v>
      </c>
      <c r="G90" s="42"/>
      <c r="H90" s="42"/>
      <c r="I90" s="34" t="s">
        <v>34</v>
      </c>
      <c r="J90" s="38" t="str">
        <f>E28</f>
        <v>Toman Martin</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281</v>
      </c>
      <c r="D92" s="191" t="s">
        <v>57</v>
      </c>
      <c r="E92" s="191" t="s">
        <v>53</v>
      </c>
      <c r="F92" s="191" t="s">
        <v>54</v>
      </c>
      <c r="G92" s="191" t="s">
        <v>282</v>
      </c>
      <c r="H92" s="191" t="s">
        <v>283</v>
      </c>
      <c r="I92" s="191" t="s">
        <v>284</v>
      </c>
      <c r="J92" s="191" t="s">
        <v>271</v>
      </c>
      <c r="K92" s="192" t="s">
        <v>285</v>
      </c>
      <c r="L92" s="193"/>
      <c r="M92" s="94" t="s">
        <v>21</v>
      </c>
      <c r="N92" s="95" t="s">
        <v>42</v>
      </c>
      <c r="O92" s="95" t="s">
        <v>286</v>
      </c>
      <c r="P92" s="95" t="s">
        <v>287</v>
      </c>
      <c r="Q92" s="95" t="s">
        <v>288</v>
      </c>
      <c r="R92" s="95" t="s">
        <v>289</v>
      </c>
      <c r="S92" s="95" t="s">
        <v>290</v>
      </c>
      <c r="T92" s="96" t="s">
        <v>291</v>
      </c>
      <c r="U92" s="188"/>
      <c r="V92" s="188"/>
      <c r="W92" s="188"/>
      <c r="X92" s="188"/>
      <c r="Y92" s="188"/>
      <c r="Z92" s="188"/>
      <c r="AA92" s="188"/>
      <c r="AB92" s="188"/>
      <c r="AC92" s="188"/>
      <c r="AD92" s="188"/>
      <c r="AE92" s="188"/>
    </row>
    <row r="93" s="2" customFormat="1" ht="22.8" customHeight="1">
      <c r="A93" s="40"/>
      <c r="B93" s="41"/>
      <c r="C93" s="101" t="s">
        <v>292</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272</v>
      </c>
      <c r="BK93" s="198">
        <f>BK94</f>
        <v>0</v>
      </c>
    </row>
    <row r="94" s="12" customFormat="1" ht="25.92" customHeight="1">
      <c r="A94" s="12"/>
      <c r="B94" s="199"/>
      <c r="C94" s="200"/>
      <c r="D94" s="201" t="s">
        <v>71</v>
      </c>
      <c r="E94" s="202" t="s">
        <v>293</v>
      </c>
      <c r="F94" s="202" t="s">
        <v>294</v>
      </c>
      <c r="G94" s="200"/>
      <c r="H94" s="200"/>
      <c r="I94" s="203"/>
      <c r="J94" s="204">
        <f>BK94</f>
        <v>0</v>
      </c>
      <c r="K94" s="200"/>
      <c r="L94" s="205"/>
      <c r="M94" s="206"/>
      <c r="N94" s="207"/>
      <c r="O94" s="207"/>
      <c r="P94" s="208">
        <f>P95</f>
        <v>0</v>
      </c>
      <c r="Q94" s="207"/>
      <c r="R94" s="208">
        <f>R95</f>
        <v>0</v>
      </c>
      <c r="S94" s="207"/>
      <c r="T94" s="209">
        <f>T95</f>
        <v>0</v>
      </c>
      <c r="U94" s="12"/>
      <c r="V94" s="12"/>
      <c r="W94" s="12"/>
      <c r="X94" s="12"/>
      <c r="Y94" s="12"/>
      <c r="Z94" s="12"/>
      <c r="AA94" s="12"/>
      <c r="AB94" s="12"/>
      <c r="AC94" s="12"/>
      <c r="AD94" s="12"/>
      <c r="AE94" s="12"/>
      <c r="AR94" s="210" t="s">
        <v>79</v>
      </c>
      <c r="AT94" s="211" t="s">
        <v>71</v>
      </c>
      <c r="AU94" s="211" t="s">
        <v>72</v>
      </c>
      <c r="AY94" s="210" t="s">
        <v>295</v>
      </c>
      <c r="BK94" s="212">
        <f>BK95</f>
        <v>0</v>
      </c>
    </row>
    <row r="95" s="12" customFormat="1" ht="22.8" customHeight="1">
      <c r="A95" s="12"/>
      <c r="B95" s="199"/>
      <c r="C95" s="200"/>
      <c r="D95" s="201" t="s">
        <v>71</v>
      </c>
      <c r="E95" s="213" t="s">
        <v>296</v>
      </c>
      <c r="F95" s="213" t="s">
        <v>297</v>
      </c>
      <c r="G95" s="200"/>
      <c r="H95" s="200"/>
      <c r="I95" s="203"/>
      <c r="J95" s="214">
        <f>BK95</f>
        <v>0</v>
      </c>
      <c r="K95" s="200"/>
      <c r="L95" s="205"/>
      <c r="M95" s="206"/>
      <c r="N95" s="207"/>
      <c r="O95" s="207"/>
      <c r="P95" s="208">
        <f>SUM(P96:P109)</f>
        <v>0</v>
      </c>
      <c r="Q95" s="207"/>
      <c r="R95" s="208">
        <f>SUM(R96:R109)</f>
        <v>0</v>
      </c>
      <c r="S95" s="207"/>
      <c r="T95" s="209">
        <f>SUM(T96:T109)</f>
        <v>0</v>
      </c>
      <c r="U95" s="12"/>
      <c r="V95" s="12"/>
      <c r="W95" s="12"/>
      <c r="X95" s="12"/>
      <c r="Y95" s="12"/>
      <c r="Z95" s="12"/>
      <c r="AA95" s="12"/>
      <c r="AB95" s="12"/>
      <c r="AC95" s="12"/>
      <c r="AD95" s="12"/>
      <c r="AE95" s="12"/>
      <c r="AR95" s="210" t="s">
        <v>79</v>
      </c>
      <c r="AT95" s="211" t="s">
        <v>71</v>
      </c>
      <c r="AU95" s="211" t="s">
        <v>79</v>
      </c>
      <c r="AY95" s="210" t="s">
        <v>295</v>
      </c>
      <c r="BK95" s="212">
        <f>SUM(BK96:BK109)</f>
        <v>0</v>
      </c>
    </row>
    <row r="96" s="2" customFormat="1" ht="16.5" customHeight="1">
      <c r="A96" s="40"/>
      <c r="B96" s="41"/>
      <c r="C96" s="215" t="s">
        <v>79</v>
      </c>
      <c r="D96" s="215" t="s">
        <v>298</v>
      </c>
      <c r="E96" s="216" t="s">
        <v>1823</v>
      </c>
      <c r="F96" s="217" t="s">
        <v>595</v>
      </c>
      <c r="G96" s="218" t="s">
        <v>503</v>
      </c>
      <c r="H96" s="219">
        <v>7</v>
      </c>
      <c r="I96" s="220"/>
      <c r="J96" s="221">
        <f>ROUND(I96*H96,2)</f>
        <v>0</v>
      </c>
      <c r="K96" s="217" t="s">
        <v>523</v>
      </c>
      <c r="L96" s="46"/>
      <c r="M96" s="222" t="s">
        <v>21</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303</v>
      </c>
      <c r="AT96" s="226" t="s">
        <v>298</v>
      </c>
      <c r="AU96" s="226" t="s">
        <v>81</v>
      </c>
      <c r="AY96" s="19" t="s">
        <v>295</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303</v>
      </c>
      <c r="BM96" s="226" t="s">
        <v>1824</v>
      </c>
    </row>
    <row r="97" s="14" customFormat="1">
      <c r="A97" s="14"/>
      <c r="B97" s="244"/>
      <c r="C97" s="245"/>
      <c r="D97" s="235" t="s">
        <v>307</v>
      </c>
      <c r="E97" s="246" t="s">
        <v>21</v>
      </c>
      <c r="F97" s="247" t="s">
        <v>597</v>
      </c>
      <c r="G97" s="245"/>
      <c r="H97" s="248">
        <v>1</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307</v>
      </c>
      <c r="AU97" s="254" t="s">
        <v>81</v>
      </c>
      <c r="AV97" s="14" t="s">
        <v>81</v>
      </c>
      <c r="AW97" s="14" t="s">
        <v>33</v>
      </c>
      <c r="AX97" s="14" t="s">
        <v>72</v>
      </c>
      <c r="AY97" s="254" t="s">
        <v>295</v>
      </c>
    </row>
    <row r="98" s="14" customFormat="1">
      <c r="A98" s="14"/>
      <c r="B98" s="244"/>
      <c r="C98" s="245"/>
      <c r="D98" s="235" t="s">
        <v>307</v>
      </c>
      <c r="E98" s="246" t="s">
        <v>21</v>
      </c>
      <c r="F98" s="247" t="s">
        <v>598</v>
      </c>
      <c r="G98" s="245"/>
      <c r="H98" s="248">
        <v>1</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307</v>
      </c>
      <c r="AU98" s="254" t="s">
        <v>81</v>
      </c>
      <c r="AV98" s="14" t="s">
        <v>81</v>
      </c>
      <c r="AW98" s="14" t="s">
        <v>33</v>
      </c>
      <c r="AX98" s="14" t="s">
        <v>72</v>
      </c>
      <c r="AY98" s="254" t="s">
        <v>295</v>
      </c>
    </row>
    <row r="99" s="14" customFormat="1">
      <c r="A99" s="14"/>
      <c r="B99" s="244"/>
      <c r="C99" s="245"/>
      <c r="D99" s="235" t="s">
        <v>307</v>
      </c>
      <c r="E99" s="246" t="s">
        <v>21</v>
      </c>
      <c r="F99" s="247" t="s">
        <v>599</v>
      </c>
      <c r="G99" s="245"/>
      <c r="H99" s="248">
        <v>1</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307</v>
      </c>
      <c r="AU99" s="254" t="s">
        <v>81</v>
      </c>
      <c r="AV99" s="14" t="s">
        <v>81</v>
      </c>
      <c r="AW99" s="14" t="s">
        <v>33</v>
      </c>
      <c r="AX99" s="14" t="s">
        <v>72</v>
      </c>
      <c r="AY99" s="254" t="s">
        <v>295</v>
      </c>
    </row>
    <row r="100" s="14" customFormat="1">
      <c r="A100" s="14"/>
      <c r="B100" s="244"/>
      <c r="C100" s="245"/>
      <c r="D100" s="235" t="s">
        <v>307</v>
      </c>
      <c r="E100" s="246" t="s">
        <v>21</v>
      </c>
      <c r="F100" s="247" t="s">
        <v>600</v>
      </c>
      <c r="G100" s="245"/>
      <c r="H100" s="248">
        <v>1</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307</v>
      </c>
      <c r="AU100" s="254" t="s">
        <v>81</v>
      </c>
      <c r="AV100" s="14" t="s">
        <v>81</v>
      </c>
      <c r="AW100" s="14" t="s">
        <v>33</v>
      </c>
      <c r="AX100" s="14" t="s">
        <v>72</v>
      </c>
      <c r="AY100" s="254" t="s">
        <v>295</v>
      </c>
    </row>
    <row r="101" s="14" customFormat="1">
      <c r="A101" s="14"/>
      <c r="B101" s="244"/>
      <c r="C101" s="245"/>
      <c r="D101" s="235" t="s">
        <v>307</v>
      </c>
      <c r="E101" s="246" t="s">
        <v>21</v>
      </c>
      <c r="F101" s="247" t="s">
        <v>602</v>
      </c>
      <c r="G101" s="245"/>
      <c r="H101" s="248">
        <v>1</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307</v>
      </c>
      <c r="AU101" s="254" t="s">
        <v>81</v>
      </c>
      <c r="AV101" s="14" t="s">
        <v>81</v>
      </c>
      <c r="AW101" s="14" t="s">
        <v>33</v>
      </c>
      <c r="AX101" s="14" t="s">
        <v>72</v>
      </c>
      <c r="AY101" s="254" t="s">
        <v>295</v>
      </c>
    </row>
    <row r="102" s="14" customFormat="1">
      <c r="A102" s="14"/>
      <c r="B102" s="244"/>
      <c r="C102" s="245"/>
      <c r="D102" s="235" t="s">
        <v>307</v>
      </c>
      <c r="E102" s="246" t="s">
        <v>21</v>
      </c>
      <c r="F102" s="247" t="s">
        <v>603</v>
      </c>
      <c r="G102" s="245"/>
      <c r="H102" s="248">
        <v>1</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307</v>
      </c>
      <c r="AU102" s="254" t="s">
        <v>81</v>
      </c>
      <c r="AV102" s="14" t="s">
        <v>81</v>
      </c>
      <c r="AW102" s="14" t="s">
        <v>33</v>
      </c>
      <c r="AX102" s="14" t="s">
        <v>72</v>
      </c>
      <c r="AY102" s="254" t="s">
        <v>295</v>
      </c>
    </row>
    <row r="103" s="14" customFormat="1">
      <c r="A103" s="14"/>
      <c r="B103" s="244"/>
      <c r="C103" s="245"/>
      <c r="D103" s="235" t="s">
        <v>307</v>
      </c>
      <c r="E103" s="246" t="s">
        <v>21</v>
      </c>
      <c r="F103" s="247" t="s">
        <v>604</v>
      </c>
      <c r="G103" s="245"/>
      <c r="H103" s="248">
        <v>1</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307</v>
      </c>
      <c r="AU103" s="254" t="s">
        <v>81</v>
      </c>
      <c r="AV103" s="14" t="s">
        <v>81</v>
      </c>
      <c r="AW103" s="14" t="s">
        <v>33</v>
      </c>
      <c r="AX103" s="14" t="s">
        <v>72</v>
      </c>
      <c r="AY103" s="254" t="s">
        <v>295</v>
      </c>
    </row>
    <row r="104" s="14" customFormat="1">
      <c r="A104" s="14"/>
      <c r="B104" s="244"/>
      <c r="C104" s="245"/>
      <c r="D104" s="235" t="s">
        <v>307</v>
      </c>
      <c r="E104" s="246" t="s">
        <v>21</v>
      </c>
      <c r="F104" s="247" t="s">
        <v>605</v>
      </c>
      <c r="G104" s="245"/>
      <c r="H104" s="248">
        <v>1</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307</v>
      </c>
      <c r="AU104" s="254" t="s">
        <v>81</v>
      </c>
      <c r="AV104" s="14" t="s">
        <v>81</v>
      </c>
      <c r="AW104" s="14" t="s">
        <v>33</v>
      </c>
      <c r="AX104" s="14" t="s">
        <v>72</v>
      </c>
      <c r="AY104" s="254" t="s">
        <v>295</v>
      </c>
    </row>
    <row r="105" s="16" customFormat="1">
      <c r="A105" s="16"/>
      <c r="B105" s="270"/>
      <c r="C105" s="271"/>
      <c r="D105" s="235" t="s">
        <v>307</v>
      </c>
      <c r="E105" s="272" t="s">
        <v>21</v>
      </c>
      <c r="F105" s="273" t="s">
        <v>433</v>
      </c>
      <c r="G105" s="271"/>
      <c r="H105" s="274">
        <v>8</v>
      </c>
      <c r="I105" s="275"/>
      <c r="J105" s="271"/>
      <c r="K105" s="271"/>
      <c r="L105" s="276"/>
      <c r="M105" s="277"/>
      <c r="N105" s="278"/>
      <c r="O105" s="278"/>
      <c r="P105" s="278"/>
      <c r="Q105" s="278"/>
      <c r="R105" s="278"/>
      <c r="S105" s="278"/>
      <c r="T105" s="279"/>
      <c r="U105" s="16"/>
      <c r="V105" s="16"/>
      <c r="W105" s="16"/>
      <c r="X105" s="16"/>
      <c r="Y105" s="16"/>
      <c r="Z105" s="16"/>
      <c r="AA105" s="16"/>
      <c r="AB105" s="16"/>
      <c r="AC105" s="16"/>
      <c r="AD105" s="16"/>
      <c r="AE105" s="16"/>
      <c r="AT105" s="280" t="s">
        <v>307</v>
      </c>
      <c r="AU105" s="280" t="s">
        <v>81</v>
      </c>
      <c r="AV105" s="16" t="s">
        <v>92</v>
      </c>
      <c r="AW105" s="16" t="s">
        <v>33</v>
      </c>
      <c r="AX105" s="16" t="s">
        <v>72</v>
      </c>
      <c r="AY105" s="280" t="s">
        <v>295</v>
      </c>
    </row>
    <row r="106" s="13" customFormat="1">
      <c r="A106" s="13"/>
      <c r="B106" s="233"/>
      <c r="C106" s="234"/>
      <c r="D106" s="235" t="s">
        <v>307</v>
      </c>
      <c r="E106" s="236" t="s">
        <v>21</v>
      </c>
      <c r="F106" s="237" t="s">
        <v>607</v>
      </c>
      <c r="G106" s="234"/>
      <c r="H106" s="236" t="s">
        <v>21</v>
      </c>
      <c r="I106" s="238"/>
      <c r="J106" s="234"/>
      <c r="K106" s="234"/>
      <c r="L106" s="239"/>
      <c r="M106" s="240"/>
      <c r="N106" s="241"/>
      <c r="O106" s="241"/>
      <c r="P106" s="241"/>
      <c r="Q106" s="241"/>
      <c r="R106" s="241"/>
      <c r="S106" s="241"/>
      <c r="T106" s="242"/>
      <c r="U106" s="13"/>
      <c r="V106" s="13"/>
      <c r="W106" s="13"/>
      <c r="X106" s="13"/>
      <c r="Y106" s="13"/>
      <c r="Z106" s="13"/>
      <c r="AA106" s="13"/>
      <c r="AB106" s="13"/>
      <c r="AC106" s="13"/>
      <c r="AD106" s="13"/>
      <c r="AE106" s="13"/>
      <c r="AT106" s="243" t="s">
        <v>307</v>
      </c>
      <c r="AU106" s="243" t="s">
        <v>81</v>
      </c>
      <c r="AV106" s="13" t="s">
        <v>79</v>
      </c>
      <c r="AW106" s="13" t="s">
        <v>33</v>
      </c>
      <c r="AX106" s="13" t="s">
        <v>72</v>
      </c>
      <c r="AY106" s="243" t="s">
        <v>295</v>
      </c>
    </row>
    <row r="107" s="14" customFormat="1">
      <c r="A107" s="14"/>
      <c r="B107" s="244"/>
      <c r="C107" s="245"/>
      <c r="D107" s="235" t="s">
        <v>307</v>
      </c>
      <c r="E107" s="246" t="s">
        <v>21</v>
      </c>
      <c r="F107" s="247" t="s">
        <v>272</v>
      </c>
      <c r="G107" s="245"/>
      <c r="H107" s="248">
        <v>-1</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307</v>
      </c>
      <c r="AU107" s="254" t="s">
        <v>81</v>
      </c>
      <c r="AV107" s="14" t="s">
        <v>81</v>
      </c>
      <c r="AW107" s="14" t="s">
        <v>33</v>
      </c>
      <c r="AX107" s="14" t="s">
        <v>72</v>
      </c>
      <c r="AY107" s="254" t="s">
        <v>295</v>
      </c>
    </row>
    <row r="108" s="16" customFormat="1">
      <c r="A108" s="16"/>
      <c r="B108" s="270"/>
      <c r="C108" s="271"/>
      <c r="D108" s="235" t="s">
        <v>307</v>
      </c>
      <c r="E108" s="272" t="s">
        <v>21</v>
      </c>
      <c r="F108" s="273" t="s">
        <v>433</v>
      </c>
      <c r="G108" s="271"/>
      <c r="H108" s="274">
        <v>-1</v>
      </c>
      <c r="I108" s="275"/>
      <c r="J108" s="271"/>
      <c r="K108" s="271"/>
      <c r="L108" s="276"/>
      <c r="M108" s="277"/>
      <c r="N108" s="278"/>
      <c r="O108" s="278"/>
      <c r="P108" s="278"/>
      <c r="Q108" s="278"/>
      <c r="R108" s="278"/>
      <c r="S108" s="278"/>
      <c r="T108" s="279"/>
      <c r="U108" s="16"/>
      <c r="V108" s="16"/>
      <c r="W108" s="16"/>
      <c r="X108" s="16"/>
      <c r="Y108" s="16"/>
      <c r="Z108" s="16"/>
      <c r="AA108" s="16"/>
      <c r="AB108" s="16"/>
      <c r="AC108" s="16"/>
      <c r="AD108" s="16"/>
      <c r="AE108" s="16"/>
      <c r="AT108" s="280" t="s">
        <v>307</v>
      </c>
      <c r="AU108" s="280" t="s">
        <v>81</v>
      </c>
      <c r="AV108" s="16" t="s">
        <v>92</v>
      </c>
      <c r="AW108" s="16" t="s">
        <v>33</v>
      </c>
      <c r="AX108" s="16" t="s">
        <v>72</v>
      </c>
      <c r="AY108" s="280" t="s">
        <v>295</v>
      </c>
    </row>
    <row r="109" s="15" customFormat="1">
      <c r="A109" s="15"/>
      <c r="B109" s="255"/>
      <c r="C109" s="256"/>
      <c r="D109" s="235" t="s">
        <v>307</v>
      </c>
      <c r="E109" s="257" t="s">
        <v>21</v>
      </c>
      <c r="F109" s="258" t="s">
        <v>312</v>
      </c>
      <c r="G109" s="256"/>
      <c r="H109" s="259">
        <v>7</v>
      </c>
      <c r="I109" s="260"/>
      <c r="J109" s="256"/>
      <c r="K109" s="256"/>
      <c r="L109" s="261"/>
      <c r="M109" s="266"/>
      <c r="N109" s="267"/>
      <c r="O109" s="267"/>
      <c r="P109" s="267"/>
      <c r="Q109" s="267"/>
      <c r="R109" s="267"/>
      <c r="S109" s="267"/>
      <c r="T109" s="268"/>
      <c r="U109" s="15"/>
      <c r="V109" s="15"/>
      <c r="W109" s="15"/>
      <c r="X109" s="15"/>
      <c r="Y109" s="15"/>
      <c r="Z109" s="15"/>
      <c r="AA109" s="15"/>
      <c r="AB109" s="15"/>
      <c r="AC109" s="15"/>
      <c r="AD109" s="15"/>
      <c r="AE109" s="15"/>
      <c r="AT109" s="265" t="s">
        <v>307</v>
      </c>
      <c r="AU109" s="265" t="s">
        <v>81</v>
      </c>
      <c r="AV109" s="15" t="s">
        <v>303</v>
      </c>
      <c r="AW109" s="15" t="s">
        <v>33</v>
      </c>
      <c r="AX109" s="15" t="s">
        <v>79</v>
      </c>
      <c r="AY109" s="265" t="s">
        <v>295</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7jf6L4z0S3/LdstrlUZsnjnlwKWNdevM8tI4J5hJOVbESwiQebGx/ZyAbrSrCeksFgkbPZyLtxjYkAxN9oZ8g==" hashValue="b0wzYQ4yHaQWTFgtJmWG4JxXlGtadChxnNamPW7MMpkZIN3vOjUbgBTV1Nvk3+9T22Cwmi2vlvn98hMO5/rttQ==" algorithmName="SHA-512" password="CC4B"/>
  <autoFilter ref="C92:K109"/>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138</v>
      </c>
      <c r="AZ2" s="296" t="s">
        <v>1825</v>
      </c>
      <c r="BA2" s="296" t="s">
        <v>1192</v>
      </c>
      <c r="BB2" s="296" t="s">
        <v>21</v>
      </c>
      <c r="BC2" s="296" t="s">
        <v>1826</v>
      </c>
      <c r="BD2" s="296" t="s">
        <v>81</v>
      </c>
    </row>
    <row r="3" s="1" customFormat="1" ht="6.96" customHeight="1">
      <c r="B3" s="141"/>
      <c r="C3" s="142"/>
      <c r="D3" s="142"/>
      <c r="E3" s="142"/>
      <c r="F3" s="142"/>
      <c r="G3" s="142"/>
      <c r="H3" s="142"/>
      <c r="I3" s="142"/>
      <c r="J3" s="142"/>
      <c r="K3" s="142"/>
      <c r="L3" s="22"/>
      <c r="AT3" s="19" t="s">
        <v>81</v>
      </c>
      <c r="AZ3" s="296" t="s">
        <v>1827</v>
      </c>
      <c r="BA3" s="296" t="s">
        <v>1828</v>
      </c>
      <c r="BB3" s="296" t="s">
        <v>21</v>
      </c>
      <c r="BC3" s="296" t="s">
        <v>1829</v>
      </c>
      <c r="BD3" s="296" t="s">
        <v>81</v>
      </c>
    </row>
    <row r="4" s="1" customFormat="1" ht="24.96" customHeight="1">
      <c r="B4" s="22"/>
      <c r="D4" s="143" t="s">
        <v>264</v>
      </c>
      <c r="L4" s="22"/>
      <c r="M4" s="144" t="s">
        <v>10</v>
      </c>
      <c r="AT4" s="19" t="s">
        <v>4</v>
      </c>
      <c r="AZ4" s="296" t="s">
        <v>1830</v>
      </c>
      <c r="BA4" s="296" t="s">
        <v>1831</v>
      </c>
      <c r="BB4" s="296" t="s">
        <v>21</v>
      </c>
      <c r="BC4" s="296" t="s">
        <v>1832</v>
      </c>
      <c r="BD4" s="296" t="s">
        <v>81</v>
      </c>
    </row>
    <row r="5" s="1" customFormat="1" ht="6.96" customHeight="1">
      <c r="B5" s="22"/>
      <c r="L5" s="22"/>
      <c r="AZ5" s="296" t="s">
        <v>1188</v>
      </c>
      <c r="BA5" s="296" t="s">
        <v>1189</v>
      </c>
      <c r="BB5" s="296" t="s">
        <v>21</v>
      </c>
      <c r="BC5" s="296" t="s">
        <v>1190</v>
      </c>
      <c r="BD5" s="296" t="s">
        <v>81</v>
      </c>
    </row>
    <row r="6" s="1" customFormat="1" ht="12" customHeight="1">
      <c r="B6" s="22"/>
      <c r="D6" s="145" t="s">
        <v>16</v>
      </c>
      <c r="L6" s="22"/>
      <c r="AZ6" s="296" t="s">
        <v>1194</v>
      </c>
      <c r="BA6" s="296" t="s">
        <v>1195</v>
      </c>
      <c r="BB6" s="296" t="s">
        <v>21</v>
      </c>
      <c r="BC6" s="296" t="s">
        <v>1196</v>
      </c>
      <c r="BD6" s="296" t="s">
        <v>81</v>
      </c>
    </row>
    <row r="7" s="1" customFormat="1" ht="16.5" customHeight="1">
      <c r="B7" s="22"/>
      <c r="E7" s="146" t="str">
        <f>'Rekapitulace stavby'!K6</f>
        <v>Rekonstrukce a modernizace VŠ kolejí Kounicova 50</v>
      </c>
      <c r="F7" s="145"/>
      <c r="G7" s="145"/>
      <c r="H7" s="145"/>
      <c r="L7" s="22"/>
      <c r="AZ7" s="296" t="s">
        <v>1197</v>
      </c>
      <c r="BA7" s="296" t="s">
        <v>1198</v>
      </c>
      <c r="BB7" s="296" t="s">
        <v>21</v>
      </c>
      <c r="BC7" s="296" t="s">
        <v>1833</v>
      </c>
      <c r="BD7" s="296" t="s">
        <v>81</v>
      </c>
    </row>
    <row r="8">
      <c r="B8" s="22"/>
      <c r="D8" s="145" t="s">
        <v>265</v>
      </c>
      <c r="L8" s="22"/>
      <c r="AZ8" s="296" t="s">
        <v>1200</v>
      </c>
      <c r="BA8" s="296" t="s">
        <v>1201</v>
      </c>
      <c r="BB8" s="296" t="s">
        <v>21</v>
      </c>
      <c r="BC8" s="296" t="s">
        <v>1834</v>
      </c>
      <c r="BD8" s="296" t="s">
        <v>81</v>
      </c>
    </row>
    <row r="9" s="1" customFormat="1" ht="16.5" customHeight="1">
      <c r="B9" s="22"/>
      <c r="E9" s="146" t="s">
        <v>877</v>
      </c>
      <c r="F9" s="1"/>
      <c r="G9" s="1"/>
      <c r="H9" s="1"/>
      <c r="L9" s="22"/>
    </row>
    <row r="10" s="1" customFormat="1" ht="12" customHeight="1">
      <c r="B10" s="22"/>
      <c r="D10" s="145" t="s">
        <v>267</v>
      </c>
      <c r="L10" s="22"/>
    </row>
    <row r="11" s="2" customFormat="1" ht="16.5" customHeight="1">
      <c r="A11" s="40"/>
      <c r="B11" s="46"/>
      <c r="C11" s="40"/>
      <c r="D11" s="40"/>
      <c r="E11" s="158" t="s">
        <v>1203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1835</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ROUND(J108,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ROUND((SUM(BE108:BE672)),  2)</f>
        <v>0</v>
      </c>
      <c r="G37" s="40"/>
      <c r="H37" s="40"/>
      <c r="I37" s="160">
        <v>0.20999999999999999</v>
      </c>
      <c r="J37" s="159">
        <f>ROUND(((SUM(BE108:BE672))*I37),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ROUND((SUM(BF108:BF672)),  2)</f>
        <v>0</v>
      </c>
      <c r="G38" s="40"/>
      <c r="H38" s="40"/>
      <c r="I38" s="160">
        <v>0.14999999999999999</v>
      </c>
      <c r="J38" s="159">
        <f>ROUND(((SUM(BF108:BF672))*I38),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ROUND((SUM(BG108:BG672)),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ROUND((SUM(BH108:BH672)),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ROUND((SUM(BI108:BI672)),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877</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1203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SO-02.2.4 - Středový trakt 7.NP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J108</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J109</f>
        <v>0</v>
      </c>
      <c r="K68" s="178"/>
      <c r="L68" s="182"/>
      <c r="S68" s="9"/>
      <c r="T68" s="9"/>
      <c r="U68" s="9"/>
      <c r="V68" s="9"/>
      <c r="W68" s="9"/>
      <c r="X68" s="9"/>
      <c r="Y68" s="9"/>
      <c r="Z68" s="9"/>
      <c r="AA68" s="9"/>
      <c r="AB68" s="9"/>
      <c r="AC68" s="9"/>
      <c r="AD68" s="9"/>
      <c r="AE68" s="9"/>
    </row>
    <row r="69" s="10" customFormat="1" ht="19.92" customHeight="1">
      <c r="A69" s="10"/>
      <c r="B69" s="183"/>
      <c r="C69" s="127"/>
      <c r="D69" s="184" t="s">
        <v>879</v>
      </c>
      <c r="E69" s="185"/>
      <c r="F69" s="185"/>
      <c r="G69" s="185"/>
      <c r="H69" s="185"/>
      <c r="I69" s="185"/>
      <c r="J69" s="186">
        <f>J110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880</v>
      </c>
      <c r="E70" s="185"/>
      <c r="F70" s="185"/>
      <c r="G70" s="185"/>
      <c r="H70" s="185"/>
      <c r="I70" s="185"/>
      <c r="J70" s="186">
        <f>J116</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855</v>
      </c>
      <c r="E71" s="185"/>
      <c r="F71" s="185"/>
      <c r="G71" s="185"/>
      <c r="H71" s="185"/>
      <c r="I71" s="185"/>
      <c r="J71" s="186">
        <f>J163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274</v>
      </c>
      <c r="E72" s="185"/>
      <c r="F72" s="185"/>
      <c r="G72" s="185"/>
      <c r="H72" s="185"/>
      <c r="I72" s="185"/>
      <c r="J72" s="186">
        <f>J221</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856</v>
      </c>
      <c r="E73" s="185"/>
      <c r="F73" s="185"/>
      <c r="G73" s="185"/>
      <c r="H73" s="185"/>
      <c r="I73" s="185"/>
      <c r="J73" s="186">
        <f>J232</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276</v>
      </c>
      <c r="E74" s="180"/>
      <c r="F74" s="180"/>
      <c r="G74" s="180"/>
      <c r="H74" s="180"/>
      <c r="I74" s="180"/>
      <c r="J74" s="181">
        <f>J235</f>
        <v>0</v>
      </c>
      <c r="K74" s="178"/>
      <c r="L74" s="182"/>
      <c r="S74" s="9"/>
      <c r="T74" s="9"/>
      <c r="U74" s="9"/>
      <c r="V74" s="9"/>
      <c r="W74" s="9"/>
      <c r="X74" s="9"/>
      <c r="Y74" s="9"/>
      <c r="Z74" s="9"/>
      <c r="AA74" s="9"/>
      <c r="AB74" s="9"/>
      <c r="AC74" s="9"/>
      <c r="AD74" s="9"/>
      <c r="AE74" s="9"/>
    </row>
    <row r="75" s="10" customFormat="1" ht="19.92" customHeight="1">
      <c r="A75" s="10"/>
      <c r="B75" s="183"/>
      <c r="C75" s="127"/>
      <c r="D75" s="184" t="s">
        <v>881</v>
      </c>
      <c r="E75" s="185"/>
      <c r="F75" s="185"/>
      <c r="G75" s="185"/>
      <c r="H75" s="185"/>
      <c r="I75" s="185"/>
      <c r="J75" s="186">
        <f>J236</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404</v>
      </c>
      <c r="E76" s="185"/>
      <c r="F76" s="185"/>
      <c r="G76" s="185"/>
      <c r="H76" s="185"/>
      <c r="I76" s="185"/>
      <c r="J76" s="186">
        <f>J268</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278</v>
      </c>
      <c r="E77" s="185"/>
      <c r="F77" s="185"/>
      <c r="G77" s="185"/>
      <c r="H77" s="185"/>
      <c r="I77" s="185"/>
      <c r="J77" s="186">
        <f>J272</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279</v>
      </c>
      <c r="E78" s="185"/>
      <c r="F78" s="185"/>
      <c r="G78" s="185"/>
      <c r="H78" s="185"/>
      <c r="I78" s="185"/>
      <c r="J78" s="186">
        <f>J410</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405</v>
      </c>
      <c r="E79" s="185"/>
      <c r="F79" s="185"/>
      <c r="G79" s="185"/>
      <c r="H79" s="185"/>
      <c r="I79" s="185"/>
      <c r="J79" s="186">
        <f>J445</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406</v>
      </c>
      <c r="E80" s="185"/>
      <c r="F80" s="185"/>
      <c r="G80" s="185"/>
      <c r="H80" s="185"/>
      <c r="I80" s="185"/>
      <c r="J80" s="186">
        <f>J480</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1836</v>
      </c>
      <c r="E81" s="185"/>
      <c r="F81" s="185"/>
      <c r="G81" s="185"/>
      <c r="H81" s="185"/>
      <c r="I81" s="185"/>
      <c r="J81" s="186">
        <f>J528</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1205</v>
      </c>
      <c r="E82" s="185"/>
      <c r="F82" s="185"/>
      <c r="G82" s="185"/>
      <c r="H82" s="185"/>
      <c r="I82" s="185"/>
      <c r="J82" s="186">
        <f>J567</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1206</v>
      </c>
      <c r="E83" s="185"/>
      <c r="F83" s="185"/>
      <c r="G83" s="185"/>
      <c r="H83" s="185"/>
      <c r="I83" s="185"/>
      <c r="J83" s="186">
        <f>J611</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882</v>
      </c>
      <c r="E84" s="185"/>
      <c r="F84" s="185"/>
      <c r="G84" s="185"/>
      <c r="H84" s="185"/>
      <c r="I84" s="185"/>
      <c r="J84" s="186">
        <f>J613</f>
        <v>0</v>
      </c>
      <c r="K84" s="127"/>
      <c r="L84" s="187"/>
      <c r="S84" s="10"/>
      <c r="T84" s="10"/>
      <c r="U84" s="10"/>
      <c r="V84" s="10"/>
      <c r="W84" s="10"/>
      <c r="X84" s="10"/>
      <c r="Y84" s="10"/>
      <c r="Z84" s="10"/>
      <c r="AA84" s="10"/>
      <c r="AB84" s="10"/>
      <c r="AC84" s="10"/>
      <c r="AD84" s="10"/>
      <c r="AE84" s="10"/>
    </row>
    <row r="85" s="2" customFormat="1" ht="21.84"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61"/>
      <c r="C86" s="62"/>
      <c r="D86" s="62"/>
      <c r="E86" s="62"/>
      <c r="F86" s="62"/>
      <c r="G86" s="62"/>
      <c r="H86" s="62"/>
      <c r="I86" s="62"/>
      <c r="J86" s="62"/>
      <c r="K86" s="62"/>
      <c r="L86" s="147"/>
      <c r="S86" s="40"/>
      <c r="T86" s="40"/>
      <c r="U86" s="40"/>
      <c r="V86" s="40"/>
      <c r="W86" s="40"/>
      <c r="X86" s="40"/>
      <c r="Y86" s="40"/>
      <c r="Z86" s="40"/>
      <c r="AA86" s="40"/>
      <c r="AB86" s="40"/>
      <c r="AC86" s="40"/>
      <c r="AD86" s="40"/>
      <c r="AE86" s="40"/>
    </row>
    <row r="90" s="2" customFormat="1" ht="6.96" customHeight="1">
      <c r="A90" s="40"/>
      <c r="B90" s="63"/>
      <c r="C90" s="64"/>
      <c r="D90" s="64"/>
      <c r="E90" s="64"/>
      <c r="F90" s="64"/>
      <c r="G90" s="64"/>
      <c r="H90" s="64"/>
      <c r="I90" s="64"/>
      <c r="J90" s="64"/>
      <c r="K90" s="64"/>
      <c r="L90" s="147"/>
      <c r="S90" s="40"/>
      <c r="T90" s="40"/>
      <c r="U90" s="40"/>
      <c r="V90" s="40"/>
      <c r="W90" s="40"/>
      <c r="X90" s="40"/>
      <c r="Y90" s="40"/>
      <c r="Z90" s="40"/>
      <c r="AA90" s="40"/>
      <c r="AB90" s="40"/>
      <c r="AC90" s="40"/>
      <c r="AD90" s="40"/>
      <c r="AE90" s="40"/>
    </row>
    <row r="91" s="2" customFormat="1" ht="24.96" customHeight="1">
      <c r="A91" s="40"/>
      <c r="B91" s="41"/>
      <c r="C91" s="25" t="s">
        <v>280</v>
      </c>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16</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6.5" customHeight="1">
      <c r="A94" s="40"/>
      <c r="B94" s="41"/>
      <c r="C94" s="42"/>
      <c r="D94" s="42"/>
      <c r="E94" s="172" t="str">
        <f>E7</f>
        <v>Rekonstrukce a modernizace VŠ kolejí Kounicova 50</v>
      </c>
      <c r="F94" s="34"/>
      <c r="G94" s="34"/>
      <c r="H94" s="34"/>
      <c r="I94" s="42"/>
      <c r="J94" s="42"/>
      <c r="K94" s="42"/>
      <c r="L94" s="147"/>
      <c r="S94" s="40"/>
      <c r="T94" s="40"/>
      <c r="U94" s="40"/>
      <c r="V94" s="40"/>
      <c r="W94" s="40"/>
      <c r="X94" s="40"/>
      <c r="Y94" s="40"/>
      <c r="Z94" s="40"/>
      <c r="AA94" s="40"/>
      <c r="AB94" s="40"/>
      <c r="AC94" s="40"/>
      <c r="AD94" s="40"/>
      <c r="AE94" s="40"/>
    </row>
    <row r="95" s="1" customFormat="1" ht="12" customHeight="1">
      <c r="B95" s="23"/>
      <c r="C95" s="34" t="s">
        <v>265</v>
      </c>
      <c r="D95" s="24"/>
      <c r="E95" s="24"/>
      <c r="F95" s="24"/>
      <c r="G95" s="24"/>
      <c r="H95" s="24"/>
      <c r="I95" s="24"/>
      <c r="J95" s="24"/>
      <c r="K95" s="24"/>
      <c r="L95" s="22"/>
    </row>
    <row r="96" s="1" customFormat="1" ht="16.5" customHeight="1">
      <c r="B96" s="23"/>
      <c r="C96" s="24"/>
      <c r="D96" s="24"/>
      <c r="E96" s="172" t="s">
        <v>877</v>
      </c>
      <c r="F96" s="24"/>
      <c r="G96" s="24"/>
      <c r="H96" s="24"/>
      <c r="I96" s="24"/>
      <c r="J96" s="24"/>
      <c r="K96" s="24"/>
      <c r="L96" s="22"/>
    </row>
    <row r="97" s="1" customFormat="1" ht="12" customHeight="1">
      <c r="B97" s="23"/>
      <c r="C97" s="34" t="s">
        <v>267</v>
      </c>
      <c r="D97" s="24"/>
      <c r="E97" s="24"/>
      <c r="F97" s="24"/>
      <c r="G97" s="24"/>
      <c r="H97" s="24"/>
      <c r="I97" s="24"/>
      <c r="J97" s="24"/>
      <c r="K97" s="24"/>
      <c r="L97" s="22"/>
    </row>
    <row r="98" s="2" customFormat="1" ht="16.5" customHeight="1">
      <c r="A98" s="40"/>
      <c r="B98" s="41"/>
      <c r="C98" s="42"/>
      <c r="D98" s="42"/>
      <c r="E98" s="269" t="s">
        <v>1203</v>
      </c>
      <c r="F98" s="42"/>
      <c r="G98" s="42"/>
      <c r="H98" s="42"/>
      <c r="I98" s="42"/>
      <c r="J98" s="42"/>
      <c r="K98" s="42"/>
      <c r="L98" s="147"/>
      <c r="S98" s="40"/>
      <c r="T98" s="40"/>
      <c r="U98" s="40"/>
      <c r="V98" s="40"/>
      <c r="W98" s="40"/>
      <c r="X98" s="40"/>
      <c r="Y98" s="40"/>
      <c r="Z98" s="40"/>
      <c r="AA98" s="40"/>
      <c r="AB98" s="40"/>
      <c r="AC98" s="40"/>
      <c r="AD98" s="40"/>
      <c r="AE98" s="40"/>
    </row>
    <row r="99" s="2" customFormat="1" ht="12" customHeight="1">
      <c r="A99" s="40"/>
      <c r="B99" s="41"/>
      <c r="C99" s="34" t="s">
        <v>401</v>
      </c>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16.5" customHeight="1">
      <c r="A100" s="40"/>
      <c r="B100" s="41"/>
      <c r="C100" s="42"/>
      <c r="D100" s="42"/>
      <c r="E100" s="71" t="str">
        <f>E13</f>
        <v>SO-02.2.4 - Středový trakt 7.NP</v>
      </c>
      <c r="F100" s="42"/>
      <c r="G100" s="42"/>
      <c r="H100" s="42"/>
      <c r="I100" s="42"/>
      <c r="J100" s="42"/>
      <c r="K100" s="42"/>
      <c r="L100" s="147"/>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22</v>
      </c>
      <c r="D102" s="42"/>
      <c r="E102" s="42"/>
      <c r="F102" s="29" t="str">
        <f>F16</f>
        <v>Kounicova 50, Brno</v>
      </c>
      <c r="G102" s="42"/>
      <c r="H102" s="42"/>
      <c r="I102" s="34" t="s">
        <v>24</v>
      </c>
      <c r="J102" s="74" t="str">
        <f>IF(J16="","",J16)</f>
        <v>20. 3. 2023</v>
      </c>
      <c r="K102" s="42"/>
      <c r="L102" s="147"/>
      <c r="S102" s="40"/>
      <c r="T102" s="40"/>
      <c r="U102" s="40"/>
      <c r="V102" s="40"/>
      <c r="W102" s="40"/>
      <c r="X102" s="40"/>
      <c r="Y102" s="40"/>
      <c r="Z102" s="40"/>
      <c r="AA102" s="40"/>
      <c r="AB102" s="40"/>
      <c r="AC102" s="40"/>
      <c r="AD102" s="40"/>
      <c r="AE102" s="40"/>
    </row>
    <row r="103" s="2" customFormat="1" ht="6.96" customHeight="1">
      <c r="A103" s="40"/>
      <c r="B103" s="41"/>
      <c r="C103" s="42"/>
      <c r="D103" s="42"/>
      <c r="E103" s="42"/>
      <c r="F103" s="42"/>
      <c r="G103" s="42"/>
      <c r="H103" s="42"/>
      <c r="I103" s="42"/>
      <c r="J103" s="42"/>
      <c r="K103" s="42"/>
      <c r="L103" s="147"/>
      <c r="S103" s="40"/>
      <c r="T103" s="40"/>
      <c r="U103" s="40"/>
      <c r="V103" s="40"/>
      <c r="W103" s="40"/>
      <c r="X103" s="40"/>
      <c r="Y103" s="40"/>
      <c r="Z103" s="40"/>
      <c r="AA103" s="40"/>
      <c r="AB103" s="40"/>
      <c r="AC103" s="40"/>
      <c r="AD103" s="40"/>
      <c r="AE103" s="40"/>
    </row>
    <row r="104" s="2" customFormat="1" ht="15.15" customHeight="1">
      <c r="A104" s="40"/>
      <c r="B104" s="41"/>
      <c r="C104" s="34" t="s">
        <v>26</v>
      </c>
      <c r="D104" s="42"/>
      <c r="E104" s="42"/>
      <c r="F104" s="29" t="str">
        <f>E19</f>
        <v>Intar a.s.</v>
      </c>
      <c r="G104" s="42"/>
      <c r="H104" s="42"/>
      <c r="I104" s="34" t="s">
        <v>32</v>
      </c>
      <c r="J104" s="38" t="str">
        <f>E25</f>
        <v>Intar a.s.</v>
      </c>
      <c r="K104" s="42"/>
      <c r="L104" s="147"/>
      <c r="S104" s="40"/>
      <c r="T104" s="40"/>
      <c r="U104" s="40"/>
      <c r="V104" s="40"/>
      <c r="W104" s="40"/>
      <c r="X104" s="40"/>
      <c r="Y104" s="40"/>
      <c r="Z104" s="40"/>
      <c r="AA104" s="40"/>
      <c r="AB104" s="40"/>
      <c r="AC104" s="40"/>
      <c r="AD104" s="40"/>
      <c r="AE104" s="40"/>
    </row>
    <row r="105" s="2" customFormat="1" ht="15.15" customHeight="1">
      <c r="A105" s="40"/>
      <c r="B105" s="41"/>
      <c r="C105" s="34" t="s">
        <v>30</v>
      </c>
      <c r="D105" s="42"/>
      <c r="E105" s="42"/>
      <c r="F105" s="29" t="str">
        <f>IF(E22="","",E22)</f>
        <v>Vyplň údaj</v>
      </c>
      <c r="G105" s="42"/>
      <c r="H105" s="42"/>
      <c r="I105" s="34" t="s">
        <v>34</v>
      </c>
      <c r="J105" s="38" t="str">
        <f>E28</f>
        <v>Toman Martin</v>
      </c>
      <c r="K105" s="42"/>
      <c r="L105" s="147"/>
      <c r="S105" s="40"/>
      <c r="T105" s="40"/>
      <c r="U105" s="40"/>
      <c r="V105" s="40"/>
      <c r="W105" s="40"/>
      <c r="X105" s="40"/>
      <c r="Y105" s="40"/>
      <c r="Z105" s="40"/>
      <c r="AA105" s="40"/>
      <c r="AB105" s="40"/>
      <c r="AC105" s="40"/>
      <c r="AD105" s="40"/>
      <c r="AE105" s="40"/>
    </row>
    <row r="106" s="2" customFormat="1" ht="10.32" customHeight="1">
      <c r="A106" s="40"/>
      <c r="B106" s="41"/>
      <c r="C106" s="42"/>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11" customFormat="1" ht="29.28" customHeight="1">
      <c r="A107" s="188"/>
      <c r="B107" s="189"/>
      <c r="C107" s="190" t="s">
        <v>281</v>
      </c>
      <c r="D107" s="191" t="s">
        <v>57</v>
      </c>
      <c r="E107" s="191" t="s">
        <v>53</v>
      </c>
      <c r="F107" s="191" t="s">
        <v>54</v>
      </c>
      <c r="G107" s="191" t="s">
        <v>282</v>
      </c>
      <c r="H107" s="191" t="s">
        <v>283</v>
      </c>
      <c r="I107" s="191" t="s">
        <v>284</v>
      </c>
      <c r="J107" s="191" t="s">
        <v>271</v>
      </c>
      <c r="K107" s="192" t="s">
        <v>285</v>
      </c>
      <c r="L107" s="193"/>
      <c r="M107" s="94" t="s">
        <v>21</v>
      </c>
      <c r="N107" s="95" t="s">
        <v>42</v>
      </c>
      <c r="O107" s="95" t="s">
        <v>286</v>
      </c>
      <c r="P107" s="95" t="s">
        <v>287</v>
      </c>
      <c r="Q107" s="95" t="s">
        <v>288</v>
      </c>
      <c r="R107" s="95" t="s">
        <v>289</v>
      </c>
      <c r="S107" s="95" t="s">
        <v>290</v>
      </c>
      <c r="T107" s="96" t="s">
        <v>291</v>
      </c>
      <c r="U107" s="188"/>
      <c r="V107" s="188"/>
      <c r="W107" s="188"/>
      <c r="X107" s="188"/>
      <c r="Y107" s="188"/>
      <c r="Z107" s="188"/>
      <c r="AA107" s="188"/>
      <c r="AB107" s="188"/>
      <c r="AC107" s="188"/>
      <c r="AD107" s="188"/>
      <c r="AE107" s="188"/>
    </row>
    <row r="108" s="2" customFormat="1" ht="22.8" customHeight="1">
      <c r="A108" s="40"/>
      <c r="B108" s="41"/>
      <c r="C108" s="101" t="s">
        <v>292</v>
      </c>
      <c r="D108" s="42"/>
      <c r="E108" s="42"/>
      <c r="F108" s="42"/>
      <c r="G108" s="42"/>
      <c r="H108" s="42"/>
      <c r="I108" s="42"/>
      <c r="J108" s="194">
        <f>BK108</f>
        <v>0</v>
      </c>
      <c r="K108" s="42"/>
      <c r="L108" s="46"/>
      <c r="M108" s="97"/>
      <c r="N108" s="195"/>
      <c r="O108" s="98"/>
      <c r="P108" s="196">
        <f>P109+P235</f>
        <v>0</v>
      </c>
      <c r="Q108" s="98"/>
      <c r="R108" s="196">
        <f>R109+R235</f>
        <v>54.428300529999994</v>
      </c>
      <c r="S108" s="98"/>
      <c r="T108" s="197">
        <f>T109+T235</f>
        <v>0.053098699999999999</v>
      </c>
      <c r="U108" s="40"/>
      <c r="V108" s="40"/>
      <c r="W108" s="40"/>
      <c r="X108" s="40"/>
      <c r="Y108" s="40"/>
      <c r="Z108" s="40"/>
      <c r="AA108" s="40"/>
      <c r="AB108" s="40"/>
      <c r="AC108" s="40"/>
      <c r="AD108" s="40"/>
      <c r="AE108" s="40"/>
      <c r="AT108" s="19" t="s">
        <v>71</v>
      </c>
      <c r="AU108" s="19" t="s">
        <v>272</v>
      </c>
      <c r="BK108" s="198">
        <f>BK109+BK235</f>
        <v>0</v>
      </c>
    </row>
    <row r="109" s="12" customFormat="1" ht="25.92" customHeight="1">
      <c r="A109" s="12"/>
      <c r="B109" s="199"/>
      <c r="C109" s="200"/>
      <c r="D109" s="201" t="s">
        <v>71</v>
      </c>
      <c r="E109" s="202" t="s">
        <v>293</v>
      </c>
      <c r="F109" s="202" t="s">
        <v>294</v>
      </c>
      <c r="G109" s="200"/>
      <c r="H109" s="200"/>
      <c r="I109" s="203"/>
      <c r="J109" s="204">
        <f>BK109</f>
        <v>0</v>
      </c>
      <c r="K109" s="200"/>
      <c r="L109" s="205"/>
      <c r="M109" s="206"/>
      <c r="N109" s="207"/>
      <c r="O109" s="207"/>
      <c r="P109" s="208">
        <f>P110+P116+P163+P221+P232</f>
        <v>0</v>
      </c>
      <c r="Q109" s="207"/>
      <c r="R109" s="208">
        <f>R110+R116+R163+R221+R232</f>
        <v>39.227027059999998</v>
      </c>
      <c r="S109" s="207"/>
      <c r="T109" s="209">
        <f>T110+T116+T163+T221+T232</f>
        <v>0</v>
      </c>
      <c r="U109" s="12"/>
      <c r="V109" s="12"/>
      <c r="W109" s="12"/>
      <c r="X109" s="12"/>
      <c r="Y109" s="12"/>
      <c r="Z109" s="12"/>
      <c r="AA109" s="12"/>
      <c r="AB109" s="12"/>
      <c r="AC109" s="12"/>
      <c r="AD109" s="12"/>
      <c r="AE109" s="12"/>
      <c r="AR109" s="210" t="s">
        <v>79</v>
      </c>
      <c r="AT109" s="211" t="s">
        <v>71</v>
      </c>
      <c r="AU109" s="211" t="s">
        <v>72</v>
      </c>
      <c r="AY109" s="210" t="s">
        <v>295</v>
      </c>
      <c r="BK109" s="212">
        <f>BK110+BK116+BK163+BK221+BK232</f>
        <v>0</v>
      </c>
    </row>
    <row r="110" s="12" customFormat="1" ht="22.8" customHeight="1">
      <c r="A110" s="12"/>
      <c r="B110" s="199"/>
      <c r="C110" s="200"/>
      <c r="D110" s="201" t="s">
        <v>71</v>
      </c>
      <c r="E110" s="213" t="s">
        <v>92</v>
      </c>
      <c r="F110" s="213" t="s">
        <v>883</v>
      </c>
      <c r="G110" s="200"/>
      <c r="H110" s="200"/>
      <c r="I110" s="203"/>
      <c r="J110" s="214">
        <f>BK110</f>
        <v>0</v>
      </c>
      <c r="K110" s="200"/>
      <c r="L110" s="205"/>
      <c r="M110" s="206"/>
      <c r="N110" s="207"/>
      <c r="O110" s="207"/>
      <c r="P110" s="208">
        <f>SUM(P111:P115)</f>
        <v>0</v>
      </c>
      <c r="Q110" s="207"/>
      <c r="R110" s="208">
        <f>SUM(R111:R115)</f>
        <v>0.0087200000000000003</v>
      </c>
      <c r="S110" s="207"/>
      <c r="T110" s="209">
        <f>SUM(T111:T115)</f>
        <v>0</v>
      </c>
      <c r="U110" s="12"/>
      <c r="V110" s="12"/>
      <c r="W110" s="12"/>
      <c r="X110" s="12"/>
      <c r="Y110" s="12"/>
      <c r="Z110" s="12"/>
      <c r="AA110" s="12"/>
      <c r="AB110" s="12"/>
      <c r="AC110" s="12"/>
      <c r="AD110" s="12"/>
      <c r="AE110" s="12"/>
      <c r="AR110" s="210" t="s">
        <v>79</v>
      </c>
      <c r="AT110" s="211" t="s">
        <v>71</v>
      </c>
      <c r="AU110" s="211" t="s">
        <v>79</v>
      </c>
      <c r="AY110" s="210" t="s">
        <v>295</v>
      </c>
      <c r="BK110" s="212">
        <f>SUM(BK111:BK115)</f>
        <v>0</v>
      </c>
    </row>
    <row r="111" s="2" customFormat="1" ht="24.15" customHeight="1">
      <c r="A111" s="40"/>
      <c r="B111" s="41"/>
      <c r="C111" s="215" t="s">
        <v>79</v>
      </c>
      <c r="D111" s="215" t="s">
        <v>298</v>
      </c>
      <c r="E111" s="216" t="s">
        <v>884</v>
      </c>
      <c r="F111" s="217" t="s">
        <v>885</v>
      </c>
      <c r="G111" s="218" t="s">
        <v>348</v>
      </c>
      <c r="H111" s="219">
        <v>0.0080000000000000002</v>
      </c>
      <c r="I111" s="220"/>
      <c r="J111" s="221">
        <f>ROUND(I111*H111,2)</f>
        <v>0</v>
      </c>
      <c r="K111" s="217" t="s">
        <v>302</v>
      </c>
      <c r="L111" s="46"/>
      <c r="M111" s="222" t="s">
        <v>21</v>
      </c>
      <c r="N111" s="223" t="s">
        <v>43</v>
      </c>
      <c r="O111" s="86"/>
      <c r="P111" s="224">
        <f>O111*H111</f>
        <v>0</v>
      </c>
      <c r="Q111" s="224">
        <v>1.0900000000000001</v>
      </c>
      <c r="R111" s="224">
        <f>Q111*H111</f>
        <v>0.0087200000000000003</v>
      </c>
      <c r="S111" s="224">
        <v>0</v>
      </c>
      <c r="T111" s="225">
        <f>S111*H111</f>
        <v>0</v>
      </c>
      <c r="U111" s="40"/>
      <c r="V111" s="40"/>
      <c r="W111" s="40"/>
      <c r="X111" s="40"/>
      <c r="Y111" s="40"/>
      <c r="Z111" s="40"/>
      <c r="AA111" s="40"/>
      <c r="AB111" s="40"/>
      <c r="AC111" s="40"/>
      <c r="AD111" s="40"/>
      <c r="AE111" s="40"/>
      <c r="AR111" s="226" t="s">
        <v>303</v>
      </c>
      <c r="AT111" s="226" t="s">
        <v>298</v>
      </c>
      <c r="AU111" s="226" t="s">
        <v>81</v>
      </c>
      <c r="AY111" s="19" t="s">
        <v>295</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303</v>
      </c>
      <c r="BM111" s="226" t="s">
        <v>1837</v>
      </c>
    </row>
    <row r="112" s="2" customFormat="1">
      <c r="A112" s="40"/>
      <c r="B112" s="41"/>
      <c r="C112" s="42"/>
      <c r="D112" s="228" t="s">
        <v>305</v>
      </c>
      <c r="E112" s="42"/>
      <c r="F112" s="229" t="s">
        <v>887</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305</v>
      </c>
      <c r="AU112" s="19" t="s">
        <v>81</v>
      </c>
    </row>
    <row r="113" s="13" customFormat="1">
      <c r="A113" s="13"/>
      <c r="B113" s="233"/>
      <c r="C113" s="234"/>
      <c r="D113" s="235" t="s">
        <v>307</v>
      </c>
      <c r="E113" s="236" t="s">
        <v>21</v>
      </c>
      <c r="F113" s="237" t="s">
        <v>888</v>
      </c>
      <c r="G113" s="234"/>
      <c r="H113" s="236" t="s">
        <v>21</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307</v>
      </c>
      <c r="AU113" s="243" t="s">
        <v>81</v>
      </c>
      <c r="AV113" s="13" t="s">
        <v>79</v>
      </c>
      <c r="AW113" s="13" t="s">
        <v>33</v>
      </c>
      <c r="AX113" s="13" t="s">
        <v>72</v>
      </c>
      <c r="AY113" s="243" t="s">
        <v>295</v>
      </c>
    </row>
    <row r="114" s="14" customFormat="1">
      <c r="A114" s="14"/>
      <c r="B114" s="244"/>
      <c r="C114" s="245"/>
      <c r="D114" s="235" t="s">
        <v>307</v>
      </c>
      <c r="E114" s="246" t="s">
        <v>21</v>
      </c>
      <c r="F114" s="247" t="s">
        <v>889</v>
      </c>
      <c r="G114" s="245"/>
      <c r="H114" s="248">
        <v>0.0080000000000000002</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307</v>
      </c>
      <c r="AU114" s="254" t="s">
        <v>81</v>
      </c>
      <c r="AV114" s="14" t="s">
        <v>81</v>
      </c>
      <c r="AW114" s="14" t="s">
        <v>33</v>
      </c>
      <c r="AX114" s="14" t="s">
        <v>72</v>
      </c>
      <c r="AY114" s="254" t="s">
        <v>295</v>
      </c>
    </row>
    <row r="115" s="15" customFormat="1">
      <c r="A115" s="15"/>
      <c r="B115" s="255"/>
      <c r="C115" s="256"/>
      <c r="D115" s="235" t="s">
        <v>307</v>
      </c>
      <c r="E115" s="257" t="s">
        <v>21</v>
      </c>
      <c r="F115" s="258" t="s">
        <v>312</v>
      </c>
      <c r="G115" s="256"/>
      <c r="H115" s="259">
        <v>0.0080000000000000002</v>
      </c>
      <c r="I115" s="260"/>
      <c r="J115" s="256"/>
      <c r="K115" s="256"/>
      <c r="L115" s="261"/>
      <c r="M115" s="262"/>
      <c r="N115" s="263"/>
      <c r="O115" s="263"/>
      <c r="P115" s="263"/>
      <c r="Q115" s="263"/>
      <c r="R115" s="263"/>
      <c r="S115" s="263"/>
      <c r="T115" s="264"/>
      <c r="U115" s="15"/>
      <c r="V115" s="15"/>
      <c r="W115" s="15"/>
      <c r="X115" s="15"/>
      <c r="Y115" s="15"/>
      <c r="Z115" s="15"/>
      <c r="AA115" s="15"/>
      <c r="AB115" s="15"/>
      <c r="AC115" s="15"/>
      <c r="AD115" s="15"/>
      <c r="AE115" s="15"/>
      <c r="AT115" s="265" t="s">
        <v>307</v>
      </c>
      <c r="AU115" s="265" t="s">
        <v>81</v>
      </c>
      <c r="AV115" s="15" t="s">
        <v>303</v>
      </c>
      <c r="AW115" s="15" t="s">
        <v>33</v>
      </c>
      <c r="AX115" s="15" t="s">
        <v>79</v>
      </c>
      <c r="AY115" s="265" t="s">
        <v>295</v>
      </c>
    </row>
    <row r="116" s="12" customFormat="1" ht="22.8" customHeight="1">
      <c r="A116" s="12"/>
      <c r="B116" s="199"/>
      <c r="C116" s="200"/>
      <c r="D116" s="201" t="s">
        <v>71</v>
      </c>
      <c r="E116" s="213" t="s">
        <v>303</v>
      </c>
      <c r="F116" s="213" t="s">
        <v>904</v>
      </c>
      <c r="G116" s="200"/>
      <c r="H116" s="200"/>
      <c r="I116" s="203"/>
      <c r="J116" s="214">
        <f>BK116</f>
        <v>0</v>
      </c>
      <c r="K116" s="200"/>
      <c r="L116" s="205"/>
      <c r="M116" s="206"/>
      <c r="N116" s="207"/>
      <c r="O116" s="207"/>
      <c r="P116" s="208">
        <f>SUM(P117:P162)</f>
        <v>0</v>
      </c>
      <c r="Q116" s="207"/>
      <c r="R116" s="208">
        <f>SUM(R117:R162)</f>
        <v>4.9645277800000001</v>
      </c>
      <c r="S116" s="207"/>
      <c r="T116" s="209">
        <f>SUM(T117:T162)</f>
        <v>0</v>
      </c>
      <c r="U116" s="12"/>
      <c r="V116" s="12"/>
      <c r="W116" s="12"/>
      <c r="X116" s="12"/>
      <c r="Y116" s="12"/>
      <c r="Z116" s="12"/>
      <c r="AA116" s="12"/>
      <c r="AB116" s="12"/>
      <c r="AC116" s="12"/>
      <c r="AD116" s="12"/>
      <c r="AE116" s="12"/>
      <c r="AR116" s="210" t="s">
        <v>79</v>
      </c>
      <c r="AT116" s="211" t="s">
        <v>71</v>
      </c>
      <c r="AU116" s="211" t="s">
        <v>79</v>
      </c>
      <c r="AY116" s="210" t="s">
        <v>295</v>
      </c>
      <c r="BK116" s="212">
        <f>SUM(BK117:BK162)</f>
        <v>0</v>
      </c>
    </row>
    <row r="117" s="2" customFormat="1" ht="49.05" customHeight="1">
      <c r="A117" s="40"/>
      <c r="B117" s="41"/>
      <c r="C117" s="215" t="s">
        <v>81</v>
      </c>
      <c r="D117" s="215" t="s">
        <v>298</v>
      </c>
      <c r="E117" s="216" t="s">
        <v>905</v>
      </c>
      <c r="F117" s="217" t="s">
        <v>906</v>
      </c>
      <c r="G117" s="218" t="s">
        <v>315</v>
      </c>
      <c r="H117" s="219">
        <v>1.45</v>
      </c>
      <c r="I117" s="220"/>
      <c r="J117" s="221">
        <f>ROUND(I117*H117,2)</f>
        <v>0</v>
      </c>
      <c r="K117" s="217" t="s">
        <v>302</v>
      </c>
      <c r="L117" s="46"/>
      <c r="M117" s="222" t="s">
        <v>21</v>
      </c>
      <c r="N117" s="223" t="s">
        <v>43</v>
      </c>
      <c r="O117" s="86"/>
      <c r="P117" s="224">
        <f>O117*H117</f>
        <v>0</v>
      </c>
      <c r="Q117" s="224">
        <v>2.5020099999999998</v>
      </c>
      <c r="R117" s="224">
        <f>Q117*H117</f>
        <v>3.6279144999999997</v>
      </c>
      <c r="S117" s="224">
        <v>0</v>
      </c>
      <c r="T117" s="225">
        <f>S117*H117</f>
        <v>0</v>
      </c>
      <c r="U117" s="40"/>
      <c r="V117" s="40"/>
      <c r="W117" s="40"/>
      <c r="X117" s="40"/>
      <c r="Y117" s="40"/>
      <c r="Z117" s="40"/>
      <c r="AA117" s="40"/>
      <c r="AB117" s="40"/>
      <c r="AC117" s="40"/>
      <c r="AD117" s="40"/>
      <c r="AE117" s="40"/>
      <c r="AR117" s="226" t="s">
        <v>303</v>
      </c>
      <c r="AT117" s="226" t="s">
        <v>298</v>
      </c>
      <c r="AU117" s="226" t="s">
        <v>81</v>
      </c>
      <c r="AY117" s="19" t="s">
        <v>295</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303</v>
      </c>
      <c r="BM117" s="226" t="s">
        <v>1838</v>
      </c>
    </row>
    <row r="118" s="2" customFormat="1">
      <c r="A118" s="40"/>
      <c r="B118" s="41"/>
      <c r="C118" s="42"/>
      <c r="D118" s="228" t="s">
        <v>305</v>
      </c>
      <c r="E118" s="42"/>
      <c r="F118" s="229" t="s">
        <v>908</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305</v>
      </c>
      <c r="AU118" s="19" t="s">
        <v>81</v>
      </c>
    </row>
    <row r="119" s="13" customFormat="1">
      <c r="A119" s="13"/>
      <c r="B119" s="233"/>
      <c r="C119" s="234"/>
      <c r="D119" s="235" t="s">
        <v>307</v>
      </c>
      <c r="E119" s="236" t="s">
        <v>21</v>
      </c>
      <c r="F119" s="237" t="s">
        <v>909</v>
      </c>
      <c r="G119" s="234"/>
      <c r="H119" s="236" t="s">
        <v>21</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307</v>
      </c>
      <c r="AU119" s="243" t="s">
        <v>81</v>
      </c>
      <c r="AV119" s="13" t="s">
        <v>79</v>
      </c>
      <c r="AW119" s="13" t="s">
        <v>33</v>
      </c>
      <c r="AX119" s="13" t="s">
        <v>72</v>
      </c>
      <c r="AY119" s="243" t="s">
        <v>295</v>
      </c>
    </row>
    <row r="120" s="14" customFormat="1">
      <c r="A120" s="14"/>
      <c r="B120" s="244"/>
      <c r="C120" s="245"/>
      <c r="D120" s="235" t="s">
        <v>307</v>
      </c>
      <c r="E120" s="246" t="s">
        <v>21</v>
      </c>
      <c r="F120" s="247" t="s">
        <v>910</v>
      </c>
      <c r="G120" s="245"/>
      <c r="H120" s="248">
        <v>1.3680000000000001</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307</v>
      </c>
      <c r="AU120" s="254" t="s">
        <v>81</v>
      </c>
      <c r="AV120" s="14" t="s">
        <v>81</v>
      </c>
      <c r="AW120" s="14" t="s">
        <v>33</v>
      </c>
      <c r="AX120" s="14" t="s">
        <v>72</v>
      </c>
      <c r="AY120" s="254" t="s">
        <v>295</v>
      </c>
    </row>
    <row r="121" s="14" customFormat="1">
      <c r="A121" s="14"/>
      <c r="B121" s="244"/>
      <c r="C121" s="245"/>
      <c r="D121" s="235" t="s">
        <v>307</v>
      </c>
      <c r="E121" s="246" t="s">
        <v>21</v>
      </c>
      <c r="F121" s="247" t="s">
        <v>911</v>
      </c>
      <c r="G121" s="245"/>
      <c r="H121" s="248">
        <v>0.051999999999999998</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307</v>
      </c>
      <c r="AU121" s="254" t="s">
        <v>81</v>
      </c>
      <c r="AV121" s="14" t="s">
        <v>81</v>
      </c>
      <c r="AW121" s="14" t="s">
        <v>33</v>
      </c>
      <c r="AX121" s="14" t="s">
        <v>72</v>
      </c>
      <c r="AY121" s="254" t="s">
        <v>295</v>
      </c>
    </row>
    <row r="122" s="14" customFormat="1">
      <c r="A122" s="14"/>
      <c r="B122" s="244"/>
      <c r="C122" s="245"/>
      <c r="D122" s="235" t="s">
        <v>307</v>
      </c>
      <c r="E122" s="246" t="s">
        <v>21</v>
      </c>
      <c r="F122" s="247" t="s">
        <v>912</v>
      </c>
      <c r="G122" s="245"/>
      <c r="H122" s="248">
        <v>0.029999999999999999</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307</v>
      </c>
      <c r="AU122" s="254" t="s">
        <v>81</v>
      </c>
      <c r="AV122" s="14" t="s">
        <v>81</v>
      </c>
      <c r="AW122" s="14" t="s">
        <v>33</v>
      </c>
      <c r="AX122" s="14" t="s">
        <v>72</v>
      </c>
      <c r="AY122" s="254" t="s">
        <v>295</v>
      </c>
    </row>
    <row r="123" s="15" customFormat="1">
      <c r="A123" s="15"/>
      <c r="B123" s="255"/>
      <c r="C123" s="256"/>
      <c r="D123" s="235" t="s">
        <v>307</v>
      </c>
      <c r="E123" s="257" t="s">
        <v>21</v>
      </c>
      <c r="F123" s="258" t="s">
        <v>312</v>
      </c>
      <c r="G123" s="256"/>
      <c r="H123" s="259">
        <v>1.45</v>
      </c>
      <c r="I123" s="260"/>
      <c r="J123" s="256"/>
      <c r="K123" s="256"/>
      <c r="L123" s="261"/>
      <c r="M123" s="262"/>
      <c r="N123" s="263"/>
      <c r="O123" s="263"/>
      <c r="P123" s="263"/>
      <c r="Q123" s="263"/>
      <c r="R123" s="263"/>
      <c r="S123" s="263"/>
      <c r="T123" s="264"/>
      <c r="U123" s="15"/>
      <c r="V123" s="15"/>
      <c r="W123" s="15"/>
      <c r="X123" s="15"/>
      <c r="Y123" s="15"/>
      <c r="Z123" s="15"/>
      <c r="AA123" s="15"/>
      <c r="AB123" s="15"/>
      <c r="AC123" s="15"/>
      <c r="AD123" s="15"/>
      <c r="AE123" s="15"/>
      <c r="AT123" s="265" t="s">
        <v>307</v>
      </c>
      <c r="AU123" s="265" t="s">
        <v>81</v>
      </c>
      <c r="AV123" s="15" t="s">
        <v>303</v>
      </c>
      <c r="AW123" s="15" t="s">
        <v>33</v>
      </c>
      <c r="AX123" s="15" t="s">
        <v>79</v>
      </c>
      <c r="AY123" s="265" t="s">
        <v>295</v>
      </c>
    </row>
    <row r="124" s="2" customFormat="1" ht="37.8" customHeight="1">
      <c r="A124" s="40"/>
      <c r="B124" s="41"/>
      <c r="C124" s="215" t="s">
        <v>92</v>
      </c>
      <c r="D124" s="215" t="s">
        <v>298</v>
      </c>
      <c r="E124" s="216" t="s">
        <v>913</v>
      </c>
      <c r="F124" s="217" t="s">
        <v>914</v>
      </c>
      <c r="G124" s="218" t="s">
        <v>301</v>
      </c>
      <c r="H124" s="219">
        <v>15.9</v>
      </c>
      <c r="I124" s="220"/>
      <c r="J124" s="221">
        <f>ROUND(I124*H124,2)</f>
        <v>0</v>
      </c>
      <c r="K124" s="217" t="s">
        <v>302</v>
      </c>
      <c r="L124" s="46"/>
      <c r="M124" s="222" t="s">
        <v>21</v>
      </c>
      <c r="N124" s="223" t="s">
        <v>43</v>
      </c>
      <c r="O124" s="86"/>
      <c r="P124" s="224">
        <f>O124*H124</f>
        <v>0</v>
      </c>
      <c r="Q124" s="224">
        <v>0.0053299999999999997</v>
      </c>
      <c r="R124" s="224">
        <f>Q124*H124</f>
        <v>0.084747000000000003</v>
      </c>
      <c r="S124" s="224">
        <v>0</v>
      </c>
      <c r="T124" s="225">
        <f>S124*H124</f>
        <v>0</v>
      </c>
      <c r="U124" s="40"/>
      <c r="V124" s="40"/>
      <c r="W124" s="40"/>
      <c r="X124" s="40"/>
      <c r="Y124" s="40"/>
      <c r="Z124" s="40"/>
      <c r="AA124" s="40"/>
      <c r="AB124" s="40"/>
      <c r="AC124" s="40"/>
      <c r="AD124" s="40"/>
      <c r="AE124" s="40"/>
      <c r="AR124" s="226" t="s">
        <v>303</v>
      </c>
      <c r="AT124" s="226" t="s">
        <v>298</v>
      </c>
      <c r="AU124" s="226" t="s">
        <v>81</v>
      </c>
      <c r="AY124" s="19" t="s">
        <v>295</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303</v>
      </c>
      <c r="BM124" s="226" t="s">
        <v>1839</v>
      </c>
    </row>
    <row r="125" s="2" customFormat="1">
      <c r="A125" s="40"/>
      <c r="B125" s="41"/>
      <c r="C125" s="42"/>
      <c r="D125" s="228" t="s">
        <v>305</v>
      </c>
      <c r="E125" s="42"/>
      <c r="F125" s="229" t="s">
        <v>916</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305</v>
      </c>
      <c r="AU125" s="19" t="s">
        <v>81</v>
      </c>
    </row>
    <row r="126" s="13" customFormat="1">
      <c r="A126" s="13"/>
      <c r="B126" s="233"/>
      <c r="C126" s="234"/>
      <c r="D126" s="235" t="s">
        <v>307</v>
      </c>
      <c r="E126" s="236" t="s">
        <v>21</v>
      </c>
      <c r="F126" s="237" t="s">
        <v>909</v>
      </c>
      <c r="G126" s="234"/>
      <c r="H126" s="236" t="s">
        <v>21</v>
      </c>
      <c r="I126" s="238"/>
      <c r="J126" s="234"/>
      <c r="K126" s="234"/>
      <c r="L126" s="239"/>
      <c r="M126" s="240"/>
      <c r="N126" s="241"/>
      <c r="O126" s="241"/>
      <c r="P126" s="241"/>
      <c r="Q126" s="241"/>
      <c r="R126" s="241"/>
      <c r="S126" s="241"/>
      <c r="T126" s="242"/>
      <c r="U126" s="13"/>
      <c r="V126" s="13"/>
      <c r="W126" s="13"/>
      <c r="X126" s="13"/>
      <c r="Y126" s="13"/>
      <c r="Z126" s="13"/>
      <c r="AA126" s="13"/>
      <c r="AB126" s="13"/>
      <c r="AC126" s="13"/>
      <c r="AD126" s="13"/>
      <c r="AE126" s="13"/>
      <c r="AT126" s="243" t="s">
        <v>307</v>
      </c>
      <c r="AU126" s="243" t="s">
        <v>81</v>
      </c>
      <c r="AV126" s="13" t="s">
        <v>79</v>
      </c>
      <c r="AW126" s="13" t="s">
        <v>33</v>
      </c>
      <c r="AX126" s="13" t="s">
        <v>72</v>
      </c>
      <c r="AY126" s="243" t="s">
        <v>295</v>
      </c>
    </row>
    <row r="127" s="14" customFormat="1">
      <c r="A127" s="14"/>
      <c r="B127" s="244"/>
      <c r="C127" s="245"/>
      <c r="D127" s="235" t="s">
        <v>307</v>
      </c>
      <c r="E127" s="246" t="s">
        <v>21</v>
      </c>
      <c r="F127" s="247" t="s">
        <v>917</v>
      </c>
      <c r="G127" s="245"/>
      <c r="H127" s="248">
        <v>14.4</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307</v>
      </c>
      <c r="AU127" s="254" t="s">
        <v>81</v>
      </c>
      <c r="AV127" s="14" t="s">
        <v>81</v>
      </c>
      <c r="AW127" s="14" t="s">
        <v>33</v>
      </c>
      <c r="AX127" s="14" t="s">
        <v>72</v>
      </c>
      <c r="AY127" s="254" t="s">
        <v>295</v>
      </c>
    </row>
    <row r="128" s="14" customFormat="1">
      <c r="A128" s="14"/>
      <c r="B128" s="244"/>
      <c r="C128" s="245"/>
      <c r="D128" s="235" t="s">
        <v>307</v>
      </c>
      <c r="E128" s="246" t="s">
        <v>21</v>
      </c>
      <c r="F128" s="247" t="s">
        <v>918</v>
      </c>
      <c r="G128" s="245"/>
      <c r="H128" s="248">
        <v>1.5</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307</v>
      </c>
      <c r="AU128" s="254" t="s">
        <v>81</v>
      </c>
      <c r="AV128" s="14" t="s">
        <v>81</v>
      </c>
      <c r="AW128" s="14" t="s">
        <v>33</v>
      </c>
      <c r="AX128" s="14" t="s">
        <v>72</v>
      </c>
      <c r="AY128" s="254" t="s">
        <v>295</v>
      </c>
    </row>
    <row r="129" s="15" customFormat="1">
      <c r="A129" s="15"/>
      <c r="B129" s="255"/>
      <c r="C129" s="256"/>
      <c r="D129" s="235" t="s">
        <v>307</v>
      </c>
      <c r="E129" s="257" t="s">
        <v>21</v>
      </c>
      <c r="F129" s="258" t="s">
        <v>312</v>
      </c>
      <c r="G129" s="256"/>
      <c r="H129" s="259">
        <v>15.9</v>
      </c>
      <c r="I129" s="260"/>
      <c r="J129" s="256"/>
      <c r="K129" s="256"/>
      <c r="L129" s="261"/>
      <c r="M129" s="262"/>
      <c r="N129" s="263"/>
      <c r="O129" s="263"/>
      <c r="P129" s="263"/>
      <c r="Q129" s="263"/>
      <c r="R129" s="263"/>
      <c r="S129" s="263"/>
      <c r="T129" s="264"/>
      <c r="U129" s="15"/>
      <c r="V129" s="15"/>
      <c r="W129" s="15"/>
      <c r="X129" s="15"/>
      <c r="Y129" s="15"/>
      <c r="Z129" s="15"/>
      <c r="AA129" s="15"/>
      <c r="AB129" s="15"/>
      <c r="AC129" s="15"/>
      <c r="AD129" s="15"/>
      <c r="AE129" s="15"/>
      <c r="AT129" s="265" t="s">
        <v>307</v>
      </c>
      <c r="AU129" s="265" t="s">
        <v>81</v>
      </c>
      <c r="AV129" s="15" t="s">
        <v>303</v>
      </c>
      <c r="AW129" s="15" t="s">
        <v>33</v>
      </c>
      <c r="AX129" s="15" t="s">
        <v>79</v>
      </c>
      <c r="AY129" s="265" t="s">
        <v>295</v>
      </c>
    </row>
    <row r="130" s="2" customFormat="1" ht="37.8" customHeight="1">
      <c r="A130" s="40"/>
      <c r="B130" s="41"/>
      <c r="C130" s="215" t="s">
        <v>303</v>
      </c>
      <c r="D130" s="215" t="s">
        <v>298</v>
      </c>
      <c r="E130" s="216" t="s">
        <v>919</v>
      </c>
      <c r="F130" s="217" t="s">
        <v>920</v>
      </c>
      <c r="G130" s="218" t="s">
        <v>301</v>
      </c>
      <c r="H130" s="219">
        <v>15.9</v>
      </c>
      <c r="I130" s="220"/>
      <c r="J130" s="221">
        <f>ROUND(I130*H130,2)</f>
        <v>0</v>
      </c>
      <c r="K130" s="217" t="s">
        <v>302</v>
      </c>
      <c r="L130" s="46"/>
      <c r="M130" s="222" t="s">
        <v>21</v>
      </c>
      <c r="N130" s="223" t="s">
        <v>43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303</v>
      </c>
      <c r="AT130" s="226" t="s">
        <v>298</v>
      </c>
      <c r="AU130" s="226" t="s">
        <v>81</v>
      </c>
      <c r="AY130" s="19" t="s">
        <v>295</v>
      </c>
      <c r="BE130" s="227">
        <f>IF(N130="základní",J130,0)</f>
        <v>0</v>
      </c>
      <c r="BF130" s="227">
        <f>IF(N130="snížená",J130,0)</f>
        <v>0</v>
      </c>
      <c r="BG130" s="227">
        <f>IF(N130="zákl. přenesená",J130,0)</f>
        <v>0</v>
      </c>
      <c r="BH130" s="227">
        <f>IF(N130="sníž. přenesená",J130,0)</f>
        <v>0</v>
      </c>
      <c r="BI130" s="227">
        <f>IF(N130="nulová",J130,0)</f>
        <v>0</v>
      </c>
      <c r="BJ130" s="19" t="s">
        <v>79</v>
      </c>
      <c r="BK130" s="227">
        <f>ROUND(I130*H130,2)</f>
        <v>0</v>
      </c>
      <c r="BL130" s="19" t="s">
        <v>303</v>
      </c>
      <c r="BM130" s="226" t="s">
        <v>1840</v>
      </c>
    </row>
    <row r="131" s="2" customFormat="1">
      <c r="A131" s="40"/>
      <c r="B131" s="41"/>
      <c r="C131" s="42"/>
      <c r="D131" s="228" t="s">
        <v>305</v>
      </c>
      <c r="E131" s="42"/>
      <c r="F131" s="229" t="s">
        <v>922</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305</v>
      </c>
      <c r="AU131" s="19" t="s">
        <v>81</v>
      </c>
    </row>
    <row r="132" s="2" customFormat="1" ht="37.8" customHeight="1">
      <c r="A132" s="40"/>
      <c r="B132" s="41"/>
      <c r="C132" s="215" t="s">
        <v>332</v>
      </c>
      <c r="D132" s="215" t="s">
        <v>298</v>
      </c>
      <c r="E132" s="216" t="s">
        <v>923</v>
      </c>
      <c r="F132" s="217" t="s">
        <v>924</v>
      </c>
      <c r="G132" s="218" t="s">
        <v>301</v>
      </c>
      <c r="H132" s="219">
        <v>14.4</v>
      </c>
      <c r="I132" s="220"/>
      <c r="J132" s="221">
        <f>ROUND(I132*H132,2)</f>
        <v>0</v>
      </c>
      <c r="K132" s="217" t="s">
        <v>302</v>
      </c>
      <c r="L132" s="46"/>
      <c r="M132" s="222" t="s">
        <v>21</v>
      </c>
      <c r="N132" s="223" t="s">
        <v>43</v>
      </c>
      <c r="O132" s="86"/>
      <c r="P132" s="224">
        <f>O132*H132</f>
        <v>0</v>
      </c>
      <c r="Q132" s="224">
        <v>0.00080999999999999996</v>
      </c>
      <c r="R132" s="224">
        <f>Q132*H132</f>
        <v>0.011663999999999999</v>
      </c>
      <c r="S132" s="224">
        <v>0</v>
      </c>
      <c r="T132" s="225">
        <f>S132*H132</f>
        <v>0</v>
      </c>
      <c r="U132" s="40"/>
      <c r="V132" s="40"/>
      <c r="W132" s="40"/>
      <c r="X132" s="40"/>
      <c r="Y132" s="40"/>
      <c r="Z132" s="40"/>
      <c r="AA132" s="40"/>
      <c r="AB132" s="40"/>
      <c r="AC132" s="40"/>
      <c r="AD132" s="40"/>
      <c r="AE132" s="40"/>
      <c r="AR132" s="226" t="s">
        <v>303</v>
      </c>
      <c r="AT132" s="226" t="s">
        <v>298</v>
      </c>
      <c r="AU132" s="226" t="s">
        <v>81</v>
      </c>
      <c r="AY132" s="19" t="s">
        <v>295</v>
      </c>
      <c r="BE132" s="227">
        <f>IF(N132="základní",J132,0)</f>
        <v>0</v>
      </c>
      <c r="BF132" s="227">
        <f>IF(N132="snížená",J132,0)</f>
        <v>0</v>
      </c>
      <c r="BG132" s="227">
        <f>IF(N132="zákl. přenesená",J132,0)</f>
        <v>0</v>
      </c>
      <c r="BH132" s="227">
        <f>IF(N132="sníž. přenesená",J132,0)</f>
        <v>0</v>
      </c>
      <c r="BI132" s="227">
        <f>IF(N132="nulová",J132,0)</f>
        <v>0</v>
      </c>
      <c r="BJ132" s="19" t="s">
        <v>79</v>
      </c>
      <c r="BK132" s="227">
        <f>ROUND(I132*H132,2)</f>
        <v>0</v>
      </c>
      <c r="BL132" s="19" t="s">
        <v>303</v>
      </c>
      <c r="BM132" s="226" t="s">
        <v>1841</v>
      </c>
    </row>
    <row r="133" s="2" customFormat="1">
      <c r="A133" s="40"/>
      <c r="B133" s="41"/>
      <c r="C133" s="42"/>
      <c r="D133" s="228" t="s">
        <v>305</v>
      </c>
      <c r="E133" s="42"/>
      <c r="F133" s="229" t="s">
        <v>926</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305</v>
      </c>
      <c r="AU133" s="19" t="s">
        <v>81</v>
      </c>
    </row>
    <row r="134" s="13" customFormat="1">
      <c r="A134" s="13"/>
      <c r="B134" s="233"/>
      <c r="C134" s="234"/>
      <c r="D134" s="235" t="s">
        <v>307</v>
      </c>
      <c r="E134" s="236" t="s">
        <v>21</v>
      </c>
      <c r="F134" s="237" t="s">
        <v>909</v>
      </c>
      <c r="G134" s="234"/>
      <c r="H134" s="236" t="s">
        <v>21</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307</v>
      </c>
      <c r="AU134" s="243" t="s">
        <v>81</v>
      </c>
      <c r="AV134" s="13" t="s">
        <v>79</v>
      </c>
      <c r="AW134" s="13" t="s">
        <v>33</v>
      </c>
      <c r="AX134" s="13" t="s">
        <v>72</v>
      </c>
      <c r="AY134" s="243" t="s">
        <v>295</v>
      </c>
    </row>
    <row r="135" s="14" customFormat="1">
      <c r="A135" s="14"/>
      <c r="B135" s="244"/>
      <c r="C135" s="245"/>
      <c r="D135" s="235" t="s">
        <v>307</v>
      </c>
      <c r="E135" s="246" t="s">
        <v>21</v>
      </c>
      <c r="F135" s="247" t="s">
        <v>917</v>
      </c>
      <c r="G135" s="245"/>
      <c r="H135" s="248">
        <v>14.4</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307</v>
      </c>
      <c r="AU135" s="254" t="s">
        <v>81</v>
      </c>
      <c r="AV135" s="14" t="s">
        <v>81</v>
      </c>
      <c r="AW135" s="14" t="s">
        <v>33</v>
      </c>
      <c r="AX135" s="14" t="s">
        <v>72</v>
      </c>
      <c r="AY135" s="254" t="s">
        <v>295</v>
      </c>
    </row>
    <row r="136" s="15" customFormat="1">
      <c r="A136" s="15"/>
      <c r="B136" s="255"/>
      <c r="C136" s="256"/>
      <c r="D136" s="235" t="s">
        <v>307</v>
      </c>
      <c r="E136" s="257" t="s">
        <v>21</v>
      </c>
      <c r="F136" s="258" t="s">
        <v>312</v>
      </c>
      <c r="G136" s="256"/>
      <c r="H136" s="259">
        <v>14.4</v>
      </c>
      <c r="I136" s="260"/>
      <c r="J136" s="256"/>
      <c r="K136" s="256"/>
      <c r="L136" s="261"/>
      <c r="M136" s="262"/>
      <c r="N136" s="263"/>
      <c r="O136" s="263"/>
      <c r="P136" s="263"/>
      <c r="Q136" s="263"/>
      <c r="R136" s="263"/>
      <c r="S136" s="263"/>
      <c r="T136" s="264"/>
      <c r="U136" s="15"/>
      <c r="V136" s="15"/>
      <c r="W136" s="15"/>
      <c r="X136" s="15"/>
      <c r="Y136" s="15"/>
      <c r="Z136" s="15"/>
      <c r="AA136" s="15"/>
      <c r="AB136" s="15"/>
      <c r="AC136" s="15"/>
      <c r="AD136" s="15"/>
      <c r="AE136" s="15"/>
      <c r="AT136" s="265" t="s">
        <v>307</v>
      </c>
      <c r="AU136" s="265" t="s">
        <v>81</v>
      </c>
      <c r="AV136" s="15" t="s">
        <v>303</v>
      </c>
      <c r="AW136" s="15" t="s">
        <v>33</v>
      </c>
      <c r="AX136" s="15" t="s">
        <v>79</v>
      </c>
      <c r="AY136" s="265" t="s">
        <v>295</v>
      </c>
    </row>
    <row r="137" s="2" customFormat="1" ht="37.8" customHeight="1">
      <c r="A137" s="40"/>
      <c r="B137" s="41"/>
      <c r="C137" s="215" t="s">
        <v>338</v>
      </c>
      <c r="D137" s="215" t="s">
        <v>298</v>
      </c>
      <c r="E137" s="216" t="s">
        <v>927</v>
      </c>
      <c r="F137" s="217" t="s">
        <v>928</v>
      </c>
      <c r="G137" s="218" t="s">
        <v>301</v>
      </c>
      <c r="H137" s="219">
        <v>14.4</v>
      </c>
      <c r="I137" s="220"/>
      <c r="J137" s="221">
        <f>ROUND(I137*H137,2)</f>
        <v>0</v>
      </c>
      <c r="K137" s="217" t="s">
        <v>302</v>
      </c>
      <c r="L137" s="46"/>
      <c r="M137" s="222" t="s">
        <v>21</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303</v>
      </c>
      <c r="AT137" s="226" t="s">
        <v>298</v>
      </c>
      <c r="AU137" s="226" t="s">
        <v>81</v>
      </c>
      <c r="AY137" s="19" t="s">
        <v>295</v>
      </c>
      <c r="BE137" s="227">
        <f>IF(N137="základní",J137,0)</f>
        <v>0</v>
      </c>
      <c r="BF137" s="227">
        <f>IF(N137="snížená",J137,0)</f>
        <v>0</v>
      </c>
      <c r="BG137" s="227">
        <f>IF(N137="zákl. přenesená",J137,0)</f>
        <v>0</v>
      </c>
      <c r="BH137" s="227">
        <f>IF(N137="sníž. přenesená",J137,0)</f>
        <v>0</v>
      </c>
      <c r="BI137" s="227">
        <f>IF(N137="nulová",J137,0)</f>
        <v>0</v>
      </c>
      <c r="BJ137" s="19" t="s">
        <v>79</v>
      </c>
      <c r="BK137" s="227">
        <f>ROUND(I137*H137,2)</f>
        <v>0</v>
      </c>
      <c r="BL137" s="19" t="s">
        <v>303</v>
      </c>
      <c r="BM137" s="226" t="s">
        <v>1842</v>
      </c>
    </row>
    <row r="138" s="2" customFormat="1">
      <c r="A138" s="40"/>
      <c r="B138" s="41"/>
      <c r="C138" s="42"/>
      <c r="D138" s="228" t="s">
        <v>305</v>
      </c>
      <c r="E138" s="42"/>
      <c r="F138" s="229" t="s">
        <v>930</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305</v>
      </c>
      <c r="AU138" s="19" t="s">
        <v>81</v>
      </c>
    </row>
    <row r="139" s="2" customFormat="1" ht="78" customHeight="1">
      <c r="A139" s="40"/>
      <c r="B139" s="41"/>
      <c r="C139" s="215" t="s">
        <v>345</v>
      </c>
      <c r="D139" s="215" t="s">
        <v>298</v>
      </c>
      <c r="E139" s="216" t="s">
        <v>931</v>
      </c>
      <c r="F139" s="217" t="s">
        <v>932</v>
      </c>
      <c r="G139" s="218" t="s">
        <v>348</v>
      </c>
      <c r="H139" s="219">
        <v>0.182</v>
      </c>
      <c r="I139" s="220"/>
      <c r="J139" s="221">
        <f>ROUND(I139*H139,2)</f>
        <v>0</v>
      </c>
      <c r="K139" s="217" t="s">
        <v>302</v>
      </c>
      <c r="L139" s="46"/>
      <c r="M139" s="222" t="s">
        <v>21</v>
      </c>
      <c r="N139" s="223" t="s">
        <v>43</v>
      </c>
      <c r="O139" s="86"/>
      <c r="P139" s="224">
        <f>O139*H139</f>
        <v>0</v>
      </c>
      <c r="Q139" s="224">
        <v>1.06277</v>
      </c>
      <c r="R139" s="224">
        <f>Q139*H139</f>
        <v>0.19342413999999999</v>
      </c>
      <c r="S139" s="224">
        <v>0</v>
      </c>
      <c r="T139" s="225">
        <f>S139*H139</f>
        <v>0</v>
      </c>
      <c r="U139" s="40"/>
      <c r="V139" s="40"/>
      <c r="W139" s="40"/>
      <c r="X139" s="40"/>
      <c r="Y139" s="40"/>
      <c r="Z139" s="40"/>
      <c r="AA139" s="40"/>
      <c r="AB139" s="40"/>
      <c r="AC139" s="40"/>
      <c r="AD139" s="40"/>
      <c r="AE139" s="40"/>
      <c r="AR139" s="226" t="s">
        <v>303</v>
      </c>
      <c r="AT139" s="226" t="s">
        <v>298</v>
      </c>
      <c r="AU139" s="226" t="s">
        <v>81</v>
      </c>
      <c r="AY139" s="19" t="s">
        <v>295</v>
      </c>
      <c r="BE139" s="227">
        <f>IF(N139="základní",J139,0)</f>
        <v>0</v>
      </c>
      <c r="BF139" s="227">
        <f>IF(N139="snížená",J139,0)</f>
        <v>0</v>
      </c>
      <c r="BG139" s="227">
        <f>IF(N139="zákl. přenesená",J139,0)</f>
        <v>0</v>
      </c>
      <c r="BH139" s="227">
        <f>IF(N139="sníž. přenesená",J139,0)</f>
        <v>0</v>
      </c>
      <c r="BI139" s="227">
        <f>IF(N139="nulová",J139,0)</f>
        <v>0</v>
      </c>
      <c r="BJ139" s="19" t="s">
        <v>79</v>
      </c>
      <c r="BK139" s="227">
        <f>ROUND(I139*H139,2)</f>
        <v>0</v>
      </c>
      <c r="BL139" s="19" t="s">
        <v>303</v>
      </c>
      <c r="BM139" s="226" t="s">
        <v>1843</v>
      </c>
    </row>
    <row r="140" s="2" customFormat="1">
      <c r="A140" s="40"/>
      <c r="B140" s="41"/>
      <c r="C140" s="42"/>
      <c r="D140" s="228" t="s">
        <v>305</v>
      </c>
      <c r="E140" s="42"/>
      <c r="F140" s="229" t="s">
        <v>934</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305</v>
      </c>
      <c r="AU140" s="19" t="s">
        <v>81</v>
      </c>
    </row>
    <row r="141" s="13" customFormat="1">
      <c r="A141" s="13"/>
      <c r="B141" s="233"/>
      <c r="C141" s="234"/>
      <c r="D141" s="235" t="s">
        <v>307</v>
      </c>
      <c r="E141" s="236" t="s">
        <v>21</v>
      </c>
      <c r="F141" s="237" t="s">
        <v>935</v>
      </c>
      <c r="G141" s="234"/>
      <c r="H141" s="236" t="s">
        <v>21</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307</v>
      </c>
      <c r="AU141" s="243" t="s">
        <v>81</v>
      </c>
      <c r="AV141" s="13" t="s">
        <v>79</v>
      </c>
      <c r="AW141" s="13" t="s">
        <v>33</v>
      </c>
      <c r="AX141" s="13" t="s">
        <v>72</v>
      </c>
      <c r="AY141" s="243" t="s">
        <v>295</v>
      </c>
    </row>
    <row r="142" s="14" customFormat="1">
      <c r="A142" s="14"/>
      <c r="B142" s="244"/>
      <c r="C142" s="245"/>
      <c r="D142" s="235" t="s">
        <v>307</v>
      </c>
      <c r="E142" s="246" t="s">
        <v>21</v>
      </c>
      <c r="F142" s="247" t="s">
        <v>936</v>
      </c>
      <c r="G142" s="245"/>
      <c r="H142" s="248">
        <v>0.114</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307</v>
      </c>
      <c r="AU142" s="254" t="s">
        <v>81</v>
      </c>
      <c r="AV142" s="14" t="s">
        <v>81</v>
      </c>
      <c r="AW142" s="14" t="s">
        <v>33</v>
      </c>
      <c r="AX142" s="14" t="s">
        <v>72</v>
      </c>
      <c r="AY142" s="254" t="s">
        <v>295</v>
      </c>
    </row>
    <row r="143" s="14" customFormat="1">
      <c r="A143" s="14"/>
      <c r="B143" s="244"/>
      <c r="C143" s="245"/>
      <c r="D143" s="235" t="s">
        <v>307</v>
      </c>
      <c r="E143" s="246" t="s">
        <v>21</v>
      </c>
      <c r="F143" s="247" t="s">
        <v>937</v>
      </c>
      <c r="G143" s="245"/>
      <c r="H143" s="248">
        <v>0.043999999999999997</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307</v>
      </c>
      <c r="AU143" s="254" t="s">
        <v>81</v>
      </c>
      <c r="AV143" s="14" t="s">
        <v>81</v>
      </c>
      <c r="AW143" s="14" t="s">
        <v>33</v>
      </c>
      <c r="AX143" s="14" t="s">
        <v>72</v>
      </c>
      <c r="AY143" s="254" t="s">
        <v>295</v>
      </c>
    </row>
    <row r="144" s="15" customFormat="1">
      <c r="A144" s="15"/>
      <c r="B144" s="255"/>
      <c r="C144" s="256"/>
      <c r="D144" s="235" t="s">
        <v>307</v>
      </c>
      <c r="E144" s="257" t="s">
        <v>21</v>
      </c>
      <c r="F144" s="258" t="s">
        <v>312</v>
      </c>
      <c r="G144" s="256"/>
      <c r="H144" s="259">
        <v>0.158</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307</v>
      </c>
      <c r="AU144" s="265" t="s">
        <v>81</v>
      </c>
      <c r="AV144" s="15" t="s">
        <v>303</v>
      </c>
      <c r="AW144" s="15" t="s">
        <v>33</v>
      </c>
      <c r="AX144" s="15" t="s">
        <v>79</v>
      </c>
      <c r="AY144" s="265" t="s">
        <v>295</v>
      </c>
    </row>
    <row r="145" s="14" customFormat="1">
      <c r="A145" s="14"/>
      <c r="B145" s="244"/>
      <c r="C145" s="245"/>
      <c r="D145" s="235" t="s">
        <v>307</v>
      </c>
      <c r="E145" s="245"/>
      <c r="F145" s="247" t="s">
        <v>938</v>
      </c>
      <c r="G145" s="245"/>
      <c r="H145" s="248">
        <v>0.182</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307</v>
      </c>
      <c r="AU145" s="254" t="s">
        <v>81</v>
      </c>
      <c r="AV145" s="14" t="s">
        <v>81</v>
      </c>
      <c r="AW145" s="14" t="s">
        <v>4</v>
      </c>
      <c r="AX145" s="14" t="s">
        <v>79</v>
      </c>
      <c r="AY145" s="254" t="s">
        <v>295</v>
      </c>
    </row>
    <row r="146" s="2" customFormat="1" ht="37.8" customHeight="1">
      <c r="A146" s="40"/>
      <c r="B146" s="41"/>
      <c r="C146" s="215" t="s">
        <v>351</v>
      </c>
      <c r="D146" s="215" t="s">
        <v>298</v>
      </c>
      <c r="E146" s="216" t="s">
        <v>939</v>
      </c>
      <c r="F146" s="217" t="s">
        <v>940</v>
      </c>
      <c r="G146" s="218" t="s">
        <v>348</v>
      </c>
      <c r="H146" s="219">
        <v>0.19</v>
      </c>
      <c r="I146" s="220"/>
      <c r="J146" s="221">
        <f>ROUND(I146*H146,2)</f>
        <v>0</v>
      </c>
      <c r="K146" s="217" t="s">
        <v>302</v>
      </c>
      <c r="L146" s="46"/>
      <c r="M146" s="222" t="s">
        <v>21</v>
      </c>
      <c r="N146" s="223" t="s">
        <v>43</v>
      </c>
      <c r="O146" s="86"/>
      <c r="P146" s="224">
        <f>O146*H146</f>
        <v>0</v>
      </c>
      <c r="Q146" s="224">
        <v>0.019539999999999998</v>
      </c>
      <c r="R146" s="224">
        <f>Q146*H146</f>
        <v>0.0037125999999999999</v>
      </c>
      <c r="S146" s="224">
        <v>0</v>
      </c>
      <c r="T146" s="225">
        <f>S146*H146</f>
        <v>0</v>
      </c>
      <c r="U146" s="40"/>
      <c r="V146" s="40"/>
      <c r="W146" s="40"/>
      <c r="X146" s="40"/>
      <c r="Y146" s="40"/>
      <c r="Z146" s="40"/>
      <c r="AA146" s="40"/>
      <c r="AB146" s="40"/>
      <c r="AC146" s="40"/>
      <c r="AD146" s="40"/>
      <c r="AE146" s="40"/>
      <c r="AR146" s="226" t="s">
        <v>303</v>
      </c>
      <c r="AT146" s="226" t="s">
        <v>298</v>
      </c>
      <c r="AU146" s="226" t="s">
        <v>81</v>
      </c>
      <c r="AY146" s="19" t="s">
        <v>295</v>
      </c>
      <c r="BE146" s="227">
        <f>IF(N146="základní",J146,0)</f>
        <v>0</v>
      </c>
      <c r="BF146" s="227">
        <f>IF(N146="snížená",J146,0)</f>
        <v>0</v>
      </c>
      <c r="BG146" s="227">
        <f>IF(N146="zákl. přenesená",J146,0)</f>
        <v>0</v>
      </c>
      <c r="BH146" s="227">
        <f>IF(N146="sníž. přenesená",J146,0)</f>
        <v>0</v>
      </c>
      <c r="BI146" s="227">
        <f>IF(N146="nulová",J146,0)</f>
        <v>0</v>
      </c>
      <c r="BJ146" s="19" t="s">
        <v>79</v>
      </c>
      <c r="BK146" s="227">
        <f>ROUND(I146*H146,2)</f>
        <v>0</v>
      </c>
      <c r="BL146" s="19" t="s">
        <v>303</v>
      </c>
      <c r="BM146" s="226" t="s">
        <v>1844</v>
      </c>
    </row>
    <row r="147" s="2" customFormat="1">
      <c r="A147" s="40"/>
      <c r="B147" s="41"/>
      <c r="C147" s="42"/>
      <c r="D147" s="228" t="s">
        <v>305</v>
      </c>
      <c r="E147" s="42"/>
      <c r="F147" s="229" t="s">
        <v>942</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305</v>
      </c>
      <c r="AU147" s="19" t="s">
        <v>81</v>
      </c>
    </row>
    <row r="148" s="13" customFormat="1">
      <c r="A148" s="13"/>
      <c r="B148" s="233"/>
      <c r="C148" s="234"/>
      <c r="D148" s="235" t="s">
        <v>307</v>
      </c>
      <c r="E148" s="236" t="s">
        <v>21</v>
      </c>
      <c r="F148" s="237" t="s">
        <v>935</v>
      </c>
      <c r="G148" s="234"/>
      <c r="H148" s="236" t="s">
        <v>21</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307</v>
      </c>
      <c r="AU148" s="243" t="s">
        <v>81</v>
      </c>
      <c r="AV148" s="13" t="s">
        <v>79</v>
      </c>
      <c r="AW148" s="13" t="s">
        <v>33</v>
      </c>
      <c r="AX148" s="13" t="s">
        <v>72</v>
      </c>
      <c r="AY148" s="243" t="s">
        <v>295</v>
      </c>
    </row>
    <row r="149" s="14" customFormat="1">
      <c r="A149" s="14"/>
      <c r="B149" s="244"/>
      <c r="C149" s="245"/>
      <c r="D149" s="235" t="s">
        <v>307</v>
      </c>
      <c r="E149" s="246" t="s">
        <v>21</v>
      </c>
      <c r="F149" s="247" t="s">
        <v>943</v>
      </c>
      <c r="G149" s="245"/>
      <c r="H149" s="248">
        <v>0.153</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307</v>
      </c>
      <c r="AU149" s="254" t="s">
        <v>81</v>
      </c>
      <c r="AV149" s="14" t="s">
        <v>81</v>
      </c>
      <c r="AW149" s="14" t="s">
        <v>33</v>
      </c>
      <c r="AX149" s="14" t="s">
        <v>72</v>
      </c>
      <c r="AY149" s="254" t="s">
        <v>295</v>
      </c>
    </row>
    <row r="150" s="14" customFormat="1">
      <c r="A150" s="14"/>
      <c r="B150" s="244"/>
      <c r="C150" s="245"/>
      <c r="D150" s="235" t="s">
        <v>307</v>
      </c>
      <c r="E150" s="246" t="s">
        <v>21</v>
      </c>
      <c r="F150" s="247" t="s">
        <v>944</v>
      </c>
      <c r="G150" s="245"/>
      <c r="H150" s="248">
        <v>0.025000000000000001</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307</v>
      </c>
      <c r="AU150" s="254" t="s">
        <v>81</v>
      </c>
      <c r="AV150" s="14" t="s">
        <v>81</v>
      </c>
      <c r="AW150" s="14" t="s">
        <v>33</v>
      </c>
      <c r="AX150" s="14" t="s">
        <v>72</v>
      </c>
      <c r="AY150" s="254" t="s">
        <v>295</v>
      </c>
    </row>
    <row r="151" s="14" customFormat="1">
      <c r="A151" s="14"/>
      <c r="B151" s="244"/>
      <c r="C151" s="245"/>
      <c r="D151" s="235" t="s">
        <v>307</v>
      </c>
      <c r="E151" s="246" t="s">
        <v>21</v>
      </c>
      <c r="F151" s="247" t="s">
        <v>945</v>
      </c>
      <c r="G151" s="245"/>
      <c r="H151" s="248">
        <v>0.01</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307</v>
      </c>
      <c r="AU151" s="254" t="s">
        <v>81</v>
      </c>
      <c r="AV151" s="14" t="s">
        <v>81</v>
      </c>
      <c r="AW151" s="14" t="s">
        <v>33</v>
      </c>
      <c r="AX151" s="14" t="s">
        <v>72</v>
      </c>
      <c r="AY151" s="254" t="s">
        <v>295</v>
      </c>
    </row>
    <row r="152" s="14" customFormat="1">
      <c r="A152" s="14"/>
      <c r="B152" s="244"/>
      <c r="C152" s="245"/>
      <c r="D152" s="235" t="s">
        <v>307</v>
      </c>
      <c r="E152" s="246" t="s">
        <v>21</v>
      </c>
      <c r="F152" s="247" t="s">
        <v>946</v>
      </c>
      <c r="G152" s="245"/>
      <c r="H152" s="248">
        <v>0.002</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307</v>
      </c>
      <c r="AU152" s="254" t="s">
        <v>81</v>
      </c>
      <c r="AV152" s="14" t="s">
        <v>81</v>
      </c>
      <c r="AW152" s="14" t="s">
        <v>33</v>
      </c>
      <c r="AX152" s="14" t="s">
        <v>72</v>
      </c>
      <c r="AY152" s="254" t="s">
        <v>295</v>
      </c>
    </row>
    <row r="153" s="15" customFormat="1">
      <c r="A153" s="15"/>
      <c r="B153" s="255"/>
      <c r="C153" s="256"/>
      <c r="D153" s="235" t="s">
        <v>307</v>
      </c>
      <c r="E153" s="257" t="s">
        <v>21</v>
      </c>
      <c r="F153" s="258" t="s">
        <v>312</v>
      </c>
      <c r="G153" s="256"/>
      <c r="H153" s="259">
        <v>0.19</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307</v>
      </c>
      <c r="AU153" s="265" t="s">
        <v>81</v>
      </c>
      <c r="AV153" s="15" t="s">
        <v>303</v>
      </c>
      <c r="AW153" s="15" t="s">
        <v>33</v>
      </c>
      <c r="AX153" s="15" t="s">
        <v>79</v>
      </c>
      <c r="AY153" s="265" t="s">
        <v>295</v>
      </c>
    </row>
    <row r="154" s="2" customFormat="1" ht="24.15" customHeight="1">
      <c r="A154" s="40"/>
      <c r="B154" s="41"/>
      <c r="C154" s="286" t="s">
        <v>296</v>
      </c>
      <c r="D154" s="286" t="s">
        <v>947</v>
      </c>
      <c r="E154" s="287" t="s">
        <v>948</v>
      </c>
      <c r="F154" s="288" t="s">
        <v>949</v>
      </c>
      <c r="G154" s="289" t="s">
        <v>348</v>
      </c>
      <c r="H154" s="290">
        <v>0.219</v>
      </c>
      <c r="I154" s="291"/>
      <c r="J154" s="292">
        <f>ROUND(I154*H154,2)</f>
        <v>0</v>
      </c>
      <c r="K154" s="288" t="s">
        <v>302</v>
      </c>
      <c r="L154" s="293"/>
      <c r="M154" s="294" t="s">
        <v>21</v>
      </c>
      <c r="N154" s="295" t="s">
        <v>43</v>
      </c>
      <c r="O154" s="86"/>
      <c r="P154" s="224">
        <f>O154*H154</f>
        <v>0</v>
      </c>
      <c r="Q154" s="224">
        <v>1</v>
      </c>
      <c r="R154" s="224">
        <f>Q154*H154</f>
        <v>0.219</v>
      </c>
      <c r="S154" s="224">
        <v>0</v>
      </c>
      <c r="T154" s="225">
        <f>S154*H154</f>
        <v>0</v>
      </c>
      <c r="U154" s="40"/>
      <c r="V154" s="40"/>
      <c r="W154" s="40"/>
      <c r="X154" s="40"/>
      <c r="Y154" s="40"/>
      <c r="Z154" s="40"/>
      <c r="AA154" s="40"/>
      <c r="AB154" s="40"/>
      <c r="AC154" s="40"/>
      <c r="AD154" s="40"/>
      <c r="AE154" s="40"/>
      <c r="AR154" s="226" t="s">
        <v>351</v>
      </c>
      <c r="AT154" s="226" t="s">
        <v>947</v>
      </c>
      <c r="AU154" s="226" t="s">
        <v>81</v>
      </c>
      <c r="AY154" s="19" t="s">
        <v>295</v>
      </c>
      <c r="BE154" s="227">
        <f>IF(N154="základní",J154,0)</f>
        <v>0</v>
      </c>
      <c r="BF154" s="227">
        <f>IF(N154="snížená",J154,0)</f>
        <v>0</v>
      </c>
      <c r="BG154" s="227">
        <f>IF(N154="zákl. přenesená",J154,0)</f>
        <v>0</v>
      </c>
      <c r="BH154" s="227">
        <f>IF(N154="sníž. přenesená",J154,0)</f>
        <v>0</v>
      </c>
      <c r="BI154" s="227">
        <f>IF(N154="nulová",J154,0)</f>
        <v>0</v>
      </c>
      <c r="BJ154" s="19" t="s">
        <v>79</v>
      </c>
      <c r="BK154" s="227">
        <f>ROUND(I154*H154,2)</f>
        <v>0</v>
      </c>
      <c r="BL154" s="19" t="s">
        <v>303</v>
      </c>
      <c r="BM154" s="226" t="s">
        <v>1845</v>
      </c>
    </row>
    <row r="155" s="14" customFormat="1">
      <c r="A155" s="14"/>
      <c r="B155" s="244"/>
      <c r="C155" s="245"/>
      <c r="D155" s="235" t="s">
        <v>307</v>
      </c>
      <c r="E155" s="245"/>
      <c r="F155" s="247" t="s">
        <v>951</v>
      </c>
      <c r="G155" s="245"/>
      <c r="H155" s="248">
        <v>0.219</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307</v>
      </c>
      <c r="AU155" s="254" t="s">
        <v>81</v>
      </c>
      <c r="AV155" s="14" t="s">
        <v>81</v>
      </c>
      <c r="AW155" s="14" t="s">
        <v>4</v>
      </c>
      <c r="AX155" s="14" t="s">
        <v>79</v>
      </c>
      <c r="AY155" s="254" t="s">
        <v>295</v>
      </c>
    </row>
    <row r="156" s="2" customFormat="1" ht="37.8" customHeight="1">
      <c r="A156" s="40"/>
      <c r="B156" s="41"/>
      <c r="C156" s="215" t="s">
        <v>361</v>
      </c>
      <c r="D156" s="215" t="s">
        <v>298</v>
      </c>
      <c r="E156" s="216" t="s">
        <v>952</v>
      </c>
      <c r="F156" s="217" t="s">
        <v>953</v>
      </c>
      <c r="G156" s="218" t="s">
        <v>348</v>
      </c>
      <c r="H156" s="219">
        <v>0.70599999999999996</v>
      </c>
      <c r="I156" s="220"/>
      <c r="J156" s="221">
        <f>ROUND(I156*H156,2)</f>
        <v>0</v>
      </c>
      <c r="K156" s="217" t="s">
        <v>302</v>
      </c>
      <c r="L156" s="46"/>
      <c r="M156" s="222" t="s">
        <v>21</v>
      </c>
      <c r="N156" s="223" t="s">
        <v>43</v>
      </c>
      <c r="O156" s="86"/>
      <c r="P156" s="224">
        <f>O156*H156</f>
        <v>0</v>
      </c>
      <c r="Q156" s="224">
        <v>0.017090000000000001</v>
      </c>
      <c r="R156" s="224">
        <f>Q156*H156</f>
        <v>0.01206554</v>
      </c>
      <c r="S156" s="224">
        <v>0</v>
      </c>
      <c r="T156" s="225">
        <f>S156*H156</f>
        <v>0</v>
      </c>
      <c r="U156" s="40"/>
      <c r="V156" s="40"/>
      <c r="W156" s="40"/>
      <c r="X156" s="40"/>
      <c r="Y156" s="40"/>
      <c r="Z156" s="40"/>
      <c r="AA156" s="40"/>
      <c r="AB156" s="40"/>
      <c r="AC156" s="40"/>
      <c r="AD156" s="40"/>
      <c r="AE156" s="40"/>
      <c r="AR156" s="226" t="s">
        <v>303</v>
      </c>
      <c r="AT156" s="226" t="s">
        <v>298</v>
      </c>
      <c r="AU156" s="226" t="s">
        <v>81</v>
      </c>
      <c r="AY156" s="19" t="s">
        <v>295</v>
      </c>
      <c r="BE156" s="227">
        <f>IF(N156="základní",J156,0)</f>
        <v>0</v>
      </c>
      <c r="BF156" s="227">
        <f>IF(N156="snížená",J156,0)</f>
        <v>0</v>
      </c>
      <c r="BG156" s="227">
        <f>IF(N156="zákl. přenesená",J156,0)</f>
        <v>0</v>
      </c>
      <c r="BH156" s="227">
        <f>IF(N156="sníž. přenesená",J156,0)</f>
        <v>0</v>
      </c>
      <c r="BI156" s="227">
        <f>IF(N156="nulová",J156,0)</f>
        <v>0</v>
      </c>
      <c r="BJ156" s="19" t="s">
        <v>79</v>
      </c>
      <c r="BK156" s="227">
        <f>ROUND(I156*H156,2)</f>
        <v>0</v>
      </c>
      <c r="BL156" s="19" t="s">
        <v>303</v>
      </c>
      <c r="BM156" s="226" t="s">
        <v>1846</v>
      </c>
    </row>
    <row r="157" s="2" customFormat="1">
      <c r="A157" s="40"/>
      <c r="B157" s="41"/>
      <c r="C157" s="42"/>
      <c r="D157" s="228" t="s">
        <v>305</v>
      </c>
      <c r="E157" s="42"/>
      <c r="F157" s="229" t="s">
        <v>955</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305</v>
      </c>
      <c r="AU157" s="19" t="s">
        <v>81</v>
      </c>
    </row>
    <row r="158" s="13" customFormat="1">
      <c r="A158" s="13"/>
      <c r="B158" s="233"/>
      <c r="C158" s="234"/>
      <c r="D158" s="235" t="s">
        <v>307</v>
      </c>
      <c r="E158" s="236" t="s">
        <v>21</v>
      </c>
      <c r="F158" s="237" t="s">
        <v>935</v>
      </c>
      <c r="G158" s="234"/>
      <c r="H158" s="236" t="s">
        <v>21</v>
      </c>
      <c r="I158" s="238"/>
      <c r="J158" s="234"/>
      <c r="K158" s="234"/>
      <c r="L158" s="239"/>
      <c r="M158" s="240"/>
      <c r="N158" s="241"/>
      <c r="O158" s="241"/>
      <c r="P158" s="241"/>
      <c r="Q158" s="241"/>
      <c r="R158" s="241"/>
      <c r="S158" s="241"/>
      <c r="T158" s="242"/>
      <c r="U158" s="13"/>
      <c r="V158" s="13"/>
      <c r="W158" s="13"/>
      <c r="X158" s="13"/>
      <c r="Y158" s="13"/>
      <c r="Z158" s="13"/>
      <c r="AA158" s="13"/>
      <c r="AB158" s="13"/>
      <c r="AC158" s="13"/>
      <c r="AD158" s="13"/>
      <c r="AE158" s="13"/>
      <c r="AT158" s="243" t="s">
        <v>307</v>
      </c>
      <c r="AU158" s="243" t="s">
        <v>81</v>
      </c>
      <c r="AV158" s="13" t="s">
        <v>79</v>
      </c>
      <c r="AW158" s="13" t="s">
        <v>33</v>
      </c>
      <c r="AX158" s="13" t="s">
        <v>72</v>
      </c>
      <c r="AY158" s="243" t="s">
        <v>295</v>
      </c>
    </row>
    <row r="159" s="14" customFormat="1">
      <c r="A159" s="14"/>
      <c r="B159" s="244"/>
      <c r="C159" s="245"/>
      <c r="D159" s="235" t="s">
        <v>307</v>
      </c>
      <c r="E159" s="246" t="s">
        <v>21</v>
      </c>
      <c r="F159" s="247" t="s">
        <v>956</v>
      </c>
      <c r="G159" s="245"/>
      <c r="H159" s="248">
        <v>0.70599999999999996</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307</v>
      </c>
      <c r="AU159" s="254" t="s">
        <v>81</v>
      </c>
      <c r="AV159" s="14" t="s">
        <v>81</v>
      </c>
      <c r="AW159" s="14" t="s">
        <v>33</v>
      </c>
      <c r="AX159" s="14" t="s">
        <v>72</v>
      </c>
      <c r="AY159" s="254" t="s">
        <v>295</v>
      </c>
    </row>
    <row r="160" s="15" customFormat="1">
      <c r="A160" s="15"/>
      <c r="B160" s="255"/>
      <c r="C160" s="256"/>
      <c r="D160" s="235" t="s">
        <v>307</v>
      </c>
      <c r="E160" s="257" t="s">
        <v>21</v>
      </c>
      <c r="F160" s="258" t="s">
        <v>312</v>
      </c>
      <c r="G160" s="256"/>
      <c r="H160" s="259">
        <v>0.70599999999999996</v>
      </c>
      <c r="I160" s="260"/>
      <c r="J160" s="256"/>
      <c r="K160" s="256"/>
      <c r="L160" s="261"/>
      <c r="M160" s="262"/>
      <c r="N160" s="263"/>
      <c r="O160" s="263"/>
      <c r="P160" s="263"/>
      <c r="Q160" s="263"/>
      <c r="R160" s="263"/>
      <c r="S160" s="263"/>
      <c r="T160" s="264"/>
      <c r="U160" s="15"/>
      <c r="V160" s="15"/>
      <c r="W160" s="15"/>
      <c r="X160" s="15"/>
      <c r="Y160" s="15"/>
      <c r="Z160" s="15"/>
      <c r="AA160" s="15"/>
      <c r="AB160" s="15"/>
      <c r="AC160" s="15"/>
      <c r="AD160" s="15"/>
      <c r="AE160" s="15"/>
      <c r="AT160" s="265" t="s">
        <v>307</v>
      </c>
      <c r="AU160" s="265" t="s">
        <v>81</v>
      </c>
      <c r="AV160" s="15" t="s">
        <v>303</v>
      </c>
      <c r="AW160" s="15" t="s">
        <v>33</v>
      </c>
      <c r="AX160" s="15" t="s">
        <v>79</v>
      </c>
      <c r="AY160" s="265" t="s">
        <v>295</v>
      </c>
    </row>
    <row r="161" s="2" customFormat="1" ht="21.75" customHeight="1">
      <c r="A161" s="40"/>
      <c r="B161" s="41"/>
      <c r="C161" s="286" t="s">
        <v>370</v>
      </c>
      <c r="D161" s="286" t="s">
        <v>947</v>
      </c>
      <c r="E161" s="287" t="s">
        <v>957</v>
      </c>
      <c r="F161" s="288" t="s">
        <v>958</v>
      </c>
      <c r="G161" s="289" t="s">
        <v>348</v>
      </c>
      <c r="H161" s="290">
        <v>0.81200000000000006</v>
      </c>
      <c r="I161" s="291"/>
      <c r="J161" s="292">
        <f>ROUND(I161*H161,2)</f>
        <v>0</v>
      </c>
      <c r="K161" s="288" t="s">
        <v>302</v>
      </c>
      <c r="L161" s="293"/>
      <c r="M161" s="294" t="s">
        <v>21</v>
      </c>
      <c r="N161" s="295" t="s">
        <v>43</v>
      </c>
      <c r="O161" s="86"/>
      <c r="P161" s="224">
        <f>O161*H161</f>
        <v>0</v>
      </c>
      <c r="Q161" s="224">
        <v>1</v>
      </c>
      <c r="R161" s="224">
        <f>Q161*H161</f>
        <v>0.81200000000000006</v>
      </c>
      <c r="S161" s="224">
        <v>0</v>
      </c>
      <c r="T161" s="225">
        <f>S161*H161</f>
        <v>0</v>
      </c>
      <c r="U161" s="40"/>
      <c r="V161" s="40"/>
      <c r="W161" s="40"/>
      <c r="X161" s="40"/>
      <c r="Y161" s="40"/>
      <c r="Z161" s="40"/>
      <c r="AA161" s="40"/>
      <c r="AB161" s="40"/>
      <c r="AC161" s="40"/>
      <c r="AD161" s="40"/>
      <c r="AE161" s="40"/>
      <c r="AR161" s="226" t="s">
        <v>351</v>
      </c>
      <c r="AT161" s="226" t="s">
        <v>947</v>
      </c>
      <c r="AU161" s="226" t="s">
        <v>81</v>
      </c>
      <c r="AY161" s="19" t="s">
        <v>295</v>
      </c>
      <c r="BE161" s="227">
        <f>IF(N161="základní",J161,0)</f>
        <v>0</v>
      </c>
      <c r="BF161" s="227">
        <f>IF(N161="snížená",J161,0)</f>
        <v>0</v>
      </c>
      <c r="BG161" s="227">
        <f>IF(N161="zákl. přenesená",J161,0)</f>
        <v>0</v>
      </c>
      <c r="BH161" s="227">
        <f>IF(N161="sníž. přenesená",J161,0)</f>
        <v>0</v>
      </c>
      <c r="BI161" s="227">
        <f>IF(N161="nulová",J161,0)</f>
        <v>0</v>
      </c>
      <c r="BJ161" s="19" t="s">
        <v>79</v>
      </c>
      <c r="BK161" s="227">
        <f>ROUND(I161*H161,2)</f>
        <v>0</v>
      </c>
      <c r="BL161" s="19" t="s">
        <v>303</v>
      </c>
      <c r="BM161" s="226" t="s">
        <v>1847</v>
      </c>
    </row>
    <row r="162" s="14" customFormat="1">
      <c r="A162" s="14"/>
      <c r="B162" s="244"/>
      <c r="C162" s="245"/>
      <c r="D162" s="235" t="s">
        <v>307</v>
      </c>
      <c r="E162" s="245"/>
      <c r="F162" s="247" t="s">
        <v>960</v>
      </c>
      <c r="G162" s="245"/>
      <c r="H162" s="248">
        <v>0.81200000000000006</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307</v>
      </c>
      <c r="AU162" s="254" t="s">
        <v>81</v>
      </c>
      <c r="AV162" s="14" t="s">
        <v>81</v>
      </c>
      <c r="AW162" s="14" t="s">
        <v>4</v>
      </c>
      <c r="AX162" s="14" t="s">
        <v>79</v>
      </c>
      <c r="AY162" s="254" t="s">
        <v>295</v>
      </c>
    </row>
    <row r="163" s="12" customFormat="1" ht="22.8" customHeight="1">
      <c r="A163" s="12"/>
      <c r="B163" s="199"/>
      <c r="C163" s="200"/>
      <c r="D163" s="201" t="s">
        <v>71</v>
      </c>
      <c r="E163" s="213" t="s">
        <v>338</v>
      </c>
      <c r="F163" s="213" t="s">
        <v>857</v>
      </c>
      <c r="G163" s="200"/>
      <c r="H163" s="200"/>
      <c r="I163" s="203"/>
      <c r="J163" s="214">
        <f>BK163</f>
        <v>0</v>
      </c>
      <c r="K163" s="200"/>
      <c r="L163" s="205"/>
      <c r="M163" s="206"/>
      <c r="N163" s="207"/>
      <c r="O163" s="207"/>
      <c r="P163" s="208">
        <f>SUM(P164:P220)</f>
        <v>0</v>
      </c>
      <c r="Q163" s="207"/>
      <c r="R163" s="208">
        <f>SUM(R164:R220)</f>
        <v>34.224279179999996</v>
      </c>
      <c r="S163" s="207"/>
      <c r="T163" s="209">
        <f>SUM(T164:T220)</f>
        <v>0</v>
      </c>
      <c r="U163" s="12"/>
      <c r="V163" s="12"/>
      <c r="W163" s="12"/>
      <c r="X163" s="12"/>
      <c r="Y163" s="12"/>
      <c r="Z163" s="12"/>
      <c r="AA163" s="12"/>
      <c r="AB163" s="12"/>
      <c r="AC163" s="12"/>
      <c r="AD163" s="12"/>
      <c r="AE163" s="12"/>
      <c r="AR163" s="210" t="s">
        <v>79</v>
      </c>
      <c r="AT163" s="211" t="s">
        <v>71</v>
      </c>
      <c r="AU163" s="211" t="s">
        <v>79</v>
      </c>
      <c r="AY163" s="210" t="s">
        <v>295</v>
      </c>
      <c r="BK163" s="212">
        <f>SUM(BK164:BK220)</f>
        <v>0</v>
      </c>
    </row>
    <row r="164" s="2" customFormat="1" ht="33" customHeight="1">
      <c r="A164" s="40"/>
      <c r="B164" s="41"/>
      <c r="C164" s="215" t="s">
        <v>382</v>
      </c>
      <c r="D164" s="215" t="s">
        <v>298</v>
      </c>
      <c r="E164" s="216" t="s">
        <v>1219</v>
      </c>
      <c r="F164" s="217" t="s">
        <v>1220</v>
      </c>
      <c r="G164" s="218" t="s">
        <v>301</v>
      </c>
      <c r="H164" s="219">
        <v>173.53</v>
      </c>
      <c r="I164" s="220"/>
      <c r="J164" s="221">
        <f>ROUND(I164*H164,2)</f>
        <v>0</v>
      </c>
      <c r="K164" s="217" t="s">
        <v>302</v>
      </c>
      <c r="L164" s="46"/>
      <c r="M164" s="222" t="s">
        <v>21</v>
      </c>
      <c r="N164" s="223" t="s">
        <v>43</v>
      </c>
      <c r="O164" s="86"/>
      <c r="P164" s="224">
        <f>O164*H164</f>
        <v>0</v>
      </c>
      <c r="Q164" s="224">
        <v>0.0073499999999999998</v>
      </c>
      <c r="R164" s="224">
        <f>Q164*H164</f>
        <v>1.2754455</v>
      </c>
      <c r="S164" s="224">
        <v>0</v>
      </c>
      <c r="T164" s="225">
        <f>S164*H164</f>
        <v>0</v>
      </c>
      <c r="U164" s="40"/>
      <c r="V164" s="40"/>
      <c r="W164" s="40"/>
      <c r="X164" s="40"/>
      <c r="Y164" s="40"/>
      <c r="Z164" s="40"/>
      <c r="AA164" s="40"/>
      <c r="AB164" s="40"/>
      <c r="AC164" s="40"/>
      <c r="AD164" s="40"/>
      <c r="AE164" s="40"/>
      <c r="AR164" s="226" t="s">
        <v>303</v>
      </c>
      <c r="AT164" s="226" t="s">
        <v>298</v>
      </c>
      <c r="AU164" s="226" t="s">
        <v>81</v>
      </c>
      <c r="AY164" s="19" t="s">
        <v>295</v>
      </c>
      <c r="BE164" s="227">
        <f>IF(N164="základní",J164,0)</f>
        <v>0</v>
      </c>
      <c r="BF164" s="227">
        <f>IF(N164="snížená",J164,0)</f>
        <v>0</v>
      </c>
      <c r="BG164" s="227">
        <f>IF(N164="zákl. přenesená",J164,0)</f>
        <v>0</v>
      </c>
      <c r="BH164" s="227">
        <f>IF(N164="sníž. přenesená",J164,0)</f>
        <v>0</v>
      </c>
      <c r="BI164" s="227">
        <f>IF(N164="nulová",J164,0)</f>
        <v>0</v>
      </c>
      <c r="BJ164" s="19" t="s">
        <v>79</v>
      </c>
      <c r="BK164" s="227">
        <f>ROUND(I164*H164,2)</f>
        <v>0</v>
      </c>
      <c r="BL164" s="19" t="s">
        <v>303</v>
      </c>
      <c r="BM164" s="226" t="s">
        <v>1848</v>
      </c>
    </row>
    <row r="165" s="2" customFormat="1">
      <c r="A165" s="40"/>
      <c r="B165" s="41"/>
      <c r="C165" s="42"/>
      <c r="D165" s="228" t="s">
        <v>305</v>
      </c>
      <c r="E165" s="42"/>
      <c r="F165" s="229" t="s">
        <v>1222</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305</v>
      </c>
      <c r="AU165" s="19" t="s">
        <v>81</v>
      </c>
    </row>
    <row r="166" s="14" customFormat="1">
      <c r="A166" s="14"/>
      <c r="B166" s="244"/>
      <c r="C166" s="245"/>
      <c r="D166" s="235" t="s">
        <v>307</v>
      </c>
      <c r="E166" s="246" t="s">
        <v>21</v>
      </c>
      <c r="F166" s="247" t="s">
        <v>1188</v>
      </c>
      <c r="G166" s="245"/>
      <c r="H166" s="248">
        <v>173.53</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307</v>
      </c>
      <c r="AU166" s="254" t="s">
        <v>81</v>
      </c>
      <c r="AV166" s="14" t="s">
        <v>81</v>
      </c>
      <c r="AW166" s="14" t="s">
        <v>33</v>
      </c>
      <c r="AX166" s="14" t="s">
        <v>72</v>
      </c>
      <c r="AY166" s="254" t="s">
        <v>295</v>
      </c>
    </row>
    <row r="167" s="15" customFormat="1">
      <c r="A167" s="15"/>
      <c r="B167" s="255"/>
      <c r="C167" s="256"/>
      <c r="D167" s="235" t="s">
        <v>307</v>
      </c>
      <c r="E167" s="257" t="s">
        <v>21</v>
      </c>
      <c r="F167" s="258" t="s">
        <v>312</v>
      </c>
      <c r="G167" s="256"/>
      <c r="H167" s="259">
        <v>173.53</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307</v>
      </c>
      <c r="AU167" s="265" t="s">
        <v>81</v>
      </c>
      <c r="AV167" s="15" t="s">
        <v>303</v>
      </c>
      <c r="AW167" s="15" t="s">
        <v>33</v>
      </c>
      <c r="AX167" s="15" t="s">
        <v>79</v>
      </c>
      <c r="AY167" s="265" t="s">
        <v>295</v>
      </c>
    </row>
    <row r="168" s="2" customFormat="1" ht="49.05" customHeight="1">
      <c r="A168" s="40"/>
      <c r="B168" s="41"/>
      <c r="C168" s="215" t="s">
        <v>393</v>
      </c>
      <c r="D168" s="215" t="s">
        <v>298</v>
      </c>
      <c r="E168" s="216" t="s">
        <v>1223</v>
      </c>
      <c r="F168" s="217" t="s">
        <v>1224</v>
      </c>
      <c r="G168" s="218" t="s">
        <v>301</v>
      </c>
      <c r="H168" s="219">
        <v>173.53</v>
      </c>
      <c r="I168" s="220"/>
      <c r="J168" s="221">
        <f>ROUND(I168*H168,2)</f>
        <v>0</v>
      </c>
      <c r="K168" s="217" t="s">
        <v>302</v>
      </c>
      <c r="L168" s="46"/>
      <c r="M168" s="222" t="s">
        <v>21</v>
      </c>
      <c r="N168" s="223" t="s">
        <v>43</v>
      </c>
      <c r="O168" s="86"/>
      <c r="P168" s="224">
        <f>O168*H168</f>
        <v>0</v>
      </c>
      <c r="Q168" s="224">
        <v>0.018380000000000001</v>
      </c>
      <c r="R168" s="224">
        <f>Q168*H168</f>
        <v>3.1894814</v>
      </c>
      <c r="S168" s="224">
        <v>0</v>
      </c>
      <c r="T168" s="225">
        <f>S168*H168</f>
        <v>0</v>
      </c>
      <c r="U168" s="40"/>
      <c r="V168" s="40"/>
      <c r="W168" s="40"/>
      <c r="X168" s="40"/>
      <c r="Y168" s="40"/>
      <c r="Z168" s="40"/>
      <c r="AA168" s="40"/>
      <c r="AB168" s="40"/>
      <c r="AC168" s="40"/>
      <c r="AD168" s="40"/>
      <c r="AE168" s="40"/>
      <c r="AR168" s="226" t="s">
        <v>303</v>
      </c>
      <c r="AT168" s="226" t="s">
        <v>298</v>
      </c>
      <c r="AU168" s="226" t="s">
        <v>81</v>
      </c>
      <c r="AY168" s="19" t="s">
        <v>295</v>
      </c>
      <c r="BE168" s="227">
        <f>IF(N168="základní",J168,0)</f>
        <v>0</v>
      </c>
      <c r="BF168" s="227">
        <f>IF(N168="snížená",J168,0)</f>
        <v>0</v>
      </c>
      <c r="BG168" s="227">
        <f>IF(N168="zákl. přenesená",J168,0)</f>
        <v>0</v>
      </c>
      <c r="BH168" s="227">
        <f>IF(N168="sníž. přenesená",J168,0)</f>
        <v>0</v>
      </c>
      <c r="BI168" s="227">
        <f>IF(N168="nulová",J168,0)</f>
        <v>0</v>
      </c>
      <c r="BJ168" s="19" t="s">
        <v>79</v>
      </c>
      <c r="BK168" s="227">
        <f>ROUND(I168*H168,2)</f>
        <v>0</v>
      </c>
      <c r="BL168" s="19" t="s">
        <v>303</v>
      </c>
      <c r="BM168" s="226" t="s">
        <v>1849</v>
      </c>
    </row>
    <row r="169" s="2" customFormat="1">
      <c r="A169" s="40"/>
      <c r="B169" s="41"/>
      <c r="C169" s="42"/>
      <c r="D169" s="228" t="s">
        <v>305</v>
      </c>
      <c r="E169" s="42"/>
      <c r="F169" s="229" t="s">
        <v>1226</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305</v>
      </c>
      <c r="AU169" s="19" t="s">
        <v>81</v>
      </c>
    </row>
    <row r="170" s="14" customFormat="1">
      <c r="A170" s="14"/>
      <c r="B170" s="244"/>
      <c r="C170" s="245"/>
      <c r="D170" s="235" t="s">
        <v>307</v>
      </c>
      <c r="E170" s="246" t="s">
        <v>21</v>
      </c>
      <c r="F170" s="247" t="s">
        <v>1227</v>
      </c>
      <c r="G170" s="245"/>
      <c r="H170" s="248">
        <v>53.710000000000001</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307</v>
      </c>
      <c r="AU170" s="254" t="s">
        <v>81</v>
      </c>
      <c r="AV170" s="14" t="s">
        <v>81</v>
      </c>
      <c r="AW170" s="14" t="s">
        <v>33</v>
      </c>
      <c r="AX170" s="14" t="s">
        <v>72</v>
      </c>
      <c r="AY170" s="254" t="s">
        <v>295</v>
      </c>
    </row>
    <row r="171" s="14" customFormat="1">
      <c r="A171" s="14"/>
      <c r="B171" s="244"/>
      <c r="C171" s="245"/>
      <c r="D171" s="235" t="s">
        <v>307</v>
      </c>
      <c r="E171" s="246" t="s">
        <v>21</v>
      </c>
      <c r="F171" s="247" t="s">
        <v>1228</v>
      </c>
      <c r="G171" s="245"/>
      <c r="H171" s="248">
        <v>19.539999999999999</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307</v>
      </c>
      <c r="AU171" s="254" t="s">
        <v>81</v>
      </c>
      <c r="AV171" s="14" t="s">
        <v>81</v>
      </c>
      <c r="AW171" s="14" t="s">
        <v>33</v>
      </c>
      <c r="AX171" s="14" t="s">
        <v>72</v>
      </c>
      <c r="AY171" s="254" t="s">
        <v>295</v>
      </c>
    </row>
    <row r="172" s="14" customFormat="1">
      <c r="A172" s="14"/>
      <c r="B172" s="244"/>
      <c r="C172" s="245"/>
      <c r="D172" s="235" t="s">
        <v>307</v>
      </c>
      <c r="E172" s="246" t="s">
        <v>21</v>
      </c>
      <c r="F172" s="247" t="s">
        <v>477</v>
      </c>
      <c r="G172" s="245"/>
      <c r="H172" s="248">
        <v>5.9000000000000004</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307</v>
      </c>
      <c r="AU172" s="254" t="s">
        <v>81</v>
      </c>
      <c r="AV172" s="14" t="s">
        <v>81</v>
      </c>
      <c r="AW172" s="14" t="s">
        <v>33</v>
      </c>
      <c r="AX172" s="14" t="s">
        <v>72</v>
      </c>
      <c r="AY172" s="254" t="s">
        <v>295</v>
      </c>
    </row>
    <row r="173" s="14" customFormat="1">
      <c r="A173" s="14"/>
      <c r="B173" s="244"/>
      <c r="C173" s="245"/>
      <c r="D173" s="235" t="s">
        <v>307</v>
      </c>
      <c r="E173" s="246" t="s">
        <v>21</v>
      </c>
      <c r="F173" s="247" t="s">
        <v>1229</v>
      </c>
      <c r="G173" s="245"/>
      <c r="H173" s="248">
        <v>12.15</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307</v>
      </c>
      <c r="AU173" s="254" t="s">
        <v>81</v>
      </c>
      <c r="AV173" s="14" t="s">
        <v>81</v>
      </c>
      <c r="AW173" s="14" t="s">
        <v>33</v>
      </c>
      <c r="AX173" s="14" t="s">
        <v>72</v>
      </c>
      <c r="AY173" s="254" t="s">
        <v>295</v>
      </c>
    </row>
    <row r="174" s="14" customFormat="1">
      <c r="A174" s="14"/>
      <c r="B174" s="244"/>
      <c r="C174" s="245"/>
      <c r="D174" s="235" t="s">
        <v>307</v>
      </c>
      <c r="E174" s="246" t="s">
        <v>21</v>
      </c>
      <c r="F174" s="247" t="s">
        <v>1230</v>
      </c>
      <c r="G174" s="245"/>
      <c r="H174" s="248">
        <v>5.9199999999999999</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307</v>
      </c>
      <c r="AU174" s="254" t="s">
        <v>81</v>
      </c>
      <c r="AV174" s="14" t="s">
        <v>81</v>
      </c>
      <c r="AW174" s="14" t="s">
        <v>33</v>
      </c>
      <c r="AX174" s="14" t="s">
        <v>72</v>
      </c>
      <c r="AY174" s="254" t="s">
        <v>295</v>
      </c>
    </row>
    <row r="175" s="14" customFormat="1">
      <c r="A175" s="14"/>
      <c r="B175" s="244"/>
      <c r="C175" s="245"/>
      <c r="D175" s="235" t="s">
        <v>307</v>
      </c>
      <c r="E175" s="246" t="s">
        <v>21</v>
      </c>
      <c r="F175" s="247" t="s">
        <v>1231</v>
      </c>
      <c r="G175" s="245"/>
      <c r="H175" s="248">
        <v>4.29</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307</v>
      </c>
      <c r="AU175" s="254" t="s">
        <v>81</v>
      </c>
      <c r="AV175" s="14" t="s">
        <v>81</v>
      </c>
      <c r="AW175" s="14" t="s">
        <v>33</v>
      </c>
      <c r="AX175" s="14" t="s">
        <v>72</v>
      </c>
      <c r="AY175" s="254" t="s">
        <v>295</v>
      </c>
    </row>
    <row r="176" s="14" customFormat="1">
      <c r="A176" s="14"/>
      <c r="B176" s="244"/>
      <c r="C176" s="245"/>
      <c r="D176" s="235" t="s">
        <v>307</v>
      </c>
      <c r="E176" s="246" t="s">
        <v>21</v>
      </c>
      <c r="F176" s="247" t="s">
        <v>1232</v>
      </c>
      <c r="G176" s="245"/>
      <c r="H176" s="248">
        <v>14.060000000000001</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307</v>
      </c>
      <c r="AU176" s="254" t="s">
        <v>81</v>
      </c>
      <c r="AV176" s="14" t="s">
        <v>81</v>
      </c>
      <c r="AW176" s="14" t="s">
        <v>33</v>
      </c>
      <c r="AX176" s="14" t="s">
        <v>72</v>
      </c>
      <c r="AY176" s="254" t="s">
        <v>295</v>
      </c>
    </row>
    <row r="177" s="14" customFormat="1">
      <c r="A177" s="14"/>
      <c r="B177" s="244"/>
      <c r="C177" s="245"/>
      <c r="D177" s="235" t="s">
        <v>307</v>
      </c>
      <c r="E177" s="246" t="s">
        <v>21</v>
      </c>
      <c r="F177" s="247" t="s">
        <v>1233</v>
      </c>
      <c r="G177" s="245"/>
      <c r="H177" s="248">
        <v>4.25</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307</v>
      </c>
      <c r="AU177" s="254" t="s">
        <v>81</v>
      </c>
      <c r="AV177" s="14" t="s">
        <v>81</v>
      </c>
      <c r="AW177" s="14" t="s">
        <v>33</v>
      </c>
      <c r="AX177" s="14" t="s">
        <v>72</v>
      </c>
      <c r="AY177" s="254" t="s">
        <v>295</v>
      </c>
    </row>
    <row r="178" s="14" customFormat="1">
      <c r="A178" s="14"/>
      <c r="B178" s="244"/>
      <c r="C178" s="245"/>
      <c r="D178" s="235" t="s">
        <v>307</v>
      </c>
      <c r="E178" s="246" t="s">
        <v>21</v>
      </c>
      <c r="F178" s="247" t="s">
        <v>1227</v>
      </c>
      <c r="G178" s="245"/>
      <c r="H178" s="248">
        <v>53.710000000000001</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307</v>
      </c>
      <c r="AU178" s="254" t="s">
        <v>81</v>
      </c>
      <c r="AV178" s="14" t="s">
        <v>81</v>
      </c>
      <c r="AW178" s="14" t="s">
        <v>33</v>
      </c>
      <c r="AX178" s="14" t="s">
        <v>72</v>
      </c>
      <c r="AY178" s="254" t="s">
        <v>295</v>
      </c>
    </row>
    <row r="179" s="15" customFormat="1">
      <c r="A179" s="15"/>
      <c r="B179" s="255"/>
      <c r="C179" s="256"/>
      <c r="D179" s="235" t="s">
        <v>307</v>
      </c>
      <c r="E179" s="257" t="s">
        <v>1188</v>
      </c>
      <c r="F179" s="258" t="s">
        <v>312</v>
      </c>
      <c r="G179" s="256"/>
      <c r="H179" s="259">
        <v>173.53</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307</v>
      </c>
      <c r="AU179" s="265" t="s">
        <v>81</v>
      </c>
      <c r="AV179" s="15" t="s">
        <v>303</v>
      </c>
      <c r="AW179" s="15" t="s">
        <v>33</v>
      </c>
      <c r="AX179" s="15" t="s">
        <v>79</v>
      </c>
      <c r="AY179" s="265" t="s">
        <v>295</v>
      </c>
    </row>
    <row r="180" s="2" customFormat="1" ht="44.25" customHeight="1">
      <c r="A180" s="40"/>
      <c r="B180" s="41"/>
      <c r="C180" s="215" t="s">
        <v>481</v>
      </c>
      <c r="D180" s="215" t="s">
        <v>298</v>
      </c>
      <c r="E180" s="216" t="s">
        <v>1234</v>
      </c>
      <c r="F180" s="217" t="s">
        <v>1235</v>
      </c>
      <c r="G180" s="218" t="s">
        <v>301</v>
      </c>
      <c r="H180" s="219">
        <v>347.06</v>
      </c>
      <c r="I180" s="220"/>
      <c r="J180" s="221">
        <f>ROUND(I180*H180,2)</f>
        <v>0</v>
      </c>
      <c r="K180" s="217" t="s">
        <v>302</v>
      </c>
      <c r="L180" s="46"/>
      <c r="M180" s="222" t="s">
        <v>21</v>
      </c>
      <c r="N180" s="223" t="s">
        <v>43</v>
      </c>
      <c r="O180" s="86"/>
      <c r="P180" s="224">
        <f>O180*H180</f>
        <v>0</v>
      </c>
      <c r="Q180" s="224">
        <v>0.0079000000000000008</v>
      </c>
      <c r="R180" s="224">
        <f>Q180*H180</f>
        <v>2.7417740000000004</v>
      </c>
      <c r="S180" s="224">
        <v>0</v>
      </c>
      <c r="T180" s="225">
        <f>S180*H180</f>
        <v>0</v>
      </c>
      <c r="U180" s="40"/>
      <c r="V180" s="40"/>
      <c r="W180" s="40"/>
      <c r="X180" s="40"/>
      <c r="Y180" s="40"/>
      <c r="Z180" s="40"/>
      <c r="AA180" s="40"/>
      <c r="AB180" s="40"/>
      <c r="AC180" s="40"/>
      <c r="AD180" s="40"/>
      <c r="AE180" s="40"/>
      <c r="AR180" s="226" t="s">
        <v>303</v>
      </c>
      <c r="AT180" s="226" t="s">
        <v>298</v>
      </c>
      <c r="AU180" s="226" t="s">
        <v>81</v>
      </c>
      <c r="AY180" s="19" t="s">
        <v>295</v>
      </c>
      <c r="BE180" s="227">
        <f>IF(N180="základní",J180,0)</f>
        <v>0</v>
      </c>
      <c r="BF180" s="227">
        <f>IF(N180="snížená",J180,0)</f>
        <v>0</v>
      </c>
      <c r="BG180" s="227">
        <f>IF(N180="zákl. přenesená",J180,0)</f>
        <v>0</v>
      </c>
      <c r="BH180" s="227">
        <f>IF(N180="sníž. přenesená",J180,0)</f>
        <v>0</v>
      </c>
      <c r="BI180" s="227">
        <f>IF(N180="nulová",J180,0)</f>
        <v>0</v>
      </c>
      <c r="BJ180" s="19" t="s">
        <v>79</v>
      </c>
      <c r="BK180" s="227">
        <f>ROUND(I180*H180,2)</f>
        <v>0</v>
      </c>
      <c r="BL180" s="19" t="s">
        <v>303</v>
      </c>
      <c r="BM180" s="226" t="s">
        <v>1850</v>
      </c>
    </row>
    <row r="181" s="2" customFormat="1">
      <c r="A181" s="40"/>
      <c r="B181" s="41"/>
      <c r="C181" s="42"/>
      <c r="D181" s="228" t="s">
        <v>305</v>
      </c>
      <c r="E181" s="42"/>
      <c r="F181" s="229" t="s">
        <v>1237</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305</v>
      </c>
      <c r="AU181" s="19" t="s">
        <v>81</v>
      </c>
    </row>
    <row r="182" s="14" customFormat="1">
      <c r="A182" s="14"/>
      <c r="B182" s="244"/>
      <c r="C182" s="245"/>
      <c r="D182" s="235" t="s">
        <v>307</v>
      </c>
      <c r="E182" s="246" t="s">
        <v>21</v>
      </c>
      <c r="F182" s="247" t="s">
        <v>1238</v>
      </c>
      <c r="G182" s="245"/>
      <c r="H182" s="248">
        <v>347.06</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307</v>
      </c>
      <c r="AU182" s="254" t="s">
        <v>81</v>
      </c>
      <c r="AV182" s="14" t="s">
        <v>81</v>
      </c>
      <c r="AW182" s="14" t="s">
        <v>33</v>
      </c>
      <c r="AX182" s="14" t="s">
        <v>72</v>
      </c>
      <c r="AY182" s="254" t="s">
        <v>295</v>
      </c>
    </row>
    <row r="183" s="15" customFormat="1">
      <c r="A183" s="15"/>
      <c r="B183" s="255"/>
      <c r="C183" s="256"/>
      <c r="D183" s="235" t="s">
        <v>307</v>
      </c>
      <c r="E183" s="257" t="s">
        <v>21</v>
      </c>
      <c r="F183" s="258" t="s">
        <v>312</v>
      </c>
      <c r="G183" s="256"/>
      <c r="H183" s="259">
        <v>347.06</v>
      </c>
      <c r="I183" s="260"/>
      <c r="J183" s="256"/>
      <c r="K183" s="256"/>
      <c r="L183" s="261"/>
      <c r="M183" s="262"/>
      <c r="N183" s="263"/>
      <c r="O183" s="263"/>
      <c r="P183" s="263"/>
      <c r="Q183" s="263"/>
      <c r="R183" s="263"/>
      <c r="S183" s="263"/>
      <c r="T183" s="264"/>
      <c r="U183" s="15"/>
      <c r="V183" s="15"/>
      <c r="W183" s="15"/>
      <c r="X183" s="15"/>
      <c r="Y183" s="15"/>
      <c r="Z183" s="15"/>
      <c r="AA183" s="15"/>
      <c r="AB183" s="15"/>
      <c r="AC183" s="15"/>
      <c r="AD183" s="15"/>
      <c r="AE183" s="15"/>
      <c r="AT183" s="265" t="s">
        <v>307</v>
      </c>
      <c r="AU183" s="265" t="s">
        <v>81</v>
      </c>
      <c r="AV183" s="15" t="s">
        <v>303</v>
      </c>
      <c r="AW183" s="15" t="s">
        <v>33</v>
      </c>
      <c r="AX183" s="15" t="s">
        <v>79</v>
      </c>
      <c r="AY183" s="265" t="s">
        <v>295</v>
      </c>
    </row>
    <row r="184" s="2" customFormat="1" ht="37.8" customHeight="1">
      <c r="A184" s="40"/>
      <c r="B184" s="41"/>
      <c r="C184" s="215" t="s">
        <v>8</v>
      </c>
      <c r="D184" s="215" t="s">
        <v>298</v>
      </c>
      <c r="E184" s="216" t="s">
        <v>1239</v>
      </c>
      <c r="F184" s="217" t="s">
        <v>1240</v>
      </c>
      <c r="G184" s="218" t="s">
        <v>301</v>
      </c>
      <c r="H184" s="219">
        <v>100</v>
      </c>
      <c r="I184" s="220"/>
      <c r="J184" s="221">
        <f>ROUND(I184*H184,2)</f>
        <v>0</v>
      </c>
      <c r="K184" s="217" t="s">
        <v>302</v>
      </c>
      <c r="L184" s="46"/>
      <c r="M184" s="222" t="s">
        <v>21</v>
      </c>
      <c r="N184" s="223" t="s">
        <v>43</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303</v>
      </c>
      <c r="AT184" s="226" t="s">
        <v>298</v>
      </c>
      <c r="AU184" s="226" t="s">
        <v>81</v>
      </c>
      <c r="AY184" s="19" t="s">
        <v>295</v>
      </c>
      <c r="BE184" s="227">
        <f>IF(N184="základní",J184,0)</f>
        <v>0</v>
      </c>
      <c r="BF184" s="227">
        <f>IF(N184="snížená",J184,0)</f>
        <v>0</v>
      </c>
      <c r="BG184" s="227">
        <f>IF(N184="zákl. přenesená",J184,0)</f>
        <v>0</v>
      </c>
      <c r="BH184" s="227">
        <f>IF(N184="sníž. přenesená",J184,0)</f>
        <v>0</v>
      </c>
      <c r="BI184" s="227">
        <f>IF(N184="nulová",J184,0)</f>
        <v>0</v>
      </c>
      <c r="BJ184" s="19" t="s">
        <v>79</v>
      </c>
      <c r="BK184" s="227">
        <f>ROUND(I184*H184,2)</f>
        <v>0</v>
      </c>
      <c r="BL184" s="19" t="s">
        <v>303</v>
      </c>
      <c r="BM184" s="226" t="s">
        <v>1851</v>
      </c>
    </row>
    <row r="185" s="2" customFormat="1">
      <c r="A185" s="40"/>
      <c r="B185" s="41"/>
      <c r="C185" s="42"/>
      <c r="D185" s="228" t="s">
        <v>305</v>
      </c>
      <c r="E185" s="42"/>
      <c r="F185" s="229" t="s">
        <v>1242</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305</v>
      </c>
      <c r="AU185" s="19" t="s">
        <v>81</v>
      </c>
    </row>
    <row r="186" s="14" customFormat="1">
      <c r="A186" s="14"/>
      <c r="B186" s="244"/>
      <c r="C186" s="245"/>
      <c r="D186" s="235" t="s">
        <v>307</v>
      </c>
      <c r="E186" s="246" t="s">
        <v>21</v>
      </c>
      <c r="F186" s="247" t="s">
        <v>1243</v>
      </c>
      <c r="G186" s="245"/>
      <c r="H186" s="248">
        <v>100</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307</v>
      </c>
      <c r="AU186" s="254" t="s">
        <v>81</v>
      </c>
      <c r="AV186" s="14" t="s">
        <v>81</v>
      </c>
      <c r="AW186" s="14" t="s">
        <v>33</v>
      </c>
      <c r="AX186" s="14" t="s">
        <v>72</v>
      </c>
      <c r="AY186" s="254" t="s">
        <v>295</v>
      </c>
    </row>
    <row r="187" s="15" customFormat="1">
      <c r="A187" s="15"/>
      <c r="B187" s="255"/>
      <c r="C187" s="256"/>
      <c r="D187" s="235" t="s">
        <v>307</v>
      </c>
      <c r="E187" s="257" t="s">
        <v>21</v>
      </c>
      <c r="F187" s="258" t="s">
        <v>312</v>
      </c>
      <c r="G187" s="256"/>
      <c r="H187" s="259">
        <v>100</v>
      </c>
      <c r="I187" s="260"/>
      <c r="J187" s="256"/>
      <c r="K187" s="256"/>
      <c r="L187" s="261"/>
      <c r="M187" s="262"/>
      <c r="N187" s="263"/>
      <c r="O187" s="263"/>
      <c r="P187" s="263"/>
      <c r="Q187" s="263"/>
      <c r="R187" s="263"/>
      <c r="S187" s="263"/>
      <c r="T187" s="264"/>
      <c r="U187" s="15"/>
      <c r="V187" s="15"/>
      <c r="W187" s="15"/>
      <c r="X187" s="15"/>
      <c r="Y187" s="15"/>
      <c r="Z187" s="15"/>
      <c r="AA187" s="15"/>
      <c r="AB187" s="15"/>
      <c r="AC187" s="15"/>
      <c r="AD187" s="15"/>
      <c r="AE187" s="15"/>
      <c r="AT187" s="265" t="s">
        <v>307</v>
      </c>
      <c r="AU187" s="265" t="s">
        <v>81</v>
      </c>
      <c r="AV187" s="15" t="s">
        <v>303</v>
      </c>
      <c r="AW187" s="15" t="s">
        <v>33</v>
      </c>
      <c r="AX187" s="15" t="s">
        <v>79</v>
      </c>
      <c r="AY187" s="265" t="s">
        <v>295</v>
      </c>
    </row>
    <row r="188" s="2" customFormat="1" ht="33" customHeight="1">
      <c r="A188" s="40"/>
      <c r="B188" s="41"/>
      <c r="C188" s="215" t="s">
        <v>373</v>
      </c>
      <c r="D188" s="215" t="s">
        <v>298</v>
      </c>
      <c r="E188" s="216" t="s">
        <v>1244</v>
      </c>
      <c r="F188" s="217" t="s">
        <v>1245</v>
      </c>
      <c r="G188" s="218" t="s">
        <v>315</v>
      </c>
      <c r="H188" s="219">
        <v>10.27</v>
      </c>
      <c r="I188" s="220"/>
      <c r="J188" s="221">
        <f>ROUND(I188*H188,2)</f>
        <v>0</v>
      </c>
      <c r="K188" s="217" t="s">
        <v>302</v>
      </c>
      <c r="L188" s="46"/>
      <c r="M188" s="222" t="s">
        <v>21</v>
      </c>
      <c r="N188" s="223" t="s">
        <v>43</v>
      </c>
      <c r="O188" s="86"/>
      <c r="P188" s="224">
        <f>O188*H188</f>
        <v>0</v>
      </c>
      <c r="Q188" s="224">
        <v>2.3010199999999998</v>
      </c>
      <c r="R188" s="224">
        <f>Q188*H188</f>
        <v>23.631475399999996</v>
      </c>
      <c r="S188" s="224">
        <v>0</v>
      </c>
      <c r="T188" s="225">
        <f>S188*H188</f>
        <v>0</v>
      </c>
      <c r="U188" s="40"/>
      <c r="V188" s="40"/>
      <c r="W188" s="40"/>
      <c r="X188" s="40"/>
      <c r="Y188" s="40"/>
      <c r="Z188" s="40"/>
      <c r="AA188" s="40"/>
      <c r="AB188" s="40"/>
      <c r="AC188" s="40"/>
      <c r="AD188" s="40"/>
      <c r="AE188" s="40"/>
      <c r="AR188" s="226" t="s">
        <v>303</v>
      </c>
      <c r="AT188" s="226" t="s">
        <v>298</v>
      </c>
      <c r="AU188" s="226" t="s">
        <v>81</v>
      </c>
      <c r="AY188" s="19" t="s">
        <v>295</v>
      </c>
      <c r="BE188" s="227">
        <f>IF(N188="základní",J188,0)</f>
        <v>0</v>
      </c>
      <c r="BF188" s="227">
        <f>IF(N188="snížená",J188,0)</f>
        <v>0</v>
      </c>
      <c r="BG188" s="227">
        <f>IF(N188="zákl. přenesená",J188,0)</f>
        <v>0</v>
      </c>
      <c r="BH188" s="227">
        <f>IF(N188="sníž. přenesená",J188,0)</f>
        <v>0</v>
      </c>
      <c r="BI188" s="227">
        <f>IF(N188="nulová",J188,0)</f>
        <v>0</v>
      </c>
      <c r="BJ188" s="19" t="s">
        <v>79</v>
      </c>
      <c r="BK188" s="227">
        <f>ROUND(I188*H188,2)</f>
        <v>0</v>
      </c>
      <c r="BL188" s="19" t="s">
        <v>303</v>
      </c>
      <c r="BM188" s="226" t="s">
        <v>1852</v>
      </c>
    </row>
    <row r="189" s="2" customFormat="1">
      <c r="A189" s="40"/>
      <c r="B189" s="41"/>
      <c r="C189" s="42"/>
      <c r="D189" s="228" t="s">
        <v>305</v>
      </c>
      <c r="E189" s="42"/>
      <c r="F189" s="229" t="s">
        <v>1247</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305</v>
      </c>
      <c r="AU189" s="19" t="s">
        <v>81</v>
      </c>
    </row>
    <row r="190" s="14" customFormat="1">
      <c r="A190" s="14"/>
      <c r="B190" s="244"/>
      <c r="C190" s="245"/>
      <c r="D190" s="235" t="s">
        <v>307</v>
      </c>
      <c r="E190" s="246" t="s">
        <v>21</v>
      </c>
      <c r="F190" s="247" t="s">
        <v>1853</v>
      </c>
      <c r="G190" s="245"/>
      <c r="H190" s="248">
        <v>6.7000000000000002</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307</v>
      </c>
      <c r="AU190" s="254" t="s">
        <v>81</v>
      </c>
      <c r="AV190" s="14" t="s">
        <v>81</v>
      </c>
      <c r="AW190" s="14" t="s">
        <v>33</v>
      </c>
      <c r="AX190" s="14" t="s">
        <v>72</v>
      </c>
      <c r="AY190" s="254" t="s">
        <v>295</v>
      </c>
    </row>
    <row r="191" s="14" customFormat="1">
      <c r="A191" s="14"/>
      <c r="B191" s="244"/>
      <c r="C191" s="245"/>
      <c r="D191" s="235" t="s">
        <v>307</v>
      </c>
      <c r="E191" s="246" t="s">
        <v>21</v>
      </c>
      <c r="F191" s="247" t="s">
        <v>1249</v>
      </c>
      <c r="G191" s="245"/>
      <c r="H191" s="248">
        <v>1.5540000000000001</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307</v>
      </c>
      <c r="AU191" s="254" t="s">
        <v>81</v>
      </c>
      <c r="AV191" s="14" t="s">
        <v>81</v>
      </c>
      <c r="AW191" s="14" t="s">
        <v>33</v>
      </c>
      <c r="AX191" s="14" t="s">
        <v>72</v>
      </c>
      <c r="AY191" s="254" t="s">
        <v>295</v>
      </c>
    </row>
    <row r="192" s="14" customFormat="1">
      <c r="A192" s="14"/>
      <c r="B192" s="244"/>
      <c r="C192" s="245"/>
      <c r="D192" s="235" t="s">
        <v>307</v>
      </c>
      <c r="E192" s="246" t="s">
        <v>21</v>
      </c>
      <c r="F192" s="247" t="s">
        <v>1854</v>
      </c>
      <c r="G192" s="245"/>
      <c r="H192" s="248">
        <v>0.84399999999999997</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307</v>
      </c>
      <c r="AU192" s="254" t="s">
        <v>81</v>
      </c>
      <c r="AV192" s="14" t="s">
        <v>81</v>
      </c>
      <c r="AW192" s="14" t="s">
        <v>33</v>
      </c>
      <c r="AX192" s="14" t="s">
        <v>72</v>
      </c>
      <c r="AY192" s="254" t="s">
        <v>295</v>
      </c>
    </row>
    <row r="193" s="14" customFormat="1">
      <c r="A193" s="14"/>
      <c r="B193" s="244"/>
      <c r="C193" s="245"/>
      <c r="D193" s="235" t="s">
        <v>307</v>
      </c>
      <c r="E193" s="246" t="s">
        <v>21</v>
      </c>
      <c r="F193" s="247" t="s">
        <v>1855</v>
      </c>
      <c r="G193" s="245"/>
      <c r="H193" s="248">
        <v>1.1719999999999999</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307</v>
      </c>
      <c r="AU193" s="254" t="s">
        <v>81</v>
      </c>
      <c r="AV193" s="14" t="s">
        <v>81</v>
      </c>
      <c r="AW193" s="14" t="s">
        <v>33</v>
      </c>
      <c r="AX193" s="14" t="s">
        <v>72</v>
      </c>
      <c r="AY193" s="254" t="s">
        <v>295</v>
      </c>
    </row>
    <row r="194" s="15" customFormat="1">
      <c r="A194" s="15"/>
      <c r="B194" s="255"/>
      <c r="C194" s="256"/>
      <c r="D194" s="235" t="s">
        <v>307</v>
      </c>
      <c r="E194" s="257" t="s">
        <v>21</v>
      </c>
      <c r="F194" s="258" t="s">
        <v>312</v>
      </c>
      <c r="G194" s="256"/>
      <c r="H194" s="259">
        <v>10.27</v>
      </c>
      <c r="I194" s="260"/>
      <c r="J194" s="256"/>
      <c r="K194" s="256"/>
      <c r="L194" s="261"/>
      <c r="M194" s="262"/>
      <c r="N194" s="263"/>
      <c r="O194" s="263"/>
      <c r="P194" s="263"/>
      <c r="Q194" s="263"/>
      <c r="R194" s="263"/>
      <c r="S194" s="263"/>
      <c r="T194" s="264"/>
      <c r="U194" s="15"/>
      <c r="V194" s="15"/>
      <c r="W194" s="15"/>
      <c r="X194" s="15"/>
      <c r="Y194" s="15"/>
      <c r="Z194" s="15"/>
      <c r="AA194" s="15"/>
      <c r="AB194" s="15"/>
      <c r="AC194" s="15"/>
      <c r="AD194" s="15"/>
      <c r="AE194" s="15"/>
      <c r="AT194" s="265" t="s">
        <v>307</v>
      </c>
      <c r="AU194" s="265" t="s">
        <v>81</v>
      </c>
      <c r="AV194" s="15" t="s">
        <v>303</v>
      </c>
      <c r="AW194" s="15" t="s">
        <v>33</v>
      </c>
      <c r="AX194" s="15" t="s">
        <v>79</v>
      </c>
      <c r="AY194" s="265" t="s">
        <v>295</v>
      </c>
    </row>
    <row r="195" s="2" customFormat="1" ht="33" customHeight="1">
      <c r="A195" s="40"/>
      <c r="B195" s="41"/>
      <c r="C195" s="215" t="s">
        <v>488</v>
      </c>
      <c r="D195" s="215" t="s">
        <v>298</v>
      </c>
      <c r="E195" s="216" t="s">
        <v>1250</v>
      </c>
      <c r="F195" s="217" t="s">
        <v>1251</v>
      </c>
      <c r="G195" s="218" t="s">
        <v>315</v>
      </c>
      <c r="H195" s="219">
        <v>10.27</v>
      </c>
      <c r="I195" s="220"/>
      <c r="J195" s="221">
        <f>ROUND(I195*H195,2)</f>
        <v>0</v>
      </c>
      <c r="K195" s="217" t="s">
        <v>302</v>
      </c>
      <c r="L195" s="46"/>
      <c r="M195" s="222" t="s">
        <v>21</v>
      </c>
      <c r="N195" s="223" t="s">
        <v>43</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303</v>
      </c>
      <c r="AT195" s="226" t="s">
        <v>298</v>
      </c>
      <c r="AU195" s="226" t="s">
        <v>81</v>
      </c>
      <c r="AY195" s="19" t="s">
        <v>295</v>
      </c>
      <c r="BE195" s="227">
        <f>IF(N195="základní",J195,0)</f>
        <v>0</v>
      </c>
      <c r="BF195" s="227">
        <f>IF(N195="snížená",J195,0)</f>
        <v>0</v>
      </c>
      <c r="BG195" s="227">
        <f>IF(N195="zákl. přenesená",J195,0)</f>
        <v>0</v>
      </c>
      <c r="BH195" s="227">
        <f>IF(N195="sníž. přenesená",J195,0)</f>
        <v>0</v>
      </c>
      <c r="BI195" s="227">
        <f>IF(N195="nulová",J195,0)</f>
        <v>0</v>
      </c>
      <c r="BJ195" s="19" t="s">
        <v>79</v>
      </c>
      <c r="BK195" s="227">
        <f>ROUND(I195*H195,2)</f>
        <v>0</v>
      </c>
      <c r="BL195" s="19" t="s">
        <v>303</v>
      </c>
      <c r="BM195" s="226" t="s">
        <v>1856</v>
      </c>
    </row>
    <row r="196" s="2" customFormat="1">
      <c r="A196" s="40"/>
      <c r="B196" s="41"/>
      <c r="C196" s="42"/>
      <c r="D196" s="228" t="s">
        <v>305</v>
      </c>
      <c r="E196" s="42"/>
      <c r="F196" s="229" t="s">
        <v>1253</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305</v>
      </c>
      <c r="AU196" s="19" t="s">
        <v>81</v>
      </c>
    </row>
    <row r="197" s="2" customFormat="1" ht="24.15" customHeight="1">
      <c r="A197" s="40"/>
      <c r="B197" s="41"/>
      <c r="C197" s="215" t="s">
        <v>500</v>
      </c>
      <c r="D197" s="215" t="s">
        <v>298</v>
      </c>
      <c r="E197" s="216" t="s">
        <v>984</v>
      </c>
      <c r="F197" s="217" t="s">
        <v>985</v>
      </c>
      <c r="G197" s="218" t="s">
        <v>315</v>
      </c>
      <c r="H197" s="219">
        <v>1.482</v>
      </c>
      <c r="I197" s="220"/>
      <c r="J197" s="221">
        <f>ROUND(I197*H197,2)</f>
        <v>0</v>
      </c>
      <c r="K197" s="217" t="s">
        <v>302</v>
      </c>
      <c r="L197" s="46"/>
      <c r="M197" s="222" t="s">
        <v>21</v>
      </c>
      <c r="N197" s="223" t="s">
        <v>43</v>
      </c>
      <c r="O197" s="86"/>
      <c r="P197" s="224">
        <f>O197*H197</f>
        <v>0</v>
      </c>
      <c r="Q197" s="224">
        <v>1.8540000000000001</v>
      </c>
      <c r="R197" s="224">
        <f>Q197*H197</f>
        <v>2.7476280000000002</v>
      </c>
      <c r="S197" s="224">
        <v>0</v>
      </c>
      <c r="T197" s="225">
        <f>S197*H197</f>
        <v>0</v>
      </c>
      <c r="U197" s="40"/>
      <c r="V197" s="40"/>
      <c r="W197" s="40"/>
      <c r="X197" s="40"/>
      <c r="Y197" s="40"/>
      <c r="Z197" s="40"/>
      <c r="AA197" s="40"/>
      <c r="AB197" s="40"/>
      <c r="AC197" s="40"/>
      <c r="AD197" s="40"/>
      <c r="AE197" s="40"/>
      <c r="AR197" s="226" t="s">
        <v>303</v>
      </c>
      <c r="AT197" s="226" t="s">
        <v>298</v>
      </c>
      <c r="AU197" s="226" t="s">
        <v>81</v>
      </c>
      <c r="AY197" s="19" t="s">
        <v>295</v>
      </c>
      <c r="BE197" s="227">
        <f>IF(N197="základní",J197,0)</f>
        <v>0</v>
      </c>
      <c r="BF197" s="227">
        <f>IF(N197="snížená",J197,0)</f>
        <v>0</v>
      </c>
      <c r="BG197" s="227">
        <f>IF(N197="zákl. přenesená",J197,0)</f>
        <v>0</v>
      </c>
      <c r="BH197" s="227">
        <f>IF(N197="sníž. přenesená",J197,0)</f>
        <v>0</v>
      </c>
      <c r="BI197" s="227">
        <f>IF(N197="nulová",J197,0)</f>
        <v>0</v>
      </c>
      <c r="BJ197" s="19" t="s">
        <v>79</v>
      </c>
      <c r="BK197" s="227">
        <f>ROUND(I197*H197,2)</f>
        <v>0</v>
      </c>
      <c r="BL197" s="19" t="s">
        <v>303</v>
      </c>
      <c r="BM197" s="226" t="s">
        <v>1857</v>
      </c>
    </row>
    <row r="198" s="2" customFormat="1">
      <c r="A198" s="40"/>
      <c r="B198" s="41"/>
      <c r="C198" s="42"/>
      <c r="D198" s="228" t="s">
        <v>305</v>
      </c>
      <c r="E198" s="42"/>
      <c r="F198" s="229" t="s">
        <v>987</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305</v>
      </c>
      <c r="AU198" s="19" t="s">
        <v>81</v>
      </c>
    </row>
    <row r="199" s="13" customFormat="1">
      <c r="A199" s="13"/>
      <c r="B199" s="233"/>
      <c r="C199" s="234"/>
      <c r="D199" s="235" t="s">
        <v>307</v>
      </c>
      <c r="E199" s="236" t="s">
        <v>21</v>
      </c>
      <c r="F199" s="237" t="s">
        <v>988</v>
      </c>
      <c r="G199" s="234"/>
      <c r="H199" s="236" t="s">
        <v>21</v>
      </c>
      <c r="I199" s="238"/>
      <c r="J199" s="234"/>
      <c r="K199" s="234"/>
      <c r="L199" s="239"/>
      <c r="M199" s="240"/>
      <c r="N199" s="241"/>
      <c r="O199" s="241"/>
      <c r="P199" s="241"/>
      <c r="Q199" s="241"/>
      <c r="R199" s="241"/>
      <c r="S199" s="241"/>
      <c r="T199" s="242"/>
      <c r="U199" s="13"/>
      <c r="V199" s="13"/>
      <c r="W199" s="13"/>
      <c r="X199" s="13"/>
      <c r="Y199" s="13"/>
      <c r="Z199" s="13"/>
      <c r="AA199" s="13"/>
      <c r="AB199" s="13"/>
      <c r="AC199" s="13"/>
      <c r="AD199" s="13"/>
      <c r="AE199" s="13"/>
      <c r="AT199" s="243" t="s">
        <v>307</v>
      </c>
      <c r="AU199" s="243" t="s">
        <v>81</v>
      </c>
      <c r="AV199" s="13" t="s">
        <v>79</v>
      </c>
      <c r="AW199" s="13" t="s">
        <v>33</v>
      </c>
      <c r="AX199" s="13" t="s">
        <v>72</v>
      </c>
      <c r="AY199" s="243" t="s">
        <v>295</v>
      </c>
    </row>
    <row r="200" s="14" customFormat="1">
      <c r="A200" s="14"/>
      <c r="B200" s="244"/>
      <c r="C200" s="245"/>
      <c r="D200" s="235" t="s">
        <v>307</v>
      </c>
      <c r="E200" s="246" t="s">
        <v>21</v>
      </c>
      <c r="F200" s="247" t="s">
        <v>989</v>
      </c>
      <c r="G200" s="245"/>
      <c r="H200" s="248">
        <v>1.482</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307</v>
      </c>
      <c r="AU200" s="254" t="s">
        <v>81</v>
      </c>
      <c r="AV200" s="14" t="s">
        <v>81</v>
      </c>
      <c r="AW200" s="14" t="s">
        <v>33</v>
      </c>
      <c r="AX200" s="14" t="s">
        <v>72</v>
      </c>
      <c r="AY200" s="254" t="s">
        <v>295</v>
      </c>
    </row>
    <row r="201" s="15" customFormat="1">
      <c r="A201" s="15"/>
      <c r="B201" s="255"/>
      <c r="C201" s="256"/>
      <c r="D201" s="235" t="s">
        <v>307</v>
      </c>
      <c r="E201" s="257" t="s">
        <v>21</v>
      </c>
      <c r="F201" s="258" t="s">
        <v>312</v>
      </c>
      <c r="G201" s="256"/>
      <c r="H201" s="259">
        <v>1.482</v>
      </c>
      <c r="I201" s="260"/>
      <c r="J201" s="256"/>
      <c r="K201" s="256"/>
      <c r="L201" s="261"/>
      <c r="M201" s="262"/>
      <c r="N201" s="263"/>
      <c r="O201" s="263"/>
      <c r="P201" s="263"/>
      <c r="Q201" s="263"/>
      <c r="R201" s="263"/>
      <c r="S201" s="263"/>
      <c r="T201" s="264"/>
      <c r="U201" s="15"/>
      <c r="V201" s="15"/>
      <c r="W201" s="15"/>
      <c r="X201" s="15"/>
      <c r="Y201" s="15"/>
      <c r="Z201" s="15"/>
      <c r="AA201" s="15"/>
      <c r="AB201" s="15"/>
      <c r="AC201" s="15"/>
      <c r="AD201" s="15"/>
      <c r="AE201" s="15"/>
      <c r="AT201" s="265" t="s">
        <v>307</v>
      </c>
      <c r="AU201" s="265" t="s">
        <v>81</v>
      </c>
      <c r="AV201" s="15" t="s">
        <v>303</v>
      </c>
      <c r="AW201" s="15" t="s">
        <v>33</v>
      </c>
      <c r="AX201" s="15" t="s">
        <v>79</v>
      </c>
      <c r="AY201" s="265" t="s">
        <v>295</v>
      </c>
    </row>
    <row r="202" s="2" customFormat="1" ht="21.75" customHeight="1">
      <c r="A202" s="40"/>
      <c r="B202" s="41"/>
      <c r="C202" s="215" t="s">
        <v>506</v>
      </c>
      <c r="D202" s="215" t="s">
        <v>298</v>
      </c>
      <c r="E202" s="216" t="s">
        <v>1254</v>
      </c>
      <c r="F202" s="217" t="s">
        <v>1255</v>
      </c>
      <c r="G202" s="218" t="s">
        <v>348</v>
      </c>
      <c r="H202" s="219">
        <v>0.54200000000000004</v>
      </c>
      <c r="I202" s="220"/>
      <c r="J202" s="221">
        <f>ROUND(I202*H202,2)</f>
        <v>0</v>
      </c>
      <c r="K202" s="217" t="s">
        <v>302</v>
      </c>
      <c r="L202" s="46"/>
      <c r="M202" s="222" t="s">
        <v>21</v>
      </c>
      <c r="N202" s="223" t="s">
        <v>43</v>
      </c>
      <c r="O202" s="86"/>
      <c r="P202" s="224">
        <f>O202*H202</f>
        <v>0</v>
      </c>
      <c r="Q202" s="224">
        <v>1.06277</v>
      </c>
      <c r="R202" s="224">
        <f>Q202*H202</f>
        <v>0.57602134000000005</v>
      </c>
      <c r="S202" s="224">
        <v>0</v>
      </c>
      <c r="T202" s="225">
        <f>S202*H202</f>
        <v>0</v>
      </c>
      <c r="U202" s="40"/>
      <c r="V202" s="40"/>
      <c r="W202" s="40"/>
      <c r="X202" s="40"/>
      <c r="Y202" s="40"/>
      <c r="Z202" s="40"/>
      <c r="AA202" s="40"/>
      <c r="AB202" s="40"/>
      <c r="AC202" s="40"/>
      <c r="AD202" s="40"/>
      <c r="AE202" s="40"/>
      <c r="AR202" s="226" t="s">
        <v>303</v>
      </c>
      <c r="AT202" s="226" t="s">
        <v>298</v>
      </c>
      <c r="AU202" s="226" t="s">
        <v>81</v>
      </c>
      <c r="AY202" s="19" t="s">
        <v>295</v>
      </c>
      <c r="BE202" s="227">
        <f>IF(N202="základní",J202,0)</f>
        <v>0</v>
      </c>
      <c r="BF202" s="227">
        <f>IF(N202="snížená",J202,0)</f>
        <v>0</v>
      </c>
      <c r="BG202" s="227">
        <f>IF(N202="zákl. přenesená",J202,0)</f>
        <v>0</v>
      </c>
      <c r="BH202" s="227">
        <f>IF(N202="sníž. přenesená",J202,0)</f>
        <v>0</v>
      </c>
      <c r="BI202" s="227">
        <f>IF(N202="nulová",J202,0)</f>
        <v>0</v>
      </c>
      <c r="BJ202" s="19" t="s">
        <v>79</v>
      </c>
      <c r="BK202" s="227">
        <f>ROUND(I202*H202,2)</f>
        <v>0</v>
      </c>
      <c r="BL202" s="19" t="s">
        <v>303</v>
      </c>
      <c r="BM202" s="226" t="s">
        <v>1858</v>
      </c>
    </row>
    <row r="203" s="2" customFormat="1">
      <c r="A203" s="40"/>
      <c r="B203" s="41"/>
      <c r="C203" s="42"/>
      <c r="D203" s="228" t="s">
        <v>305</v>
      </c>
      <c r="E203" s="42"/>
      <c r="F203" s="229" t="s">
        <v>1257</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305</v>
      </c>
      <c r="AU203" s="19" t="s">
        <v>81</v>
      </c>
    </row>
    <row r="204" s="14" customFormat="1">
      <c r="A204" s="14"/>
      <c r="B204" s="244"/>
      <c r="C204" s="245"/>
      <c r="D204" s="235" t="s">
        <v>307</v>
      </c>
      <c r="E204" s="246" t="s">
        <v>21</v>
      </c>
      <c r="F204" s="247" t="s">
        <v>1859</v>
      </c>
      <c r="G204" s="245"/>
      <c r="H204" s="248">
        <v>0.378</v>
      </c>
      <c r="I204" s="249"/>
      <c r="J204" s="245"/>
      <c r="K204" s="245"/>
      <c r="L204" s="250"/>
      <c r="M204" s="251"/>
      <c r="N204" s="252"/>
      <c r="O204" s="252"/>
      <c r="P204" s="252"/>
      <c r="Q204" s="252"/>
      <c r="R204" s="252"/>
      <c r="S204" s="252"/>
      <c r="T204" s="253"/>
      <c r="U204" s="14"/>
      <c r="V204" s="14"/>
      <c r="W204" s="14"/>
      <c r="X204" s="14"/>
      <c r="Y204" s="14"/>
      <c r="Z204" s="14"/>
      <c r="AA204" s="14"/>
      <c r="AB204" s="14"/>
      <c r="AC204" s="14"/>
      <c r="AD204" s="14"/>
      <c r="AE204" s="14"/>
      <c r="AT204" s="254" t="s">
        <v>307</v>
      </c>
      <c r="AU204" s="254" t="s">
        <v>81</v>
      </c>
      <c r="AV204" s="14" t="s">
        <v>81</v>
      </c>
      <c r="AW204" s="14" t="s">
        <v>33</v>
      </c>
      <c r="AX204" s="14" t="s">
        <v>72</v>
      </c>
      <c r="AY204" s="254" t="s">
        <v>295</v>
      </c>
    </row>
    <row r="205" s="14" customFormat="1">
      <c r="A205" s="14"/>
      <c r="B205" s="244"/>
      <c r="C205" s="245"/>
      <c r="D205" s="235" t="s">
        <v>307</v>
      </c>
      <c r="E205" s="246" t="s">
        <v>21</v>
      </c>
      <c r="F205" s="247" t="s">
        <v>1259</v>
      </c>
      <c r="G205" s="245"/>
      <c r="H205" s="248">
        <v>0.065000000000000002</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307</v>
      </c>
      <c r="AU205" s="254" t="s">
        <v>81</v>
      </c>
      <c r="AV205" s="14" t="s">
        <v>81</v>
      </c>
      <c r="AW205" s="14" t="s">
        <v>33</v>
      </c>
      <c r="AX205" s="14" t="s">
        <v>72</v>
      </c>
      <c r="AY205" s="254" t="s">
        <v>295</v>
      </c>
    </row>
    <row r="206" s="14" customFormat="1">
      <c r="A206" s="14"/>
      <c r="B206" s="244"/>
      <c r="C206" s="245"/>
      <c r="D206" s="235" t="s">
        <v>307</v>
      </c>
      <c r="E206" s="246" t="s">
        <v>21</v>
      </c>
      <c r="F206" s="247" t="s">
        <v>1860</v>
      </c>
      <c r="G206" s="245"/>
      <c r="H206" s="248">
        <v>0.033000000000000002</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307</v>
      </c>
      <c r="AU206" s="254" t="s">
        <v>81</v>
      </c>
      <c r="AV206" s="14" t="s">
        <v>81</v>
      </c>
      <c r="AW206" s="14" t="s">
        <v>33</v>
      </c>
      <c r="AX206" s="14" t="s">
        <v>72</v>
      </c>
      <c r="AY206" s="254" t="s">
        <v>295</v>
      </c>
    </row>
    <row r="207" s="14" customFormat="1">
      <c r="A207" s="14"/>
      <c r="B207" s="244"/>
      <c r="C207" s="245"/>
      <c r="D207" s="235" t="s">
        <v>307</v>
      </c>
      <c r="E207" s="246" t="s">
        <v>21</v>
      </c>
      <c r="F207" s="247" t="s">
        <v>1861</v>
      </c>
      <c r="G207" s="245"/>
      <c r="H207" s="248">
        <v>0.066000000000000003</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307</v>
      </c>
      <c r="AU207" s="254" t="s">
        <v>81</v>
      </c>
      <c r="AV207" s="14" t="s">
        <v>81</v>
      </c>
      <c r="AW207" s="14" t="s">
        <v>33</v>
      </c>
      <c r="AX207" s="14" t="s">
        <v>72</v>
      </c>
      <c r="AY207" s="254" t="s">
        <v>295</v>
      </c>
    </row>
    <row r="208" s="15" customFormat="1">
      <c r="A208" s="15"/>
      <c r="B208" s="255"/>
      <c r="C208" s="256"/>
      <c r="D208" s="235" t="s">
        <v>307</v>
      </c>
      <c r="E208" s="257" t="s">
        <v>21</v>
      </c>
      <c r="F208" s="258" t="s">
        <v>312</v>
      </c>
      <c r="G208" s="256"/>
      <c r="H208" s="259">
        <v>0.54200000000000004</v>
      </c>
      <c r="I208" s="260"/>
      <c r="J208" s="256"/>
      <c r="K208" s="256"/>
      <c r="L208" s="261"/>
      <c r="M208" s="262"/>
      <c r="N208" s="263"/>
      <c r="O208" s="263"/>
      <c r="P208" s="263"/>
      <c r="Q208" s="263"/>
      <c r="R208" s="263"/>
      <c r="S208" s="263"/>
      <c r="T208" s="264"/>
      <c r="U208" s="15"/>
      <c r="V208" s="15"/>
      <c r="W208" s="15"/>
      <c r="X208" s="15"/>
      <c r="Y208" s="15"/>
      <c r="Z208" s="15"/>
      <c r="AA208" s="15"/>
      <c r="AB208" s="15"/>
      <c r="AC208" s="15"/>
      <c r="AD208" s="15"/>
      <c r="AE208" s="15"/>
      <c r="AT208" s="265" t="s">
        <v>307</v>
      </c>
      <c r="AU208" s="265" t="s">
        <v>81</v>
      </c>
      <c r="AV208" s="15" t="s">
        <v>303</v>
      </c>
      <c r="AW208" s="15" t="s">
        <v>33</v>
      </c>
      <c r="AX208" s="15" t="s">
        <v>79</v>
      </c>
      <c r="AY208" s="265" t="s">
        <v>295</v>
      </c>
    </row>
    <row r="209" s="2" customFormat="1" ht="37.8" customHeight="1">
      <c r="A209" s="40"/>
      <c r="B209" s="41"/>
      <c r="C209" s="215" t="s">
        <v>511</v>
      </c>
      <c r="D209" s="215" t="s">
        <v>298</v>
      </c>
      <c r="E209" s="216" t="s">
        <v>1260</v>
      </c>
      <c r="F209" s="217" t="s">
        <v>1261</v>
      </c>
      <c r="G209" s="218" t="s">
        <v>328</v>
      </c>
      <c r="H209" s="219">
        <v>156.17699999999999</v>
      </c>
      <c r="I209" s="220"/>
      <c r="J209" s="221">
        <f>ROUND(I209*H209,2)</f>
        <v>0</v>
      </c>
      <c r="K209" s="217" t="s">
        <v>302</v>
      </c>
      <c r="L209" s="46"/>
      <c r="M209" s="222" t="s">
        <v>21</v>
      </c>
      <c r="N209" s="223" t="s">
        <v>43</v>
      </c>
      <c r="O209" s="86"/>
      <c r="P209" s="224">
        <f>O209*H209</f>
        <v>0</v>
      </c>
      <c r="Q209" s="224">
        <v>2.0000000000000002E-05</v>
      </c>
      <c r="R209" s="224">
        <f>Q209*H209</f>
        <v>0.0031235400000000002</v>
      </c>
      <c r="S209" s="224">
        <v>0</v>
      </c>
      <c r="T209" s="225">
        <f>S209*H209</f>
        <v>0</v>
      </c>
      <c r="U209" s="40"/>
      <c r="V209" s="40"/>
      <c r="W209" s="40"/>
      <c r="X209" s="40"/>
      <c r="Y209" s="40"/>
      <c r="Z209" s="40"/>
      <c r="AA209" s="40"/>
      <c r="AB209" s="40"/>
      <c r="AC209" s="40"/>
      <c r="AD209" s="40"/>
      <c r="AE209" s="40"/>
      <c r="AR209" s="226" t="s">
        <v>303</v>
      </c>
      <c r="AT209" s="226" t="s">
        <v>298</v>
      </c>
      <c r="AU209" s="226" t="s">
        <v>81</v>
      </c>
      <c r="AY209" s="19" t="s">
        <v>295</v>
      </c>
      <c r="BE209" s="227">
        <f>IF(N209="základní",J209,0)</f>
        <v>0</v>
      </c>
      <c r="BF209" s="227">
        <f>IF(N209="snížená",J209,0)</f>
        <v>0</v>
      </c>
      <c r="BG209" s="227">
        <f>IF(N209="zákl. přenesená",J209,0)</f>
        <v>0</v>
      </c>
      <c r="BH209" s="227">
        <f>IF(N209="sníž. přenesená",J209,0)</f>
        <v>0</v>
      </c>
      <c r="BI209" s="227">
        <f>IF(N209="nulová",J209,0)</f>
        <v>0</v>
      </c>
      <c r="BJ209" s="19" t="s">
        <v>79</v>
      </c>
      <c r="BK209" s="227">
        <f>ROUND(I209*H209,2)</f>
        <v>0</v>
      </c>
      <c r="BL209" s="19" t="s">
        <v>303</v>
      </c>
      <c r="BM209" s="226" t="s">
        <v>1862</v>
      </c>
    </row>
    <row r="210" s="2" customFormat="1">
      <c r="A210" s="40"/>
      <c r="B210" s="41"/>
      <c r="C210" s="42"/>
      <c r="D210" s="228" t="s">
        <v>305</v>
      </c>
      <c r="E210" s="42"/>
      <c r="F210" s="229" t="s">
        <v>1263</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305</v>
      </c>
      <c r="AU210" s="19" t="s">
        <v>81</v>
      </c>
    </row>
    <row r="211" s="14" customFormat="1">
      <c r="A211" s="14"/>
      <c r="B211" s="244"/>
      <c r="C211" s="245"/>
      <c r="D211" s="235" t="s">
        <v>307</v>
      </c>
      <c r="E211" s="246" t="s">
        <v>21</v>
      </c>
      <c r="F211" s="247" t="s">
        <v>1863</v>
      </c>
      <c r="G211" s="245"/>
      <c r="H211" s="248">
        <v>100.503</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307</v>
      </c>
      <c r="AU211" s="254" t="s">
        <v>81</v>
      </c>
      <c r="AV211" s="14" t="s">
        <v>81</v>
      </c>
      <c r="AW211" s="14" t="s">
        <v>33</v>
      </c>
      <c r="AX211" s="14" t="s">
        <v>72</v>
      </c>
      <c r="AY211" s="254" t="s">
        <v>295</v>
      </c>
    </row>
    <row r="212" s="14" customFormat="1">
      <c r="A212" s="14"/>
      <c r="B212" s="244"/>
      <c r="C212" s="245"/>
      <c r="D212" s="235" t="s">
        <v>307</v>
      </c>
      <c r="E212" s="246" t="s">
        <v>21</v>
      </c>
      <c r="F212" s="247" t="s">
        <v>1265</v>
      </c>
      <c r="G212" s="245"/>
      <c r="H212" s="248">
        <v>25.434000000000001</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307</v>
      </c>
      <c r="AU212" s="254" t="s">
        <v>81</v>
      </c>
      <c r="AV212" s="14" t="s">
        <v>81</v>
      </c>
      <c r="AW212" s="14" t="s">
        <v>33</v>
      </c>
      <c r="AX212" s="14" t="s">
        <v>72</v>
      </c>
      <c r="AY212" s="254" t="s">
        <v>295</v>
      </c>
    </row>
    <row r="213" s="14" customFormat="1">
      <c r="A213" s="14"/>
      <c r="B213" s="244"/>
      <c r="C213" s="245"/>
      <c r="D213" s="235" t="s">
        <v>307</v>
      </c>
      <c r="E213" s="246" t="s">
        <v>21</v>
      </c>
      <c r="F213" s="247" t="s">
        <v>1864</v>
      </c>
      <c r="G213" s="245"/>
      <c r="H213" s="248">
        <v>12.654</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307</v>
      </c>
      <c r="AU213" s="254" t="s">
        <v>81</v>
      </c>
      <c r="AV213" s="14" t="s">
        <v>81</v>
      </c>
      <c r="AW213" s="14" t="s">
        <v>33</v>
      </c>
      <c r="AX213" s="14" t="s">
        <v>72</v>
      </c>
      <c r="AY213" s="254" t="s">
        <v>295</v>
      </c>
    </row>
    <row r="214" s="14" customFormat="1">
      <c r="A214" s="14"/>
      <c r="B214" s="244"/>
      <c r="C214" s="245"/>
      <c r="D214" s="235" t="s">
        <v>307</v>
      </c>
      <c r="E214" s="246" t="s">
        <v>21</v>
      </c>
      <c r="F214" s="247" t="s">
        <v>1865</v>
      </c>
      <c r="G214" s="245"/>
      <c r="H214" s="248">
        <v>17.585999999999999</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307</v>
      </c>
      <c r="AU214" s="254" t="s">
        <v>81</v>
      </c>
      <c r="AV214" s="14" t="s">
        <v>81</v>
      </c>
      <c r="AW214" s="14" t="s">
        <v>33</v>
      </c>
      <c r="AX214" s="14" t="s">
        <v>72</v>
      </c>
      <c r="AY214" s="254" t="s">
        <v>295</v>
      </c>
    </row>
    <row r="215" s="15" customFormat="1">
      <c r="A215" s="15"/>
      <c r="B215" s="255"/>
      <c r="C215" s="256"/>
      <c r="D215" s="235" t="s">
        <v>307</v>
      </c>
      <c r="E215" s="257" t="s">
        <v>21</v>
      </c>
      <c r="F215" s="258" t="s">
        <v>312</v>
      </c>
      <c r="G215" s="256"/>
      <c r="H215" s="259">
        <v>156.17699999999999</v>
      </c>
      <c r="I215" s="260"/>
      <c r="J215" s="256"/>
      <c r="K215" s="256"/>
      <c r="L215" s="261"/>
      <c r="M215" s="262"/>
      <c r="N215" s="263"/>
      <c r="O215" s="263"/>
      <c r="P215" s="263"/>
      <c r="Q215" s="263"/>
      <c r="R215" s="263"/>
      <c r="S215" s="263"/>
      <c r="T215" s="264"/>
      <c r="U215" s="15"/>
      <c r="V215" s="15"/>
      <c r="W215" s="15"/>
      <c r="X215" s="15"/>
      <c r="Y215" s="15"/>
      <c r="Z215" s="15"/>
      <c r="AA215" s="15"/>
      <c r="AB215" s="15"/>
      <c r="AC215" s="15"/>
      <c r="AD215" s="15"/>
      <c r="AE215" s="15"/>
      <c r="AT215" s="265" t="s">
        <v>307</v>
      </c>
      <c r="AU215" s="265" t="s">
        <v>81</v>
      </c>
      <c r="AV215" s="15" t="s">
        <v>303</v>
      </c>
      <c r="AW215" s="15" t="s">
        <v>33</v>
      </c>
      <c r="AX215" s="15" t="s">
        <v>79</v>
      </c>
      <c r="AY215" s="265" t="s">
        <v>295</v>
      </c>
    </row>
    <row r="216" s="2" customFormat="1" ht="37.8" customHeight="1">
      <c r="A216" s="40"/>
      <c r="B216" s="41"/>
      <c r="C216" s="215" t="s">
        <v>7</v>
      </c>
      <c r="D216" s="215" t="s">
        <v>298</v>
      </c>
      <c r="E216" s="216" t="s">
        <v>1266</v>
      </c>
      <c r="F216" s="217" t="s">
        <v>1267</v>
      </c>
      <c r="G216" s="218" t="s">
        <v>459</v>
      </c>
      <c r="H216" s="219">
        <v>1</v>
      </c>
      <c r="I216" s="220"/>
      <c r="J216" s="221">
        <f>ROUND(I216*H216,2)</f>
        <v>0</v>
      </c>
      <c r="K216" s="217" t="s">
        <v>302</v>
      </c>
      <c r="L216" s="46"/>
      <c r="M216" s="222" t="s">
        <v>21</v>
      </c>
      <c r="N216" s="223" t="s">
        <v>43</v>
      </c>
      <c r="O216" s="86"/>
      <c r="P216" s="224">
        <f>O216*H216</f>
        <v>0</v>
      </c>
      <c r="Q216" s="224">
        <v>0.04684</v>
      </c>
      <c r="R216" s="224">
        <f>Q216*H216</f>
        <v>0.04684</v>
      </c>
      <c r="S216" s="224">
        <v>0</v>
      </c>
      <c r="T216" s="225">
        <f>S216*H216</f>
        <v>0</v>
      </c>
      <c r="U216" s="40"/>
      <c r="V216" s="40"/>
      <c r="W216" s="40"/>
      <c r="X216" s="40"/>
      <c r="Y216" s="40"/>
      <c r="Z216" s="40"/>
      <c r="AA216" s="40"/>
      <c r="AB216" s="40"/>
      <c r="AC216" s="40"/>
      <c r="AD216" s="40"/>
      <c r="AE216" s="40"/>
      <c r="AR216" s="226" t="s">
        <v>303</v>
      </c>
      <c r="AT216" s="226" t="s">
        <v>298</v>
      </c>
      <c r="AU216" s="226" t="s">
        <v>81</v>
      </c>
      <c r="AY216" s="19" t="s">
        <v>295</v>
      </c>
      <c r="BE216" s="227">
        <f>IF(N216="základní",J216,0)</f>
        <v>0</v>
      </c>
      <c r="BF216" s="227">
        <f>IF(N216="snížená",J216,0)</f>
        <v>0</v>
      </c>
      <c r="BG216" s="227">
        <f>IF(N216="zákl. přenesená",J216,0)</f>
        <v>0</v>
      </c>
      <c r="BH216" s="227">
        <f>IF(N216="sníž. přenesená",J216,0)</f>
        <v>0</v>
      </c>
      <c r="BI216" s="227">
        <f>IF(N216="nulová",J216,0)</f>
        <v>0</v>
      </c>
      <c r="BJ216" s="19" t="s">
        <v>79</v>
      </c>
      <c r="BK216" s="227">
        <f>ROUND(I216*H216,2)</f>
        <v>0</v>
      </c>
      <c r="BL216" s="19" t="s">
        <v>303</v>
      </c>
      <c r="BM216" s="226" t="s">
        <v>1866</v>
      </c>
    </row>
    <row r="217" s="2" customFormat="1">
      <c r="A217" s="40"/>
      <c r="B217" s="41"/>
      <c r="C217" s="42"/>
      <c r="D217" s="228" t="s">
        <v>305</v>
      </c>
      <c r="E217" s="42"/>
      <c r="F217" s="229" t="s">
        <v>1269</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305</v>
      </c>
      <c r="AU217" s="19" t="s">
        <v>81</v>
      </c>
    </row>
    <row r="218" s="14" customFormat="1">
      <c r="A218" s="14"/>
      <c r="B218" s="244"/>
      <c r="C218" s="245"/>
      <c r="D218" s="235" t="s">
        <v>307</v>
      </c>
      <c r="E218" s="246" t="s">
        <v>21</v>
      </c>
      <c r="F218" s="247" t="s">
        <v>1059</v>
      </c>
      <c r="G218" s="245"/>
      <c r="H218" s="248">
        <v>1</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307</v>
      </c>
      <c r="AU218" s="254" t="s">
        <v>81</v>
      </c>
      <c r="AV218" s="14" t="s">
        <v>81</v>
      </c>
      <c r="AW218" s="14" t="s">
        <v>33</v>
      </c>
      <c r="AX218" s="14" t="s">
        <v>72</v>
      </c>
      <c r="AY218" s="254" t="s">
        <v>295</v>
      </c>
    </row>
    <row r="219" s="15" customFormat="1">
      <c r="A219" s="15"/>
      <c r="B219" s="255"/>
      <c r="C219" s="256"/>
      <c r="D219" s="235" t="s">
        <v>307</v>
      </c>
      <c r="E219" s="257" t="s">
        <v>21</v>
      </c>
      <c r="F219" s="258" t="s">
        <v>312</v>
      </c>
      <c r="G219" s="256"/>
      <c r="H219" s="259">
        <v>1</v>
      </c>
      <c r="I219" s="260"/>
      <c r="J219" s="256"/>
      <c r="K219" s="256"/>
      <c r="L219" s="261"/>
      <c r="M219" s="262"/>
      <c r="N219" s="263"/>
      <c r="O219" s="263"/>
      <c r="P219" s="263"/>
      <c r="Q219" s="263"/>
      <c r="R219" s="263"/>
      <c r="S219" s="263"/>
      <c r="T219" s="264"/>
      <c r="U219" s="15"/>
      <c r="V219" s="15"/>
      <c r="W219" s="15"/>
      <c r="X219" s="15"/>
      <c r="Y219" s="15"/>
      <c r="Z219" s="15"/>
      <c r="AA219" s="15"/>
      <c r="AB219" s="15"/>
      <c r="AC219" s="15"/>
      <c r="AD219" s="15"/>
      <c r="AE219" s="15"/>
      <c r="AT219" s="265" t="s">
        <v>307</v>
      </c>
      <c r="AU219" s="265" t="s">
        <v>81</v>
      </c>
      <c r="AV219" s="15" t="s">
        <v>303</v>
      </c>
      <c r="AW219" s="15" t="s">
        <v>33</v>
      </c>
      <c r="AX219" s="15" t="s">
        <v>79</v>
      </c>
      <c r="AY219" s="265" t="s">
        <v>295</v>
      </c>
    </row>
    <row r="220" s="2" customFormat="1" ht="33" customHeight="1">
      <c r="A220" s="40"/>
      <c r="B220" s="41"/>
      <c r="C220" s="286" t="s">
        <v>520</v>
      </c>
      <c r="D220" s="286" t="s">
        <v>947</v>
      </c>
      <c r="E220" s="287" t="s">
        <v>1270</v>
      </c>
      <c r="F220" s="288" t="s">
        <v>1271</v>
      </c>
      <c r="G220" s="289" t="s">
        <v>459</v>
      </c>
      <c r="H220" s="290">
        <v>1</v>
      </c>
      <c r="I220" s="291"/>
      <c r="J220" s="292">
        <f>ROUND(I220*H220,2)</f>
        <v>0</v>
      </c>
      <c r="K220" s="288" t="s">
        <v>302</v>
      </c>
      <c r="L220" s="293"/>
      <c r="M220" s="294" t="s">
        <v>21</v>
      </c>
      <c r="N220" s="295" t="s">
        <v>43</v>
      </c>
      <c r="O220" s="86"/>
      <c r="P220" s="224">
        <f>O220*H220</f>
        <v>0</v>
      </c>
      <c r="Q220" s="224">
        <v>0.012489999999999999</v>
      </c>
      <c r="R220" s="224">
        <f>Q220*H220</f>
        <v>0.012489999999999999</v>
      </c>
      <c r="S220" s="224">
        <v>0</v>
      </c>
      <c r="T220" s="225">
        <f>S220*H220</f>
        <v>0</v>
      </c>
      <c r="U220" s="40"/>
      <c r="V220" s="40"/>
      <c r="W220" s="40"/>
      <c r="X220" s="40"/>
      <c r="Y220" s="40"/>
      <c r="Z220" s="40"/>
      <c r="AA220" s="40"/>
      <c r="AB220" s="40"/>
      <c r="AC220" s="40"/>
      <c r="AD220" s="40"/>
      <c r="AE220" s="40"/>
      <c r="AR220" s="226" t="s">
        <v>351</v>
      </c>
      <c r="AT220" s="226" t="s">
        <v>947</v>
      </c>
      <c r="AU220" s="226" t="s">
        <v>81</v>
      </c>
      <c r="AY220" s="19" t="s">
        <v>295</v>
      </c>
      <c r="BE220" s="227">
        <f>IF(N220="základní",J220,0)</f>
        <v>0</v>
      </c>
      <c r="BF220" s="227">
        <f>IF(N220="snížená",J220,0)</f>
        <v>0</v>
      </c>
      <c r="BG220" s="227">
        <f>IF(N220="zákl. přenesená",J220,0)</f>
        <v>0</v>
      </c>
      <c r="BH220" s="227">
        <f>IF(N220="sníž. přenesená",J220,0)</f>
        <v>0</v>
      </c>
      <c r="BI220" s="227">
        <f>IF(N220="nulová",J220,0)</f>
        <v>0</v>
      </c>
      <c r="BJ220" s="19" t="s">
        <v>79</v>
      </c>
      <c r="BK220" s="227">
        <f>ROUND(I220*H220,2)</f>
        <v>0</v>
      </c>
      <c r="BL220" s="19" t="s">
        <v>303</v>
      </c>
      <c r="BM220" s="226" t="s">
        <v>1867</v>
      </c>
    </row>
    <row r="221" s="12" customFormat="1" ht="22.8" customHeight="1">
      <c r="A221" s="12"/>
      <c r="B221" s="199"/>
      <c r="C221" s="200"/>
      <c r="D221" s="201" t="s">
        <v>71</v>
      </c>
      <c r="E221" s="213" t="s">
        <v>296</v>
      </c>
      <c r="F221" s="213" t="s">
        <v>297</v>
      </c>
      <c r="G221" s="200"/>
      <c r="H221" s="200"/>
      <c r="I221" s="203"/>
      <c r="J221" s="214">
        <f>BK221</f>
        <v>0</v>
      </c>
      <c r="K221" s="200"/>
      <c r="L221" s="205"/>
      <c r="M221" s="206"/>
      <c r="N221" s="207"/>
      <c r="O221" s="207"/>
      <c r="P221" s="208">
        <f>SUM(P222:P231)</f>
        <v>0</v>
      </c>
      <c r="Q221" s="207"/>
      <c r="R221" s="208">
        <f>SUM(R222:R231)</f>
        <v>0.029500100000000001</v>
      </c>
      <c r="S221" s="207"/>
      <c r="T221" s="209">
        <f>SUM(T222:T231)</f>
        <v>0</v>
      </c>
      <c r="U221" s="12"/>
      <c r="V221" s="12"/>
      <c r="W221" s="12"/>
      <c r="X221" s="12"/>
      <c r="Y221" s="12"/>
      <c r="Z221" s="12"/>
      <c r="AA221" s="12"/>
      <c r="AB221" s="12"/>
      <c r="AC221" s="12"/>
      <c r="AD221" s="12"/>
      <c r="AE221" s="12"/>
      <c r="AR221" s="210" t="s">
        <v>79</v>
      </c>
      <c r="AT221" s="211" t="s">
        <v>71</v>
      </c>
      <c r="AU221" s="211" t="s">
        <v>79</v>
      </c>
      <c r="AY221" s="210" t="s">
        <v>295</v>
      </c>
      <c r="BK221" s="212">
        <f>SUM(BK222:BK231)</f>
        <v>0</v>
      </c>
    </row>
    <row r="222" s="2" customFormat="1" ht="37.8" customHeight="1">
      <c r="A222" s="40"/>
      <c r="B222" s="41"/>
      <c r="C222" s="215" t="s">
        <v>525</v>
      </c>
      <c r="D222" s="215" t="s">
        <v>298</v>
      </c>
      <c r="E222" s="216" t="s">
        <v>1273</v>
      </c>
      <c r="F222" s="217" t="s">
        <v>1274</v>
      </c>
      <c r="G222" s="218" t="s">
        <v>301</v>
      </c>
      <c r="H222" s="219">
        <v>173.53</v>
      </c>
      <c r="I222" s="220"/>
      <c r="J222" s="221">
        <f>ROUND(I222*H222,2)</f>
        <v>0</v>
      </c>
      <c r="K222" s="217" t="s">
        <v>302</v>
      </c>
      <c r="L222" s="46"/>
      <c r="M222" s="222" t="s">
        <v>21</v>
      </c>
      <c r="N222" s="223" t="s">
        <v>43</v>
      </c>
      <c r="O222" s="86"/>
      <c r="P222" s="224">
        <f>O222*H222</f>
        <v>0</v>
      </c>
      <c r="Q222" s="224">
        <v>0.00012999999999999999</v>
      </c>
      <c r="R222" s="224">
        <f>Q222*H222</f>
        <v>0.0225589</v>
      </c>
      <c r="S222" s="224">
        <v>0</v>
      </c>
      <c r="T222" s="225">
        <f>S222*H222</f>
        <v>0</v>
      </c>
      <c r="U222" s="40"/>
      <c r="V222" s="40"/>
      <c r="W222" s="40"/>
      <c r="X222" s="40"/>
      <c r="Y222" s="40"/>
      <c r="Z222" s="40"/>
      <c r="AA222" s="40"/>
      <c r="AB222" s="40"/>
      <c r="AC222" s="40"/>
      <c r="AD222" s="40"/>
      <c r="AE222" s="40"/>
      <c r="AR222" s="226" t="s">
        <v>303</v>
      </c>
      <c r="AT222" s="226" t="s">
        <v>298</v>
      </c>
      <c r="AU222" s="226" t="s">
        <v>81</v>
      </c>
      <c r="AY222" s="19" t="s">
        <v>295</v>
      </c>
      <c r="BE222" s="227">
        <f>IF(N222="základní",J222,0)</f>
        <v>0</v>
      </c>
      <c r="BF222" s="227">
        <f>IF(N222="snížená",J222,0)</f>
        <v>0</v>
      </c>
      <c r="BG222" s="227">
        <f>IF(N222="zákl. přenesená",J222,0)</f>
        <v>0</v>
      </c>
      <c r="BH222" s="227">
        <f>IF(N222="sníž. přenesená",J222,0)</f>
        <v>0</v>
      </c>
      <c r="BI222" s="227">
        <f>IF(N222="nulová",J222,0)</f>
        <v>0</v>
      </c>
      <c r="BJ222" s="19" t="s">
        <v>79</v>
      </c>
      <c r="BK222" s="227">
        <f>ROUND(I222*H222,2)</f>
        <v>0</v>
      </c>
      <c r="BL222" s="19" t="s">
        <v>303</v>
      </c>
      <c r="BM222" s="226" t="s">
        <v>1868</v>
      </c>
    </row>
    <row r="223" s="2" customFormat="1">
      <c r="A223" s="40"/>
      <c r="B223" s="41"/>
      <c r="C223" s="42"/>
      <c r="D223" s="228" t="s">
        <v>305</v>
      </c>
      <c r="E223" s="42"/>
      <c r="F223" s="229" t="s">
        <v>1276</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305</v>
      </c>
      <c r="AU223" s="19" t="s">
        <v>81</v>
      </c>
    </row>
    <row r="224" s="14" customFormat="1">
      <c r="A224" s="14"/>
      <c r="B224" s="244"/>
      <c r="C224" s="245"/>
      <c r="D224" s="235" t="s">
        <v>307</v>
      </c>
      <c r="E224" s="246" t="s">
        <v>21</v>
      </c>
      <c r="F224" s="247" t="s">
        <v>1190</v>
      </c>
      <c r="G224" s="245"/>
      <c r="H224" s="248">
        <v>173.53</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307</v>
      </c>
      <c r="AU224" s="254" t="s">
        <v>81</v>
      </c>
      <c r="AV224" s="14" t="s">
        <v>81</v>
      </c>
      <c r="AW224" s="14" t="s">
        <v>33</v>
      </c>
      <c r="AX224" s="14" t="s">
        <v>72</v>
      </c>
      <c r="AY224" s="254" t="s">
        <v>295</v>
      </c>
    </row>
    <row r="225" s="15" customFormat="1">
      <c r="A225" s="15"/>
      <c r="B225" s="255"/>
      <c r="C225" s="256"/>
      <c r="D225" s="235" t="s">
        <v>307</v>
      </c>
      <c r="E225" s="257" t="s">
        <v>21</v>
      </c>
      <c r="F225" s="258" t="s">
        <v>312</v>
      </c>
      <c r="G225" s="256"/>
      <c r="H225" s="259">
        <v>173.53</v>
      </c>
      <c r="I225" s="260"/>
      <c r="J225" s="256"/>
      <c r="K225" s="256"/>
      <c r="L225" s="261"/>
      <c r="M225" s="262"/>
      <c r="N225" s="263"/>
      <c r="O225" s="263"/>
      <c r="P225" s="263"/>
      <c r="Q225" s="263"/>
      <c r="R225" s="263"/>
      <c r="S225" s="263"/>
      <c r="T225" s="264"/>
      <c r="U225" s="15"/>
      <c r="V225" s="15"/>
      <c r="W225" s="15"/>
      <c r="X225" s="15"/>
      <c r="Y225" s="15"/>
      <c r="Z225" s="15"/>
      <c r="AA225" s="15"/>
      <c r="AB225" s="15"/>
      <c r="AC225" s="15"/>
      <c r="AD225" s="15"/>
      <c r="AE225" s="15"/>
      <c r="AT225" s="265" t="s">
        <v>307</v>
      </c>
      <c r="AU225" s="265" t="s">
        <v>81</v>
      </c>
      <c r="AV225" s="15" t="s">
        <v>303</v>
      </c>
      <c r="AW225" s="15" t="s">
        <v>33</v>
      </c>
      <c r="AX225" s="15" t="s">
        <v>79</v>
      </c>
      <c r="AY225" s="265" t="s">
        <v>295</v>
      </c>
    </row>
    <row r="226" s="2" customFormat="1" ht="37.8" customHeight="1">
      <c r="A226" s="40"/>
      <c r="B226" s="41"/>
      <c r="C226" s="215" t="s">
        <v>532</v>
      </c>
      <c r="D226" s="215" t="s">
        <v>298</v>
      </c>
      <c r="E226" s="216" t="s">
        <v>1277</v>
      </c>
      <c r="F226" s="217" t="s">
        <v>1278</v>
      </c>
      <c r="G226" s="218" t="s">
        <v>301</v>
      </c>
      <c r="H226" s="219">
        <v>173.53</v>
      </c>
      <c r="I226" s="220"/>
      <c r="J226" s="221">
        <f>ROUND(I226*H226,2)</f>
        <v>0</v>
      </c>
      <c r="K226" s="217" t="s">
        <v>302</v>
      </c>
      <c r="L226" s="46"/>
      <c r="M226" s="222" t="s">
        <v>21</v>
      </c>
      <c r="N226" s="223" t="s">
        <v>43</v>
      </c>
      <c r="O226" s="86"/>
      <c r="P226" s="224">
        <f>O226*H226</f>
        <v>0</v>
      </c>
      <c r="Q226" s="224">
        <v>4.0000000000000003E-05</v>
      </c>
      <c r="R226" s="224">
        <f>Q226*H226</f>
        <v>0.0069412000000000007</v>
      </c>
      <c r="S226" s="224">
        <v>0</v>
      </c>
      <c r="T226" s="225">
        <f>S226*H226</f>
        <v>0</v>
      </c>
      <c r="U226" s="40"/>
      <c r="V226" s="40"/>
      <c r="W226" s="40"/>
      <c r="X226" s="40"/>
      <c r="Y226" s="40"/>
      <c r="Z226" s="40"/>
      <c r="AA226" s="40"/>
      <c r="AB226" s="40"/>
      <c r="AC226" s="40"/>
      <c r="AD226" s="40"/>
      <c r="AE226" s="40"/>
      <c r="AR226" s="226" t="s">
        <v>303</v>
      </c>
      <c r="AT226" s="226" t="s">
        <v>298</v>
      </c>
      <c r="AU226" s="226" t="s">
        <v>81</v>
      </c>
      <c r="AY226" s="19" t="s">
        <v>295</v>
      </c>
      <c r="BE226" s="227">
        <f>IF(N226="základní",J226,0)</f>
        <v>0</v>
      </c>
      <c r="BF226" s="227">
        <f>IF(N226="snížená",J226,0)</f>
        <v>0</v>
      </c>
      <c r="BG226" s="227">
        <f>IF(N226="zákl. přenesená",J226,0)</f>
        <v>0</v>
      </c>
      <c r="BH226" s="227">
        <f>IF(N226="sníž. přenesená",J226,0)</f>
        <v>0</v>
      </c>
      <c r="BI226" s="227">
        <f>IF(N226="nulová",J226,0)</f>
        <v>0</v>
      </c>
      <c r="BJ226" s="19" t="s">
        <v>79</v>
      </c>
      <c r="BK226" s="227">
        <f>ROUND(I226*H226,2)</f>
        <v>0</v>
      </c>
      <c r="BL226" s="19" t="s">
        <v>303</v>
      </c>
      <c r="BM226" s="226" t="s">
        <v>1869</v>
      </c>
    </row>
    <row r="227" s="2" customFormat="1">
      <c r="A227" s="40"/>
      <c r="B227" s="41"/>
      <c r="C227" s="42"/>
      <c r="D227" s="228" t="s">
        <v>305</v>
      </c>
      <c r="E227" s="42"/>
      <c r="F227" s="229" t="s">
        <v>1280</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305</v>
      </c>
      <c r="AU227" s="19" t="s">
        <v>81</v>
      </c>
    </row>
    <row r="228" s="14" customFormat="1">
      <c r="A228" s="14"/>
      <c r="B228" s="244"/>
      <c r="C228" s="245"/>
      <c r="D228" s="235" t="s">
        <v>307</v>
      </c>
      <c r="E228" s="246" t="s">
        <v>21</v>
      </c>
      <c r="F228" s="247" t="s">
        <v>1190</v>
      </c>
      <c r="G228" s="245"/>
      <c r="H228" s="248">
        <v>173.53</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307</v>
      </c>
      <c r="AU228" s="254" t="s">
        <v>81</v>
      </c>
      <c r="AV228" s="14" t="s">
        <v>81</v>
      </c>
      <c r="AW228" s="14" t="s">
        <v>33</v>
      </c>
      <c r="AX228" s="14" t="s">
        <v>72</v>
      </c>
      <c r="AY228" s="254" t="s">
        <v>295</v>
      </c>
    </row>
    <row r="229" s="15" customFormat="1">
      <c r="A229" s="15"/>
      <c r="B229" s="255"/>
      <c r="C229" s="256"/>
      <c r="D229" s="235" t="s">
        <v>307</v>
      </c>
      <c r="E229" s="257" t="s">
        <v>21</v>
      </c>
      <c r="F229" s="258" t="s">
        <v>312</v>
      </c>
      <c r="G229" s="256"/>
      <c r="H229" s="259">
        <v>173.53</v>
      </c>
      <c r="I229" s="260"/>
      <c r="J229" s="256"/>
      <c r="K229" s="256"/>
      <c r="L229" s="261"/>
      <c r="M229" s="262"/>
      <c r="N229" s="263"/>
      <c r="O229" s="263"/>
      <c r="P229" s="263"/>
      <c r="Q229" s="263"/>
      <c r="R229" s="263"/>
      <c r="S229" s="263"/>
      <c r="T229" s="264"/>
      <c r="U229" s="15"/>
      <c r="V229" s="15"/>
      <c r="W229" s="15"/>
      <c r="X229" s="15"/>
      <c r="Y229" s="15"/>
      <c r="Z229" s="15"/>
      <c r="AA229" s="15"/>
      <c r="AB229" s="15"/>
      <c r="AC229" s="15"/>
      <c r="AD229" s="15"/>
      <c r="AE229" s="15"/>
      <c r="AT229" s="265" t="s">
        <v>307</v>
      </c>
      <c r="AU229" s="265" t="s">
        <v>81</v>
      </c>
      <c r="AV229" s="15" t="s">
        <v>303</v>
      </c>
      <c r="AW229" s="15" t="s">
        <v>33</v>
      </c>
      <c r="AX229" s="15" t="s">
        <v>79</v>
      </c>
      <c r="AY229" s="265" t="s">
        <v>295</v>
      </c>
    </row>
    <row r="230" s="2" customFormat="1" ht="24.15" customHeight="1">
      <c r="A230" s="40"/>
      <c r="B230" s="41"/>
      <c r="C230" s="215" t="s">
        <v>538</v>
      </c>
      <c r="D230" s="215" t="s">
        <v>298</v>
      </c>
      <c r="E230" s="216" t="s">
        <v>1281</v>
      </c>
      <c r="F230" s="217" t="s">
        <v>1282</v>
      </c>
      <c r="G230" s="218" t="s">
        <v>503</v>
      </c>
      <c r="H230" s="219">
        <v>1</v>
      </c>
      <c r="I230" s="220"/>
      <c r="J230" s="221">
        <f>ROUND(I230*H230,2)</f>
        <v>0</v>
      </c>
      <c r="K230" s="217" t="s">
        <v>523</v>
      </c>
      <c r="L230" s="46"/>
      <c r="M230" s="222" t="s">
        <v>21</v>
      </c>
      <c r="N230" s="223" t="s">
        <v>43</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303</v>
      </c>
      <c r="AT230" s="226" t="s">
        <v>298</v>
      </c>
      <c r="AU230" s="226" t="s">
        <v>81</v>
      </c>
      <c r="AY230" s="19" t="s">
        <v>295</v>
      </c>
      <c r="BE230" s="227">
        <f>IF(N230="základní",J230,0)</f>
        <v>0</v>
      </c>
      <c r="BF230" s="227">
        <f>IF(N230="snížená",J230,0)</f>
        <v>0</v>
      </c>
      <c r="BG230" s="227">
        <f>IF(N230="zákl. přenesená",J230,0)</f>
        <v>0</v>
      </c>
      <c r="BH230" s="227">
        <f>IF(N230="sníž. přenesená",J230,0)</f>
        <v>0</v>
      </c>
      <c r="BI230" s="227">
        <f>IF(N230="nulová",J230,0)</f>
        <v>0</v>
      </c>
      <c r="BJ230" s="19" t="s">
        <v>79</v>
      </c>
      <c r="BK230" s="227">
        <f>ROUND(I230*H230,2)</f>
        <v>0</v>
      </c>
      <c r="BL230" s="19" t="s">
        <v>303</v>
      </c>
      <c r="BM230" s="226" t="s">
        <v>1870</v>
      </c>
    </row>
    <row r="231" s="2" customFormat="1" ht="55.5" customHeight="1">
      <c r="A231" s="40"/>
      <c r="B231" s="41"/>
      <c r="C231" s="215" t="s">
        <v>545</v>
      </c>
      <c r="D231" s="215" t="s">
        <v>298</v>
      </c>
      <c r="E231" s="216" t="s">
        <v>1284</v>
      </c>
      <c r="F231" s="217" t="s">
        <v>1285</v>
      </c>
      <c r="G231" s="218" t="s">
        <v>459</v>
      </c>
      <c r="H231" s="219">
        <v>8</v>
      </c>
      <c r="I231" s="220"/>
      <c r="J231" s="221">
        <f>ROUND(I231*H231,2)</f>
        <v>0</v>
      </c>
      <c r="K231" s="217" t="s">
        <v>523</v>
      </c>
      <c r="L231" s="46"/>
      <c r="M231" s="222" t="s">
        <v>21</v>
      </c>
      <c r="N231" s="223" t="s">
        <v>43</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303</v>
      </c>
      <c r="AT231" s="226" t="s">
        <v>298</v>
      </c>
      <c r="AU231" s="226" t="s">
        <v>81</v>
      </c>
      <c r="AY231" s="19" t="s">
        <v>295</v>
      </c>
      <c r="BE231" s="227">
        <f>IF(N231="základní",J231,0)</f>
        <v>0</v>
      </c>
      <c r="BF231" s="227">
        <f>IF(N231="snížená",J231,0)</f>
        <v>0</v>
      </c>
      <c r="BG231" s="227">
        <f>IF(N231="zákl. přenesená",J231,0)</f>
        <v>0</v>
      </c>
      <c r="BH231" s="227">
        <f>IF(N231="sníž. přenesená",J231,0)</f>
        <v>0</v>
      </c>
      <c r="BI231" s="227">
        <f>IF(N231="nulová",J231,0)</f>
        <v>0</v>
      </c>
      <c r="BJ231" s="19" t="s">
        <v>79</v>
      </c>
      <c r="BK231" s="227">
        <f>ROUND(I231*H231,2)</f>
        <v>0</v>
      </c>
      <c r="BL231" s="19" t="s">
        <v>303</v>
      </c>
      <c r="BM231" s="226" t="s">
        <v>1871</v>
      </c>
    </row>
    <row r="232" s="12" customFormat="1" ht="22.8" customHeight="1">
      <c r="A232" s="12"/>
      <c r="B232" s="199"/>
      <c r="C232" s="200"/>
      <c r="D232" s="201" t="s">
        <v>71</v>
      </c>
      <c r="E232" s="213" t="s">
        <v>871</v>
      </c>
      <c r="F232" s="213" t="s">
        <v>872</v>
      </c>
      <c r="G232" s="200"/>
      <c r="H232" s="200"/>
      <c r="I232" s="203"/>
      <c r="J232" s="214">
        <f>BK232</f>
        <v>0</v>
      </c>
      <c r="K232" s="200"/>
      <c r="L232" s="205"/>
      <c r="M232" s="206"/>
      <c r="N232" s="207"/>
      <c r="O232" s="207"/>
      <c r="P232" s="208">
        <f>SUM(P233:P234)</f>
        <v>0</v>
      </c>
      <c r="Q232" s="207"/>
      <c r="R232" s="208">
        <f>SUM(R233:R234)</f>
        <v>0</v>
      </c>
      <c r="S232" s="207"/>
      <c r="T232" s="209">
        <f>SUM(T233:T234)</f>
        <v>0</v>
      </c>
      <c r="U232" s="12"/>
      <c r="V232" s="12"/>
      <c r="W232" s="12"/>
      <c r="X232" s="12"/>
      <c r="Y232" s="12"/>
      <c r="Z232" s="12"/>
      <c r="AA232" s="12"/>
      <c r="AB232" s="12"/>
      <c r="AC232" s="12"/>
      <c r="AD232" s="12"/>
      <c r="AE232" s="12"/>
      <c r="AR232" s="210" t="s">
        <v>79</v>
      </c>
      <c r="AT232" s="211" t="s">
        <v>71</v>
      </c>
      <c r="AU232" s="211" t="s">
        <v>79</v>
      </c>
      <c r="AY232" s="210" t="s">
        <v>295</v>
      </c>
      <c r="BK232" s="212">
        <f>SUM(BK233:BK234)</f>
        <v>0</v>
      </c>
    </row>
    <row r="233" s="2" customFormat="1" ht="66.75" customHeight="1">
      <c r="A233" s="40"/>
      <c r="B233" s="41"/>
      <c r="C233" s="215" t="s">
        <v>550</v>
      </c>
      <c r="D233" s="215" t="s">
        <v>298</v>
      </c>
      <c r="E233" s="216" t="s">
        <v>873</v>
      </c>
      <c r="F233" s="217" t="s">
        <v>874</v>
      </c>
      <c r="G233" s="218" t="s">
        <v>348</v>
      </c>
      <c r="H233" s="219">
        <v>39.228000000000002</v>
      </c>
      <c r="I233" s="220"/>
      <c r="J233" s="221">
        <f>ROUND(I233*H233,2)</f>
        <v>0</v>
      </c>
      <c r="K233" s="217" t="s">
        <v>302</v>
      </c>
      <c r="L233" s="46"/>
      <c r="M233" s="222" t="s">
        <v>21</v>
      </c>
      <c r="N233" s="223" t="s">
        <v>43</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303</v>
      </c>
      <c r="AT233" s="226" t="s">
        <v>298</v>
      </c>
      <c r="AU233" s="226" t="s">
        <v>81</v>
      </c>
      <c r="AY233" s="19" t="s">
        <v>295</v>
      </c>
      <c r="BE233" s="227">
        <f>IF(N233="základní",J233,0)</f>
        <v>0</v>
      </c>
      <c r="BF233" s="227">
        <f>IF(N233="snížená",J233,0)</f>
        <v>0</v>
      </c>
      <c r="BG233" s="227">
        <f>IF(N233="zákl. přenesená",J233,0)</f>
        <v>0</v>
      </c>
      <c r="BH233" s="227">
        <f>IF(N233="sníž. přenesená",J233,0)</f>
        <v>0</v>
      </c>
      <c r="BI233" s="227">
        <f>IF(N233="nulová",J233,0)</f>
        <v>0</v>
      </c>
      <c r="BJ233" s="19" t="s">
        <v>79</v>
      </c>
      <c r="BK233" s="227">
        <f>ROUND(I233*H233,2)</f>
        <v>0</v>
      </c>
      <c r="BL233" s="19" t="s">
        <v>303</v>
      </c>
      <c r="BM233" s="226" t="s">
        <v>1872</v>
      </c>
    </row>
    <row r="234" s="2" customFormat="1">
      <c r="A234" s="40"/>
      <c r="B234" s="41"/>
      <c r="C234" s="42"/>
      <c r="D234" s="228" t="s">
        <v>305</v>
      </c>
      <c r="E234" s="42"/>
      <c r="F234" s="229" t="s">
        <v>876</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305</v>
      </c>
      <c r="AU234" s="19" t="s">
        <v>81</v>
      </c>
    </row>
    <row r="235" s="12" customFormat="1" ht="25.92" customHeight="1">
      <c r="A235" s="12"/>
      <c r="B235" s="199"/>
      <c r="C235" s="200"/>
      <c r="D235" s="201" t="s">
        <v>71</v>
      </c>
      <c r="E235" s="202" t="s">
        <v>366</v>
      </c>
      <c r="F235" s="202" t="s">
        <v>367</v>
      </c>
      <c r="G235" s="200"/>
      <c r="H235" s="200"/>
      <c r="I235" s="203"/>
      <c r="J235" s="204">
        <f>BK235</f>
        <v>0</v>
      </c>
      <c r="K235" s="200"/>
      <c r="L235" s="205"/>
      <c r="M235" s="206"/>
      <c r="N235" s="207"/>
      <c r="O235" s="207"/>
      <c r="P235" s="208">
        <f>P236+P268+P272+P410+P445+P480+P528+P567+P611+P613</f>
        <v>0</v>
      </c>
      <c r="Q235" s="207"/>
      <c r="R235" s="208">
        <f>R236+R268+R272+R410+R445+R480+R528+R567+R611+R613</f>
        <v>15.201273469999999</v>
      </c>
      <c r="S235" s="207"/>
      <c r="T235" s="209">
        <f>T236+T268+T272+T410+T445+T480+T528+T567+T611+T613</f>
        <v>0.053098699999999999</v>
      </c>
      <c r="U235" s="12"/>
      <c r="V235" s="12"/>
      <c r="W235" s="12"/>
      <c r="X235" s="12"/>
      <c r="Y235" s="12"/>
      <c r="Z235" s="12"/>
      <c r="AA235" s="12"/>
      <c r="AB235" s="12"/>
      <c r="AC235" s="12"/>
      <c r="AD235" s="12"/>
      <c r="AE235" s="12"/>
      <c r="AR235" s="210" t="s">
        <v>81</v>
      </c>
      <c r="AT235" s="211" t="s">
        <v>71</v>
      </c>
      <c r="AU235" s="211" t="s">
        <v>72</v>
      </c>
      <c r="AY235" s="210" t="s">
        <v>295</v>
      </c>
      <c r="BK235" s="212">
        <f>BK236+BK268+BK272+BK410+BK445+BK480+BK528+BK567+BK611+BK613</f>
        <v>0</v>
      </c>
    </row>
    <row r="236" s="12" customFormat="1" ht="22.8" customHeight="1">
      <c r="A236" s="12"/>
      <c r="B236" s="199"/>
      <c r="C236" s="200"/>
      <c r="D236" s="201" t="s">
        <v>71</v>
      </c>
      <c r="E236" s="213" t="s">
        <v>1008</v>
      </c>
      <c r="F236" s="213" t="s">
        <v>1009</v>
      </c>
      <c r="G236" s="200"/>
      <c r="H236" s="200"/>
      <c r="I236" s="203"/>
      <c r="J236" s="214">
        <f>BK236</f>
        <v>0</v>
      </c>
      <c r="K236" s="200"/>
      <c r="L236" s="205"/>
      <c r="M236" s="206"/>
      <c r="N236" s="207"/>
      <c r="O236" s="207"/>
      <c r="P236" s="208">
        <f>SUM(P237:P267)</f>
        <v>0</v>
      </c>
      <c r="Q236" s="207"/>
      <c r="R236" s="208">
        <f>SUM(R237:R267)</f>
        <v>1.9489240799999998</v>
      </c>
      <c r="S236" s="207"/>
      <c r="T236" s="209">
        <f>SUM(T237:T267)</f>
        <v>0</v>
      </c>
      <c r="U236" s="12"/>
      <c r="V236" s="12"/>
      <c r="W236" s="12"/>
      <c r="X236" s="12"/>
      <c r="Y236" s="12"/>
      <c r="Z236" s="12"/>
      <c r="AA236" s="12"/>
      <c r="AB236" s="12"/>
      <c r="AC236" s="12"/>
      <c r="AD236" s="12"/>
      <c r="AE236" s="12"/>
      <c r="AR236" s="210" t="s">
        <v>81</v>
      </c>
      <c r="AT236" s="211" t="s">
        <v>71</v>
      </c>
      <c r="AU236" s="211" t="s">
        <v>79</v>
      </c>
      <c r="AY236" s="210" t="s">
        <v>295</v>
      </c>
      <c r="BK236" s="212">
        <f>SUM(BK237:BK267)</f>
        <v>0</v>
      </c>
    </row>
    <row r="237" s="2" customFormat="1" ht="44.25" customHeight="1">
      <c r="A237" s="40"/>
      <c r="B237" s="41"/>
      <c r="C237" s="215" t="s">
        <v>743</v>
      </c>
      <c r="D237" s="215" t="s">
        <v>298</v>
      </c>
      <c r="E237" s="216" t="s">
        <v>1010</v>
      </c>
      <c r="F237" s="217" t="s">
        <v>1011</v>
      </c>
      <c r="G237" s="218" t="s">
        <v>301</v>
      </c>
      <c r="H237" s="219">
        <v>11.4</v>
      </c>
      <c r="I237" s="220"/>
      <c r="J237" s="221">
        <f>ROUND(I237*H237,2)</f>
        <v>0</v>
      </c>
      <c r="K237" s="217" t="s">
        <v>302</v>
      </c>
      <c r="L237" s="46"/>
      <c r="M237" s="222" t="s">
        <v>21</v>
      </c>
      <c r="N237" s="223" t="s">
        <v>43</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373</v>
      </c>
      <c r="AT237" s="226" t="s">
        <v>298</v>
      </c>
      <c r="AU237" s="226" t="s">
        <v>81</v>
      </c>
      <c r="AY237" s="19" t="s">
        <v>295</v>
      </c>
      <c r="BE237" s="227">
        <f>IF(N237="základní",J237,0)</f>
        <v>0</v>
      </c>
      <c r="BF237" s="227">
        <f>IF(N237="snížená",J237,0)</f>
        <v>0</v>
      </c>
      <c r="BG237" s="227">
        <f>IF(N237="zákl. přenesená",J237,0)</f>
        <v>0</v>
      </c>
      <c r="BH237" s="227">
        <f>IF(N237="sníž. přenesená",J237,0)</f>
        <v>0</v>
      </c>
      <c r="BI237" s="227">
        <f>IF(N237="nulová",J237,0)</f>
        <v>0</v>
      </c>
      <c r="BJ237" s="19" t="s">
        <v>79</v>
      </c>
      <c r="BK237" s="227">
        <f>ROUND(I237*H237,2)</f>
        <v>0</v>
      </c>
      <c r="BL237" s="19" t="s">
        <v>373</v>
      </c>
      <c r="BM237" s="226" t="s">
        <v>1873</v>
      </c>
    </row>
    <row r="238" s="2" customFormat="1">
      <c r="A238" s="40"/>
      <c r="B238" s="41"/>
      <c r="C238" s="42"/>
      <c r="D238" s="228" t="s">
        <v>305</v>
      </c>
      <c r="E238" s="42"/>
      <c r="F238" s="229" t="s">
        <v>1013</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305</v>
      </c>
      <c r="AU238" s="19" t="s">
        <v>81</v>
      </c>
    </row>
    <row r="239" s="13" customFormat="1">
      <c r="A239" s="13"/>
      <c r="B239" s="233"/>
      <c r="C239" s="234"/>
      <c r="D239" s="235" t="s">
        <v>307</v>
      </c>
      <c r="E239" s="236" t="s">
        <v>21</v>
      </c>
      <c r="F239" s="237" t="s">
        <v>1014</v>
      </c>
      <c r="G239" s="234"/>
      <c r="H239" s="236" t="s">
        <v>21</v>
      </c>
      <c r="I239" s="238"/>
      <c r="J239" s="234"/>
      <c r="K239" s="234"/>
      <c r="L239" s="239"/>
      <c r="M239" s="240"/>
      <c r="N239" s="241"/>
      <c r="O239" s="241"/>
      <c r="P239" s="241"/>
      <c r="Q239" s="241"/>
      <c r="R239" s="241"/>
      <c r="S239" s="241"/>
      <c r="T239" s="242"/>
      <c r="U239" s="13"/>
      <c r="V239" s="13"/>
      <c r="W239" s="13"/>
      <c r="X239" s="13"/>
      <c r="Y239" s="13"/>
      <c r="Z239" s="13"/>
      <c r="AA239" s="13"/>
      <c r="AB239" s="13"/>
      <c r="AC239" s="13"/>
      <c r="AD239" s="13"/>
      <c r="AE239" s="13"/>
      <c r="AT239" s="243" t="s">
        <v>307</v>
      </c>
      <c r="AU239" s="243" t="s">
        <v>81</v>
      </c>
      <c r="AV239" s="13" t="s">
        <v>79</v>
      </c>
      <c r="AW239" s="13" t="s">
        <v>33</v>
      </c>
      <c r="AX239" s="13" t="s">
        <v>72</v>
      </c>
      <c r="AY239" s="243" t="s">
        <v>295</v>
      </c>
    </row>
    <row r="240" s="14" customFormat="1">
      <c r="A240" s="14"/>
      <c r="B240" s="244"/>
      <c r="C240" s="245"/>
      <c r="D240" s="235" t="s">
        <v>307</v>
      </c>
      <c r="E240" s="246" t="s">
        <v>21</v>
      </c>
      <c r="F240" s="247" t="s">
        <v>1015</v>
      </c>
      <c r="G240" s="245"/>
      <c r="H240" s="248">
        <v>11.4</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307</v>
      </c>
      <c r="AU240" s="254" t="s">
        <v>81</v>
      </c>
      <c r="AV240" s="14" t="s">
        <v>81</v>
      </c>
      <c r="AW240" s="14" t="s">
        <v>33</v>
      </c>
      <c r="AX240" s="14" t="s">
        <v>72</v>
      </c>
      <c r="AY240" s="254" t="s">
        <v>295</v>
      </c>
    </row>
    <row r="241" s="15" customFormat="1">
      <c r="A241" s="15"/>
      <c r="B241" s="255"/>
      <c r="C241" s="256"/>
      <c r="D241" s="235" t="s">
        <v>307</v>
      </c>
      <c r="E241" s="257" t="s">
        <v>21</v>
      </c>
      <c r="F241" s="258" t="s">
        <v>312</v>
      </c>
      <c r="G241" s="256"/>
      <c r="H241" s="259">
        <v>11.4</v>
      </c>
      <c r="I241" s="260"/>
      <c r="J241" s="256"/>
      <c r="K241" s="256"/>
      <c r="L241" s="261"/>
      <c r="M241" s="262"/>
      <c r="N241" s="263"/>
      <c r="O241" s="263"/>
      <c r="P241" s="263"/>
      <c r="Q241" s="263"/>
      <c r="R241" s="263"/>
      <c r="S241" s="263"/>
      <c r="T241" s="264"/>
      <c r="U241" s="15"/>
      <c r="V241" s="15"/>
      <c r="W241" s="15"/>
      <c r="X241" s="15"/>
      <c r="Y241" s="15"/>
      <c r="Z241" s="15"/>
      <c r="AA241" s="15"/>
      <c r="AB241" s="15"/>
      <c r="AC241" s="15"/>
      <c r="AD241" s="15"/>
      <c r="AE241" s="15"/>
      <c r="AT241" s="265" t="s">
        <v>307</v>
      </c>
      <c r="AU241" s="265" t="s">
        <v>81</v>
      </c>
      <c r="AV241" s="15" t="s">
        <v>303</v>
      </c>
      <c r="AW241" s="15" t="s">
        <v>33</v>
      </c>
      <c r="AX241" s="15" t="s">
        <v>79</v>
      </c>
      <c r="AY241" s="265" t="s">
        <v>295</v>
      </c>
    </row>
    <row r="242" s="2" customFormat="1" ht="24.15" customHeight="1">
      <c r="A242" s="40"/>
      <c r="B242" s="41"/>
      <c r="C242" s="286" t="s">
        <v>1028</v>
      </c>
      <c r="D242" s="286" t="s">
        <v>947</v>
      </c>
      <c r="E242" s="287" t="s">
        <v>1016</v>
      </c>
      <c r="F242" s="288" t="s">
        <v>1017</v>
      </c>
      <c r="G242" s="289" t="s">
        <v>301</v>
      </c>
      <c r="H242" s="290">
        <v>11.970000000000001</v>
      </c>
      <c r="I242" s="291"/>
      <c r="J242" s="292">
        <f>ROUND(I242*H242,2)</f>
        <v>0</v>
      </c>
      <c r="K242" s="288" t="s">
        <v>302</v>
      </c>
      <c r="L242" s="293"/>
      <c r="M242" s="294" t="s">
        <v>21</v>
      </c>
      <c r="N242" s="295" t="s">
        <v>43</v>
      </c>
      <c r="O242" s="86"/>
      <c r="P242" s="224">
        <f>O242*H242</f>
        <v>0</v>
      </c>
      <c r="Q242" s="224">
        <v>0.0038999999999999998</v>
      </c>
      <c r="R242" s="224">
        <f>Q242*H242</f>
        <v>0.046683000000000002</v>
      </c>
      <c r="S242" s="224">
        <v>0</v>
      </c>
      <c r="T242" s="225">
        <f>S242*H242</f>
        <v>0</v>
      </c>
      <c r="U242" s="40"/>
      <c r="V242" s="40"/>
      <c r="W242" s="40"/>
      <c r="X242" s="40"/>
      <c r="Y242" s="40"/>
      <c r="Z242" s="40"/>
      <c r="AA242" s="40"/>
      <c r="AB242" s="40"/>
      <c r="AC242" s="40"/>
      <c r="AD242" s="40"/>
      <c r="AE242" s="40"/>
      <c r="AR242" s="226" t="s">
        <v>997</v>
      </c>
      <c r="AT242" s="226" t="s">
        <v>947</v>
      </c>
      <c r="AU242" s="226" t="s">
        <v>81</v>
      </c>
      <c r="AY242" s="19" t="s">
        <v>295</v>
      </c>
      <c r="BE242" s="227">
        <f>IF(N242="základní",J242,0)</f>
        <v>0</v>
      </c>
      <c r="BF242" s="227">
        <f>IF(N242="snížená",J242,0)</f>
        <v>0</v>
      </c>
      <c r="BG242" s="227">
        <f>IF(N242="zákl. přenesená",J242,0)</f>
        <v>0</v>
      </c>
      <c r="BH242" s="227">
        <f>IF(N242="sníž. přenesená",J242,0)</f>
        <v>0</v>
      </c>
      <c r="BI242" s="227">
        <f>IF(N242="nulová",J242,0)</f>
        <v>0</v>
      </c>
      <c r="BJ242" s="19" t="s">
        <v>79</v>
      </c>
      <c r="BK242" s="227">
        <f>ROUND(I242*H242,2)</f>
        <v>0</v>
      </c>
      <c r="BL242" s="19" t="s">
        <v>373</v>
      </c>
      <c r="BM242" s="226" t="s">
        <v>1874</v>
      </c>
    </row>
    <row r="243" s="14" customFormat="1">
      <c r="A243" s="14"/>
      <c r="B243" s="244"/>
      <c r="C243" s="245"/>
      <c r="D243" s="235" t="s">
        <v>307</v>
      </c>
      <c r="E243" s="245"/>
      <c r="F243" s="247" t="s">
        <v>1019</v>
      </c>
      <c r="G243" s="245"/>
      <c r="H243" s="248">
        <v>11.970000000000001</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307</v>
      </c>
      <c r="AU243" s="254" t="s">
        <v>81</v>
      </c>
      <c r="AV243" s="14" t="s">
        <v>81</v>
      </c>
      <c r="AW243" s="14" t="s">
        <v>4</v>
      </c>
      <c r="AX243" s="14" t="s">
        <v>79</v>
      </c>
      <c r="AY243" s="254" t="s">
        <v>295</v>
      </c>
    </row>
    <row r="244" s="2" customFormat="1" ht="37.8" customHeight="1">
      <c r="A244" s="40"/>
      <c r="B244" s="41"/>
      <c r="C244" s="215" t="s">
        <v>1032</v>
      </c>
      <c r="D244" s="215" t="s">
        <v>298</v>
      </c>
      <c r="E244" s="216" t="s">
        <v>1290</v>
      </c>
      <c r="F244" s="217" t="s">
        <v>1291</v>
      </c>
      <c r="G244" s="218" t="s">
        <v>301</v>
      </c>
      <c r="H244" s="219">
        <v>173.53</v>
      </c>
      <c r="I244" s="220"/>
      <c r="J244" s="221">
        <f>ROUND(I244*H244,2)</f>
        <v>0</v>
      </c>
      <c r="K244" s="217" t="s">
        <v>302</v>
      </c>
      <c r="L244" s="46"/>
      <c r="M244" s="222" t="s">
        <v>21</v>
      </c>
      <c r="N244" s="223" t="s">
        <v>43</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373</v>
      </c>
      <c r="AT244" s="226" t="s">
        <v>298</v>
      </c>
      <c r="AU244" s="226" t="s">
        <v>81</v>
      </c>
      <c r="AY244" s="19" t="s">
        <v>295</v>
      </c>
      <c r="BE244" s="227">
        <f>IF(N244="základní",J244,0)</f>
        <v>0</v>
      </c>
      <c r="BF244" s="227">
        <f>IF(N244="snížená",J244,0)</f>
        <v>0</v>
      </c>
      <c r="BG244" s="227">
        <f>IF(N244="zákl. přenesená",J244,0)</f>
        <v>0</v>
      </c>
      <c r="BH244" s="227">
        <f>IF(N244="sníž. přenesená",J244,0)</f>
        <v>0</v>
      </c>
      <c r="BI244" s="227">
        <f>IF(N244="nulová",J244,0)</f>
        <v>0</v>
      </c>
      <c r="BJ244" s="19" t="s">
        <v>79</v>
      </c>
      <c r="BK244" s="227">
        <f>ROUND(I244*H244,2)</f>
        <v>0</v>
      </c>
      <c r="BL244" s="19" t="s">
        <v>373</v>
      </c>
      <c r="BM244" s="226" t="s">
        <v>1875</v>
      </c>
    </row>
    <row r="245" s="2" customFormat="1">
      <c r="A245" s="40"/>
      <c r="B245" s="41"/>
      <c r="C245" s="42"/>
      <c r="D245" s="228" t="s">
        <v>305</v>
      </c>
      <c r="E245" s="42"/>
      <c r="F245" s="229" t="s">
        <v>1293</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305</v>
      </c>
      <c r="AU245" s="19" t="s">
        <v>81</v>
      </c>
    </row>
    <row r="246" s="13" customFormat="1">
      <c r="A246" s="13"/>
      <c r="B246" s="233"/>
      <c r="C246" s="234"/>
      <c r="D246" s="235" t="s">
        <v>307</v>
      </c>
      <c r="E246" s="236" t="s">
        <v>21</v>
      </c>
      <c r="F246" s="237" t="s">
        <v>1294</v>
      </c>
      <c r="G246" s="234"/>
      <c r="H246" s="236" t="s">
        <v>21</v>
      </c>
      <c r="I246" s="238"/>
      <c r="J246" s="234"/>
      <c r="K246" s="234"/>
      <c r="L246" s="239"/>
      <c r="M246" s="240"/>
      <c r="N246" s="241"/>
      <c r="O246" s="241"/>
      <c r="P246" s="241"/>
      <c r="Q246" s="241"/>
      <c r="R246" s="241"/>
      <c r="S246" s="241"/>
      <c r="T246" s="242"/>
      <c r="U246" s="13"/>
      <c r="V246" s="13"/>
      <c r="W246" s="13"/>
      <c r="X246" s="13"/>
      <c r="Y246" s="13"/>
      <c r="Z246" s="13"/>
      <c r="AA246" s="13"/>
      <c r="AB246" s="13"/>
      <c r="AC246" s="13"/>
      <c r="AD246" s="13"/>
      <c r="AE246" s="13"/>
      <c r="AT246" s="243" t="s">
        <v>307</v>
      </c>
      <c r="AU246" s="243" t="s">
        <v>81</v>
      </c>
      <c r="AV246" s="13" t="s">
        <v>79</v>
      </c>
      <c r="AW246" s="13" t="s">
        <v>33</v>
      </c>
      <c r="AX246" s="13" t="s">
        <v>72</v>
      </c>
      <c r="AY246" s="243" t="s">
        <v>295</v>
      </c>
    </row>
    <row r="247" s="14" customFormat="1">
      <c r="A247" s="14"/>
      <c r="B247" s="244"/>
      <c r="C247" s="245"/>
      <c r="D247" s="235" t="s">
        <v>307</v>
      </c>
      <c r="E247" s="246" t="s">
        <v>21</v>
      </c>
      <c r="F247" s="247" t="s">
        <v>1227</v>
      </c>
      <c r="G247" s="245"/>
      <c r="H247" s="248">
        <v>53.710000000000001</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307</v>
      </c>
      <c r="AU247" s="254" t="s">
        <v>81</v>
      </c>
      <c r="AV247" s="14" t="s">
        <v>81</v>
      </c>
      <c r="AW247" s="14" t="s">
        <v>33</v>
      </c>
      <c r="AX247" s="14" t="s">
        <v>72</v>
      </c>
      <c r="AY247" s="254" t="s">
        <v>295</v>
      </c>
    </row>
    <row r="248" s="14" customFormat="1">
      <c r="A248" s="14"/>
      <c r="B248" s="244"/>
      <c r="C248" s="245"/>
      <c r="D248" s="235" t="s">
        <v>307</v>
      </c>
      <c r="E248" s="246" t="s">
        <v>21</v>
      </c>
      <c r="F248" s="247" t="s">
        <v>1233</v>
      </c>
      <c r="G248" s="245"/>
      <c r="H248" s="248">
        <v>4.25</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307</v>
      </c>
      <c r="AU248" s="254" t="s">
        <v>81</v>
      </c>
      <c r="AV248" s="14" t="s">
        <v>81</v>
      </c>
      <c r="AW248" s="14" t="s">
        <v>33</v>
      </c>
      <c r="AX248" s="14" t="s">
        <v>72</v>
      </c>
      <c r="AY248" s="254" t="s">
        <v>295</v>
      </c>
    </row>
    <row r="249" s="14" customFormat="1">
      <c r="A249" s="14"/>
      <c r="B249" s="244"/>
      <c r="C249" s="245"/>
      <c r="D249" s="235" t="s">
        <v>307</v>
      </c>
      <c r="E249" s="246" t="s">
        <v>21</v>
      </c>
      <c r="F249" s="247" t="s">
        <v>1227</v>
      </c>
      <c r="G249" s="245"/>
      <c r="H249" s="248">
        <v>53.710000000000001</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307</v>
      </c>
      <c r="AU249" s="254" t="s">
        <v>81</v>
      </c>
      <c r="AV249" s="14" t="s">
        <v>81</v>
      </c>
      <c r="AW249" s="14" t="s">
        <v>33</v>
      </c>
      <c r="AX249" s="14" t="s">
        <v>72</v>
      </c>
      <c r="AY249" s="254" t="s">
        <v>295</v>
      </c>
    </row>
    <row r="250" s="16" customFormat="1">
      <c r="A250" s="16"/>
      <c r="B250" s="270"/>
      <c r="C250" s="271"/>
      <c r="D250" s="235" t="s">
        <v>307</v>
      </c>
      <c r="E250" s="272" t="s">
        <v>1825</v>
      </c>
      <c r="F250" s="273" t="s">
        <v>433</v>
      </c>
      <c r="G250" s="271"/>
      <c r="H250" s="274">
        <v>111.67</v>
      </c>
      <c r="I250" s="275"/>
      <c r="J250" s="271"/>
      <c r="K250" s="271"/>
      <c r="L250" s="276"/>
      <c r="M250" s="277"/>
      <c r="N250" s="278"/>
      <c r="O250" s="278"/>
      <c r="P250" s="278"/>
      <c r="Q250" s="278"/>
      <c r="R250" s="278"/>
      <c r="S250" s="278"/>
      <c r="T250" s="279"/>
      <c r="U250" s="16"/>
      <c r="V250" s="16"/>
      <c r="W250" s="16"/>
      <c r="X250" s="16"/>
      <c r="Y250" s="16"/>
      <c r="Z250" s="16"/>
      <c r="AA250" s="16"/>
      <c r="AB250" s="16"/>
      <c r="AC250" s="16"/>
      <c r="AD250" s="16"/>
      <c r="AE250" s="16"/>
      <c r="AT250" s="280" t="s">
        <v>307</v>
      </c>
      <c r="AU250" s="280" t="s">
        <v>81</v>
      </c>
      <c r="AV250" s="16" t="s">
        <v>92</v>
      </c>
      <c r="AW250" s="16" t="s">
        <v>33</v>
      </c>
      <c r="AX250" s="16" t="s">
        <v>72</v>
      </c>
      <c r="AY250" s="280" t="s">
        <v>295</v>
      </c>
    </row>
    <row r="251" s="13" customFormat="1">
      <c r="A251" s="13"/>
      <c r="B251" s="233"/>
      <c r="C251" s="234"/>
      <c r="D251" s="235" t="s">
        <v>307</v>
      </c>
      <c r="E251" s="236" t="s">
        <v>21</v>
      </c>
      <c r="F251" s="237" t="s">
        <v>1295</v>
      </c>
      <c r="G251" s="234"/>
      <c r="H251" s="236" t="s">
        <v>21</v>
      </c>
      <c r="I251" s="238"/>
      <c r="J251" s="234"/>
      <c r="K251" s="234"/>
      <c r="L251" s="239"/>
      <c r="M251" s="240"/>
      <c r="N251" s="241"/>
      <c r="O251" s="241"/>
      <c r="P251" s="241"/>
      <c r="Q251" s="241"/>
      <c r="R251" s="241"/>
      <c r="S251" s="241"/>
      <c r="T251" s="242"/>
      <c r="U251" s="13"/>
      <c r="V251" s="13"/>
      <c r="W251" s="13"/>
      <c r="X251" s="13"/>
      <c r="Y251" s="13"/>
      <c r="Z251" s="13"/>
      <c r="AA251" s="13"/>
      <c r="AB251" s="13"/>
      <c r="AC251" s="13"/>
      <c r="AD251" s="13"/>
      <c r="AE251" s="13"/>
      <c r="AT251" s="243" t="s">
        <v>307</v>
      </c>
      <c r="AU251" s="243" t="s">
        <v>81</v>
      </c>
      <c r="AV251" s="13" t="s">
        <v>79</v>
      </c>
      <c r="AW251" s="13" t="s">
        <v>33</v>
      </c>
      <c r="AX251" s="13" t="s">
        <v>72</v>
      </c>
      <c r="AY251" s="243" t="s">
        <v>295</v>
      </c>
    </row>
    <row r="252" s="14" customFormat="1">
      <c r="A252" s="14"/>
      <c r="B252" s="244"/>
      <c r="C252" s="245"/>
      <c r="D252" s="235" t="s">
        <v>307</v>
      </c>
      <c r="E252" s="246" t="s">
        <v>21</v>
      </c>
      <c r="F252" s="247" t="s">
        <v>477</v>
      </c>
      <c r="G252" s="245"/>
      <c r="H252" s="248">
        <v>5.9000000000000004</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307</v>
      </c>
      <c r="AU252" s="254" t="s">
        <v>81</v>
      </c>
      <c r="AV252" s="14" t="s">
        <v>81</v>
      </c>
      <c r="AW252" s="14" t="s">
        <v>33</v>
      </c>
      <c r="AX252" s="14" t="s">
        <v>72</v>
      </c>
      <c r="AY252" s="254" t="s">
        <v>295</v>
      </c>
    </row>
    <row r="253" s="14" customFormat="1">
      <c r="A253" s="14"/>
      <c r="B253" s="244"/>
      <c r="C253" s="245"/>
      <c r="D253" s="235" t="s">
        <v>307</v>
      </c>
      <c r="E253" s="246" t="s">
        <v>21</v>
      </c>
      <c r="F253" s="247" t="s">
        <v>1229</v>
      </c>
      <c r="G253" s="245"/>
      <c r="H253" s="248">
        <v>12.15</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307</v>
      </c>
      <c r="AU253" s="254" t="s">
        <v>81</v>
      </c>
      <c r="AV253" s="14" t="s">
        <v>81</v>
      </c>
      <c r="AW253" s="14" t="s">
        <v>33</v>
      </c>
      <c r="AX253" s="14" t="s">
        <v>72</v>
      </c>
      <c r="AY253" s="254" t="s">
        <v>295</v>
      </c>
    </row>
    <row r="254" s="14" customFormat="1">
      <c r="A254" s="14"/>
      <c r="B254" s="244"/>
      <c r="C254" s="245"/>
      <c r="D254" s="235" t="s">
        <v>307</v>
      </c>
      <c r="E254" s="246" t="s">
        <v>21</v>
      </c>
      <c r="F254" s="247" t="s">
        <v>1230</v>
      </c>
      <c r="G254" s="245"/>
      <c r="H254" s="248">
        <v>5.9199999999999999</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307</v>
      </c>
      <c r="AU254" s="254" t="s">
        <v>81</v>
      </c>
      <c r="AV254" s="14" t="s">
        <v>81</v>
      </c>
      <c r="AW254" s="14" t="s">
        <v>33</v>
      </c>
      <c r="AX254" s="14" t="s">
        <v>72</v>
      </c>
      <c r="AY254" s="254" t="s">
        <v>295</v>
      </c>
    </row>
    <row r="255" s="14" customFormat="1">
      <c r="A255" s="14"/>
      <c r="B255" s="244"/>
      <c r="C255" s="245"/>
      <c r="D255" s="235" t="s">
        <v>307</v>
      </c>
      <c r="E255" s="246" t="s">
        <v>21</v>
      </c>
      <c r="F255" s="247" t="s">
        <v>1231</v>
      </c>
      <c r="G255" s="245"/>
      <c r="H255" s="248">
        <v>4.29</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307</v>
      </c>
      <c r="AU255" s="254" t="s">
        <v>81</v>
      </c>
      <c r="AV255" s="14" t="s">
        <v>81</v>
      </c>
      <c r="AW255" s="14" t="s">
        <v>33</v>
      </c>
      <c r="AX255" s="14" t="s">
        <v>72</v>
      </c>
      <c r="AY255" s="254" t="s">
        <v>295</v>
      </c>
    </row>
    <row r="256" s="16" customFormat="1">
      <c r="A256" s="16"/>
      <c r="B256" s="270"/>
      <c r="C256" s="271"/>
      <c r="D256" s="235" t="s">
        <v>307</v>
      </c>
      <c r="E256" s="272" t="s">
        <v>1194</v>
      </c>
      <c r="F256" s="273" t="s">
        <v>433</v>
      </c>
      <c r="G256" s="271"/>
      <c r="H256" s="274">
        <v>28.260000000000002</v>
      </c>
      <c r="I256" s="275"/>
      <c r="J256" s="271"/>
      <c r="K256" s="271"/>
      <c r="L256" s="276"/>
      <c r="M256" s="277"/>
      <c r="N256" s="278"/>
      <c r="O256" s="278"/>
      <c r="P256" s="278"/>
      <c r="Q256" s="278"/>
      <c r="R256" s="278"/>
      <c r="S256" s="278"/>
      <c r="T256" s="279"/>
      <c r="U256" s="16"/>
      <c r="V256" s="16"/>
      <c r="W256" s="16"/>
      <c r="X256" s="16"/>
      <c r="Y256" s="16"/>
      <c r="Z256" s="16"/>
      <c r="AA256" s="16"/>
      <c r="AB256" s="16"/>
      <c r="AC256" s="16"/>
      <c r="AD256" s="16"/>
      <c r="AE256" s="16"/>
      <c r="AT256" s="280" t="s">
        <v>307</v>
      </c>
      <c r="AU256" s="280" t="s">
        <v>81</v>
      </c>
      <c r="AV256" s="16" t="s">
        <v>92</v>
      </c>
      <c r="AW256" s="16" t="s">
        <v>33</v>
      </c>
      <c r="AX256" s="16" t="s">
        <v>72</v>
      </c>
      <c r="AY256" s="280" t="s">
        <v>295</v>
      </c>
    </row>
    <row r="257" s="13" customFormat="1">
      <c r="A257" s="13"/>
      <c r="B257" s="233"/>
      <c r="C257" s="234"/>
      <c r="D257" s="235" t="s">
        <v>307</v>
      </c>
      <c r="E257" s="236" t="s">
        <v>21</v>
      </c>
      <c r="F257" s="237" t="s">
        <v>1876</v>
      </c>
      <c r="G257" s="234"/>
      <c r="H257" s="236" t="s">
        <v>21</v>
      </c>
      <c r="I257" s="238"/>
      <c r="J257" s="234"/>
      <c r="K257" s="234"/>
      <c r="L257" s="239"/>
      <c r="M257" s="240"/>
      <c r="N257" s="241"/>
      <c r="O257" s="241"/>
      <c r="P257" s="241"/>
      <c r="Q257" s="241"/>
      <c r="R257" s="241"/>
      <c r="S257" s="241"/>
      <c r="T257" s="242"/>
      <c r="U257" s="13"/>
      <c r="V257" s="13"/>
      <c r="W257" s="13"/>
      <c r="X257" s="13"/>
      <c r="Y257" s="13"/>
      <c r="Z257" s="13"/>
      <c r="AA257" s="13"/>
      <c r="AB257" s="13"/>
      <c r="AC257" s="13"/>
      <c r="AD257" s="13"/>
      <c r="AE257" s="13"/>
      <c r="AT257" s="243" t="s">
        <v>307</v>
      </c>
      <c r="AU257" s="243" t="s">
        <v>81</v>
      </c>
      <c r="AV257" s="13" t="s">
        <v>79</v>
      </c>
      <c r="AW257" s="13" t="s">
        <v>33</v>
      </c>
      <c r="AX257" s="13" t="s">
        <v>72</v>
      </c>
      <c r="AY257" s="243" t="s">
        <v>295</v>
      </c>
    </row>
    <row r="258" s="14" customFormat="1">
      <c r="A258" s="14"/>
      <c r="B258" s="244"/>
      <c r="C258" s="245"/>
      <c r="D258" s="235" t="s">
        <v>307</v>
      </c>
      <c r="E258" s="246" t="s">
        <v>21</v>
      </c>
      <c r="F258" s="247" t="s">
        <v>1232</v>
      </c>
      <c r="G258" s="245"/>
      <c r="H258" s="248">
        <v>14.060000000000001</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307</v>
      </c>
      <c r="AU258" s="254" t="s">
        <v>81</v>
      </c>
      <c r="AV258" s="14" t="s">
        <v>81</v>
      </c>
      <c r="AW258" s="14" t="s">
        <v>33</v>
      </c>
      <c r="AX258" s="14" t="s">
        <v>72</v>
      </c>
      <c r="AY258" s="254" t="s">
        <v>295</v>
      </c>
    </row>
    <row r="259" s="16" customFormat="1">
      <c r="A259" s="16"/>
      <c r="B259" s="270"/>
      <c r="C259" s="271"/>
      <c r="D259" s="235" t="s">
        <v>307</v>
      </c>
      <c r="E259" s="272" t="s">
        <v>1830</v>
      </c>
      <c r="F259" s="273" t="s">
        <v>433</v>
      </c>
      <c r="G259" s="271"/>
      <c r="H259" s="274">
        <v>14.060000000000001</v>
      </c>
      <c r="I259" s="275"/>
      <c r="J259" s="271"/>
      <c r="K259" s="271"/>
      <c r="L259" s="276"/>
      <c r="M259" s="277"/>
      <c r="N259" s="278"/>
      <c r="O259" s="278"/>
      <c r="P259" s="278"/>
      <c r="Q259" s="278"/>
      <c r="R259" s="278"/>
      <c r="S259" s="278"/>
      <c r="T259" s="279"/>
      <c r="U259" s="16"/>
      <c r="V259" s="16"/>
      <c r="W259" s="16"/>
      <c r="X259" s="16"/>
      <c r="Y259" s="16"/>
      <c r="Z259" s="16"/>
      <c r="AA259" s="16"/>
      <c r="AB259" s="16"/>
      <c r="AC259" s="16"/>
      <c r="AD259" s="16"/>
      <c r="AE259" s="16"/>
      <c r="AT259" s="280" t="s">
        <v>307</v>
      </c>
      <c r="AU259" s="280" t="s">
        <v>81</v>
      </c>
      <c r="AV259" s="16" t="s">
        <v>92</v>
      </c>
      <c r="AW259" s="16" t="s">
        <v>33</v>
      </c>
      <c r="AX259" s="16" t="s">
        <v>72</v>
      </c>
      <c r="AY259" s="280" t="s">
        <v>295</v>
      </c>
    </row>
    <row r="260" s="13" customFormat="1">
      <c r="A260" s="13"/>
      <c r="B260" s="233"/>
      <c r="C260" s="234"/>
      <c r="D260" s="235" t="s">
        <v>307</v>
      </c>
      <c r="E260" s="236" t="s">
        <v>21</v>
      </c>
      <c r="F260" s="237" t="s">
        <v>1877</v>
      </c>
      <c r="G260" s="234"/>
      <c r="H260" s="236" t="s">
        <v>21</v>
      </c>
      <c r="I260" s="238"/>
      <c r="J260" s="234"/>
      <c r="K260" s="234"/>
      <c r="L260" s="239"/>
      <c r="M260" s="240"/>
      <c r="N260" s="241"/>
      <c r="O260" s="241"/>
      <c r="P260" s="241"/>
      <c r="Q260" s="241"/>
      <c r="R260" s="241"/>
      <c r="S260" s="241"/>
      <c r="T260" s="242"/>
      <c r="U260" s="13"/>
      <c r="V260" s="13"/>
      <c r="W260" s="13"/>
      <c r="X260" s="13"/>
      <c r="Y260" s="13"/>
      <c r="Z260" s="13"/>
      <c r="AA260" s="13"/>
      <c r="AB260" s="13"/>
      <c r="AC260" s="13"/>
      <c r="AD260" s="13"/>
      <c r="AE260" s="13"/>
      <c r="AT260" s="243" t="s">
        <v>307</v>
      </c>
      <c r="AU260" s="243" t="s">
        <v>81</v>
      </c>
      <c r="AV260" s="13" t="s">
        <v>79</v>
      </c>
      <c r="AW260" s="13" t="s">
        <v>33</v>
      </c>
      <c r="AX260" s="13" t="s">
        <v>72</v>
      </c>
      <c r="AY260" s="243" t="s">
        <v>295</v>
      </c>
    </row>
    <row r="261" s="14" customFormat="1">
      <c r="A261" s="14"/>
      <c r="B261" s="244"/>
      <c r="C261" s="245"/>
      <c r="D261" s="235" t="s">
        <v>307</v>
      </c>
      <c r="E261" s="246" t="s">
        <v>21</v>
      </c>
      <c r="F261" s="247" t="s">
        <v>1878</v>
      </c>
      <c r="G261" s="245"/>
      <c r="H261" s="248">
        <v>19.539999999999999</v>
      </c>
      <c r="I261" s="249"/>
      <c r="J261" s="245"/>
      <c r="K261" s="245"/>
      <c r="L261" s="250"/>
      <c r="M261" s="251"/>
      <c r="N261" s="252"/>
      <c r="O261" s="252"/>
      <c r="P261" s="252"/>
      <c r="Q261" s="252"/>
      <c r="R261" s="252"/>
      <c r="S261" s="252"/>
      <c r="T261" s="253"/>
      <c r="U261" s="14"/>
      <c r="V261" s="14"/>
      <c r="W261" s="14"/>
      <c r="X261" s="14"/>
      <c r="Y261" s="14"/>
      <c r="Z261" s="14"/>
      <c r="AA261" s="14"/>
      <c r="AB261" s="14"/>
      <c r="AC261" s="14"/>
      <c r="AD261" s="14"/>
      <c r="AE261" s="14"/>
      <c r="AT261" s="254" t="s">
        <v>307</v>
      </c>
      <c r="AU261" s="254" t="s">
        <v>81</v>
      </c>
      <c r="AV261" s="14" t="s">
        <v>81</v>
      </c>
      <c r="AW261" s="14" t="s">
        <v>33</v>
      </c>
      <c r="AX261" s="14" t="s">
        <v>72</v>
      </c>
      <c r="AY261" s="254" t="s">
        <v>295</v>
      </c>
    </row>
    <row r="262" s="16" customFormat="1">
      <c r="A262" s="16"/>
      <c r="B262" s="270"/>
      <c r="C262" s="271"/>
      <c r="D262" s="235" t="s">
        <v>307</v>
      </c>
      <c r="E262" s="272" t="s">
        <v>1827</v>
      </c>
      <c r="F262" s="273" t="s">
        <v>433</v>
      </c>
      <c r="G262" s="271"/>
      <c r="H262" s="274">
        <v>19.539999999999999</v>
      </c>
      <c r="I262" s="275"/>
      <c r="J262" s="271"/>
      <c r="K262" s="271"/>
      <c r="L262" s="276"/>
      <c r="M262" s="277"/>
      <c r="N262" s="278"/>
      <c r="O262" s="278"/>
      <c r="P262" s="278"/>
      <c r="Q262" s="278"/>
      <c r="R262" s="278"/>
      <c r="S262" s="278"/>
      <c r="T262" s="279"/>
      <c r="U262" s="16"/>
      <c r="V262" s="16"/>
      <c r="W262" s="16"/>
      <c r="X262" s="16"/>
      <c r="Y262" s="16"/>
      <c r="Z262" s="16"/>
      <c r="AA262" s="16"/>
      <c r="AB262" s="16"/>
      <c r="AC262" s="16"/>
      <c r="AD262" s="16"/>
      <c r="AE262" s="16"/>
      <c r="AT262" s="280" t="s">
        <v>307</v>
      </c>
      <c r="AU262" s="280" t="s">
        <v>81</v>
      </c>
      <c r="AV262" s="16" t="s">
        <v>92</v>
      </c>
      <c r="AW262" s="16" t="s">
        <v>33</v>
      </c>
      <c r="AX262" s="16" t="s">
        <v>72</v>
      </c>
      <c r="AY262" s="280" t="s">
        <v>295</v>
      </c>
    </row>
    <row r="263" s="15" customFormat="1">
      <c r="A263" s="15"/>
      <c r="B263" s="255"/>
      <c r="C263" s="256"/>
      <c r="D263" s="235" t="s">
        <v>307</v>
      </c>
      <c r="E263" s="257" t="s">
        <v>21</v>
      </c>
      <c r="F263" s="258" t="s">
        <v>312</v>
      </c>
      <c r="G263" s="256"/>
      <c r="H263" s="259">
        <v>173.53</v>
      </c>
      <c r="I263" s="260"/>
      <c r="J263" s="256"/>
      <c r="K263" s="256"/>
      <c r="L263" s="261"/>
      <c r="M263" s="262"/>
      <c r="N263" s="263"/>
      <c r="O263" s="263"/>
      <c r="P263" s="263"/>
      <c r="Q263" s="263"/>
      <c r="R263" s="263"/>
      <c r="S263" s="263"/>
      <c r="T263" s="264"/>
      <c r="U263" s="15"/>
      <c r="V263" s="15"/>
      <c r="W263" s="15"/>
      <c r="X263" s="15"/>
      <c r="Y263" s="15"/>
      <c r="Z263" s="15"/>
      <c r="AA263" s="15"/>
      <c r="AB263" s="15"/>
      <c r="AC263" s="15"/>
      <c r="AD263" s="15"/>
      <c r="AE263" s="15"/>
      <c r="AT263" s="265" t="s">
        <v>307</v>
      </c>
      <c r="AU263" s="265" t="s">
        <v>81</v>
      </c>
      <c r="AV263" s="15" t="s">
        <v>303</v>
      </c>
      <c r="AW263" s="15" t="s">
        <v>33</v>
      </c>
      <c r="AX263" s="15" t="s">
        <v>79</v>
      </c>
      <c r="AY263" s="265" t="s">
        <v>295</v>
      </c>
    </row>
    <row r="264" s="2" customFormat="1" ht="24.15" customHeight="1">
      <c r="A264" s="40"/>
      <c r="B264" s="41"/>
      <c r="C264" s="286" t="s">
        <v>1037</v>
      </c>
      <c r="D264" s="286" t="s">
        <v>947</v>
      </c>
      <c r="E264" s="287" t="s">
        <v>1296</v>
      </c>
      <c r="F264" s="288" t="s">
        <v>1879</v>
      </c>
      <c r="G264" s="289" t="s">
        <v>301</v>
      </c>
      <c r="H264" s="290">
        <v>182.20699999999999</v>
      </c>
      <c r="I264" s="291"/>
      <c r="J264" s="292">
        <f>ROUND(I264*H264,2)</f>
        <v>0</v>
      </c>
      <c r="K264" s="288" t="s">
        <v>523</v>
      </c>
      <c r="L264" s="293"/>
      <c r="M264" s="294" t="s">
        <v>21</v>
      </c>
      <c r="N264" s="295" t="s">
        <v>43</v>
      </c>
      <c r="O264" s="86"/>
      <c r="P264" s="224">
        <f>O264*H264</f>
        <v>0</v>
      </c>
      <c r="Q264" s="224">
        <v>0.01044</v>
      </c>
      <c r="R264" s="224">
        <f>Q264*H264</f>
        <v>1.9022410799999998</v>
      </c>
      <c r="S264" s="224">
        <v>0</v>
      </c>
      <c r="T264" s="225">
        <f>S264*H264</f>
        <v>0</v>
      </c>
      <c r="U264" s="40"/>
      <c r="V264" s="40"/>
      <c r="W264" s="40"/>
      <c r="X264" s="40"/>
      <c r="Y264" s="40"/>
      <c r="Z264" s="40"/>
      <c r="AA264" s="40"/>
      <c r="AB264" s="40"/>
      <c r="AC264" s="40"/>
      <c r="AD264" s="40"/>
      <c r="AE264" s="40"/>
      <c r="AR264" s="226" t="s">
        <v>997</v>
      </c>
      <c r="AT264" s="226" t="s">
        <v>947</v>
      </c>
      <c r="AU264" s="226" t="s">
        <v>81</v>
      </c>
      <c r="AY264" s="19" t="s">
        <v>295</v>
      </c>
      <c r="BE264" s="227">
        <f>IF(N264="základní",J264,0)</f>
        <v>0</v>
      </c>
      <c r="BF264" s="227">
        <f>IF(N264="snížená",J264,0)</f>
        <v>0</v>
      </c>
      <c r="BG264" s="227">
        <f>IF(N264="zákl. přenesená",J264,0)</f>
        <v>0</v>
      </c>
      <c r="BH264" s="227">
        <f>IF(N264="sníž. přenesená",J264,0)</f>
        <v>0</v>
      </c>
      <c r="BI264" s="227">
        <f>IF(N264="nulová",J264,0)</f>
        <v>0</v>
      </c>
      <c r="BJ264" s="19" t="s">
        <v>79</v>
      </c>
      <c r="BK264" s="227">
        <f>ROUND(I264*H264,2)</f>
        <v>0</v>
      </c>
      <c r="BL264" s="19" t="s">
        <v>373</v>
      </c>
      <c r="BM264" s="226" t="s">
        <v>1880</v>
      </c>
    </row>
    <row r="265" s="14" customFormat="1">
      <c r="A265" s="14"/>
      <c r="B265" s="244"/>
      <c r="C265" s="245"/>
      <c r="D265" s="235" t="s">
        <v>307</v>
      </c>
      <c r="E265" s="245"/>
      <c r="F265" s="247" t="s">
        <v>1299</v>
      </c>
      <c r="G265" s="245"/>
      <c r="H265" s="248">
        <v>182.20699999999999</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307</v>
      </c>
      <c r="AU265" s="254" t="s">
        <v>81</v>
      </c>
      <c r="AV265" s="14" t="s">
        <v>81</v>
      </c>
      <c r="AW265" s="14" t="s">
        <v>4</v>
      </c>
      <c r="AX265" s="14" t="s">
        <v>79</v>
      </c>
      <c r="AY265" s="254" t="s">
        <v>295</v>
      </c>
    </row>
    <row r="266" s="2" customFormat="1" ht="49.05" customHeight="1">
      <c r="A266" s="40"/>
      <c r="B266" s="41"/>
      <c r="C266" s="215" t="s">
        <v>997</v>
      </c>
      <c r="D266" s="215" t="s">
        <v>298</v>
      </c>
      <c r="E266" s="216" t="s">
        <v>1020</v>
      </c>
      <c r="F266" s="217" t="s">
        <v>1021</v>
      </c>
      <c r="G266" s="218" t="s">
        <v>348</v>
      </c>
      <c r="H266" s="219">
        <v>1.9490000000000001</v>
      </c>
      <c r="I266" s="220"/>
      <c r="J266" s="221">
        <f>ROUND(I266*H266,2)</f>
        <v>0</v>
      </c>
      <c r="K266" s="217" t="s">
        <v>302</v>
      </c>
      <c r="L266" s="46"/>
      <c r="M266" s="222" t="s">
        <v>21</v>
      </c>
      <c r="N266" s="223" t="s">
        <v>43</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373</v>
      </c>
      <c r="AT266" s="226" t="s">
        <v>298</v>
      </c>
      <c r="AU266" s="226" t="s">
        <v>81</v>
      </c>
      <c r="AY266" s="19" t="s">
        <v>295</v>
      </c>
      <c r="BE266" s="227">
        <f>IF(N266="základní",J266,0)</f>
        <v>0</v>
      </c>
      <c r="BF266" s="227">
        <f>IF(N266="snížená",J266,0)</f>
        <v>0</v>
      </c>
      <c r="BG266" s="227">
        <f>IF(N266="zákl. přenesená",J266,0)</f>
        <v>0</v>
      </c>
      <c r="BH266" s="227">
        <f>IF(N266="sníž. přenesená",J266,0)</f>
        <v>0</v>
      </c>
      <c r="BI266" s="227">
        <f>IF(N266="nulová",J266,0)</f>
        <v>0</v>
      </c>
      <c r="BJ266" s="19" t="s">
        <v>79</v>
      </c>
      <c r="BK266" s="227">
        <f>ROUND(I266*H266,2)</f>
        <v>0</v>
      </c>
      <c r="BL266" s="19" t="s">
        <v>373</v>
      </c>
      <c r="BM266" s="226" t="s">
        <v>1881</v>
      </c>
    </row>
    <row r="267" s="2" customFormat="1">
      <c r="A267" s="40"/>
      <c r="B267" s="41"/>
      <c r="C267" s="42"/>
      <c r="D267" s="228" t="s">
        <v>305</v>
      </c>
      <c r="E267" s="42"/>
      <c r="F267" s="229" t="s">
        <v>1023</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305</v>
      </c>
      <c r="AU267" s="19" t="s">
        <v>81</v>
      </c>
    </row>
    <row r="268" s="12" customFormat="1" ht="22.8" customHeight="1">
      <c r="A268" s="12"/>
      <c r="B268" s="199"/>
      <c r="C268" s="200"/>
      <c r="D268" s="201" t="s">
        <v>71</v>
      </c>
      <c r="E268" s="213" t="s">
        <v>498</v>
      </c>
      <c r="F268" s="213" t="s">
        <v>499</v>
      </c>
      <c r="G268" s="200"/>
      <c r="H268" s="200"/>
      <c r="I268" s="203"/>
      <c r="J268" s="214">
        <f>BK268</f>
        <v>0</v>
      </c>
      <c r="K268" s="200"/>
      <c r="L268" s="205"/>
      <c r="M268" s="206"/>
      <c r="N268" s="207"/>
      <c r="O268" s="207"/>
      <c r="P268" s="208">
        <f>SUM(P269:P271)</f>
        <v>0</v>
      </c>
      <c r="Q268" s="207"/>
      <c r="R268" s="208">
        <f>SUM(R269:R271)</f>
        <v>0</v>
      </c>
      <c r="S268" s="207"/>
      <c r="T268" s="209">
        <f>SUM(T269:T271)</f>
        <v>0</v>
      </c>
      <c r="U268" s="12"/>
      <c r="V268" s="12"/>
      <c r="W268" s="12"/>
      <c r="X268" s="12"/>
      <c r="Y268" s="12"/>
      <c r="Z268" s="12"/>
      <c r="AA268" s="12"/>
      <c r="AB268" s="12"/>
      <c r="AC268" s="12"/>
      <c r="AD268" s="12"/>
      <c r="AE268" s="12"/>
      <c r="AR268" s="210" t="s">
        <v>81</v>
      </c>
      <c r="AT268" s="211" t="s">
        <v>71</v>
      </c>
      <c r="AU268" s="211" t="s">
        <v>79</v>
      </c>
      <c r="AY268" s="210" t="s">
        <v>295</v>
      </c>
      <c r="BK268" s="212">
        <f>SUM(BK269:BK271)</f>
        <v>0</v>
      </c>
    </row>
    <row r="269" s="2" customFormat="1" ht="16.5" customHeight="1">
      <c r="A269" s="40"/>
      <c r="B269" s="41"/>
      <c r="C269" s="215" t="s">
        <v>1049</v>
      </c>
      <c r="D269" s="215" t="s">
        <v>298</v>
      </c>
      <c r="E269" s="216" t="s">
        <v>1301</v>
      </c>
      <c r="F269" s="217" t="s">
        <v>1302</v>
      </c>
      <c r="G269" s="218" t="s">
        <v>1303</v>
      </c>
      <c r="H269" s="219">
        <v>1</v>
      </c>
      <c r="I269" s="220"/>
      <c r="J269" s="221">
        <f>ROUND(I269*H269,2)</f>
        <v>0</v>
      </c>
      <c r="K269" s="217" t="s">
        <v>523</v>
      </c>
      <c r="L269" s="46"/>
      <c r="M269" s="222" t="s">
        <v>21</v>
      </c>
      <c r="N269" s="223" t="s">
        <v>43</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303</v>
      </c>
      <c r="AT269" s="226" t="s">
        <v>298</v>
      </c>
      <c r="AU269" s="226" t="s">
        <v>81</v>
      </c>
      <c r="AY269" s="19" t="s">
        <v>295</v>
      </c>
      <c r="BE269" s="227">
        <f>IF(N269="základní",J269,0)</f>
        <v>0</v>
      </c>
      <c r="BF269" s="227">
        <f>IF(N269="snížená",J269,0)</f>
        <v>0</v>
      </c>
      <c r="BG269" s="227">
        <f>IF(N269="zákl. přenesená",J269,0)</f>
        <v>0</v>
      </c>
      <c r="BH269" s="227">
        <f>IF(N269="sníž. přenesená",J269,0)</f>
        <v>0</v>
      </c>
      <c r="BI269" s="227">
        <f>IF(N269="nulová",J269,0)</f>
        <v>0</v>
      </c>
      <c r="BJ269" s="19" t="s">
        <v>79</v>
      </c>
      <c r="BK269" s="227">
        <f>ROUND(I269*H269,2)</f>
        <v>0</v>
      </c>
      <c r="BL269" s="19" t="s">
        <v>303</v>
      </c>
      <c r="BM269" s="226" t="s">
        <v>1882</v>
      </c>
    </row>
    <row r="270" s="14" customFormat="1">
      <c r="A270" s="14"/>
      <c r="B270" s="244"/>
      <c r="C270" s="245"/>
      <c r="D270" s="235" t="s">
        <v>307</v>
      </c>
      <c r="E270" s="246" t="s">
        <v>21</v>
      </c>
      <c r="F270" s="247" t="s">
        <v>1305</v>
      </c>
      <c r="G270" s="245"/>
      <c r="H270" s="248">
        <v>1</v>
      </c>
      <c r="I270" s="249"/>
      <c r="J270" s="245"/>
      <c r="K270" s="245"/>
      <c r="L270" s="250"/>
      <c r="M270" s="251"/>
      <c r="N270" s="252"/>
      <c r="O270" s="252"/>
      <c r="P270" s="252"/>
      <c r="Q270" s="252"/>
      <c r="R270" s="252"/>
      <c r="S270" s="252"/>
      <c r="T270" s="253"/>
      <c r="U270" s="14"/>
      <c r="V270" s="14"/>
      <c r="W270" s="14"/>
      <c r="X270" s="14"/>
      <c r="Y270" s="14"/>
      <c r="Z270" s="14"/>
      <c r="AA270" s="14"/>
      <c r="AB270" s="14"/>
      <c r="AC270" s="14"/>
      <c r="AD270" s="14"/>
      <c r="AE270" s="14"/>
      <c r="AT270" s="254" t="s">
        <v>307</v>
      </c>
      <c r="AU270" s="254" t="s">
        <v>81</v>
      </c>
      <c r="AV270" s="14" t="s">
        <v>81</v>
      </c>
      <c r="AW270" s="14" t="s">
        <v>33</v>
      </c>
      <c r="AX270" s="14" t="s">
        <v>72</v>
      </c>
      <c r="AY270" s="254" t="s">
        <v>295</v>
      </c>
    </row>
    <row r="271" s="15" customFormat="1">
      <c r="A271" s="15"/>
      <c r="B271" s="255"/>
      <c r="C271" s="256"/>
      <c r="D271" s="235" t="s">
        <v>307</v>
      </c>
      <c r="E271" s="257" t="s">
        <v>21</v>
      </c>
      <c r="F271" s="258" t="s">
        <v>312</v>
      </c>
      <c r="G271" s="256"/>
      <c r="H271" s="259">
        <v>1</v>
      </c>
      <c r="I271" s="260"/>
      <c r="J271" s="256"/>
      <c r="K271" s="256"/>
      <c r="L271" s="261"/>
      <c r="M271" s="262"/>
      <c r="N271" s="263"/>
      <c r="O271" s="263"/>
      <c r="P271" s="263"/>
      <c r="Q271" s="263"/>
      <c r="R271" s="263"/>
      <c r="S271" s="263"/>
      <c r="T271" s="264"/>
      <c r="U271" s="15"/>
      <c r="V271" s="15"/>
      <c r="W271" s="15"/>
      <c r="X271" s="15"/>
      <c r="Y271" s="15"/>
      <c r="Z271" s="15"/>
      <c r="AA271" s="15"/>
      <c r="AB271" s="15"/>
      <c r="AC271" s="15"/>
      <c r="AD271" s="15"/>
      <c r="AE271" s="15"/>
      <c r="AT271" s="265" t="s">
        <v>307</v>
      </c>
      <c r="AU271" s="265" t="s">
        <v>81</v>
      </c>
      <c r="AV271" s="15" t="s">
        <v>303</v>
      </c>
      <c r="AW271" s="15" t="s">
        <v>33</v>
      </c>
      <c r="AX271" s="15" t="s">
        <v>79</v>
      </c>
      <c r="AY271" s="265" t="s">
        <v>295</v>
      </c>
    </row>
    <row r="272" s="12" customFormat="1" ht="22.8" customHeight="1">
      <c r="A272" s="12"/>
      <c r="B272" s="199"/>
      <c r="C272" s="200"/>
      <c r="D272" s="201" t="s">
        <v>71</v>
      </c>
      <c r="E272" s="213" t="s">
        <v>380</v>
      </c>
      <c r="F272" s="213" t="s">
        <v>381</v>
      </c>
      <c r="G272" s="200"/>
      <c r="H272" s="200"/>
      <c r="I272" s="203"/>
      <c r="J272" s="214">
        <f>BK272</f>
        <v>0</v>
      </c>
      <c r="K272" s="200"/>
      <c r="L272" s="205"/>
      <c r="M272" s="206"/>
      <c r="N272" s="207"/>
      <c r="O272" s="207"/>
      <c r="P272" s="208">
        <f>SUM(P273:P409)</f>
        <v>0</v>
      </c>
      <c r="Q272" s="207"/>
      <c r="R272" s="208">
        <f>SUM(R273:R409)</f>
        <v>7.4775841699999992</v>
      </c>
      <c r="S272" s="207"/>
      <c r="T272" s="209">
        <f>SUM(T273:T409)</f>
        <v>0</v>
      </c>
      <c r="U272" s="12"/>
      <c r="V272" s="12"/>
      <c r="W272" s="12"/>
      <c r="X272" s="12"/>
      <c r="Y272" s="12"/>
      <c r="Z272" s="12"/>
      <c r="AA272" s="12"/>
      <c r="AB272" s="12"/>
      <c r="AC272" s="12"/>
      <c r="AD272" s="12"/>
      <c r="AE272" s="12"/>
      <c r="AR272" s="210" t="s">
        <v>81</v>
      </c>
      <c r="AT272" s="211" t="s">
        <v>71</v>
      </c>
      <c r="AU272" s="211" t="s">
        <v>79</v>
      </c>
      <c r="AY272" s="210" t="s">
        <v>295</v>
      </c>
      <c r="BK272" s="212">
        <f>SUM(BK273:BK409)</f>
        <v>0</v>
      </c>
    </row>
    <row r="273" s="2" customFormat="1" ht="55.5" customHeight="1">
      <c r="A273" s="40"/>
      <c r="B273" s="41"/>
      <c r="C273" s="215" t="s">
        <v>1054</v>
      </c>
      <c r="D273" s="215" t="s">
        <v>298</v>
      </c>
      <c r="E273" s="216" t="s">
        <v>1306</v>
      </c>
      <c r="F273" s="217" t="s">
        <v>1307</v>
      </c>
      <c r="G273" s="218" t="s">
        <v>301</v>
      </c>
      <c r="H273" s="219">
        <v>53.5</v>
      </c>
      <c r="I273" s="220"/>
      <c r="J273" s="221">
        <f>ROUND(I273*H273,2)</f>
        <v>0</v>
      </c>
      <c r="K273" s="217" t="s">
        <v>302</v>
      </c>
      <c r="L273" s="46"/>
      <c r="M273" s="222" t="s">
        <v>21</v>
      </c>
      <c r="N273" s="223" t="s">
        <v>43</v>
      </c>
      <c r="O273" s="86"/>
      <c r="P273" s="224">
        <f>O273*H273</f>
        <v>0</v>
      </c>
      <c r="Q273" s="224">
        <v>0.027910000000000001</v>
      </c>
      <c r="R273" s="224">
        <f>Q273*H273</f>
        <v>1.493185</v>
      </c>
      <c r="S273" s="224">
        <v>0</v>
      </c>
      <c r="T273" s="225">
        <f>S273*H273</f>
        <v>0</v>
      </c>
      <c r="U273" s="40"/>
      <c r="V273" s="40"/>
      <c r="W273" s="40"/>
      <c r="X273" s="40"/>
      <c r="Y273" s="40"/>
      <c r="Z273" s="40"/>
      <c r="AA273" s="40"/>
      <c r="AB273" s="40"/>
      <c r="AC273" s="40"/>
      <c r="AD273" s="40"/>
      <c r="AE273" s="40"/>
      <c r="AR273" s="226" t="s">
        <v>373</v>
      </c>
      <c r="AT273" s="226" t="s">
        <v>298</v>
      </c>
      <c r="AU273" s="226" t="s">
        <v>81</v>
      </c>
      <c r="AY273" s="19" t="s">
        <v>295</v>
      </c>
      <c r="BE273" s="227">
        <f>IF(N273="základní",J273,0)</f>
        <v>0</v>
      </c>
      <c r="BF273" s="227">
        <f>IF(N273="snížená",J273,0)</f>
        <v>0</v>
      </c>
      <c r="BG273" s="227">
        <f>IF(N273="zákl. přenesená",J273,0)</f>
        <v>0</v>
      </c>
      <c r="BH273" s="227">
        <f>IF(N273="sníž. přenesená",J273,0)</f>
        <v>0</v>
      </c>
      <c r="BI273" s="227">
        <f>IF(N273="nulová",J273,0)</f>
        <v>0</v>
      </c>
      <c r="BJ273" s="19" t="s">
        <v>79</v>
      </c>
      <c r="BK273" s="227">
        <f>ROUND(I273*H273,2)</f>
        <v>0</v>
      </c>
      <c r="BL273" s="19" t="s">
        <v>373</v>
      </c>
      <c r="BM273" s="226" t="s">
        <v>1883</v>
      </c>
    </row>
    <row r="274" s="2" customFormat="1">
      <c r="A274" s="40"/>
      <c r="B274" s="41"/>
      <c r="C274" s="42"/>
      <c r="D274" s="228" t="s">
        <v>305</v>
      </c>
      <c r="E274" s="42"/>
      <c r="F274" s="229" t="s">
        <v>1309</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305</v>
      </c>
      <c r="AU274" s="19" t="s">
        <v>81</v>
      </c>
    </row>
    <row r="275" s="13" customFormat="1">
      <c r="A275" s="13"/>
      <c r="B275" s="233"/>
      <c r="C275" s="234"/>
      <c r="D275" s="235" t="s">
        <v>307</v>
      </c>
      <c r="E275" s="236" t="s">
        <v>21</v>
      </c>
      <c r="F275" s="237" t="s">
        <v>1310</v>
      </c>
      <c r="G275" s="234"/>
      <c r="H275" s="236" t="s">
        <v>21</v>
      </c>
      <c r="I275" s="238"/>
      <c r="J275" s="234"/>
      <c r="K275" s="234"/>
      <c r="L275" s="239"/>
      <c r="M275" s="240"/>
      <c r="N275" s="241"/>
      <c r="O275" s="241"/>
      <c r="P275" s="241"/>
      <c r="Q275" s="241"/>
      <c r="R275" s="241"/>
      <c r="S275" s="241"/>
      <c r="T275" s="242"/>
      <c r="U275" s="13"/>
      <c r="V275" s="13"/>
      <c r="W275" s="13"/>
      <c r="X275" s="13"/>
      <c r="Y275" s="13"/>
      <c r="Z275" s="13"/>
      <c r="AA275" s="13"/>
      <c r="AB275" s="13"/>
      <c r="AC275" s="13"/>
      <c r="AD275" s="13"/>
      <c r="AE275" s="13"/>
      <c r="AT275" s="243" t="s">
        <v>307</v>
      </c>
      <c r="AU275" s="243" t="s">
        <v>81</v>
      </c>
      <c r="AV275" s="13" t="s">
        <v>79</v>
      </c>
      <c r="AW275" s="13" t="s">
        <v>33</v>
      </c>
      <c r="AX275" s="13" t="s">
        <v>72</v>
      </c>
      <c r="AY275" s="243" t="s">
        <v>295</v>
      </c>
    </row>
    <row r="276" s="14" customFormat="1">
      <c r="A276" s="14"/>
      <c r="B276" s="244"/>
      <c r="C276" s="245"/>
      <c r="D276" s="235" t="s">
        <v>307</v>
      </c>
      <c r="E276" s="246" t="s">
        <v>21</v>
      </c>
      <c r="F276" s="247" t="s">
        <v>1311</v>
      </c>
      <c r="G276" s="245"/>
      <c r="H276" s="248">
        <v>53.5</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307</v>
      </c>
      <c r="AU276" s="254" t="s">
        <v>81</v>
      </c>
      <c r="AV276" s="14" t="s">
        <v>81</v>
      </c>
      <c r="AW276" s="14" t="s">
        <v>33</v>
      </c>
      <c r="AX276" s="14" t="s">
        <v>72</v>
      </c>
      <c r="AY276" s="254" t="s">
        <v>295</v>
      </c>
    </row>
    <row r="277" s="15" customFormat="1">
      <c r="A277" s="15"/>
      <c r="B277" s="255"/>
      <c r="C277" s="256"/>
      <c r="D277" s="235" t="s">
        <v>307</v>
      </c>
      <c r="E277" s="257" t="s">
        <v>21</v>
      </c>
      <c r="F277" s="258" t="s">
        <v>312</v>
      </c>
      <c r="G277" s="256"/>
      <c r="H277" s="259">
        <v>53.5</v>
      </c>
      <c r="I277" s="260"/>
      <c r="J277" s="256"/>
      <c r="K277" s="256"/>
      <c r="L277" s="261"/>
      <c r="M277" s="262"/>
      <c r="N277" s="263"/>
      <c r="O277" s="263"/>
      <c r="P277" s="263"/>
      <c r="Q277" s="263"/>
      <c r="R277" s="263"/>
      <c r="S277" s="263"/>
      <c r="T277" s="264"/>
      <c r="U277" s="15"/>
      <c r="V277" s="15"/>
      <c r="W277" s="15"/>
      <c r="X277" s="15"/>
      <c r="Y277" s="15"/>
      <c r="Z277" s="15"/>
      <c r="AA277" s="15"/>
      <c r="AB277" s="15"/>
      <c r="AC277" s="15"/>
      <c r="AD277" s="15"/>
      <c r="AE277" s="15"/>
      <c r="AT277" s="265" t="s">
        <v>307</v>
      </c>
      <c r="AU277" s="265" t="s">
        <v>81</v>
      </c>
      <c r="AV277" s="15" t="s">
        <v>303</v>
      </c>
      <c r="AW277" s="15" t="s">
        <v>33</v>
      </c>
      <c r="AX277" s="15" t="s">
        <v>79</v>
      </c>
      <c r="AY277" s="265" t="s">
        <v>295</v>
      </c>
    </row>
    <row r="278" s="2" customFormat="1" ht="55.5" customHeight="1">
      <c r="A278" s="40"/>
      <c r="B278" s="41"/>
      <c r="C278" s="215" t="s">
        <v>1060</v>
      </c>
      <c r="D278" s="215" t="s">
        <v>298</v>
      </c>
      <c r="E278" s="216" t="s">
        <v>1312</v>
      </c>
      <c r="F278" s="217" t="s">
        <v>1313</v>
      </c>
      <c r="G278" s="218" t="s">
        <v>301</v>
      </c>
      <c r="H278" s="219">
        <v>15.699999999999999</v>
      </c>
      <c r="I278" s="220"/>
      <c r="J278" s="221">
        <f>ROUND(I278*H278,2)</f>
        <v>0</v>
      </c>
      <c r="K278" s="217" t="s">
        <v>302</v>
      </c>
      <c r="L278" s="46"/>
      <c r="M278" s="222" t="s">
        <v>21</v>
      </c>
      <c r="N278" s="223" t="s">
        <v>43</v>
      </c>
      <c r="O278" s="86"/>
      <c r="P278" s="224">
        <f>O278*H278</f>
        <v>0</v>
      </c>
      <c r="Q278" s="224">
        <v>0.025389999999999999</v>
      </c>
      <c r="R278" s="224">
        <f>Q278*H278</f>
        <v>0.39862299999999995</v>
      </c>
      <c r="S278" s="224">
        <v>0</v>
      </c>
      <c r="T278" s="225">
        <f>S278*H278</f>
        <v>0</v>
      </c>
      <c r="U278" s="40"/>
      <c r="V278" s="40"/>
      <c r="W278" s="40"/>
      <c r="X278" s="40"/>
      <c r="Y278" s="40"/>
      <c r="Z278" s="40"/>
      <c r="AA278" s="40"/>
      <c r="AB278" s="40"/>
      <c r="AC278" s="40"/>
      <c r="AD278" s="40"/>
      <c r="AE278" s="40"/>
      <c r="AR278" s="226" t="s">
        <v>373</v>
      </c>
      <c r="AT278" s="226" t="s">
        <v>298</v>
      </c>
      <c r="AU278" s="226" t="s">
        <v>81</v>
      </c>
      <c r="AY278" s="19" t="s">
        <v>295</v>
      </c>
      <c r="BE278" s="227">
        <f>IF(N278="základní",J278,0)</f>
        <v>0</v>
      </c>
      <c r="BF278" s="227">
        <f>IF(N278="snížená",J278,0)</f>
        <v>0</v>
      </c>
      <c r="BG278" s="227">
        <f>IF(N278="zákl. přenesená",J278,0)</f>
        <v>0</v>
      </c>
      <c r="BH278" s="227">
        <f>IF(N278="sníž. přenesená",J278,0)</f>
        <v>0</v>
      </c>
      <c r="BI278" s="227">
        <f>IF(N278="nulová",J278,0)</f>
        <v>0</v>
      </c>
      <c r="BJ278" s="19" t="s">
        <v>79</v>
      </c>
      <c r="BK278" s="227">
        <f>ROUND(I278*H278,2)</f>
        <v>0</v>
      </c>
      <c r="BL278" s="19" t="s">
        <v>373</v>
      </c>
      <c r="BM278" s="226" t="s">
        <v>1884</v>
      </c>
    </row>
    <row r="279" s="2" customFormat="1">
      <c r="A279" s="40"/>
      <c r="B279" s="41"/>
      <c r="C279" s="42"/>
      <c r="D279" s="228" t="s">
        <v>305</v>
      </c>
      <c r="E279" s="42"/>
      <c r="F279" s="229" t="s">
        <v>1315</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305</v>
      </c>
      <c r="AU279" s="19" t="s">
        <v>81</v>
      </c>
    </row>
    <row r="280" s="13" customFormat="1">
      <c r="A280" s="13"/>
      <c r="B280" s="233"/>
      <c r="C280" s="234"/>
      <c r="D280" s="235" t="s">
        <v>307</v>
      </c>
      <c r="E280" s="236" t="s">
        <v>21</v>
      </c>
      <c r="F280" s="237" t="s">
        <v>1316</v>
      </c>
      <c r="G280" s="234"/>
      <c r="H280" s="236" t="s">
        <v>21</v>
      </c>
      <c r="I280" s="238"/>
      <c r="J280" s="234"/>
      <c r="K280" s="234"/>
      <c r="L280" s="239"/>
      <c r="M280" s="240"/>
      <c r="N280" s="241"/>
      <c r="O280" s="241"/>
      <c r="P280" s="241"/>
      <c r="Q280" s="241"/>
      <c r="R280" s="241"/>
      <c r="S280" s="241"/>
      <c r="T280" s="242"/>
      <c r="U280" s="13"/>
      <c r="V280" s="13"/>
      <c r="W280" s="13"/>
      <c r="X280" s="13"/>
      <c r="Y280" s="13"/>
      <c r="Z280" s="13"/>
      <c r="AA280" s="13"/>
      <c r="AB280" s="13"/>
      <c r="AC280" s="13"/>
      <c r="AD280" s="13"/>
      <c r="AE280" s="13"/>
      <c r="AT280" s="243" t="s">
        <v>307</v>
      </c>
      <c r="AU280" s="243" t="s">
        <v>81</v>
      </c>
      <c r="AV280" s="13" t="s">
        <v>79</v>
      </c>
      <c r="AW280" s="13" t="s">
        <v>33</v>
      </c>
      <c r="AX280" s="13" t="s">
        <v>72</v>
      </c>
      <c r="AY280" s="243" t="s">
        <v>295</v>
      </c>
    </row>
    <row r="281" s="14" customFormat="1">
      <c r="A281" s="14"/>
      <c r="B281" s="244"/>
      <c r="C281" s="245"/>
      <c r="D281" s="235" t="s">
        <v>307</v>
      </c>
      <c r="E281" s="246" t="s">
        <v>21</v>
      </c>
      <c r="F281" s="247" t="s">
        <v>1317</v>
      </c>
      <c r="G281" s="245"/>
      <c r="H281" s="248">
        <v>15.699999999999999</v>
      </c>
      <c r="I281" s="249"/>
      <c r="J281" s="245"/>
      <c r="K281" s="245"/>
      <c r="L281" s="250"/>
      <c r="M281" s="251"/>
      <c r="N281" s="252"/>
      <c r="O281" s="252"/>
      <c r="P281" s="252"/>
      <c r="Q281" s="252"/>
      <c r="R281" s="252"/>
      <c r="S281" s="252"/>
      <c r="T281" s="253"/>
      <c r="U281" s="14"/>
      <c r="V281" s="14"/>
      <c r="W281" s="14"/>
      <c r="X281" s="14"/>
      <c r="Y281" s="14"/>
      <c r="Z281" s="14"/>
      <c r="AA281" s="14"/>
      <c r="AB281" s="14"/>
      <c r="AC281" s="14"/>
      <c r="AD281" s="14"/>
      <c r="AE281" s="14"/>
      <c r="AT281" s="254" t="s">
        <v>307</v>
      </c>
      <c r="AU281" s="254" t="s">
        <v>81</v>
      </c>
      <c r="AV281" s="14" t="s">
        <v>81</v>
      </c>
      <c r="AW281" s="14" t="s">
        <v>33</v>
      </c>
      <c r="AX281" s="14" t="s">
        <v>72</v>
      </c>
      <c r="AY281" s="254" t="s">
        <v>295</v>
      </c>
    </row>
    <row r="282" s="15" customFormat="1">
      <c r="A282" s="15"/>
      <c r="B282" s="255"/>
      <c r="C282" s="256"/>
      <c r="D282" s="235" t="s">
        <v>307</v>
      </c>
      <c r="E282" s="257" t="s">
        <v>21</v>
      </c>
      <c r="F282" s="258" t="s">
        <v>312</v>
      </c>
      <c r="G282" s="256"/>
      <c r="H282" s="259">
        <v>15.699999999999999</v>
      </c>
      <c r="I282" s="260"/>
      <c r="J282" s="256"/>
      <c r="K282" s="256"/>
      <c r="L282" s="261"/>
      <c r="M282" s="262"/>
      <c r="N282" s="263"/>
      <c r="O282" s="263"/>
      <c r="P282" s="263"/>
      <c r="Q282" s="263"/>
      <c r="R282" s="263"/>
      <c r="S282" s="263"/>
      <c r="T282" s="264"/>
      <c r="U282" s="15"/>
      <c r="V282" s="15"/>
      <c r="W282" s="15"/>
      <c r="X282" s="15"/>
      <c r="Y282" s="15"/>
      <c r="Z282" s="15"/>
      <c r="AA282" s="15"/>
      <c r="AB282" s="15"/>
      <c r="AC282" s="15"/>
      <c r="AD282" s="15"/>
      <c r="AE282" s="15"/>
      <c r="AT282" s="265" t="s">
        <v>307</v>
      </c>
      <c r="AU282" s="265" t="s">
        <v>81</v>
      </c>
      <c r="AV282" s="15" t="s">
        <v>303</v>
      </c>
      <c r="AW282" s="15" t="s">
        <v>33</v>
      </c>
      <c r="AX282" s="15" t="s">
        <v>79</v>
      </c>
      <c r="AY282" s="265" t="s">
        <v>295</v>
      </c>
    </row>
    <row r="283" s="2" customFormat="1" ht="62.7" customHeight="1">
      <c r="A283" s="40"/>
      <c r="B283" s="41"/>
      <c r="C283" s="215" t="s">
        <v>1064</v>
      </c>
      <c r="D283" s="215" t="s">
        <v>298</v>
      </c>
      <c r="E283" s="216" t="s">
        <v>1318</v>
      </c>
      <c r="F283" s="217" t="s">
        <v>1319</v>
      </c>
      <c r="G283" s="218" t="s">
        <v>301</v>
      </c>
      <c r="H283" s="219">
        <v>4.375</v>
      </c>
      <c r="I283" s="220"/>
      <c r="J283" s="221">
        <f>ROUND(I283*H283,2)</f>
        <v>0</v>
      </c>
      <c r="K283" s="217" t="s">
        <v>302</v>
      </c>
      <c r="L283" s="46"/>
      <c r="M283" s="222" t="s">
        <v>21</v>
      </c>
      <c r="N283" s="223" t="s">
        <v>43</v>
      </c>
      <c r="O283" s="86"/>
      <c r="P283" s="224">
        <f>O283*H283</f>
        <v>0</v>
      </c>
      <c r="Q283" s="224">
        <v>0.02614</v>
      </c>
      <c r="R283" s="224">
        <f>Q283*H283</f>
        <v>0.11436250000000001</v>
      </c>
      <c r="S283" s="224">
        <v>0</v>
      </c>
      <c r="T283" s="225">
        <f>S283*H283</f>
        <v>0</v>
      </c>
      <c r="U283" s="40"/>
      <c r="V283" s="40"/>
      <c r="W283" s="40"/>
      <c r="X283" s="40"/>
      <c r="Y283" s="40"/>
      <c r="Z283" s="40"/>
      <c r="AA283" s="40"/>
      <c r="AB283" s="40"/>
      <c r="AC283" s="40"/>
      <c r="AD283" s="40"/>
      <c r="AE283" s="40"/>
      <c r="AR283" s="226" t="s">
        <v>373</v>
      </c>
      <c r="AT283" s="226" t="s">
        <v>298</v>
      </c>
      <c r="AU283" s="226" t="s">
        <v>81</v>
      </c>
      <c r="AY283" s="19" t="s">
        <v>295</v>
      </c>
      <c r="BE283" s="227">
        <f>IF(N283="základní",J283,0)</f>
        <v>0</v>
      </c>
      <c r="BF283" s="227">
        <f>IF(N283="snížená",J283,0)</f>
        <v>0</v>
      </c>
      <c r="BG283" s="227">
        <f>IF(N283="zákl. přenesená",J283,0)</f>
        <v>0</v>
      </c>
      <c r="BH283" s="227">
        <f>IF(N283="sníž. přenesená",J283,0)</f>
        <v>0</v>
      </c>
      <c r="BI283" s="227">
        <f>IF(N283="nulová",J283,0)</f>
        <v>0</v>
      </c>
      <c r="BJ283" s="19" t="s">
        <v>79</v>
      </c>
      <c r="BK283" s="227">
        <f>ROUND(I283*H283,2)</f>
        <v>0</v>
      </c>
      <c r="BL283" s="19" t="s">
        <v>373</v>
      </c>
      <c r="BM283" s="226" t="s">
        <v>1885</v>
      </c>
    </row>
    <row r="284" s="2" customFormat="1">
      <c r="A284" s="40"/>
      <c r="B284" s="41"/>
      <c r="C284" s="42"/>
      <c r="D284" s="228" t="s">
        <v>305</v>
      </c>
      <c r="E284" s="42"/>
      <c r="F284" s="229" t="s">
        <v>1321</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305</v>
      </c>
      <c r="AU284" s="19" t="s">
        <v>81</v>
      </c>
    </row>
    <row r="285" s="13" customFormat="1">
      <c r="A285" s="13"/>
      <c r="B285" s="233"/>
      <c r="C285" s="234"/>
      <c r="D285" s="235" t="s">
        <v>307</v>
      </c>
      <c r="E285" s="236" t="s">
        <v>21</v>
      </c>
      <c r="F285" s="237" t="s">
        <v>1322</v>
      </c>
      <c r="G285" s="234"/>
      <c r="H285" s="236" t="s">
        <v>21</v>
      </c>
      <c r="I285" s="238"/>
      <c r="J285" s="234"/>
      <c r="K285" s="234"/>
      <c r="L285" s="239"/>
      <c r="M285" s="240"/>
      <c r="N285" s="241"/>
      <c r="O285" s="241"/>
      <c r="P285" s="241"/>
      <c r="Q285" s="241"/>
      <c r="R285" s="241"/>
      <c r="S285" s="241"/>
      <c r="T285" s="242"/>
      <c r="U285" s="13"/>
      <c r="V285" s="13"/>
      <c r="W285" s="13"/>
      <c r="X285" s="13"/>
      <c r="Y285" s="13"/>
      <c r="Z285" s="13"/>
      <c r="AA285" s="13"/>
      <c r="AB285" s="13"/>
      <c r="AC285" s="13"/>
      <c r="AD285" s="13"/>
      <c r="AE285" s="13"/>
      <c r="AT285" s="243" t="s">
        <v>307</v>
      </c>
      <c r="AU285" s="243" t="s">
        <v>81</v>
      </c>
      <c r="AV285" s="13" t="s">
        <v>79</v>
      </c>
      <c r="AW285" s="13" t="s">
        <v>33</v>
      </c>
      <c r="AX285" s="13" t="s">
        <v>72</v>
      </c>
      <c r="AY285" s="243" t="s">
        <v>295</v>
      </c>
    </row>
    <row r="286" s="14" customFormat="1">
      <c r="A286" s="14"/>
      <c r="B286" s="244"/>
      <c r="C286" s="245"/>
      <c r="D286" s="235" t="s">
        <v>307</v>
      </c>
      <c r="E286" s="246" t="s">
        <v>21</v>
      </c>
      <c r="F286" s="247" t="s">
        <v>1323</v>
      </c>
      <c r="G286" s="245"/>
      <c r="H286" s="248">
        <v>4.375</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307</v>
      </c>
      <c r="AU286" s="254" t="s">
        <v>81</v>
      </c>
      <c r="AV286" s="14" t="s">
        <v>81</v>
      </c>
      <c r="AW286" s="14" t="s">
        <v>33</v>
      </c>
      <c r="AX286" s="14" t="s">
        <v>72</v>
      </c>
      <c r="AY286" s="254" t="s">
        <v>295</v>
      </c>
    </row>
    <row r="287" s="15" customFormat="1">
      <c r="A287" s="15"/>
      <c r="B287" s="255"/>
      <c r="C287" s="256"/>
      <c r="D287" s="235" t="s">
        <v>307</v>
      </c>
      <c r="E287" s="257" t="s">
        <v>21</v>
      </c>
      <c r="F287" s="258" t="s">
        <v>312</v>
      </c>
      <c r="G287" s="256"/>
      <c r="H287" s="259">
        <v>4.375</v>
      </c>
      <c r="I287" s="260"/>
      <c r="J287" s="256"/>
      <c r="K287" s="256"/>
      <c r="L287" s="261"/>
      <c r="M287" s="262"/>
      <c r="N287" s="263"/>
      <c r="O287" s="263"/>
      <c r="P287" s="263"/>
      <c r="Q287" s="263"/>
      <c r="R287" s="263"/>
      <c r="S287" s="263"/>
      <c r="T287" s="264"/>
      <c r="U287" s="15"/>
      <c r="V287" s="15"/>
      <c r="W287" s="15"/>
      <c r="X287" s="15"/>
      <c r="Y287" s="15"/>
      <c r="Z287" s="15"/>
      <c r="AA287" s="15"/>
      <c r="AB287" s="15"/>
      <c r="AC287" s="15"/>
      <c r="AD287" s="15"/>
      <c r="AE287" s="15"/>
      <c r="AT287" s="265" t="s">
        <v>307</v>
      </c>
      <c r="AU287" s="265" t="s">
        <v>81</v>
      </c>
      <c r="AV287" s="15" t="s">
        <v>303</v>
      </c>
      <c r="AW287" s="15" t="s">
        <v>33</v>
      </c>
      <c r="AX287" s="15" t="s">
        <v>79</v>
      </c>
      <c r="AY287" s="265" t="s">
        <v>295</v>
      </c>
    </row>
    <row r="288" s="2" customFormat="1" ht="66.75" customHeight="1">
      <c r="A288" s="40"/>
      <c r="B288" s="41"/>
      <c r="C288" s="215" t="s">
        <v>1069</v>
      </c>
      <c r="D288" s="215" t="s">
        <v>298</v>
      </c>
      <c r="E288" s="216" t="s">
        <v>1324</v>
      </c>
      <c r="F288" s="217" t="s">
        <v>1325</v>
      </c>
      <c r="G288" s="218" t="s">
        <v>301</v>
      </c>
      <c r="H288" s="219">
        <v>7.7380000000000004</v>
      </c>
      <c r="I288" s="220"/>
      <c r="J288" s="221">
        <f>ROUND(I288*H288,2)</f>
        <v>0</v>
      </c>
      <c r="K288" s="217" t="s">
        <v>302</v>
      </c>
      <c r="L288" s="46"/>
      <c r="M288" s="222" t="s">
        <v>21</v>
      </c>
      <c r="N288" s="223" t="s">
        <v>43</v>
      </c>
      <c r="O288" s="86"/>
      <c r="P288" s="224">
        <f>O288*H288</f>
        <v>0</v>
      </c>
      <c r="Q288" s="224">
        <v>0.030859999999999999</v>
      </c>
      <c r="R288" s="224">
        <f>Q288*H288</f>
        <v>0.23879468000000001</v>
      </c>
      <c r="S288" s="224">
        <v>0</v>
      </c>
      <c r="T288" s="225">
        <f>S288*H288</f>
        <v>0</v>
      </c>
      <c r="U288" s="40"/>
      <c r="V288" s="40"/>
      <c r="W288" s="40"/>
      <c r="X288" s="40"/>
      <c r="Y288" s="40"/>
      <c r="Z288" s="40"/>
      <c r="AA288" s="40"/>
      <c r="AB288" s="40"/>
      <c r="AC288" s="40"/>
      <c r="AD288" s="40"/>
      <c r="AE288" s="40"/>
      <c r="AR288" s="226" t="s">
        <v>373</v>
      </c>
      <c r="AT288" s="226" t="s">
        <v>298</v>
      </c>
      <c r="AU288" s="226" t="s">
        <v>81</v>
      </c>
      <c r="AY288" s="19" t="s">
        <v>295</v>
      </c>
      <c r="BE288" s="227">
        <f>IF(N288="základní",J288,0)</f>
        <v>0</v>
      </c>
      <c r="BF288" s="227">
        <f>IF(N288="snížená",J288,0)</f>
        <v>0</v>
      </c>
      <c r="BG288" s="227">
        <f>IF(N288="zákl. přenesená",J288,0)</f>
        <v>0</v>
      </c>
      <c r="BH288" s="227">
        <f>IF(N288="sníž. přenesená",J288,0)</f>
        <v>0</v>
      </c>
      <c r="BI288" s="227">
        <f>IF(N288="nulová",J288,0)</f>
        <v>0</v>
      </c>
      <c r="BJ288" s="19" t="s">
        <v>79</v>
      </c>
      <c r="BK288" s="227">
        <f>ROUND(I288*H288,2)</f>
        <v>0</v>
      </c>
      <c r="BL288" s="19" t="s">
        <v>373</v>
      </c>
      <c r="BM288" s="226" t="s">
        <v>1886</v>
      </c>
    </row>
    <row r="289" s="2" customFormat="1">
      <c r="A289" s="40"/>
      <c r="B289" s="41"/>
      <c r="C289" s="42"/>
      <c r="D289" s="228" t="s">
        <v>305</v>
      </c>
      <c r="E289" s="42"/>
      <c r="F289" s="229" t="s">
        <v>1327</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305</v>
      </c>
      <c r="AU289" s="19" t="s">
        <v>81</v>
      </c>
    </row>
    <row r="290" s="13" customFormat="1">
      <c r="A290" s="13"/>
      <c r="B290" s="233"/>
      <c r="C290" s="234"/>
      <c r="D290" s="235" t="s">
        <v>307</v>
      </c>
      <c r="E290" s="236" t="s">
        <v>21</v>
      </c>
      <c r="F290" s="237" t="s">
        <v>1328</v>
      </c>
      <c r="G290" s="234"/>
      <c r="H290" s="236" t="s">
        <v>21</v>
      </c>
      <c r="I290" s="238"/>
      <c r="J290" s="234"/>
      <c r="K290" s="234"/>
      <c r="L290" s="239"/>
      <c r="M290" s="240"/>
      <c r="N290" s="241"/>
      <c r="O290" s="241"/>
      <c r="P290" s="241"/>
      <c r="Q290" s="241"/>
      <c r="R290" s="241"/>
      <c r="S290" s="241"/>
      <c r="T290" s="242"/>
      <c r="U290" s="13"/>
      <c r="V290" s="13"/>
      <c r="W290" s="13"/>
      <c r="X290" s="13"/>
      <c r="Y290" s="13"/>
      <c r="Z290" s="13"/>
      <c r="AA290" s="13"/>
      <c r="AB290" s="13"/>
      <c r="AC290" s="13"/>
      <c r="AD290" s="13"/>
      <c r="AE290" s="13"/>
      <c r="AT290" s="243" t="s">
        <v>307</v>
      </c>
      <c r="AU290" s="243" t="s">
        <v>81</v>
      </c>
      <c r="AV290" s="13" t="s">
        <v>79</v>
      </c>
      <c r="AW290" s="13" t="s">
        <v>33</v>
      </c>
      <c r="AX290" s="13" t="s">
        <v>72</v>
      </c>
      <c r="AY290" s="243" t="s">
        <v>295</v>
      </c>
    </row>
    <row r="291" s="14" customFormat="1">
      <c r="A291" s="14"/>
      <c r="B291" s="244"/>
      <c r="C291" s="245"/>
      <c r="D291" s="235" t="s">
        <v>307</v>
      </c>
      <c r="E291" s="246" t="s">
        <v>21</v>
      </c>
      <c r="F291" s="247" t="s">
        <v>1329</v>
      </c>
      <c r="G291" s="245"/>
      <c r="H291" s="248">
        <v>7.7380000000000004</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307</v>
      </c>
      <c r="AU291" s="254" t="s">
        <v>81</v>
      </c>
      <c r="AV291" s="14" t="s">
        <v>81</v>
      </c>
      <c r="AW291" s="14" t="s">
        <v>33</v>
      </c>
      <c r="AX291" s="14" t="s">
        <v>72</v>
      </c>
      <c r="AY291" s="254" t="s">
        <v>295</v>
      </c>
    </row>
    <row r="292" s="15" customFormat="1">
      <c r="A292" s="15"/>
      <c r="B292" s="255"/>
      <c r="C292" s="256"/>
      <c r="D292" s="235" t="s">
        <v>307</v>
      </c>
      <c r="E292" s="257" t="s">
        <v>21</v>
      </c>
      <c r="F292" s="258" t="s">
        <v>312</v>
      </c>
      <c r="G292" s="256"/>
      <c r="H292" s="259">
        <v>7.7380000000000004</v>
      </c>
      <c r="I292" s="260"/>
      <c r="J292" s="256"/>
      <c r="K292" s="256"/>
      <c r="L292" s="261"/>
      <c r="M292" s="262"/>
      <c r="N292" s="263"/>
      <c r="O292" s="263"/>
      <c r="P292" s="263"/>
      <c r="Q292" s="263"/>
      <c r="R292" s="263"/>
      <c r="S292" s="263"/>
      <c r="T292" s="264"/>
      <c r="U292" s="15"/>
      <c r="V292" s="15"/>
      <c r="W292" s="15"/>
      <c r="X292" s="15"/>
      <c r="Y292" s="15"/>
      <c r="Z292" s="15"/>
      <c r="AA292" s="15"/>
      <c r="AB292" s="15"/>
      <c r="AC292" s="15"/>
      <c r="AD292" s="15"/>
      <c r="AE292" s="15"/>
      <c r="AT292" s="265" t="s">
        <v>307</v>
      </c>
      <c r="AU292" s="265" t="s">
        <v>81</v>
      </c>
      <c r="AV292" s="15" t="s">
        <v>303</v>
      </c>
      <c r="AW292" s="15" t="s">
        <v>33</v>
      </c>
      <c r="AX292" s="15" t="s">
        <v>79</v>
      </c>
      <c r="AY292" s="265" t="s">
        <v>295</v>
      </c>
    </row>
    <row r="293" s="2" customFormat="1" ht="55.5" customHeight="1">
      <c r="A293" s="40"/>
      <c r="B293" s="41"/>
      <c r="C293" s="215" t="s">
        <v>1073</v>
      </c>
      <c r="D293" s="215" t="s">
        <v>298</v>
      </c>
      <c r="E293" s="216" t="s">
        <v>1330</v>
      </c>
      <c r="F293" s="217" t="s">
        <v>1331</v>
      </c>
      <c r="G293" s="218" t="s">
        <v>301</v>
      </c>
      <c r="H293" s="219">
        <v>59</v>
      </c>
      <c r="I293" s="220"/>
      <c r="J293" s="221">
        <f>ROUND(I293*H293,2)</f>
        <v>0</v>
      </c>
      <c r="K293" s="217" t="s">
        <v>302</v>
      </c>
      <c r="L293" s="46"/>
      <c r="M293" s="222" t="s">
        <v>21</v>
      </c>
      <c r="N293" s="223" t="s">
        <v>43</v>
      </c>
      <c r="O293" s="86"/>
      <c r="P293" s="224">
        <f>O293*H293</f>
        <v>0</v>
      </c>
      <c r="Q293" s="224">
        <v>0.056890000000000003</v>
      </c>
      <c r="R293" s="224">
        <f>Q293*H293</f>
        <v>3.3565100000000001</v>
      </c>
      <c r="S293" s="224">
        <v>0</v>
      </c>
      <c r="T293" s="225">
        <f>S293*H293</f>
        <v>0</v>
      </c>
      <c r="U293" s="40"/>
      <c r="V293" s="40"/>
      <c r="W293" s="40"/>
      <c r="X293" s="40"/>
      <c r="Y293" s="40"/>
      <c r="Z293" s="40"/>
      <c r="AA293" s="40"/>
      <c r="AB293" s="40"/>
      <c r="AC293" s="40"/>
      <c r="AD293" s="40"/>
      <c r="AE293" s="40"/>
      <c r="AR293" s="226" t="s">
        <v>373</v>
      </c>
      <c r="AT293" s="226" t="s">
        <v>298</v>
      </c>
      <c r="AU293" s="226" t="s">
        <v>81</v>
      </c>
      <c r="AY293" s="19" t="s">
        <v>295</v>
      </c>
      <c r="BE293" s="227">
        <f>IF(N293="základní",J293,0)</f>
        <v>0</v>
      </c>
      <c r="BF293" s="227">
        <f>IF(N293="snížená",J293,0)</f>
        <v>0</v>
      </c>
      <c r="BG293" s="227">
        <f>IF(N293="zákl. přenesená",J293,0)</f>
        <v>0</v>
      </c>
      <c r="BH293" s="227">
        <f>IF(N293="sníž. přenesená",J293,0)</f>
        <v>0</v>
      </c>
      <c r="BI293" s="227">
        <f>IF(N293="nulová",J293,0)</f>
        <v>0</v>
      </c>
      <c r="BJ293" s="19" t="s">
        <v>79</v>
      </c>
      <c r="BK293" s="227">
        <f>ROUND(I293*H293,2)</f>
        <v>0</v>
      </c>
      <c r="BL293" s="19" t="s">
        <v>373</v>
      </c>
      <c r="BM293" s="226" t="s">
        <v>1887</v>
      </c>
    </row>
    <row r="294" s="2" customFormat="1">
      <c r="A294" s="40"/>
      <c r="B294" s="41"/>
      <c r="C294" s="42"/>
      <c r="D294" s="228" t="s">
        <v>305</v>
      </c>
      <c r="E294" s="42"/>
      <c r="F294" s="229" t="s">
        <v>1333</v>
      </c>
      <c r="G294" s="42"/>
      <c r="H294" s="42"/>
      <c r="I294" s="230"/>
      <c r="J294" s="42"/>
      <c r="K294" s="42"/>
      <c r="L294" s="46"/>
      <c r="M294" s="231"/>
      <c r="N294" s="232"/>
      <c r="O294" s="86"/>
      <c r="P294" s="86"/>
      <c r="Q294" s="86"/>
      <c r="R294" s="86"/>
      <c r="S294" s="86"/>
      <c r="T294" s="87"/>
      <c r="U294" s="40"/>
      <c r="V294" s="40"/>
      <c r="W294" s="40"/>
      <c r="X294" s="40"/>
      <c r="Y294" s="40"/>
      <c r="Z294" s="40"/>
      <c r="AA294" s="40"/>
      <c r="AB294" s="40"/>
      <c r="AC294" s="40"/>
      <c r="AD294" s="40"/>
      <c r="AE294" s="40"/>
      <c r="AT294" s="19" t="s">
        <v>305</v>
      </c>
      <c r="AU294" s="19" t="s">
        <v>81</v>
      </c>
    </row>
    <row r="295" s="13" customFormat="1">
      <c r="A295" s="13"/>
      <c r="B295" s="233"/>
      <c r="C295" s="234"/>
      <c r="D295" s="235" t="s">
        <v>307</v>
      </c>
      <c r="E295" s="236" t="s">
        <v>21</v>
      </c>
      <c r="F295" s="237" t="s">
        <v>1334</v>
      </c>
      <c r="G295" s="234"/>
      <c r="H295" s="236" t="s">
        <v>21</v>
      </c>
      <c r="I295" s="238"/>
      <c r="J295" s="234"/>
      <c r="K295" s="234"/>
      <c r="L295" s="239"/>
      <c r="M295" s="240"/>
      <c r="N295" s="241"/>
      <c r="O295" s="241"/>
      <c r="P295" s="241"/>
      <c r="Q295" s="241"/>
      <c r="R295" s="241"/>
      <c r="S295" s="241"/>
      <c r="T295" s="242"/>
      <c r="U295" s="13"/>
      <c r="V295" s="13"/>
      <c r="W295" s="13"/>
      <c r="X295" s="13"/>
      <c r="Y295" s="13"/>
      <c r="Z295" s="13"/>
      <c r="AA295" s="13"/>
      <c r="AB295" s="13"/>
      <c r="AC295" s="13"/>
      <c r="AD295" s="13"/>
      <c r="AE295" s="13"/>
      <c r="AT295" s="243" t="s">
        <v>307</v>
      </c>
      <c r="AU295" s="243" t="s">
        <v>81</v>
      </c>
      <c r="AV295" s="13" t="s">
        <v>79</v>
      </c>
      <c r="AW295" s="13" t="s">
        <v>33</v>
      </c>
      <c r="AX295" s="13" t="s">
        <v>72</v>
      </c>
      <c r="AY295" s="243" t="s">
        <v>295</v>
      </c>
    </row>
    <row r="296" s="14" customFormat="1">
      <c r="A296" s="14"/>
      <c r="B296" s="244"/>
      <c r="C296" s="245"/>
      <c r="D296" s="235" t="s">
        <v>307</v>
      </c>
      <c r="E296" s="246" t="s">
        <v>21</v>
      </c>
      <c r="F296" s="247" t="s">
        <v>1335</v>
      </c>
      <c r="G296" s="245"/>
      <c r="H296" s="248">
        <v>54.25</v>
      </c>
      <c r="I296" s="249"/>
      <c r="J296" s="245"/>
      <c r="K296" s="245"/>
      <c r="L296" s="250"/>
      <c r="M296" s="251"/>
      <c r="N296" s="252"/>
      <c r="O296" s="252"/>
      <c r="P296" s="252"/>
      <c r="Q296" s="252"/>
      <c r="R296" s="252"/>
      <c r="S296" s="252"/>
      <c r="T296" s="253"/>
      <c r="U296" s="14"/>
      <c r="V296" s="14"/>
      <c r="W296" s="14"/>
      <c r="X296" s="14"/>
      <c r="Y296" s="14"/>
      <c r="Z296" s="14"/>
      <c r="AA296" s="14"/>
      <c r="AB296" s="14"/>
      <c r="AC296" s="14"/>
      <c r="AD296" s="14"/>
      <c r="AE296" s="14"/>
      <c r="AT296" s="254" t="s">
        <v>307</v>
      </c>
      <c r="AU296" s="254" t="s">
        <v>81</v>
      </c>
      <c r="AV296" s="14" t="s">
        <v>81</v>
      </c>
      <c r="AW296" s="14" t="s">
        <v>33</v>
      </c>
      <c r="AX296" s="14" t="s">
        <v>72</v>
      </c>
      <c r="AY296" s="254" t="s">
        <v>295</v>
      </c>
    </row>
    <row r="297" s="14" customFormat="1">
      <c r="A297" s="14"/>
      <c r="B297" s="244"/>
      <c r="C297" s="245"/>
      <c r="D297" s="235" t="s">
        <v>307</v>
      </c>
      <c r="E297" s="246" t="s">
        <v>21</v>
      </c>
      <c r="F297" s="247" t="s">
        <v>1336</v>
      </c>
      <c r="G297" s="245"/>
      <c r="H297" s="248">
        <v>4.75</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307</v>
      </c>
      <c r="AU297" s="254" t="s">
        <v>81</v>
      </c>
      <c r="AV297" s="14" t="s">
        <v>81</v>
      </c>
      <c r="AW297" s="14" t="s">
        <v>33</v>
      </c>
      <c r="AX297" s="14" t="s">
        <v>72</v>
      </c>
      <c r="AY297" s="254" t="s">
        <v>295</v>
      </c>
    </row>
    <row r="298" s="15" customFormat="1">
      <c r="A298" s="15"/>
      <c r="B298" s="255"/>
      <c r="C298" s="256"/>
      <c r="D298" s="235" t="s">
        <v>307</v>
      </c>
      <c r="E298" s="257" t="s">
        <v>21</v>
      </c>
      <c r="F298" s="258" t="s">
        <v>312</v>
      </c>
      <c r="G298" s="256"/>
      <c r="H298" s="259">
        <v>59</v>
      </c>
      <c r="I298" s="260"/>
      <c r="J298" s="256"/>
      <c r="K298" s="256"/>
      <c r="L298" s="261"/>
      <c r="M298" s="262"/>
      <c r="N298" s="263"/>
      <c r="O298" s="263"/>
      <c r="P298" s="263"/>
      <c r="Q298" s="263"/>
      <c r="R298" s="263"/>
      <c r="S298" s="263"/>
      <c r="T298" s="264"/>
      <c r="U298" s="15"/>
      <c r="V298" s="15"/>
      <c r="W298" s="15"/>
      <c r="X298" s="15"/>
      <c r="Y298" s="15"/>
      <c r="Z298" s="15"/>
      <c r="AA298" s="15"/>
      <c r="AB298" s="15"/>
      <c r="AC298" s="15"/>
      <c r="AD298" s="15"/>
      <c r="AE298" s="15"/>
      <c r="AT298" s="265" t="s">
        <v>307</v>
      </c>
      <c r="AU298" s="265" t="s">
        <v>81</v>
      </c>
      <c r="AV298" s="15" t="s">
        <v>303</v>
      </c>
      <c r="AW298" s="15" t="s">
        <v>33</v>
      </c>
      <c r="AX298" s="15" t="s">
        <v>79</v>
      </c>
      <c r="AY298" s="265" t="s">
        <v>295</v>
      </c>
    </row>
    <row r="299" s="2" customFormat="1" ht="44.25" customHeight="1">
      <c r="A299" s="40"/>
      <c r="B299" s="41"/>
      <c r="C299" s="215" t="s">
        <v>1077</v>
      </c>
      <c r="D299" s="215" t="s">
        <v>298</v>
      </c>
      <c r="E299" s="216" t="s">
        <v>1337</v>
      </c>
      <c r="F299" s="217" t="s">
        <v>1338</v>
      </c>
      <c r="G299" s="218" t="s">
        <v>328</v>
      </c>
      <c r="H299" s="219">
        <v>1.74</v>
      </c>
      <c r="I299" s="220"/>
      <c r="J299" s="221">
        <f>ROUND(I299*H299,2)</f>
        <v>0</v>
      </c>
      <c r="K299" s="217" t="s">
        <v>302</v>
      </c>
      <c r="L299" s="46"/>
      <c r="M299" s="222" t="s">
        <v>21</v>
      </c>
      <c r="N299" s="223" t="s">
        <v>43</v>
      </c>
      <c r="O299" s="86"/>
      <c r="P299" s="224">
        <f>O299*H299</f>
        <v>0</v>
      </c>
      <c r="Q299" s="224">
        <v>0.00092000000000000003</v>
      </c>
      <c r="R299" s="224">
        <f>Q299*H299</f>
        <v>0.0016008000000000001</v>
      </c>
      <c r="S299" s="224">
        <v>0</v>
      </c>
      <c r="T299" s="225">
        <f>S299*H299</f>
        <v>0</v>
      </c>
      <c r="U299" s="40"/>
      <c r="V299" s="40"/>
      <c r="W299" s="40"/>
      <c r="X299" s="40"/>
      <c r="Y299" s="40"/>
      <c r="Z299" s="40"/>
      <c r="AA299" s="40"/>
      <c r="AB299" s="40"/>
      <c r="AC299" s="40"/>
      <c r="AD299" s="40"/>
      <c r="AE299" s="40"/>
      <c r="AR299" s="226" t="s">
        <v>373</v>
      </c>
      <c r="AT299" s="226" t="s">
        <v>298</v>
      </c>
      <c r="AU299" s="226" t="s">
        <v>81</v>
      </c>
      <c r="AY299" s="19" t="s">
        <v>295</v>
      </c>
      <c r="BE299" s="227">
        <f>IF(N299="základní",J299,0)</f>
        <v>0</v>
      </c>
      <c r="BF299" s="227">
        <f>IF(N299="snížená",J299,0)</f>
        <v>0</v>
      </c>
      <c r="BG299" s="227">
        <f>IF(N299="zákl. přenesená",J299,0)</f>
        <v>0</v>
      </c>
      <c r="BH299" s="227">
        <f>IF(N299="sníž. přenesená",J299,0)</f>
        <v>0</v>
      </c>
      <c r="BI299" s="227">
        <f>IF(N299="nulová",J299,0)</f>
        <v>0</v>
      </c>
      <c r="BJ299" s="19" t="s">
        <v>79</v>
      </c>
      <c r="BK299" s="227">
        <f>ROUND(I299*H299,2)</f>
        <v>0</v>
      </c>
      <c r="BL299" s="19" t="s">
        <v>373</v>
      </c>
      <c r="BM299" s="226" t="s">
        <v>1888</v>
      </c>
    </row>
    <row r="300" s="2" customFormat="1">
      <c r="A300" s="40"/>
      <c r="B300" s="41"/>
      <c r="C300" s="42"/>
      <c r="D300" s="228" t="s">
        <v>305</v>
      </c>
      <c r="E300" s="42"/>
      <c r="F300" s="229" t="s">
        <v>1340</v>
      </c>
      <c r="G300" s="42"/>
      <c r="H300" s="42"/>
      <c r="I300" s="230"/>
      <c r="J300" s="42"/>
      <c r="K300" s="42"/>
      <c r="L300" s="46"/>
      <c r="M300" s="231"/>
      <c r="N300" s="232"/>
      <c r="O300" s="86"/>
      <c r="P300" s="86"/>
      <c r="Q300" s="86"/>
      <c r="R300" s="86"/>
      <c r="S300" s="86"/>
      <c r="T300" s="87"/>
      <c r="U300" s="40"/>
      <c r="V300" s="40"/>
      <c r="W300" s="40"/>
      <c r="X300" s="40"/>
      <c r="Y300" s="40"/>
      <c r="Z300" s="40"/>
      <c r="AA300" s="40"/>
      <c r="AB300" s="40"/>
      <c r="AC300" s="40"/>
      <c r="AD300" s="40"/>
      <c r="AE300" s="40"/>
      <c r="AT300" s="19" t="s">
        <v>305</v>
      </c>
      <c r="AU300" s="19" t="s">
        <v>81</v>
      </c>
    </row>
    <row r="301" s="13" customFormat="1">
      <c r="A301" s="13"/>
      <c r="B301" s="233"/>
      <c r="C301" s="234"/>
      <c r="D301" s="235" t="s">
        <v>307</v>
      </c>
      <c r="E301" s="236" t="s">
        <v>21</v>
      </c>
      <c r="F301" s="237" t="s">
        <v>1341</v>
      </c>
      <c r="G301" s="234"/>
      <c r="H301" s="236" t="s">
        <v>21</v>
      </c>
      <c r="I301" s="238"/>
      <c r="J301" s="234"/>
      <c r="K301" s="234"/>
      <c r="L301" s="239"/>
      <c r="M301" s="240"/>
      <c r="N301" s="241"/>
      <c r="O301" s="241"/>
      <c r="P301" s="241"/>
      <c r="Q301" s="241"/>
      <c r="R301" s="241"/>
      <c r="S301" s="241"/>
      <c r="T301" s="242"/>
      <c r="U301" s="13"/>
      <c r="V301" s="13"/>
      <c r="W301" s="13"/>
      <c r="X301" s="13"/>
      <c r="Y301" s="13"/>
      <c r="Z301" s="13"/>
      <c r="AA301" s="13"/>
      <c r="AB301" s="13"/>
      <c r="AC301" s="13"/>
      <c r="AD301" s="13"/>
      <c r="AE301" s="13"/>
      <c r="AT301" s="243" t="s">
        <v>307</v>
      </c>
      <c r="AU301" s="243" t="s">
        <v>81</v>
      </c>
      <c r="AV301" s="13" t="s">
        <v>79</v>
      </c>
      <c r="AW301" s="13" t="s">
        <v>33</v>
      </c>
      <c r="AX301" s="13" t="s">
        <v>72</v>
      </c>
      <c r="AY301" s="243" t="s">
        <v>295</v>
      </c>
    </row>
    <row r="302" s="14" customFormat="1">
      <c r="A302" s="14"/>
      <c r="B302" s="244"/>
      <c r="C302" s="245"/>
      <c r="D302" s="235" t="s">
        <v>307</v>
      </c>
      <c r="E302" s="246" t="s">
        <v>21</v>
      </c>
      <c r="F302" s="247" t="s">
        <v>1342</v>
      </c>
      <c r="G302" s="245"/>
      <c r="H302" s="248">
        <v>1.74</v>
      </c>
      <c r="I302" s="249"/>
      <c r="J302" s="245"/>
      <c r="K302" s="245"/>
      <c r="L302" s="250"/>
      <c r="M302" s="251"/>
      <c r="N302" s="252"/>
      <c r="O302" s="252"/>
      <c r="P302" s="252"/>
      <c r="Q302" s="252"/>
      <c r="R302" s="252"/>
      <c r="S302" s="252"/>
      <c r="T302" s="253"/>
      <c r="U302" s="14"/>
      <c r="V302" s="14"/>
      <c r="W302" s="14"/>
      <c r="X302" s="14"/>
      <c r="Y302" s="14"/>
      <c r="Z302" s="14"/>
      <c r="AA302" s="14"/>
      <c r="AB302" s="14"/>
      <c r="AC302" s="14"/>
      <c r="AD302" s="14"/>
      <c r="AE302" s="14"/>
      <c r="AT302" s="254" t="s">
        <v>307</v>
      </c>
      <c r="AU302" s="254" t="s">
        <v>81</v>
      </c>
      <c r="AV302" s="14" t="s">
        <v>81</v>
      </c>
      <c r="AW302" s="14" t="s">
        <v>33</v>
      </c>
      <c r="AX302" s="14" t="s">
        <v>72</v>
      </c>
      <c r="AY302" s="254" t="s">
        <v>295</v>
      </c>
    </row>
    <row r="303" s="15" customFormat="1">
      <c r="A303" s="15"/>
      <c r="B303" s="255"/>
      <c r="C303" s="256"/>
      <c r="D303" s="235" t="s">
        <v>307</v>
      </c>
      <c r="E303" s="257" t="s">
        <v>21</v>
      </c>
      <c r="F303" s="258" t="s">
        <v>312</v>
      </c>
      <c r="G303" s="256"/>
      <c r="H303" s="259">
        <v>1.74</v>
      </c>
      <c r="I303" s="260"/>
      <c r="J303" s="256"/>
      <c r="K303" s="256"/>
      <c r="L303" s="261"/>
      <c r="M303" s="262"/>
      <c r="N303" s="263"/>
      <c r="O303" s="263"/>
      <c r="P303" s="263"/>
      <c r="Q303" s="263"/>
      <c r="R303" s="263"/>
      <c r="S303" s="263"/>
      <c r="T303" s="264"/>
      <c r="U303" s="15"/>
      <c r="V303" s="15"/>
      <c r="W303" s="15"/>
      <c r="X303" s="15"/>
      <c r="Y303" s="15"/>
      <c r="Z303" s="15"/>
      <c r="AA303" s="15"/>
      <c r="AB303" s="15"/>
      <c r="AC303" s="15"/>
      <c r="AD303" s="15"/>
      <c r="AE303" s="15"/>
      <c r="AT303" s="265" t="s">
        <v>307</v>
      </c>
      <c r="AU303" s="265" t="s">
        <v>81</v>
      </c>
      <c r="AV303" s="15" t="s">
        <v>303</v>
      </c>
      <c r="AW303" s="15" t="s">
        <v>33</v>
      </c>
      <c r="AX303" s="15" t="s">
        <v>79</v>
      </c>
      <c r="AY303" s="265" t="s">
        <v>295</v>
      </c>
    </row>
    <row r="304" s="2" customFormat="1" ht="44.25" customHeight="1">
      <c r="A304" s="40"/>
      <c r="B304" s="41"/>
      <c r="C304" s="215" t="s">
        <v>1083</v>
      </c>
      <c r="D304" s="215" t="s">
        <v>298</v>
      </c>
      <c r="E304" s="216" t="s">
        <v>1343</v>
      </c>
      <c r="F304" s="217" t="s">
        <v>1344</v>
      </c>
      <c r="G304" s="218" t="s">
        <v>301</v>
      </c>
      <c r="H304" s="219">
        <v>21.675000000000001</v>
      </c>
      <c r="I304" s="220"/>
      <c r="J304" s="221">
        <f>ROUND(I304*H304,2)</f>
        <v>0</v>
      </c>
      <c r="K304" s="217" t="s">
        <v>302</v>
      </c>
      <c r="L304" s="46"/>
      <c r="M304" s="222" t="s">
        <v>21</v>
      </c>
      <c r="N304" s="223" t="s">
        <v>43</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373</v>
      </c>
      <c r="AT304" s="226" t="s">
        <v>298</v>
      </c>
      <c r="AU304" s="226" t="s">
        <v>81</v>
      </c>
      <c r="AY304" s="19" t="s">
        <v>295</v>
      </c>
      <c r="BE304" s="227">
        <f>IF(N304="základní",J304,0)</f>
        <v>0</v>
      </c>
      <c r="BF304" s="227">
        <f>IF(N304="snížená",J304,0)</f>
        <v>0</v>
      </c>
      <c r="BG304" s="227">
        <f>IF(N304="zákl. přenesená",J304,0)</f>
        <v>0</v>
      </c>
      <c r="BH304" s="227">
        <f>IF(N304="sníž. přenesená",J304,0)</f>
        <v>0</v>
      </c>
      <c r="BI304" s="227">
        <f>IF(N304="nulová",J304,0)</f>
        <v>0</v>
      </c>
      <c r="BJ304" s="19" t="s">
        <v>79</v>
      </c>
      <c r="BK304" s="227">
        <f>ROUND(I304*H304,2)</f>
        <v>0</v>
      </c>
      <c r="BL304" s="19" t="s">
        <v>373</v>
      </c>
      <c r="BM304" s="226" t="s">
        <v>1889</v>
      </c>
    </row>
    <row r="305" s="2" customFormat="1">
      <c r="A305" s="40"/>
      <c r="B305" s="41"/>
      <c r="C305" s="42"/>
      <c r="D305" s="228" t="s">
        <v>305</v>
      </c>
      <c r="E305" s="42"/>
      <c r="F305" s="229" t="s">
        <v>1346</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305</v>
      </c>
      <c r="AU305" s="19" t="s">
        <v>81</v>
      </c>
    </row>
    <row r="306" s="13" customFormat="1">
      <c r="A306" s="13"/>
      <c r="B306" s="233"/>
      <c r="C306" s="234"/>
      <c r="D306" s="235" t="s">
        <v>307</v>
      </c>
      <c r="E306" s="236" t="s">
        <v>21</v>
      </c>
      <c r="F306" s="237" t="s">
        <v>1347</v>
      </c>
      <c r="G306" s="234"/>
      <c r="H306" s="236" t="s">
        <v>21</v>
      </c>
      <c r="I306" s="238"/>
      <c r="J306" s="234"/>
      <c r="K306" s="234"/>
      <c r="L306" s="239"/>
      <c r="M306" s="240"/>
      <c r="N306" s="241"/>
      <c r="O306" s="241"/>
      <c r="P306" s="241"/>
      <c r="Q306" s="241"/>
      <c r="R306" s="241"/>
      <c r="S306" s="241"/>
      <c r="T306" s="242"/>
      <c r="U306" s="13"/>
      <c r="V306" s="13"/>
      <c r="W306" s="13"/>
      <c r="X306" s="13"/>
      <c r="Y306" s="13"/>
      <c r="Z306" s="13"/>
      <c r="AA306" s="13"/>
      <c r="AB306" s="13"/>
      <c r="AC306" s="13"/>
      <c r="AD306" s="13"/>
      <c r="AE306" s="13"/>
      <c r="AT306" s="243" t="s">
        <v>307</v>
      </c>
      <c r="AU306" s="243" t="s">
        <v>81</v>
      </c>
      <c r="AV306" s="13" t="s">
        <v>79</v>
      </c>
      <c r="AW306" s="13" t="s">
        <v>33</v>
      </c>
      <c r="AX306" s="13" t="s">
        <v>72</v>
      </c>
      <c r="AY306" s="243" t="s">
        <v>295</v>
      </c>
    </row>
    <row r="307" s="14" customFormat="1">
      <c r="A307" s="14"/>
      <c r="B307" s="244"/>
      <c r="C307" s="245"/>
      <c r="D307" s="235" t="s">
        <v>307</v>
      </c>
      <c r="E307" s="246" t="s">
        <v>21</v>
      </c>
      <c r="F307" s="247" t="s">
        <v>1348</v>
      </c>
      <c r="G307" s="245"/>
      <c r="H307" s="248">
        <v>21.675000000000001</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307</v>
      </c>
      <c r="AU307" s="254" t="s">
        <v>81</v>
      </c>
      <c r="AV307" s="14" t="s">
        <v>81</v>
      </c>
      <c r="AW307" s="14" t="s">
        <v>33</v>
      </c>
      <c r="AX307" s="14" t="s">
        <v>72</v>
      </c>
      <c r="AY307" s="254" t="s">
        <v>295</v>
      </c>
    </row>
    <row r="308" s="15" customFormat="1">
      <c r="A308" s="15"/>
      <c r="B308" s="255"/>
      <c r="C308" s="256"/>
      <c r="D308" s="235" t="s">
        <v>307</v>
      </c>
      <c r="E308" s="257" t="s">
        <v>21</v>
      </c>
      <c r="F308" s="258" t="s">
        <v>312</v>
      </c>
      <c r="G308" s="256"/>
      <c r="H308" s="259">
        <v>21.675000000000001</v>
      </c>
      <c r="I308" s="260"/>
      <c r="J308" s="256"/>
      <c r="K308" s="256"/>
      <c r="L308" s="261"/>
      <c r="M308" s="262"/>
      <c r="N308" s="263"/>
      <c r="O308" s="263"/>
      <c r="P308" s="263"/>
      <c r="Q308" s="263"/>
      <c r="R308" s="263"/>
      <c r="S308" s="263"/>
      <c r="T308" s="264"/>
      <c r="U308" s="15"/>
      <c r="V308" s="15"/>
      <c r="W308" s="15"/>
      <c r="X308" s="15"/>
      <c r="Y308" s="15"/>
      <c r="Z308" s="15"/>
      <c r="AA308" s="15"/>
      <c r="AB308" s="15"/>
      <c r="AC308" s="15"/>
      <c r="AD308" s="15"/>
      <c r="AE308" s="15"/>
      <c r="AT308" s="265" t="s">
        <v>307</v>
      </c>
      <c r="AU308" s="265" t="s">
        <v>81</v>
      </c>
      <c r="AV308" s="15" t="s">
        <v>303</v>
      </c>
      <c r="AW308" s="15" t="s">
        <v>33</v>
      </c>
      <c r="AX308" s="15" t="s">
        <v>79</v>
      </c>
      <c r="AY308" s="265" t="s">
        <v>295</v>
      </c>
    </row>
    <row r="309" s="2" customFormat="1" ht="24.15" customHeight="1">
      <c r="A309" s="40"/>
      <c r="B309" s="41"/>
      <c r="C309" s="286" t="s">
        <v>1087</v>
      </c>
      <c r="D309" s="286" t="s">
        <v>947</v>
      </c>
      <c r="E309" s="287" t="s">
        <v>1349</v>
      </c>
      <c r="F309" s="288" t="s">
        <v>1350</v>
      </c>
      <c r="G309" s="289" t="s">
        <v>301</v>
      </c>
      <c r="H309" s="290">
        <v>22.109000000000002</v>
      </c>
      <c r="I309" s="291"/>
      <c r="J309" s="292">
        <f>ROUND(I309*H309,2)</f>
        <v>0</v>
      </c>
      <c r="K309" s="288" t="s">
        <v>302</v>
      </c>
      <c r="L309" s="293"/>
      <c r="M309" s="294" t="s">
        <v>21</v>
      </c>
      <c r="N309" s="295" t="s">
        <v>43</v>
      </c>
      <c r="O309" s="86"/>
      <c r="P309" s="224">
        <f>O309*H309</f>
        <v>0</v>
      </c>
      <c r="Q309" s="224">
        <v>0.0030000000000000001</v>
      </c>
      <c r="R309" s="224">
        <f>Q309*H309</f>
        <v>0.066327000000000011</v>
      </c>
      <c r="S309" s="224">
        <v>0</v>
      </c>
      <c r="T309" s="225">
        <f>S309*H309</f>
        <v>0</v>
      </c>
      <c r="U309" s="40"/>
      <c r="V309" s="40"/>
      <c r="W309" s="40"/>
      <c r="X309" s="40"/>
      <c r="Y309" s="40"/>
      <c r="Z309" s="40"/>
      <c r="AA309" s="40"/>
      <c r="AB309" s="40"/>
      <c r="AC309" s="40"/>
      <c r="AD309" s="40"/>
      <c r="AE309" s="40"/>
      <c r="AR309" s="226" t="s">
        <v>997</v>
      </c>
      <c r="AT309" s="226" t="s">
        <v>947</v>
      </c>
      <c r="AU309" s="226" t="s">
        <v>81</v>
      </c>
      <c r="AY309" s="19" t="s">
        <v>295</v>
      </c>
      <c r="BE309" s="227">
        <f>IF(N309="základní",J309,0)</f>
        <v>0</v>
      </c>
      <c r="BF309" s="227">
        <f>IF(N309="snížená",J309,0)</f>
        <v>0</v>
      </c>
      <c r="BG309" s="227">
        <f>IF(N309="zákl. přenesená",J309,0)</f>
        <v>0</v>
      </c>
      <c r="BH309" s="227">
        <f>IF(N309="sníž. přenesená",J309,0)</f>
        <v>0</v>
      </c>
      <c r="BI309" s="227">
        <f>IF(N309="nulová",J309,0)</f>
        <v>0</v>
      </c>
      <c r="BJ309" s="19" t="s">
        <v>79</v>
      </c>
      <c r="BK309" s="227">
        <f>ROUND(I309*H309,2)</f>
        <v>0</v>
      </c>
      <c r="BL309" s="19" t="s">
        <v>373</v>
      </c>
      <c r="BM309" s="226" t="s">
        <v>1890</v>
      </c>
    </row>
    <row r="310" s="14" customFormat="1">
      <c r="A310" s="14"/>
      <c r="B310" s="244"/>
      <c r="C310" s="245"/>
      <c r="D310" s="235" t="s">
        <v>307</v>
      </c>
      <c r="E310" s="245"/>
      <c r="F310" s="247" t="s">
        <v>1352</v>
      </c>
      <c r="G310" s="245"/>
      <c r="H310" s="248">
        <v>22.109000000000002</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307</v>
      </c>
      <c r="AU310" s="254" t="s">
        <v>81</v>
      </c>
      <c r="AV310" s="14" t="s">
        <v>81</v>
      </c>
      <c r="AW310" s="14" t="s">
        <v>4</v>
      </c>
      <c r="AX310" s="14" t="s">
        <v>79</v>
      </c>
      <c r="AY310" s="254" t="s">
        <v>295</v>
      </c>
    </row>
    <row r="311" s="2" customFormat="1" ht="55.5" customHeight="1">
      <c r="A311" s="40"/>
      <c r="B311" s="41"/>
      <c r="C311" s="215" t="s">
        <v>1092</v>
      </c>
      <c r="D311" s="215" t="s">
        <v>298</v>
      </c>
      <c r="E311" s="216" t="s">
        <v>1353</v>
      </c>
      <c r="F311" s="217" t="s">
        <v>1354</v>
      </c>
      <c r="G311" s="218" t="s">
        <v>301</v>
      </c>
      <c r="H311" s="219">
        <v>2.0880000000000001</v>
      </c>
      <c r="I311" s="220"/>
      <c r="J311" s="221">
        <f>ROUND(I311*H311,2)</f>
        <v>0</v>
      </c>
      <c r="K311" s="217" t="s">
        <v>302</v>
      </c>
      <c r="L311" s="46"/>
      <c r="M311" s="222" t="s">
        <v>21</v>
      </c>
      <c r="N311" s="223" t="s">
        <v>43</v>
      </c>
      <c r="O311" s="86"/>
      <c r="P311" s="224">
        <f>O311*H311</f>
        <v>0</v>
      </c>
      <c r="Q311" s="224">
        <v>0.01213</v>
      </c>
      <c r="R311" s="224">
        <f>Q311*H311</f>
        <v>0.02532744</v>
      </c>
      <c r="S311" s="224">
        <v>0</v>
      </c>
      <c r="T311" s="225">
        <f>S311*H311</f>
        <v>0</v>
      </c>
      <c r="U311" s="40"/>
      <c r="V311" s="40"/>
      <c r="W311" s="40"/>
      <c r="X311" s="40"/>
      <c r="Y311" s="40"/>
      <c r="Z311" s="40"/>
      <c r="AA311" s="40"/>
      <c r="AB311" s="40"/>
      <c r="AC311" s="40"/>
      <c r="AD311" s="40"/>
      <c r="AE311" s="40"/>
      <c r="AR311" s="226" t="s">
        <v>373</v>
      </c>
      <c r="AT311" s="226" t="s">
        <v>298</v>
      </c>
      <c r="AU311" s="226" t="s">
        <v>81</v>
      </c>
      <c r="AY311" s="19" t="s">
        <v>295</v>
      </c>
      <c r="BE311" s="227">
        <f>IF(N311="základní",J311,0)</f>
        <v>0</v>
      </c>
      <c r="BF311" s="227">
        <f>IF(N311="snížená",J311,0)</f>
        <v>0</v>
      </c>
      <c r="BG311" s="227">
        <f>IF(N311="zákl. přenesená",J311,0)</f>
        <v>0</v>
      </c>
      <c r="BH311" s="227">
        <f>IF(N311="sníž. přenesená",J311,0)</f>
        <v>0</v>
      </c>
      <c r="BI311" s="227">
        <f>IF(N311="nulová",J311,0)</f>
        <v>0</v>
      </c>
      <c r="BJ311" s="19" t="s">
        <v>79</v>
      </c>
      <c r="BK311" s="227">
        <f>ROUND(I311*H311,2)</f>
        <v>0</v>
      </c>
      <c r="BL311" s="19" t="s">
        <v>373</v>
      </c>
      <c r="BM311" s="226" t="s">
        <v>1891</v>
      </c>
    </row>
    <row r="312" s="2" customFormat="1">
      <c r="A312" s="40"/>
      <c r="B312" s="41"/>
      <c r="C312" s="42"/>
      <c r="D312" s="228" t="s">
        <v>305</v>
      </c>
      <c r="E312" s="42"/>
      <c r="F312" s="229" t="s">
        <v>1356</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305</v>
      </c>
      <c r="AU312" s="19" t="s">
        <v>81</v>
      </c>
    </row>
    <row r="313" s="13" customFormat="1">
      <c r="A313" s="13"/>
      <c r="B313" s="233"/>
      <c r="C313" s="234"/>
      <c r="D313" s="235" t="s">
        <v>307</v>
      </c>
      <c r="E313" s="236" t="s">
        <v>21</v>
      </c>
      <c r="F313" s="237" t="s">
        <v>1341</v>
      </c>
      <c r="G313" s="234"/>
      <c r="H313" s="236" t="s">
        <v>21</v>
      </c>
      <c r="I313" s="238"/>
      <c r="J313" s="234"/>
      <c r="K313" s="234"/>
      <c r="L313" s="239"/>
      <c r="M313" s="240"/>
      <c r="N313" s="241"/>
      <c r="O313" s="241"/>
      <c r="P313" s="241"/>
      <c r="Q313" s="241"/>
      <c r="R313" s="241"/>
      <c r="S313" s="241"/>
      <c r="T313" s="242"/>
      <c r="U313" s="13"/>
      <c r="V313" s="13"/>
      <c r="W313" s="13"/>
      <c r="X313" s="13"/>
      <c r="Y313" s="13"/>
      <c r="Z313" s="13"/>
      <c r="AA313" s="13"/>
      <c r="AB313" s="13"/>
      <c r="AC313" s="13"/>
      <c r="AD313" s="13"/>
      <c r="AE313" s="13"/>
      <c r="AT313" s="243" t="s">
        <v>307</v>
      </c>
      <c r="AU313" s="243" t="s">
        <v>81</v>
      </c>
      <c r="AV313" s="13" t="s">
        <v>79</v>
      </c>
      <c r="AW313" s="13" t="s">
        <v>33</v>
      </c>
      <c r="AX313" s="13" t="s">
        <v>72</v>
      </c>
      <c r="AY313" s="243" t="s">
        <v>295</v>
      </c>
    </row>
    <row r="314" s="14" customFormat="1">
      <c r="A314" s="14"/>
      <c r="B314" s="244"/>
      <c r="C314" s="245"/>
      <c r="D314" s="235" t="s">
        <v>307</v>
      </c>
      <c r="E314" s="246" t="s">
        <v>21</v>
      </c>
      <c r="F314" s="247" t="s">
        <v>1357</v>
      </c>
      <c r="G314" s="245"/>
      <c r="H314" s="248">
        <v>2.0880000000000001</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307</v>
      </c>
      <c r="AU314" s="254" t="s">
        <v>81</v>
      </c>
      <c r="AV314" s="14" t="s">
        <v>81</v>
      </c>
      <c r="AW314" s="14" t="s">
        <v>33</v>
      </c>
      <c r="AX314" s="14" t="s">
        <v>72</v>
      </c>
      <c r="AY314" s="254" t="s">
        <v>295</v>
      </c>
    </row>
    <row r="315" s="15" customFormat="1">
      <c r="A315" s="15"/>
      <c r="B315" s="255"/>
      <c r="C315" s="256"/>
      <c r="D315" s="235" t="s">
        <v>307</v>
      </c>
      <c r="E315" s="257" t="s">
        <v>21</v>
      </c>
      <c r="F315" s="258" t="s">
        <v>312</v>
      </c>
      <c r="G315" s="256"/>
      <c r="H315" s="259">
        <v>2.0880000000000001</v>
      </c>
      <c r="I315" s="260"/>
      <c r="J315" s="256"/>
      <c r="K315" s="256"/>
      <c r="L315" s="261"/>
      <c r="M315" s="262"/>
      <c r="N315" s="263"/>
      <c r="O315" s="263"/>
      <c r="P315" s="263"/>
      <c r="Q315" s="263"/>
      <c r="R315" s="263"/>
      <c r="S315" s="263"/>
      <c r="T315" s="264"/>
      <c r="U315" s="15"/>
      <c r="V315" s="15"/>
      <c r="W315" s="15"/>
      <c r="X315" s="15"/>
      <c r="Y315" s="15"/>
      <c r="Z315" s="15"/>
      <c r="AA315" s="15"/>
      <c r="AB315" s="15"/>
      <c r="AC315" s="15"/>
      <c r="AD315" s="15"/>
      <c r="AE315" s="15"/>
      <c r="AT315" s="265" t="s">
        <v>307</v>
      </c>
      <c r="AU315" s="265" t="s">
        <v>81</v>
      </c>
      <c r="AV315" s="15" t="s">
        <v>303</v>
      </c>
      <c r="AW315" s="15" t="s">
        <v>33</v>
      </c>
      <c r="AX315" s="15" t="s">
        <v>79</v>
      </c>
      <c r="AY315" s="265" t="s">
        <v>295</v>
      </c>
    </row>
    <row r="316" s="2" customFormat="1" ht="62.7" customHeight="1">
      <c r="A316" s="40"/>
      <c r="B316" s="41"/>
      <c r="C316" s="215" t="s">
        <v>1098</v>
      </c>
      <c r="D316" s="215" t="s">
        <v>298</v>
      </c>
      <c r="E316" s="216" t="s">
        <v>1358</v>
      </c>
      <c r="F316" s="217" t="s">
        <v>1359</v>
      </c>
      <c r="G316" s="218" t="s">
        <v>301</v>
      </c>
      <c r="H316" s="219">
        <v>21.675000000000001</v>
      </c>
      <c r="I316" s="220"/>
      <c r="J316" s="221">
        <f>ROUND(I316*H316,2)</f>
        <v>0</v>
      </c>
      <c r="K316" s="217" t="s">
        <v>302</v>
      </c>
      <c r="L316" s="46"/>
      <c r="M316" s="222" t="s">
        <v>21</v>
      </c>
      <c r="N316" s="223" t="s">
        <v>43</v>
      </c>
      <c r="O316" s="86"/>
      <c r="P316" s="224">
        <f>O316*H316</f>
        <v>0</v>
      </c>
      <c r="Q316" s="224">
        <v>0.030949999999999998</v>
      </c>
      <c r="R316" s="224">
        <f>Q316*H316</f>
        <v>0.67084124999999994</v>
      </c>
      <c r="S316" s="224">
        <v>0</v>
      </c>
      <c r="T316" s="225">
        <f>S316*H316</f>
        <v>0</v>
      </c>
      <c r="U316" s="40"/>
      <c r="V316" s="40"/>
      <c r="W316" s="40"/>
      <c r="X316" s="40"/>
      <c r="Y316" s="40"/>
      <c r="Z316" s="40"/>
      <c r="AA316" s="40"/>
      <c r="AB316" s="40"/>
      <c r="AC316" s="40"/>
      <c r="AD316" s="40"/>
      <c r="AE316" s="40"/>
      <c r="AR316" s="226" t="s">
        <v>373</v>
      </c>
      <c r="AT316" s="226" t="s">
        <v>298</v>
      </c>
      <c r="AU316" s="226" t="s">
        <v>81</v>
      </c>
      <c r="AY316" s="19" t="s">
        <v>295</v>
      </c>
      <c r="BE316" s="227">
        <f>IF(N316="základní",J316,0)</f>
        <v>0</v>
      </c>
      <c r="BF316" s="227">
        <f>IF(N316="snížená",J316,0)</f>
        <v>0</v>
      </c>
      <c r="BG316" s="227">
        <f>IF(N316="zákl. přenesená",J316,0)</f>
        <v>0</v>
      </c>
      <c r="BH316" s="227">
        <f>IF(N316="sníž. přenesená",J316,0)</f>
        <v>0</v>
      </c>
      <c r="BI316" s="227">
        <f>IF(N316="nulová",J316,0)</f>
        <v>0</v>
      </c>
      <c r="BJ316" s="19" t="s">
        <v>79</v>
      </c>
      <c r="BK316" s="227">
        <f>ROUND(I316*H316,2)</f>
        <v>0</v>
      </c>
      <c r="BL316" s="19" t="s">
        <v>373</v>
      </c>
      <c r="BM316" s="226" t="s">
        <v>1892</v>
      </c>
    </row>
    <row r="317" s="2" customFormat="1">
      <c r="A317" s="40"/>
      <c r="B317" s="41"/>
      <c r="C317" s="42"/>
      <c r="D317" s="228" t="s">
        <v>305</v>
      </c>
      <c r="E317" s="42"/>
      <c r="F317" s="229" t="s">
        <v>1361</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305</v>
      </c>
      <c r="AU317" s="19" t="s">
        <v>81</v>
      </c>
    </row>
    <row r="318" s="13" customFormat="1">
      <c r="A318" s="13"/>
      <c r="B318" s="233"/>
      <c r="C318" s="234"/>
      <c r="D318" s="235" t="s">
        <v>307</v>
      </c>
      <c r="E318" s="236" t="s">
        <v>21</v>
      </c>
      <c r="F318" s="237" t="s">
        <v>1347</v>
      </c>
      <c r="G318" s="234"/>
      <c r="H318" s="236" t="s">
        <v>21</v>
      </c>
      <c r="I318" s="238"/>
      <c r="J318" s="234"/>
      <c r="K318" s="234"/>
      <c r="L318" s="239"/>
      <c r="M318" s="240"/>
      <c r="N318" s="241"/>
      <c r="O318" s="241"/>
      <c r="P318" s="241"/>
      <c r="Q318" s="241"/>
      <c r="R318" s="241"/>
      <c r="S318" s="241"/>
      <c r="T318" s="242"/>
      <c r="U318" s="13"/>
      <c r="V318" s="13"/>
      <c r="W318" s="13"/>
      <c r="X318" s="13"/>
      <c r="Y318" s="13"/>
      <c r="Z318" s="13"/>
      <c r="AA318" s="13"/>
      <c r="AB318" s="13"/>
      <c r="AC318" s="13"/>
      <c r="AD318" s="13"/>
      <c r="AE318" s="13"/>
      <c r="AT318" s="243" t="s">
        <v>307</v>
      </c>
      <c r="AU318" s="243" t="s">
        <v>81</v>
      </c>
      <c r="AV318" s="13" t="s">
        <v>79</v>
      </c>
      <c r="AW318" s="13" t="s">
        <v>33</v>
      </c>
      <c r="AX318" s="13" t="s">
        <v>72</v>
      </c>
      <c r="AY318" s="243" t="s">
        <v>295</v>
      </c>
    </row>
    <row r="319" s="14" customFormat="1">
      <c r="A319" s="14"/>
      <c r="B319" s="244"/>
      <c r="C319" s="245"/>
      <c r="D319" s="235" t="s">
        <v>307</v>
      </c>
      <c r="E319" s="246" t="s">
        <v>21</v>
      </c>
      <c r="F319" s="247" t="s">
        <v>1348</v>
      </c>
      <c r="G319" s="245"/>
      <c r="H319" s="248">
        <v>21.675000000000001</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307</v>
      </c>
      <c r="AU319" s="254" t="s">
        <v>81</v>
      </c>
      <c r="AV319" s="14" t="s">
        <v>81</v>
      </c>
      <c r="AW319" s="14" t="s">
        <v>33</v>
      </c>
      <c r="AX319" s="14" t="s">
        <v>72</v>
      </c>
      <c r="AY319" s="254" t="s">
        <v>295</v>
      </c>
    </row>
    <row r="320" s="15" customFormat="1">
      <c r="A320" s="15"/>
      <c r="B320" s="255"/>
      <c r="C320" s="256"/>
      <c r="D320" s="235" t="s">
        <v>307</v>
      </c>
      <c r="E320" s="257" t="s">
        <v>21</v>
      </c>
      <c r="F320" s="258" t="s">
        <v>312</v>
      </c>
      <c r="G320" s="256"/>
      <c r="H320" s="259">
        <v>21.675000000000001</v>
      </c>
      <c r="I320" s="260"/>
      <c r="J320" s="256"/>
      <c r="K320" s="256"/>
      <c r="L320" s="261"/>
      <c r="M320" s="262"/>
      <c r="N320" s="263"/>
      <c r="O320" s="263"/>
      <c r="P320" s="263"/>
      <c r="Q320" s="263"/>
      <c r="R320" s="263"/>
      <c r="S320" s="263"/>
      <c r="T320" s="264"/>
      <c r="U320" s="15"/>
      <c r="V320" s="15"/>
      <c r="W320" s="15"/>
      <c r="X320" s="15"/>
      <c r="Y320" s="15"/>
      <c r="Z320" s="15"/>
      <c r="AA320" s="15"/>
      <c r="AB320" s="15"/>
      <c r="AC320" s="15"/>
      <c r="AD320" s="15"/>
      <c r="AE320" s="15"/>
      <c r="AT320" s="265" t="s">
        <v>307</v>
      </c>
      <c r="AU320" s="265" t="s">
        <v>81</v>
      </c>
      <c r="AV320" s="15" t="s">
        <v>303</v>
      </c>
      <c r="AW320" s="15" t="s">
        <v>33</v>
      </c>
      <c r="AX320" s="15" t="s">
        <v>79</v>
      </c>
      <c r="AY320" s="265" t="s">
        <v>295</v>
      </c>
    </row>
    <row r="321" s="2" customFormat="1" ht="24.15" customHeight="1">
      <c r="A321" s="40"/>
      <c r="B321" s="41"/>
      <c r="C321" s="215" t="s">
        <v>1102</v>
      </c>
      <c r="D321" s="215" t="s">
        <v>298</v>
      </c>
      <c r="E321" s="216" t="s">
        <v>1362</v>
      </c>
      <c r="F321" s="217" t="s">
        <v>1363</v>
      </c>
      <c r="G321" s="218" t="s">
        <v>301</v>
      </c>
      <c r="H321" s="219">
        <v>21.675000000000001</v>
      </c>
      <c r="I321" s="220"/>
      <c r="J321" s="221">
        <f>ROUND(I321*H321,2)</f>
        <v>0</v>
      </c>
      <c r="K321" s="217" t="s">
        <v>302</v>
      </c>
      <c r="L321" s="46"/>
      <c r="M321" s="222" t="s">
        <v>21</v>
      </c>
      <c r="N321" s="223" t="s">
        <v>43</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373</v>
      </c>
      <c r="AT321" s="226" t="s">
        <v>298</v>
      </c>
      <c r="AU321" s="226" t="s">
        <v>81</v>
      </c>
      <c r="AY321" s="19" t="s">
        <v>295</v>
      </c>
      <c r="BE321" s="227">
        <f>IF(N321="základní",J321,0)</f>
        <v>0</v>
      </c>
      <c r="BF321" s="227">
        <f>IF(N321="snížená",J321,0)</f>
        <v>0</v>
      </c>
      <c r="BG321" s="227">
        <f>IF(N321="zákl. přenesená",J321,0)</f>
        <v>0</v>
      </c>
      <c r="BH321" s="227">
        <f>IF(N321="sníž. přenesená",J321,0)</f>
        <v>0</v>
      </c>
      <c r="BI321" s="227">
        <f>IF(N321="nulová",J321,0)</f>
        <v>0</v>
      </c>
      <c r="BJ321" s="19" t="s">
        <v>79</v>
      </c>
      <c r="BK321" s="227">
        <f>ROUND(I321*H321,2)</f>
        <v>0</v>
      </c>
      <c r="BL321" s="19" t="s">
        <v>373</v>
      </c>
      <c r="BM321" s="226" t="s">
        <v>1893</v>
      </c>
    </row>
    <row r="322" s="2" customFormat="1">
      <c r="A322" s="40"/>
      <c r="B322" s="41"/>
      <c r="C322" s="42"/>
      <c r="D322" s="228" t="s">
        <v>305</v>
      </c>
      <c r="E322" s="42"/>
      <c r="F322" s="229" t="s">
        <v>1365</v>
      </c>
      <c r="G322" s="42"/>
      <c r="H322" s="42"/>
      <c r="I322" s="230"/>
      <c r="J322" s="42"/>
      <c r="K322" s="42"/>
      <c r="L322" s="46"/>
      <c r="M322" s="231"/>
      <c r="N322" s="232"/>
      <c r="O322" s="86"/>
      <c r="P322" s="86"/>
      <c r="Q322" s="86"/>
      <c r="R322" s="86"/>
      <c r="S322" s="86"/>
      <c r="T322" s="87"/>
      <c r="U322" s="40"/>
      <c r="V322" s="40"/>
      <c r="W322" s="40"/>
      <c r="X322" s="40"/>
      <c r="Y322" s="40"/>
      <c r="Z322" s="40"/>
      <c r="AA322" s="40"/>
      <c r="AB322" s="40"/>
      <c r="AC322" s="40"/>
      <c r="AD322" s="40"/>
      <c r="AE322" s="40"/>
      <c r="AT322" s="19" t="s">
        <v>305</v>
      </c>
      <c r="AU322" s="19" t="s">
        <v>81</v>
      </c>
    </row>
    <row r="323" s="2" customFormat="1" ht="49.05" customHeight="1">
      <c r="A323" s="40"/>
      <c r="B323" s="41"/>
      <c r="C323" s="215" t="s">
        <v>1109</v>
      </c>
      <c r="D323" s="215" t="s">
        <v>298</v>
      </c>
      <c r="E323" s="216" t="s">
        <v>1366</v>
      </c>
      <c r="F323" s="217" t="s">
        <v>1367</v>
      </c>
      <c r="G323" s="218" t="s">
        <v>328</v>
      </c>
      <c r="H323" s="219">
        <v>78.200000000000003</v>
      </c>
      <c r="I323" s="220"/>
      <c r="J323" s="221">
        <f>ROUND(I323*H323,2)</f>
        <v>0</v>
      </c>
      <c r="K323" s="217" t="s">
        <v>302</v>
      </c>
      <c r="L323" s="46"/>
      <c r="M323" s="222" t="s">
        <v>21</v>
      </c>
      <c r="N323" s="223" t="s">
        <v>43</v>
      </c>
      <c r="O323" s="86"/>
      <c r="P323" s="224">
        <f>O323*H323</f>
        <v>0</v>
      </c>
      <c r="Q323" s="224">
        <v>0.010019999999999999</v>
      </c>
      <c r="R323" s="224">
        <f>Q323*H323</f>
        <v>0.78356399999999993</v>
      </c>
      <c r="S323" s="224">
        <v>0</v>
      </c>
      <c r="T323" s="225">
        <f>S323*H323</f>
        <v>0</v>
      </c>
      <c r="U323" s="40"/>
      <c r="V323" s="40"/>
      <c r="W323" s="40"/>
      <c r="X323" s="40"/>
      <c r="Y323" s="40"/>
      <c r="Z323" s="40"/>
      <c r="AA323" s="40"/>
      <c r="AB323" s="40"/>
      <c r="AC323" s="40"/>
      <c r="AD323" s="40"/>
      <c r="AE323" s="40"/>
      <c r="AR323" s="226" t="s">
        <v>373</v>
      </c>
      <c r="AT323" s="226" t="s">
        <v>298</v>
      </c>
      <c r="AU323" s="226" t="s">
        <v>81</v>
      </c>
      <c r="AY323" s="19" t="s">
        <v>295</v>
      </c>
      <c r="BE323" s="227">
        <f>IF(N323="základní",J323,0)</f>
        <v>0</v>
      </c>
      <c r="BF323" s="227">
        <f>IF(N323="snížená",J323,0)</f>
        <v>0</v>
      </c>
      <c r="BG323" s="227">
        <f>IF(N323="zákl. přenesená",J323,0)</f>
        <v>0</v>
      </c>
      <c r="BH323" s="227">
        <f>IF(N323="sníž. přenesená",J323,0)</f>
        <v>0</v>
      </c>
      <c r="BI323" s="227">
        <f>IF(N323="nulová",J323,0)</f>
        <v>0</v>
      </c>
      <c r="BJ323" s="19" t="s">
        <v>79</v>
      </c>
      <c r="BK323" s="227">
        <f>ROUND(I323*H323,2)</f>
        <v>0</v>
      </c>
      <c r="BL323" s="19" t="s">
        <v>373</v>
      </c>
      <c r="BM323" s="226" t="s">
        <v>1894</v>
      </c>
    </row>
    <row r="324" s="2" customFormat="1">
      <c r="A324" s="40"/>
      <c r="B324" s="41"/>
      <c r="C324" s="42"/>
      <c r="D324" s="228" t="s">
        <v>305</v>
      </c>
      <c r="E324" s="42"/>
      <c r="F324" s="229" t="s">
        <v>1369</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9" t="s">
        <v>305</v>
      </c>
      <c r="AU324" s="19" t="s">
        <v>81</v>
      </c>
    </row>
    <row r="325" s="13" customFormat="1">
      <c r="A325" s="13"/>
      <c r="B325" s="233"/>
      <c r="C325" s="234"/>
      <c r="D325" s="235" t="s">
        <v>307</v>
      </c>
      <c r="E325" s="236" t="s">
        <v>21</v>
      </c>
      <c r="F325" s="237" t="s">
        <v>1370</v>
      </c>
      <c r="G325" s="234"/>
      <c r="H325" s="236" t="s">
        <v>21</v>
      </c>
      <c r="I325" s="238"/>
      <c r="J325" s="234"/>
      <c r="K325" s="234"/>
      <c r="L325" s="239"/>
      <c r="M325" s="240"/>
      <c r="N325" s="241"/>
      <c r="O325" s="241"/>
      <c r="P325" s="241"/>
      <c r="Q325" s="241"/>
      <c r="R325" s="241"/>
      <c r="S325" s="241"/>
      <c r="T325" s="242"/>
      <c r="U325" s="13"/>
      <c r="V325" s="13"/>
      <c r="W325" s="13"/>
      <c r="X325" s="13"/>
      <c r="Y325" s="13"/>
      <c r="Z325" s="13"/>
      <c r="AA325" s="13"/>
      <c r="AB325" s="13"/>
      <c r="AC325" s="13"/>
      <c r="AD325" s="13"/>
      <c r="AE325" s="13"/>
      <c r="AT325" s="243" t="s">
        <v>307</v>
      </c>
      <c r="AU325" s="243" t="s">
        <v>81</v>
      </c>
      <c r="AV325" s="13" t="s">
        <v>79</v>
      </c>
      <c r="AW325" s="13" t="s">
        <v>33</v>
      </c>
      <c r="AX325" s="13" t="s">
        <v>72</v>
      </c>
      <c r="AY325" s="243" t="s">
        <v>295</v>
      </c>
    </row>
    <row r="326" s="14" customFormat="1">
      <c r="A326" s="14"/>
      <c r="B326" s="244"/>
      <c r="C326" s="245"/>
      <c r="D326" s="235" t="s">
        <v>307</v>
      </c>
      <c r="E326" s="246" t="s">
        <v>21</v>
      </c>
      <c r="F326" s="247" t="s">
        <v>1371</v>
      </c>
      <c r="G326" s="245"/>
      <c r="H326" s="248">
        <v>78.200000000000003</v>
      </c>
      <c r="I326" s="249"/>
      <c r="J326" s="245"/>
      <c r="K326" s="245"/>
      <c r="L326" s="250"/>
      <c r="M326" s="251"/>
      <c r="N326" s="252"/>
      <c r="O326" s="252"/>
      <c r="P326" s="252"/>
      <c r="Q326" s="252"/>
      <c r="R326" s="252"/>
      <c r="S326" s="252"/>
      <c r="T326" s="253"/>
      <c r="U326" s="14"/>
      <c r="V326" s="14"/>
      <c r="W326" s="14"/>
      <c r="X326" s="14"/>
      <c r="Y326" s="14"/>
      <c r="Z326" s="14"/>
      <c r="AA326" s="14"/>
      <c r="AB326" s="14"/>
      <c r="AC326" s="14"/>
      <c r="AD326" s="14"/>
      <c r="AE326" s="14"/>
      <c r="AT326" s="254" t="s">
        <v>307</v>
      </c>
      <c r="AU326" s="254" t="s">
        <v>81</v>
      </c>
      <c r="AV326" s="14" t="s">
        <v>81</v>
      </c>
      <c r="AW326" s="14" t="s">
        <v>33</v>
      </c>
      <c r="AX326" s="14" t="s">
        <v>72</v>
      </c>
      <c r="AY326" s="254" t="s">
        <v>295</v>
      </c>
    </row>
    <row r="327" s="15" customFormat="1">
      <c r="A327" s="15"/>
      <c r="B327" s="255"/>
      <c r="C327" s="256"/>
      <c r="D327" s="235" t="s">
        <v>307</v>
      </c>
      <c r="E327" s="257" t="s">
        <v>21</v>
      </c>
      <c r="F327" s="258" t="s">
        <v>312</v>
      </c>
      <c r="G327" s="256"/>
      <c r="H327" s="259">
        <v>78.200000000000003</v>
      </c>
      <c r="I327" s="260"/>
      <c r="J327" s="256"/>
      <c r="K327" s="256"/>
      <c r="L327" s="261"/>
      <c r="M327" s="262"/>
      <c r="N327" s="263"/>
      <c r="O327" s="263"/>
      <c r="P327" s="263"/>
      <c r="Q327" s="263"/>
      <c r="R327" s="263"/>
      <c r="S327" s="263"/>
      <c r="T327" s="264"/>
      <c r="U327" s="15"/>
      <c r="V327" s="15"/>
      <c r="W327" s="15"/>
      <c r="X327" s="15"/>
      <c r="Y327" s="15"/>
      <c r="Z327" s="15"/>
      <c r="AA327" s="15"/>
      <c r="AB327" s="15"/>
      <c r="AC327" s="15"/>
      <c r="AD327" s="15"/>
      <c r="AE327" s="15"/>
      <c r="AT327" s="265" t="s">
        <v>307</v>
      </c>
      <c r="AU327" s="265" t="s">
        <v>81</v>
      </c>
      <c r="AV327" s="15" t="s">
        <v>303</v>
      </c>
      <c r="AW327" s="15" t="s">
        <v>33</v>
      </c>
      <c r="AX327" s="15" t="s">
        <v>79</v>
      </c>
      <c r="AY327" s="265" t="s">
        <v>295</v>
      </c>
    </row>
    <row r="328" s="2" customFormat="1" ht="44.25" customHeight="1">
      <c r="A328" s="40"/>
      <c r="B328" s="41"/>
      <c r="C328" s="215" t="s">
        <v>1114</v>
      </c>
      <c r="D328" s="215" t="s">
        <v>298</v>
      </c>
      <c r="E328" s="216" t="s">
        <v>1372</v>
      </c>
      <c r="F328" s="217" t="s">
        <v>1373</v>
      </c>
      <c r="G328" s="218" t="s">
        <v>328</v>
      </c>
      <c r="H328" s="219">
        <v>2.75</v>
      </c>
      <c r="I328" s="220"/>
      <c r="J328" s="221">
        <f>ROUND(I328*H328,2)</f>
        <v>0</v>
      </c>
      <c r="K328" s="217" t="s">
        <v>302</v>
      </c>
      <c r="L328" s="46"/>
      <c r="M328" s="222" t="s">
        <v>21</v>
      </c>
      <c r="N328" s="223" t="s">
        <v>43</v>
      </c>
      <c r="O328" s="86"/>
      <c r="P328" s="224">
        <f>O328*H328</f>
        <v>0</v>
      </c>
      <c r="Q328" s="224">
        <v>0.0082900000000000005</v>
      </c>
      <c r="R328" s="224">
        <f>Q328*H328</f>
        <v>0.022797500000000002</v>
      </c>
      <c r="S328" s="224">
        <v>0</v>
      </c>
      <c r="T328" s="225">
        <f>S328*H328</f>
        <v>0</v>
      </c>
      <c r="U328" s="40"/>
      <c r="V328" s="40"/>
      <c r="W328" s="40"/>
      <c r="X328" s="40"/>
      <c r="Y328" s="40"/>
      <c r="Z328" s="40"/>
      <c r="AA328" s="40"/>
      <c r="AB328" s="40"/>
      <c r="AC328" s="40"/>
      <c r="AD328" s="40"/>
      <c r="AE328" s="40"/>
      <c r="AR328" s="226" t="s">
        <v>373</v>
      </c>
      <c r="AT328" s="226" t="s">
        <v>298</v>
      </c>
      <c r="AU328" s="226" t="s">
        <v>81</v>
      </c>
      <c r="AY328" s="19" t="s">
        <v>295</v>
      </c>
      <c r="BE328" s="227">
        <f>IF(N328="základní",J328,0)</f>
        <v>0</v>
      </c>
      <c r="BF328" s="227">
        <f>IF(N328="snížená",J328,0)</f>
        <v>0</v>
      </c>
      <c r="BG328" s="227">
        <f>IF(N328="zákl. přenesená",J328,0)</f>
        <v>0</v>
      </c>
      <c r="BH328" s="227">
        <f>IF(N328="sníž. přenesená",J328,0)</f>
        <v>0</v>
      </c>
      <c r="BI328" s="227">
        <f>IF(N328="nulová",J328,0)</f>
        <v>0</v>
      </c>
      <c r="BJ328" s="19" t="s">
        <v>79</v>
      </c>
      <c r="BK328" s="227">
        <f>ROUND(I328*H328,2)</f>
        <v>0</v>
      </c>
      <c r="BL328" s="19" t="s">
        <v>373</v>
      </c>
      <c r="BM328" s="226" t="s">
        <v>1895</v>
      </c>
    </row>
    <row r="329" s="2" customFormat="1">
      <c r="A329" s="40"/>
      <c r="B329" s="41"/>
      <c r="C329" s="42"/>
      <c r="D329" s="228" t="s">
        <v>305</v>
      </c>
      <c r="E329" s="42"/>
      <c r="F329" s="229" t="s">
        <v>1375</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305</v>
      </c>
      <c r="AU329" s="19" t="s">
        <v>81</v>
      </c>
    </row>
    <row r="330" s="13" customFormat="1">
      <c r="A330" s="13"/>
      <c r="B330" s="233"/>
      <c r="C330" s="234"/>
      <c r="D330" s="235" t="s">
        <v>307</v>
      </c>
      <c r="E330" s="236" t="s">
        <v>21</v>
      </c>
      <c r="F330" s="237" t="s">
        <v>1376</v>
      </c>
      <c r="G330" s="234"/>
      <c r="H330" s="236" t="s">
        <v>21</v>
      </c>
      <c r="I330" s="238"/>
      <c r="J330" s="234"/>
      <c r="K330" s="234"/>
      <c r="L330" s="239"/>
      <c r="M330" s="240"/>
      <c r="N330" s="241"/>
      <c r="O330" s="241"/>
      <c r="P330" s="241"/>
      <c r="Q330" s="241"/>
      <c r="R330" s="241"/>
      <c r="S330" s="241"/>
      <c r="T330" s="242"/>
      <c r="U330" s="13"/>
      <c r="V330" s="13"/>
      <c r="W330" s="13"/>
      <c r="X330" s="13"/>
      <c r="Y330" s="13"/>
      <c r="Z330" s="13"/>
      <c r="AA330" s="13"/>
      <c r="AB330" s="13"/>
      <c r="AC330" s="13"/>
      <c r="AD330" s="13"/>
      <c r="AE330" s="13"/>
      <c r="AT330" s="243" t="s">
        <v>307</v>
      </c>
      <c r="AU330" s="243" t="s">
        <v>81</v>
      </c>
      <c r="AV330" s="13" t="s">
        <v>79</v>
      </c>
      <c r="AW330" s="13" t="s">
        <v>33</v>
      </c>
      <c r="AX330" s="13" t="s">
        <v>72</v>
      </c>
      <c r="AY330" s="243" t="s">
        <v>295</v>
      </c>
    </row>
    <row r="331" s="14" customFormat="1">
      <c r="A331" s="14"/>
      <c r="B331" s="244"/>
      <c r="C331" s="245"/>
      <c r="D331" s="235" t="s">
        <v>307</v>
      </c>
      <c r="E331" s="246" t="s">
        <v>21</v>
      </c>
      <c r="F331" s="247" t="s">
        <v>1377</v>
      </c>
      <c r="G331" s="245"/>
      <c r="H331" s="248">
        <v>2.75</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307</v>
      </c>
      <c r="AU331" s="254" t="s">
        <v>81</v>
      </c>
      <c r="AV331" s="14" t="s">
        <v>81</v>
      </c>
      <c r="AW331" s="14" t="s">
        <v>33</v>
      </c>
      <c r="AX331" s="14" t="s">
        <v>72</v>
      </c>
      <c r="AY331" s="254" t="s">
        <v>295</v>
      </c>
    </row>
    <row r="332" s="15" customFormat="1">
      <c r="A332" s="15"/>
      <c r="B332" s="255"/>
      <c r="C332" s="256"/>
      <c r="D332" s="235" t="s">
        <v>307</v>
      </c>
      <c r="E332" s="257" t="s">
        <v>21</v>
      </c>
      <c r="F332" s="258" t="s">
        <v>312</v>
      </c>
      <c r="G332" s="256"/>
      <c r="H332" s="259">
        <v>2.75</v>
      </c>
      <c r="I332" s="260"/>
      <c r="J332" s="256"/>
      <c r="K332" s="256"/>
      <c r="L332" s="261"/>
      <c r="M332" s="262"/>
      <c r="N332" s="263"/>
      <c r="O332" s="263"/>
      <c r="P332" s="263"/>
      <c r="Q332" s="263"/>
      <c r="R332" s="263"/>
      <c r="S332" s="263"/>
      <c r="T332" s="264"/>
      <c r="U332" s="15"/>
      <c r="V332" s="15"/>
      <c r="W332" s="15"/>
      <c r="X332" s="15"/>
      <c r="Y332" s="15"/>
      <c r="Z332" s="15"/>
      <c r="AA332" s="15"/>
      <c r="AB332" s="15"/>
      <c r="AC332" s="15"/>
      <c r="AD332" s="15"/>
      <c r="AE332" s="15"/>
      <c r="AT332" s="265" t="s">
        <v>307</v>
      </c>
      <c r="AU332" s="265" t="s">
        <v>81</v>
      </c>
      <c r="AV332" s="15" t="s">
        <v>303</v>
      </c>
      <c r="AW332" s="15" t="s">
        <v>33</v>
      </c>
      <c r="AX332" s="15" t="s">
        <v>79</v>
      </c>
      <c r="AY332" s="265" t="s">
        <v>295</v>
      </c>
    </row>
    <row r="333" s="2" customFormat="1" ht="37.8" customHeight="1">
      <c r="A333" s="40"/>
      <c r="B333" s="41"/>
      <c r="C333" s="215" t="s">
        <v>1119</v>
      </c>
      <c r="D333" s="215" t="s">
        <v>298</v>
      </c>
      <c r="E333" s="216" t="s">
        <v>1378</v>
      </c>
      <c r="F333" s="217" t="s">
        <v>1379</v>
      </c>
      <c r="G333" s="218" t="s">
        <v>459</v>
      </c>
      <c r="H333" s="219">
        <v>24</v>
      </c>
      <c r="I333" s="220"/>
      <c r="J333" s="221">
        <f>ROUND(I333*H333,2)</f>
        <v>0</v>
      </c>
      <c r="K333" s="217" t="s">
        <v>302</v>
      </c>
      <c r="L333" s="46"/>
      <c r="M333" s="222" t="s">
        <v>21</v>
      </c>
      <c r="N333" s="223" t="s">
        <v>43</v>
      </c>
      <c r="O333" s="86"/>
      <c r="P333" s="224">
        <f>O333*H333</f>
        <v>0</v>
      </c>
      <c r="Q333" s="224">
        <v>3.0000000000000001E-05</v>
      </c>
      <c r="R333" s="224">
        <f>Q333*H333</f>
        <v>0.00072000000000000005</v>
      </c>
      <c r="S333" s="224">
        <v>0</v>
      </c>
      <c r="T333" s="225">
        <f>S333*H333</f>
        <v>0</v>
      </c>
      <c r="U333" s="40"/>
      <c r="V333" s="40"/>
      <c r="W333" s="40"/>
      <c r="X333" s="40"/>
      <c r="Y333" s="40"/>
      <c r="Z333" s="40"/>
      <c r="AA333" s="40"/>
      <c r="AB333" s="40"/>
      <c r="AC333" s="40"/>
      <c r="AD333" s="40"/>
      <c r="AE333" s="40"/>
      <c r="AR333" s="226" t="s">
        <v>373</v>
      </c>
      <c r="AT333" s="226" t="s">
        <v>298</v>
      </c>
      <c r="AU333" s="226" t="s">
        <v>81</v>
      </c>
      <c r="AY333" s="19" t="s">
        <v>295</v>
      </c>
      <c r="BE333" s="227">
        <f>IF(N333="základní",J333,0)</f>
        <v>0</v>
      </c>
      <c r="BF333" s="227">
        <f>IF(N333="snížená",J333,0)</f>
        <v>0</v>
      </c>
      <c r="BG333" s="227">
        <f>IF(N333="zákl. přenesená",J333,0)</f>
        <v>0</v>
      </c>
      <c r="BH333" s="227">
        <f>IF(N333="sníž. přenesená",J333,0)</f>
        <v>0</v>
      </c>
      <c r="BI333" s="227">
        <f>IF(N333="nulová",J333,0)</f>
        <v>0</v>
      </c>
      <c r="BJ333" s="19" t="s">
        <v>79</v>
      </c>
      <c r="BK333" s="227">
        <f>ROUND(I333*H333,2)</f>
        <v>0</v>
      </c>
      <c r="BL333" s="19" t="s">
        <v>373</v>
      </c>
      <c r="BM333" s="226" t="s">
        <v>1896</v>
      </c>
    </row>
    <row r="334" s="2" customFormat="1">
      <c r="A334" s="40"/>
      <c r="B334" s="41"/>
      <c r="C334" s="42"/>
      <c r="D334" s="228" t="s">
        <v>305</v>
      </c>
      <c r="E334" s="42"/>
      <c r="F334" s="229" t="s">
        <v>1381</v>
      </c>
      <c r="G334" s="42"/>
      <c r="H334" s="42"/>
      <c r="I334" s="230"/>
      <c r="J334" s="42"/>
      <c r="K334" s="42"/>
      <c r="L334" s="46"/>
      <c r="M334" s="231"/>
      <c r="N334" s="232"/>
      <c r="O334" s="86"/>
      <c r="P334" s="86"/>
      <c r="Q334" s="86"/>
      <c r="R334" s="86"/>
      <c r="S334" s="86"/>
      <c r="T334" s="87"/>
      <c r="U334" s="40"/>
      <c r="V334" s="40"/>
      <c r="W334" s="40"/>
      <c r="X334" s="40"/>
      <c r="Y334" s="40"/>
      <c r="Z334" s="40"/>
      <c r="AA334" s="40"/>
      <c r="AB334" s="40"/>
      <c r="AC334" s="40"/>
      <c r="AD334" s="40"/>
      <c r="AE334" s="40"/>
      <c r="AT334" s="19" t="s">
        <v>305</v>
      </c>
      <c r="AU334" s="19" t="s">
        <v>81</v>
      </c>
    </row>
    <row r="335" s="14" customFormat="1">
      <c r="A335" s="14"/>
      <c r="B335" s="244"/>
      <c r="C335" s="245"/>
      <c r="D335" s="235" t="s">
        <v>307</v>
      </c>
      <c r="E335" s="246" t="s">
        <v>21</v>
      </c>
      <c r="F335" s="247" t="s">
        <v>1382</v>
      </c>
      <c r="G335" s="245"/>
      <c r="H335" s="248">
        <v>24</v>
      </c>
      <c r="I335" s="249"/>
      <c r="J335" s="245"/>
      <c r="K335" s="245"/>
      <c r="L335" s="250"/>
      <c r="M335" s="251"/>
      <c r="N335" s="252"/>
      <c r="O335" s="252"/>
      <c r="P335" s="252"/>
      <c r="Q335" s="252"/>
      <c r="R335" s="252"/>
      <c r="S335" s="252"/>
      <c r="T335" s="253"/>
      <c r="U335" s="14"/>
      <c r="V335" s="14"/>
      <c r="W335" s="14"/>
      <c r="X335" s="14"/>
      <c r="Y335" s="14"/>
      <c r="Z335" s="14"/>
      <c r="AA335" s="14"/>
      <c r="AB335" s="14"/>
      <c r="AC335" s="14"/>
      <c r="AD335" s="14"/>
      <c r="AE335" s="14"/>
      <c r="AT335" s="254" t="s">
        <v>307</v>
      </c>
      <c r="AU335" s="254" t="s">
        <v>81</v>
      </c>
      <c r="AV335" s="14" t="s">
        <v>81</v>
      </c>
      <c r="AW335" s="14" t="s">
        <v>33</v>
      </c>
      <c r="AX335" s="14" t="s">
        <v>72</v>
      </c>
      <c r="AY335" s="254" t="s">
        <v>295</v>
      </c>
    </row>
    <row r="336" s="15" customFormat="1">
      <c r="A336" s="15"/>
      <c r="B336" s="255"/>
      <c r="C336" s="256"/>
      <c r="D336" s="235" t="s">
        <v>307</v>
      </c>
      <c r="E336" s="257" t="s">
        <v>21</v>
      </c>
      <c r="F336" s="258" t="s">
        <v>312</v>
      </c>
      <c r="G336" s="256"/>
      <c r="H336" s="259">
        <v>24</v>
      </c>
      <c r="I336" s="260"/>
      <c r="J336" s="256"/>
      <c r="K336" s="256"/>
      <c r="L336" s="261"/>
      <c r="M336" s="262"/>
      <c r="N336" s="263"/>
      <c r="O336" s="263"/>
      <c r="P336" s="263"/>
      <c r="Q336" s="263"/>
      <c r="R336" s="263"/>
      <c r="S336" s="263"/>
      <c r="T336" s="264"/>
      <c r="U336" s="15"/>
      <c r="V336" s="15"/>
      <c r="W336" s="15"/>
      <c r="X336" s="15"/>
      <c r="Y336" s="15"/>
      <c r="Z336" s="15"/>
      <c r="AA336" s="15"/>
      <c r="AB336" s="15"/>
      <c r="AC336" s="15"/>
      <c r="AD336" s="15"/>
      <c r="AE336" s="15"/>
      <c r="AT336" s="265" t="s">
        <v>307</v>
      </c>
      <c r="AU336" s="265" t="s">
        <v>81</v>
      </c>
      <c r="AV336" s="15" t="s">
        <v>303</v>
      </c>
      <c r="AW336" s="15" t="s">
        <v>33</v>
      </c>
      <c r="AX336" s="15" t="s">
        <v>79</v>
      </c>
      <c r="AY336" s="265" t="s">
        <v>295</v>
      </c>
    </row>
    <row r="337" s="2" customFormat="1" ht="24.15" customHeight="1">
      <c r="A337" s="40"/>
      <c r="B337" s="41"/>
      <c r="C337" s="286" t="s">
        <v>1124</v>
      </c>
      <c r="D337" s="286" t="s">
        <v>947</v>
      </c>
      <c r="E337" s="287" t="s">
        <v>1383</v>
      </c>
      <c r="F337" s="288" t="s">
        <v>1384</v>
      </c>
      <c r="G337" s="289" t="s">
        <v>459</v>
      </c>
      <c r="H337" s="290">
        <v>24</v>
      </c>
      <c r="I337" s="291"/>
      <c r="J337" s="292">
        <f>ROUND(I337*H337,2)</f>
        <v>0</v>
      </c>
      <c r="K337" s="288" t="s">
        <v>302</v>
      </c>
      <c r="L337" s="293"/>
      <c r="M337" s="294" t="s">
        <v>21</v>
      </c>
      <c r="N337" s="295" t="s">
        <v>43</v>
      </c>
      <c r="O337" s="86"/>
      <c r="P337" s="224">
        <f>O337*H337</f>
        <v>0</v>
      </c>
      <c r="Q337" s="224">
        <v>0.0014</v>
      </c>
      <c r="R337" s="224">
        <f>Q337*H337</f>
        <v>0.033599999999999998</v>
      </c>
      <c r="S337" s="224">
        <v>0</v>
      </c>
      <c r="T337" s="225">
        <f>S337*H337</f>
        <v>0</v>
      </c>
      <c r="U337" s="40"/>
      <c r="V337" s="40"/>
      <c r="W337" s="40"/>
      <c r="X337" s="40"/>
      <c r="Y337" s="40"/>
      <c r="Z337" s="40"/>
      <c r="AA337" s="40"/>
      <c r="AB337" s="40"/>
      <c r="AC337" s="40"/>
      <c r="AD337" s="40"/>
      <c r="AE337" s="40"/>
      <c r="AR337" s="226" t="s">
        <v>997</v>
      </c>
      <c r="AT337" s="226" t="s">
        <v>947</v>
      </c>
      <c r="AU337" s="226" t="s">
        <v>81</v>
      </c>
      <c r="AY337" s="19" t="s">
        <v>295</v>
      </c>
      <c r="BE337" s="227">
        <f>IF(N337="základní",J337,0)</f>
        <v>0</v>
      </c>
      <c r="BF337" s="227">
        <f>IF(N337="snížená",J337,0)</f>
        <v>0</v>
      </c>
      <c r="BG337" s="227">
        <f>IF(N337="zákl. přenesená",J337,0)</f>
        <v>0</v>
      </c>
      <c r="BH337" s="227">
        <f>IF(N337="sníž. přenesená",J337,0)</f>
        <v>0</v>
      </c>
      <c r="BI337" s="227">
        <f>IF(N337="nulová",J337,0)</f>
        <v>0</v>
      </c>
      <c r="BJ337" s="19" t="s">
        <v>79</v>
      </c>
      <c r="BK337" s="227">
        <f>ROUND(I337*H337,2)</f>
        <v>0</v>
      </c>
      <c r="BL337" s="19" t="s">
        <v>373</v>
      </c>
      <c r="BM337" s="226" t="s">
        <v>1897</v>
      </c>
    </row>
    <row r="338" s="2" customFormat="1" ht="37.8" customHeight="1">
      <c r="A338" s="40"/>
      <c r="B338" s="41"/>
      <c r="C338" s="215" t="s">
        <v>1129</v>
      </c>
      <c r="D338" s="215" t="s">
        <v>298</v>
      </c>
      <c r="E338" s="216" t="s">
        <v>1386</v>
      </c>
      <c r="F338" s="217" t="s">
        <v>1387</v>
      </c>
      <c r="G338" s="218" t="s">
        <v>459</v>
      </c>
      <c r="H338" s="219">
        <v>2</v>
      </c>
      <c r="I338" s="220"/>
      <c r="J338" s="221">
        <f>ROUND(I338*H338,2)</f>
        <v>0</v>
      </c>
      <c r="K338" s="217" t="s">
        <v>302</v>
      </c>
      <c r="L338" s="46"/>
      <c r="M338" s="222" t="s">
        <v>21</v>
      </c>
      <c r="N338" s="223" t="s">
        <v>43</v>
      </c>
      <c r="O338" s="86"/>
      <c r="P338" s="224">
        <f>O338*H338</f>
        <v>0</v>
      </c>
      <c r="Q338" s="224">
        <v>3.0000000000000001E-05</v>
      </c>
      <c r="R338" s="224">
        <f>Q338*H338</f>
        <v>6.0000000000000002E-05</v>
      </c>
      <c r="S338" s="224">
        <v>0</v>
      </c>
      <c r="T338" s="225">
        <f>S338*H338</f>
        <v>0</v>
      </c>
      <c r="U338" s="40"/>
      <c r="V338" s="40"/>
      <c r="W338" s="40"/>
      <c r="X338" s="40"/>
      <c r="Y338" s="40"/>
      <c r="Z338" s="40"/>
      <c r="AA338" s="40"/>
      <c r="AB338" s="40"/>
      <c r="AC338" s="40"/>
      <c r="AD338" s="40"/>
      <c r="AE338" s="40"/>
      <c r="AR338" s="226" t="s">
        <v>373</v>
      </c>
      <c r="AT338" s="226" t="s">
        <v>298</v>
      </c>
      <c r="AU338" s="226" t="s">
        <v>81</v>
      </c>
      <c r="AY338" s="19" t="s">
        <v>295</v>
      </c>
      <c r="BE338" s="227">
        <f>IF(N338="základní",J338,0)</f>
        <v>0</v>
      </c>
      <c r="BF338" s="227">
        <f>IF(N338="snížená",J338,0)</f>
        <v>0</v>
      </c>
      <c r="BG338" s="227">
        <f>IF(N338="zákl. přenesená",J338,0)</f>
        <v>0</v>
      </c>
      <c r="BH338" s="227">
        <f>IF(N338="sníž. přenesená",J338,0)</f>
        <v>0</v>
      </c>
      <c r="BI338" s="227">
        <f>IF(N338="nulová",J338,0)</f>
        <v>0</v>
      </c>
      <c r="BJ338" s="19" t="s">
        <v>79</v>
      </c>
      <c r="BK338" s="227">
        <f>ROUND(I338*H338,2)</f>
        <v>0</v>
      </c>
      <c r="BL338" s="19" t="s">
        <v>373</v>
      </c>
      <c r="BM338" s="226" t="s">
        <v>1898</v>
      </c>
    </row>
    <row r="339" s="2" customFormat="1">
      <c r="A339" s="40"/>
      <c r="B339" s="41"/>
      <c r="C339" s="42"/>
      <c r="D339" s="228" t="s">
        <v>305</v>
      </c>
      <c r="E339" s="42"/>
      <c r="F339" s="229" t="s">
        <v>1389</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305</v>
      </c>
      <c r="AU339" s="19" t="s">
        <v>81</v>
      </c>
    </row>
    <row r="340" s="14" customFormat="1">
      <c r="A340" s="14"/>
      <c r="B340" s="244"/>
      <c r="C340" s="245"/>
      <c r="D340" s="235" t="s">
        <v>307</v>
      </c>
      <c r="E340" s="246" t="s">
        <v>21</v>
      </c>
      <c r="F340" s="247" t="s">
        <v>1390</v>
      </c>
      <c r="G340" s="245"/>
      <c r="H340" s="248">
        <v>2</v>
      </c>
      <c r="I340" s="249"/>
      <c r="J340" s="245"/>
      <c r="K340" s="245"/>
      <c r="L340" s="250"/>
      <c r="M340" s="251"/>
      <c r="N340" s="252"/>
      <c r="O340" s="252"/>
      <c r="P340" s="252"/>
      <c r="Q340" s="252"/>
      <c r="R340" s="252"/>
      <c r="S340" s="252"/>
      <c r="T340" s="253"/>
      <c r="U340" s="14"/>
      <c r="V340" s="14"/>
      <c r="W340" s="14"/>
      <c r="X340" s="14"/>
      <c r="Y340" s="14"/>
      <c r="Z340" s="14"/>
      <c r="AA340" s="14"/>
      <c r="AB340" s="14"/>
      <c r="AC340" s="14"/>
      <c r="AD340" s="14"/>
      <c r="AE340" s="14"/>
      <c r="AT340" s="254" t="s">
        <v>307</v>
      </c>
      <c r="AU340" s="254" t="s">
        <v>81</v>
      </c>
      <c r="AV340" s="14" t="s">
        <v>81</v>
      </c>
      <c r="AW340" s="14" t="s">
        <v>33</v>
      </c>
      <c r="AX340" s="14" t="s">
        <v>72</v>
      </c>
      <c r="AY340" s="254" t="s">
        <v>295</v>
      </c>
    </row>
    <row r="341" s="15" customFormat="1">
      <c r="A341" s="15"/>
      <c r="B341" s="255"/>
      <c r="C341" s="256"/>
      <c r="D341" s="235" t="s">
        <v>307</v>
      </c>
      <c r="E341" s="257" t="s">
        <v>21</v>
      </c>
      <c r="F341" s="258" t="s">
        <v>312</v>
      </c>
      <c r="G341" s="256"/>
      <c r="H341" s="259">
        <v>2</v>
      </c>
      <c r="I341" s="260"/>
      <c r="J341" s="256"/>
      <c r="K341" s="256"/>
      <c r="L341" s="261"/>
      <c r="M341" s="262"/>
      <c r="N341" s="263"/>
      <c r="O341" s="263"/>
      <c r="P341" s="263"/>
      <c r="Q341" s="263"/>
      <c r="R341" s="263"/>
      <c r="S341" s="263"/>
      <c r="T341" s="264"/>
      <c r="U341" s="15"/>
      <c r="V341" s="15"/>
      <c r="W341" s="15"/>
      <c r="X341" s="15"/>
      <c r="Y341" s="15"/>
      <c r="Z341" s="15"/>
      <c r="AA341" s="15"/>
      <c r="AB341" s="15"/>
      <c r="AC341" s="15"/>
      <c r="AD341" s="15"/>
      <c r="AE341" s="15"/>
      <c r="AT341" s="265" t="s">
        <v>307</v>
      </c>
      <c r="AU341" s="265" t="s">
        <v>81</v>
      </c>
      <c r="AV341" s="15" t="s">
        <v>303</v>
      </c>
      <c r="AW341" s="15" t="s">
        <v>33</v>
      </c>
      <c r="AX341" s="15" t="s">
        <v>79</v>
      </c>
      <c r="AY341" s="265" t="s">
        <v>295</v>
      </c>
    </row>
    <row r="342" s="2" customFormat="1" ht="24.15" customHeight="1">
      <c r="A342" s="40"/>
      <c r="B342" s="41"/>
      <c r="C342" s="286" t="s">
        <v>863</v>
      </c>
      <c r="D342" s="286" t="s">
        <v>947</v>
      </c>
      <c r="E342" s="287" t="s">
        <v>1004</v>
      </c>
      <c r="F342" s="288" t="s">
        <v>1005</v>
      </c>
      <c r="G342" s="289" t="s">
        <v>459</v>
      </c>
      <c r="H342" s="290">
        <v>2</v>
      </c>
      <c r="I342" s="291"/>
      <c r="J342" s="292">
        <f>ROUND(I342*H342,2)</f>
        <v>0</v>
      </c>
      <c r="K342" s="288" t="s">
        <v>302</v>
      </c>
      <c r="L342" s="293"/>
      <c r="M342" s="294" t="s">
        <v>21</v>
      </c>
      <c r="N342" s="295" t="s">
        <v>43</v>
      </c>
      <c r="O342" s="86"/>
      <c r="P342" s="224">
        <f>O342*H342</f>
        <v>0</v>
      </c>
      <c r="Q342" s="224">
        <v>0.0061999999999999998</v>
      </c>
      <c r="R342" s="224">
        <f>Q342*H342</f>
        <v>0.0124</v>
      </c>
      <c r="S342" s="224">
        <v>0</v>
      </c>
      <c r="T342" s="225">
        <f>S342*H342</f>
        <v>0</v>
      </c>
      <c r="U342" s="40"/>
      <c r="V342" s="40"/>
      <c r="W342" s="40"/>
      <c r="X342" s="40"/>
      <c r="Y342" s="40"/>
      <c r="Z342" s="40"/>
      <c r="AA342" s="40"/>
      <c r="AB342" s="40"/>
      <c r="AC342" s="40"/>
      <c r="AD342" s="40"/>
      <c r="AE342" s="40"/>
      <c r="AR342" s="226" t="s">
        <v>997</v>
      </c>
      <c r="AT342" s="226" t="s">
        <v>947</v>
      </c>
      <c r="AU342" s="226" t="s">
        <v>81</v>
      </c>
      <c r="AY342" s="19" t="s">
        <v>295</v>
      </c>
      <c r="BE342" s="227">
        <f>IF(N342="základní",J342,0)</f>
        <v>0</v>
      </c>
      <c r="BF342" s="227">
        <f>IF(N342="snížená",J342,0)</f>
        <v>0</v>
      </c>
      <c r="BG342" s="227">
        <f>IF(N342="zákl. přenesená",J342,0)</f>
        <v>0</v>
      </c>
      <c r="BH342" s="227">
        <f>IF(N342="sníž. přenesená",J342,0)</f>
        <v>0</v>
      </c>
      <c r="BI342" s="227">
        <f>IF(N342="nulová",J342,0)</f>
        <v>0</v>
      </c>
      <c r="BJ342" s="19" t="s">
        <v>79</v>
      </c>
      <c r="BK342" s="227">
        <f>ROUND(I342*H342,2)</f>
        <v>0</v>
      </c>
      <c r="BL342" s="19" t="s">
        <v>373</v>
      </c>
      <c r="BM342" s="226" t="s">
        <v>1899</v>
      </c>
    </row>
    <row r="343" s="2" customFormat="1" ht="37.8" customHeight="1">
      <c r="A343" s="40"/>
      <c r="B343" s="41"/>
      <c r="C343" s="215" t="s">
        <v>1137</v>
      </c>
      <c r="D343" s="215" t="s">
        <v>298</v>
      </c>
      <c r="E343" s="216" t="s">
        <v>1392</v>
      </c>
      <c r="F343" s="217" t="s">
        <v>1393</v>
      </c>
      <c r="G343" s="218" t="s">
        <v>459</v>
      </c>
      <c r="H343" s="219">
        <v>2</v>
      </c>
      <c r="I343" s="220"/>
      <c r="J343" s="221">
        <f>ROUND(I343*H343,2)</f>
        <v>0</v>
      </c>
      <c r="K343" s="217" t="s">
        <v>302</v>
      </c>
      <c r="L343" s="46"/>
      <c r="M343" s="222" t="s">
        <v>21</v>
      </c>
      <c r="N343" s="223" t="s">
        <v>43</v>
      </c>
      <c r="O343" s="86"/>
      <c r="P343" s="224">
        <f>O343*H343</f>
        <v>0</v>
      </c>
      <c r="Q343" s="224">
        <v>3.0000000000000001E-05</v>
      </c>
      <c r="R343" s="224">
        <f>Q343*H343</f>
        <v>6.0000000000000002E-05</v>
      </c>
      <c r="S343" s="224">
        <v>0</v>
      </c>
      <c r="T343" s="225">
        <f>S343*H343</f>
        <v>0</v>
      </c>
      <c r="U343" s="40"/>
      <c r="V343" s="40"/>
      <c r="W343" s="40"/>
      <c r="X343" s="40"/>
      <c r="Y343" s="40"/>
      <c r="Z343" s="40"/>
      <c r="AA343" s="40"/>
      <c r="AB343" s="40"/>
      <c r="AC343" s="40"/>
      <c r="AD343" s="40"/>
      <c r="AE343" s="40"/>
      <c r="AR343" s="226" t="s">
        <v>373</v>
      </c>
      <c r="AT343" s="226" t="s">
        <v>298</v>
      </c>
      <c r="AU343" s="226" t="s">
        <v>81</v>
      </c>
      <c r="AY343" s="19" t="s">
        <v>295</v>
      </c>
      <c r="BE343" s="227">
        <f>IF(N343="základní",J343,0)</f>
        <v>0</v>
      </c>
      <c r="BF343" s="227">
        <f>IF(N343="snížená",J343,0)</f>
        <v>0</v>
      </c>
      <c r="BG343" s="227">
        <f>IF(N343="zákl. přenesená",J343,0)</f>
        <v>0</v>
      </c>
      <c r="BH343" s="227">
        <f>IF(N343="sníž. přenesená",J343,0)</f>
        <v>0</v>
      </c>
      <c r="BI343" s="227">
        <f>IF(N343="nulová",J343,0)</f>
        <v>0</v>
      </c>
      <c r="BJ343" s="19" t="s">
        <v>79</v>
      </c>
      <c r="BK343" s="227">
        <f>ROUND(I343*H343,2)</f>
        <v>0</v>
      </c>
      <c r="BL343" s="19" t="s">
        <v>373</v>
      </c>
      <c r="BM343" s="226" t="s">
        <v>1900</v>
      </c>
    </row>
    <row r="344" s="2" customFormat="1">
      <c r="A344" s="40"/>
      <c r="B344" s="41"/>
      <c r="C344" s="42"/>
      <c r="D344" s="228" t="s">
        <v>305</v>
      </c>
      <c r="E344" s="42"/>
      <c r="F344" s="229" t="s">
        <v>1395</v>
      </c>
      <c r="G344" s="42"/>
      <c r="H344" s="42"/>
      <c r="I344" s="230"/>
      <c r="J344" s="42"/>
      <c r="K344" s="42"/>
      <c r="L344" s="46"/>
      <c r="M344" s="231"/>
      <c r="N344" s="232"/>
      <c r="O344" s="86"/>
      <c r="P344" s="86"/>
      <c r="Q344" s="86"/>
      <c r="R344" s="86"/>
      <c r="S344" s="86"/>
      <c r="T344" s="87"/>
      <c r="U344" s="40"/>
      <c r="V344" s="40"/>
      <c r="W344" s="40"/>
      <c r="X344" s="40"/>
      <c r="Y344" s="40"/>
      <c r="Z344" s="40"/>
      <c r="AA344" s="40"/>
      <c r="AB344" s="40"/>
      <c r="AC344" s="40"/>
      <c r="AD344" s="40"/>
      <c r="AE344" s="40"/>
      <c r="AT344" s="19" t="s">
        <v>305</v>
      </c>
      <c r="AU344" s="19" t="s">
        <v>81</v>
      </c>
    </row>
    <row r="345" s="14" customFormat="1">
      <c r="A345" s="14"/>
      <c r="B345" s="244"/>
      <c r="C345" s="245"/>
      <c r="D345" s="235" t="s">
        <v>307</v>
      </c>
      <c r="E345" s="246" t="s">
        <v>21</v>
      </c>
      <c r="F345" s="247" t="s">
        <v>1396</v>
      </c>
      <c r="G345" s="245"/>
      <c r="H345" s="248">
        <v>2</v>
      </c>
      <c r="I345" s="249"/>
      <c r="J345" s="245"/>
      <c r="K345" s="245"/>
      <c r="L345" s="250"/>
      <c r="M345" s="251"/>
      <c r="N345" s="252"/>
      <c r="O345" s="252"/>
      <c r="P345" s="252"/>
      <c r="Q345" s="252"/>
      <c r="R345" s="252"/>
      <c r="S345" s="252"/>
      <c r="T345" s="253"/>
      <c r="U345" s="14"/>
      <c r="V345" s="14"/>
      <c r="W345" s="14"/>
      <c r="X345" s="14"/>
      <c r="Y345" s="14"/>
      <c r="Z345" s="14"/>
      <c r="AA345" s="14"/>
      <c r="AB345" s="14"/>
      <c r="AC345" s="14"/>
      <c r="AD345" s="14"/>
      <c r="AE345" s="14"/>
      <c r="AT345" s="254" t="s">
        <v>307</v>
      </c>
      <c r="AU345" s="254" t="s">
        <v>81</v>
      </c>
      <c r="AV345" s="14" t="s">
        <v>81</v>
      </c>
      <c r="AW345" s="14" t="s">
        <v>33</v>
      </c>
      <c r="AX345" s="14" t="s">
        <v>72</v>
      </c>
      <c r="AY345" s="254" t="s">
        <v>295</v>
      </c>
    </row>
    <row r="346" s="15" customFormat="1">
      <c r="A346" s="15"/>
      <c r="B346" s="255"/>
      <c r="C346" s="256"/>
      <c r="D346" s="235" t="s">
        <v>307</v>
      </c>
      <c r="E346" s="257" t="s">
        <v>21</v>
      </c>
      <c r="F346" s="258" t="s">
        <v>312</v>
      </c>
      <c r="G346" s="256"/>
      <c r="H346" s="259">
        <v>2</v>
      </c>
      <c r="I346" s="260"/>
      <c r="J346" s="256"/>
      <c r="K346" s="256"/>
      <c r="L346" s="261"/>
      <c r="M346" s="262"/>
      <c r="N346" s="263"/>
      <c r="O346" s="263"/>
      <c r="P346" s="263"/>
      <c r="Q346" s="263"/>
      <c r="R346" s="263"/>
      <c r="S346" s="263"/>
      <c r="T346" s="264"/>
      <c r="U346" s="15"/>
      <c r="V346" s="15"/>
      <c r="W346" s="15"/>
      <c r="X346" s="15"/>
      <c r="Y346" s="15"/>
      <c r="Z346" s="15"/>
      <c r="AA346" s="15"/>
      <c r="AB346" s="15"/>
      <c r="AC346" s="15"/>
      <c r="AD346" s="15"/>
      <c r="AE346" s="15"/>
      <c r="AT346" s="265" t="s">
        <v>307</v>
      </c>
      <c r="AU346" s="265" t="s">
        <v>81</v>
      </c>
      <c r="AV346" s="15" t="s">
        <v>303</v>
      </c>
      <c r="AW346" s="15" t="s">
        <v>33</v>
      </c>
      <c r="AX346" s="15" t="s">
        <v>79</v>
      </c>
      <c r="AY346" s="265" t="s">
        <v>295</v>
      </c>
    </row>
    <row r="347" s="2" customFormat="1" ht="24.15" customHeight="1">
      <c r="A347" s="40"/>
      <c r="B347" s="41"/>
      <c r="C347" s="286" t="s">
        <v>1144</v>
      </c>
      <c r="D347" s="286" t="s">
        <v>947</v>
      </c>
      <c r="E347" s="287" t="s">
        <v>1397</v>
      </c>
      <c r="F347" s="288" t="s">
        <v>1398</v>
      </c>
      <c r="G347" s="289" t="s">
        <v>459</v>
      </c>
      <c r="H347" s="290">
        <v>2</v>
      </c>
      <c r="I347" s="291"/>
      <c r="J347" s="292">
        <f>ROUND(I347*H347,2)</f>
        <v>0</v>
      </c>
      <c r="K347" s="288" t="s">
        <v>302</v>
      </c>
      <c r="L347" s="293"/>
      <c r="M347" s="294" t="s">
        <v>21</v>
      </c>
      <c r="N347" s="295" t="s">
        <v>43</v>
      </c>
      <c r="O347" s="86"/>
      <c r="P347" s="224">
        <f>O347*H347</f>
        <v>0</v>
      </c>
      <c r="Q347" s="224">
        <v>0.0118</v>
      </c>
      <c r="R347" s="224">
        <f>Q347*H347</f>
        <v>0.023599999999999999</v>
      </c>
      <c r="S347" s="224">
        <v>0</v>
      </c>
      <c r="T347" s="225">
        <f>S347*H347</f>
        <v>0</v>
      </c>
      <c r="U347" s="40"/>
      <c r="V347" s="40"/>
      <c r="W347" s="40"/>
      <c r="X347" s="40"/>
      <c r="Y347" s="40"/>
      <c r="Z347" s="40"/>
      <c r="AA347" s="40"/>
      <c r="AB347" s="40"/>
      <c r="AC347" s="40"/>
      <c r="AD347" s="40"/>
      <c r="AE347" s="40"/>
      <c r="AR347" s="226" t="s">
        <v>997</v>
      </c>
      <c r="AT347" s="226" t="s">
        <v>947</v>
      </c>
      <c r="AU347" s="226" t="s">
        <v>81</v>
      </c>
      <c r="AY347" s="19" t="s">
        <v>295</v>
      </c>
      <c r="BE347" s="227">
        <f>IF(N347="základní",J347,0)</f>
        <v>0</v>
      </c>
      <c r="BF347" s="227">
        <f>IF(N347="snížená",J347,0)</f>
        <v>0</v>
      </c>
      <c r="BG347" s="227">
        <f>IF(N347="zákl. přenesená",J347,0)</f>
        <v>0</v>
      </c>
      <c r="BH347" s="227">
        <f>IF(N347="sníž. přenesená",J347,0)</f>
        <v>0</v>
      </c>
      <c r="BI347" s="227">
        <f>IF(N347="nulová",J347,0)</f>
        <v>0</v>
      </c>
      <c r="BJ347" s="19" t="s">
        <v>79</v>
      </c>
      <c r="BK347" s="227">
        <f>ROUND(I347*H347,2)</f>
        <v>0</v>
      </c>
      <c r="BL347" s="19" t="s">
        <v>373</v>
      </c>
      <c r="BM347" s="226" t="s">
        <v>1901</v>
      </c>
    </row>
    <row r="348" s="2" customFormat="1" ht="37.8" customHeight="1">
      <c r="A348" s="40"/>
      <c r="B348" s="41"/>
      <c r="C348" s="215" t="s">
        <v>1149</v>
      </c>
      <c r="D348" s="215" t="s">
        <v>298</v>
      </c>
      <c r="E348" s="216" t="s">
        <v>1400</v>
      </c>
      <c r="F348" s="217" t="s">
        <v>1401</v>
      </c>
      <c r="G348" s="218" t="s">
        <v>459</v>
      </c>
      <c r="H348" s="219">
        <v>1</v>
      </c>
      <c r="I348" s="220"/>
      <c r="J348" s="221">
        <f>ROUND(I348*H348,2)</f>
        <v>0</v>
      </c>
      <c r="K348" s="217" t="s">
        <v>302</v>
      </c>
      <c r="L348" s="46"/>
      <c r="M348" s="222" t="s">
        <v>21</v>
      </c>
      <c r="N348" s="223" t="s">
        <v>43</v>
      </c>
      <c r="O348" s="86"/>
      <c r="P348" s="224">
        <f>O348*H348</f>
        <v>0</v>
      </c>
      <c r="Q348" s="224">
        <v>6.0000000000000002E-05</v>
      </c>
      <c r="R348" s="224">
        <f>Q348*H348</f>
        <v>6.0000000000000002E-05</v>
      </c>
      <c r="S348" s="224">
        <v>0</v>
      </c>
      <c r="T348" s="225">
        <f>S348*H348</f>
        <v>0</v>
      </c>
      <c r="U348" s="40"/>
      <c r="V348" s="40"/>
      <c r="W348" s="40"/>
      <c r="X348" s="40"/>
      <c r="Y348" s="40"/>
      <c r="Z348" s="40"/>
      <c r="AA348" s="40"/>
      <c r="AB348" s="40"/>
      <c r="AC348" s="40"/>
      <c r="AD348" s="40"/>
      <c r="AE348" s="40"/>
      <c r="AR348" s="226" t="s">
        <v>373</v>
      </c>
      <c r="AT348" s="226" t="s">
        <v>298</v>
      </c>
      <c r="AU348" s="226" t="s">
        <v>81</v>
      </c>
      <c r="AY348" s="19" t="s">
        <v>295</v>
      </c>
      <c r="BE348" s="227">
        <f>IF(N348="základní",J348,0)</f>
        <v>0</v>
      </c>
      <c r="BF348" s="227">
        <f>IF(N348="snížená",J348,0)</f>
        <v>0</v>
      </c>
      <c r="BG348" s="227">
        <f>IF(N348="zákl. přenesená",J348,0)</f>
        <v>0</v>
      </c>
      <c r="BH348" s="227">
        <f>IF(N348="sníž. přenesená",J348,0)</f>
        <v>0</v>
      </c>
      <c r="BI348" s="227">
        <f>IF(N348="nulová",J348,0)</f>
        <v>0</v>
      </c>
      <c r="BJ348" s="19" t="s">
        <v>79</v>
      </c>
      <c r="BK348" s="227">
        <f>ROUND(I348*H348,2)</f>
        <v>0</v>
      </c>
      <c r="BL348" s="19" t="s">
        <v>373</v>
      </c>
      <c r="BM348" s="226" t="s">
        <v>1902</v>
      </c>
    </row>
    <row r="349" s="2" customFormat="1">
      <c r="A349" s="40"/>
      <c r="B349" s="41"/>
      <c r="C349" s="42"/>
      <c r="D349" s="228" t="s">
        <v>305</v>
      </c>
      <c r="E349" s="42"/>
      <c r="F349" s="229" t="s">
        <v>1403</v>
      </c>
      <c r="G349" s="42"/>
      <c r="H349" s="42"/>
      <c r="I349" s="230"/>
      <c r="J349" s="42"/>
      <c r="K349" s="42"/>
      <c r="L349" s="46"/>
      <c r="M349" s="231"/>
      <c r="N349" s="232"/>
      <c r="O349" s="86"/>
      <c r="P349" s="86"/>
      <c r="Q349" s="86"/>
      <c r="R349" s="86"/>
      <c r="S349" s="86"/>
      <c r="T349" s="87"/>
      <c r="U349" s="40"/>
      <c r="V349" s="40"/>
      <c r="W349" s="40"/>
      <c r="X349" s="40"/>
      <c r="Y349" s="40"/>
      <c r="Z349" s="40"/>
      <c r="AA349" s="40"/>
      <c r="AB349" s="40"/>
      <c r="AC349" s="40"/>
      <c r="AD349" s="40"/>
      <c r="AE349" s="40"/>
      <c r="AT349" s="19" t="s">
        <v>305</v>
      </c>
      <c r="AU349" s="19" t="s">
        <v>81</v>
      </c>
    </row>
    <row r="350" s="14" customFormat="1">
      <c r="A350" s="14"/>
      <c r="B350" s="244"/>
      <c r="C350" s="245"/>
      <c r="D350" s="235" t="s">
        <v>307</v>
      </c>
      <c r="E350" s="246" t="s">
        <v>21</v>
      </c>
      <c r="F350" s="247" t="s">
        <v>1404</v>
      </c>
      <c r="G350" s="245"/>
      <c r="H350" s="248">
        <v>1</v>
      </c>
      <c r="I350" s="249"/>
      <c r="J350" s="245"/>
      <c r="K350" s="245"/>
      <c r="L350" s="250"/>
      <c r="M350" s="251"/>
      <c r="N350" s="252"/>
      <c r="O350" s="252"/>
      <c r="P350" s="252"/>
      <c r="Q350" s="252"/>
      <c r="R350" s="252"/>
      <c r="S350" s="252"/>
      <c r="T350" s="253"/>
      <c r="U350" s="14"/>
      <c r="V350" s="14"/>
      <c r="W350" s="14"/>
      <c r="X350" s="14"/>
      <c r="Y350" s="14"/>
      <c r="Z350" s="14"/>
      <c r="AA350" s="14"/>
      <c r="AB350" s="14"/>
      <c r="AC350" s="14"/>
      <c r="AD350" s="14"/>
      <c r="AE350" s="14"/>
      <c r="AT350" s="254" t="s">
        <v>307</v>
      </c>
      <c r="AU350" s="254" t="s">
        <v>81</v>
      </c>
      <c r="AV350" s="14" t="s">
        <v>81</v>
      </c>
      <c r="AW350" s="14" t="s">
        <v>33</v>
      </c>
      <c r="AX350" s="14" t="s">
        <v>72</v>
      </c>
      <c r="AY350" s="254" t="s">
        <v>295</v>
      </c>
    </row>
    <row r="351" s="15" customFormat="1">
      <c r="A351" s="15"/>
      <c r="B351" s="255"/>
      <c r="C351" s="256"/>
      <c r="D351" s="235" t="s">
        <v>307</v>
      </c>
      <c r="E351" s="257" t="s">
        <v>21</v>
      </c>
      <c r="F351" s="258" t="s">
        <v>312</v>
      </c>
      <c r="G351" s="256"/>
      <c r="H351" s="259">
        <v>1</v>
      </c>
      <c r="I351" s="260"/>
      <c r="J351" s="256"/>
      <c r="K351" s="256"/>
      <c r="L351" s="261"/>
      <c r="M351" s="262"/>
      <c r="N351" s="263"/>
      <c r="O351" s="263"/>
      <c r="P351" s="263"/>
      <c r="Q351" s="263"/>
      <c r="R351" s="263"/>
      <c r="S351" s="263"/>
      <c r="T351" s="264"/>
      <c r="U351" s="15"/>
      <c r="V351" s="15"/>
      <c r="W351" s="15"/>
      <c r="X351" s="15"/>
      <c r="Y351" s="15"/>
      <c r="Z351" s="15"/>
      <c r="AA351" s="15"/>
      <c r="AB351" s="15"/>
      <c r="AC351" s="15"/>
      <c r="AD351" s="15"/>
      <c r="AE351" s="15"/>
      <c r="AT351" s="265" t="s">
        <v>307</v>
      </c>
      <c r="AU351" s="265" t="s">
        <v>81</v>
      </c>
      <c r="AV351" s="15" t="s">
        <v>303</v>
      </c>
      <c r="AW351" s="15" t="s">
        <v>33</v>
      </c>
      <c r="AX351" s="15" t="s">
        <v>79</v>
      </c>
      <c r="AY351" s="265" t="s">
        <v>295</v>
      </c>
    </row>
    <row r="352" s="2" customFormat="1" ht="24.15" customHeight="1">
      <c r="A352" s="40"/>
      <c r="B352" s="41"/>
      <c r="C352" s="286" t="s">
        <v>1154</v>
      </c>
      <c r="D352" s="286" t="s">
        <v>947</v>
      </c>
      <c r="E352" s="287" t="s">
        <v>1405</v>
      </c>
      <c r="F352" s="288" t="s">
        <v>1406</v>
      </c>
      <c r="G352" s="289" t="s">
        <v>459</v>
      </c>
      <c r="H352" s="290">
        <v>1</v>
      </c>
      <c r="I352" s="291"/>
      <c r="J352" s="292">
        <f>ROUND(I352*H352,2)</f>
        <v>0</v>
      </c>
      <c r="K352" s="288" t="s">
        <v>302</v>
      </c>
      <c r="L352" s="293"/>
      <c r="M352" s="294" t="s">
        <v>21</v>
      </c>
      <c r="N352" s="295" t="s">
        <v>43</v>
      </c>
      <c r="O352" s="86"/>
      <c r="P352" s="224">
        <f>O352*H352</f>
        <v>0</v>
      </c>
      <c r="Q352" s="224">
        <v>0.021899999999999999</v>
      </c>
      <c r="R352" s="224">
        <f>Q352*H352</f>
        <v>0.021899999999999999</v>
      </c>
      <c r="S352" s="224">
        <v>0</v>
      </c>
      <c r="T352" s="225">
        <f>S352*H352</f>
        <v>0</v>
      </c>
      <c r="U352" s="40"/>
      <c r="V352" s="40"/>
      <c r="W352" s="40"/>
      <c r="X352" s="40"/>
      <c r="Y352" s="40"/>
      <c r="Z352" s="40"/>
      <c r="AA352" s="40"/>
      <c r="AB352" s="40"/>
      <c r="AC352" s="40"/>
      <c r="AD352" s="40"/>
      <c r="AE352" s="40"/>
      <c r="AR352" s="226" t="s">
        <v>997</v>
      </c>
      <c r="AT352" s="226" t="s">
        <v>947</v>
      </c>
      <c r="AU352" s="226" t="s">
        <v>81</v>
      </c>
      <c r="AY352" s="19" t="s">
        <v>295</v>
      </c>
      <c r="BE352" s="227">
        <f>IF(N352="základní",J352,0)</f>
        <v>0</v>
      </c>
      <c r="BF352" s="227">
        <f>IF(N352="snížená",J352,0)</f>
        <v>0</v>
      </c>
      <c r="BG352" s="227">
        <f>IF(N352="zákl. přenesená",J352,0)</f>
        <v>0</v>
      </c>
      <c r="BH352" s="227">
        <f>IF(N352="sníž. přenesená",J352,0)</f>
        <v>0</v>
      </c>
      <c r="BI352" s="227">
        <f>IF(N352="nulová",J352,0)</f>
        <v>0</v>
      </c>
      <c r="BJ352" s="19" t="s">
        <v>79</v>
      </c>
      <c r="BK352" s="227">
        <f>ROUND(I352*H352,2)</f>
        <v>0</v>
      </c>
      <c r="BL352" s="19" t="s">
        <v>373</v>
      </c>
      <c r="BM352" s="226" t="s">
        <v>1903</v>
      </c>
    </row>
    <row r="353" s="2" customFormat="1" ht="33" customHeight="1">
      <c r="A353" s="40"/>
      <c r="B353" s="41"/>
      <c r="C353" s="215" t="s">
        <v>1161</v>
      </c>
      <c r="D353" s="215" t="s">
        <v>298</v>
      </c>
      <c r="E353" s="216" t="s">
        <v>1408</v>
      </c>
      <c r="F353" s="217" t="s">
        <v>1409</v>
      </c>
      <c r="G353" s="218" t="s">
        <v>459</v>
      </c>
      <c r="H353" s="219">
        <v>2</v>
      </c>
      <c r="I353" s="220"/>
      <c r="J353" s="221">
        <f>ROUND(I353*H353,2)</f>
        <v>0</v>
      </c>
      <c r="K353" s="217" t="s">
        <v>302</v>
      </c>
      <c r="L353" s="46"/>
      <c r="M353" s="222" t="s">
        <v>21</v>
      </c>
      <c r="N353" s="223" t="s">
        <v>43</v>
      </c>
      <c r="O353" s="86"/>
      <c r="P353" s="224">
        <f>O353*H353</f>
        <v>0</v>
      </c>
      <c r="Q353" s="224">
        <v>1.0000000000000001E-05</v>
      </c>
      <c r="R353" s="224">
        <f>Q353*H353</f>
        <v>2.0000000000000002E-05</v>
      </c>
      <c r="S353" s="224">
        <v>0</v>
      </c>
      <c r="T353" s="225">
        <f>S353*H353</f>
        <v>0</v>
      </c>
      <c r="U353" s="40"/>
      <c r="V353" s="40"/>
      <c r="W353" s="40"/>
      <c r="X353" s="40"/>
      <c r="Y353" s="40"/>
      <c r="Z353" s="40"/>
      <c r="AA353" s="40"/>
      <c r="AB353" s="40"/>
      <c r="AC353" s="40"/>
      <c r="AD353" s="40"/>
      <c r="AE353" s="40"/>
      <c r="AR353" s="226" t="s">
        <v>373</v>
      </c>
      <c r="AT353" s="226" t="s">
        <v>298</v>
      </c>
      <c r="AU353" s="226" t="s">
        <v>81</v>
      </c>
      <c r="AY353" s="19" t="s">
        <v>295</v>
      </c>
      <c r="BE353" s="227">
        <f>IF(N353="základní",J353,0)</f>
        <v>0</v>
      </c>
      <c r="BF353" s="227">
        <f>IF(N353="snížená",J353,0)</f>
        <v>0</v>
      </c>
      <c r="BG353" s="227">
        <f>IF(N353="zákl. přenesená",J353,0)</f>
        <v>0</v>
      </c>
      <c r="BH353" s="227">
        <f>IF(N353="sníž. přenesená",J353,0)</f>
        <v>0</v>
      </c>
      <c r="BI353" s="227">
        <f>IF(N353="nulová",J353,0)</f>
        <v>0</v>
      </c>
      <c r="BJ353" s="19" t="s">
        <v>79</v>
      </c>
      <c r="BK353" s="227">
        <f>ROUND(I353*H353,2)</f>
        <v>0</v>
      </c>
      <c r="BL353" s="19" t="s">
        <v>373</v>
      </c>
      <c r="BM353" s="226" t="s">
        <v>1904</v>
      </c>
    </row>
    <row r="354" s="2" customFormat="1">
      <c r="A354" s="40"/>
      <c r="B354" s="41"/>
      <c r="C354" s="42"/>
      <c r="D354" s="228" t="s">
        <v>305</v>
      </c>
      <c r="E354" s="42"/>
      <c r="F354" s="229" t="s">
        <v>1411</v>
      </c>
      <c r="G354" s="42"/>
      <c r="H354" s="42"/>
      <c r="I354" s="230"/>
      <c r="J354" s="42"/>
      <c r="K354" s="42"/>
      <c r="L354" s="46"/>
      <c r="M354" s="231"/>
      <c r="N354" s="232"/>
      <c r="O354" s="86"/>
      <c r="P354" s="86"/>
      <c r="Q354" s="86"/>
      <c r="R354" s="86"/>
      <c r="S354" s="86"/>
      <c r="T354" s="87"/>
      <c r="U354" s="40"/>
      <c r="V354" s="40"/>
      <c r="W354" s="40"/>
      <c r="X354" s="40"/>
      <c r="Y354" s="40"/>
      <c r="Z354" s="40"/>
      <c r="AA354" s="40"/>
      <c r="AB354" s="40"/>
      <c r="AC354" s="40"/>
      <c r="AD354" s="40"/>
      <c r="AE354" s="40"/>
      <c r="AT354" s="19" t="s">
        <v>305</v>
      </c>
      <c r="AU354" s="19" t="s">
        <v>81</v>
      </c>
    </row>
    <row r="355" s="2" customFormat="1" ht="24.15" customHeight="1">
      <c r="A355" s="40"/>
      <c r="B355" s="41"/>
      <c r="C355" s="286" t="s">
        <v>1168</v>
      </c>
      <c r="D355" s="286" t="s">
        <v>947</v>
      </c>
      <c r="E355" s="287" t="s">
        <v>1412</v>
      </c>
      <c r="F355" s="288" t="s">
        <v>1413</v>
      </c>
      <c r="G355" s="289" t="s">
        <v>459</v>
      </c>
      <c r="H355" s="290">
        <v>2</v>
      </c>
      <c r="I355" s="291"/>
      <c r="J355" s="292">
        <f>ROUND(I355*H355,2)</f>
        <v>0</v>
      </c>
      <c r="K355" s="288" t="s">
        <v>302</v>
      </c>
      <c r="L355" s="293"/>
      <c r="M355" s="294" t="s">
        <v>21</v>
      </c>
      <c r="N355" s="295" t="s">
        <v>43</v>
      </c>
      <c r="O355" s="86"/>
      <c r="P355" s="224">
        <f>O355*H355</f>
        <v>0</v>
      </c>
      <c r="Q355" s="224">
        <v>0.0025000000000000001</v>
      </c>
      <c r="R355" s="224">
        <f>Q355*H355</f>
        <v>0.0050000000000000001</v>
      </c>
      <c r="S355" s="224">
        <v>0</v>
      </c>
      <c r="T355" s="225">
        <f>S355*H355</f>
        <v>0</v>
      </c>
      <c r="U355" s="40"/>
      <c r="V355" s="40"/>
      <c r="W355" s="40"/>
      <c r="X355" s="40"/>
      <c r="Y355" s="40"/>
      <c r="Z355" s="40"/>
      <c r="AA355" s="40"/>
      <c r="AB355" s="40"/>
      <c r="AC355" s="40"/>
      <c r="AD355" s="40"/>
      <c r="AE355" s="40"/>
      <c r="AR355" s="226" t="s">
        <v>997</v>
      </c>
      <c r="AT355" s="226" t="s">
        <v>947</v>
      </c>
      <c r="AU355" s="226" t="s">
        <v>81</v>
      </c>
      <c r="AY355" s="19" t="s">
        <v>295</v>
      </c>
      <c r="BE355" s="227">
        <f>IF(N355="základní",J355,0)</f>
        <v>0</v>
      </c>
      <c r="BF355" s="227">
        <f>IF(N355="snížená",J355,0)</f>
        <v>0</v>
      </c>
      <c r="BG355" s="227">
        <f>IF(N355="zákl. přenesená",J355,0)</f>
        <v>0</v>
      </c>
      <c r="BH355" s="227">
        <f>IF(N355="sníž. přenesená",J355,0)</f>
        <v>0</v>
      </c>
      <c r="BI355" s="227">
        <f>IF(N355="nulová",J355,0)</f>
        <v>0</v>
      </c>
      <c r="BJ355" s="19" t="s">
        <v>79</v>
      </c>
      <c r="BK355" s="227">
        <f>ROUND(I355*H355,2)</f>
        <v>0</v>
      </c>
      <c r="BL355" s="19" t="s">
        <v>373</v>
      </c>
      <c r="BM355" s="226" t="s">
        <v>1905</v>
      </c>
    </row>
    <row r="356" s="2" customFormat="1" ht="33" customHeight="1">
      <c r="A356" s="40"/>
      <c r="B356" s="41"/>
      <c r="C356" s="215" t="s">
        <v>1173</v>
      </c>
      <c r="D356" s="215" t="s">
        <v>298</v>
      </c>
      <c r="E356" s="216" t="s">
        <v>1415</v>
      </c>
      <c r="F356" s="217" t="s">
        <v>1416</v>
      </c>
      <c r="G356" s="218" t="s">
        <v>459</v>
      </c>
      <c r="H356" s="219">
        <v>2</v>
      </c>
      <c r="I356" s="220"/>
      <c r="J356" s="221">
        <f>ROUND(I356*H356,2)</f>
        <v>0</v>
      </c>
      <c r="K356" s="217" t="s">
        <v>302</v>
      </c>
      <c r="L356" s="46"/>
      <c r="M356" s="222" t="s">
        <v>21</v>
      </c>
      <c r="N356" s="223" t="s">
        <v>43</v>
      </c>
      <c r="O356" s="86"/>
      <c r="P356" s="224">
        <f>O356*H356</f>
        <v>0</v>
      </c>
      <c r="Q356" s="224">
        <v>1.0000000000000001E-05</v>
      </c>
      <c r="R356" s="224">
        <f>Q356*H356</f>
        <v>2.0000000000000002E-05</v>
      </c>
      <c r="S356" s="224">
        <v>0</v>
      </c>
      <c r="T356" s="225">
        <f>S356*H356</f>
        <v>0</v>
      </c>
      <c r="U356" s="40"/>
      <c r="V356" s="40"/>
      <c r="W356" s="40"/>
      <c r="X356" s="40"/>
      <c r="Y356" s="40"/>
      <c r="Z356" s="40"/>
      <c r="AA356" s="40"/>
      <c r="AB356" s="40"/>
      <c r="AC356" s="40"/>
      <c r="AD356" s="40"/>
      <c r="AE356" s="40"/>
      <c r="AR356" s="226" t="s">
        <v>373</v>
      </c>
      <c r="AT356" s="226" t="s">
        <v>298</v>
      </c>
      <c r="AU356" s="226" t="s">
        <v>81</v>
      </c>
      <c r="AY356" s="19" t="s">
        <v>295</v>
      </c>
      <c r="BE356" s="227">
        <f>IF(N356="základní",J356,0)</f>
        <v>0</v>
      </c>
      <c r="BF356" s="227">
        <f>IF(N356="snížená",J356,0)</f>
        <v>0</v>
      </c>
      <c r="BG356" s="227">
        <f>IF(N356="zákl. přenesená",J356,0)</f>
        <v>0</v>
      </c>
      <c r="BH356" s="227">
        <f>IF(N356="sníž. přenesená",J356,0)</f>
        <v>0</v>
      </c>
      <c r="BI356" s="227">
        <f>IF(N356="nulová",J356,0)</f>
        <v>0</v>
      </c>
      <c r="BJ356" s="19" t="s">
        <v>79</v>
      </c>
      <c r="BK356" s="227">
        <f>ROUND(I356*H356,2)</f>
        <v>0</v>
      </c>
      <c r="BL356" s="19" t="s">
        <v>373</v>
      </c>
      <c r="BM356" s="226" t="s">
        <v>1906</v>
      </c>
    </row>
    <row r="357" s="2" customFormat="1">
      <c r="A357" s="40"/>
      <c r="B357" s="41"/>
      <c r="C357" s="42"/>
      <c r="D357" s="228" t="s">
        <v>305</v>
      </c>
      <c r="E357" s="42"/>
      <c r="F357" s="229" t="s">
        <v>1418</v>
      </c>
      <c r="G357" s="42"/>
      <c r="H357" s="42"/>
      <c r="I357" s="230"/>
      <c r="J357" s="42"/>
      <c r="K357" s="42"/>
      <c r="L357" s="46"/>
      <c r="M357" s="231"/>
      <c r="N357" s="232"/>
      <c r="O357" s="86"/>
      <c r="P357" s="86"/>
      <c r="Q357" s="86"/>
      <c r="R357" s="86"/>
      <c r="S357" s="86"/>
      <c r="T357" s="87"/>
      <c r="U357" s="40"/>
      <c r="V357" s="40"/>
      <c r="W357" s="40"/>
      <c r="X357" s="40"/>
      <c r="Y357" s="40"/>
      <c r="Z357" s="40"/>
      <c r="AA357" s="40"/>
      <c r="AB357" s="40"/>
      <c r="AC357" s="40"/>
      <c r="AD357" s="40"/>
      <c r="AE357" s="40"/>
      <c r="AT357" s="19" t="s">
        <v>305</v>
      </c>
      <c r="AU357" s="19" t="s">
        <v>81</v>
      </c>
    </row>
    <row r="358" s="2" customFormat="1" ht="24.15" customHeight="1">
      <c r="A358" s="40"/>
      <c r="B358" s="41"/>
      <c r="C358" s="286" t="s">
        <v>1178</v>
      </c>
      <c r="D358" s="286" t="s">
        <v>947</v>
      </c>
      <c r="E358" s="287" t="s">
        <v>1419</v>
      </c>
      <c r="F358" s="288" t="s">
        <v>1420</v>
      </c>
      <c r="G358" s="289" t="s">
        <v>459</v>
      </c>
      <c r="H358" s="290">
        <v>2</v>
      </c>
      <c r="I358" s="291"/>
      <c r="J358" s="292">
        <f>ROUND(I358*H358,2)</f>
        <v>0</v>
      </c>
      <c r="K358" s="288" t="s">
        <v>302</v>
      </c>
      <c r="L358" s="293"/>
      <c r="M358" s="294" t="s">
        <v>21</v>
      </c>
      <c r="N358" s="295" t="s">
        <v>43</v>
      </c>
      <c r="O358" s="86"/>
      <c r="P358" s="224">
        <f>O358*H358</f>
        <v>0</v>
      </c>
      <c r="Q358" s="224">
        <v>0.0067000000000000002</v>
      </c>
      <c r="R358" s="224">
        <f>Q358*H358</f>
        <v>0.013400000000000001</v>
      </c>
      <c r="S358" s="224">
        <v>0</v>
      </c>
      <c r="T358" s="225">
        <f>S358*H358</f>
        <v>0</v>
      </c>
      <c r="U358" s="40"/>
      <c r="V358" s="40"/>
      <c r="W358" s="40"/>
      <c r="X358" s="40"/>
      <c r="Y358" s="40"/>
      <c r="Z358" s="40"/>
      <c r="AA358" s="40"/>
      <c r="AB358" s="40"/>
      <c r="AC358" s="40"/>
      <c r="AD358" s="40"/>
      <c r="AE358" s="40"/>
      <c r="AR358" s="226" t="s">
        <v>997</v>
      </c>
      <c r="AT358" s="226" t="s">
        <v>947</v>
      </c>
      <c r="AU358" s="226" t="s">
        <v>81</v>
      </c>
      <c r="AY358" s="19" t="s">
        <v>295</v>
      </c>
      <c r="BE358" s="227">
        <f>IF(N358="základní",J358,0)</f>
        <v>0</v>
      </c>
      <c r="BF358" s="227">
        <f>IF(N358="snížená",J358,0)</f>
        <v>0</v>
      </c>
      <c r="BG358" s="227">
        <f>IF(N358="zákl. přenesená",J358,0)</f>
        <v>0</v>
      </c>
      <c r="BH358" s="227">
        <f>IF(N358="sníž. přenesená",J358,0)</f>
        <v>0</v>
      </c>
      <c r="BI358" s="227">
        <f>IF(N358="nulová",J358,0)</f>
        <v>0</v>
      </c>
      <c r="BJ358" s="19" t="s">
        <v>79</v>
      </c>
      <c r="BK358" s="227">
        <f>ROUND(I358*H358,2)</f>
        <v>0</v>
      </c>
      <c r="BL358" s="19" t="s">
        <v>373</v>
      </c>
      <c r="BM358" s="226" t="s">
        <v>1907</v>
      </c>
    </row>
    <row r="359" s="2" customFormat="1" ht="33" customHeight="1">
      <c r="A359" s="40"/>
      <c r="B359" s="41"/>
      <c r="C359" s="215" t="s">
        <v>1183</v>
      </c>
      <c r="D359" s="215" t="s">
        <v>298</v>
      </c>
      <c r="E359" s="216" t="s">
        <v>1422</v>
      </c>
      <c r="F359" s="217" t="s">
        <v>1423</v>
      </c>
      <c r="G359" s="218" t="s">
        <v>459</v>
      </c>
      <c r="H359" s="219">
        <v>3</v>
      </c>
      <c r="I359" s="220"/>
      <c r="J359" s="221">
        <f>ROUND(I359*H359,2)</f>
        <v>0</v>
      </c>
      <c r="K359" s="217" t="s">
        <v>302</v>
      </c>
      <c r="L359" s="46"/>
      <c r="M359" s="222" t="s">
        <v>21</v>
      </c>
      <c r="N359" s="223" t="s">
        <v>43</v>
      </c>
      <c r="O359" s="86"/>
      <c r="P359" s="224">
        <f>O359*H359</f>
        <v>0</v>
      </c>
      <c r="Q359" s="224">
        <v>1.0000000000000001E-05</v>
      </c>
      <c r="R359" s="224">
        <f>Q359*H359</f>
        <v>3.0000000000000004E-05</v>
      </c>
      <c r="S359" s="224">
        <v>0</v>
      </c>
      <c r="T359" s="225">
        <f>S359*H359</f>
        <v>0</v>
      </c>
      <c r="U359" s="40"/>
      <c r="V359" s="40"/>
      <c r="W359" s="40"/>
      <c r="X359" s="40"/>
      <c r="Y359" s="40"/>
      <c r="Z359" s="40"/>
      <c r="AA359" s="40"/>
      <c r="AB359" s="40"/>
      <c r="AC359" s="40"/>
      <c r="AD359" s="40"/>
      <c r="AE359" s="40"/>
      <c r="AR359" s="226" t="s">
        <v>373</v>
      </c>
      <c r="AT359" s="226" t="s">
        <v>298</v>
      </c>
      <c r="AU359" s="226" t="s">
        <v>81</v>
      </c>
      <c r="AY359" s="19" t="s">
        <v>295</v>
      </c>
      <c r="BE359" s="227">
        <f>IF(N359="základní",J359,0)</f>
        <v>0</v>
      </c>
      <c r="BF359" s="227">
        <f>IF(N359="snížená",J359,0)</f>
        <v>0</v>
      </c>
      <c r="BG359" s="227">
        <f>IF(N359="zákl. přenesená",J359,0)</f>
        <v>0</v>
      </c>
      <c r="BH359" s="227">
        <f>IF(N359="sníž. přenesená",J359,0)</f>
        <v>0</v>
      </c>
      <c r="BI359" s="227">
        <f>IF(N359="nulová",J359,0)</f>
        <v>0</v>
      </c>
      <c r="BJ359" s="19" t="s">
        <v>79</v>
      </c>
      <c r="BK359" s="227">
        <f>ROUND(I359*H359,2)</f>
        <v>0</v>
      </c>
      <c r="BL359" s="19" t="s">
        <v>373</v>
      </c>
      <c r="BM359" s="226" t="s">
        <v>1908</v>
      </c>
    </row>
    <row r="360" s="2" customFormat="1">
      <c r="A360" s="40"/>
      <c r="B360" s="41"/>
      <c r="C360" s="42"/>
      <c r="D360" s="228" t="s">
        <v>305</v>
      </c>
      <c r="E360" s="42"/>
      <c r="F360" s="229" t="s">
        <v>1425</v>
      </c>
      <c r="G360" s="42"/>
      <c r="H360" s="42"/>
      <c r="I360" s="230"/>
      <c r="J360" s="42"/>
      <c r="K360" s="42"/>
      <c r="L360" s="46"/>
      <c r="M360" s="231"/>
      <c r="N360" s="232"/>
      <c r="O360" s="86"/>
      <c r="P360" s="86"/>
      <c r="Q360" s="86"/>
      <c r="R360" s="86"/>
      <c r="S360" s="86"/>
      <c r="T360" s="87"/>
      <c r="U360" s="40"/>
      <c r="V360" s="40"/>
      <c r="W360" s="40"/>
      <c r="X360" s="40"/>
      <c r="Y360" s="40"/>
      <c r="Z360" s="40"/>
      <c r="AA360" s="40"/>
      <c r="AB360" s="40"/>
      <c r="AC360" s="40"/>
      <c r="AD360" s="40"/>
      <c r="AE360" s="40"/>
      <c r="AT360" s="19" t="s">
        <v>305</v>
      </c>
      <c r="AU360" s="19" t="s">
        <v>81</v>
      </c>
    </row>
    <row r="361" s="2" customFormat="1" ht="24.15" customHeight="1">
      <c r="A361" s="40"/>
      <c r="B361" s="41"/>
      <c r="C361" s="286" t="s">
        <v>1429</v>
      </c>
      <c r="D361" s="286" t="s">
        <v>947</v>
      </c>
      <c r="E361" s="287" t="s">
        <v>1426</v>
      </c>
      <c r="F361" s="288" t="s">
        <v>1427</v>
      </c>
      <c r="G361" s="289" t="s">
        <v>459</v>
      </c>
      <c r="H361" s="290">
        <v>3</v>
      </c>
      <c r="I361" s="291"/>
      <c r="J361" s="292">
        <f>ROUND(I361*H361,2)</f>
        <v>0</v>
      </c>
      <c r="K361" s="288" t="s">
        <v>302</v>
      </c>
      <c r="L361" s="293"/>
      <c r="M361" s="294" t="s">
        <v>21</v>
      </c>
      <c r="N361" s="295" t="s">
        <v>43</v>
      </c>
      <c r="O361" s="86"/>
      <c r="P361" s="224">
        <f>O361*H361</f>
        <v>0</v>
      </c>
      <c r="Q361" s="224">
        <v>0.00089999999999999998</v>
      </c>
      <c r="R361" s="224">
        <f>Q361*H361</f>
        <v>0.0027000000000000001</v>
      </c>
      <c r="S361" s="224">
        <v>0</v>
      </c>
      <c r="T361" s="225">
        <f>S361*H361</f>
        <v>0</v>
      </c>
      <c r="U361" s="40"/>
      <c r="V361" s="40"/>
      <c r="W361" s="40"/>
      <c r="X361" s="40"/>
      <c r="Y361" s="40"/>
      <c r="Z361" s="40"/>
      <c r="AA361" s="40"/>
      <c r="AB361" s="40"/>
      <c r="AC361" s="40"/>
      <c r="AD361" s="40"/>
      <c r="AE361" s="40"/>
      <c r="AR361" s="226" t="s">
        <v>997</v>
      </c>
      <c r="AT361" s="226" t="s">
        <v>947</v>
      </c>
      <c r="AU361" s="226" t="s">
        <v>81</v>
      </c>
      <c r="AY361" s="19" t="s">
        <v>295</v>
      </c>
      <c r="BE361" s="227">
        <f>IF(N361="základní",J361,0)</f>
        <v>0</v>
      </c>
      <c r="BF361" s="227">
        <f>IF(N361="snížená",J361,0)</f>
        <v>0</v>
      </c>
      <c r="BG361" s="227">
        <f>IF(N361="zákl. přenesená",J361,0)</f>
        <v>0</v>
      </c>
      <c r="BH361" s="227">
        <f>IF(N361="sníž. přenesená",J361,0)</f>
        <v>0</v>
      </c>
      <c r="BI361" s="227">
        <f>IF(N361="nulová",J361,0)</f>
        <v>0</v>
      </c>
      <c r="BJ361" s="19" t="s">
        <v>79</v>
      </c>
      <c r="BK361" s="227">
        <f>ROUND(I361*H361,2)</f>
        <v>0</v>
      </c>
      <c r="BL361" s="19" t="s">
        <v>373</v>
      </c>
      <c r="BM361" s="226" t="s">
        <v>1909</v>
      </c>
    </row>
    <row r="362" s="2" customFormat="1" ht="33" customHeight="1">
      <c r="A362" s="40"/>
      <c r="B362" s="41"/>
      <c r="C362" s="215" t="s">
        <v>1438</v>
      </c>
      <c r="D362" s="215" t="s">
        <v>298</v>
      </c>
      <c r="E362" s="216" t="s">
        <v>1430</v>
      </c>
      <c r="F362" s="217" t="s">
        <v>1431</v>
      </c>
      <c r="G362" s="218" t="s">
        <v>459</v>
      </c>
      <c r="H362" s="219">
        <v>7</v>
      </c>
      <c r="I362" s="220"/>
      <c r="J362" s="221">
        <f>ROUND(I362*H362,2)</f>
        <v>0</v>
      </c>
      <c r="K362" s="217" t="s">
        <v>302</v>
      </c>
      <c r="L362" s="46"/>
      <c r="M362" s="222" t="s">
        <v>21</v>
      </c>
      <c r="N362" s="223" t="s">
        <v>43</v>
      </c>
      <c r="O362" s="86"/>
      <c r="P362" s="224">
        <f>O362*H362</f>
        <v>0</v>
      </c>
      <c r="Q362" s="224">
        <v>0.00022000000000000001</v>
      </c>
      <c r="R362" s="224">
        <f>Q362*H362</f>
        <v>0.0015400000000000001</v>
      </c>
      <c r="S362" s="224">
        <v>0</v>
      </c>
      <c r="T362" s="225">
        <f>S362*H362</f>
        <v>0</v>
      </c>
      <c r="U362" s="40"/>
      <c r="V362" s="40"/>
      <c r="W362" s="40"/>
      <c r="X362" s="40"/>
      <c r="Y362" s="40"/>
      <c r="Z362" s="40"/>
      <c r="AA362" s="40"/>
      <c r="AB362" s="40"/>
      <c r="AC362" s="40"/>
      <c r="AD362" s="40"/>
      <c r="AE362" s="40"/>
      <c r="AR362" s="226" t="s">
        <v>373</v>
      </c>
      <c r="AT362" s="226" t="s">
        <v>298</v>
      </c>
      <c r="AU362" s="226" t="s">
        <v>81</v>
      </c>
      <c r="AY362" s="19" t="s">
        <v>295</v>
      </c>
      <c r="BE362" s="227">
        <f>IF(N362="základní",J362,0)</f>
        <v>0</v>
      </c>
      <c r="BF362" s="227">
        <f>IF(N362="snížená",J362,0)</f>
        <v>0</v>
      </c>
      <c r="BG362" s="227">
        <f>IF(N362="zákl. přenesená",J362,0)</f>
        <v>0</v>
      </c>
      <c r="BH362" s="227">
        <f>IF(N362="sníž. přenesená",J362,0)</f>
        <v>0</v>
      </c>
      <c r="BI362" s="227">
        <f>IF(N362="nulová",J362,0)</f>
        <v>0</v>
      </c>
      <c r="BJ362" s="19" t="s">
        <v>79</v>
      </c>
      <c r="BK362" s="227">
        <f>ROUND(I362*H362,2)</f>
        <v>0</v>
      </c>
      <c r="BL362" s="19" t="s">
        <v>373</v>
      </c>
      <c r="BM362" s="226" t="s">
        <v>1910</v>
      </c>
    </row>
    <row r="363" s="2" customFormat="1">
      <c r="A363" s="40"/>
      <c r="B363" s="41"/>
      <c r="C363" s="42"/>
      <c r="D363" s="228" t="s">
        <v>305</v>
      </c>
      <c r="E363" s="42"/>
      <c r="F363" s="229" t="s">
        <v>1433</v>
      </c>
      <c r="G363" s="42"/>
      <c r="H363" s="42"/>
      <c r="I363" s="230"/>
      <c r="J363" s="42"/>
      <c r="K363" s="42"/>
      <c r="L363" s="46"/>
      <c r="M363" s="231"/>
      <c r="N363" s="232"/>
      <c r="O363" s="86"/>
      <c r="P363" s="86"/>
      <c r="Q363" s="86"/>
      <c r="R363" s="86"/>
      <c r="S363" s="86"/>
      <c r="T363" s="87"/>
      <c r="U363" s="40"/>
      <c r="V363" s="40"/>
      <c r="W363" s="40"/>
      <c r="X363" s="40"/>
      <c r="Y363" s="40"/>
      <c r="Z363" s="40"/>
      <c r="AA363" s="40"/>
      <c r="AB363" s="40"/>
      <c r="AC363" s="40"/>
      <c r="AD363" s="40"/>
      <c r="AE363" s="40"/>
      <c r="AT363" s="19" t="s">
        <v>305</v>
      </c>
      <c r="AU363" s="19" t="s">
        <v>81</v>
      </c>
    </row>
    <row r="364" s="13" customFormat="1">
      <c r="A364" s="13"/>
      <c r="B364" s="233"/>
      <c r="C364" s="234"/>
      <c r="D364" s="235" t="s">
        <v>307</v>
      </c>
      <c r="E364" s="236" t="s">
        <v>21</v>
      </c>
      <c r="F364" s="237" t="s">
        <v>1434</v>
      </c>
      <c r="G364" s="234"/>
      <c r="H364" s="236" t="s">
        <v>21</v>
      </c>
      <c r="I364" s="238"/>
      <c r="J364" s="234"/>
      <c r="K364" s="234"/>
      <c r="L364" s="239"/>
      <c r="M364" s="240"/>
      <c r="N364" s="241"/>
      <c r="O364" s="241"/>
      <c r="P364" s="241"/>
      <c r="Q364" s="241"/>
      <c r="R364" s="241"/>
      <c r="S364" s="241"/>
      <c r="T364" s="242"/>
      <c r="U364" s="13"/>
      <c r="V364" s="13"/>
      <c r="W364" s="13"/>
      <c r="X364" s="13"/>
      <c r="Y364" s="13"/>
      <c r="Z364" s="13"/>
      <c r="AA364" s="13"/>
      <c r="AB364" s="13"/>
      <c r="AC364" s="13"/>
      <c r="AD364" s="13"/>
      <c r="AE364" s="13"/>
      <c r="AT364" s="243" t="s">
        <v>307</v>
      </c>
      <c r="AU364" s="243" t="s">
        <v>81</v>
      </c>
      <c r="AV364" s="13" t="s">
        <v>79</v>
      </c>
      <c r="AW364" s="13" t="s">
        <v>33</v>
      </c>
      <c r="AX364" s="13" t="s">
        <v>72</v>
      </c>
      <c r="AY364" s="243" t="s">
        <v>295</v>
      </c>
    </row>
    <row r="365" s="14" customFormat="1">
      <c r="A365" s="14"/>
      <c r="B365" s="244"/>
      <c r="C365" s="245"/>
      <c r="D365" s="235" t="s">
        <v>307</v>
      </c>
      <c r="E365" s="246" t="s">
        <v>21</v>
      </c>
      <c r="F365" s="247" t="s">
        <v>79</v>
      </c>
      <c r="G365" s="245"/>
      <c r="H365" s="248">
        <v>1</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307</v>
      </c>
      <c r="AU365" s="254" t="s">
        <v>81</v>
      </c>
      <c r="AV365" s="14" t="s">
        <v>81</v>
      </c>
      <c r="AW365" s="14" t="s">
        <v>33</v>
      </c>
      <c r="AX365" s="14" t="s">
        <v>72</v>
      </c>
      <c r="AY365" s="254" t="s">
        <v>295</v>
      </c>
    </row>
    <row r="366" s="13" customFormat="1">
      <c r="A366" s="13"/>
      <c r="B366" s="233"/>
      <c r="C366" s="234"/>
      <c r="D366" s="235" t="s">
        <v>307</v>
      </c>
      <c r="E366" s="236" t="s">
        <v>21</v>
      </c>
      <c r="F366" s="237" t="s">
        <v>1435</v>
      </c>
      <c r="G366" s="234"/>
      <c r="H366" s="236" t="s">
        <v>21</v>
      </c>
      <c r="I366" s="238"/>
      <c r="J366" s="234"/>
      <c r="K366" s="234"/>
      <c r="L366" s="239"/>
      <c r="M366" s="240"/>
      <c r="N366" s="241"/>
      <c r="O366" s="241"/>
      <c r="P366" s="241"/>
      <c r="Q366" s="241"/>
      <c r="R366" s="241"/>
      <c r="S366" s="241"/>
      <c r="T366" s="242"/>
      <c r="U366" s="13"/>
      <c r="V366" s="13"/>
      <c r="W366" s="13"/>
      <c r="X366" s="13"/>
      <c r="Y366" s="13"/>
      <c r="Z366" s="13"/>
      <c r="AA366" s="13"/>
      <c r="AB366" s="13"/>
      <c r="AC366" s="13"/>
      <c r="AD366" s="13"/>
      <c r="AE366" s="13"/>
      <c r="AT366" s="243" t="s">
        <v>307</v>
      </c>
      <c r="AU366" s="243" t="s">
        <v>81</v>
      </c>
      <c r="AV366" s="13" t="s">
        <v>79</v>
      </c>
      <c r="AW366" s="13" t="s">
        <v>33</v>
      </c>
      <c r="AX366" s="13" t="s">
        <v>72</v>
      </c>
      <c r="AY366" s="243" t="s">
        <v>295</v>
      </c>
    </row>
    <row r="367" s="14" customFormat="1">
      <c r="A367" s="14"/>
      <c r="B367" s="244"/>
      <c r="C367" s="245"/>
      <c r="D367" s="235" t="s">
        <v>307</v>
      </c>
      <c r="E367" s="246" t="s">
        <v>21</v>
      </c>
      <c r="F367" s="247" t="s">
        <v>79</v>
      </c>
      <c r="G367" s="245"/>
      <c r="H367" s="248">
        <v>1</v>
      </c>
      <c r="I367" s="249"/>
      <c r="J367" s="245"/>
      <c r="K367" s="245"/>
      <c r="L367" s="250"/>
      <c r="M367" s="251"/>
      <c r="N367" s="252"/>
      <c r="O367" s="252"/>
      <c r="P367" s="252"/>
      <c r="Q367" s="252"/>
      <c r="R367" s="252"/>
      <c r="S367" s="252"/>
      <c r="T367" s="253"/>
      <c r="U367" s="14"/>
      <c r="V367" s="14"/>
      <c r="W367" s="14"/>
      <c r="X367" s="14"/>
      <c r="Y367" s="14"/>
      <c r="Z367" s="14"/>
      <c r="AA367" s="14"/>
      <c r="AB367" s="14"/>
      <c r="AC367" s="14"/>
      <c r="AD367" s="14"/>
      <c r="AE367" s="14"/>
      <c r="AT367" s="254" t="s">
        <v>307</v>
      </c>
      <c r="AU367" s="254" t="s">
        <v>81</v>
      </c>
      <c r="AV367" s="14" t="s">
        <v>81</v>
      </c>
      <c r="AW367" s="14" t="s">
        <v>33</v>
      </c>
      <c r="AX367" s="14" t="s">
        <v>72</v>
      </c>
      <c r="AY367" s="254" t="s">
        <v>295</v>
      </c>
    </row>
    <row r="368" s="13" customFormat="1">
      <c r="A368" s="13"/>
      <c r="B368" s="233"/>
      <c r="C368" s="234"/>
      <c r="D368" s="235" t="s">
        <v>307</v>
      </c>
      <c r="E368" s="236" t="s">
        <v>21</v>
      </c>
      <c r="F368" s="237" t="s">
        <v>1436</v>
      </c>
      <c r="G368" s="234"/>
      <c r="H368" s="236" t="s">
        <v>21</v>
      </c>
      <c r="I368" s="238"/>
      <c r="J368" s="234"/>
      <c r="K368" s="234"/>
      <c r="L368" s="239"/>
      <c r="M368" s="240"/>
      <c r="N368" s="241"/>
      <c r="O368" s="241"/>
      <c r="P368" s="241"/>
      <c r="Q368" s="241"/>
      <c r="R368" s="241"/>
      <c r="S368" s="241"/>
      <c r="T368" s="242"/>
      <c r="U368" s="13"/>
      <c r="V368" s="13"/>
      <c r="W368" s="13"/>
      <c r="X368" s="13"/>
      <c r="Y368" s="13"/>
      <c r="Z368" s="13"/>
      <c r="AA368" s="13"/>
      <c r="AB368" s="13"/>
      <c r="AC368" s="13"/>
      <c r="AD368" s="13"/>
      <c r="AE368" s="13"/>
      <c r="AT368" s="243" t="s">
        <v>307</v>
      </c>
      <c r="AU368" s="243" t="s">
        <v>81</v>
      </c>
      <c r="AV368" s="13" t="s">
        <v>79</v>
      </c>
      <c r="AW368" s="13" t="s">
        <v>33</v>
      </c>
      <c r="AX368" s="13" t="s">
        <v>72</v>
      </c>
      <c r="AY368" s="243" t="s">
        <v>295</v>
      </c>
    </row>
    <row r="369" s="14" customFormat="1">
      <c r="A369" s="14"/>
      <c r="B369" s="244"/>
      <c r="C369" s="245"/>
      <c r="D369" s="235" t="s">
        <v>307</v>
      </c>
      <c r="E369" s="246" t="s">
        <v>21</v>
      </c>
      <c r="F369" s="247" t="s">
        <v>92</v>
      </c>
      <c r="G369" s="245"/>
      <c r="H369" s="248">
        <v>3</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307</v>
      </c>
      <c r="AU369" s="254" t="s">
        <v>81</v>
      </c>
      <c r="AV369" s="14" t="s">
        <v>81</v>
      </c>
      <c r="AW369" s="14" t="s">
        <v>33</v>
      </c>
      <c r="AX369" s="14" t="s">
        <v>72</v>
      </c>
      <c r="AY369" s="254" t="s">
        <v>295</v>
      </c>
    </row>
    <row r="370" s="13" customFormat="1">
      <c r="A370" s="13"/>
      <c r="B370" s="233"/>
      <c r="C370" s="234"/>
      <c r="D370" s="235" t="s">
        <v>307</v>
      </c>
      <c r="E370" s="236" t="s">
        <v>21</v>
      </c>
      <c r="F370" s="237" t="s">
        <v>1437</v>
      </c>
      <c r="G370" s="234"/>
      <c r="H370" s="236" t="s">
        <v>21</v>
      </c>
      <c r="I370" s="238"/>
      <c r="J370" s="234"/>
      <c r="K370" s="234"/>
      <c r="L370" s="239"/>
      <c r="M370" s="240"/>
      <c r="N370" s="241"/>
      <c r="O370" s="241"/>
      <c r="P370" s="241"/>
      <c r="Q370" s="241"/>
      <c r="R370" s="241"/>
      <c r="S370" s="241"/>
      <c r="T370" s="242"/>
      <c r="U370" s="13"/>
      <c r="V370" s="13"/>
      <c r="W370" s="13"/>
      <c r="X370" s="13"/>
      <c r="Y370" s="13"/>
      <c r="Z370" s="13"/>
      <c r="AA370" s="13"/>
      <c r="AB370" s="13"/>
      <c r="AC370" s="13"/>
      <c r="AD370" s="13"/>
      <c r="AE370" s="13"/>
      <c r="AT370" s="243" t="s">
        <v>307</v>
      </c>
      <c r="AU370" s="243" t="s">
        <v>81</v>
      </c>
      <c r="AV370" s="13" t="s">
        <v>79</v>
      </c>
      <c r="AW370" s="13" t="s">
        <v>33</v>
      </c>
      <c r="AX370" s="13" t="s">
        <v>72</v>
      </c>
      <c r="AY370" s="243" t="s">
        <v>295</v>
      </c>
    </row>
    <row r="371" s="14" customFormat="1">
      <c r="A371" s="14"/>
      <c r="B371" s="244"/>
      <c r="C371" s="245"/>
      <c r="D371" s="235" t="s">
        <v>307</v>
      </c>
      <c r="E371" s="246" t="s">
        <v>21</v>
      </c>
      <c r="F371" s="247" t="s">
        <v>81</v>
      </c>
      <c r="G371" s="245"/>
      <c r="H371" s="248">
        <v>2</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307</v>
      </c>
      <c r="AU371" s="254" t="s">
        <v>81</v>
      </c>
      <c r="AV371" s="14" t="s">
        <v>81</v>
      </c>
      <c r="AW371" s="14" t="s">
        <v>33</v>
      </c>
      <c r="AX371" s="14" t="s">
        <v>72</v>
      </c>
      <c r="AY371" s="254" t="s">
        <v>295</v>
      </c>
    </row>
    <row r="372" s="15" customFormat="1">
      <c r="A372" s="15"/>
      <c r="B372" s="255"/>
      <c r="C372" s="256"/>
      <c r="D372" s="235" t="s">
        <v>307</v>
      </c>
      <c r="E372" s="257" t="s">
        <v>21</v>
      </c>
      <c r="F372" s="258" t="s">
        <v>312</v>
      </c>
      <c r="G372" s="256"/>
      <c r="H372" s="259">
        <v>7</v>
      </c>
      <c r="I372" s="260"/>
      <c r="J372" s="256"/>
      <c r="K372" s="256"/>
      <c r="L372" s="261"/>
      <c r="M372" s="262"/>
      <c r="N372" s="263"/>
      <c r="O372" s="263"/>
      <c r="P372" s="263"/>
      <c r="Q372" s="263"/>
      <c r="R372" s="263"/>
      <c r="S372" s="263"/>
      <c r="T372" s="264"/>
      <c r="U372" s="15"/>
      <c r="V372" s="15"/>
      <c r="W372" s="15"/>
      <c r="X372" s="15"/>
      <c r="Y372" s="15"/>
      <c r="Z372" s="15"/>
      <c r="AA372" s="15"/>
      <c r="AB372" s="15"/>
      <c r="AC372" s="15"/>
      <c r="AD372" s="15"/>
      <c r="AE372" s="15"/>
      <c r="AT372" s="265" t="s">
        <v>307</v>
      </c>
      <c r="AU372" s="265" t="s">
        <v>81</v>
      </c>
      <c r="AV372" s="15" t="s">
        <v>303</v>
      </c>
      <c r="AW372" s="15" t="s">
        <v>33</v>
      </c>
      <c r="AX372" s="15" t="s">
        <v>79</v>
      </c>
      <c r="AY372" s="265" t="s">
        <v>295</v>
      </c>
    </row>
    <row r="373" s="2" customFormat="1" ht="37.8" customHeight="1">
      <c r="A373" s="40"/>
      <c r="B373" s="41"/>
      <c r="C373" s="286" t="s">
        <v>1440</v>
      </c>
      <c r="D373" s="286" t="s">
        <v>947</v>
      </c>
      <c r="E373" s="287" t="s">
        <v>995</v>
      </c>
      <c r="F373" s="288" t="s">
        <v>996</v>
      </c>
      <c r="G373" s="289" t="s">
        <v>459</v>
      </c>
      <c r="H373" s="290">
        <v>4</v>
      </c>
      <c r="I373" s="291"/>
      <c r="J373" s="292">
        <f>ROUND(I373*H373,2)</f>
        <v>0</v>
      </c>
      <c r="K373" s="288" t="s">
        <v>302</v>
      </c>
      <c r="L373" s="293"/>
      <c r="M373" s="294" t="s">
        <v>21</v>
      </c>
      <c r="N373" s="295" t="s">
        <v>43</v>
      </c>
      <c r="O373" s="86"/>
      <c r="P373" s="224">
        <f>O373*H373</f>
        <v>0</v>
      </c>
      <c r="Q373" s="224">
        <v>0.012489999999999999</v>
      </c>
      <c r="R373" s="224">
        <f>Q373*H373</f>
        <v>0.049959999999999997</v>
      </c>
      <c r="S373" s="224">
        <v>0</v>
      </c>
      <c r="T373" s="225">
        <f>S373*H373</f>
        <v>0</v>
      </c>
      <c r="U373" s="40"/>
      <c r="V373" s="40"/>
      <c r="W373" s="40"/>
      <c r="X373" s="40"/>
      <c r="Y373" s="40"/>
      <c r="Z373" s="40"/>
      <c r="AA373" s="40"/>
      <c r="AB373" s="40"/>
      <c r="AC373" s="40"/>
      <c r="AD373" s="40"/>
      <c r="AE373" s="40"/>
      <c r="AR373" s="226" t="s">
        <v>997</v>
      </c>
      <c r="AT373" s="226" t="s">
        <v>947</v>
      </c>
      <c r="AU373" s="226" t="s">
        <v>81</v>
      </c>
      <c r="AY373" s="19" t="s">
        <v>295</v>
      </c>
      <c r="BE373" s="227">
        <f>IF(N373="základní",J373,0)</f>
        <v>0</v>
      </c>
      <c r="BF373" s="227">
        <f>IF(N373="snížená",J373,0)</f>
        <v>0</v>
      </c>
      <c r="BG373" s="227">
        <f>IF(N373="zákl. přenesená",J373,0)</f>
        <v>0</v>
      </c>
      <c r="BH373" s="227">
        <f>IF(N373="sníž. přenesená",J373,0)</f>
        <v>0</v>
      </c>
      <c r="BI373" s="227">
        <f>IF(N373="nulová",J373,0)</f>
        <v>0</v>
      </c>
      <c r="BJ373" s="19" t="s">
        <v>79</v>
      </c>
      <c r="BK373" s="227">
        <f>ROUND(I373*H373,2)</f>
        <v>0</v>
      </c>
      <c r="BL373" s="19" t="s">
        <v>373</v>
      </c>
      <c r="BM373" s="226" t="s">
        <v>1911</v>
      </c>
    </row>
    <row r="374" s="13" customFormat="1">
      <c r="A374" s="13"/>
      <c r="B374" s="233"/>
      <c r="C374" s="234"/>
      <c r="D374" s="235" t="s">
        <v>307</v>
      </c>
      <c r="E374" s="236" t="s">
        <v>21</v>
      </c>
      <c r="F374" s="237" t="s">
        <v>1434</v>
      </c>
      <c r="G374" s="234"/>
      <c r="H374" s="236" t="s">
        <v>21</v>
      </c>
      <c r="I374" s="238"/>
      <c r="J374" s="234"/>
      <c r="K374" s="234"/>
      <c r="L374" s="239"/>
      <c r="M374" s="240"/>
      <c r="N374" s="241"/>
      <c r="O374" s="241"/>
      <c r="P374" s="241"/>
      <c r="Q374" s="241"/>
      <c r="R374" s="241"/>
      <c r="S374" s="241"/>
      <c r="T374" s="242"/>
      <c r="U374" s="13"/>
      <c r="V374" s="13"/>
      <c r="W374" s="13"/>
      <c r="X374" s="13"/>
      <c r="Y374" s="13"/>
      <c r="Z374" s="13"/>
      <c r="AA374" s="13"/>
      <c r="AB374" s="13"/>
      <c r="AC374" s="13"/>
      <c r="AD374" s="13"/>
      <c r="AE374" s="13"/>
      <c r="AT374" s="243" t="s">
        <v>307</v>
      </c>
      <c r="AU374" s="243" t="s">
        <v>81</v>
      </c>
      <c r="AV374" s="13" t="s">
        <v>79</v>
      </c>
      <c r="AW374" s="13" t="s">
        <v>33</v>
      </c>
      <c r="AX374" s="13" t="s">
        <v>72</v>
      </c>
      <c r="AY374" s="243" t="s">
        <v>295</v>
      </c>
    </row>
    <row r="375" s="14" customFormat="1">
      <c r="A375" s="14"/>
      <c r="B375" s="244"/>
      <c r="C375" s="245"/>
      <c r="D375" s="235" t="s">
        <v>307</v>
      </c>
      <c r="E375" s="246" t="s">
        <v>21</v>
      </c>
      <c r="F375" s="247" t="s">
        <v>79</v>
      </c>
      <c r="G375" s="245"/>
      <c r="H375" s="248">
        <v>1</v>
      </c>
      <c r="I375" s="249"/>
      <c r="J375" s="245"/>
      <c r="K375" s="245"/>
      <c r="L375" s="250"/>
      <c r="M375" s="251"/>
      <c r="N375" s="252"/>
      <c r="O375" s="252"/>
      <c r="P375" s="252"/>
      <c r="Q375" s="252"/>
      <c r="R375" s="252"/>
      <c r="S375" s="252"/>
      <c r="T375" s="253"/>
      <c r="U375" s="14"/>
      <c r="V375" s="14"/>
      <c r="W375" s="14"/>
      <c r="X375" s="14"/>
      <c r="Y375" s="14"/>
      <c r="Z375" s="14"/>
      <c r="AA375" s="14"/>
      <c r="AB375" s="14"/>
      <c r="AC375" s="14"/>
      <c r="AD375" s="14"/>
      <c r="AE375" s="14"/>
      <c r="AT375" s="254" t="s">
        <v>307</v>
      </c>
      <c r="AU375" s="254" t="s">
        <v>81</v>
      </c>
      <c r="AV375" s="14" t="s">
        <v>81</v>
      </c>
      <c r="AW375" s="14" t="s">
        <v>33</v>
      </c>
      <c r="AX375" s="14" t="s">
        <v>72</v>
      </c>
      <c r="AY375" s="254" t="s">
        <v>295</v>
      </c>
    </row>
    <row r="376" s="13" customFormat="1">
      <c r="A376" s="13"/>
      <c r="B376" s="233"/>
      <c r="C376" s="234"/>
      <c r="D376" s="235" t="s">
        <v>307</v>
      </c>
      <c r="E376" s="236" t="s">
        <v>21</v>
      </c>
      <c r="F376" s="237" t="s">
        <v>1436</v>
      </c>
      <c r="G376" s="234"/>
      <c r="H376" s="236" t="s">
        <v>21</v>
      </c>
      <c r="I376" s="238"/>
      <c r="J376" s="234"/>
      <c r="K376" s="234"/>
      <c r="L376" s="239"/>
      <c r="M376" s="240"/>
      <c r="N376" s="241"/>
      <c r="O376" s="241"/>
      <c r="P376" s="241"/>
      <c r="Q376" s="241"/>
      <c r="R376" s="241"/>
      <c r="S376" s="241"/>
      <c r="T376" s="242"/>
      <c r="U376" s="13"/>
      <c r="V376" s="13"/>
      <c r="W376" s="13"/>
      <c r="X376" s="13"/>
      <c r="Y376" s="13"/>
      <c r="Z376" s="13"/>
      <c r="AA376" s="13"/>
      <c r="AB376" s="13"/>
      <c r="AC376" s="13"/>
      <c r="AD376" s="13"/>
      <c r="AE376" s="13"/>
      <c r="AT376" s="243" t="s">
        <v>307</v>
      </c>
      <c r="AU376" s="243" t="s">
        <v>81</v>
      </c>
      <c r="AV376" s="13" t="s">
        <v>79</v>
      </c>
      <c r="AW376" s="13" t="s">
        <v>33</v>
      </c>
      <c r="AX376" s="13" t="s">
        <v>72</v>
      </c>
      <c r="AY376" s="243" t="s">
        <v>295</v>
      </c>
    </row>
    <row r="377" s="14" customFormat="1">
      <c r="A377" s="14"/>
      <c r="B377" s="244"/>
      <c r="C377" s="245"/>
      <c r="D377" s="235" t="s">
        <v>307</v>
      </c>
      <c r="E377" s="246" t="s">
        <v>21</v>
      </c>
      <c r="F377" s="247" t="s">
        <v>92</v>
      </c>
      <c r="G377" s="245"/>
      <c r="H377" s="248">
        <v>3</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307</v>
      </c>
      <c r="AU377" s="254" t="s">
        <v>81</v>
      </c>
      <c r="AV377" s="14" t="s">
        <v>81</v>
      </c>
      <c r="AW377" s="14" t="s">
        <v>33</v>
      </c>
      <c r="AX377" s="14" t="s">
        <v>72</v>
      </c>
      <c r="AY377" s="254" t="s">
        <v>295</v>
      </c>
    </row>
    <row r="378" s="15" customFormat="1">
      <c r="A378" s="15"/>
      <c r="B378" s="255"/>
      <c r="C378" s="256"/>
      <c r="D378" s="235" t="s">
        <v>307</v>
      </c>
      <c r="E378" s="257" t="s">
        <v>21</v>
      </c>
      <c r="F378" s="258" t="s">
        <v>312</v>
      </c>
      <c r="G378" s="256"/>
      <c r="H378" s="259">
        <v>4</v>
      </c>
      <c r="I378" s="260"/>
      <c r="J378" s="256"/>
      <c r="K378" s="256"/>
      <c r="L378" s="261"/>
      <c r="M378" s="262"/>
      <c r="N378" s="263"/>
      <c r="O378" s="263"/>
      <c r="P378" s="263"/>
      <c r="Q378" s="263"/>
      <c r="R378" s="263"/>
      <c r="S378" s="263"/>
      <c r="T378" s="264"/>
      <c r="U378" s="15"/>
      <c r="V378" s="15"/>
      <c r="W378" s="15"/>
      <c r="X378" s="15"/>
      <c r="Y378" s="15"/>
      <c r="Z378" s="15"/>
      <c r="AA378" s="15"/>
      <c r="AB378" s="15"/>
      <c r="AC378" s="15"/>
      <c r="AD378" s="15"/>
      <c r="AE378" s="15"/>
      <c r="AT378" s="265" t="s">
        <v>307</v>
      </c>
      <c r="AU378" s="265" t="s">
        <v>81</v>
      </c>
      <c r="AV378" s="15" t="s">
        <v>303</v>
      </c>
      <c r="AW378" s="15" t="s">
        <v>33</v>
      </c>
      <c r="AX378" s="15" t="s">
        <v>79</v>
      </c>
      <c r="AY378" s="265" t="s">
        <v>295</v>
      </c>
    </row>
    <row r="379" s="2" customFormat="1" ht="37.8" customHeight="1">
      <c r="A379" s="40"/>
      <c r="B379" s="41"/>
      <c r="C379" s="286" t="s">
        <v>1444</v>
      </c>
      <c r="D379" s="286" t="s">
        <v>947</v>
      </c>
      <c r="E379" s="287" t="s">
        <v>1441</v>
      </c>
      <c r="F379" s="288" t="s">
        <v>1442</v>
      </c>
      <c r="G379" s="289" t="s">
        <v>459</v>
      </c>
      <c r="H379" s="290">
        <v>2</v>
      </c>
      <c r="I379" s="291"/>
      <c r="J379" s="292">
        <f>ROUND(I379*H379,2)</f>
        <v>0</v>
      </c>
      <c r="K379" s="288" t="s">
        <v>302</v>
      </c>
      <c r="L379" s="293"/>
      <c r="M379" s="294" t="s">
        <v>21</v>
      </c>
      <c r="N379" s="295" t="s">
        <v>43</v>
      </c>
      <c r="O379" s="86"/>
      <c r="P379" s="224">
        <f>O379*H379</f>
        <v>0</v>
      </c>
      <c r="Q379" s="224">
        <v>0.01521</v>
      </c>
      <c r="R379" s="224">
        <f>Q379*H379</f>
        <v>0.030419999999999999</v>
      </c>
      <c r="S379" s="224">
        <v>0</v>
      </c>
      <c r="T379" s="225">
        <f>S379*H379</f>
        <v>0</v>
      </c>
      <c r="U379" s="40"/>
      <c r="V379" s="40"/>
      <c r="W379" s="40"/>
      <c r="X379" s="40"/>
      <c r="Y379" s="40"/>
      <c r="Z379" s="40"/>
      <c r="AA379" s="40"/>
      <c r="AB379" s="40"/>
      <c r="AC379" s="40"/>
      <c r="AD379" s="40"/>
      <c r="AE379" s="40"/>
      <c r="AR379" s="226" t="s">
        <v>997</v>
      </c>
      <c r="AT379" s="226" t="s">
        <v>947</v>
      </c>
      <c r="AU379" s="226" t="s">
        <v>81</v>
      </c>
      <c r="AY379" s="19" t="s">
        <v>295</v>
      </c>
      <c r="BE379" s="227">
        <f>IF(N379="základní",J379,0)</f>
        <v>0</v>
      </c>
      <c r="BF379" s="227">
        <f>IF(N379="snížená",J379,0)</f>
        <v>0</v>
      </c>
      <c r="BG379" s="227">
        <f>IF(N379="zákl. přenesená",J379,0)</f>
        <v>0</v>
      </c>
      <c r="BH379" s="227">
        <f>IF(N379="sníž. přenesená",J379,0)</f>
        <v>0</v>
      </c>
      <c r="BI379" s="227">
        <f>IF(N379="nulová",J379,0)</f>
        <v>0</v>
      </c>
      <c r="BJ379" s="19" t="s">
        <v>79</v>
      </c>
      <c r="BK379" s="227">
        <f>ROUND(I379*H379,2)</f>
        <v>0</v>
      </c>
      <c r="BL379" s="19" t="s">
        <v>373</v>
      </c>
      <c r="BM379" s="226" t="s">
        <v>1912</v>
      </c>
    </row>
    <row r="380" s="13" customFormat="1">
      <c r="A380" s="13"/>
      <c r="B380" s="233"/>
      <c r="C380" s="234"/>
      <c r="D380" s="235" t="s">
        <v>307</v>
      </c>
      <c r="E380" s="236" t="s">
        <v>21</v>
      </c>
      <c r="F380" s="237" t="s">
        <v>1437</v>
      </c>
      <c r="G380" s="234"/>
      <c r="H380" s="236" t="s">
        <v>21</v>
      </c>
      <c r="I380" s="238"/>
      <c r="J380" s="234"/>
      <c r="K380" s="234"/>
      <c r="L380" s="239"/>
      <c r="M380" s="240"/>
      <c r="N380" s="241"/>
      <c r="O380" s="241"/>
      <c r="P380" s="241"/>
      <c r="Q380" s="241"/>
      <c r="R380" s="241"/>
      <c r="S380" s="241"/>
      <c r="T380" s="242"/>
      <c r="U380" s="13"/>
      <c r="V380" s="13"/>
      <c r="W380" s="13"/>
      <c r="X380" s="13"/>
      <c r="Y380" s="13"/>
      <c r="Z380" s="13"/>
      <c r="AA380" s="13"/>
      <c r="AB380" s="13"/>
      <c r="AC380" s="13"/>
      <c r="AD380" s="13"/>
      <c r="AE380" s="13"/>
      <c r="AT380" s="243" t="s">
        <v>307</v>
      </c>
      <c r="AU380" s="243" t="s">
        <v>81</v>
      </c>
      <c r="AV380" s="13" t="s">
        <v>79</v>
      </c>
      <c r="AW380" s="13" t="s">
        <v>33</v>
      </c>
      <c r="AX380" s="13" t="s">
        <v>72</v>
      </c>
      <c r="AY380" s="243" t="s">
        <v>295</v>
      </c>
    </row>
    <row r="381" s="14" customFormat="1">
      <c r="A381" s="14"/>
      <c r="B381" s="244"/>
      <c r="C381" s="245"/>
      <c r="D381" s="235" t="s">
        <v>307</v>
      </c>
      <c r="E381" s="246" t="s">
        <v>21</v>
      </c>
      <c r="F381" s="247" t="s">
        <v>81</v>
      </c>
      <c r="G381" s="245"/>
      <c r="H381" s="248">
        <v>2</v>
      </c>
      <c r="I381" s="249"/>
      <c r="J381" s="245"/>
      <c r="K381" s="245"/>
      <c r="L381" s="250"/>
      <c r="M381" s="251"/>
      <c r="N381" s="252"/>
      <c r="O381" s="252"/>
      <c r="P381" s="252"/>
      <c r="Q381" s="252"/>
      <c r="R381" s="252"/>
      <c r="S381" s="252"/>
      <c r="T381" s="253"/>
      <c r="U381" s="14"/>
      <c r="V381" s="14"/>
      <c r="W381" s="14"/>
      <c r="X381" s="14"/>
      <c r="Y381" s="14"/>
      <c r="Z381" s="14"/>
      <c r="AA381" s="14"/>
      <c r="AB381" s="14"/>
      <c r="AC381" s="14"/>
      <c r="AD381" s="14"/>
      <c r="AE381" s="14"/>
      <c r="AT381" s="254" t="s">
        <v>307</v>
      </c>
      <c r="AU381" s="254" t="s">
        <v>81</v>
      </c>
      <c r="AV381" s="14" t="s">
        <v>81</v>
      </c>
      <c r="AW381" s="14" t="s">
        <v>33</v>
      </c>
      <c r="AX381" s="14" t="s">
        <v>72</v>
      </c>
      <c r="AY381" s="254" t="s">
        <v>295</v>
      </c>
    </row>
    <row r="382" s="15" customFormat="1">
      <c r="A382" s="15"/>
      <c r="B382" s="255"/>
      <c r="C382" s="256"/>
      <c r="D382" s="235" t="s">
        <v>307</v>
      </c>
      <c r="E382" s="257" t="s">
        <v>21</v>
      </c>
      <c r="F382" s="258" t="s">
        <v>312</v>
      </c>
      <c r="G382" s="256"/>
      <c r="H382" s="259">
        <v>2</v>
      </c>
      <c r="I382" s="260"/>
      <c r="J382" s="256"/>
      <c r="K382" s="256"/>
      <c r="L382" s="261"/>
      <c r="M382" s="262"/>
      <c r="N382" s="263"/>
      <c r="O382" s="263"/>
      <c r="P382" s="263"/>
      <c r="Q382" s="263"/>
      <c r="R382" s="263"/>
      <c r="S382" s="263"/>
      <c r="T382" s="264"/>
      <c r="U382" s="15"/>
      <c r="V382" s="15"/>
      <c r="W382" s="15"/>
      <c r="X382" s="15"/>
      <c r="Y382" s="15"/>
      <c r="Z382" s="15"/>
      <c r="AA382" s="15"/>
      <c r="AB382" s="15"/>
      <c r="AC382" s="15"/>
      <c r="AD382" s="15"/>
      <c r="AE382" s="15"/>
      <c r="AT382" s="265" t="s">
        <v>307</v>
      </c>
      <c r="AU382" s="265" t="s">
        <v>81</v>
      </c>
      <c r="AV382" s="15" t="s">
        <v>303</v>
      </c>
      <c r="AW382" s="15" t="s">
        <v>33</v>
      </c>
      <c r="AX382" s="15" t="s">
        <v>79</v>
      </c>
      <c r="AY382" s="265" t="s">
        <v>295</v>
      </c>
    </row>
    <row r="383" s="2" customFormat="1" ht="37.8" customHeight="1">
      <c r="A383" s="40"/>
      <c r="B383" s="41"/>
      <c r="C383" s="286" t="s">
        <v>1448</v>
      </c>
      <c r="D383" s="286" t="s">
        <v>947</v>
      </c>
      <c r="E383" s="287" t="s">
        <v>1445</v>
      </c>
      <c r="F383" s="288" t="s">
        <v>1446</v>
      </c>
      <c r="G383" s="289" t="s">
        <v>459</v>
      </c>
      <c r="H383" s="290">
        <v>1</v>
      </c>
      <c r="I383" s="291"/>
      <c r="J383" s="292">
        <f>ROUND(I383*H383,2)</f>
        <v>0</v>
      </c>
      <c r="K383" s="288" t="s">
        <v>302</v>
      </c>
      <c r="L383" s="293"/>
      <c r="M383" s="294" t="s">
        <v>21</v>
      </c>
      <c r="N383" s="295" t="s">
        <v>43</v>
      </c>
      <c r="O383" s="86"/>
      <c r="P383" s="224">
        <f>O383*H383</f>
        <v>0</v>
      </c>
      <c r="Q383" s="224">
        <v>0.012250000000000001</v>
      </c>
      <c r="R383" s="224">
        <f>Q383*H383</f>
        <v>0.012250000000000001</v>
      </c>
      <c r="S383" s="224">
        <v>0</v>
      </c>
      <c r="T383" s="225">
        <f>S383*H383</f>
        <v>0</v>
      </c>
      <c r="U383" s="40"/>
      <c r="V383" s="40"/>
      <c r="W383" s="40"/>
      <c r="X383" s="40"/>
      <c r="Y383" s="40"/>
      <c r="Z383" s="40"/>
      <c r="AA383" s="40"/>
      <c r="AB383" s="40"/>
      <c r="AC383" s="40"/>
      <c r="AD383" s="40"/>
      <c r="AE383" s="40"/>
      <c r="AR383" s="226" t="s">
        <v>997</v>
      </c>
      <c r="AT383" s="226" t="s">
        <v>947</v>
      </c>
      <c r="AU383" s="226" t="s">
        <v>81</v>
      </c>
      <c r="AY383" s="19" t="s">
        <v>295</v>
      </c>
      <c r="BE383" s="227">
        <f>IF(N383="základní",J383,0)</f>
        <v>0</v>
      </c>
      <c r="BF383" s="227">
        <f>IF(N383="snížená",J383,0)</f>
        <v>0</v>
      </c>
      <c r="BG383" s="227">
        <f>IF(N383="zákl. přenesená",J383,0)</f>
        <v>0</v>
      </c>
      <c r="BH383" s="227">
        <f>IF(N383="sníž. přenesená",J383,0)</f>
        <v>0</v>
      </c>
      <c r="BI383" s="227">
        <f>IF(N383="nulová",J383,0)</f>
        <v>0</v>
      </c>
      <c r="BJ383" s="19" t="s">
        <v>79</v>
      </c>
      <c r="BK383" s="227">
        <f>ROUND(I383*H383,2)</f>
        <v>0</v>
      </c>
      <c r="BL383" s="19" t="s">
        <v>373</v>
      </c>
      <c r="BM383" s="226" t="s">
        <v>1913</v>
      </c>
    </row>
    <row r="384" s="13" customFormat="1">
      <c r="A384" s="13"/>
      <c r="B384" s="233"/>
      <c r="C384" s="234"/>
      <c r="D384" s="235" t="s">
        <v>307</v>
      </c>
      <c r="E384" s="236" t="s">
        <v>21</v>
      </c>
      <c r="F384" s="237" t="s">
        <v>1435</v>
      </c>
      <c r="G384" s="234"/>
      <c r="H384" s="236" t="s">
        <v>21</v>
      </c>
      <c r="I384" s="238"/>
      <c r="J384" s="234"/>
      <c r="K384" s="234"/>
      <c r="L384" s="239"/>
      <c r="M384" s="240"/>
      <c r="N384" s="241"/>
      <c r="O384" s="241"/>
      <c r="P384" s="241"/>
      <c r="Q384" s="241"/>
      <c r="R384" s="241"/>
      <c r="S384" s="241"/>
      <c r="T384" s="242"/>
      <c r="U384" s="13"/>
      <c r="V384" s="13"/>
      <c r="W384" s="13"/>
      <c r="X384" s="13"/>
      <c r="Y384" s="13"/>
      <c r="Z384" s="13"/>
      <c r="AA384" s="13"/>
      <c r="AB384" s="13"/>
      <c r="AC384" s="13"/>
      <c r="AD384" s="13"/>
      <c r="AE384" s="13"/>
      <c r="AT384" s="243" t="s">
        <v>307</v>
      </c>
      <c r="AU384" s="243" t="s">
        <v>81</v>
      </c>
      <c r="AV384" s="13" t="s">
        <v>79</v>
      </c>
      <c r="AW384" s="13" t="s">
        <v>33</v>
      </c>
      <c r="AX384" s="13" t="s">
        <v>72</v>
      </c>
      <c r="AY384" s="243" t="s">
        <v>295</v>
      </c>
    </row>
    <row r="385" s="14" customFormat="1">
      <c r="A385" s="14"/>
      <c r="B385" s="244"/>
      <c r="C385" s="245"/>
      <c r="D385" s="235" t="s">
        <v>307</v>
      </c>
      <c r="E385" s="246" t="s">
        <v>21</v>
      </c>
      <c r="F385" s="247" t="s">
        <v>79</v>
      </c>
      <c r="G385" s="245"/>
      <c r="H385" s="248">
        <v>1</v>
      </c>
      <c r="I385" s="249"/>
      <c r="J385" s="245"/>
      <c r="K385" s="245"/>
      <c r="L385" s="250"/>
      <c r="M385" s="251"/>
      <c r="N385" s="252"/>
      <c r="O385" s="252"/>
      <c r="P385" s="252"/>
      <c r="Q385" s="252"/>
      <c r="R385" s="252"/>
      <c r="S385" s="252"/>
      <c r="T385" s="253"/>
      <c r="U385" s="14"/>
      <c r="V385" s="14"/>
      <c r="W385" s="14"/>
      <c r="X385" s="14"/>
      <c r="Y385" s="14"/>
      <c r="Z385" s="14"/>
      <c r="AA385" s="14"/>
      <c r="AB385" s="14"/>
      <c r="AC385" s="14"/>
      <c r="AD385" s="14"/>
      <c r="AE385" s="14"/>
      <c r="AT385" s="254" t="s">
        <v>307</v>
      </c>
      <c r="AU385" s="254" t="s">
        <v>81</v>
      </c>
      <c r="AV385" s="14" t="s">
        <v>81</v>
      </c>
      <c r="AW385" s="14" t="s">
        <v>33</v>
      </c>
      <c r="AX385" s="14" t="s">
        <v>72</v>
      </c>
      <c r="AY385" s="254" t="s">
        <v>295</v>
      </c>
    </row>
    <row r="386" s="15" customFormat="1">
      <c r="A386" s="15"/>
      <c r="B386" s="255"/>
      <c r="C386" s="256"/>
      <c r="D386" s="235" t="s">
        <v>307</v>
      </c>
      <c r="E386" s="257" t="s">
        <v>21</v>
      </c>
      <c r="F386" s="258" t="s">
        <v>312</v>
      </c>
      <c r="G386" s="256"/>
      <c r="H386" s="259">
        <v>1</v>
      </c>
      <c r="I386" s="260"/>
      <c r="J386" s="256"/>
      <c r="K386" s="256"/>
      <c r="L386" s="261"/>
      <c r="M386" s="262"/>
      <c r="N386" s="263"/>
      <c r="O386" s="263"/>
      <c r="P386" s="263"/>
      <c r="Q386" s="263"/>
      <c r="R386" s="263"/>
      <c r="S386" s="263"/>
      <c r="T386" s="264"/>
      <c r="U386" s="15"/>
      <c r="V386" s="15"/>
      <c r="W386" s="15"/>
      <c r="X386" s="15"/>
      <c r="Y386" s="15"/>
      <c r="Z386" s="15"/>
      <c r="AA386" s="15"/>
      <c r="AB386" s="15"/>
      <c r="AC386" s="15"/>
      <c r="AD386" s="15"/>
      <c r="AE386" s="15"/>
      <c r="AT386" s="265" t="s">
        <v>307</v>
      </c>
      <c r="AU386" s="265" t="s">
        <v>81</v>
      </c>
      <c r="AV386" s="15" t="s">
        <v>303</v>
      </c>
      <c r="AW386" s="15" t="s">
        <v>33</v>
      </c>
      <c r="AX386" s="15" t="s">
        <v>79</v>
      </c>
      <c r="AY386" s="265" t="s">
        <v>295</v>
      </c>
    </row>
    <row r="387" s="2" customFormat="1" ht="49.05" customHeight="1">
      <c r="A387" s="40"/>
      <c r="B387" s="41"/>
      <c r="C387" s="215" t="s">
        <v>1453</v>
      </c>
      <c r="D387" s="215" t="s">
        <v>298</v>
      </c>
      <c r="E387" s="216" t="s">
        <v>1449</v>
      </c>
      <c r="F387" s="217" t="s">
        <v>1450</v>
      </c>
      <c r="G387" s="218" t="s">
        <v>459</v>
      </c>
      <c r="H387" s="219">
        <v>7</v>
      </c>
      <c r="I387" s="220"/>
      <c r="J387" s="221">
        <f>ROUND(I387*H387,2)</f>
        <v>0</v>
      </c>
      <c r="K387" s="217" t="s">
        <v>302</v>
      </c>
      <c r="L387" s="46"/>
      <c r="M387" s="222" t="s">
        <v>21</v>
      </c>
      <c r="N387" s="223" t="s">
        <v>43</v>
      </c>
      <c r="O387" s="86"/>
      <c r="P387" s="224">
        <f>O387*H387</f>
        <v>0</v>
      </c>
      <c r="Q387" s="224">
        <v>0.00528</v>
      </c>
      <c r="R387" s="224">
        <f>Q387*H387</f>
        <v>0.03696</v>
      </c>
      <c r="S387" s="224">
        <v>0</v>
      </c>
      <c r="T387" s="225">
        <f>S387*H387</f>
        <v>0</v>
      </c>
      <c r="U387" s="40"/>
      <c r="V387" s="40"/>
      <c r="W387" s="40"/>
      <c r="X387" s="40"/>
      <c r="Y387" s="40"/>
      <c r="Z387" s="40"/>
      <c r="AA387" s="40"/>
      <c r="AB387" s="40"/>
      <c r="AC387" s="40"/>
      <c r="AD387" s="40"/>
      <c r="AE387" s="40"/>
      <c r="AR387" s="226" t="s">
        <v>373</v>
      </c>
      <c r="AT387" s="226" t="s">
        <v>298</v>
      </c>
      <c r="AU387" s="226" t="s">
        <v>81</v>
      </c>
      <c r="AY387" s="19" t="s">
        <v>295</v>
      </c>
      <c r="BE387" s="227">
        <f>IF(N387="základní",J387,0)</f>
        <v>0</v>
      </c>
      <c r="BF387" s="227">
        <f>IF(N387="snížená",J387,0)</f>
        <v>0</v>
      </c>
      <c r="BG387" s="227">
        <f>IF(N387="zákl. přenesená",J387,0)</f>
        <v>0</v>
      </c>
      <c r="BH387" s="227">
        <f>IF(N387="sníž. přenesená",J387,0)</f>
        <v>0</v>
      </c>
      <c r="BI387" s="227">
        <f>IF(N387="nulová",J387,0)</f>
        <v>0</v>
      </c>
      <c r="BJ387" s="19" t="s">
        <v>79</v>
      </c>
      <c r="BK387" s="227">
        <f>ROUND(I387*H387,2)</f>
        <v>0</v>
      </c>
      <c r="BL387" s="19" t="s">
        <v>373</v>
      </c>
      <c r="BM387" s="226" t="s">
        <v>1914</v>
      </c>
    </row>
    <row r="388" s="2" customFormat="1">
      <c r="A388" s="40"/>
      <c r="B388" s="41"/>
      <c r="C388" s="42"/>
      <c r="D388" s="228" t="s">
        <v>305</v>
      </c>
      <c r="E388" s="42"/>
      <c r="F388" s="229" t="s">
        <v>1452</v>
      </c>
      <c r="G388" s="42"/>
      <c r="H388" s="42"/>
      <c r="I388" s="230"/>
      <c r="J388" s="42"/>
      <c r="K388" s="42"/>
      <c r="L388" s="46"/>
      <c r="M388" s="231"/>
      <c r="N388" s="232"/>
      <c r="O388" s="86"/>
      <c r="P388" s="86"/>
      <c r="Q388" s="86"/>
      <c r="R388" s="86"/>
      <c r="S388" s="86"/>
      <c r="T388" s="87"/>
      <c r="U388" s="40"/>
      <c r="V388" s="40"/>
      <c r="W388" s="40"/>
      <c r="X388" s="40"/>
      <c r="Y388" s="40"/>
      <c r="Z388" s="40"/>
      <c r="AA388" s="40"/>
      <c r="AB388" s="40"/>
      <c r="AC388" s="40"/>
      <c r="AD388" s="40"/>
      <c r="AE388" s="40"/>
      <c r="AT388" s="19" t="s">
        <v>305</v>
      </c>
      <c r="AU388" s="19" t="s">
        <v>81</v>
      </c>
    </row>
    <row r="389" s="13" customFormat="1">
      <c r="A389" s="13"/>
      <c r="B389" s="233"/>
      <c r="C389" s="234"/>
      <c r="D389" s="235" t="s">
        <v>307</v>
      </c>
      <c r="E389" s="236" t="s">
        <v>21</v>
      </c>
      <c r="F389" s="237" t="s">
        <v>1434</v>
      </c>
      <c r="G389" s="234"/>
      <c r="H389" s="236" t="s">
        <v>21</v>
      </c>
      <c r="I389" s="238"/>
      <c r="J389" s="234"/>
      <c r="K389" s="234"/>
      <c r="L389" s="239"/>
      <c r="M389" s="240"/>
      <c r="N389" s="241"/>
      <c r="O389" s="241"/>
      <c r="P389" s="241"/>
      <c r="Q389" s="241"/>
      <c r="R389" s="241"/>
      <c r="S389" s="241"/>
      <c r="T389" s="242"/>
      <c r="U389" s="13"/>
      <c r="V389" s="13"/>
      <c r="W389" s="13"/>
      <c r="X389" s="13"/>
      <c r="Y389" s="13"/>
      <c r="Z389" s="13"/>
      <c r="AA389" s="13"/>
      <c r="AB389" s="13"/>
      <c r="AC389" s="13"/>
      <c r="AD389" s="13"/>
      <c r="AE389" s="13"/>
      <c r="AT389" s="243" t="s">
        <v>307</v>
      </c>
      <c r="AU389" s="243" t="s">
        <v>81</v>
      </c>
      <c r="AV389" s="13" t="s">
        <v>79</v>
      </c>
      <c r="AW389" s="13" t="s">
        <v>33</v>
      </c>
      <c r="AX389" s="13" t="s">
        <v>72</v>
      </c>
      <c r="AY389" s="243" t="s">
        <v>295</v>
      </c>
    </row>
    <row r="390" s="14" customFormat="1">
      <c r="A390" s="14"/>
      <c r="B390" s="244"/>
      <c r="C390" s="245"/>
      <c r="D390" s="235" t="s">
        <v>307</v>
      </c>
      <c r="E390" s="246" t="s">
        <v>21</v>
      </c>
      <c r="F390" s="247" t="s">
        <v>79</v>
      </c>
      <c r="G390" s="245"/>
      <c r="H390" s="248">
        <v>1</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307</v>
      </c>
      <c r="AU390" s="254" t="s">
        <v>81</v>
      </c>
      <c r="AV390" s="14" t="s">
        <v>81</v>
      </c>
      <c r="AW390" s="14" t="s">
        <v>33</v>
      </c>
      <c r="AX390" s="14" t="s">
        <v>72</v>
      </c>
      <c r="AY390" s="254" t="s">
        <v>295</v>
      </c>
    </row>
    <row r="391" s="13" customFormat="1">
      <c r="A391" s="13"/>
      <c r="B391" s="233"/>
      <c r="C391" s="234"/>
      <c r="D391" s="235" t="s">
        <v>307</v>
      </c>
      <c r="E391" s="236" t="s">
        <v>21</v>
      </c>
      <c r="F391" s="237" t="s">
        <v>1435</v>
      </c>
      <c r="G391" s="234"/>
      <c r="H391" s="236" t="s">
        <v>21</v>
      </c>
      <c r="I391" s="238"/>
      <c r="J391" s="234"/>
      <c r="K391" s="234"/>
      <c r="L391" s="239"/>
      <c r="M391" s="240"/>
      <c r="N391" s="241"/>
      <c r="O391" s="241"/>
      <c r="P391" s="241"/>
      <c r="Q391" s="241"/>
      <c r="R391" s="241"/>
      <c r="S391" s="241"/>
      <c r="T391" s="242"/>
      <c r="U391" s="13"/>
      <c r="V391" s="13"/>
      <c r="W391" s="13"/>
      <c r="X391" s="13"/>
      <c r="Y391" s="13"/>
      <c r="Z391" s="13"/>
      <c r="AA391" s="13"/>
      <c r="AB391" s="13"/>
      <c r="AC391" s="13"/>
      <c r="AD391" s="13"/>
      <c r="AE391" s="13"/>
      <c r="AT391" s="243" t="s">
        <v>307</v>
      </c>
      <c r="AU391" s="243" t="s">
        <v>81</v>
      </c>
      <c r="AV391" s="13" t="s">
        <v>79</v>
      </c>
      <c r="AW391" s="13" t="s">
        <v>33</v>
      </c>
      <c r="AX391" s="13" t="s">
        <v>72</v>
      </c>
      <c r="AY391" s="243" t="s">
        <v>295</v>
      </c>
    </row>
    <row r="392" s="14" customFormat="1">
      <c r="A392" s="14"/>
      <c r="B392" s="244"/>
      <c r="C392" s="245"/>
      <c r="D392" s="235" t="s">
        <v>307</v>
      </c>
      <c r="E392" s="246" t="s">
        <v>21</v>
      </c>
      <c r="F392" s="247" t="s">
        <v>79</v>
      </c>
      <c r="G392" s="245"/>
      <c r="H392" s="248">
        <v>1</v>
      </c>
      <c r="I392" s="249"/>
      <c r="J392" s="245"/>
      <c r="K392" s="245"/>
      <c r="L392" s="250"/>
      <c r="M392" s="251"/>
      <c r="N392" s="252"/>
      <c r="O392" s="252"/>
      <c r="P392" s="252"/>
      <c r="Q392" s="252"/>
      <c r="R392" s="252"/>
      <c r="S392" s="252"/>
      <c r="T392" s="253"/>
      <c r="U392" s="14"/>
      <c r="V392" s="14"/>
      <c r="W392" s="14"/>
      <c r="X392" s="14"/>
      <c r="Y392" s="14"/>
      <c r="Z392" s="14"/>
      <c r="AA392" s="14"/>
      <c r="AB392" s="14"/>
      <c r="AC392" s="14"/>
      <c r="AD392" s="14"/>
      <c r="AE392" s="14"/>
      <c r="AT392" s="254" t="s">
        <v>307</v>
      </c>
      <c r="AU392" s="254" t="s">
        <v>81</v>
      </c>
      <c r="AV392" s="14" t="s">
        <v>81</v>
      </c>
      <c r="AW392" s="14" t="s">
        <v>33</v>
      </c>
      <c r="AX392" s="14" t="s">
        <v>72</v>
      </c>
      <c r="AY392" s="254" t="s">
        <v>295</v>
      </c>
    </row>
    <row r="393" s="13" customFormat="1">
      <c r="A393" s="13"/>
      <c r="B393" s="233"/>
      <c r="C393" s="234"/>
      <c r="D393" s="235" t="s">
        <v>307</v>
      </c>
      <c r="E393" s="236" t="s">
        <v>21</v>
      </c>
      <c r="F393" s="237" t="s">
        <v>1436</v>
      </c>
      <c r="G393" s="234"/>
      <c r="H393" s="236" t="s">
        <v>21</v>
      </c>
      <c r="I393" s="238"/>
      <c r="J393" s="234"/>
      <c r="K393" s="234"/>
      <c r="L393" s="239"/>
      <c r="M393" s="240"/>
      <c r="N393" s="241"/>
      <c r="O393" s="241"/>
      <c r="P393" s="241"/>
      <c r="Q393" s="241"/>
      <c r="R393" s="241"/>
      <c r="S393" s="241"/>
      <c r="T393" s="242"/>
      <c r="U393" s="13"/>
      <c r="V393" s="13"/>
      <c r="W393" s="13"/>
      <c r="X393" s="13"/>
      <c r="Y393" s="13"/>
      <c r="Z393" s="13"/>
      <c r="AA393" s="13"/>
      <c r="AB393" s="13"/>
      <c r="AC393" s="13"/>
      <c r="AD393" s="13"/>
      <c r="AE393" s="13"/>
      <c r="AT393" s="243" t="s">
        <v>307</v>
      </c>
      <c r="AU393" s="243" t="s">
        <v>81</v>
      </c>
      <c r="AV393" s="13" t="s">
        <v>79</v>
      </c>
      <c r="AW393" s="13" t="s">
        <v>33</v>
      </c>
      <c r="AX393" s="13" t="s">
        <v>72</v>
      </c>
      <c r="AY393" s="243" t="s">
        <v>295</v>
      </c>
    </row>
    <row r="394" s="14" customFormat="1">
      <c r="A394" s="14"/>
      <c r="B394" s="244"/>
      <c r="C394" s="245"/>
      <c r="D394" s="235" t="s">
        <v>307</v>
      </c>
      <c r="E394" s="246" t="s">
        <v>21</v>
      </c>
      <c r="F394" s="247" t="s">
        <v>92</v>
      </c>
      <c r="G394" s="245"/>
      <c r="H394" s="248">
        <v>3</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307</v>
      </c>
      <c r="AU394" s="254" t="s">
        <v>81</v>
      </c>
      <c r="AV394" s="14" t="s">
        <v>81</v>
      </c>
      <c r="AW394" s="14" t="s">
        <v>33</v>
      </c>
      <c r="AX394" s="14" t="s">
        <v>72</v>
      </c>
      <c r="AY394" s="254" t="s">
        <v>295</v>
      </c>
    </row>
    <row r="395" s="13" customFormat="1">
      <c r="A395" s="13"/>
      <c r="B395" s="233"/>
      <c r="C395" s="234"/>
      <c r="D395" s="235" t="s">
        <v>307</v>
      </c>
      <c r="E395" s="236" t="s">
        <v>21</v>
      </c>
      <c r="F395" s="237" t="s">
        <v>1437</v>
      </c>
      <c r="G395" s="234"/>
      <c r="H395" s="236" t="s">
        <v>21</v>
      </c>
      <c r="I395" s="238"/>
      <c r="J395" s="234"/>
      <c r="K395" s="234"/>
      <c r="L395" s="239"/>
      <c r="M395" s="240"/>
      <c r="N395" s="241"/>
      <c r="O395" s="241"/>
      <c r="P395" s="241"/>
      <c r="Q395" s="241"/>
      <c r="R395" s="241"/>
      <c r="S395" s="241"/>
      <c r="T395" s="242"/>
      <c r="U395" s="13"/>
      <c r="V395" s="13"/>
      <c r="W395" s="13"/>
      <c r="X395" s="13"/>
      <c r="Y395" s="13"/>
      <c r="Z395" s="13"/>
      <c r="AA395" s="13"/>
      <c r="AB395" s="13"/>
      <c r="AC395" s="13"/>
      <c r="AD395" s="13"/>
      <c r="AE395" s="13"/>
      <c r="AT395" s="243" t="s">
        <v>307</v>
      </c>
      <c r="AU395" s="243" t="s">
        <v>81</v>
      </c>
      <c r="AV395" s="13" t="s">
        <v>79</v>
      </c>
      <c r="AW395" s="13" t="s">
        <v>33</v>
      </c>
      <c r="AX395" s="13" t="s">
        <v>72</v>
      </c>
      <c r="AY395" s="243" t="s">
        <v>295</v>
      </c>
    </row>
    <row r="396" s="14" customFormat="1">
      <c r="A396" s="14"/>
      <c r="B396" s="244"/>
      <c r="C396" s="245"/>
      <c r="D396" s="235" t="s">
        <v>307</v>
      </c>
      <c r="E396" s="246" t="s">
        <v>21</v>
      </c>
      <c r="F396" s="247" t="s">
        <v>81</v>
      </c>
      <c r="G396" s="245"/>
      <c r="H396" s="248">
        <v>2</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307</v>
      </c>
      <c r="AU396" s="254" t="s">
        <v>81</v>
      </c>
      <c r="AV396" s="14" t="s">
        <v>81</v>
      </c>
      <c r="AW396" s="14" t="s">
        <v>33</v>
      </c>
      <c r="AX396" s="14" t="s">
        <v>72</v>
      </c>
      <c r="AY396" s="254" t="s">
        <v>295</v>
      </c>
    </row>
    <row r="397" s="15" customFormat="1">
      <c r="A397" s="15"/>
      <c r="B397" s="255"/>
      <c r="C397" s="256"/>
      <c r="D397" s="235" t="s">
        <v>307</v>
      </c>
      <c r="E397" s="257" t="s">
        <v>21</v>
      </c>
      <c r="F397" s="258" t="s">
        <v>312</v>
      </c>
      <c r="G397" s="256"/>
      <c r="H397" s="259">
        <v>7</v>
      </c>
      <c r="I397" s="260"/>
      <c r="J397" s="256"/>
      <c r="K397" s="256"/>
      <c r="L397" s="261"/>
      <c r="M397" s="262"/>
      <c r="N397" s="263"/>
      <c r="O397" s="263"/>
      <c r="P397" s="263"/>
      <c r="Q397" s="263"/>
      <c r="R397" s="263"/>
      <c r="S397" s="263"/>
      <c r="T397" s="264"/>
      <c r="U397" s="15"/>
      <c r="V397" s="15"/>
      <c r="W397" s="15"/>
      <c r="X397" s="15"/>
      <c r="Y397" s="15"/>
      <c r="Z397" s="15"/>
      <c r="AA397" s="15"/>
      <c r="AB397" s="15"/>
      <c r="AC397" s="15"/>
      <c r="AD397" s="15"/>
      <c r="AE397" s="15"/>
      <c r="AT397" s="265" t="s">
        <v>307</v>
      </c>
      <c r="AU397" s="265" t="s">
        <v>81</v>
      </c>
      <c r="AV397" s="15" t="s">
        <v>303</v>
      </c>
      <c r="AW397" s="15" t="s">
        <v>33</v>
      </c>
      <c r="AX397" s="15" t="s">
        <v>79</v>
      </c>
      <c r="AY397" s="265" t="s">
        <v>295</v>
      </c>
    </row>
    <row r="398" s="2" customFormat="1" ht="55.5" customHeight="1">
      <c r="A398" s="40"/>
      <c r="B398" s="41"/>
      <c r="C398" s="215" t="s">
        <v>1459</v>
      </c>
      <c r="D398" s="215" t="s">
        <v>298</v>
      </c>
      <c r="E398" s="216" t="s">
        <v>1454</v>
      </c>
      <c r="F398" s="217" t="s">
        <v>1455</v>
      </c>
      <c r="G398" s="218" t="s">
        <v>459</v>
      </c>
      <c r="H398" s="219">
        <v>1</v>
      </c>
      <c r="I398" s="220"/>
      <c r="J398" s="221">
        <f>ROUND(I398*H398,2)</f>
        <v>0</v>
      </c>
      <c r="K398" s="217" t="s">
        <v>302</v>
      </c>
      <c r="L398" s="46"/>
      <c r="M398" s="222" t="s">
        <v>21</v>
      </c>
      <c r="N398" s="223" t="s">
        <v>43</v>
      </c>
      <c r="O398" s="86"/>
      <c r="P398" s="224">
        <f>O398*H398</f>
        <v>0</v>
      </c>
      <c r="Q398" s="224">
        <v>0</v>
      </c>
      <c r="R398" s="224">
        <f>Q398*H398</f>
        <v>0</v>
      </c>
      <c r="S398" s="224">
        <v>0</v>
      </c>
      <c r="T398" s="225">
        <f>S398*H398</f>
        <v>0</v>
      </c>
      <c r="U398" s="40"/>
      <c r="V398" s="40"/>
      <c r="W398" s="40"/>
      <c r="X398" s="40"/>
      <c r="Y398" s="40"/>
      <c r="Z398" s="40"/>
      <c r="AA398" s="40"/>
      <c r="AB398" s="40"/>
      <c r="AC398" s="40"/>
      <c r="AD398" s="40"/>
      <c r="AE398" s="40"/>
      <c r="AR398" s="226" t="s">
        <v>373</v>
      </c>
      <c r="AT398" s="226" t="s">
        <v>298</v>
      </c>
      <c r="AU398" s="226" t="s">
        <v>81</v>
      </c>
      <c r="AY398" s="19" t="s">
        <v>295</v>
      </c>
      <c r="BE398" s="227">
        <f>IF(N398="základní",J398,0)</f>
        <v>0</v>
      </c>
      <c r="BF398" s="227">
        <f>IF(N398="snížená",J398,0)</f>
        <v>0</v>
      </c>
      <c r="BG398" s="227">
        <f>IF(N398="zákl. přenesená",J398,0)</f>
        <v>0</v>
      </c>
      <c r="BH398" s="227">
        <f>IF(N398="sníž. přenesená",J398,0)</f>
        <v>0</v>
      </c>
      <c r="BI398" s="227">
        <f>IF(N398="nulová",J398,0)</f>
        <v>0</v>
      </c>
      <c r="BJ398" s="19" t="s">
        <v>79</v>
      </c>
      <c r="BK398" s="227">
        <f>ROUND(I398*H398,2)</f>
        <v>0</v>
      </c>
      <c r="BL398" s="19" t="s">
        <v>373</v>
      </c>
      <c r="BM398" s="226" t="s">
        <v>1915</v>
      </c>
    </row>
    <row r="399" s="2" customFormat="1">
      <c r="A399" s="40"/>
      <c r="B399" s="41"/>
      <c r="C399" s="42"/>
      <c r="D399" s="228" t="s">
        <v>305</v>
      </c>
      <c r="E399" s="42"/>
      <c r="F399" s="229" t="s">
        <v>1457</v>
      </c>
      <c r="G399" s="42"/>
      <c r="H399" s="42"/>
      <c r="I399" s="230"/>
      <c r="J399" s="42"/>
      <c r="K399" s="42"/>
      <c r="L399" s="46"/>
      <c r="M399" s="231"/>
      <c r="N399" s="232"/>
      <c r="O399" s="86"/>
      <c r="P399" s="86"/>
      <c r="Q399" s="86"/>
      <c r="R399" s="86"/>
      <c r="S399" s="86"/>
      <c r="T399" s="87"/>
      <c r="U399" s="40"/>
      <c r="V399" s="40"/>
      <c r="W399" s="40"/>
      <c r="X399" s="40"/>
      <c r="Y399" s="40"/>
      <c r="Z399" s="40"/>
      <c r="AA399" s="40"/>
      <c r="AB399" s="40"/>
      <c r="AC399" s="40"/>
      <c r="AD399" s="40"/>
      <c r="AE399" s="40"/>
      <c r="AT399" s="19" t="s">
        <v>305</v>
      </c>
      <c r="AU399" s="19" t="s">
        <v>81</v>
      </c>
    </row>
    <row r="400" s="14" customFormat="1">
      <c r="A400" s="14"/>
      <c r="B400" s="244"/>
      <c r="C400" s="245"/>
      <c r="D400" s="235" t="s">
        <v>307</v>
      </c>
      <c r="E400" s="246" t="s">
        <v>21</v>
      </c>
      <c r="F400" s="247" t="s">
        <v>1458</v>
      </c>
      <c r="G400" s="245"/>
      <c r="H400" s="248">
        <v>1</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307</v>
      </c>
      <c r="AU400" s="254" t="s">
        <v>81</v>
      </c>
      <c r="AV400" s="14" t="s">
        <v>81</v>
      </c>
      <c r="AW400" s="14" t="s">
        <v>33</v>
      </c>
      <c r="AX400" s="14" t="s">
        <v>72</v>
      </c>
      <c r="AY400" s="254" t="s">
        <v>295</v>
      </c>
    </row>
    <row r="401" s="15" customFormat="1">
      <c r="A401" s="15"/>
      <c r="B401" s="255"/>
      <c r="C401" s="256"/>
      <c r="D401" s="235" t="s">
        <v>307</v>
      </c>
      <c r="E401" s="257" t="s">
        <v>21</v>
      </c>
      <c r="F401" s="258" t="s">
        <v>312</v>
      </c>
      <c r="G401" s="256"/>
      <c r="H401" s="259">
        <v>1</v>
      </c>
      <c r="I401" s="260"/>
      <c r="J401" s="256"/>
      <c r="K401" s="256"/>
      <c r="L401" s="261"/>
      <c r="M401" s="262"/>
      <c r="N401" s="263"/>
      <c r="O401" s="263"/>
      <c r="P401" s="263"/>
      <c r="Q401" s="263"/>
      <c r="R401" s="263"/>
      <c r="S401" s="263"/>
      <c r="T401" s="264"/>
      <c r="U401" s="15"/>
      <c r="V401" s="15"/>
      <c r="W401" s="15"/>
      <c r="X401" s="15"/>
      <c r="Y401" s="15"/>
      <c r="Z401" s="15"/>
      <c r="AA401" s="15"/>
      <c r="AB401" s="15"/>
      <c r="AC401" s="15"/>
      <c r="AD401" s="15"/>
      <c r="AE401" s="15"/>
      <c r="AT401" s="265" t="s">
        <v>307</v>
      </c>
      <c r="AU401" s="265" t="s">
        <v>81</v>
      </c>
      <c r="AV401" s="15" t="s">
        <v>303</v>
      </c>
      <c r="AW401" s="15" t="s">
        <v>33</v>
      </c>
      <c r="AX401" s="15" t="s">
        <v>79</v>
      </c>
      <c r="AY401" s="265" t="s">
        <v>295</v>
      </c>
    </row>
    <row r="402" s="2" customFormat="1" ht="24.15" customHeight="1">
      <c r="A402" s="40"/>
      <c r="B402" s="41"/>
      <c r="C402" s="286" t="s">
        <v>1463</v>
      </c>
      <c r="D402" s="286" t="s">
        <v>947</v>
      </c>
      <c r="E402" s="287" t="s">
        <v>1460</v>
      </c>
      <c r="F402" s="288" t="s">
        <v>1461</v>
      </c>
      <c r="G402" s="289" t="s">
        <v>459</v>
      </c>
      <c r="H402" s="290">
        <v>1</v>
      </c>
      <c r="I402" s="291"/>
      <c r="J402" s="292">
        <f>ROUND(I402*H402,2)</f>
        <v>0</v>
      </c>
      <c r="K402" s="288" t="s">
        <v>302</v>
      </c>
      <c r="L402" s="293"/>
      <c r="M402" s="294" t="s">
        <v>21</v>
      </c>
      <c r="N402" s="295" t="s">
        <v>43</v>
      </c>
      <c r="O402" s="86"/>
      <c r="P402" s="224">
        <f>O402*H402</f>
        <v>0</v>
      </c>
      <c r="Q402" s="224">
        <v>0.036999999999999998</v>
      </c>
      <c r="R402" s="224">
        <f>Q402*H402</f>
        <v>0.036999999999999998</v>
      </c>
      <c r="S402" s="224">
        <v>0</v>
      </c>
      <c r="T402" s="225">
        <f>S402*H402</f>
        <v>0</v>
      </c>
      <c r="U402" s="40"/>
      <c r="V402" s="40"/>
      <c r="W402" s="40"/>
      <c r="X402" s="40"/>
      <c r="Y402" s="40"/>
      <c r="Z402" s="40"/>
      <c r="AA402" s="40"/>
      <c r="AB402" s="40"/>
      <c r="AC402" s="40"/>
      <c r="AD402" s="40"/>
      <c r="AE402" s="40"/>
      <c r="AR402" s="226" t="s">
        <v>997</v>
      </c>
      <c r="AT402" s="226" t="s">
        <v>947</v>
      </c>
      <c r="AU402" s="226" t="s">
        <v>81</v>
      </c>
      <c r="AY402" s="19" t="s">
        <v>295</v>
      </c>
      <c r="BE402" s="227">
        <f>IF(N402="základní",J402,0)</f>
        <v>0</v>
      </c>
      <c r="BF402" s="227">
        <f>IF(N402="snížená",J402,0)</f>
        <v>0</v>
      </c>
      <c r="BG402" s="227">
        <f>IF(N402="zákl. přenesená",J402,0)</f>
        <v>0</v>
      </c>
      <c r="BH402" s="227">
        <f>IF(N402="sníž. přenesená",J402,0)</f>
        <v>0</v>
      </c>
      <c r="BI402" s="227">
        <f>IF(N402="nulová",J402,0)</f>
        <v>0</v>
      </c>
      <c r="BJ402" s="19" t="s">
        <v>79</v>
      </c>
      <c r="BK402" s="227">
        <f>ROUND(I402*H402,2)</f>
        <v>0</v>
      </c>
      <c r="BL402" s="19" t="s">
        <v>373</v>
      </c>
      <c r="BM402" s="226" t="s">
        <v>1916</v>
      </c>
    </row>
    <row r="403" s="2" customFormat="1" ht="44.25" customHeight="1">
      <c r="A403" s="40"/>
      <c r="B403" s="41"/>
      <c r="C403" s="215" t="s">
        <v>1465</v>
      </c>
      <c r="D403" s="215" t="s">
        <v>298</v>
      </c>
      <c r="E403" s="216" t="s">
        <v>1038</v>
      </c>
      <c r="F403" s="217" t="s">
        <v>1039</v>
      </c>
      <c r="G403" s="218" t="s">
        <v>328</v>
      </c>
      <c r="H403" s="219">
        <v>2.1499999999999999</v>
      </c>
      <c r="I403" s="220"/>
      <c r="J403" s="221">
        <f>ROUND(I403*H403,2)</f>
        <v>0</v>
      </c>
      <c r="K403" s="217" t="s">
        <v>302</v>
      </c>
      <c r="L403" s="46"/>
      <c r="M403" s="222" t="s">
        <v>21</v>
      </c>
      <c r="N403" s="223" t="s">
        <v>43</v>
      </c>
      <c r="O403" s="86"/>
      <c r="P403" s="224">
        <f>O403*H403</f>
        <v>0</v>
      </c>
      <c r="Q403" s="224">
        <v>0.011140000000000001</v>
      </c>
      <c r="R403" s="224">
        <f>Q403*H403</f>
        <v>0.023951</v>
      </c>
      <c r="S403" s="224">
        <v>0</v>
      </c>
      <c r="T403" s="225">
        <f>S403*H403</f>
        <v>0</v>
      </c>
      <c r="U403" s="40"/>
      <c r="V403" s="40"/>
      <c r="W403" s="40"/>
      <c r="X403" s="40"/>
      <c r="Y403" s="40"/>
      <c r="Z403" s="40"/>
      <c r="AA403" s="40"/>
      <c r="AB403" s="40"/>
      <c r="AC403" s="40"/>
      <c r="AD403" s="40"/>
      <c r="AE403" s="40"/>
      <c r="AR403" s="226" t="s">
        <v>373</v>
      </c>
      <c r="AT403" s="226" t="s">
        <v>298</v>
      </c>
      <c r="AU403" s="226" t="s">
        <v>81</v>
      </c>
      <c r="AY403" s="19" t="s">
        <v>295</v>
      </c>
      <c r="BE403" s="227">
        <f>IF(N403="základní",J403,0)</f>
        <v>0</v>
      </c>
      <c r="BF403" s="227">
        <f>IF(N403="snížená",J403,0)</f>
        <v>0</v>
      </c>
      <c r="BG403" s="227">
        <f>IF(N403="zákl. přenesená",J403,0)</f>
        <v>0</v>
      </c>
      <c r="BH403" s="227">
        <f>IF(N403="sníž. přenesená",J403,0)</f>
        <v>0</v>
      </c>
      <c r="BI403" s="227">
        <f>IF(N403="nulová",J403,0)</f>
        <v>0</v>
      </c>
      <c r="BJ403" s="19" t="s">
        <v>79</v>
      </c>
      <c r="BK403" s="227">
        <f>ROUND(I403*H403,2)</f>
        <v>0</v>
      </c>
      <c r="BL403" s="19" t="s">
        <v>373</v>
      </c>
      <c r="BM403" s="226" t="s">
        <v>1917</v>
      </c>
    </row>
    <row r="404" s="2" customFormat="1">
      <c r="A404" s="40"/>
      <c r="B404" s="41"/>
      <c r="C404" s="42"/>
      <c r="D404" s="228" t="s">
        <v>305</v>
      </c>
      <c r="E404" s="42"/>
      <c r="F404" s="229" t="s">
        <v>1041</v>
      </c>
      <c r="G404" s="42"/>
      <c r="H404" s="42"/>
      <c r="I404" s="230"/>
      <c r="J404" s="42"/>
      <c r="K404" s="42"/>
      <c r="L404" s="46"/>
      <c r="M404" s="231"/>
      <c r="N404" s="232"/>
      <c r="O404" s="86"/>
      <c r="P404" s="86"/>
      <c r="Q404" s="86"/>
      <c r="R404" s="86"/>
      <c r="S404" s="86"/>
      <c r="T404" s="87"/>
      <c r="U404" s="40"/>
      <c r="V404" s="40"/>
      <c r="W404" s="40"/>
      <c r="X404" s="40"/>
      <c r="Y404" s="40"/>
      <c r="Z404" s="40"/>
      <c r="AA404" s="40"/>
      <c r="AB404" s="40"/>
      <c r="AC404" s="40"/>
      <c r="AD404" s="40"/>
      <c r="AE404" s="40"/>
      <c r="AT404" s="19" t="s">
        <v>305</v>
      </c>
      <c r="AU404" s="19" t="s">
        <v>81</v>
      </c>
    </row>
    <row r="405" s="13" customFormat="1">
      <c r="A405" s="13"/>
      <c r="B405" s="233"/>
      <c r="C405" s="234"/>
      <c r="D405" s="235" t="s">
        <v>307</v>
      </c>
      <c r="E405" s="236" t="s">
        <v>21</v>
      </c>
      <c r="F405" s="237" t="s">
        <v>1042</v>
      </c>
      <c r="G405" s="234"/>
      <c r="H405" s="236" t="s">
        <v>21</v>
      </c>
      <c r="I405" s="238"/>
      <c r="J405" s="234"/>
      <c r="K405" s="234"/>
      <c r="L405" s="239"/>
      <c r="M405" s="240"/>
      <c r="N405" s="241"/>
      <c r="O405" s="241"/>
      <c r="P405" s="241"/>
      <c r="Q405" s="241"/>
      <c r="R405" s="241"/>
      <c r="S405" s="241"/>
      <c r="T405" s="242"/>
      <c r="U405" s="13"/>
      <c r="V405" s="13"/>
      <c r="W405" s="13"/>
      <c r="X405" s="13"/>
      <c r="Y405" s="13"/>
      <c r="Z405" s="13"/>
      <c r="AA405" s="13"/>
      <c r="AB405" s="13"/>
      <c r="AC405" s="13"/>
      <c r="AD405" s="13"/>
      <c r="AE405" s="13"/>
      <c r="AT405" s="243" t="s">
        <v>307</v>
      </c>
      <c r="AU405" s="243" t="s">
        <v>81</v>
      </c>
      <c r="AV405" s="13" t="s">
        <v>79</v>
      </c>
      <c r="AW405" s="13" t="s">
        <v>33</v>
      </c>
      <c r="AX405" s="13" t="s">
        <v>72</v>
      </c>
      <c r="AY405" s="243" t="s">
        <v>295</v>
      </c>
    </row>
    <row r="406" s="14" customFormat="1">
      <c r="A406" s="14"/>
      <c r="B406" s="244"/>
      <c r="C406" s="245"/>
      <c r="D406" s="235" t="s">
        <v>307</v>
      </c>
      <c r="E406" s="246" t="s">
        <v>21</v>
      </c>
      <c r="F406" s="247" t="s">
        <v>1043</v>
      </c>
      <c r="G406" s="245"/>
      <c r="H406" s="248">
        <v>2.1499999999999999</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307</v>
      </c>
      <c r="AU406" s="254" t="s">
        <v>81</v>
      </c>
      <c r="AV406" s="14" t="s">
        <v>81</v>
      </c>
      <c r="AW406" s="14" t="s">
        <v>33</v>
      </c>
      <c r="AX406" s="14" t="s">
        <v>72</v>
      </c>
      <c r="AY406" s="254" t="s">
        <v>295</v>
      </c>
    </row>
    <row r="407" s="15" customFormat="1">
      <c r="A407" s="15"/>
      <c r="B407" s="255"/>
      <c r="C407" s="256"/>
      <c r="D407" s="235" t="s">
        <v>307</v>
      </c>
      <c r="E407" s="257" t="s">
        <v>21</v>
      </c>
      <c r="F407" s="258" t="s">
        <v>312</v>
      </c>
      <c r="G407" s="256"/>
      <c r="H407" s="259">
        <v>2.1499999999999999</v>
      </c>
      <c r="I407" s="260"/>
      <c r="J407" s="256"/>
      <c r="K407" s="256"/>
      <c r="L407" s="261"/>
      <c r="M407" s="262"/>
      <c r="N407" s="263"/>
      <c r="O407" s="263"/>
      <c r="P407" s="263"/>
      <c r="Q407" s="263"/>
      <c r="R407" s="263"/>
      <c r="S407" s="263"/>
      <c r="T407" s="264"/>
      <c r="U407" s="15"/>
      <c r="V407" s="15"/>
      <c r="W407" s="15"/>
      <c r="X407" s="15"/>
      <c r="Y407" s="15"/>
      <c r="Z407" s="15"/>
      <c r="AA407" s="15"/>
      <c r="AB407" s="15"/>
      <c r="AC407" s="15"/>
      <c r="AD407" s="15"/>
      <c r="AE407" s="15"/>
      <c r="AT407" s="265" t="s">
        <v>307</v>
      </c>
      <c r="AU407" s="265" t="s">
        <v>81</v>
      </c>
      <c r="AV407" s="15" t="s">
        <v>303</v>
      </c>
      <c r="AW407" s="15" t="s">
        <v>33</v>
      </c>
      <c r="AX407" s="15" t="s">
        <v>79</v>
      </c>
      <c r="AY407" s="265" t="s">
        <v>295</v>
      </c>
    </row>
    <row r="408" s="2" customFormat="1" ht="44.25" customHeight="1">
      <c r="A408" s="40"/>
      <c r="B408" s="41"/>
      <c r="C408" s="215" t="s">
        <v>1467</v>
      </c>
      <c r="D408" s="215" t="s">
        <v>298</v>
      </c>
      <c r="E408" s="216" t="s">
        <v>1050</v>
      </c>
      <c r="F408" s="217" t="s">
        <v>1051</v>
      </c>
      <c r="G408" s="218" t="s">
        <v>348</v>
      </c>
      <c r="H408" s="219">
        <v>7.4779999999999998</v>
      </c>
      <c r="I408" s="220"/>
      <c r="J408" s="221">
        <f>ROUND(I408*H408,2)</f>
        <v>0</v>
      </c>
      <c r="K408" s="217" t="s">
        <v>302</v>
      </c>
      <c r="L408" s="46"/>
      <c r="M408" s="222" t="s">
        <v>21</v>
      </c>
      <c r="N408" s="223" t="s">
        <v>43</v>
      </c>
      <c r="O408" s="86"/>
      <c r="P408" s="224">
        <f>O408*H408</f>
        <v>0</v>
      </c>
      <c r="Q408" s="224">
        <v>0</v>
      </c>
      <c r="R408" s="224">
        <f>Q408*H408</f>
        <v>0</v>
      </c>
      <c r="S408" s="224">
        <v>0</v>
      </c>
      <c r="T408" s="225">
        <f>S408*H408</f>
        <v>0</v>
      </c>
      <c r="U408" s="40"/>
      <c r="V408" s="40"/>
      <c r="W408" s="40"/>
      <c r="X408" s="40"/>
      <c r="Y408" s="40"/>
      <c r="Z408" s="40"/>
      <c r="AA408" s="40"/>
      <c r="AB408" s="40"/>
      <c r="AC408" s="40"/>
      <c r="AD408" s="40"/>
      <c r="AE408" s="40"/>
      <c r="AR408" s="226" t="s">
        <v>373</v>
      </c>
      <c r="AT408" s="226" t="s">
        <v>298</v>
      </c>
      <c r="AU408" s="226" t="s">
        <v>81</v>
      </c>
      <c r="AY408" s="19" t="s">
        <v>295</v>
      </c>
      <c r="BE408" s="227">
        <f>IF(N408="základní",J408,0)</f>
        <v>0</v>
      </c>
      <c r="BF408" s="227">
        <f>IF(N408="snížená",J408,0)</f>
        <v>0</v>
      </c>
      <c r="BG408" s="227">
        <f>IF(N408="zákl. přenesená",J408,0)</f>
        <v>0</v>
      </c>
      <c r="BH408" s="227">
        <f>IF(N408="sníž. přenesená",J408,0)</f>
        <v>0</v>
      </c>
      <c r="BI408" s="227">
        <f>IF(N408="nulová",J408,0)</f>
        <v>0</v>
      </c>
      <c r="BJ408" s="19" t="s">
        <v>79</v>
      </c>
      <c r="BK408" s="227">
        <f>ROUND(I408*H408,2)</f>
        <v>0</v>
      </c>
      <c r="BL408" s="19" t="s">
        <v>373</v>
      </c>
      <c r="BM408" s="226" t="s">
        <v>1918</v>
      </c>
    </row>
    <row r="409" s="2" customFormat="1">
      <c r="A409" s="40"/>
      <c r="B409" s="41"/>
      <c r="C409" s="42"/>
      <c r="D409" s="228" t="s">
        <v>305</v>
      </c>
      <c r="E409" s="42"/>
      <c r="F409" s="229" t="s">
        <v>1053</v>
      </c>
      <c r="G409" s="42"/>
      <c r="H409" s="42"/>
      <c r="I409" s="230"/>
      <c r="J409" s="42"/>
      <c r="K409" s="42"/>
      <c r="L409" s="46"/>
      <c r="M409" s="231"/>
      <c r="N409" s="232"/>
      <c r="O409" s="86"/>
      <c r="P409" s="86"/>
      <c r="Q409" s="86"/>
      <c r="R409" s="86"/>
      <c r="S409" s="86"/>
      <c r="T409" s="87"/>
      <c r="U409" s="40"/>
      <c r="V409" s="40"/>
      <c r="W409" s="40"/>
      <c r="X409" s="40"/>
      <c r="Y409" s="40"/>
      <c r="Z409" s="40"/>
      <c r="AA409" s="40"/>
      <c r="AB409" s="40"/>
      <c r="AC409" s="40"/>
      <c r="AD409" s="40"/>
      <c r="AE409" s="40"/>
      <c r="AT409" s="19" t="s">
        <v>305</v>
      </c>
      <c r="AU409" s="19" t="s">
        <v>81</v>
      </c>
    </row>
    <row r="410" s="12" customFormat="1" ht="22.8" customHeight="1">
      <c r="A410" s="12"/>
      <c r="B410" s="199"/>
      <c r="C410" s="200"/>
      <c r="D410" s="201" t="s">
        <v>71</v>
      </c>
      <c r="E410" s="213" t="s">
        <v>391</v>
      </c>
      <c r="F410" s="213" t="s">
        <v>392</v>
      </c>
      <c r="G410" s="200"/>
      <c r="H410" s="200"/>
      <c r="I410" s="203"/>
      <c r="J410" s="214">
        <f>BK410</f>
        <v>0</v>
      </c>
      <c r="K410" s="200"/>
      <c r="L410" s="205"/>
      <c r="M410" s="206"/>
      <c r="N410" s="207"/>
      <c r="O410" s="207"/>
      <c r="P410" s="208">
        <f>SUM(P411:P444)</f>
        <v>0</v>
      </c>
      <c r="Q410" s="207"/>
      <c r="R410" s="208">
        <f>SUM(R411:R444)</f>
        <v>0.19920000000000004</v>
      </c>
      <c r="S410" s="207"/>
      <c r="T410" s="209">
        <f>SUM(T411:T444)</f>
        <v>0</v>
      </c>
      <c r="U410" s="12"/>
      <c r="V410" s="12"/>
      <c r="W410" s="12"/>
      <c r="X410" s="12"/>
      <c r="Y410" s="12"/>
      <c r="Z410" s="12"/>
      <c r="AA410" s="12"/>
      <c r="AB410" s="12"/>
      <c r="AC410" s="12"/>
      <c r="AD410" s="12"/>
      <c r="AE410" s="12"/>
      <c r="AR410" s="210" t="s">
        <v>81</v>
      </c>
      <c r="AT410" s="211" t="s">
        <v>71</v>
      </c>
      <c r="AU410" s="211" t="s">
        <v>79</v>
      </c>
      <c r="AY410" s="210" t="s">
        <v>295</v>
      </c>
      <c r="BK410" s="212">
        <f>SUM(BK411:BK444)</f>
        <v>0</v>
      </c>
    </row>
    <row r="411" s="2" customFormat="1" ht="37.8" customHeight="1">
      <c r="A411" s="40"/>
      <c r="B411" s="41"/>
      <c r="C411" s="215" t="s">
        <v>1472</v>
      </c>
      <c r="D411" s="215" t="s">
        <v>298</v>
      </c>
      <c r="E411" s="216" t="s">
        <v>1055</v>
      </c>
      <c r="F411" s="217" t="s">
        <v>1056</v>
      </c>
      <c r="G411" s="218" t="s">
        <v>459</v>
      </c>
      <c r="H411" s="219">
        <v>8</v>
      </c>
      <c r="I411" s="220"/>
      <c r="J411" s="221">
        <f>ROUND(I411*H411,2)</f>
        <v>0</v>
      </c>
      <c r="K411" s="217" t="s">
        <v>302</v>
      </c>
      <c r="L411" s="46"/>
      <c r="M411" s="222" t="s">
        <v>21</v>
      </c>
      <c r="N411" s="223" t="s">
        <v>43</v>
      </c>
      <c r="O411" s="86"/>
      <c r="P411" s="224">
        <f>O411*H411</f>
        <v>0</v>
      </c>
      <c r="Q411" s="224">
        <v>0</v>
      </c>
      <c r="R411" s="224">
        <f>Q411*H411</f>
        <v>0</v>
      </c>
      <c r="S411" s="224">
        <v>0</v>
      </c>
      <c r="T411" s="225">
        <f>S411*H411</f>
        <v>0</v>
      </c>
      <c r="U411" s="40"/>
      <c r="V411" s="40"/>
      <c r="W411" s="40"/>
      <c r="X411" s="40"/>
      <c r="Y411" s="40"/>
      <c r="Z411" s="40"/>
      <c r="AA411" s="40"/>
      <c r="AB411" s="40"/>
      <c r="AC411" s="40"/>
      <c r="AD411" s="40"/>
      <c r="AE411" s="40"/>
      <c r="AR411" s="226" t="s">
        <v>373</v>
      </c>
      <c r="AT411" s="226" t="s">
        <v>298</v>
      </c>
      <c r="AU411" s="226" t="s">
        <v>81</v>
      </c>
      <c r="AY411" s="19" t="s">
        <v>295</v>
      </c>
      <c r="BE411" s="227">
        <f>IF(N411="základní",J411,0)</f>
        <v>0</v>
      </c>
      <c r="BF411" s="227">
        <f>IF(N411="snížená",J411,0)</f>
        <v>0</v>
      </c>
      <c r="BG411" s="227">
        <f>IF(N411="zákl. přenesená",J411,0)</f>
        <v>0</v>
      </c>
      <c r="BH411" s="227">
        <f>IF(N411="sníž. přenesená",J411,0)</f>
        <v>0</v>
      </c>
      <c r="BI411" s="227">
        <f>IF(N411="nulová",J411,0)</f>
        <v>0</v>
      </c>
      <c r="BJ411" s="19" t="s">
        <v>79</v>
      </c>
      <c r="BK411" s="227">
        <f>ROUND(I411*H411,2)</f>
        <v>0</v>
      </c>
      <c r="BL411" s="19" t="s">
        <v>373</v>
      </c>
      <c r="BM411" s="226" t="s">
        <v>1919</v>
      </c>
    </row>
    <row r="412" s="2" customFormat="1">
      <c r="A412" s="40"/>
      <c r="B412" s="41"/>
      <c r="C412" s="42"/>
      <c r="D412" s="228" t="s">
        <v>305</v>
      </c>
      <c r="E412" s="42"/>
      <c r="F412" s="229" t="s">
        <v>1058</v>
      </c>
      <c r="G412" s="42"/>
      <c r="H412" s="42"/>
      <c r="I412" s="230"/>
      <c r="J412" s="42"/>
      <c r="K412" s="42"/>
      <c r="L412" s="46"/>
      <c r="M412" s="231"/>
      <c r="N412" s="232"/>
      <c r="O412" s="86"/>
      <c r="P412" s="86"/>
      <c r="Q412" s="86"/>
      <c r="R412" s="86"/>
      <c r="S412" s="86"/>
      <c r="T412" s="87"/>
      <c r="U412" s="40"/>
      <c r="V412" s="40"/>
      <c r="W412" s="40"/>
      <c r="X412" s="40"/>
      <c r="Y412" s="40"/>
      <c r="Z412" s="40"/>
      <c r="AA412" s="40"/>
      <c r="AB412" s="40"/>
      <c r="AC412" s="40"/>
      <c r="AD412" s="40"/>
      <c r="AE412" s="40"/>
      <c r="AT412" s="19" t="s">
        <v>305</v>
      </c>
      <c r="AU412" s="19" t="s">
        <v>81</v>
      </c>
    </row>
    <row r="413" s="14" customFormat="1">
      <c r="A413" s="14"/>
      <c r="B413" s="244"/>
      <c r="C413" s="245"/>
      <c r="D413" s="235" t="s">
        <v>307</v>
      </c>
      <c r="E413" s="246" t="s">
        <v>21</v>
      </c>
      <c r="F413" s="247" t="s">
        <v>1082</v>
      </c>
      <c r="G413" s="245"/>
      <c r="H413" s="248">
        <v>1</v>
      </c>
      <c r="I413" s="249"/>
      <c r="J413" s="245"/>
      <c r="K413" s="245"/>
      <c r="L413" s="250"/>
      <c r="M413" s="251"/>
      <c r="N413" s="252"/>
      <c r="O413" s="252"/>
      <c r="P413" s="252"/>
      <c r="Q413" s="252"/>
      <c r="R413" s="252"/>
      <c r="S413" s="252"/>
      <c r="T413" s="253"/>
      <c r="U413" s="14"/>
      <c r="V413" s="14"/>
      <c r="W413" s="14"/>
      <c r="X413" s="14"/>
      <c r="Y413" s="14"/>
      <c r="Z413" s="14"/>
      <c r="AA413" s="14"/>
      <c r="AB413" s="14"/>
      <c r="AC413" s="14"/>
      <c r="AD413" s="14"/>
      <c r="AE413" s="14"/>
      <c r="AT413" s="254" t="s">
        <v>307</v>
      </c>
      <c r="AU413" s="254" t="s">
        <v>81</v>
      </c>
      <c r="AV413" s="14" t="s">
        <v>81</v>
      </c>
      <c r="AW413" s="14" t="s">
        <v>33</v>
      </c>
      <c r="AX413" s="14" t="s">
        <v>72</v>
      </c>
      <c r="AY413" s="254" t="s">
        <v>295</v>
      </c>
    </row>
    <row r="414" s="14" customFormat="1">
      <c r="A414" s="14"/>
      <c r="B414" s="244"/>
      <c r="C414" s="245"/>
      <c r="D414" s="235" t="s">
        <v>307</v>
      </c>
      <c r="E414" s="246" t="s">
        <v>21</v>
      </c>
      <c r="F414" s="247" t="s">
        <v>1469</v>
      </c>
      <c r="G414" s="245"/>
      <c r="H414" s="248">
        <v>1</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307</v>
      </c>
      <c r="AU414" s="254" t="s">
        <v>81</v>
      </c>
      <c r="AV414" s="14" t="s">
        <v>81</v>
      </c>
      <c r="AW414" s="14" t="s">
        <v>33</v>
      </c>
      <c r="AX414" s="14" t="s">
        <v>72</v>
      </c>
      <c r="AY414" s="254" t="s">
        <v>295</v>
      </c>
    </row>
    <row r="415" s="14" customFormat="1">
      <c r="A415" s="14"/>
      <c r="B415" s="244"/>
      <c r="C415" s="245"/>
      <c r="D415" s="235" t="s">
        <v>307</v>
      </c>
      <c r="E415" s="246" t="s">
        <v>21</v>
      </c>
      <c r="F415" s="247" t="s">
        <v>1768</v>
      </c>
      <c r="G415" s="245"/>
      <c r="H415" s="248">
        <v>3</v>
      </c>
      <c r="I415" s="249"/>
      <c r="J415" s="245"/>
      <c r="K415" s="245"/>
      <c r="L415" s="250"/>
      <c r="M415" s="251"/>
      <c r="N415" s="252"/>
      <c r="O415" s="252"/>
      <c r="P415" s="252"/>
      <c r="Q415" s="252"/>
      <c r="R415" s="252"/>
      <c r="S415" s="252"/>
      <c r="T415" s="253"/>
      <c r="U415" s="14"/>
      <c r="V415" s="14"/>
      <c r="W415" s="14"/>
      <c r="X415" s="14"/>
      <c r="Y415" s="14"/>
      <c r="Z415" s="14"/>
      <c r="AA415" s="14"/>
      <c r="AB415" s="14"/>
      <c r="AC415" s="14"/>
      <c r="AD415" s="14"/>
      <c r="AE415" s="14"/>
      <c r="AT415" s="254" t="s">
        <v>307</v>
      </c>
      <c r="AU415" s="254" t="s">
        <v>81</v>
      </c>
      <c r="AV415" s="14" t="s">
        <v>81</v>
      </c>
      <c r="AW415" s="14" t="s">
        <v>33</v>
      </c>
      <c r="AX415" s="14" t="s">
        <v>72</v>
      </c>
      <c r="AY415" s="254" t="s">
        <v>295</v>
      </c>
    </row>
    <row r="416" s="14" customFormat="1">
      <c r="A416" s="14"/>
      <c r="B416" s="244"/>
      <c r="C416" s="245"/>
      <c r="D416" s="235" t="s">
        <v>307</v>
      </c>
      <c r="E416" s="246" t="s">
        <v>21</v>
      </c>
      <c r="F416" s="247" t="s">
        <v>1920</v>
      </c>
      <c r="G416" s="245"/>
      <c r="H416" s="248">
        <v>2</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307</v>
      </c>
      <c r="AU416" s="254" t="s">
        <v>81</v>
      </c>
      <c r="AV416" s="14" t="s">
        <v>81</v>
      </c>
      <c r="AW416" s="14" t="s">
        <v>33</v>
      </c>
      <c r="AX416" s="14" t="s">
        <v>72</v>
      </c>
      <c r="AY416" s="254" t="s">
        <v>295</v>
      </c>
    </row>
    <row r="417" s="14" customFormat="1">
      <c r="A417" s="14"/>
      <c r="B417" s="244"/>
      <c r="C417" s="245"/>
      <c r="D417" s="235" t="s">
        <v>307</v>
      </c>
      <c r="E417" s="246" t="s">
        <v>21</v>
      </c>
      <c r="F417" s="247" t="s">
        <v>1059</v>
      </c>
      <c r="G417" s="245"/>
      <c r="H417" s="248">
        <v>1</v>
      </c>
      <c r="I417" s="249"/>
      <c r="J417" s="245"/>
      <c r="K417" s="245"/>
      <c r="L417" s="250"/>
      <c r="M417" s="251"/>
      <c r="N417" s="252"/>
      <c r="O417" s="252"/>
      <c r="P417" s="252"/>
      <c r="Q417" s="252"/>
      <c r="R417" s="252"/>
      <c r="S417" s="252"/>
      <c r="T417" s="253"/>
      <c r="U417" s="14"/>
      <c r="V417" s="14"/>
      <c r="W417" s="14"/>
      <c r="X417" s="14"/>
      <c r="Y417" s="14"/>
      <c r="Z417" s="14"/>
      <c r="AA417" s="14"/>
      <c r="AB417" s="14"/>
      <c r="AC417" s="14"/>
      <c r="AD417" s="14"/>
      <c r="AE417" s="14"/>
      <c r="AT417" s="254" t="s">
        <v>307</v>
      </c>
      <c r="AU417" s="254" t="s">
        <v>81</v>
      </c>
      <c r="AV417" s="14" t="s">
        <v>81</v>
      </c>
      <c r="AW417" s="14" t="s">
        <v>33</v>
      </c>
      <c r="AX417" s="14" t="s">
        <v>72</v>
      </c>
      <c r="AY417" s="254" t="s">
        <v>295</v>
      </c>
    </row>
    <row r="418" s="15" customFormat="1">
      <c r="A418" s="15"/>
      <c r="B418" s="255"/>
      <c r="C418" s="256"/>
      <c r="D418" s="235" t="s">
        <v>307</v>
      </c>
      <c r="E418" s="257" t="s">
        <v>21</v>
      </c>
      <c r="F418" s="258" t="s">
        <v>312</v>
      </c>
      <c r="G418" s="256"/>
      <c r="H418" s="259">
        <v>8</v>
      </c>
      <c r="I418" s="260"/>
      <c r="J418" s="256"/>
      <c r="K418" s="256"/>
      <c r="L418" s="261"/>
      <c r="M418" s="262"/>
      <c r="N418" s="263"/>
      <c r="O418" s="263"/>
      <c r="P418" s="263"/>
      <c r="Q418" s="263"/>
      <c r="R418" s="263"/>
      <c r="S418" s="263"/>
      <c r="T418" s="264"/>
      <c r="U418" s="15"/>
      <c r="V418" s="15"/>
      <c r="W418" s="15"/>
      <c r="X418" s="15"/>
      <c r="Y418" s="15"/>
      <c r="Z418" s="15"/>
      <c r="AA418" s="15"/>
      <c r="AB418" s="15"/>
      <c r="AC418" s="15"/>
      <c r="AD418" s="15"/>
      <c r="AE418" s="15"/>
      <c r="AT418" s="265" t="s">
        <v>307</v>
      </c>
      <c r="AU418" s="265" t="s">
        <v>81</v>
      </c>
      <c r="AV418" s="15" t="s">
        <v>303</v>
      </c>
      <c r="AW418" s="15" t="s">
        <v>33</v>
      </c>
      <c r="AX418" s="15" t="s">
        <v>79</v>
      </c>
      <c r="AY418" s="265" t="s">
        <v>295</v>
      </c>
    </row>
    <row r="419" s="2" customFormat="1" ht="33" customHeight="1">
      <c r="A419" s="40"/>
      <c r="B419" s="41"/>
      <c r="C419" s="286" t="s">
        <v>1474</v>
      </c>
      <c r="D419" s="286" t="s">
        <v>947</v>
      </c>
      <c r="E419" s="287" t="s">
        <v>1061</v>
      </c>
      <c r="F419" s="288" t="s">
        <v>1062</v>
      </c>
      <c r="G419" s="289" t="s">
        <v>459</v>
      </c>
      <c r="H419" s="290">
        <v>7</v>
      </c>
      <c r="I419" s="291"/>
      <c r="J419" s="292">
        <f>ROUND(I419*H419,2)</f>
        <v>0</v>
      </c>
      <c r="K419" s="288" t="s">
        <v>302</v>
      </c>
      <c r="L419" s="293"/>
      <c r="M419" s="294" t="s">
        <v>21</v>
      </c>
      <c r="N419" s="295" t="s">
        <v>43</v>
      </c>
      <c r="O419" s="86"/>
      <c r="P419" s="224">
        <f>O419*H419</f>
        <v>0</v>
      </c>
      <c r="Q419" s="224">
        <v>0.0195</v>
      </c>
      <c r="R419" s="224">
        <f>Q419*H419</f>
        <v>0.13650000000000001</v>
      </c>
      <c r="S419" s="224">
        <v>0</v>
      </c>
      <c r="T419" s="225">
        <f>S419*H419</f>
        <v>0</v>
      </c>
      <c r="U419" s="40"/>
      <c r="V419" s="40"/>
      <c r="W419" s="40"/>
      <c r="X419" s="40"/>
      <c r="Y419" s="40"/>
      <c r="Z419" s="40"/>
      <c r="AA419" s="40"/>
      <c r="AB419" s="40"/>
      <c r="AC419" s="40"/>
      <c r="AD419" s="40"/>
      <c r="AE419" s="40"/>
      <c r="AR419" s="226" t="s">
        <v>997</v>
      </c>
      <c r="AT419" s="226" t="s">
        <v>947</v>
      </c>
      <c r="AU419" s="226" t="s">
        <v>81</v>
      </c>
      <c r="AY419" s="19" t="s">
        <v>295</v>
      </c>
      <c r="BE419" s="227">
        <f>IF(N419="základní",J419,0)</f>
        <v>0</v>
      </c>
      <c r="BF419" s="227">
        <f>IF(N419="snížená",J419,0)</f>
        <v>0</v>
      </c>
      <c r="BG419" s="227">
        <f>IF(N419="zákl. přenesená",J419,0)</f>
        <v>0</v>
      </c>
      <c r="BH419" s="227">
        <f>IF(N419="sníž. přenesená",J419,0)</f>
        <v>0</v>
      </c>
      <c r="BI419" s="227">
        <f>IF(N419="nulová",J419,0)</f>
        <v>0</v>
      </c>
      <c r="BJ419" s="19" t="s">
        <v>79</v>
      </c>
      <c r="BK419" s="227">
        <f>ROUND(I419*H419,2)</f>
        <v>0</v>
      </c>
      <c r="BL419" s="19" t="s">
        <v>373</v>
      </c>
      <c r="BM419" s="226" t="s">
        <v>1921</v>
      </c>
    </row>
    <row r="420" s="14" customFormat="1">
      <c r="A420" s="14"/>
      <c r="B420" s="244"/>
      <c r="C420" s="245"/>
      <c r="D420" s="235" t="s">
        <v>307</v>
      </c>
      <c r="E420" s="246" t="s">
        <v>21</v>
      </c>
      <c r="F420" s="247" t="s">
        <v>1082</v>
      </c>
      <c r="G420" s="245"/>
      <c r="H420" s="248">
        <v>1</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307</v>
      </c>
      <c r="AU420" s="254" t="s">
        <v>81</v>
      </c>
      <c r="AV420" s="14" t="s">
        <v>81</v>
      </c>
      <c r="AW420" s="14" t="s">
        <v>33</v>
      </c>
      <c r="AX420" s="14" t="s">
        <v>72</v>
      </c>
      <c r="AY420" s="254" t="s">
        <v>295</v>
      </c>
    </row>
    <row r="421" s="14" customFormat="1">
      <c r="A421" s="14"/>
      <c r="B421" s="244"/>
      <c r="C421" s="245"/>
      <c r="D421" s="235" t="s">
        <v>307</v>
      </c>
      <c r="E421" s="246" t="s">
        <v>21</v>
      </c>
      <c r="F421" s="247" t="s">
        <v>1768</v>
      </c>
      <c r="G421" s="245"/>
      <c r="H421" s="248">
        <v>3</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307</v>
      </c>
      <c r="AU421" s="254" t="s">
        <v>81</v>
      </c>
      <c r="AV421" s="14" t="s">
        <v>81</v>
      </c>
      <c r="AW421" s="14" t="s">
        <v>33</v>
      </c>
      <c r="AX421" s="14" t="s">
        <v>72</v>
      </c>
      <c r="AY421" s="254" t="s">
        <v>295</v>
      </c>
    </row>
    <row r="422" s="14" customFormat="1">
      <c r="A422" s="14"/>
      <c r="B422" s="244"/>
      <c r="C422" s="245"/>
      <c r="D422" s="235" t="s">
        <v>307</v>
      </c>
      <c r="E422" s="246" t="s">
        <v>21</v>
      </c>
      <c r="F422" s="247" t="s">
        <v>1920</v>
      </c>
      <c r="G422" s="245"/>
      <c r="H422" s="248">
        <v>2</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307</v>
      </c>
      <c r="AU422" s="254" t="s">
        <v>81</v>
      </c>
      <c r="AV422" s="14" t="s">
        <v>81</v>
      </c>
      <c r="AW422" s="14" t="s">
        <v>33</v>
      </c>
      <c r="AX422" s="14" t="s">
        <v>72</v>
      </c>
      <c r="AY422" s="254" t="s">
        <v>295</v>
      </c>
    </row>
    <row r="423" s="14" customFormat="1">
      <c r="A423" s="14"/>
      <c r="B423" s="244"/>
      <c r="C423" s="245"/>
      <c r="D423" s="235" t="s">
        <v>307</v>
      </c>
      <c r="E423" s="246" t="s">
        <v>21</v>
      </c>
      <c r="F423" s="247" t="s">
        <v>1059</v>
      </c>
      <c r="G423" s="245"/>
      <c r="H423" s="248">
        <v>1</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307</v>
      </c>
      <c r="AU423" s="254" t="s">
        <v>81</v>
      </c>
      <c r="AV423" s="14" t="s">
        <v>81</v>
      </c>
      <c r="AW423" s="14" t="s">
        <v>33</v>
      </c>
      <c r="AX423" s="14" t="s">
        <v>72</v>
      </c>
      <c r="AY423" s="254" t="s">
        <v>295</v>
      </c>
    </row>
    <row r="424" s="15" customFormat="1">
      <c r="A424" s="15"/>
      <c r="B424" s="255"/>
      <c r="C424" s="256"/>
      <c r="D424" s="235" t="s">
        <v>307</v>
      </c>
      <c r="E424" s="257" t="s">
        <v>21</v>
      </c>
      <c r="F424" s="258" t="s">
        <v>312</v>
      </c>
      <c r="G424" s="256"/>
      <c r="H424" s="259">
        <v>7</v>
      </c>
      <c r="I424" s="260"/>
      <c r="J424" s="256"/>
      <c r="K424" s="256"/>
      <c r="L424" s="261"/>
      <c r="M424" s="262"/>
      <c r="N424" s="263"/>
      <c r="O424" s="263"/>
      <c r="P424" s="263"/>
      <c r="Q424" s="263"/>
      <c r="R424" s="263"/>
      <c r="S424" s="263"/>
      <c r="T424" s="264"/>
      <c r="U424" s="15"/>
      <c r="V424" s="15"/>
      <c r="W424" s="15"/>
      <c r="X424" s="15"/>
      <c r="Y424" s="15"/>
      <c r="Z424" s="15"/>
      <c r="AA424" s="15"/>
      <c r="AB424" s="15"/>
      <c r="AC424" s="15"/>
      <c r="AD424" s="15"/>
      <c r="AE424" s="15"/>
      <c r="AT424" s="265" t="s">
        <v>307</v>
      </c>
      <c r="AU424" s="265" t="s">
        <v>81</v>
      </c>
      <c r="AV424" s="15" t="s">
        <v>303</v>
      </c>
      <c r="AW424" s="15" t="s">
        <v>33</v>
      </c>
      <c r="AX424" s="15" t="s">
        <v>79</v>
      </c>
      <c r="AY424" s="265" t="s">
        <v>295</v>
      </c>
    </row>
    <row r="425" s="2" customFormat="1" ht="33" customHeight="1">
      <c r="A425" s="40"/>
      <c r="B425" s="41"/>
      <c r="C425" s="286" t="s">
        <v>1478</v>
      </c>
      <c r="D425" s="286" t="s">
        <v>947</v>
      </c>
      <c r="E425" s="287" t="s">
        <v>1475</v>
      </c>
      <c r="F425" s="288" t="s">
        <v>1476</v>
      </c>
      <c r="G425" s="289" t="s">
        <v>459</v>
      </c>
      <c r="H425" s="290">
        <v>1</v>
      </c>
      <c r="I425" s="291"/>
      <c r="J425" s="292">
        <f>ROUND(I425*H425,2)</f>
        <v>0</v>
      </c>
      <c r="K425" s="288" t="s">
        <v>302</v>
      </c>
      <c r="L425" s="293"/>
      <c r="M425" s="294" t="s">
        <v>21</v>
      </c>
      <c r="N425" s="295" t="s">
        <v>43</v>
      </c>
      <c r="O425" s="86"/>
      <c r="P425" s="224">
        <f>O425*H425</f>
        <v>0</v>
      </c>
      <c r="Q425" s="224">
        <v>0.017500000000000002</v>
      </c>
      <c r="R425" s="224">
        <f>Q425*H425</f>
        <v>0.017500000000000002</v>
      </c>
      <c r="S425" s="224">
        <v>0</v>
      </c>
      <c r="T425" s="225">
        <f>S425*H425</f>
        <v>0</v>
      </c>
      <c r="U425" s="40"/>
      <c r="V425" s="40"/>
      <c r="W425" s="40"/>
      <c r="X425" s="40"/>
      <c r="Y425" s="40"/>
      <c r="Z425" s="40"/>
      <c r="AA425" s="40"/>
      <c r="AB425" s="40"/>
      <c r="AC425" s="40"/>
      <c r="AD425" s="40"/>
      <c r="AE425" s="40"/>
      <c r="AR425" s="226" t="s">
        <v>997</v>
      </c>
      <c r="AT425" s="226" t="s">
        <v>947</v>
      </c>
      <c r="AU425" s="226" t="s">
        <v>81</v>
      </c>
      <c r="AY425" s="19" t="s">
        <v>295</v>
      </c>
      <c r="BE425" s="227">
        <f>IF(N425="základní",J425,0)</f>
        <v>0</v>
      </c>
      <c r="BF425" s="227">
        <f>IF(N425="snížená",J425,0)</f>
        <v>0</v>
      </c>
      <c r="BG425" s="227">
        <f>IF(N425="zákl. přenesená",J425,0)</f>
        <v>0</v>
      </c>
      <c r="BH425" s="227">
        <f>IF(N425="sníž. přenesená",J425,0)</f>
        <v>0</v>
      </c>
      <c r="BI425" s="227">
        <f>IF(N425="nulová",J425,0)</f>
        <v>0</v>
      </c>
      <c r="BJ425" s="19" t="s">
        <v>79</v>
      </c>
      <c r="BK425" s="227">
        <f>ROUND(I425*H425,2)</f>
        <v>0</v>
      </c>
      <c r="BL425" s="19" t="s">
        <v>373</v>
      </c>
      <c r="BM425" s="226" t="s">
        <v>1922</v>
      </c>
    </row>
    <row r="426" s="14" customFormat="1">
      <c r="A426" s="14"/>
      <c r="B426" s="244"/>
      <c r="C426" s="245"/>
      <c r="D426" s="235" t="s">
        <v>307</v>
      </c>
      <c r="E426" s="246" t="s">
        <v>21</v>
      </c>
      <c r="F426" s="247" t="s">
        <v>1469</v>
      </c>
      <c r="G426" s="245"/>
      <c r="H426" s="248">
        <v>1</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307</v>
      </c>
      <c r="AU426" s="254" t="s">
        <v>81</v>
      </c>
      <c r="AV426" s="14" t="s">
        <v>81</v>
      </c>
      <c r="AW426" s="14" t="s">
        <v>33</v>
      </c>
      <c r="AX426" s="14" t="s">
        <v>72</v>
      </c>
      <c r="AY426" s="254" t="s">
        <v>295</v>
      </c>
    </row>
    <row r="427" s="15" customFormat="1">
      <c r="A427" s="15"/>
      <c r="B427" s="255"/>
      <c r="C427" s="256"/>
      <c r="D427" s="235" t="s">
        <v>307</v>
      </c>
      <c r="E427" s="257" t="s">
        <v>21</v>
      </c>
      <c r="F427" s="258" t="s">
        <v>312</v>
      </c>
      <c r="G427" s="256"/>
      <c r="H427" s="259">
        <v>1</v>
      </c>
      <c r="I427" s="260"/>
      <c r="J427" s="256"/>
      <c r="K427" s="256"/>
      <c r="L427" s="261"/>
      <c r="M427" s="262"/>
      <c r="N427" s="263"/>
      <c r="O427" s="263"/>
      <c r="P427" s="263"/>
      <c r="Q427" s="263"/>
      <c r="R427" s="263"/>
      <c r="S427" s="263"/>
      <c r="T427" s="264"/>
      <c r="U427" s="15"/>
      <c r="V427" s="15"/>
      <c r="W427" s="15"/>
      <c r="X427" s="15"/>
      <c r="Y427" s="15"/>
      <c r="Z427" s="15"/>
      <c r="AA427" s="15"/>
      <c r="AB427" s="15"/>
      <c r="AC427" s="15"/>
      <c r="AD427" s="15"/>
      <c r="AE427" s="15"/>
      <c r="AT427" s="265" t="s">
        <v>307</v>
      </c>
      <c r="AU427" s="265" t="s">
        <v>81</v>
      </c>
      <c r="AV427" s="15" t="s">
        <v>303</v>
      </c>
      <c r="AW427" s="15" t="s">
        <v>33</v>
      </c>
      <c r="AX427" s="15" t="s">
        <v>79</v>
      </c>
      <c r="AY427" s="265" t="s">
        <v>295</v>
      </c>
    </row>
    <row r="428" s="2" customFormat="1" ht="24.15" customHeight="1">
      <c r="A428" s="40"/>
      <c r="B428" s="41"/>
      <c r="C428" s="215" t="s">
        <v>1484</v>
      </c>
      <c r="D428" s="215" t="s">
        <v>298</v>
      </c>
      <c r="E428" s="216" t="s">
        <v>1479</v>
      </c>
      <c r="F428" s="217" t="s">
        <v>1480</v>
      </c>
      <c r="G428" s="218" t="s">
        <v>1481</v>
      </c>
      <c r="H428" s="219">
        <v>1</v>
      </c>
      <c r="I428" s="220"/>
      <c r="J428" s="221">
        <f>ROUND(I428*H428,2)</f>
        <v>0</v>
      </c>
      <c r="K428" s="217" t="s">
        <v>523</v>
      </c>
      <c r="L428" s="46"/>
      <c r="M428" s="222" t="s">
        <v>21</v>
      </c>
      <c r="N428" s="223" t="s">
        <v>43</v>
      </c>
      <c r="O428" s="86"/>
      <c r="P428" s="224">
        <f>O428*H428</f>
        <v>0</v>
      </c>
      <c r="Q428" s="224">
        <v>0</v>
      </c>
      <c r="R428" s="224">
        <f>Q428*H428</f>
        <v>0</v>
      </c>
      <c r="S428" s="224">
        <v>0</v>
      </c>
      <c r="T428" s="225">
        <f>S428*H428</f>
        <v>0</v>
      </c>
      <c r="U428" s="40"/>
      <c r="V428" s="40"/>
      <c r="W428" s="40"/>
      <c r="X428" s="40"/>
      <c r="Y428" s="40"/>
      <c r="Z428" s="40"/>
      <c r="AA428" s="40"/>
      <c r="AB428" s="40"/>
      <c r="AC428" s="40"/>
      <c r="AD428" s="40"/>
      <c r="AE428" s="40"/>
      <c r="AR428" s="226" t="s">
        <v>373</v>
      </c>
      <c r="AT428" s="226" t="s">
        <v>298</v>
      </c>
      <c r="AU428" s="226" t="s">
        <v>81</v>
      </c>
      <c r="AY428" s="19" t="s">
        <v>295</v>
      </c>
      <c r="BE428" s="227">
        <f>IF(N428="základní",J428,0)</f>
        <v>0</v>
      </c>
      <c r="BF428" s="227">
        <f>IF(N428="snížená",J428,0)</f>
        <v>0</v>
      </c>
      <c r="BG428" s="227">
        <f>IF(N428="zákl. přenesená",J428,0)</f>
        <v>0</v>
      </c>
      <c r="BH428" s="227">
        <f>IF(N428="sníž. přenesená",J428,0)</f>
        <v>0</v>
      </c>
      <c r="BI428" s="227">
        <f>IF(N428="nulová",J428,0)</f>
        <v>0</v>
      </c>
      <c r="BJ428" s="19" t="s">
        <v>79</v>
      </c>
      <c r="BK428" s="227">
        <f>ROUND(I428*H428,2)</f>
        <v>0</v>
      </c>
      <c r="BL428" s="19" t="s">
        <v>373</v>
      </c>
      <c r="BM428" s="226" t="s">
        <v>1923</v>
      </c>
    </row>
    <row r="429" s="14" customFormat="1">
      <c r="A429" s="14"/>
      <c r="B429" s="244"/>
      <c r="C429" s="245"/>
      <c r="D429" s="235" t="s">
        <v>307</v>
      </c>
      <c r="E429" s="246" t="s">
        <v>21</v>
      </c>
      <c r="F429" s="247" t="s">
        <v>1483</v>
      </c>
      <c r="G429" s="245"/>
      <c r="H429" s="248">
        <v>1</v>
      </c>
      <c r="I429" s="249"/>
      <c r="J429" s="245"/>
      <c r="K429" s="245"/>
      <c r="L429" s="250"/>
      <c r="M429" s="251"/>
      <c r="N429" s="252"/>
      <c r="O429" s="252"/>
      <c r="P429" s="252"/>
      <c r="Q429" s="252"/>
      <c r="R429" s="252"/>
      <c r="S429" s="252"/>
      <c r="T429" s="253"/>
      <c r="U429" s="14"/>
      <c r="V429" s="14"/>
      <c r="W429" s="14"/>
      <c r="X429" s="14"/>
      <c r="Y429" s="14"/>
      <c r="Z429" s="14"/>
      <c r="AA429" s="14"/>
      <c r="AB429" s="14"/>
      <c r="AC429" s="14"/>
      <c r="AD429" s="14"/>
      <c r="AE429" s="14"/>
      <c r="AT429" s="254" t="s">
        <v>307</v>
      </c>
      <c r="AU429" s="254" t="s">
        <v>81</v>
      </c>
      <c r="AV429" s="14" t="s">
        <v>81</v>
      </c>
      <c r="AW429" s="14" t="s">
        <v>33</v>
      </c>
      <c r="AX429" s="14" t="s">
        <v>72</v>
      </c>
      <c r="AY429" s="254" t="s">
        <v>295</v>
      </c>
    </row>
    <row r="430" s="15" customFormat="1">
      <c r="A430" s="15"/>
      <c r="B430" s="255"/>
      <c r="C430" s="256"/>
      <c r="D430" s="235" t="s">
        <v>307</v>
      </c>
      <c r="E430" s="257" t="s">
        <v>21</v>
      </c>
      <c r="F430" s="258" t="s">
        <v>312</v>
      </c>
      <c r="G430" s="256"/>
      <c r="H430" s="259">
        <v>1</v>
      </c>
      <c r="I430" s="260"/>
      <c r="J430" s="256"/>
      <c r="K430" s="256"/>
      <c r="L430" s="261"/>
      <c r="M430" s="262"/>
      <c r="N430" s="263"/>
      <c r="O430" s="263"/>
      <c r="P430" s="263"/>
      <c r="Q430" s="263"/>
      <c r="R430" s="263"/>
      <c r="S430" s="263"/>
      <c r="T430" s="264"/>
      <c r="U430" s="15"/>
      <c r="V430" s="15"/>
      <c r="W430" s="15"/>
      <c r="X430" s="15"/>
      <c r="Y430" s="15"/>
      <c r="Z430" s="15"/>
      <c r="AA430" s="15"/>
      <c r="AB430" s="15"/>
      <c r="AC430" s="15"/>
      <c r="AD430" s="15"/>
      <c r="AE430" s="15"/>
      <c r="AT430" s="265" t="s">
        <v>307</v>
      </c>
      <c r="AU430" s="265" t="s">
        <v>81</v>
      </c>
      <c r="AV430" s="15" t="s">
        <v>303</v>
      </c>
      <c r="AW430" s="15" t="s">
        <v>33</v>
      </c>
      <c r="AX430" s="15" t="s">
        <v>79</v>
      </c>
      <c r="AY430" s="265" t="s">
        <v>295</v>
      </c>
    </row>
    <row r="431" s="2" customFormat="1" ht="24.15" customHeight="1">
      <c r="A431" s="40"/>
      <c r="B431" s="41"/>
      <c r="C431" s="215" t="s">
        <v>1486</v>
      </c>
      <c r="D431" s="215" t="s">
        <v>298</v>
      </c>
      <c r="E431" s="216" t="s">
        <v>1065</v>
      </c>
      <c r="F431" s="217" t="s">
        <v>1066</v>
      </c>
      <c r="G431" s="218" t="s">
        <v>459</v>
      </c>
      <c r="H431" s="219">
        <v>8</v>
      </c>
      <c r="I431" s="220"/>
      <c r="J431" s="221">
        <f>ROUND(I431*H431,2)</f>
        <v>0</v>
      </c>
      <c r="K431" s="217" t="s">
        <v>302</v>
      </c>
      <c r="L431" s="46"/>
      <c r="M431" s="222" t="s">
        <v>21</v>
      </c>
      <c r="N431" s="223" t="s">
        <v>43</v>
      </c>
      <c r="O431" s="86"/>
      <c r="P431" s="224">
        <f>O431*H431</f>
        <v>0</v>
      </c>
      <c r="Q431" s="224">
        <v>0</v>
      </c>
      <c r="R431" s="224">
        <f>Q431*H431</f>
        <v>0</v>
      </c>
      <c r="S431" s="224">
        <v>0</v>
      </c>
      <c r="T431" s="225">
        <f>S431*H431</f>
        <v>0</v>
      </c>
      <c r="U431" s="40"/>
      <c r="V431" s="40"/>
      <c r="W431" s="40"/>
      <c r="X431" s="40"/>
      <c r="Y431" s="40"/>
      <c r="Z431" s="40"/>
      <c r="AA431" s="40"/>
      <c r="AB431" s="40"/>
      <c r="AC431" s="40"/>
      <c r="AD431" s="40"/>
      <c r="AE431" s="40"/>
      <c r="AR431" s="226" t="s">
        <v>373</v>
      </c>
      <c r="AT431" s="226" t="s">
        <v>298</v>
      </c>
      <c r="AU431" s="226" t="s">
        <v>81</v>
      </c>
      <c r="AY431" s="19" t="s">
        <v>295</v>
      </c>
      <c r="BE431" s="227">
        <f>IF(N431="základní",J431,0)</f>
        <v>0</v>
      </c>
      <c r="BF431" s="227">
        <f>IF(N431="snížená",J431,0)</f>
        <v>0</v>
      </c>
      <c r="BG431" s="227">
        <f>IF(N431="zákl. přenesená",J431,0)</f>
        <v>0</v>
      </c>
      <c r="BH431" s="227">
        <f>IF(N431="sníž. přenesená",J431,0)</f>
        <v>0</v>
      </c>
      <c r="BI431" s="227">
        <f>IF(N431="nulová",J431,0)</f>
        <v>0</v>
      </c>
      <c r="BJ431" s="19" t="s">
        <v>79</v>
      </c>
      <c r="BK431" s="227">
        <f>ROUND(I431*H431,2)</f>
        <v>0</v>
      </c>
      <c r="BL431" s="19" t="s">
        <v>373</v>
      </c>
      <c r="BM431" s="226" t="s">
        <v>1924</v>
      </c>
    </row>
    <row r="432" s="2" customFormat="1">
      <c r="A432" s="40"/>
      <c r="B432" s="41"/>
      <c r="C432" s="42"/>
      <c r="D432" s="228" t="s">
        <v>305</v>
      </c>
      <c r="E432" s="42"/>
      <c r="F432" s="229" t="s">
        <v>1068</v>
      </c>
      <c r="G432" s="42"/>
      <c r="H432" s="42"/>
      <c r="I432" s="230"/>
      <c r="J432" s="42"/>
      <c r="K432" s="42"/>
      <c r="L432" s="46"/>
      <c r="M432" s="231"/>
      <c r="N432" s="232"/>
      <c r="O432" s="86"/>
      <c r="P432" s="86"/>
      <c r="Q432" s="86"/>
      <c r="R432" s="86"/>
      <c r="S432" s="86"/>
      <c r="T432" s="87"/>
      <c r="U432" s="40"/>
      <c r="V432" s="40"/>
      <c r="W432" s="40"/>
      <c r="X432" s="40"/>
      <c r="Y432" s="40"/>
      <c r="Z432" s="40"/>
      <c r="AA432" s="40"/>
      <c r="AB432" s="40"/>
      <c r="AC432" s="40"/>
      <c r="AD432" s="40"/>
      <c r="AE432" s="40"/>
      <c r="AT432" s="19" t="s">
        <v>305</v>
      </c>
      <c r="AU432" s="19" t="s">
        <v>81</v>
      </c>
    </row>
    <row r="433" s="14" customFormat="1">
      <c r="A433" s="14"/>
      <c r="B433" s="244"/>
      <c r="C433" s="245"/>
      <c r="D433" s="235" t="s">
        <v>307</v>
      </c>
      <c r="E433" s="246" t="s">
        <v>21</v>
      </c>
      <c r="F433" s="247" t="s">
        <v>1082</v>
      </c>
      <c r="G433" s="245"/>
      <c r="H433" s="248">
        <v>1</v>
      </c>
      <c r="I433" s="249"/>
      <c r="J433" s="245"/>
      <c r="K433" s="245"/>
      <c r="L433" s="250"/>
      <c r="M433" s="251"/>
      <c r="N433" s="252"/>
      <c r="O433" s="252"/>
      <c r="P433" s="252"/>
      <c r="Q433" s="252"/>
      <c r="R433" s="252"/>
      <c r="S433" s="252"/>
      <c r="T433" s="253"/>
      <c r="U433" s="14"/>
      <c r="V433" s="14"/>
      <c r="W433" s="14"/>
      <c r="X433" s="14"/>
      <c r="Y433" s="14"/>
      <c r="Z433" s="14"/>
      <c r="AA433" s="14"/>
      <c r="AB433" s="14"/>
      <c r="AC433" s="14"/>
      <c r="AD433" s="14"/>
      <c r="AE433" s="14"/>
      <c r="AT433" s="254" t="s">
        <v>307</v>
      </c>
      <c r="AU433" s="254" t="s">
        <v>81</v>
      </c>
      <c r="AV433" s="14" t="s">
        <v>81</v>
      </c>
      <c r="AW433" s="14" t="s">
        <v>33</v>
      </c>
      <c r="AX433" s="14" t="s">
        <v>72</v>
      </c>
      <c r="AY433" s="254" t="s">
        <v>295</v>
      </c>
    </row>
    <row r="434" s="14" customFormat="1">
      <c r="A434" s="14"/>
      <c r="B434" s="244"/>
      <c r="C434" s="245"/>
      <c r="D434" s="235" t="s">
        <v>307</v>
      </c>
      <c r="E434" s="246" t="s">
        <v>21</v>
      </c>
      <c r="F434" s="247" t="s">
        <v>1469</v>
      </c>
      <c r="G434" s="245"/>
      <c r="H434" s="248">
        <v>1</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307</v>
      </c>
      <c r="AU434" s="254" t="s">
        <v>81</v>
      </c>
      <c r="AV434" s="14" t="s">
        <v>81</v>
      </c>
      <c r="AW434" s="14" t="s">
        <v>33</v>
      </c>
      <c r="AX434" s="14" t="s">
        <v>72</v>
      </c>
      <c r="AY434" s="254" t="s">
        <v>295</v>
      </c>
    </row>
    <row r="435" s="14" customFormat="1">
      <c r="A435" s="14"/>
      <c r="B435" s="244"/>
      <c r="C435" s="245"/>
      <c r="D435" s="235" t="s">
        <v>307</v>
      </c>
      <c r="E435" s="246" t="s">
        <v>21</v>
      </c>
      <c r="F435" s="247" t="s">
        <v>1768</v>
      </c>
      <c r="G435" s="245"/>
      <c r="H435" s="248">
        <v>3</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307</v>
      </c>
      <c r="AU435" s="254" t="s">
        <v>81</v>
      </c>
      <c r="AV435" s="14" t="s">
        <v>81</v>
      </c>
      <c r="AW435" s="14" t="s">
        <v>33</v>
      </c>
      <c r="AX435" s="14" t="s">
        <v>72</v>
      </c>
      <c r="AY435" s="254" t="s">
        <v>295</v>
      </c>
    </row>
    <row r="436" s="14" customFormat="1">
      <c r="A436" s="14"/>
      <c r="B436" s="244"/>
      <c r="C436" s="245"/>
      <c r="D436" s="235" t="s">
        <v>307</v>
      </c>
      <c r="E436" s="246" t="s">
        <v>21</v>
      </c>
      <c r="F436" s="247" t="s">
        <v>1920</v>
      </c>
      <c r="G436" s="245"/>
      <c r="H436" s="248">
        <v>2</v>
      </c>
      <c r="I436" s="249"/>
      <c r="J436" s="245"/>
      <c r="K436" s="245"/>
      <c r="L436" s="250"/>
      <c r="M436" s="251"/>
      <c r="N436" s="252"/>
      <c r="O436" s="252"/>
      <c r="P436" s="252"/>
      <c r="Q436" s="252"/>
      <c r="R436" s="252"/>
      <c r="S436" s="252"/>
      <c r="T436" s="253"/>
      <c r="U436" s="14"/>
      <c r="V436" s="14"/>
      <c r="W436" s="14"/>
      <c r="X436" s="14"/>
      <c r="Y436" s="14"/>
      <c r="Z436" s="14"/>
      <c r="AA436" s="14"/>
      <c r="AB436" s="14"/>
      <c r="AC436" s="14"/>
      <c r="AD436" s="14"/>
      <c r="AE436" s="14"/>
      <c r="AT436" s="254" t="s">
        <v>307</v>
      </c>
      <c r="AU436" s="254" t="s">
        <v>81</v>
      </c>
      <c r="AV436" s="14" t="s">
        <v>81</v>
      </c>
      <c r="AW436" s="14" t="s">
        <v>33</v>
      </c>
      <c r="AX436" s="14" t="s">
        <v>72</v>
      </c>
      <c r="AY436" s="254" t="s">
        <v>295</v>
      </c>
    </row>
    <row r="437" s="14" customFormat="1">
      <c r="A437" s="14"/>
      <c r="B437" s="244"/>
      <c r="C437" s="245"/>
      <c r="D437" s="235" t="s">
        <v>307</v>
      </c>
      <c r="E437" s="246" t="s">
        <v>21</v>
      </c>
      <c r="F437" s="247" t="s">
        <v>1059</v>
      </c>
      <c r="G437" s="245"/>
      <c r="H437" s="248">
        <v>1</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307</v>
      </c>
      <c r="AU437" s="254" t="s">
        <v>81</v>
      </c>
      <c r="AV437" s="14" t="s">
        <v>81</v>
      </c>
      <c r="AW437" s="14" t="s">
        <v>33</v>
      </c>
      <c r="AX437" s="14" t="s">
        <v>72</v>
      </c>
      <c r="AY437" s="254" t="s">
        <v>295</v>
      </c>
    </row>
    <row r="438" s="15" customFormat="1">
      <c r="A438" s="15"/>
      <c r="B438" s="255"/>
      <c r="C438" s="256"/>
      <c r="D438" s="235" t="s">
        <v>307</v>
      </c>
      <c r="E438" s="257" t="s">
        <v>21</v>
      </c>
      <c r="F438" s="258" t="s">
        <v>312</v>
      </c>
      <c r="G438" s="256"/>
      <c r="H438" s="259">
        <v>8</v>
      </c>
      <c r="I438" s="260"/>
      <c r="J438" s="256"/>
      <c r="K438" s="256"/>
      <c r="L438" s="261"/>
      <c r="M438" s="262"/>
      <c r="N438" s="263"/>
      <c r="O438" s="263"/>
      <c r="P438" s="263"/>
      <c r="Q438" s="263"/>
      <c r="R438" s="263"/>
      <c r="S438" s="263"/>
      <c r="T438" s="264"/>
      <c r="U438" s="15"/>
      <c r="V438" s="15"/>
      <c r="W438" s="15"/>
      <c r="X438" s="15"/>
      <c r="Y438" s="15"/>
      <c r="Z438" s="15"/>
      <c r="AA438" s="15"/>
      <c r="AB438" s="15"/>
      <c r="AC438" s="15"/>
      <c r="AD438" s="15"/>
      <c r="AE438" s="15"/>
      <c r="AT438" s="265" t="s">
        <v>307</v>
      </c>
      <c r="AU438" s="265" t="s">
        <v>81</v>
      </c>
      <c r="AV438" s="15" t="s">
        <v>303</v>
      </c>
      <c r="AW438" s="15" t="s">
        <v>33</v>
      </c>
      <c r="AX438" s="15" t="s">
        <v>79</v>
      </c>
      <c r="AY438" s="265" t="s">
        <v>295</v>
      </c>
    </row>
    <row r="439" s="2" customFormat="1" ht="16.5" customHeight="1">
      <c r="A439" s="40"/>
      <c r="B439" s="41"/>
      <c r="C439" s="286" t="s">
        <v>1488</v>
      </c>
      <c r="D439" s="286" t="s">
        <v>947</v>
      </c>
      <c r="E439" s="287" t="s">
        <v>1070</v>
      </c>
      <c r="F439" s="288" t="s">
        <v>1071</v>
      </c>
      <c r="G439" s="289" t="s">
        <v>459</v>
      </c>
      <c r="H439" s="290">
        <v>8</v>
      </c>
      <c r="I439" s="291"/>
      <c r="J439" s="292">
        <f>ROUND(I439*H439,2)</f>
        <v>0</v>
      </c>
      <c r="K439" s="288" t="s">
        <v>302</v>
      </c>
      <c r="L439" s="293"/>
      <c r="M439" s="294" t="s">
        <v>21</v>
      </c>
      <c r="N439" s="295" t="s">
        <v>43</v>
      </c>
      <c r="O439" s="86"/>
      <c r="P439" s="224">
        <f>O439*H439</f>
        <v>0</v>
      </c>
      <c r="Q439" s="224">
        <v>0.0023999999999999998</v>
      </c>
      <c r="R439" s="224">
        <f>Q439*H439</f>
        <v>0.019199999999999998</v>
      </c>
      <c r="S439" s="224">
        <v>0</v>
      </c>
      <c r="T439" s="225">
        <f>S439*H439</f>
        <v>0</v>
      </c>
      <c r="U439" s="40"/>
      <c r="V439" s="40"/>
      <c r="W439" s="40"/>
      <c r="X439" s="40"/>
      <c r="Y439" s="40"/>
      <c r="Z439" s="40"/>
      <c r="AA439" s="40"/>
      <c r="AB439" s="40"/>
      <c r="AC439" s="40"/>
      <c r="AD439" s="40"/>
      <c r="AE439" s="40"/>
      <c r="AR439" s="226" t="s">
        <v>997</v>
      </c>
      <c r="AT439" s="226" t="s">
        <v>947</v>
      </c>
      <c r="AU439" s="226" t="s">
        <v>81</v>
      </c>
      <c r="AY439" s="19" t="s">
        <v>295</v>
      </c>
      <c r="BE439" s="227">
        <f>IF(N439="základní",J439,0)</f>
        <v>0</v>
      </c>
      <c r="BF439" s="227">
        <f>IF(N439="snížená",J439,0)</f>
        <v>0</v>
      </c>
      <c r="BG439" s="227">
        <f>IF(N439="zákl. přenesená",J439,0)</f>
        <v>0</v>
      </c>
      <c r="BH439" s="227">
        <f>IF(N439="sníž. přenesená",J439,0)</f>
        <v>0</v>
      </c>
      <c r="BI439" s="227">
        <f>IF(N439="nulová",J439,0)</f>
        <v>0</v>
      </c>
      <c r="BJ439" s="19" t="s">
        <v>79</v>
      </c>
      <c r="BK439" s="227">
        <f>ROUND(I439*H439,2)</f>
        <v>0</v>
      </c>
      <c r="BL439" s="19" t="s">
        <v>373</v>
      </c>
      <c r="BM439" s="226" t="s">
        <v>1925</v>
      </c>
    </row>
    <row r="440" s="2" customFormat="1" ht="16.5" customHeight="1">
      <c r="A440" s="40"/>
      <c r="B440" s="41"/>
      <c r="C440" s="215" t="s">
        <v>1491</v>
      </c>
      <c r="D440" s="215" t="s">
        <v>298</v>
      </c>
      <c r="E440" s="216" t="s">
        <v>1074</v>
      </c>
      <c r="F440" s="217" t="s">
        <v>1926</v>
      </c>
      <c r="G440" s="218" t="s">
        <v>503</v>
      </c>
      <c r="H440" s="219">
        <v>8</v>
      </c>
      <c r="I440" s="220"/>
      <c r="J440" s="221">
        <f>ROUND(I440*H440,2)</f>
        <v>0</v>
      </c>
      <c r="K440" s="217" t="s">
        <v>523</v>
      </c>
      <c r="L440" s="46"/>
      <c r="M440" s="222" t="s">
        <v>21</v>
      </c>
      <c r="N440" s="223" t="s">
        <v>43</v>
      </c>
      <c r="O440" s="86"/>
      <c r="P440" s="224">
        <f>O440*H440</f>
        <v>0</v>
      </c>
      <c r="Q440" s="224">
        <v>0.001</v>
      </c>
      <c r="R440" s="224">
        <f>Q440*H440</f>
        <v>0.0080000000000000002</v>
      </c>
      <c r="S440" s="224">
        <v>0</v>
      </c>
      <c r="T440" s="225">
        <f>S440*H440</f>
        <v>0</v>
      </c>
      <c r="U440" s="40"/>
      <c r="V440" s="40"/>
      <c r="W440" s="40"/>
      <c r="X440" s="40"/>
      <c r="Y440" s="40"/>
      <c r="Z440" s="40"/>
      <c r="AA440" s="40"/>
      <c r="AB440" s="40"/>
      <c r="AC440" s="40"/>
      <c r="AD440" s="40"/>
      <c r="AE440" s="40"/>
      <c r="AR440" s="226" t="s">
        <v>373</v>
      </c>
      <c r="AT440" s="226" t="s">
        <v>298</v>
      </c>
      <c r="AU440" s="226" t="s">
        <v>81</v>
      </c>
      <c r="AY440" s="19" t="s">
        <v>295</v>
      </c>
      <c r="BE440" s="227">
        <f>IF(N440="základní",J440,0)</f>
        <v>0</v>
      </c>
      <c r="BF440" s="227">
        <f>IF(N440="snížená",J440,0)</f>
        <v>0</v>
      </c>
      <c r="BG440" s="227">
        <f>IF(N440="zákl. přenesená",J440,0)</f>
        <v>0</v>
      </c>
      <c r="BH440" s="227">
        <f>IF(N440="sníž. přenesená",J440,0)</f>
        <v>0</v>
      </c>
      <c r="BI440" s="227">
        <f>IF(N440="nulová",J440,0)</f>
        <v>0</v>
      </c>
      <c r="BJ440" s="19" t="s">
        <v>79</v>
      </c>
      <c r="BK440" s="227">
        <f>ROUND(I440*H440,2)</f>
        <v>0</v>
      </c>
      <c r="BL440" s="19" t="s">
        <v>373</v>
      </c>
      <c r="BM440" s="226" t="s">
        <v>1927</v>
      </c>
    </row>
    <row r="441" s="2" customFormat="1" ht="24.15" customHeight="1">
      <c r="A441" s="40"/>
      <c r="B441" s="41"/>
      <c r="C441" s="215" t="s">
        <v>1495</v>
      </c>
      <c r="D441" s="215" t="s">
        <v>298</v>
      </c>
      <c r="E441" s="216" t="s">
        <v>1492</v>
      </c>
      <c r="F441" s="217" t="s">
        <v>1493</v>
      </c>
      <c r="G441" s="218" t="s">
        <v>503</v>
      </c>
      <c r="H441" s="219">
        <v>8</v>
      </c>
      <c r="I441" s="220"/>
      <c r="J441" s="221">
        <f>ROUND(I441*H441,2)</f>
        <v>0</v>
      </c>
      <c r="K441" s="217" t="s">
        <v>523</v>
      </c>
      <c r="L441" s="46"/>
      <c r="M441" s="222" t="s">
        <v>21</v>
      </c>
      <c r="N441" s="223" t="s">
        <v>43</v>
      </c>
      <c r="O441" s="86"/>
      <c r="P441" s="224">
        <f>O441*H441</f>
        <v>0</v>
      </c>
      <c r="Q441" s="224">
        <v>0.001</v>
      </c>
      <c r="R441" s="224">
        <f>Q441*H441</f>
        <v>0.0080000000000000002</v>
      </c>
      <c r="S441" s="224">
        <v>0</v>
      </c>
      <c r="T441" s="225">
        <f>S441*H441</f>
        <v>0</v>
      </c>
      <c r="U441" s="40"/>
      <c r="V441" s="40"/>
      <c r="W441" s="40"/>
      <c r="X441" s="40"/>
      <c r="Y441" s="40"/>
      <c r="Z441" s="40"/>
      <c r="AA441" s="40"/>
      <c r="AB441" s="40"/>
      <c r="AC441" s="40"/>
      <c r="AD441" s="40"/>
      <c r="AE441" s="40"/>
      <c r="AR441" s="226" t="s">
        <v>373</v>
      </c>
      <c r="AT441" s="226" t="s">
        <v>298</v>
      </c>
      <c r="AU441" s="226" t="s">
        <v>81</v>
      </c>
      <c r="AY441" s="19" t="s">
        <v>295</v>
      </c>
      <c r="BE441" s="227">
        <f>IF(N441="základní",J441,0)</f>
        <v>0</v>
      </c>
      <c r="BF441" s="227">
        <f>IF(N441="snížená",J441,0)</f>
        <v>0</v>
      </c>
      <c r="BG441" s="227">
        <f>IF(N441="zákl. přenesená",J441,0)</f>
        <v>0</v>
      </c>
      <c r="BH441" s="227">
        <f>IF(N441="sníž. přenesená",J441,0)</f>
        <v>0</v>
      </c>
      <c r="BI441" s="227">
        <f>IF(N441="nulová",J441,0)</f>
        <v>0</v>
      </c>
      <c r="BJ441" s="19" t="s">
        <v>79</v>
      </c>
      <c r="BK441" s="227">
        <f>ROUND(I441*H441,2)</f>
        <v>0</v>
      </c>
      <c r="BL441" s="19" t="s">
        <v>373</v>
      </c>
      <c r="BM441" s="226" t="s">
        <v>1928</v>
      </c>
    </row>
    <row r="442" s="2" customFormat="1" ht="16.5" customHeight="1">
      <c r="A442" s="40"/>
      <c r="B442" s="41"/>
      <c r="C442" s="215" t="s">
        <v>1499</v>
      </c>
      <c r="D442" s="215" t="s">
        <v>298</v>
      </c>
      <c r="E442" s="216" t="s">
        <v>1496</v>
      </c>
      <c r="F442" s="217" t="s">
        <v>1497</v>
      </c>
      <c r="G442" s="218" t="s">
        <v>459</v>
      </c>
      <c r="H442" s="219">
        <v>2</v>
      </c>
      <c r="I442" s="220"/>
      <c r="J442" s="221">
        <f>ROUND(I442*H442,2)</f>
        <v>0</v>
      </c>
      <c r="K442" s="217" t="s">
        <v>523</v>
      </c>
      <c r="L442" s="46"/>
      <c r="M442" s="222" t="s">
        <v>21</v>
      </c>
      <c r="N442" s="223" t="s">
        <v>43</v>
      </c>
      <c r="O442" s="86"/>
      <c r="P442" s="224">
        <f>O442*H442</f>
        <v>0</v>
      </c>
      <c r="Q442" s="224">
        <v>0.0050000000000000001</v>
      </c>
      <c r="R442" s="224">
        <f>Q442*H442</f>
        <v>0.01</v>
      </c>
      <c r="S442" s="224">
        <v>0</v>
      </c>
      <c r="T442" s="225">
        <f>S442*H442</f>
        <v>0</v>
      </c>
      <c r="U442" s="40"/>
      <c r="V442" s="40"/>
      <c r="W442" s="40"/>
      <c r="X442" s="40"/>
      <c r="Y442" s="40"/>
      <c r="Z442" s="40"/>
      <c r="AA442" s="40"/>
      <c r="AB442" s="40"/>
      <c r="AC442" s="40"/>
      <c r="AD442" s="40"/>
      <c r="AE442" s="40"/>
      <c r="AR442" s="226" t="s">
        <v>373</v>
      </c>
      <c r="AT442" s="226" t="s">
        <v>298</v>
      </c>
      <c r="AU442" s="226" t="s">
        <v>81</v>
      </c>
      <c r="AY442" s="19" t="s">
        <v>295</v>
      </c>
      <c r="BE442" s="227">
        <f>IF(N442="základní",J442,0)</f>
        <v>0</v>
      </c>
      <c r="BF442" s="227">
        <f>IF(N442="snížená",J442,0)</f>
        <v>0</v>
      </c>
      <c r="BG442" s="227">
        <f>IF(N442="zákl. přenesená",J442,0)</f>
        <v>0</v>
      </c>
      <c r="BH442" s="227">
        <f>IF(N442="sníž. přenesená",J442,0)</f>
        <v>0</v>
      </c>
      <c r="BI442" s="227">
        <f>IF(N442="nulová",J442,0)</f>
        <v>0</v>
      </c>
      <c r="BJ442" s="19" t="s">
        <v>79</v>
      </c>
      <c r="BK442" s="227">
        <f>ROUND(I442*H442,2)</f>
        <v>0</v>
      </c>
      <c r="BL442" s="19" t="s">
        <v>373</v>
      </c>
      <c r="BM442" s="226" t="s">
        <v>1929</v>
      </c>
    </row>
    <row r="443" s="2" customFormat="1" ht="49.05" customHeight="1">
      <c r="A443" s="40"/>
      <c r="B443" s="41"/>
      <c r="C443" s="215" t="s">
        <v>1501</v>
      </c>
      <c r="D443" s="215" t="s">
        <v>298</v>
      </c>
      <c r="E443" s="216" t="s">
        <v>1088</v>
      </c>
      <c r="F443" s="217" t="s">
        <v>1089</v>
      </c>
      <c r="G443" s="218" t="s">
        <v>348</v>
      </c>
      <c r="H443" s="219">
        <v>0.19900000000000001</v>
      </c>
      <c r="I443" s="220"/>
      <c r="J443" s="221">
        <f>ROUND(I443*H443,2)</f>
        <v>0</v>
      </c>
      <c r="K443" s="217" t="s">
        <v>302</v>
      </c>
      <c r="L443" s="46"/>
      <c r="M443" s="222" t="s">
        <v>21</v>
      </c>
      <c r="N443" s="223" t="s">
        <v>43</v>
      </c>
      <c r="O443" s="86"/>
      <c r="P443" s="224">
        <f>O443*H443</f>
        <v>0</v>
      </c>
      <c r="Q443" s="224">
        <v>0</v>
      </c>
      <c r="R443" s="224">
        <f>Q443*H443</f>
        <v>0</v>
      </c>
      <c r="S443" s="224">
        <v>0</v>
      </c>
      <c r="T443" s="225">
        <f>S443*H443</f>
        <v>0</v>
      </c>
      <c r="U443" s="40"/>
      <c r="V443" s="40"/>
      <c r="W443" s="40"/>
      <c r="X443" s="40"/>
      <c r="Y443" s="40"/>
      <c r="Z443" s="40"/>
      <c r="AA443" s="40"/>
      <c r="AB443" s="40"/>
      <c r="AC443" s="40"/>
      <c r="AD443" s="40"/>
      <c r="AE443" s="40"/>
      <c r="AR443" s="226" t="s">
        <v>373</v>
      </c>
      <c r="AT443" s="226" t="s">
        <v>298</v>
      </c>
      <c r="AU443" s="226" t="s">
        <v>81</v>
      </c>
      <c r="AY443" s="19" t="s">
        <v>295</v>
      </c>
      <c r="BE443" s="227">
        <f>IF(N443="základní",J443,0)</f>
        <v>0</v>
      </c>
      <c r="BF443" s="227">
        <f>IF(N443="snížená",J443,0)</f>
        <v>0</v>
      </c>
      <c r="BG443" s="227">
        <f>IF(N443="zákl. přenesená",J443,0)</f>
        <v>0</v>
      </c>
      <c r="BH443" s="227">
        <f>IF(N443="sníž. přenesená",J443,0)</f>
        <v>0</v>
      </c>
      <c r="BI443" s="227">
        <f>IF(N443="nulová",J443,0)</f>
        <v>0</v>
      </c>
      <c r="BJ443" s="19" t="s">
        <v>79</v>
      </c>
      <c r="BK443" s="227">
        <f>ROUND(I443*H443,2)</f>
        <v>0</v>
      </c>
      <c r="BL443" s="19" t="s">
        <v>373</v>
      </c>
      <c r="BM443" s="226" t="s">
        <v>1930</v>
      </c>
    </row>
    <row r="444" s="2" customFormat="1">
      <c r="A444" s="40"/>
      <c r="B444" s="41"/>
      <c r="C444" s="42"/>
      <c r="D444" s="228" t="s">
        <v>305</v>
      </c>
      <c r="E444" s="42"/>
      <c r="F444" s="229" t="s">
        <v>1091</v>
      </c>
      <c r="G444" s="42"/>
      <c r="H444" s="42"/>
      <c r="I444" s="230"/>
      <c r="J444" s="42"/>
      <c r="K444" s="42"/>
      <c r="L444" s="46"/>
      <c r="M444" s="231"/>
      <c r="N444" s="232"/>
      <c r="O444" s="86"/>
      <c r="P444" s="86"/>
      <c r="Q444" s="86"/>
      <c r="R444" s="86"/>
      <c r="S444" s="86"/>
      <c r="T444" s="87"/>
      <c r="U444" s="40"/>
      <c r="V444" s="40"/>
      <c r="W444" s="40"/>
      <c r="X444" s="40"/>
      <c r="Y444" s="40"/>
      <c r="Z444" s="40"/>
      <c r="AA444" s="40"/>
      <c r="AB444" s="40"/>
      <c r="AC444" s="40"/>
      <c r="AD444" s="40"/>
      <c r="AE444" s="40"/>
      <c r="AT444" s="19" t="s">
        <v>305</v>
      </c>
      <c r="AU444" s="19" t="s">
        <v>81</v>
      </c>
    </row>
    <row r="445" s="12" customFormat="1" ht="22.8" customHeight="1">
      <c r="A445" s="12"/>
      <c r="B445" s="199"/>
      <c r="C445" s="200"/>
      <c r="D445" s="201" t="s">
        <v>71</v>
      </c>
      <c r="E445" s="213" t="s">
        <v>536</v>
      </c>
      <c r="F445" s="213" t="s">
        <v>537</v>
      </c>
      <c r="G445" s="200"/>
      <c r="H445" s="200"/>
      <c r="I445" s="203"/>
      <c r="J445" s="214">
        <f>BK445</f>
        <v>0</v>
      </c>
      <c r="K445" s="200"/>
      <c r="L445" s="205"/>
      <c r="M445" s="206"/>
      <c r="N445" s="207"/>
      <c r="O445" s="207"/>
      <c r="P445" s="208">
        <f>SUM(P446:P479)</f>
        <v>0</v>
      </c>
      <c r="Q445" s="207"/>
      <c r="R445" s="208">
        <f>SUM(R446:R479)</f>
        <v>0.88310727</v>
      </c>
      <c r="S445" s="207"/>
      <c r="T445" s="209">
        <f>SUM(T446:T479)</f>
        <v>0</v>
      </c>
      <c r="U445" s="12"/>
      <c r="V445" s="12"/>
      <c r="W445" s="12"/>
      <c r="X445" s="12"/>
      <c r="Y445" s="12"/>
      <c r="Z445" s="12"/>
      <c r="AA445" s="12"/>
      <c r="AB445" s="12"/>
      <c r="AC445" s="12"/>
      <c r="AD445" s="12"/>
      <c r="AE445" s="12"/>
      <c r="AR445" s="210" t="s">
        <v>81</v>
      </c>
      <c r="AT445" s="211" t="s">
        <v>71</v>
      </c>
      <c r="AU445" s="211" t="s">
        <v>79</v>
      </c>
      <c r="AY445" s="210" t="s">
        <v>295</v>
      </c>
      <c r="BK445" s="212">
        <f>SUM(BK446:BK479)</f>
        <v>0</v>
      </c>
    </row>
    <row r="446" s="2" customFormat="1" ht="24.15" customHeight="1">
      <c r="A446" s="40"/>
      <c r="B446" s="41"/>
      <c r="C446" s="215" t="s">
        <v>1506</v>
      </c>
      <c r="D446" s="215" t="s">
        <v>298</v>
      </c>
      <c r="E446" s="216" t="s">
        <v>1502</v>
      </c>
      <c r="F446" s="217" t="s">
        <v>1503</v>
      </c>
      <c r="G446" s="218" t="s">
        <v>301</v>
      </c>
      <c r="H446" s="219">
        <v>28.260000000000002</v>
      </c>
      <c r="I446" s="220"/>
      <c r="J446" s="221">
        <f>ROUND(I446*H446,2)</f>
        <v>0</v>
      </c>
      <c r="K446" s="217" t="s">
        <v>302</v>
      </c>
      <c r="L446" s="46"/>
      <c r="M446" s="222" t="s">
        <v>21</v>
      </c>
      <c r="N446" s="223" t="s">
        <v>43</v>
      </c>
      <c r="O446" s="86"/>
      <c r="P446" s="224">
        <f>O446*H446</f>
        <v>0</v>
      </c>
      <c r="Q446" s="224">
        <v>0.00029999999999999997</v>
      </c>
      <c r="R446" s="224">
        <f>Q446*H446</f>
        <v>0.0084779999999999994</v>
      </c>
      <c r="S446" s="224">
        <v>0</v>
      </c>
      <c r="T446" s="225">
        <f>S446*H446</f>
        <v>0</v>
      </c>
      <c r="U446" s="40"/>
      <c r="V446" s="40"/>
      <c r="W446" s="40"/>
      <c r="X446" s="40"/>
      <c r="Y446" s="40"/>
      <c r="Z446" s="40"/>
      <c r="AA446" s="40"/>
      <c r="AB446" s="40"/>
      <c r="AC446" s="40"/>
      <c r="AD446" s="40"/>
      <c r="AE446" s="40"/>
      <c r="AR446" s="226" t="s">
        <v>373</v>
      </c>
      <c r="AT446" s="226" t="s">
        <v>298</v>
      </c>
      <c r="AU446" s="226" t="s">
        <v>81</v>
      </c>
      <c r="AY446" s="19" t="s">
        <v>295</v>
      </c>
      <c r="BE446" s="227">
        <f>IF(N446="základní",J446,0)</f>
        <v>0</v>
      </c>
      <c r="BF446" s="227">
        <f>IF(N446="snížená",J446,0)</f>
        <v>0</v>
      </c>
      <c r="BG446" s="227">
        <f>IF(N446="zákl. přenesená",J446,0)</f>
        <v>0</v>
      </c>
      <c r="BH446" s="227">
        <f>IF(N446="sníž. přenesená",J446,0)</f>
        <v>0</v>
      </c>
      <c r="BI446" s="227">
        <f>IF(N446="nulová",J446,0)</f>
        <v>0</v>
      </c>
      <c r="BJ446" s="19" t="s">
        <v>79</v>
      </c>
      <c r="BK446" s="227">
        <f>ROUND(I446*H446,2)</f>
        <v>0</v>
      </c>
      <c r="BL446" s="19" t="s">
        <v>373</v>
      </c>
      <c r="BM446" s="226" t="s">
        <v>1931</v>
      </c>
    </row>
    <row r="447" s="2" customFormat="1">
      <c r="A447" s="40"/>
      <c r="B447" s="41"/>
      <c r="C447" s="42"/>
      <c r="D447" s="228" t="s">
        <v>305</v>
      </c>
      <c r="E447" s="42"/>
      <c r="F447" s="229" t="s">
        <v>1505</v>
      </c>
      <c r="G447" s="42"/>
      <c r="H447" s="42"/>
      <c r="I447" s="230"/>
      <c r="J447" s="42"/>
      <c r="K447" s="42"/>
      <c r="L447" s="46"/>
      <c r="M447" s="231"/>
      <c r="N447" s="232"/>
      <c r="O447" s="86"/>
      <c r="P447" s="86"/>
      <c r="Q447" s="86"/>
      <c r="R447" s="86"/>
      <c r="S447" s="86"/>
      <c r="T447" s="87"/>
      <c r="U447" s="40"/>
      <c r="V447" s="40"/>
      <c r="W447" s="40"/>
      <c r="X447" s="40"/>
      <c r="Y447" s="40"/>
      <c r="Z447" s="40"/>
      <c r="AA447" s="40"/>
      <c r="AB447" s="40"/>
      <c r="AC447" s="40"/>
      <c r="AD447" s="40"/>
      <c r="AE447" s="40"/>
      <c r="AT447" s="19" t="s">
        <v>305</v>
      </c>
      <c r="AU447" s="19" t="s">
        <v>81</v>
      </c>
    </row>
    <row r="448" s="14" customFormat="1">
      <c r="A448" s="14"/>
      <c r="B448" s="244"/>
      <c r="C448" s="245"/>
      <c r="D448" s="235" t="s">
        <v>307</v>
      </c>
      <c r="E448" s="246" t="s">
        <v>21</v>
      </c>
      <c r="F448" s="247" t="s">
        <v>1194</v>
      </c>
      <c r="G448" s="245"/>
      <c r="H448" s="248">
        <v>28.260000000000002</v>
      </c>
      <c r="I448" s="249"/>
      <c r="J448" s="245"/>
      <c r="K448" s="245"/>
      <c r="L448" s="250"/>
      <c r="M448" s="251"/>
      <c r="N448" s="252"/>
      <c r="O448" s="252"/>
      <c r="P448" s="252"/>
      <c r="Q448" s="252"/>
      <c r="R448" s="252"/>
      <c r="S448" s="252"/>
      <c r="T448" s="253"/>
      <c r="U448" s="14"/>
      <c r="V448" s="14"/>
      <c r="W448" s="14"/>
      <c r="X448" s="14"/>
      <c r="Y448" s="14"/>
      <c r="Z448" s="14"/>
      <c r="AA448" s="14"/>
      <c r="AB448" s="14"/>
      <c r="AC448" s="14"/>
      <c r="AD448" s="14"/>
      <c r="AE448" s="14"/>
      <c r="AT448" s="254" t="s">
        <v>307</v>
      </c>
      <c r="AU448" s="254" t="s">
        <v>81</v>
      </c>
      <c r="AV448" s="14" t="s">
        <v>81</v>
      </c>
      <c r="AW448" s="14" t="s">
        <v>33</v>
      </c>
      <c r="AX448" s="14" t="s">
        <v>72</v>
      </c>
      <c r="AY448" s="254" t="s">
        <v>295</v>
      </c>
    </row>
    <row r="449" s="15" customFormat="1">
      <c r="A449" s="15"/>
      <c r="B449" s="255"/>
      <c r="C449" s="256"/>
      <c r="D449" s="235" t="s">
        <v>307</v>
      </c>
      <c r="E449" s="257" t="s">
        <v>21</v>
      </c>
      <c r="F449" s="258" t="s">
        <v>312</v>
      </c>
      <c r="G449" s="256"/>
      <c r="H449" s="259">
        <v>28.260000000000002</v>
      </c>
      <c r="I449" s="260"/>
      <c r="J449" s="256"/>
      <c r="K449" s="256"/>
      <c r="L449" s="261"/>
      <c r="M449" s="262"/>
      <c r="N449" s="263"/>
      <c r="O449" s="263"/>
      <c r="P449" s="263"/>
      <c r="Q449" s="263"/>
      <c r="R449" s="263"/>
      <c r="S449" s="263"/>
      <c r="T449" s="264"/>
      <c r="U449" s="15"/>
      <c r="V449" s="15"/>
      <c r="W449" s="15"/>
      <c r="X449" s="15"/>
      <c r="Y449" s="15"/>
      <c r="Z449" s="15"/>
      <c r="AA449" s="15"/>
      <c r="AB449" s="15"/>
      <c r="AC449" s="15"/>
      <c r="AD449" s="15"/>
      <c r="AE449" s="15"/>
      <c r="AT449" s="265" t="s">
        <v>307</v>
      </c>
      <c r="AU449" s="265" t="s">
        <v>81</v>
      </c>
      <c r="AV449" s="15" t="s">
        <v>303</v>
      </c>
      <c r="AW449" s="15" t="s">
        <v>33</v>
      </c>
      <c r="AX449" s="15" t="s">
        <v>79</v>
      </c>
      <c r="AY449" s="265" t="s">
        <v>295</v>
      </c>
    </row>
    <row r="450" s="2" customFormat="1" ht="33" customHeight="1">
      <c r="A450" s="40"/>
      <c r="B450" s="41"/>
      <c r="C450" s="215" t="s">
        <v>1511</v>
      </c>
      <c r="D450" s="215" t="s">
        <v>298</v>
      </c>
      <c r="E450" s="216" t="s">
        <v>1507</v>
      </c>
      <c r="F450" s="217" t="s">
        <v>1508</v>
      </c>
      <c r="G450" s="218" t="s">
        <v>328</v>
      </c>
      <c r="H450" s="219">
        <v>25.434000000000001</v>
      </c>
      <c r="I450" s="220"/>
      <c r="J450" s="221">
        <f>ROUND(I450*H450,2)</f>
        <v>0</v>
      </c>
      <c r="K450" s="217" t="s">
        <v>302</v>
      </c>
      <c r="L450" s="46"/>
      <c r="M450" s="222" t="s">
        <v>21</v>
      </c>
      <c r="N450" s="223" t="s">
        <v>43</v>
      </c>
      <c r="O450" s="86"/>
      <c r="P450" s="224">
        <f>O450*H450</f>
        <v>0</v>
      </c>
      <c r="Q450" s="224">
        <v>0.00042999999999999999</v>
      </c>
      <c r="R450" s="224">
        <f>Q450*H450</f>
        <v>0.010936619999999999</v>
      </c>
      <c r="S450" s="224">
        <v>0</v>
      </c>
      <c r="T450" s="225">
        <f>S450*H450</f>
        <v>0</v>
      </c>
      <c r="U450" s="40"/>
      <c r="V450" s="40"/>
      <c r="W450" s="40"/>
      <c r="X450" s="40"/>
      <c r="Y450" s="40"/>
      <c r="Z450" s="40"/>
      <c r="AA450" s="40"/>
      <c r="AB450" s="40"/>
      <c r="AC450" s="40"/>
      <c r="AD450" s="40"/>
      <c r="AE450" s="40"/>
      <c r="AR450" s="226" t="s">
        <v>373</v>
      </c>
      <c r="AT450" s="226" t="s">
        <v>298</v>
      </c>
      <c r="AU450" s="226" t="s">
        <v>81</v>
      </c>
      <c r="AY450" s="19" t="s">
        <v>295</v>
      </c>
      <c r="BE450" s="227">
        <f>IF(N450="základní",J450,0)</f>
        <v>0</v>
      </c>
      <c r="BF450" s="227">
        <f>IF(N450="snížená",J450,0)</f>
        <v>0</v>
      </c>
      <c r="BG450" s="227">
        <f>IF(N450="zákl. přenesená",J450,0)</f>
        <v>0</v>
      </c>
      <c r="BH450" s="227">
        <f>IF(N450="sníž. přenesená",J450,0)</f>
        <v>0</v>
      </c>
      <c r="BI450" s="227">
        <f>IF(N450="nulová",J450,0)</f>
        <v>0</v>
      </c>
      <c r="BJ450" s="19" t="s">
        <v>79</v>
      </c>
      <c r="BK450" s="227">
        <f>ROUND(I450*H450,2)</f>
        <v>0</v>
      </c>
      <c r="BL450" s="19" t="s">
        <v>373</v>
      </c>
      <c r="BM450" s="226" t="s">
        <v>1932</v>
      </c>
    </row>
    <row r="451" s="2" customFormat="1">
      <c r="A451" s="40"/>
      <c r="B451" s="41"/>
      <c r="C451" s="42"/>
      <c r="D451" s="228" t="s">
        <v>305</v>
      </c>
      <c r="E451" s="42"/>
      <c r="F451" s="229" t="s">
        <v>1510</v>
      </c>
      <c r="G451" s="42"/>
      <c r="H451" s="42"/>
      <c r="I451" s="230"/>
      <c r="J451" s="42"/>
      <c r="K451" s="42"/>
      <c r="L451" s="46"/>
      <c r="M451" s="231"/>
      <c r="N451" s="232"/>
      <c r="O451" s="86"/>
      <c r="P451" s="86"/>
      <c r="Q451" s="86"/>
      <c r="R451" s="86"/>
      <c r="S451" s="86"/>
      <c r="T451" s="87"/>
      <c r="U451" s="40"/>
      <c r="V451" s="40"/>
      <c r="W451" s="40"/>
      <c r="X451" s="40"/>
      <c r="Y451" s="40"/>
      <c r="Z451" s="40"/>
      <c r="AA451" s="40"/>
      <c r="AB451" s="40"/>
      <c r="AC451" s="40"/>
      <c r="AD451" s="40"/>
      <c r="AE451" s="40"/>
      <c r="AT451" s="19" t="s">
        <v>305</v>
      </c>
      <c r="AU451" s="19" t="s">
        <v>81</v>
      </c>
    </row>
    <row r="452" s="14" customFormat="1">
      <c r="A452" s="14"/>
      <c r="B452" s="244"/>
      <c r="C452" s="245"/>
      <c r="D452" s="235" t="s">
        <v>307</v>
      </c>
      <c r="E452" s="246" t="s">
        <v>21</v>
      </c>
      <c r="F452" s="247" t="s">
        <v>1265</v>
      </c>
      <c r="G452" s="245"/>
      <c r="H452" s="248">
        <v>25.434000000000001</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307</v>
      </c>
      <c r="AU452" s="254" t="s">
        <v>81</v>
      </c>
      <c r="AV452" s="14" t="s">
        <v>81</v>
      </c>
      <c r="AW452" s="14" t="s">
        <v>33</v>
      </c>
      <c r="AX452" s="14" t="s">
        <v>72</v>
      </c>
      <c r="AY452" s="254" t="s">
        <v>295</v>
      </c>
    </row>
    <row r="453" s="15" customFormat="1">
      <c r="A453" s="15"/>
      <c r="B453" s="255"/>
      <c r="C453" s="256"/>
      <c r="D453" s="235" t="s">
        <v>307</v>
      </c>
      <c r="E453" s="257" t="s">
        <v>21</v>
      </c>
      <c r="F453" s="258" t="s">
        <v>312</v>
      </c>
      <c r="G453" s="256"/>
      <c r="H453" s="259">
        <v>25.434000000000001</v>
      </c>
      <c r="I453" s="260"/>
      <c r="J453" s="256"/>
      <c r="K453" s="256"/>
      <c r="L453" s="261"/>
      <c r="M453" s="262"/>
      <c r="N453" s="263"/>
      <c r="O453" s="263"/>
      <c r="P453" s="263"/>
      <c r="Q453" s="263"/>
      <c r="R453" s="263"/>
      <c r="S453" s="263"/>
      <c r="T453" s="264"/>
      <c r="U453" s="15"/>
      <c r="V453" s="15"/>
      <c r="W453" s="15"/>
      <c r="X453" s="15"/>
      <c r="Y453" s="15"/>
      <c r="Z453" s="15"/>
      <c r="AA453" s="15"/>
      <c r="AB453" s="15"/>
      <c r="AC453" s="15"/>
      <c r="AD453" s="15"/>
      <c r="AE453" s="15"/>
      <c r="AT453" s="265" t="s">
        <v>307</v>
      </c>
      <c r="AU453" s="265" t="s">
        <v>81</v>
      </c>
      <c r="AV453" s="15" t="s">
        <v>303</v>
      </c>
      <c r="AW453" s="15" t="s">
        <v>33</v>
      </c>
      <c r="AX453" s="15" t="s">
        <v>79</v>
      </c>
      <c r="AY453" s="265" t="s">
        <v>295</v>
      </c>
    </row>
    <row r="454" s="2" customFormat="1" ht="24.15" customHeight="1">
      <c r="A454" s="40"/>
      <c r="B454" s="41"/>
      <c r="C454" s="286" t="s">
        <v>1516</v>
      </c>
      <c r="D454" s="286" t="s">
        <v>947</v>
      </c>
      <c r="E454" s="287" t="s">
        <v>1512</v>
      </c>
      <c r="F454" s="288" t="s">
        <v>1513</v>
      </c>
      <c r="G454" s="289" t="s">
        <v>459</v>
      </c>
      <c r="H454" s="290">
        <v>62.948999999999998</v>
      </c>
      <c r="I454" s="291"/>
      <c r="J454" s="292">
        <f>ROUND(I454*H454,2)</f>
        <v>0</v>
      </c>
      <c r="K454" s="288" t="s">
        <v>302</v>
      </c>
      <c r="L454" s="293"/>
      <c r="M454" s="294" t="s">
        <v>21</v>
      </c>
      <c r="N454" s="295" t="s">
        <v>43</v>
      </c>
      <c r="O454" s="86"/>
      <c r="P454" s="224">
        <f>O454*H454</f>
        <v>0</v>
      </c>
      <c r="Q454" s="224">
        <v>0.00044999999999999999</v>
      </c>
      <c r="R454" s="224">
        <f>Q454*H454</f>
        <v>0.028327049999999999</v>
      </c>
      <c r="S454" s="224">
        <v>0</v>
      </c>
      <c r="T454" s="225">
        <f>S454*H454</f>
        <v>0</v>
      </c>
      <c r="U454" s="40"/>
      <c r="V454" s="40"/>
      <c r="W454" s="40"/>
      <c r="X454" s="40"/>
      <c r="Y454" s="40"/>
      <c r="Z454" s="40"/>
      <c r="AA454" s="40"/>
      <c r="AB454" s="40"/>
      <c r="AC454" s="40"/>
      <c r="AD454" s="40"/>
      <c r="AE454" s="40"/>
      <c r="AR454" s="226" t="s">
        <v>997</v>
      </c>
      <c r="AT454" s="226" t="s">
        <v>947</v>
      </c>
      <c r="AU454" s="226" t="s">
        <v>81</v>
      </c>
      <c r="AY454" s="19" t="s">
        <v>295</v>
      </c>
      <c r="BE454" s="227">
        <f>IF(N454="základní",J454,0)</f>
        <v>0</v>
      </c>
      <c r="BF454" s="227">
        <f>IF(N454="snížená",J454,0)</f>
        <v>0</v>
      </c>
      <c r="BG454" s="227">
        <f>IF(N454="zákl. přenesená",J454,0)</f>
        <v>0</v>
      </c>
      <c r="BH454" s="227">
        <f>IF(N454="sníž. přenesená",J454,0)</f>
        <v>0</v>
      </c>
      <c r="BI454" s="227">
        <f>IF(N454="nulová",J454,0)</f>
        <v>0</v>
      </c>
      <c r="BJ454" s="19" t="s">
        <v>79</v>
      </c>
      <c r="BK454" s="227">
        <f>ROUND(I454*H454,2)</f>
        <v>0</v>
      </c>
      <c r="BL454" s="19" t="s">
        <v>373</v>
      </c>
      <c r="BM454" s="226" t="s">
        <v>1933</v>
      </c>
    </row>
    <row r="455" s="14" customFormat="1">
      <c r="A455" s="14"/>
      <c r="B455" s="244"/>
      <c r="C455" s="245"/>
      <c r="D455" s="235" t="s">
        <v>307</v>
      </c>
      <c r="E455" s="245"/>
      <c r="F455" s="247" t="s">
        <v>1515</v>
      </c>
      <c r="G455" s="245"/>
      <c r="H455" s="248">
        <v>62.948999999999998</v>
      </c>
      <c r="I455" s="249"/>
      <c r="J455" s="245"/>
      <c r="K455" s="245"/>
      <c r="L455" s="250"/>
      <c r="M455" s="251"/>
      <c r="N455" s="252"/>
      <c r="O455" s="252"/>
      <c r="P455" s="252"/>
      <c r="Q455" s="252"/>
      <c r="R455" s="252"/>
      <c r="S455" s="252"/>
      <c r="T455" s="253"/>
      <c r="U455" s="14"/>
      <c r="V455" s="14"/>
      <c r="W455" s="14"/>
      <c r="X455" s="14"/>
      <c r="Y455" s="14"/>
      <c r="Z455" s="14"/>
      <c r="AA455" s="14"/>
      <c r="AB455" s="14"/>
      <c r="AC455" s="14"/>
      <c r="AD455" s="14"/>
      <c r="AE455" s="14"/>
      <c r="AT455" s="254" t="s">
        <v>307</v>
      </c>
      <c r="AU455" s="254" t="s">
        <v>81</v>
      </c>
      <c r="AV455" s="14" t="s">
        <v>81</v>
      </c>
      <c r="AW455" s="14" t="s">
        <v>4</v>
      </c>
      <c r="AX455" s="14" t="s">
        <v>79</v>
      </c>
      <c r="AY455" s="254" t="s">
        <v>295</v>
      </c>
    </row>
    <row r="456" s="2" customFormat="1" ht="49.05" customHeight="1">
      <c r="A456" s="40"/>
      <c r="B456" s="41"/>
      <c r="C456" s="215" t="s">
        <v>1521</v>
      </c>
      <c r="D456" s="215" t="s">
        <v>298</v>
      </c>
      <c r="E456" s="216" t="s">
        <v>1517</v>
      </c>
      <c r="F456" s="217" t="s">
        <v>1518</v>
      </c>
      <c r="G456" s="218" t="s">
        <v>301</v>
      </c>
      <c r="H456" s="219">
        <v>28.260000000000002</v>
      </c>
      <c r="I456" s="220"/>
      <c r="J456" s="221">
        <f>ROUND(I456*H456,2)</f>
        <v>0</v>
      </c>
      <c r="K456" s="217" t="s">
        <v>302</v>
      </c>
      <c r="L456" s="46"/>
      <c r="M456" s="222" t="s">
        <v>21</v>
      </c>
      <c r="N456" s="223" t="s">
        <v>43</v>
      </c>
      <c r="O456" s="86"/>
      <c r="P456" s="224">
        <f>O456*H456</f>
        <v>0</v>
      </c>
      <c r="Q456" s="224">
        <v>0.0068900000000000003</v>
      </c>
      <c r="R456" s="224">
        <f>Q456*H456</f>
        <v>0.19471140000000001</v>
      </c>
      <c r="S456" s="224">
        <v>0</v>
      </c>
      <c r="T456" s="225">
        <f>S456*H456</f>
        <v>0</v>
      </c>
      <c r="U456" s="40"/>
      <c r="V456" s="40"/>
      <c r="W456" s="40"/>
      <c r="X456" s="40"/>
      <c r="Y456" s="40"/>
      <c r="Z456" s="40"/>
      <c r="AA456" s="40"/>
      <c r="AB456" s="40"/>
      <c r="AC456" s="40"/>
      <c r="AD456" s="40"/>
      <c r="AE456" s="40"/>
      <c r="AR456" s="226" t="s">
        <v>373</v>
      </c>
      <c r="AT456" s="226" t="s">
        <v>298</v>
      </c>
      <c r="AU456" s="226" t="s">
        <v>81</v>
      </c>
      <c r="AY456" s="19" t="s">
        <v>295</v>
      </c>
      <c r="BE456" s="227">
        <f>IF(N456="základní",J456,0)</f>
        <v>0</v>
      </c>
      <c r="BF456" s="227">
        <f>IF(N456="snížená",J456,0)</f>
        <v>0</v>
      </c>
      <c r="BG456" s="227">
        <f>IF(N456="zákl. přenesená",J456,0)</f>
        <v>0</v>
      </c>
      <c r="BH456" s="227">
        <f>IF(N456="sníž. přenesená",J456,0)</f>
        <v>0</v>
      </c>
      <c r="BI456" s="227">
        <f>IF(N456="nulová",J456,0)</f>
        <v>0</v>
      </c>
      <c r="BJ456" s="19" t="s">
        <v>79</v>
      </c>
      <c r="BK456" s="227">
        <f>ROUND(I456*H456,2)</f>
        <v>0</v>
      </c>
      <c r="BL456" s="19" t="s">
        <v>373</v>
      </c>
      <c r="BM456" s="226" t="s">
        <v>1934</v>
      </c>
    </row>
    <row r="457" s="2" customFormat="1">
      <c r="A457" s="40"/>
      <c r="B457" s="41"/>
      <c r="C457" s="42"/>
      <c r="D457" s="228" t="s">
        <v>305</v>
      </c>
      <c r="E457" s="42"/>
      <c r="F457" s="229" t="s">
        <v>1520</v>
      </c>
      <c r="G457" s="42"/>
      <c r="H457" s="42"/>
      <c r="I457" s="230"/>
      <c r="J457" s="42"/>
      <c r="K457" s="42"/>
      <c r="L457" s="46"/>
      <c r="M457" s="231"/>
      <c r="N457" s="232"/>
      <c r="O457" s="86"/>
      <c r="P457" s="86"/>
      <c r="Q457" s="86"/>
      <c r="R457" s="86"/>
      <c r="S457" s="86"/>
      <c r="T457" s="87"/>
      <c r="U457" s="40"/>
      <c r="V457" s="40"/>
      <c r="W457" s="40"/>
      <c r="X457" s="40"/>
      <c r="Y457" s="40"/>
      <c r="Z457" s="40"/>
      <c r="AA457" s="40"/>
      <c r="AB457" s="40"/>
      <c r="AC457" s="40"/>
      <c r="AD457" s="40"/>
      <c r="AE457" s="40"/>
      <c r="AT457" s="19" t="s">
        <v>305</v>
      </c>
      <c r="AU457" s="19" t="s">
        <v>81</v>
      </c>
    </row>
    <row r="458" s="14" customFormat="1">
      <c r="A458" s="14"/>
      <c r="B458" s="244"/>
      <c r="C458" s="245"/>
      <c r="D458" s="235" t="s">
        <v>307</v>
      </c>
      <c r="E458" s="246" t="s">
        <v>21</v>
      </c>
      <c r="F458" s="247" t="s">
        <v>1194</v>
      </c>
      <c r="G458" s="245"/>
      <c r="H458" s="248">
        <v>28.260000000000002</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307</v>
      </c>
      <c r="AU458" s="254" t="s">
        <v>81</v>
      </c>
      <c r="AV458" s="14" t="s">
        <v>81</v>
      </c>
      <c r="AW458" s="14" t="s">
        <v>33</v>
      </c>
      <c r="AX458" s="14" t="s">
        <v>72</v>
      </c>
      <c r="AY458" s="254" t="s">
        <v>295</v>
      </c>
    </row>
    <row r="459" s="15" customFormat="1">
      <c r="A459" s="15"/>
      <c r="B459" s="255"/>
      <c r="C459" s="256"/>
      <c r="D459" s="235" t="s">
        <v>307</v>
      </c>
      <c r="E459" s="257" t="s">
        <v>21</v>
      </c>
      <c r="F459" s="258" t="s">
        <v>312</v>
      </c>
      <c r="G459" s="256"/>
      <c r="H459" s="259">
        <v>28.260000000000002</v>
      </c>
      <c r="I459" s="260"/>
      <c r="J459" s="256"/>
      <c r="K459" s="256"/>
      <c r="L459" s="261"/>
      <c r="M459" s="262"/>
      <c r="N459" s="263"/>
      <c r="O459" s="263"/>
      <c r="P459" s="263"/>
      <c r="Q459" s="263"/>
      <c r="R459" s="263"/>
      <c r="S459" s="263"/>
      <c r="T459" s="264"/>
      <c r="U459" s="15"/>
      <c r="V459" s="15"/>
      <c r="W459" s="15"/>
      <c r="X459" s="15"/>
      <c r="Y459" s="15"/>
      <c r="Z459" s="15"/>
      <c r="AA459" s="15"/>
      <c r="AB459" s="15"/>
      <c r="AC459" s="15"/>
      <c r="AD459" s="15"/>
      <c r="AE459" s="15"/>
      <c r="AT459" s="265" t="s">
        <v>307</v>
      </c>
      <c r="AU459" s="265" t="s">
        <v>81</v>
      </c>
      <c r="AV459" s="15" t="s">
        <v>303</v>
      </c>
      <c r="AW459" s="15" t="s">
        <v>33</v>
      </c>
      <c r="AX459" s="15" t="s">
        <v>79</v>
      </c>
      <c r="AY459" s="265" t="s">
        <v>295</v>
      </c>
    </row>
    <row r="460" s="2" customFormat="1" ht="37.8" customHeight="1">
      <c r="A460" s="40"/>
      <c r="B460" s="41"/>
      <c r="C460" s="286" t="s">
        <v>1535</v>
      </c>
      <c r="D460" s="286" t="s">
        <v>947</v>
      </c>
      <c r="E460" s="287" t="s">
        <v>1522</v>
      </c>
      <c r="F460" s="288" t="s">
        <v>1523</v>
      </c>
      <c r="G460" s="289" t="s">
        <v>301</v>
      </c>
      <c r="H460" s="290">
        <v>26.367000000000001</v>
      </c>
      <c r="I460" s="291"/>
      <c r="J460" s="292">
        <f>ROUND(I460*H460,2)</f>
        <v>0</v>
      </c>
      <c r="K460" s="288" t="s">
        <v>302</v>
      </c>
      <c r="L460" s="293"/>
      <c r="M460" s="294" t="s">
        <v>21</v>
      </c>
      <c r="N460" s="295" t="s">
        <v>43</v>
      </c>
      <c r="O460" s="86"/>
      <c r="P460" s="224">
        <f>O460*H460</f>
        <v>0</v>
      </c>
      <c r="Q460" s="224">
        <v>0.019199999999999998</v>
      </c>
      <c r="R460" s="224">
        <f>Q460*H460</f>
        <v>0.50624639999999999</v>
      </c>
      <c r="S460" s="224">
        <v>0</v>
      </c>
      <c r="T460" s="225">
        <f>S460*H460</f>
        <v>0</v>
      </c>
      <c r="U460" s="40"/>
      <c r="V460" s="40"/>
      <c r="W460" s="40"/>
      <c r="X460" s="40"/>
      <c r="Y460" s="40"/>
      <c r="Z460" s="40"/>
      <c r="AA460" s="40"/>
      <c r="AB460" s="40"/>
      <c r="AC460" s="40"/>
      <c r="AD460" s="40"/>
      <c r="AE460" s="40"/>
      <c r="AR460" s="226" t="s">
        <v>997</v>
      </c>
      <c r="AT460" s="226" t="s">
        <v>947</v>
      </c>
      <c r="AU460" s="226" t="s">
        <v>81</v>
      </c>
      <c r="AY460" s="19" t="s">
        <v>295</v>
      </c>
      <c r="BE460" s="227">
        <f>IF(N460="základní",J460,0)</f>
        <v>0</v>
      </c>
      <c r="BF460" s="227">
        <f>IF(N460="snížená",J460,0)</f>
        <v>0</v>
      </c>
      <c r="BG460" s="227">
        <f>IF(N460="zákl. přenesená",J460,0)</f>
        <v>0</v>
      </c>
      <c r="BH460" s="227">
        <f>IF(N460="sníž. přenesená",J460,0)</f>
        <v>0</v>
      </c>
      <c r="BI460" s="227">
        <f>IF(N460="nulová",J460,0)</f>
        <v>0</v>
      </c>
      <c r="BJ460" s="19" t="s">
        <v>79</v>
      </c>
      <c r="BK460" s="227">
        <f>ROUND(I460*H460,2)</f>
        <v>0</v>
      </c>
      <c r="BL460" s="19" t="s">
        <v>373</v>
      </c>
      <c r="BM460" s="226" t="s">
        <v>1935</v>
      </c>
    </row>
    <row r="461" s="13" customFormat="1">
      <c r="A461" s="13"/>
      <c r="B461" s="233"/>
      <c r="C461" s="234"/>
      <c r="D461" s="235" t="s">
        <v>307</v>
      </c>
      <c r="E461" s="236" t="s">
        <v>21</v>
      </c>
      <c r="F461" s="237" t="s">
        <v>1525</v>
      </c>
      <c r="G461" s="234"/>
      <c r="H461" s="236" t="s">
        <v>21</v>
      </c>
      <c r="I461" s="238"/>
      <c r="J461" s="234"/>
      <c r="K461" s="234"/>
      <c r="L461" s="239"/>
      <c r="M461" s="240"/>
      <c r="N461" s="241"/>
      <c r="O461" s="241"/>
      <c r="P461" s="241"/>
      <c r="Q461" s="241"/>
      <c r="R461" s="241"/>
      <c r="S461" s="241"/>
      <c r="T461" s="242"/>
      <c r="U461" s="13"/>
      <c r="V461" s="13"/>
      <c r="W461" s="13"/>
      <c r="X461" s="13"/>
      <c r="Y461" s="13"/>
      <c r="Z461" s="13"/>
      <c r="AA461" s="13"/>
      <c r="AB461" s="13"/>
      <c r="AC461" s="13"/>
      <c r="AD461" s="13"/>
      <c r="AE461" s="13"/>
      <c r="AT461" s="243" t="s">
        <v>307</v>
      </c>
      <c r="AU461" s="243" t="s">
        <v>81</v>
      </c>
      <c r="AV461" s="13" t="s">
        <v>79</v>
      </c>
      <c r="AW461" s="13" t="s">
        <v>33</v>
      </c>
      <c r="AX461" s="13" t="s">
        <v>72</v>
      </c>
      <c r="AY461" s="243" t="s">
        <v>295</v>
      </c>
    </row>
    <row r="462" s="14" customFormat="1">
      <c r="A462" s="14"/>
      <c r="B462" s="244"/>
      <c r="C462" s="245"/>
      <c r="D462" s="235" t="s">
        <v>307</v>
      </c>
      <c r="E462" s="246" t="s">
        <v>21</v>
      </c>
      <c r="F462" s="247" t="s">
        <v>1526</v>
      </c>
      <c r="G462" s="245"/>
      <c r="H462" s="248">
        <v>23.969999999999999</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307</v>
      </c>
      <c r="AU462" s="254" t="s">
        <v>81</v>
      </c>
      <c r="AV462" s="14" t="s">
        <v>81</v>
      </c>
      <c r="AW462" s="14" t="s">
        <v>33</v>
      </c>
      <c r="AX462" s="14" t="s">
        <v>72</v>
      </c>
      <c r="AY462" s="254" t="s">
        <v>295</v>
      </c>
    </row>
    <row r="463" s="15" customFormat="1">
      <c r="A463" s="15"/>
      <c r="B463" s="255"/>
      <c r="C463" s="256"/>
      <c r="D463" s="235" t="s">
        <v>307</v>
      </c>
      <c r="E463" s="257" t="s">
        <v>21</v>
      </c>
      <c r="F463" s="258" t="s">
        <v>312</v>
      </c>
      <c r="G463" s="256"/>
      <c r="H463" s="259">
        <v>23.969999999999999</v>
      </c>
      <c r="I463" s="260"/>
      <c r="J463" s="256"/>
      <c r="K463" s="256"/>
      <c r="L463" s="261"/>
      <c r="M463" s="262"/>
      <c r="N463" s="263"/>
      <c r="O463" s="263"/>
      <c r="P463" s="263"/>
      <c r="Q463" s="263"/>
      <c r="R463" s="263"/>
      <c r="S463" s="263"/>
      <c r="T463" s="264"/>
      <c r="U463" s="15"/>
      <c r="V463" s="15"/>
      <c r="W463" s="15"/>
      <c r="X463" s="15"/>
      <c r="Y463" s="15"/>
      <c r="Z463" s="15"/>
      <c r="AA463" s="15"/>
      <c r="AB463" s="15"/>
      <c r="AC463" s="15"/>
      <c r="AD463" s="15"/>
      <c r="AE463" s="15"/>
      <c r="AT463" s="265" t="s">
        <v>307</v>
      </c>
      <c r="AU463" s="265" t="s">
        <v>81</v>
      </c>
      <c r="AV463" s="15" t="s">
        <v>303</v>
      </c>
      <c r="AW463" s="15" t="s">
        <v>33</v>
      </c>
      <c r="AX463" s="15" t="s">
        <v>79</v>
      </c>
      <c r="AY463" s="265" t="s">
        <v>295</v>
      </c>
    </row>
    <row r="464" s="14" customFormat="1">
      <c r="A464" s="14"/>
      <c r="B464" s="244"/>
      <c r="C464" s="245"/>
      <c r="D464" s="235" t="s">
        <v>307</v>
      </c>
      <c r="E464" s="245"/>
      <c r="F464" s="247" t="s">
        <v>1527</v>
      </c>
      <c r="G464" s="245"/>
      <c r="H464" s="248">
        <v>26.367000000000001</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307</v>
      </c>
      <c r="AU464" s="254" t="s">
        <v>81</v>
      </c>
      <c r="AV464" s="14" t="s">
        <v>81</v>
      </c>
      <c r="AW464" s="14" t="s">
        <v>4</v>
      </c>
      <c r="AX464" s="14" t="s">
        <v>79</v>
      </c>
      <c r="AY464" s="254" t="s">
        <v>295</v>
      </c>
    </row>
    <row r="465" s="2" customFormat="1" ht="24.15" customHeight="1">
      <c r="A465" s="40"/>
      <c r="B465" s="41"/>
      <c r="C465" s="286" t="s">
        <v>1936</v>
      </c>
      <c r="D465" s="286" t="s">
        <v>947</v>
      </c>
      <c r="E465" s="287" t="s">
        <v>1529</v>
      </c>
      <c r="F465" s="288" t="s">
        <v>1530</v>
      </c>
      <c r="G465" s="289" t="s">
        <v>301</v>
      </c>
      <c r="H465" s="290">
        <v>4.7190000000000003</v>
      </c>
      <c r="I465" s="291"/>
      <c r="J465" s="292">
        <f>ROUND(I465*H465,2)</f>
        <v>0</v>
      </c>
      <c r="K465" s="288" t="s">
        <v>523</v>
      </c>
      <c r="L465" s="293"/>
      <c r="M465" s="294" t="s">
        <v>21</v>
      </c>
      <c r="N465" s="295" t="s">
        <v>43</v>
      </c>
      <c r="O465" s="86"/>
      <c r="P465" s="224">
        <f>O465*H465</f>
        <v>0</v>
      </c>
      <c r="Q465" s="224">
        <v>0.019199999999999998</v>
      </c>
      <c r="R465" s="224">
        <f>Q465*H465</f>
        <v>0.090604799999999999</v>
      </c>
      <c r="S465" s="224">
        <v>0</v>
      </c>
      <c r="T465" s="225">
        <f>S465*H465</f>
        <v>0</v>
      </c>
      <c r="U465" s="40"/>
      <c r="V465" s="40"/>
      <c r="W465" s="40"/>
      <c r="X465" s="40"/>
      <c r="Y465" s="40"/>
      <c r="Z465" s="40"/>
      <c r="AA465" s="40"/>
      <c r="AB465" s="40"/>
      <c r="AC465" s="40"/>
      <c r="AD465" s="40"/>
      <c r="AE465" s="40"/>
      <c r="AR465" s="226" t="s">
        <v>997</v>
      </c>
      <c r="AT465" s="226" t="s">
        <v>947</v>
      </c>
      <c r="AU465" s="226" t="s">
        <v>81</v>
      </c>
      <c r="AY465" s="19" t="s">
        <v>295</v>
      </c>
      <c r="BE465" s="227">
        <f>IF(N465="základní",J465,0)</f>
        <v>0</v>
      </c>
      <c r="BF465" s="227">
        <f>IF(N465="snížená",J465,0)</f>
        <v>0</v>
      </c>
      <c r="BG465" s="227">
        <f>IF(N465="zákl. přenesená",J465,0)</f>
        <v>0</v>
      </c>
      <c r="BH465" s="227">
        <f>IF(N465="sníž. přenesená",J465,0)</f>
        <v>0</v>
      </c>
      <c r="BI465" s="227">
        <f>IF(N465="nulová",J465,0)</f>
        <v>0</v>
      </c>
      <c r="BJ465" s="19" t="s">
        <v>79</v>
      </c>
      <c r="BK465" s="227">
        <f>ROUND(I465*H465,2)</f>
        <v>0</v>
      </c>
      <c r="BL465" s="19" t="s">
        <v>373</v>
      </c>
      <c r="BM465" s="226" t="s">
        <v>1937</v>
      </c>
    </row>
    <row r="466" s="13" customFormat="1">
      <c r="A466" s="13"/>
      <c r="B466" s="233"/>
      <c r="C466" s="234"/>
      <c r="D466" s="235" t="s">
        <v>307</v>
      </c>
      <c r="E466" s="236" t="s">
        <v>21</v>
      </c>
      <c r="F466" s="237" t="s">
        <v>1532</v>
      </c>
      <c r="G466" s="234"/>
      <c r="H466" s="236" t="s">
        <v>21</v>
      </c>
      <c r="I466" s="238"/>
      <c r="J466" s="234"/>
      <c r="K466" s="234"/>
      <c r="L466" s="239"/>
      <c r="M466" s="240"/>
      <c r="N466" s="241"/>
      <c r="O466" s="241"/>
      <c r="P466" s="241"/>
      <c r="Q466" s="241"/>
      <c r="R466" s="241"/>
      <c r="S466" s="241"/>
      <c r="T466" s="242"/>
      <c r="U466" s="13"/>
      <c r="V466" s="13"/>
      <c r="W466" s="13"/>
      <c r="X466" s="13"/>
      <c r="Y466" s="13"/>
      <c r="Z466" s="13"/>
      <c r="AA466" s="13"/>
      <c r="AB466" s="13"/>
      <c r="AC466" s="13"/>
      <c r="AD466" s="13"/>
      <c r="AE466" s="13"/>
      <c r="AT466" s="243" t="s">
        <v>307</v>
      </c>
      <c r="AU466" s="243" t="s">
        <v>81</v>
      </c>
      <c r="AV466" s="13" t="s">
        <v>79</v>
      </c>
      <c r="AW466" s="13" t="s">
        <v>33</v>
      </c>
      <c r="AX466" s="13" t="s">
        <v>72</v>
      </c>
      <c r="AY466" s="243" t="s">
        <v>295</v>
      </c>
    </row>
    <row r="467" s="14" customFormat="1">
      <c r="A467" s="14"/>
      <c r="B467" s="244"/>
      <c r="C467" s="245"/>
      <c r="D467" s="235" t="s">
        <v>307</v>
      </c>
      <c r="E467" s="246" t="s">
        <v>21</v>
      </c>
      <c r="F467" s="247" t="s">
        <v>1533</v>
      </c>
      <c r="G467" s="245"/>
      <c r="H467" s="248">
        <v>4.29</v>
      </c>
      <c r="I467" s="249"/>
      <c r="J467" s="245"/>
      <c r="K467" s="245"/>
      <c r="L467" s="250"/>
      <c r="M467" s="251"/>
      <c r="N467" s="252"/>
      <c r="O467" s="252"/>
      <c r="P467" s="252"/>
      <c r="Q467" s="252"/>
      <c r="R467" s="252"/>
      <c r="S467" s="252"/>
      <c r="T467" s="253"/>
      <c r="U467" s="14"/>
      <c r="V467" s="14"/>
      <c r="W467" s="14"/>
      <c r="X467" s="14"/>
      <c r="Y467" s="14"/>
      <c r="Z467" s="14"/>
      <c r="AA467" s="14"/>
      <c r="AB467" s="14"/>
      <c r="AC467" s="14"/>
      <c r="AD467" s="14"/>
      <c r="AE467" s="14"/>
      <c r="AT467" s="254" t="s">
        <v>307</v>
      </c>
      <c r="AU467" s="254" t="s">
        <v>81</v>
      </c>
      <c r="AV467" s="14" t="s">
        <v>81</v>
      </c>
      <c r="AW467" s="14" t="s">
        <v>33</v>
      </c>
      <c r="AX467" s="14" t="s">
        <v>72</v>
      </c>
      <c r="AY467" s="254" t="s">
        <v>295</v>
      </c>
    </row>
    <row r="468" s="15" customFormat="1">
      <c r="A468" s="15"/>
      <c r="B468" s="255"/>
      <c r="C468" s="256"/>
      <c r="D468" s="235" t="s">
        <v>307</v>
      </c>
      <c r="E468" s="257" t="s">
        <v>21</v>
      </c>
      <c r="F468" s="258" t="s">
        <v>312</v>
      </c>
      <c r="G468" s="256"/>
      <c r="H468" s="259">
        <v>4.29</v>
      </c>
      <c r="I468" s="260"/>
      <c r="J468" s="256"/>
      <c r="K468" s="256"/>
      <c r="L468" s="261"/>
      <c r="M468" s="262"/>
      <c r="N468" s="263"/>
      <c r="O468" s="263"/>
      <c r="P468" s="263"/>
      <c r="Q468" s="263"/>
      <c r="R468" s="263"/>
      <c r="S468" s="263"/>
      <c r="T468" s="264"/>
      <c r="U468" s="15"/>
      <c r="V468" s="15"/>
      <c r="W468" s="15"/>
      <c r="X468" s="15"/>
      <c r="Y468" s="15"/>
      <c r="Z468" s="15"/>
      <c r="AA468" s="15"/>
      <c r="AB468" s="15"/>
      <c r="AC468" s="15"/>
      <c r="AD468" s="15"/>
      <c r="AE468" s="15"/>
      <c r="AT468" s="265" t="s">
        <v>307</v>
      </c>
      <c r="AU468" s="265" t="s">
        <v>81</v>
      </c>
      <c r="AV468" s="15" t="s">
        <v>303</v>
      </c>
      <c r="AW468" s="15" t="s">
        <v>33</v>
      </c>
      <c r="AX468" s="15" t="s">
        <v>79</v>
      </c>
      <c r="AY468" s="265" t="s">
        <v>295</v>
      </c>
    </row>
    <row r="469" s="14" customFormat="1">
      <c r="A469" s="14"/>
      <c r="B469" s="244"/>
      <c r="C469" s="245"/>
      <c r="D469" s="235" t="s">
        <v>307</v>
      </c>
      <c r="E469" s="245"/>
      <c r="F469" s="247" t="s">
        <v>1534</v>
      </c>
      <c r="G469" s="245"/>
      <c r="H469" s="248">
        <v>4.7190000000000003</v>
      </c>
      <c r="I469" s="249"/>
      <c r="J469" s="245"/>
      <c r="K469" s="245"/>
      <c r="L469" s="250"/>
      <c r="M469" s="251"/>
      <c r="N469" s="252"/>
      <c r="O469" s="252"/>
      <c r="P469" s="252"/>
      <c r="Q469" s="252"/>
      <c r="R469" s="252"/>
      <c r="S469" s="252"/>
      <c r="T469" s="253"/>
      <c r="U469" s="14"/>
      <c r="V469" s="14"/>
      <c r="W469" s="14"/>
      <c r="X469" s="14"/>
      <c r="Y469" s="14"/>
      <c r="Z469" s="14"/>
      <c r="AA469" s="14"/>
      <c r="AB469" s="14"/>
      <c r="AC469" s="14"/>
      <c r="AD469" s="14"/>
      <c r="AE469" s="14"/>
      <c r="AT469" s="254" t="s">
        <v>307</v>
      </c>
      <c r="AU469" s="254" t="s">
        <v>81</v>
      </c>
      <c r="AV469" s="14" t="s">
        <v>81</v>
      </c>
      <c r="AW469" s="14" t="s">
        <v>4</v>
      </c>
      <c r="AX469" s="14" t="s">
        <v>79</v>
      </c>
      <c r="AY469" s="254" t="s">
        <v>295</v>
      </c>
    </row>
    <row r="470" s="2" customFormat="1" ht="24.15" customHeight="1">
      <c r="A470" s="40"/>
      <c r="B470" s="41"/>
      <c r="C470" s="215" t="s">
        <v>1540</v>
      </c>
      <c r="D470" s="215" t="s">
        <v>298</v>
      </c>
      <c r="E470" s="216" t="s">
        <v>1536</v>
      </c>
      <c r="F470" s="217" t="s">
        <v>1537</v>
      </c>
      <c r="G470" s="218" t="s">
        <v>301</v>
      </c>
      <c r="H470" s="219">
        <v>28.260000000000002</v>
      </c>
      <c r="I470" s="220"/>
      <c r="J470" s="221">
        <f>ROUND(I470*H470,2)</f>
        <v>0</v>
      </c>
      <c r="K470" s="217" t="s">
        <v>302</v>
      </c>
      <c r="L470" s="46"/>
      <c r="M470" s="222" t="s">
        <v>21</v>
      </c>
      <c r="N470" s="223" t="s">
        <v>43</v>
      </c>
      <c r="O470" s="86"/>
      <c r="P470" s="224">
        <f>O470*H470</f>
        <v>0</v>
      </c>
      <c r="Q470" s="224">
        <v>0.0015</v>
      </c>
      <c r="R470" s="224">
        <f>Q470*H470</f>
        <v>0.042390000000000004</v>
      </c>
      <c r="S470" s="224">
        <v>0</v>
      </c>
      <c r="T470" s="225">
        <f>S470*H470</f>
        <v>0</v>
      </c>
      <c r="U470" s="40"/>
      <c r="V470" s="40"/>
      <c r="W470" s="40"/>
      <c r="X470" s="40"/>
      <c r="Y470" s="40"/>
      <c r="Z470" s="40"/>
      <c r="AA470" s="40"/>
      <c r="AB470" s="40"/>
      <c r="AC470" s="40"/>
      <c r="AD470" s="40"/>
      <c r="AE470" s="40"/>
      <c r="AR470" s="226" t="s">
        <v>373</v>
      </c>
      <c r="AT470" s="226" t="s">
        <v>298</v>
      </c>
      <c r="AU470" s="226" t="s">
        <v>81</v>
      </c>
      <c r="AY470" s="19" t="s">
        <v>295</v>
      </c>
      <c r="BE470" s="227">
        <f>IF(N470="základní",J470,0)</f>
        <v>0</v>
      </c>
      <c r="BF470" s="227">
        <f>IF(N470="snížená",J470,0)</f>
        <v>0</v>
      </c>
      <c r="BG470" s="227">
        <f>IF(N470="zákl. přenesená",J470,0)</f>
        <v>0</v>
      </c>
      <c r="BH470" s="227">
        <f>IF(N470="sníž. přenesená",J470,0)</f>
        <v>0</v>
      </c>
      <c r="BI470" s="227">
        <f>IF(N470="nulová",J470,0)</f>
        <v>0</v>
      </c>
      <c r="BJ470" s="19" t="s">
        <v>79</v>
      </c>
      <c r="BK470" s="227">
        <f>ROUND(I470*H470,2)</f>
        <v>0</v>
      </c>
      <c r="BL470" s="19" t="s">
        <v>373</v>
      </c>
      <c r="BM470" s="226" t="s">
        <v>1938</v>
      </c>
    </row>
    <row r="471" s="2" customFormat="1">
      <c r="A471" s="40"/>
      <c r="B471" s="41"/>
      <c r="C471" s="42"/>
      <c r="D471" s="228" t="s">
        <v>305</v>
      </c>
      <c r="E471" s="42"/>
      <c r="F471" s="229" t="s">
        <v>1539</v>
      </c>
      <c r="G471" s="42"/>
      <c r="H471" s="42"/>
      <c r="I471" s="230"/>
      <c r="J471" s="42"/>
      <c r="K471" s="42"/>
      <c r="L471" s="46"/>
      <c r="M471" s="231"/>
      <c r="N471" s="232"/>
      <c r="O471" s="86"/>
      <c r="P471" s="86"/>
      <c r="Q471" s="86"/>
      <c r="R471" s="86"/>
      <c r="S471" s="86"/>
      <c r="T471" s="87"/>
      <c r="U471" s="40"/>
      <c r="V471" s="40"/>
      <c r="W471" s="40"/>
      <c r="X471" s="40"/>
      <c r="Y471" s="40"/>
      <c r="Z471" s="40"/>
      <c r="AA471" s="40"/>
      <c r="AB471" s="40"/>
      <c r="AC471" s="40"/>
      <c r="AD471" s="40"/>
      <c r="AE471" s="40"/>
      <c r="AT471" s="19" t="s">
        <v>305</v>
      </c>
      <c r="AU471" s="19" t="s">
        <v>81</v>
      </c>
    </row>
    <row r="472" s="14" customFormat="1">
      <c r="A472" s="14"/>
      <c r="B472" s="244"/>
      <c r="C472" s="245"/>
      <c r="D472" s="235" t="s">
        <v>307</v>
      </c>
      <c r="E472" s="246" t="s">
        <v>21</v>
      </c>
      <c r="F472" s="247" t="s">
        <v>1194</v>
      </c>
      <c r="G472" s="245"/>
      <c r="H472" s="248">
        <v>28.260000000000002</v>
      </c>
      <c r="I472" s="249"/>
      <c r="J472" s="245"/>
      <c r="K472" s="245"/>
      <c r="L472" s="250"/>
      <c r="M472" s="251"/>
      <c r="N472" s="252"/>
      <c r="O472" s="252"/>
      <c r="P472" s="252"/>
      <c r="Q472" s="252"/>
      <c r="R472" s="252"/>
      <c r="S472" s="252"/>
      <c r="T472" s="253"/>
      <c r="U472" s="14"/>
      <c r="V472" s="14"/>
      <c r="W472" s="14"/>
      <c r="X472" s="14"/>
      <c r="Y472" s="14"/>
      <c r="Z472" s="14"/>
      <c r="AA472" s="14"/>
      <c r="AB472" s="14"/>
      <c r="AC472" s="14"/>
      <c r="AD472" s="14"/>
      <c r="AE472" s="14"/>
      <c r="AT472" s="254" t="s">
        <v>307</v>
      </c>
      <c r="AU472" s="254" t="s">
        <v>81</v>
      </c>
      <c r="AV472" s="14" t="s">
        <v>81</v>
      </c>
      <c r="AW472" s="14" t="s">
        <v>33</v>
      </c>
      <c r="AX472" s="14" t="s">
        <v>72</v>
      </c>
      <c r="AY472" s="254" t="s">
        <v>295</v>
      </c>
    </row>
    <row r="473" s="15" customFormat="1">
      <c r="A473" s="15"/>
      <c r="B473" s="255"/>
      <c r="C473" s="256"/>
      <c r="D473" s="235" t="s">
        <v>307</v>
      </c>
      <c r="E473" s="257" t="s">
        <v>21</v>
      </c>
      <c r="F473" s="258" t="s">
        <v>312</v>
      </c>
      <c r="G473" s="256"/>
      <c r="H473" s="259">
        <v>28.260000000000002</v>
      </c>
      <c r="I473" s="260"/>
      <c r="J473" s="256"/>
      <c r="K473" s="256"/>
      <c r="L473" s="261"/>
      <c r="M473" s="262"/>
      <c r="N473" s="263"/>
      <c r="O473" s="263"/>
      <c r="P473" s="263"/>
      <c r="Q473" s="263"/>
      <c r="R473" s="263"/>
      <c r="S473" s="263"/>
      <c r="T473" s="264"/>
      <c r="U473" s="15"/>
      <c r="V473" s="15"/>
      <c r="W473" s="15"/>
      <c r="X473" s="15"/>
      <c r="Y473" s="15"/>
      <c r="Z473" s="15"/>
      <c r="AA473" s="15"/>
      <c r="AB473" s="15"/>
      <c r="AC473" s="15"/>
      <c r="AD473" s="15"/>
      <c r="AE473" s="15"/>
      <c r="AT473" s="265" t="s">
        <v>307</v>
      </c>
      <c r="AU473" s="265" t="s">
        <v>81</v>
      </c>
      <c r="AV473" s="15" t="s">
        <v>303</v>
      </c>
      <c r="AW473" s="15" t="s">
        <v>33</v>
      </c>
      <c r="AX473" s="15" t="s">
        <v>79</v>
      </c>
      <c r="AY473" s="265" t="s">
        <v>295</v>
      </c>
    </row>
    <row r="474" s="2" customFormat="1" ht="24.15" customHeight="1">
      <c r="A474" s="40"/>
      <c r="B474" s="41"/>
      <c r="C474" s="215" t="s">
        <v>1545</v>
      </c>
      <c r="D474" s="215" t="s">
        <v>298</v>
      </c>
      <c r="E474" s="216" t="s">
        <v>1541</v>
      </c>
      <c r="F474" s="217" t="s">
        <v>1542</v>
      </c>
      <c r="G474" s="218" t="s">
        <v>301</v>
      </c>
      <c r="H474" s="219">
        <v>28.260000000000002</v>
      </c>
      <c r="I474" s="220"/>
      <c r="J474" s="221">
        <f>ROUND(I474*H474,2)</f>
        <v>0</v>
      </c>
      <c r="K474" s="217" t="s">
        <v>302</v>
      </c>
      <c r="L474" s="46"/>
      <c r="M474" s="222" t="s">
        <v>21</v>
      </c>
      <c r="N474" s="223" t="s">
        <v>43</v>
      </c>
      <c r="O474" s="86"/>
      <c r="P474" s="224">
        <f>O474*H474</f>
        <v>0</v>
      </c>
      <c r="Q474" s="224">
        <v>5.0000000000000002E-05</v>
      </c>
      <c r="R474" s="224">
        <f>Q474*H474</f>
        <v>0.0014130000000000002</v>
      </c>
      <c r="S474" s="224">
        <v>0</v>
      </c>
      <c r="T474" s="225">
        <f>S474*H474</f>
        <v>0</v>
      </c>
      <c r="U474" s="40"/>
      <c r="V474" s="40"/>
      <c r="W474" s="40"/>
      <c r="X474" s="40"/>
      <c r="Y474" s="40"/>
      <c r="Z474" s="40"/>
      <c r="AA474" s="40"/>
      <c r="AB474" s="40"/>
      <c r="AC474" s="40"/>
      <c r="AD474" s="40"/>
      <c r="AE474" s="40"/>
      <c r="AR474" s="226" t="s">
        <v>373</v>
      </c>
      <c r="AT474" s="226" t="s">
        <v>298</v>
      </c>
      <c r="AU474" s="226" t="s">
        <v>81</v>
      </c>
      <c r="AY474" s="19" t="s">
        <v>295</v>
      </c>
      <c r="BE474" s="227">
        <f>IF(N474="základní",J474,0)</f>
        <v>0</v>
      </c>
      <c r="BF474" s="227">
        <f>IF(N474="snížená",J474,0)</f>
        <v>0</v>
      </c>
      <c r="BG474" s="227">
        <f>IF(N474="zákl. přenesená",J474,0)</f>
        <v>0</v>
      </c>
      <c r="BH474" s="227">
        <f>IF(N474="sníž. přenesená",J474,0)</f>
        <v>0</v>
      </c>
      <c r="BI474" s="227">
        <f>IF(N474="nulová",J474,0)</f>
        <v>0</v>
      </c>
      <c r="BJ474" s="19" t="s">
        <v>79</v>
      </c>
      <c r="BK474" s="227">
        <f>ROUND(I474*H474,2)</f>
        <v>0</v>
      </c>
      <c r="BL474" s="19" t="s">
        <v>373</v>
      </c>
      <c r="BM474" s="226" t="s">
        <v>1939</v>
      </c>
    </row>
    <row r="475" s="2" customFormat="1">
      <c r="A475" s="40"/>
      <c r="B475" s="41"/>
      <c r="C475" s="42"/>
      <c r="D475" s="228" t="s">
        <v>305</v>
      </c>
      <c r="E475" s="42"/>
      <c r="F475" s="229" t="s">
        <v>1544</v>
      </c>
      <c r="G475" s="42"/>
      <c r="H475" s="42"/>
      <c r="I475" s="230"/>
      <c r="J475" s="42"/>
      <c r="K475" s="42"/>
      <c r="L475" s="46"/>
      <c r="M475" s="231"/>
      <c r="N475" s="232"/>
      <c r="O475" s="86"/>
      <c r="P475" s="86"/>
      <c r="Q475" s="86"/>
      <c r="R475" s="86"/>
      <c r="S475" s="86"/>
      <c r="T475" s="87"/>
      <c r="U475" s="40"/>
      <c r="V475" s="40"/>
      <c r="W475" s="40"/>
      <c r="X475" s="40"/>
      <c r="Y475" s="40"/>
      <c r="Z475" s="40"/>
      <c r="AA475" s="40"/>
      <c r="AB475" s="40"/>
      <c r="AC475" s="40"/>
      <c r="AD475" s="40"/>
      <c r="AE475" s="40"/>
      <c r="AT475" s="19" t="s">
        <v>305</v>
      </c>
      <c r="AU475" s="19" t="s">
        <v>81</v>
      </c>
    </row>
    <row r="476" s="14" customFormat="1">
      <c r="A476" s="14"/>
      <c r="B476" s="244"/>
      <c r="C476" s="245"/>
      <c r="D476" s="235" t="s">
        <v>307</v>
      </c>
      <c r="E476" s="246" t="s">
        <v>21</v>
      </c>
      <c r="F476" s="247" t="s">
        <v>1194</v>
      </c>
      <c r="G476" s="245"/>
      <c r="H476" s="248">
        <v>28.260000000000002</v>
      </c>
      <c r="I476" s="249"/>
      <c r="J476" s="245"/>
      <c r="K476" s="245"/>
      <c r="L476" s="250"/>
      <c r="M476" s="251"/>
      <c r="N476" s="252"/>
      <c r="O476" s="252"/>
      <c r="P476" s="252"/>
      <c r="Q476" s="252"/>
      <c r="R476" s="252"/>
      <c r="S476" s="252"/>
      <c r="T476" s="253"/>
      <c r="U476" s="14"/>
      <c r="V476" s="14"/>
      <c r="W476" s="14"/>
      <c r="X476" s="14"/>
      <c r="Y476" s="14"/>
      <c r="Z476" s="14"/>
      <c r="AA476" s="14"/>
      <c r="AB476" s="14"/>
      <c r="AC476" s="14"/>
      <c r="AD476" s="14"/>
      <c r="AE476" s="14"/>
      <c r="AT476" s="254" t="s">
        <v>307</v>
      </c>
      <c r="AU476" s="254" t="s">
        <v>81</v>
      </c>
      <c r="AV476" s="14" t="s">
        <v>81</v>
      </c>
      <c r="AW476" s="14" t="s">
        <v>33</v>
      </c>
      <c r="AX476" s="14" t="s">
        <v>72</v>
      </c>
      <c r="AY476" s="254" t="s">
        <v>295</v>
      </c>
    </row>
    <row r="477" s="15" customFormat="1">
      <c r="A477" s="15"/>
      <c r="B477" s="255"/>
      <c r="C477" s="256"/>
      <c r="D477" s="235" t="s">
        <v>307</v>
      </c>
      <c r="E477" s="257" t="s">
        <v>21</v>
      </c>
      <c r="F477" s="258" t="s">
        <v>312</v>
      </c>
      <c r="G477" s="256"/>
      <c r="H477" s="259">
        <v>28.260000000000002</v>
      </c>
      <c r="I477" s="260"/>
      <c r="J477" s="256"/>
      <c r="K477" s="256"/>
      <c r="L477" s="261"/>
      <c r="M477" s="262"/>
      <c r="N477" s="263"/>
      <c r="O477" s="263"/>
      <c r="P477" s="263"/>
      <c r="Q477" s="263"/>
      <c r="R477" s="263"/>
      <c r="S477" s="263"/>
      <c r="T477" s="264"/>
      <c r="U477" s="15"/>
      <c r="V477" s="15"/>
      <c r="W477" s="15"/>
      <c r="X477" s="15"/>
      <c r="Y477" s="15"/>
      <c r="Z477" s="15"/>
      <c r="AA477" s="15"/>
      <c r="AB477" s="15"/>
      <c r="AC477" s="15"/>
      <c r="AD477" s="15"/>
      <c r="AE477" s="15"/>
      <c r="AT477" s="265" t="s">
        <v>307</v>
      </c>
      <c r="AU477" s="265" t="s">
        <v>81</v>
      </c>
      <c r="AV477" s="15" t="s">
        <v>303</v>
      </c>
      <c r="AW477" s="15" t="s">
        <v>33</v>
      </c>
      <c r="AX477" s="15" t="s">
        <v>79</v>
      </c>
      <c r="AY477" s="265" t="s">
        <v>295</v>
      </c>
    </row>
    <row r="478" s="2" customFormat="1" ht="49.05" customHeight="1">
      <c r="A478" s="40"/>
      <c r="B478" s="41"/>
      <c r="C478" s="215" t="s">
        <v>1550</v>
      </c>
      <c r="D478" s="215" t="s">
        <v>298</v>
      </c>
      <c r="E478" s="216" t="s">
        <v>1546</v>
      </c>
      <c r="F478" s="217" t="s">
        <v>1547</v>
      </c>
      <c r="G478" s="218" t="s">
        <v>348</v>
      </c>
      <c r="H478" s="219">
        <v>0.88300000000000001</v>
      </c>
      <c r="I478" s="220"/>
      <c r="J478" s="221">
        <f>ROUND(I478*H478,2)</f>
        <v>0</v>
      </c>
      <c r="K478" s="217" t="s">
        <v>302</v>
      </c>
      <c r="L478" s="46"/>
      <c r="M478" s="222" t="s">
        <v>21</v>
      </c>
      <c r="N478" s="223" t="s">
        <v>43</v>
      </c>
      <c r="O478" s="86"/>
      <c r="P478" s="224">
        <f>O478*H478</f>
        <v>0</v>
      </c>
      <c r="Q478" s="224">
        <v>0</v>
      </c>
      <c r="R478" s="224">
        <f>Q478*H478</f>
        <v>0</v>
      </c>
      <c r="S478" s="224">
        <v>0</v>
      </c>
      <c r="T478" s="225">
        <f>S478*H478</f>
        <v>0</v>
      </c>
      <c r="U478" s="40"/>
      <c r="V478" s="40"/>
      <c r="W478" s="40"/>
      <c r="X478" s="40"/>
      <c r="Y478" s="40"/>
      <c r="Z478" s="40"/>
      <c r="AA478" s="40"/>
      <c r="AB478" s="40"/>
      <c r="AC478" s="40"/>
      <c r="AD478" s="40"/>
      <c r="AE478" s="40"/>
      <c r="AR478" s="226" t="s">
        <v>373</v>
      </c>
      <c r="AT478" s="226" t="s">
        <v>298</v>
      </c>
      <c r="AU478" s="226" t="s">
        <v>81</v>
      </c>
      <c r="AY478" s="19" t="s">
        <v>295</v>
      </c>
      <c r="BE478" s="227">
        <f>IF(N478="základní",J478,0)</f>
        <v>0</v>
      </c>
      <c r="BF478" s="227">
        <f>IF(N478="snížená",J478,0)</f>
        <v>0</v>
      </c>
      <c r="BG478" s="227">
        <f>IF(N478="zákl. přenesená",J478,0)</f>
        <v>0</v>
      </c>
      <c r="BH478" s="227">
        <f>IF(N478="sníž. přenesená",J478,0)</f>
        <v>0</v>
      </c>
      <c r="BI478" s="227">
        <f>IF(N478="nulová",J478,0)</f>
        <v>0</v>
      </c>
      <c r="BJ478" s="19" t="s">
        <v>79</v>
      </c>
      <c r="BK478" s="227">
        <f>ROUND(I478*H478,2)</f>
        <v>0</v>
      </c>
      <c r="BL478" s="19" t="s">
        <v>373</v>
      </c>
      <c r="BM478" s="226" t="s">
        <v>1940</v>
      </c>
    </row>
    <row r="479" s="2" customFormat="1">
      <c r="A479" s="40"/>
      <c r="B479" s="41"/>
      <c r="C479" s="42"/>
      <c r="D479" s="228" t="s">
        <v>305</v>
      </c>
      <c r="E479" s="42"/>
      <c r="F479" s="229" t="s">
        <v>1549</v>
      </c>
      <c r="G479" s="42"/>
      <c r="H479" s="42"/>
      <c r="I479" s="230"/>
      <c r="J479" s="42"/>
      <c r="K479" s="42"/>
      <c r="L479" s="46"/>
      <c r="M479" s="231"/>
      <c r="N479" s="232"/>
      <c r="O479" s="86"/>
      <c r="P479" s="86"/>
      <c r="Q479" s="86"/>
      <c r="R479" s="86"/>
      <c r="S479" s="86"/>
      <c r="T479" s="87"/>
      <c r="U479" s="40"/>
      <c r="V479" s="40"/>
      <c r="W479" s="40"/>
      <c r="X479" s="40"/>
      <c r="Y479" s="40"/>
      <c r="Z479" s="40"/>
      <c r="AA479" s="40"/>
      <c r="AB479" s="40"/>
      <c r="AC479" s="40"/>
      <c r="AD479" s="40"/>
      <c r="AE479" s="40"/>
      <c r="AT479" s="19" t="s">
        <v>305</v>
      </c>
      <c r="AU479" s="19" t="s">
        <v>81</v>
      </c>
    </row>
    <row r="480" s="12" customFormat="1" ht="22.8" customHeight="1">
      <c r="A480" s="12"/>
      <c r="B480" s="199"/>
      <c r="C480" s="200"/>
      <c r="D480" s="201" t="s">
        <v>71</v>
      </c>
      <c r="E480" s="213" t="s">
        <v>543</v>
      </c>
      <c r="F480" s="213" t="s">
        <v>544</v>
      </c>
      <c r="G480" s="200"/>
      <c r="H480" s="200"/>
      <c r="I480" s="203"/>
      <c r="J480" s="214">
        <f>BK480</f>
        <v>0</v>
      </c>
      <c r="K480" s="200"/>
      <c r="L480" s="205"/>
      <c r="M480" s="206"/>
      <c r="N480" s="207"/>
      <c r="O480" s="207"/>
      <c r="P480" s="208">
        <f>SUM(P481:P527)</f>
        <v>0</v>
      </c>
      <c r="Q480" s="207"/>
      <c r="R480" s="208">
        <f>SUM(R481:R527)</f>
        <v>2.61465258</v>
      </c>
      <c r="S480" s="207"/>
      <c r="T480" s="209">
        <f>SUM(T481:T527)</f>
        <v>0</v>
      </c>
      <c r="U480" s="12"/>
      <c r="V480" s="12"/>
      <c r="W480" s="12"/>
      <c r="X480" s="12"/>
      <c r="Y480" s="12"/>
      <c r="Z480" s="12"/>
      <c r="AA480" s="12"/>
      <c r="AB480" s="12"/>
      <c r="AC480" s="12"/>
      <c r="AD480" s="12"/>
      <c r="AE480" s="12"/>
      <c r="AR480" s="210" t="s">
        <v>81</v>
      </c>
      <c r="AT480" s="211" t="s">
        <v>71</v>
      </c>
      <c r="AU480" s="211" t="s">
        <v>79</v>
      </c>
      <c r="AY480" s="210" t="s">
        <v>295</v>
      </c>
      <c r="BK480" s="212">
        <f>SUM(BK481:BK527)</f>
        <v>0</v>
      </c>
    </row>
    <row r="481" s="2" customFormat="1" ht="16.5" customHeight="1">
      <c r="A481" s="40"/>
      <c r="B481" s="41"/>
      <c r="C481" s="215" t="s">
        <v>1552</v>
      </c>
      <c r="D481" s="215" t="s">
        <v>298</v>
      </c>
      <c r="E481" s="216" t="s">
        <v>1110</v>
      </c>
      <c r="F481" s="217" t="s">
        <v>1111</v>
      </c>
      <c r="G481" s="218" t="s">
        <v>301</v>
      </c>
      <c r="H481" s="219">
        <v>131.21000000000001</v>
      </c>
      <c r="I481" s="220"/>
      <c r="J481" s="221">
        <f>ROUND(I481*H481,2)</f>
        <v>0</v>
      </c>
      <c r="K481" s="217" t="s">
        <v>302</v>
      </c>
      <c r="L481" s="46"/>
      <c r="M481" s="222" t="s">
        <v>21</v>
      </c>
      <c r="N481" s="223" t="s">
        <v>43</v>
      </c>
      <c r="O481" s="86"/>
      <c r="P481" s="224">
        <f>O481*H481</f>
        <v>0</v>
      </c>
      <c r="Q481" s="224">
        <v>0</v>
      </c>
      <c r="R481" s="224">
        <f>Q481*H481</f>
        <v>0</v>
      </c>
      <c r="S481" s="224">
        <v>0</v>
      </c>
      <c r="T481" s="225">
        <f>S481*H481</f>
        <v>0</v>
      </c>
      <c r="U481" s="40"/>
      <c r="V481" s="40"/>
      <c r="W481" s="40"/>
      <c r="X481" s="40"/>
      <c r="Y481" s="40"/>
      <c r="Z481" s="40"/>
      <c r="AA481" s="40"/>
      <c r="AB481" s="40"/>
      <c r="AC481" s="40"/>
      <c r="AD481" s="40"/>
      <c r="AE481" s="40"/>
      <c r="AR481" s="226" t="s">
        <v>373</v>
      </c>
      <c r="AT481" s="226" t="s">
        <v>298</v>
      </c>
      <c r="AU481" s="226" t="s">
        <v>81</v>
      </c>
      <c r="AY481" s="19" t="s">
        <v>295</v>
      </c>
      <c r="BE481" s="227">
        <f>IF(N481="základní",J481,0)</f>
        <v>0</v>
      </c>
      <c r="BF481" s="227">
        <f>IF(N481="snížená",J481,0)</f>
        <v>0</v>
      </c>
      <c r="BG481" s="227">
        <f>IF(N481="zákl. přenesená",J481,0)</f>
        <v>0</v>
      </c>
      <c r="BH481" s="227">
        <f>IF(N481="sníž. přenesená",J481,0)</f>
        <v>0</v>
      </c>
      <c r="BI481" s="227">
        <f>IF(N481="nulová",J481,0)</f>
        <v>0</v>
      </c>
      <c r="BJ481" s="19" t="s">
        <v>79</v>
      </c>
      <c r="BK481" s="227">
        <f>ROUND(I481*H481,2)</f>
        <v>0</v>
      </c>
      <c r="BL481" s="19" t="s">
        <v>373</v>
      </c>
      <c r="BM481" s="226" t="s">
        <v>1941</v>
      </c>
    </row>
    <row r="482" s="2" customFormat="1">
      <c r="A482" s="40"/>
      <c r="B482" s="41"/>
      <c r="C482" s="42"/>
      <c r="D482" s="228" t="s">
        <v>305</v>
      </c>
      <c r="E482" s="42"/>
      <c r="F482" s="229" t="s">
        <v>1113</v>
      </c>
      <c r="G482" s="42"/>
      <c r="H482" s="42"/>
      <c r="I482" s="230"/>
      <c r="J482" s="42"/>
      <c r="K482" s="42"/>
      <c r="L482" s="46"/>
      <c r="M482" s="231"/>
      <c r="N482" s="232"/>
      <c r="O482" s="86"/>
      <c r="P482" s="86"/>
      <c r="Q482" s="86"/>
      <c r="R482" s="86"/>
      <c r="S482" s="86"/>
      <c r="T482" s="87"/>
      <c r="U482" s="40"/>
      <c r="V482" s="40"/>
      <c r="W482" s="40"/>
      <c r="X482" s="40"/>
      <c r="Y482" s="40"/>
      <c r="Z482" s="40"/>
      <c r="AA482" s="40"/>
      <c r="AB482" s="40"/>
      <c r="AC482" s="40"/>
      <c r="AD482" s="40"/>
      <c r="AE482" s="40"/>
      <c r="AT482" s="19" t="s">
        <v>305</v>
      </c>
      <c r="AU482" s="19" t="s">
        <v>81</v>
      </c>
    </row>
    <row r="483" s="14" customFormat="1">
      <c r="A483" s="14"/>
      <c r="B483" s="244"/>
      <c r="C483" s="245"/>
      <c r="D483" s="235" t="s">
        <v>307</v>
      </c>
      <c r="E483" s="246" t="s">
        <v>21</v>
      </c>
      <c r="F483" s="247" t="s">
        <v>1825</v>
      </c>
      <c r="G483" s="245"/>
      <c r="H483" s="248">
        <v>111.67</v>
      </c>
      <c r="I483" s="249"/>
      <c r="J483" s="245"/>
      <c r="K483" s="245"/>
      <c r="L483" s="250"/>
      <c r="M483" s="251"/>
      <c r="N483" s="252"/>
      <c r="O483" s="252"/>
      <c r="P483" s="252"/>
      <c r="Q483" s="252"/>
      <c r="R483" s="252"/>
      <c r="S483" s="252"/>
      <c r="T483" s="253"/>
      <c r="U483" s="14"/>
      <c r="V483" s="14"/>
      <c r="W483" s="14"/>
      <c r="X483" s="14"/>
      <c r="Y483" s="14"/>
      <c r="Z483" s="14"/>
      <c r="AA483" s="14"/>
      <c r="AB483" s="14"/>
      <c r="AC483" s="14"/>
      <c r="AD483" s="14"/>
      <c r="AE483" s="14"/>
      <c r="AT483" s="254" t="s">
        <v>307</v>
      </c>
      <c r="AU483" s="254" t="s">
        <v>81</v>
      </c>
      <c r="AV483" s="14" t="s">
        <v>81</v>
      </c>
      <c r="AW483" s="14" t="s">
        <v>33</v>
      </c>
      <c r="AX483" s="14" t="s">
        <v>72</v>
      </c>
      <c r="AY483" s="254" t="s">
        <v>295</v>
      </c>
    </row>
    <row r="484" s="14" customFormat="1">
      <c r="A484" s="14"/>
      <c r="B484" s="244"/>
      <c r="C484" s="245"/>
      <c r="D484" s="235" t="s">
        <v>307</v>
      </c>
      <c r="E484" s="246" t="s">
        <v>21</v>
      </c>
      <c r="F484" s="247" t="s">
        <v>1827</v>
      </c>
      <c r="G484" s="245"/>
      <c r="H484" s="248">
        <v>19.539999999999999</v>
      </c>
      <c r="I484" s="249"/>
      <c r="J484" s="245"/>
      <c r="K484" s="245"/>
      <c r="L484" s="250"/>
      <c r="M484" s="251"/>
      <c r="N484" s="252"/>
      <c r="O484" s="252"/>
      <c r="P484" s="252"/>
      <c r="Q484" s="252"/>
      <c r="R484" s="252"/>
      <c r="S484" s="252"/>
      <c r="T484" s="253"/>
      <c r="U484" s="14"/>
      <c r="V484" s="14"/>
      <c r="W484" s="14"/>
      <c r="X484" s="14"/>
      <c r="Y484" s="14"/>
      <c r="Z484" s="14"/>
      <c r="AA484" s="14"/>
      <c r="AB484" s="14"/>
      <c r="AC484" s="14"/>
      <c r="AD484" s="14"/>
      <c r="AE484" s="14"/>
      <c r="AT484" s="254" t="s">
        <v>307</v>
      </c>
      <c r="AU484" s="254" t="s">
        <v>81</v>
      </c>
      <c r="AV484" s="14" t="s">
        <v>81</v>
      </c>
      <c r="AW484" s="14" t="s">
        <v>33</v>
      </c>
      <c r="AX484" s="14" t="s">
        <v>72</v>
      </c>
      <c r="AY484" s="254" t="s">
        <v>295</v>
      </c>
    </row>
    <row r="485" s="15" customFormat="1">
      <c r="A485" s="15"/>
      <c r="B485" s="255"/>
      <c r="C485" s="256"/>
      <c r="D485" s="235" t="s">
        <v>307</v>
      </c>
      <c r="E485" s="257" t="s">
        <v>21</v>
      </c>
      <c r="F485" s="258" t="s">
        <v>312</v>
      </c>
      <c r="G485" s="256"/>
      <c r="H485" s="259">
        <v>131.21000000000001</v>
      </c>
      <c r="I485" s="260"/>
      <c r="J485" s="256"/>
      <c r="K485" s="256"/>
      <c r="L485" s="261"/>
      <c r="M485" s="262"/>
      <c r="N485" s="263"/>
      <c r="O485" s="263"/>
      <c r="P485" s="263"/>
      <c r="Q485" s="263"/>
      <c r="R485" s="263"/>
      <c r="S485" s="263"/>
      <c r="T485" s="264"/>
      <c r="U485" s="15"/>
      <c r="V485" s="15"/>
      <c r="W485" s="15"/>
      <c r="X485" s="15"/>
      <c r="Y485" s="15"/>
      <c r="Z485" s="15"/>
      <c r="AA485" s="15"/>
      <c r="AB485" s="15"/>
      <c r="AC485" s="15"/>
      <c r="AD485" s="15"/>
      <c r="AE485" s="15"/>
      <c r="AT485" s="265" t="s">
        <v>307</v>
      </c>
      <c r="AU485" s="265" t="s">
        <v>81</v>
      </c>
      <c r="AV485" s="15" t="s">
        <v>303</v>
      </c>
      <c r="AW485" s="15" t="s">
        <v>33</v>
      </c>
      <c r="AX485" s="15" t="s">
        <v>79</v>
      </c>
      <c r="AY485" s="265" t="s">
        <v>295</v>
      </c>
    </row>
    <row r="486" s="2" customFormat="1" ht="21.75" customHeight="1">
      <c r="A486" s="40"/>
      <c r="B486" s="41"/>
      <c r="C486" s="215" t="s">
        <v>1554</v>
      </c>
      <c r="D486" s="215" t="s">
        <v>298</v>
      </c>
      <c r="E486" s="216" t="s">
        <v>1115</v>
      </c>
      <c r="F486" s="217" t="s">
        <v>1116</v>
      </c>
      <c r="G486" s="218" t="s">
        <v>301</v>
      </c>
      <c r="H486" s="219">
        <v>131.21000000000001</v>
      </c>
      <c r="I486" s="220"/>
      <c r="J486" s="221">
        <f>ROUND(I486*H486,2)</f>
        <v>0</v>
      </c>
      <c r="K486" s="217" t="s">
        <v>302</v>
      </c>
      <c r="L486" s="46"/>
      <c r="M486" s="222" t="s">
        <v>21</v>
      </c>
      <c r="N486" s="223" t="s">
        <v>43</v>
      </c>
      <c r="O486" s="86"/>
      <c r="P486" s="224">
        <f>O486*H486</f>
        <v>0</v>
      </c>
      <c r="Q486" s="224">
        <v>3.0000000000000001E-05</v>
      </c>
      <c r="R486" s="224">
        <f>Q486*H486</f>
        <v>0.0039363000000000002</v>
      </c>
      <c r="S486" s="224">
        <v>0</v>
      </c>
      <c r="T486" s="225">
        <f>S486*H486</f>
        <v>0</v>
      </c>
      <c r="U486" s="40"/>
      <c r="V486" s="40"/>
      <c r="W486" s="40"/>
      <c r="X486" s="40"/>
      <c r="Y486" s="40"/>
      <c r="Z486" s="40"/>
      <c r="AA486" s="40"/>
      <c r="AB486" s="40"/>
      <c r="AC486" s="40"/>
      <c r="AD486" s="40"/>
      <c r="AE486" s="40"/>
      <c r="AR486" s="226" t="s">
        <v>373</v>
      </c>
      <c r="AT486" s="226" t="s">
        <v>298</v>
      </c>
      <c r="AU486" s="226" t="s">
        <v>81</v>
      </c>
      <c r="AY486" s="19" t="s">
        <v>295</v>
      </c>
      <c r="BE486" s="227">
        <f>IF(N486="základní",J486,0)</f>
        <v>0</v>
      </c>
      <c r="BF486" s="227">
        <f>IF(N486="snížená",J486,0)</f>
        <v>0</v>
      </c>
      <c r="BG486" s="227">
        <f>IF(N486="zákl. přenesená",J486,0)</f>
        <v>0</v>
      </c>
      <c r="BH486" s="227">
        <f>IF(N486="sníž. přenesená",J486,0)</f>
        <v>0</v>
      </c>
      <c r="BI486" s="227">
        <f>IF(N486="nulová",J486,0)</f>
        <v>0</v>
      </c>
      <c r="BJ486" s="19" t="s">
        <v>79</v>
      </c>
      <c r="BK486" s="227">
        <f>ROUND(I486*H486,2)</f>
        <v>0</v>
      </c>
      <c r="BL486" s="19" t="s">
        <v>373</v>
      </c>
      <c r="BM486" s="226" t="s">
        <v>1942</v>
      </c>
    </row>
    <row r="487" s="2" customFormat="1">
      <c r="A487" s="40"/>
      <c r="B487" s="41"/>
      <c r="C487" s="42"/>
      <c r="D487" s="228" t="s">
        <v>305</v>
      </c>
      <c r="E487" s="42"/>
      <c r="F487" s="229" t="s">
        <v>1118</v>
      </c>
      <c r="G487" s="42"/>
      <c r="H487" s="42"/>
      <c r="I487" s="230"/>
      <c r="J487" s="42"/>
      <c r="K487" s="42"/>
      <c r="L487" s="46"/>
      <c r="M487" s="231"/>
      <c r="N487" s="232"/>
      <c r="O487" s="86"/>
      <c r="P487" s="86"/>
      <c r="Q487" s="86"/>
      <c r="R487" s="86"/>
      <c r="S487" s="86"/>
      <c r="T487" s="87"/>
      <c r="U487" s="40"/>
      <c r="V487" s="40"/>
      <c r="W487" s="40"/>
      <c r="X487" s="40"/>
      <c r="Y487" s="40"/>
      <c r="Z487" s="40"/>
      <c r="AA487" s="40"/>
      <c r="AB487" s="40"/>
      <c r="AC487" s="40"/>
      <c r="AD487" s="40"/>
      <c r="AE487" s="40"/>
      <c r="AT487" s="19" t="s">
        <v>305</v>
      </c>
      <c r="AU487" s="19" t="s">
        <v>81</v>
      </c>
    </row>
    <row r="488" s="14" customFormat="1">
      <c r="A488" s="14"/>
      <c r="B488" s="244"/>
      <c r="C488" s="245"/>
      <c r="D488" s="235" t="s">
        <v>307</v>
      </c>
      <c r="E488" s="246" t="s">
        <v>21</v>
      </c>
      <c r="F488" s="247" t="s">
        <v>1825</v>
      </c>
      <c r="G488" s="245"/>
      <c r="H488" s="248">
        <v>111.67</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307</v>
      </c>
      <c r="AU488" s="254" t="s">
        <v>81</v>
      </c>
      <c r="AV488" s="14" t="s">
        <v>81</v>
      </c>
      <c r="AW488" s="14" t="s">
        <v>33</v>
      </c>
      <c r="AX488" s="14" t="s">
        <v>72</v>
      </c>
      <c r="AY488" s="254" t="s">
        <v>295</v>
      </c>
    </row>
    <row r="489" s="14" customFormat="1">
      <c r="A489" s="14"/>
      <c r="B489" s="244"/>
      <c r="C489" s="245"/>
      <c r="D489" s="235" t="s">
        <v>307</v>
      </c>
      <c r="E489" s="246" t="s">
        <v>21</v>
      </c>
      <c r="F489" s="247" t="s">
        <v>1827</v>
      </c>
      <c r="G489" s="245"/>
      <c r="H489" s="248">
        <v>19.539999999999999</v>
      </c>
      <c r="I489" s="249"/>
      <c r="J489" s="245"/>
      <c r="K489" s="245"/>
      <c r="L489" s="250"/>
      <c r="M489" s="251"/>
      <c r="N489" s="252"/>
      <c r="O489" s="252"/>
      <c r="P489" s="252"/>
      <c r="Q489" s="252"/>
      <c r="R489" s="252"/>
      <c r="S489" s="252"/>
      <c r="T489" s="253"/>
      <c r="U489" s="14"/>
      <c r="V489" s="14"/>
      <c r="W489" s="14"/>
      <c r="X489" s="14"/>
      <c r="Y489" s="14"/>
      <c r="Z489" s="14"/>
      <c r="AA489" s="14"/>
      <c r="AB489" s="14"/>
      <c r="AC489" s="14"/>
      <c r="AD489" s="14"/>
      <c r="AE489" s="14"/>
      <c r="AT489" s="254" t="s">
        <v>307</v>
      </c>
      <c r="AU489" s="254" t="s">
        <v>81</v>
      </c>
      <c r="AV489" s="14" t="s">
        <v>81</v>
      </c>
      <c r="AW489" s="14" t="s">
        <v>33</v>
      </c>
      <c r="AX489" s="14" t="s">
        <v>72</v>
      </c>
      <c r="AY489" s="254" t="s">
        <v>295</v>
      </c>
    </row>
    <row r="490" s="15" customFormat="1">
      <c r="A490" s="15"/>
      <c r="B490" s="255"/>
      <c r="C490" s="256"/>
      <c r="D490" s="235" t="s">
        <v>307</v>
      </c>
      <c r="E490" s="257" t="s">
        <v>21</v>
      </c>
      <c r="F490" s="258" t="s">
        <v>312</v>
      </c>
      <c r="G490" s="256"/>
      <c r="H490" s="259">
        <v>131.21000000000001</v>
      </c>
      <c r="I490" s="260"/>
      <c r="J490" s="256"/>
      <c r="K490" s="256"/>
      <c r="L490" s="261"/>
      <c r="M490" s="262"/>
      <c r="N490" s="263"/>
      <c r="O490" s="263"/>
      <c r="P490" s="263"/>
      <c r="Q490" s="263"/>
      <c r="R490" s="263"/>
      <c r="S490" s="263"/>
      <c r="T490" s="264"/>
      <c r="U490" s="15"/>
      <c r="V490" s="15"/>
      <c r="W490" s="15"/>
      <c r="X490" s="15"/>
      <c r="Y490" s="15"/>
      <c r="Z490" s="15"/>
      <c r="AA490" s="15"/>
      <c r="AB490" s="15"/>
      <c r="AC490" s="15"/>
      <c r="AD490" s="15"/>
      <c r="AE490" s="15"/>
      <c r="AT490" s="265" t="s">
        <v>307</v>
      </c>
      <c r="AU490" s="265" t="s">
        <v>81</v>
      </c>
      <c r="AV490" s="15" t="s">
        <v>303</v>
      </c>
      <c r="AW490" s="15" t="s">
        <v>33</v>
      </c>
      <c r="AX490" s="15" t="s">
        <v>79</v>
      </c>
      <c r="AY490" s="265" t="s">
        <v>295</v>
      </c>
    </row>
    <row r="491" s="2" customFormat="1" ht="33" customHeight="1">
      <c r="A491" s="40"/>
      <c r="B491" s="41"/>
      <c r="C491" s="215" t="s">
        <v>1556</v>
      </c>
      <c r="D491" s="215" t="s">
        <v>298</v>
      </c>
      <c r="E491" s="216" t="s">
        <v>1120</v>
      </c>
      <c r="F491" s="217" t="s">
        <v>1121</v>
      </c>
      <c r="G491" s="218" t="s">
        <v>301</v>
      </c>
      <c r="H491" s="219">
        <v>131.21000000000001</v>
      </c>
      <c r="I491" s="220"/>
      <c r="J491" s="221">
        <f>ROUND(I491*H491,2)</f>
        <v>0</v>
      </c>
      <c r="K491" s="217" t="s">
        <v>302</v>
      </c>
      <c r="L491" s="46"/>
      <c r="M491" s="222" t="s">
        <v>21</v>
      </c>
      <c r="N491" s="223" t="s">
        <v>43</v>
      </c>
      <c r="O491" s="86"/>
      <c r="P491" s="224">
        <f>O491*H491</f>
        <v>0</v>
      </c>
      <c r="Q491" s="224">
        <v>0.0075799999999999999</v>
      </c>
      <c r="R491" s="224">
        <f>Q491*H491</f>
        <v>0.99457180000000001</v>
      </c>
      <c r="S491" s="224">
        <v>0</v>
      </c>
      <c r="T491" s="225">
        <f>S491*H491</f>
        <v>0</v>
      </c>
      <c r="U491" s="40"/>
      <c r="V491" s="40"/>
      <c r="W491" s="40"/>
      <c r="X491" s="40"/>
      <c r="Y491" s="40"/>
      <c r="Z491" s="40"/>
      <c r="AA491" s="40"/>
      <c r="AB491" s="40"/>
      <c r="AC491" s="40"/>
      <c r="AD491" s="40"/>
      <c r="AE491" s="40"/>
      <c r="AR491" s="226" t="s">
        <v>373</v>
      </c>
      <c r="AT491" s="226" t="s">
        <v>298</v>
      </c>
      <c r="AU491" s="226" t="s">
        <v>81</v>
      </c>
      <c r="AY491" s="19" t="s">
        <v>295</v>
      </c>
      <c r="BE491" s="227">
        <f>IF(N491="základní",J491,0)</f>
        <v>0</v>
      </c>
      <c r="BF491" s="227">
        <f>IF(N491="snížená",J491,0)</f>
        <v>0</v>
      </c>
      <c r="BG491" s="227">
        <f>IF(N491="zákl. přenesená",J491,0)</f>
        <v>0</v>
      </c>
      <c r="BH491" s="227">
        <f>IF(N491="sníž. přenesená",J491,0)</f>
        <v>0</v>
      </c>
      <c r="BI491" s="227">
        <f>IF(N491="nulová",J491,0)</f>
        <v>0</v>
      </c>
      <c r="BJ491" s="19" t="s">
        <v>79</v>
      </c>
      <c r="BK491" s="227">
        <f>ROUND(I491*H491,2)</f>
        <v>0</v>
      </c>
      <c r="BL491" s="19" t="s">
        <v>373</v>
      </c>
      <c r="BM491" s="226" t="s">
        <v>1943</v>
      </c>
    </row>
    <row r="492" s="2" customFormat="1">
      <c r="A492" s="40"/>
      <c r="B492" s="41"/>
      <c r="C492" s="42"/>
      <c r="D492" s="228" t="s">
        <v>305</v>
      </c>
      <c r="E492" s="42"/>
      <c r="F492" s="229" t="s">
        <v>1123</v>
      </c>
      <c r="G492" s="42"/>
      <c r="H492" s="42"/>
      <c r="I492" s="230"/>
      <c r="J492" s="42"/>
      <c r="K492" s="42"/>
      <c r="L492" s="46"/>
      <c r="M492" s="231"/>
      <c r="N492" s="232"/>
      <c r="O492" s="86"/>
      <c r="P492" s="86"/>
      <c r="Q492" s="86"/>
      <c r="R492" s="86"/>
      <c r="S492" s="86"/>
      <c r="T492" s="87"/>
      <c r="U492" s="40"/>
      <c r="V492" s="40"/>
      <c r="W492" s="40"/>
      <c r="X492" s="40"/>
      <c r="Y492" s="40"/>
      <c r="Z492" s="40"/>
      <c r="AA492" s="40"/>
      <c r="AB492" s="40"/>
      <c r="AC492" s="40"/>
      <c r="AD492" s="40"/>
      <c r="AE492" s="40"/>
      <c r="AT492" s="19" t="s">
        <v>305</v>
      </c>
      <c r="AU492" s="19" t="s">
        <v>81</v>
      </c>
    </row>
    <row r="493" s="14" customFormat="1">
      <c r="A493" s="14"/>
      <c r="B493" s="244"/>
      <c r="C493" s="245"/>
      <c r="D493" s="235" t="s">
        <v>307</v>
      </c>
      <c r="E493" s="246" t="s">
        <v>21</v>
      </c>
      <c r="F493" s="247" t="s">
        <v>1825</v>
      </c>
      <c r="G493" s="245"/>
      <c r="H493" s="248">
        <v>111.67</v>
      </c>
      <c r="I493" s="249"/>
      <c r="J493" s="245"/>
      <c r="K493" s="245"/>
      <c r="L493" s="250"/>
      <c r="M493" s="251"/>
      <c r="N493" s="252"/>
      <c r="O493" s="252"/>
      <c r="P493" s="252"/>
      <c r="Q493" s="252"/>
      <c r="R493" s="252"/>
      <c r="S493" s="252"/>
      <c r="T493" s="253"/>
      <c r="U493" s="14"/>
      <c r="V493" s="14"/>
      <c r="W493" s="14"/>
      <c r="X493" s="14"/>
      <c r="Y493" s="14"/>
      <c r="Z493" s="14"/>
      <c r="AA493" s="14"/>
      <c r="AB493" s="14"/>
      <c r="AC493" s="14"/>
      <c r="AD493" s="14"/>
      <c r="AE493" s="14"/>
      <c r="AT493" s="254" t="s">
        <v>307</v>
      </c>
      <c r="AU493" s="254" t="s">
        <v>81</v>
      </c>
      <c r="AV493" s="14" t="s">
        <v>81</v>
      </c>
      <c r="AW493" s="14" t="s">
        <v>33</v>
      </c>
      <c r="AX493" s="14" t="s">
        <v>72</v>
      </c>
      <c r="AY493" s="254" t="s">
        <v>295</v>
      </c>
    </row>
    <row r="494" s="14" customFormat="1">
      <c r="A494" s="14"/>
      <c r="B494" s="244"/>
      <c r="C494" s="245"/>
      <c r="D494" s="235" t="s">
        <v>307</v>
      </c>
      <c r="E494" s="246" t="s">
        <v>21</v>
      </c>
      <c r="F494" s="247" t="s">
        <v>1827</v>
      </c>
      <c r="G494" s="245"/>
      <c r="H494" s="248">
        <v>19.539999999999999</v>
      </c>
      <c r="I494" s="249"/>
      <c r="J494" s="245"/>
      <c r="K494" s="245"/>
      <c r="L494" s="250"/>
      <c r="M494" s="251"/>
      <c r="N494" s="252"/>
      <c r="O494" s="252"/>
      <c r="P494" s="252"/>
      <c r="Q494" s="252"/>
      <c r="R494" s="252"/>
      <c r="S494" s="252"/>
      <c r="T494" s="253"/>
      <c r="U494" s="14"/>
      <c r="V494" s="14"/>
      <c r="W494" s="14"/>
      <c r="X494" s="14"/>
      <c r="Y494" s="14"/>
      <c r="Z494" s="14"/>
      <c r="AA494" s="14"/>
      <c r="AB494" s="14"/>
      <c r="AC494" s="14"/>
      <c r="AD494" s="14"/>
      <c r="AE494" s="14"/>
      <c r="AT494" s="254" t="s">
        <v>307</v>
      </c>
      <c r="AU494" s="254" t="s">
        <v>81</v>
      </c>
      <c r="AV494" s="14" t="s">
        <v>81</v>
      </c>
      <c r="AW494" s="14" t="s">
        <v>33</v>
      </c>
      <c r="AX494" s="14" t="s">
        <v>72</v>
      </c>
      <c r="AY494" s="254" t="s">
        <v>295</v>
      </c>
    </row>
    <row r="495" s="15" customFormat="1">
      <c r="A495" s="15"/>
      <c r="B495" s="255"/>
      <c r="C495" s="256"/>
      <c r="D495" s="235" t="s">
        <v>307</v>
      </c>
      <c r="E495" s="257" t="s">
        <v>21</v>
      </c>
      <c r="F495" s="258" t="s">
        <v>312</v>
      </c>
      <c r="G495" s="256"/>
      <c r="H495" s="259">
        <v>131.21000000000001</v>
      </c>
      <c r="I495" s="260"/>
      <c r="J495" s="256"/>
      <c r="K495" s="256"/>
      <c r="L495" s="261"/>
      <c r="M495" s="262"/>
      <c r="N495" s="263"/>
      <c r="O495" s="263"/>
      <c r="P495" s="263"/>
      <c r="Q495" s="263"/>
      <c r="R495" s="263"/>
      <c r="S495" s="263"/>
      <c r="T495" s="264"/>
      <c r="U495" s="15"/>
      <c r="V495" s="15"/>
      <c r="W495" s="15"/>
      <c r="X495" s="15"/>
      <c r="Y495" s="15"/>
      <c r="Z495" s="15"/>
      <c r="AA495" s="15"/>
      <c r="AB495" s="15"/>
      <c r="AC495" s="15"/>
      <c r="AD495" s="15"/>
      <c r="AE495" s="15"/>
      <c r="AT495" s="265" t="s">
        <v>307</v>
      </c>
      <c r="AU495" s="265" t="s">
        <v>81</v>
      </c>
      <c r="AV495" s="15" t="s">
        <v>303</v>
      </c>
      <c r="AW495" s="15" t="s">
        <v>33</v>
      </c>
      <c r="AX495" s="15" t="s">
        <v>79</v>
      </c>
      <c r="AY495" s="265" t="s">
        <v>295</v>
      </c>
    </row>
    <row r="496" s="2" customFormat="1" ht="24.15" customHeight="1">
      <c r="A496" s="40"/>
      <c r="B496" s="41"/>
      <c r="C496" s="215" t="s">
        <v>1561</v>
      </c>
      <c r="D496" s="215" t="s">
        <v>298</v>
      </c>
      <c r="E496" s="216" t="s">
        <v>1557</v>
      </c>
      <c r="F496" s="217" t="s">
        <v>1558</v>
      </c>
      <c r="G496" s="218" t="s">
        <v>301</v>
      </c>
      <c r="H496" s="219">
        <v>111.67</v>
      </c>
      <c r="I496" s="220"/>
      <c r="J496" s="221">
        <f>ROUND(I496*H496,2)</f>
        <v>0</v>
      </c>
      <c r="K496" s="217" t="s">
        <v>302</v>
      </c>
      <c r="L496" s="46"/>
      <c r="M496" s="222" t="s">
        <v>21</v>
      </c>
      <c r="N496" s="223" t="s">
        <v>43</v>
      </c>
      <c r="O496" s="86"/>
      <c r="P496" s="224">
        <f>O496*H496</f>
        <v>0</v>
      </c>
      <c r="Q496" s="224">
        <v>0.00029999999999999997</v>
      </c>
      <c r="R496" s="224">
        <f>Q496*H496</f>
        <v>0.033500999999999996</v>
      </c>
      <c r="S496" s="224">
        <v>0</v>
      </c>
      <c r="T496" s="225">
        <f>S496*H496</f>
        <v>0</v>
      </c>
      <c r="U496" s="40"/>
      <c r="V496" s="40"/>
      <c r="W496" s="40"/>
      <c r="X496" s="40"/>
      <c r="Y496" s="40"/>
      <c r="Z496" s="40"/>
      <c r="AA496" s="40"/>
      <c r="AB496" s="40"/>
      <c r="AC496" s="40"/>
      <c r="AD496" s="40"/>
      <c r="AE496" s="40"/>
      <c r="AR496" s="226" t="s">
        <v>373</v>
      </c>
      <c r="AT496" s="226" t="s">
        <v>298</v>
      </c>
      <c r="AU496" s="226" t="s">
        <v>81</v>
      </c>
      <c r="AY496" s="19" t="s">
        <v>295</v>
      </c>
      <c r="BE496" s="227">
        <f>IF(N496="základní",J496,0)</f>
        <v>0</v>
      </c>
      <c r="BF496" s="227">
        <f>IF(N496="snížená",J496,0)</f>
        <v>0</v>
      </c>
      <c r="BG496" s="227">
        <f>IF(N496="zákl. přenesená",J496,0)</f>
        <v>0</v>
      </c>
      <c r="BH496" s="227">
        <f>IF(N496="sníž. přenesená",J496,0)</f>
        <v>0</v>
      </c>
      <c r="BI496" s="227">
        <f>IF(N496="nulová",J496,0)</f>
        <v>0</v>
      </c>
      <c r="BJ496" s="19" t="s">
        <v>79</v>
      </c>
      <c r="BK496" s="227">
        <f>ROUND(I496*H496,2)</f>
        <v>0</v>
      </c>
      <c r="BL496" s="19" t="s">
        <v>373</v>
      </c>
      <c r="BM496" s="226" t="s">
        <v>1944</v>
      </c>
    </row>
    <row r="497" s="2" customFormat="1">
      <c r="A497" s="40"/>
      <c r="B497" s="41"/>
      <c r="C497" s="42"/>
      <c r="D497" s="228" t="s">
        <v>305</v>
      </c>
      <c r="E497" s="42"/>
      <c r="F497" s="229" t="s">
        <v>1560</v>
      </c>
      <c r="G497" s="42"/>
      <c r="H497" s="42"/>
      <c r="I497" s="230"/>
      <c r="J497" s="42"/>
      <c r="K497" s="42"/>
      <c r="L497" s="46"/>
      <c r="M497" s="231"/>
      <c r="N497" s="232"/>
      <c r="O497" s="86"/>
      <c r="P497" s="86"/>
      <c r="Q497" s="86"/>
      <c r="R497" s="86"/>
      <c r="S497" s="86"/>
      <c r="T497" s="87"/>
      <c r="U497" s="40"/>
      <c r="V497" s="40"/>
      <c r="W497" s="40"/>
      <c r="X497" s="40"/>
      <c r="Y497" s="40"/>
      <c r="Z497" s="40"/>
      <c r="AA497" s="40"/>
      <c r="AB497" s="40"/>
      <c r="AC497" s="40"/>
      <c r="AD497" s="40"/>
      <c r="AE497" s="40"/>
      <c r="AT497" s="19" t="s">
        <v>305</v>
      </c>
      <c r="AU497" s="19" t="s">
        <v>81</v>
      </c>
    </row>
    <row r="498" s="14" customFormat="1">
      <c r="A498" s="14"/>
      <c r="B498" s="244"/>
      <c r="C498" s="245"/>
      <c r="D498" s="235" t="s">
        <v>307</v>
      </c>
      <c r="E498" s="246" t="s">
        <v>21</v>
      </c>
      <c r="F498" s="247" t="s">
        <v>1825</v>
      </c>
      <c r="G498" s="245"/>
      <c r="H498" s="248">
        <v>111.67</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307</v>
      </c>
      <c r="AU498" s="254" t="s">
        <v>81</v>
      </c>
      <c r="AV498" s="14" t="s">
        <v>81</v>
      </c>
      <c r="AW498" s="14" t="s">
        <v>33</v>
      </c>
      <c r="AX498" s="14" t="s">
        <v>72</v>
      </c>
      <c r="AY498" s="254" t="s">
        <v>295</v>
      </c>
    </row>
    <row r="499" s="15" customFormat="1">
      <c r="A499" s="15"/>
      <c r="B499" s="255"/>
      <c r="C499" s="256"/>
      <c r="D499" s="235" t="s">
        <v>307</v>
      </c>
      <c r="E499" s="257" t="s">
        <v>21</v>
      </c>
      <c r="F499" s="258" t="s">
        <v>312</v>
      </c>
      <c r="G499" s="256"/>
      <c r="H499" s="259">
        <v>111.67</v>
      </c>
      <c r="I499" s="260"/>
      <c r="J499" s="256"/>
      <c r="K499" s="256"/>
      <c r="L499" s="261"/>
      <c r="M499" s="262"/>
      <c r="N499" s="263"/>
      <c r="O499" s="263"/>
      <c r="P499" s="263"/>
      <c r="Q499" s="263"/>
      <c r="R499" s="263"/>
      <c r="S499" s="263"/>
      <c r="T499" s="264"/>
      <c r="U499" s="15"/>
      <c r="V499" s="15"/>
      <c r="W499" s="15"/>
      <c r="X499" s="15"/>
      <c r="Y499" s="15"/>
      <c r="Z499" s="15"/>
      <c r="AA499" s="15"/>
      <c r="AB499" s="15"/>
      <c r="AC499" s="15"/>
      <c r="AD499" s="15"/>
      <c r="AE499" s="15"/>
      <c r="AT499" s="265" t="s">
        <v>307</v>
      </c>
      <c r="AU499" s="265" t="s">
        <v>81</v>
      </c>
      <c r="AV499" s="15" t="s">
        <v>303</v>
      </c>
      <c r="AW499" s="15" t="s">
        <v>33</v>
      </c>
      <c r="AX499" s="15" t="s">
        <v>79</v>
      </c>
      <c r="AY499" s="265" t="s">
        <v>295</v>
      </c>
    </row>
    <row r="500" s="2" customFormat="1" ht="24.15" customHeight="1">
      <c r="A500" s="40"/>
      <c r="B500" s="41"/>
      <c r="C500" s="286" t="s">
        <v>1566</v>
      </c>
      <c r="D500" s="286" t="s">
        <v>947</v>
      </c>
      <c r="E500" s="287" t="s">
        <v>1562</v>
      </c>
      <c r="F500" s="288" t="s">
        <v>1563</v>
      </c>
      <c r="G500" s="289" t="s">
        <v>301</v>
      </c>
      <c r="H500" s="290">
        <v>122.837</v>
      </c>
      <c r="I500" s="291"/>
      <c r="J500" s="292">
        <f>ROUND(I500*H500,2)</f>
        <v>0</v>
      </c>
      <c r="K500" s="288" t="s">
        <v>21</v>
      </c>
      <c r="L500" s="293"/>
      <c r="M500" s="294" t="s">
        <v>21</v>
      </c>
      <c r="N500" s="295" t="s">
        <v>43</v>
      </c>
      <c r="O500" s="86"/>
      <c r="P500" s="224">
        <f>O500*H500</f>
        <v>0</v>
      </c>
      <c r="Q500" s="224">
        <v>0.00264</v>
      </c>
      <c r="R500" s="224">
        <f>Q500*H500</f>
        <v>0.32428968000000002</v>
      </c>
      <c r="S500" s="224">
        <v>0</v>
      </c>
      <c r="T500" s="225">
        <f>S500*H500</f>
        <v>0</v>
      </c>
      <c r="U500" s="40"/>
      <c r="V500" s="40"/>
      <c r="W500" s="40"/>
      <c r="X500" s="40"/>
      <c r="Y500" s="40"/>
      <c r="Z500" s="40"/>
      <c r="AA500" s="40"/>
      <c r="AB500" s="40"/>
      <c r="AC500" s="40"/>
      <c r="AD500" s="40"/>
      <c r="AE500" s="40"/>
      <c r="AR500" s="226" t="s">
        <v>997</v>
      </c>
      <c r="AT500" s="226" t="s">
        <v>947</v>
      </c>
      <c r="AU500" s="226" t="s">
        <v>81</v>
      </c>
      <c r="AY500" s="19" t="s">
        <v>295</v>
      </c>
      <c r="BE500" s="227">
        <f>IF(N500="základní",J500,0)</f>
        <v>0</v>
      </c>
      <c r="BF500" s="227">
        <f>IF(N500="snížená",J500,0)</f>
        <v>0</v>
      </c>
      <c r="BG500" s="227">
        <f>IF(N500="zákl. přenesená",J500,0)</f>
        <v>0</v>
      </c>
      <c r="BH500" s="227">
        <f>IF(N500="sníž. přenesená",J500,0)</f>
        <v>0</v>
      </c>
      <c r="BI500" s="227">
        <f>IF(N500="nulová",J500,0)</f>
        <v>0</v>
      </c>
      <c r="BJ500" s="19" t="s">
        <v>79</v>
      </c>
      <c r="BK500" s="227">
        <f>ROUND(I500*H500,2)</f>
        <v>0</v>
      </c>
      <c r="BL500" s="19" t="s">
        <v>373</v>
      </c>
      <c r="BM500" s="226" t="s">
        <v>1945</v>
      </c>
    </row>
    <row r="501" s="14" customFormat="1">
      <c r="A501" s="14"/>
      <c r="B501" s="244"/>
      <c r="C501" s="245"/>
      <c r="D501" s="235" t="s">
        <v>307</v>
      </c>
      <c r="E501" s="245"/>
      <c r="F501" s="247" t="s">
        <v>1946</v>
      </c>
      <c r="G501" s="245"/>
      <c r="H501" s="248">
        <v>122.837</v>
      </c>
      <c r="I501" s="249"/>
      <c r="J501" s="245"/>
      <c r="K501" s="245"/>
      <c r="L501" s="250"/>
      <c r="M501" s="251"/>
      <c r="N501" s="252"/>
      <c r="O501" s="252"/>
      <c r="P501" s="252"/>
      <c r="Q501" s="252"/>
      <c r="R501" s="252"/>
      <c r="S501" s="252"/>
      <c r="T501" s="253"/>
      <c r="U501" s="14"/>
      <c r="V501" s="14"/>
      <c r="W501" s="14"/>
      <c r="X501" s="14"/>
      <c r="Y501" s="14"/>
      <c r="Z501" s="14"/>
      <c r="AA501" s="14"/>
      <c r="AB501" s="14"/>
      <c r="AC501" s="14"/>
      <c r="AD501" s="14"/>
      <c r="AE501" s="14"/>
      <c r="AT501" s="254" t="s">
        <v>307</v>
      </c>
      <c r="AU501" s="254" t="s">
        <v>81</v>
      </c>
      <c r="AV501" s="14" t="s">
        <v>81</v>
      </c>
      <c r="AW501" s="14" t="s">
        <v>4</v>
      </c>
      <c r="AX501" s="14" t="s">
        <v>79</v>
      </c>
      <c r="AY501" s="254" t="s">
        <v>295</v>
      </c>
    </row>
    <row r="502" s="2" customFormat="1" ht="24.15" customHeight="1">
      <c r="A502" s="40"/>
      <c r="B502" s="41"/>
      <c r="C502" s="215" t="s">
        <v>1570</v>
      </c>
      <c r="D502" s="215" t="s">
        <v>298</v>
      </c>
      <c r="E502" s="216" t="s">
        <v>1125</v>
      </c>
      <c r="F502" s="217" t="s">
        <v>1126</v>
      </c>
      <c r="G502" s="218" t="s">
        <v>301</v>
      </c>
      <c r="H502" s="219">
        <v>19.539999999999999</v>
      </c>
      <c r="I502" s="220"/>
      <c r="J502" s="221">
        <f>ROUND(I502*H502,2)</f>
        <v>0</v>
      </c>
      <c r="K502" s="217" t="s">
        <v>302</v>
      </c>
      <c r="L502" s="46"/>
      <c r="M502" s="222" t="s">
        <v>21</v>
      </c>
      <c r="N502" s="223" t="s">
        <v>43</v>
      </c>
      <c r="O502" s="86"/>
      <c r="P502" s="224">
        <f>O502*H502</f>
        <v>0</v>
      </c>
      <c r="Q502" s="224">
        <v>0.00040000000000000002</v>
      </c>
      <c r="R502" s="224">
        <f>Q502*H502</f>
        <v>0.007816</v>
      </c>
      <c r="S502" s="224">
        <v>0</v>
      </c>
      <c r="T502" s="225">
        <f>S502*H502</f>
        <v>0</v>
      </c>
      <c r="U502" s="40"/>
      <c r="V502" s="40"/>
      <c r="W502" s="40"/>
      <c r="X502" s="40"/>
      <c r="Y502" s="40"/>
      <c r="Z502" s="40"/>
      <c r="AA502" s="40"/>
      <c r="AB502" s="40"/>
      <c r="AC502" s="40"/>
      <c r="AD502" s="40"/>
      <c r="AE502" s="40"/>
      <c r="AR502" s="226" t="s">
        <v>373</v>
      </c>
      <c r="AT502" s="226" t="s">
        <v>298</v>
      </c>
      <c r="AU502" s="226" t="s">
        <v>81</v>
      </c>
      <c r="AY502" s="19" t="s">
        <v>295</v>
      </c>
      <c r="BE502" s="227">
        <f>IF(N502="základní",J502,0)</f>
        <v>0</v>
      </c>
      <c r="BF502" s="227">
        <f>IF(N502="snížená",J502,0)</f>
        <v>0</v>
      </c>
      <c r="BG502" s="227">
        <f>IF(N502="zákl. přenesená",J502,0)</f>
        <v>0</v>
      </c>
      <c r="BH502" s="227">
        <f>IF(N502="sníž. přenesená",J502,0)</f>
        <v>0</v>
      </c>
      <c r="BI502" s="227">
        <f>IF(N502="nulová",J502,0)</f>
        <v>0</v>
      </c>
      <c r="BJ502" s="19" t="s">
        <v>79</v>
      </c>
      <c r="BK502" s="227">
        <f>ROUND(I502*H502,2)</f>
        <v>0</v>
      </c>
      <c r="BL502" s="19" t="s">
        <v>373</v>
      </c>
      <c r="BM502" s="226" t="s">
        <v>1947</v>
      </c>
    </row>
    <row r="503" s="2" customFormat="1">
      <c r="A503" s="40"/>
      <c r="B503" s="41"/>
      <c r="C503" s="42"/>
      <c r="D503" s="228" t="s">
        <v>305</v>
      </c>
      <c r="E503" s="42"/>
      <c r="F503" s="229" t="s">
        <v>1128</v>
      </c>
      <c r="G503" s="42"/>
      <c r="H503" s="42"/>
      <c r="I503" s="230"/>
      <c r="J503" s="42"/>
      <c r="K503" s="42"/>
      <c r="L503" s="46"/>
      <c r="M503" s="231"/>
      <c r="N503" s="232"/>
      <c r="O503" s="86"/>
      <c r="P503" s="86"/>
      <c r="Q503" s="86"/>
      <c r="R503" s="86"/>
      <c r="S503" s="86"/>
      <c r="T503" s="87"/>
      <c r="U503" s="40"/>
      <c r="V503" s="40"/>
      <c r="W503" s="40"/>
      <c r="X503" s="40"/>
      <c r="Y503" s="40"/>
      <c r="Z503" s="40"/>
      <c r="AA503" s="40"/>
      <c r="AB503" s="40"/>
      <c r="AC503" s="40"/>
      <c r="AD503" s="40"/>
      <c r="AE503" s="40"/>
      <c r="AT503" s="19" t="s">
        <v>305</v>
      </c>
      <c r="AU503" s="19" t="s">
        <v>81</v>
      </c>
    </row>
    <row r="504" s="14" customFormat="1">
      <c r="A504" s="14"/>
      <c r="B504" s="244"/>
      <c r="C504" s="245"/>
      <c r="D504" s="235" t="s">
        <v>307</v>
      </c>
      <c r="E504" s="246" t="s">
        <v>21</v>
      </c>
      <c r="F504" s="247" t="s">
        <v>1827</v>
      </c>
      <c r="G504" s="245"/>
      <c r="H504" s="248">
        <v>19.539999999999999</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307</v>
      </c>
      <c r="AU504" s="254" t="s">
        <v>81</v>
      </c>
      <c r="AV504" s="14" t="s">
        <v>81</v>
      </c>
      <c r="AW504" s="14" t="s">
        <v>33</v>
      </c>
      <c r="AX504" s="14" t="s">
        <v>72</v>
      </c>
      <c r="AY504" s="254" t="s">
        <v>295</v>
      </c>
    </row>
    <row r="505" s="15" customFormat="1">
      <c r="A505" s="15"/>
      <c r="B505" s="255"/>
      <c r="C505" s="256"/>
      <c r="D505" s="235" t="s">
        <v>307</v>
      </c>
      <c r="E505" s="257" t="s">
        <v>21</v>
      </c>
      <c r="F505" s="258" t="s">
        <v>312</v>
      </c>
      <c r="G505" s="256"/>
      <c r="H505" s="259">
        <v>19.539999999999999</v>
      </c>
      <c r="I505" s="260"/>
      <c r="J505" s="256"/>
      <c r="K505" s="256"/>
      <c r="L505" s="261"/>
      <c r="M505" s="262"/>
      <c r="N505" s="263"/>
      <c r="O505" s="263"/>
      <c r="P505" s="263"/>
      <c r="Q505" s="263"/>
      <c r="R505" s="263"/>
      <c r="S505" s="263"/>
      <c r="T505" s="264"/>
      <c r="U505" s="15"/>
      <c r="V505" s="15"/>
      <c r="W505" s="15"/>
      <c r="X505" s="15"/>
      <c r="Y505" s="15"/>
      <c r="Z505" s="15"/>
      <c r="AA505" s="15"/>
      <c r="AB505" s="15"/>
      <c r="AC505" s="15"/>
      <c r="AD505" s="15"/>
      <c r="AE505" s="15"/>
      <c r="AT505" s="265" t="s">
        <v>307</v>
      </c>
      <c r="AU505" s="265" t="s">
        <v>81</v>
      </c>
      <c r="AV505" s="15" t="s">
        <v>303</v>
      </c>
      <c r="AW505" s="15" t="s">
        <v>33</v>
      </c>
      <c r="AX505" s="15" t="s">
        <v>79</v>
      </c>
      <c r="AY505" s="265" t="s">
        <v>295</v>
      </c>
    </row>
    <row r="506" s="2" customFormat="1" ht="44.25" customHeight="1">
      <c r="A506" s="40"/>
      <c r="B506" s="41"/>
      <c r="C506" s="286" t="s">
        <v>1573</v>
      </c>
      <c r="D506" s="286" t="s">
        <v>947</v>
      </c>
      <c r="E506" s="287" t="s">
        <v>1130</v>
      </c>
      <c r="F506" s="288" t="s">
        <v>1131</v>
      </c>
      <c r="G506" s="289" t="s">
        <v>301</v>
      </c>
      <c r="H506" s="290">
        <v>21.494</v>
      </c>
      <c r="I506" s="291"/>
      <c r="J506" s="292">
        <f>ROUND(I506*H506,2)</f>
        <v>0</v>
      </c>
      <c r="K506" s="288" t="s">
        <v>302</v>
      </c>
      <c r="L506" s="293"/>
      <c r="M506" s="294" t="s">
        <v>21</v>
      </c>
      <c r="N506" s="295" t="s">
        <v>43</v>
      </c>
      <c r="O506" s="86"/>
      <c r="P506" s="224">
        <f>O506*H506</f>
        <v>0</v>
      </c>
      <c r="Q506" s="224">
        <v>0.0032000000000000002</v>
      </c>
      <c r="R506" s="224">
        <f>Q506*H506</f>
        <v>0.068780800000000003</v>
      </c>
      <c r="S506" s="224">
        <v>0</v>
      </c>
      <c r="T506" s="225">
        <f>S506*H506</f>
        <v>0</v>
      </c>
      <c r="U506" s="40"/>
      <c r="V506" s="40"/>
      <c r="W506" s="40"/>
      <c r="X506" s="40"/>
      <c r="Y506" s="40"/>
      <c r="Z506" s="40"/>
      <c r="AA506" s="40"/>
      <c r="AB506" s="40"/>
      <c r="AC506" s="40"/>
      <c r="AD506" s="40"/>
      <c r="AE506" s="40"/>
      <c r="AR506" s="226" t="s">
        <v>997</v>
      </c>
      <c r="AT506" s="226" t="s">
        <v>947</v>
      </c>
      <c r="AU506" s="226" t="s">
        <v>81</v>
      </c>
      <c r="AY506" s="19" t="s">
        <v>295</v>
      </c>
      <c r="BE506" s="227">
        <f>IF(N506="základní",J506,0)</f>
        <v>0</v>
      </c>
      <c r="BF506" s="227">
        <f>IF(N506="snížená",J506,0)</f>
        <v>0</v>
      </c>
      <c r="BG506" s="227">
        <f>IF(N506="zákl. přenesená",J506,0)</f>
        <v>0</v>
      </c>
      <c r="BH506" s="227">
        <f>IF(N506="sníž. přenesená",J506,0)</f>
        <v>0</v>
      </c>
      <c r="BI506" s="227">
        <f>IF(N506="nulová",J506,0)</f>
        <v>0</v>
      </c>
      <c r="BJ506" s="19" t="s">
        <v>79</v>
      </c>
      <c r="BK506" s="227">
        <f>ROUND(I506*H506,2)</f>
        <v>0</v>
      </c>
      <c r="BL506" s="19" t="s">
        <v>373</v>
      </c>
      <c r="BM506" s="226" t="s">
        <v>1948</v>
      </c>
    </row>
    <row r="507" s="14" customFormat="1">
      <c r="A507" s="14"/>
      <c r="B507" s="244"/>
      <c r="C507" s="245"/>
      <c r="D507" s="235" t="s">
        <v>307</v>
      </c>
      <c r="E507" s="245"/>
      <c r="F507" s="247" t="s">
        <v>1949</v>
      </c>
      <c r="G507" s="245"/>
      <c r="H507" s="248">
        <v>21.494</v>
      </c>
      <c r="I507" s="249"/>
      <c r="J507" s="245"/>
      <c r="K507" s="245"/>
      <c r="L507" s="250"/>
      <c r="M507" s="251"/>
      <c r="N507" s="252"/>
      <c r="O507" s="252"/>
      <c r="P507" s="252"/>
      <c r="Q507" s="252"/>
      <c r="R507" s="252"/>
      <c r="S507" s="252"/>
      <c r="T507" s="253"/>
      <c r="U507" s="14"/>
      <c r="V507" s="14"/>
      <c r="W507" s="14"/>
      <c r="X507" s="14"/>
      <c r="Y507" s="14"/>
      <c r="Z507" s="14"/>
      <c r="AA507" s="14"/>
      <c r="AB507" s="14"/>
      <c r="AC507" s="14"/>
      <c r="AD507" s="14"/>
      <c r="AE507" s="14"/>
      <c r="AT507" s="254" t="s">
        <v>307</v>
      </c>
      <c r="AU507" s="254" t="s">
        <v>81</v>
      </c>
      <c r="AV507" s="14" t="s">
        <v>81</v>
      </c>
      <c r="AW507" s="14" t="s">
        <v>4</v>
      </c>
      <c r="AX507" s="14" t="s">
        <v>79</v>
      </c>
      <c r="AY507" s="254" t="s">
        <v>295</v>
      </c>
    </row>
    <row r="508" s="2" customFormat="1" ht="16.5" customHeight="1">
      <c r="A508" s="40"/>
      <c r="B508" s="41"/>
      <c r="C508" s="215" t="s">
        <v>1576</v>
      </c>
      <c r="D508" s="215" t="s">
        <v>298</v>
      </c>
      <c r="E508" s="216" t="s">
        <v>1134</v>
      </c>
      <c r="F508" s="217" t="s">
        <v>1135</v>
      </c>
      <c r="G508" s="218" t="s">
        <v>328</v>
      </c>
      <c r="H508" s="219">
        <v>17.585999999999999</v>
      </c>
      <c r="I508" s="220"/>
      <c r="J508" s="221">
        <f>ROUND(I508*H508,2)</f>
        <v>0</v>
      </c>
      <c r="K508" s="217" t="s">
        <v>523</v>
      </c>
      <c r="L508" s="46"/>
      <c r="M508" s="222" t="s">
        <v>21</v>
      </c>
      <c r="N508" s="223" t="s">
        <v>43</v>
      </c>
      <c r="O508" s="86"/>
      <c r="P508" s="224">
        <f>O508*H508</f>
        <v>0</v>
      </c>
      <c r="Q508" s="224">
        <v>0.01</v>
      </c>
      <c r="R508" s="224">
        <f>Q508*H508</f>
        <v>0.17585999999999999</v>
      </c>
      <c r="S508" s="224">
        <v>0</v>
      </c>
      <c r="T508" s="225">
        <f>S508*H508</f>
        <v>0</v>
      </c>
      <c r="U508" s="40"/>
      <c r="V508" s="40"/>
      <c r="W508" s="40"/>
      <c r="X508" s="40"/>
      <c r="Y508" s="40"/>
      <c r="Z508" s="40"/>
      <c r="AA508" s="40"/>
      <c r="AB508" s="40"/>
      <c r="AC508" s="40"/>
      <c r="AD508" s="40"/>
      <c r="AE508" s="40"/>
      <c r="AR508" s="226" t="s">
        <v>373</v>
      </c>
      <c r="AT508" s="226" t="s">
        <v>298</v>
      </c>
      <c r="AU508" s="226" t="s">
        <v>81</v>
      </c>
      <c r="AY508" s="19" t="s">
        <v>295</v>
      </c>
      <c r="BE508" s="227">
        <f>IF(N508="základní",J508,0)</f>
        <v>0</v>
      </c>
      <c r="BF508" s="227">
        <f>IF(N508="snížená",J508,0)</f>
        <v>0</v>
      </c>
      <c r="BG508" s="227">
        <f>IF(N508="zákl. přenesená",J508,0)</f>
        <v>0</v>
      </c>
      <c r="BH508" s="227">
        <f>IF(N508="sníž. přenesená",J508,0)</f>
        <v>0</v>
      </c>
      <c r="BI508" s="227">
        <f>IF(N508="nulová",J508,0)</f>
        <v>0</v>
      </c>
      <c r="BJ508" s="19" t="s">
        <v>79</v>
      </c>
      <c r="BK508" s="227">
        <f>ROUND(I508*H508,2)</f>
        <v>0</v>
      </c>
      <c r="BL508" s="19" t="s">
        <v>373</v>
      </c>
      <c r="BM508" s="226" t="s">
        <v>1950</v>
      </c>
    </row>
    <row r="509" s="14" customFormat="1">
      <c r="A509" s="14"/>
      <c r="B509" s="244"/>
      <c r="C509" s="245"/>
      <c r="D509" s="235" t="s">
        <v>307</v>
      </c>
      <c r="E509" s="246" t="s">
        <v>21</v>
      </c>
      <c r="F509" s="247" t="s">
        <v>1865</v>
      </c>
      <c r="G509" s="245"/>
      <c r="H509" s="248">
        <v>17.585999999999999</v>
      </c>
      <c r="I509" s="249"/>
      <c r="J509" s="245"/>
      <c r="K509" s="245"/>
      <c r="L509" s="250"/>
      <c r="M509" s="251"/>
      <c r="N509" s="252"/>
      <c r="O509" s="252"/>
      <c r="P509" s="252"/>
      <c r="Q509" s="252"/>
      <c r="R509" s="252"/>
      <c r="S509" s="252"/>
      <c r="T509" s="253"/>
      <c r="U509" s="14"/>
      <c r="V509" s="14"/>
      <c r="W509" s="14"/>
      <c r="X509" s="14"/>
      <c r="Y509" s="14"/>
      <c r="Z509" s="14"/>
      <c r="AA509" s="14"/>
      <c r="AB509" s="14"/>
      <c r="AC509" s="14"/>
      <c r="AD509" s="14"/>
      <c r="AE509" s="14"/>
      <c r="AT509" s="254" t="s">
        <v>307</v>
      </c>
      <c r="AU509" s="254" t="s">
        <v>81</v>
      </c>
      <c r="AV509" s="14" t="s">
        <v>81</v>
      </c>
      <c r="AW509" s="14" t="s">
        <v>33</v>
      </c>
      <c r="AX509" s="14" t="s">
        <v>72</v>
      </c>
      <c r="AY509" s="254" t="s">
        <v>295</v>
      </c>
    </row>
    <row r="510" s="15" customFormat="1">
      <c r="A510" s="15"/>
      <c r="B510" s="255"/>
      <c r="C510" s="256"/>
      <c r="D510" s="235" t="s">
        <v>307</v>
      </c>
      <c r="E510" s="257" t="s">
        <v>21</v>
      </c>
      <c r="F510" s="258" t="s">
        <v>312</v>
      </c>
      <c r="G510" s="256"/>
      <c r="H510" s="259">
        <v>17.585999999999999</v>
      </c>
      <c r="I510" s="260"/>
      <c r="J510" s="256"/>
      <c r="K510" s="256"/>
      <c r="L510" s="261"/>
      <c r="M510" s="262"/>
      <c r="N510" s="263"/>
      <c r="O510" s="263"/>
      <c r="P510" s="263"/>
      <c r="Q510" s="263"/>
      <c r="R510" s="263"/>
      <c r="S510" s="263"/>
      <c r="T510" s="264"/>
      <c r="U510" s="15"/>
      <c r="V510" s="15"/>
      <c r="W510" s="15"/>
      <c r="X510" s="15"/>
      <c r="Y510" s="15"/>
      <c r="Z510" s="15"/>
      <c r="AA510" s="15"/>
      <c r="AB510" s="15"/>
      <c r="AC510" s="15"/>
      <c r="AD510" s="15"/>
      <c r="AE510" s="15"/>
      <c r="AT510" s="265" t="s">
        <v>307</v>
      </c>
      <c r="AU510" s="265" t="s">
        <v>81</v>
      </c>
      <c r="AV510" s="15" t="s">
        <v>303</v>
      </c>
      <c r="AW510" s="15" t="s">
        <v>33</v>
      </c>
      <c r="AX510" s="15" t="s">
        <v>79</v>
      </c>
      <c r="AY510" s="265" t="s">
        <v>295</v>
      </c>
    </row>
    <row r="511" s="2" customFormat="1" ht="24.15" customHeight="1">
      <c r="A511" s="40"/>
      <c r="B511" s="41"/>
      <c r="C511" s="215" t="s">
        <v>1578</v>
      </c>
      <c r="D511" s="215" t="s">
        <v>298</v>
      </c>
      <c r="E511" s="216" t="s">
        <v>1567</v>
      </c>
      <c r="F511" s="217" t="s">
        <v>1568</v>
      </c>
      <c r="G511" s="218" t="s">
        <v>328</v>
      </c>
      <c r="H511" s="219">
        <v>100.503</v>
      </c>
      <c r="I511" s="220"/>
      <c r="J511" s="221">
        <f>ROUND(I511*H511,2)</f>
        <v>0</v>
      </c>
      <c r="K511" s="217" t="s">
        <v>523</v>
      </c>
      <c r="L511" s="46"/>
      <c r="M511" s="222" t="s">
        <v>21</v>
      </c>
      <c r="N511" s="223" t="s">
        <v>43</v>
      </c>
      <c r="O511" s="86"/>
      <c r="P511" s="224">
        <f>O511*H511</f>
        <v>0</v>
      </c>
      <c r="Q511" s="224">
        <v>0.01</v>
      </c>
      <c r="R511" s="224">
        <f>Q511*H511</f>
        <v>1.0050300000000001</v>
      </c>
      <c r="S511" s="224">
        <v>0</v>
      </c>
      <c r="T511" s="225">
        <f>S511*H511</f>
        <v>0</v>
      </c>
      <c r="U511" s="40"/>
      <c r="V511" s="40"/>
      <c r="W511" s="40"/>
      <c r="X511" s="40"/>
      <c r="Y511" s="40"/>
      <c r="Z511" s="40"/>
      <c r="AA511" s="40"/>
      <c r="AB511" s="40"/>
      <c r="AC511" s="40"/>
      <c r="AD511" s="40"/>
      <c r="AE511" s="40"/>
      <c r="AR511" s="226" t="s">
        <v>373</v>
      </c>
      <c r="AT511" s="226" t="s">
        <v>298</v>
      </c>
      <c r="AU511" s="226" t="s">
        <v>81</v>
      </c>
      <c r="AY511" s="19" t="s">
        <v>295</v>
      </c>
      <c r="BE511" s="227">
        <f>IF(N511="základní",J511,0)</f>
        <v>0</v>
      </c>
      <c r="BF511" s="227">
        <f>IF(N511="snížená",J511,0)</f>
        <v>0</v>
      </c>
      <c r="BG511" s="227">
        <f>IF(N511="zákl. přenesená",J511,0)</f>
        <v>0</v>
      </c>
      <c r="BH511" s="227">
        <f>IF(N511="sníž. přenesená",J511,0)</f>
        <v>0</v>
      </c>
      <c r="BI511" s="227">
        <f>IF(N511="nulová",J511,0)</f>
        <v>0</v>
      </c>
      <c r="BJ511" s="19" t="s">
        <v>79</v>
      </c>
      <c r="BK511" s="227">
        <f>ROUND(I511*H511,2)</f>
        <v>0</v>
      </c>
      <c r="BL511" s="19" t="s">
        <v>373</v>
      </c>
      <c r="BM511" s="226" t="s">
        <v>1951</v>
      </c>
    </row>
    <row r="512" s="14" customFormat="1">
      <c r="A512" s="14"/>
      <c r="B512" s="244"/>
      <c r="C512" s="245"/>
      <c r="D512" s="235" t="s">
        <v>307</v>
      </c>
      <c r="E512" s="246" t="s">
        <v>21</v>
      </c>
      <c r="F512" s="247" t="s">
        <v>1863</v>
      </c>
      <c r="G512" s="245"/>
      <c r="H512" s="248">
        <v>100.503</v>
      </c>
      <c r="I512" s="249"/>
      <c r="J512" s="245"/>
      <c r="K512" s="245"/>
      <c r="L512" s="250"/>
      <c r="M512" s="251"/>
      <c r="N512" s="252"/>
      <c r="O512" s="252"/>
      <c r="P512" s="252"/>
      <c r="Q512" s="252"/>
      <c r="R512" s="252"/>
      <c r="S512" s="252"/>
      <c r="T512" s="253"/>
      <c r="U512" s="14"/>
      <c r="V512" s="14"/>
      <c r="W512" s="14"/>
      <c r="X512" s="14"/>
      <c r="Y512" s="14"/>
      <c r="Z512" s="14"/>
      <c r="AA512" s="14"/>
      <c r="AB512" s="14"/>
      <c r="AC512" s="14"/>
      <c r="AD512" s="14"/>
      <c r="AE512" s="14"/>
      <c r="AT512" s="254" t="s">
        <v>307</v>
      </c>
      <c r="AU512" s="254" t="s">
        <v>81</v>
      </c>
      <c r="AV512" s="14" t="s">
        <v>81</v>
      </c>
      <c r="AW512" s="14" t="s">
        <v>33</v>
      </c>
      <c r="AX512" s="14" t="s">
        <v>72</v>
      </c>
      <c r="AY512" s="254" t="s">
        <v>295</v>
      </c>
    </row>
    <row r="513" s="15" customFormat="1">
      <c r="A513" s="15"/>
      <c r="B513" s="255"/>
      <c r="C513" s="256"/>
      <c r="D513" s="235" t="s">
        <v>307</v>
      </c>
      <c r="E513" s="257" t="s">
        <v>21</v>
      </c>
      <c r="F513" s="258" t="s">
        <v>312</v>
      </c>
      <c r="G513" s="256"/>
      <c r="H513" s="259">
        <v>100.503</v>
      </c>
      <c r="I513" s="260"/>
      <c r="J513" s="256"/>
      <c r="K513" s="256"/>
      <c r="L513" s="261"/>
      <c r="M513" s="262"/>
      <c r="N513" s="263"/>
      <c r="O513" s="263"/>
      <c r="P513" s="263"/>
      <c r="Q513" s="263"/>
      <c r="R513" s="263"/>
      <c r="S513" s="263"/>
      <c r="T513" s="264"/>
      <c r="U513" s="15"/>
      <c r="V513" s="15"/>
      <c r="W513" s="15"/>
      <c r="X513" s="15"/>
      <c r="Y513" s="15"/>
      <c r="Z513" s="15"/>
      <c r="AA513" s="15"/>
      <c r="AB513" s="15"/>
      <c r="AC513" s="15"/>
      <c r="AD513" s="15"/>
      <c r="AE513" s="15"/>
      <c r="AT513" s="265" t="s">
        <v>307</v>
      </c>
      <c r="AU513" s="265" t="s">
        <v>81</v>
      </c>
      <c r="AV513" s="15" t="s">
        <v>303</v>
      </c>
      <c r="AW513" s="15" t="s">
        <v>33</v>
      </c>
      <c r="AX513" s="15" t="s">
        <v>79</v>
      </c>
      <c r="AY513" s="265" t="s">
        <v>295</v>
      </c>
    </row>
    <row r="514" s="2" customFormat="1" ht="16.5" customHeight="1">
      <c r="A514" s="40"/>
      <c r="B514" s="41"/>
      <c r="C514" s="215" t="s">
        <v>1582</v>
      </c>
      <c r="D514" s="215" t="s">
        <v>298</v>
      </c>
      <c r="E514" s="216" t="s">
        <v>1138</v>
      </c>
      <c r="F514" s="217" t="s">
        <v>1139</v>
      </c>
      <c r="G514" s="218" t="s">
        <v>328</v>
      </c>
      <c r="H514" s="219">
        <v>5</v>
      </c>
      <c r="I514" s="220"/>
      <c r="J514" s="221">
        <f>ROUND(I514*H514,2)</f>
        <v>0</v>
      </c>
      <c r="K514" s="217" t="s">
        <v>302</v>
      </c>
      <c r="L514" s="46"/>
      <c r="M514" s="222" t="s">
        <v>21</v>
      </c>
      <c r="N514" s="223" t="s">
        <v>43</v>
      </c>
      <c r="O514" s="86"/>
      <c r="P514" s="224">
        <f>O514*H514</f>
        <v>0</v>
      </c>
      <c r="Q514" s="224">
        <v>0</v>
      </c>
      <c r="R514" s="224">
        <f>Q514*H514</f>
        <v>0</v>
      </c>
      <c r="S514" s="224">
        <v>0</v>
      </c>
      <c r="T514" s="225">
        <f>S514*H514</f>
        <v>0</v>
      </c>
      <c r="U514" s="40"/>
      <c r="V514" s="40"/>
      <c r="W514" s="40"/>
      <c r="X514" s="40"/>
      <c r="Y514" s="40"/>
      <c r="Z514" s="40"/>
      <c r="AA514" s="40"/>
      <c r="AB514" s="40"/>
      <c r="AC514" s="40"/>
      <c r="AD514" s="40"/>
      <c r="AE514" s="40"/>
      <c r="AR514" s="226" t="s">
        <v>303</v>
      </c>
      <c r="AT514" s="226" t="s">
        <v>298</v>
      </c>
      <c r="AU514" s="226" t="s">
        <v>81</v>
      </c>
      <c r="AY514" s="19" t="s">
        <v>295</v>
      </c>
      <c r="BE514" s="227">
        <f>IF(N514="základní",J514,0)</f>
        <v>0</v>
      </c>
      <c r="BF514" s="227">
        <f>IF(N514="snížená",J514,0)</f>
        <v>0</v>
      </c>
      <c r="BG514" s="227">
        <f>IF(N514="zákl. přenesená",J514,0)</f>
        <v>0</v>
      </c>
      <c r="BH514" s="227">
        <f>IF(N514="sníž. přenesená",J514,0)</f>
        <v>0</v>
      </c>
      <c r="BI514" s="227">
        <f>IF(N514="nulová",J514,0)</f>
        <v>0</v>
      </c>
      <c r="BJ514" s="19" t="s">
        <v>79</v>
      </c>
      <c r="BK514" s="227">
        <f>ROUND(I514*H514,2)</f>
        <v>0</v>
      </c>
      <c r="BL514" s="19" t="s">
        <v>303</v>
      </c>
      <c r="BM514" s="226" t="s">
        <v>1952</v>
      </c>
    </row>
    <row r="515" s="2" customFormat="1">
      <c r="A515" s="40"/>
      <c r="B515" s="41"/>
      <c r="C515" s="42"/>
      <c r="D515" s="228" t="s">
        <v>305</v>
      </c>
      <c r="E515" s="42"/>
      <c r="F515" s="229" t="s">
        <v>1141</v>
      </c>
      <c r="G515" s="42"/>
      <c r="H515" s="42"/>
      <c r="I515" s="230"/>
      <c r="J515" s="42"/>
      <c r="K515" s="42"/>
      <c r="L515" s="46"/>
      <c r="M515" s="231"/>
      <c r="N515" s="232"/>
      <c r="O515" s="86"/>
      <c r="P515" s="86"/>
      <c r="Q515" s="86"/>
      <c r="R515" s="86"/>
      <c r="S515" s="86"/>
      <c r="T515" s="87"/>
      <c r="U515" s="40"/>
      <c r="V515" s="40"/>
      <c r="W515" s="40"/>
      <c r="X515" s="40"/>
      <c r="Y515" s="40"/>
      <c r="Z515" s="40"/>
      <c r="AA515" s="40"/>
      <c r="AB515" s="40"/>
      <c r="AC515" s="40"/>
      <c r="AD515" s="40"/>
      <c r="AE515" s="40"/>
      <c r="AT515" s="19" t="s">
        <v>305</v>
      </c>
      <c r="AU515" s="19" t="s">
        <v>81</v>
      </c>
    </row>
    <row r="516" s="13" customFormat="1">
      <c r="A516" s="13"/>
      <c r="B516" s="233"/>
      <c r="C516" s="234"/>
      <c r="D516" s="235" t="s">
        <v>307</v>
      </c>
      <c r="E516" s="236" t="s">
        <v>21</v>
      </c>
      <c r="F516" s="237" t="s">
        <v>1142</v>
      </c>
      <c r="G516" s="234"/>
      <c r="H516" s="236" t="s">
        <v>21</v>
      </c>
      <c r="I516" s="238"/>
      <c r="J516" s="234"/>
      <c r="K516" s="234"/>
      <c r="L516" s="239"/>
      <c r="M516" s="240"/>
      <c r="N516" s="241"/>
      <c r="O516" s="241"/>
      <c r="P516" s="241"/>
      <c r="Q516" s="241"/>
      <c r="R516" s="241"/>
      <c r="S516" s="241"/>
      <c r="T516" s="242"/>
      <c r="U516" s="13"/>
      <c r="V516" s="13"/>
      <c r="W516" s="13"/>
      <c r="X516" s="13"/>
      <c r="Y516" s="13"/>
      <c r="Z516" s="13"/>
      <c r="AA516" s="13"/>
      <c r="AB516" s="13"/>
      <c r="AC516" s="13"/>
      <c r="AD516" s="13"/>
      <c r="AE516" s="13"/>
      <c r="AT516" s="243" t="s">
        <v>307</v>
      </c>
      <c r="AU516" s="243" t="s">
        <v>81</v>
      </c>
      <c r="AV516" s="13" t="s">
        <v>79</v>
      </c>
      <c r="AW516" s="13" t="s">
        <v>33</v>
      </c>
      <c r="AX516" s="13" t="s">
        <v>72</v>
      </c>
      <c r="AY516" s="243" t="s">
        <v>295</v>
      </c>
    </row>
    <row r="517" s="14" customFormat="1">
      <c r="A517" s="14"/>
      <c r="B517" s="244"/>
      <c r="C517" s="245"/>
      <c r="D517" s="235" t="s">
        <v>307</v>
      </c>
      <c r="E517" s="246" t="s">
        <v>21</v>
      </c>
      <c r="F517" s="247" t="s">
        <v>1572</v>
      </c>
      <c r="G517" s="245"/>
      <c r="H517" s="248">
        <v>5</v>
      </c>
      <c r="I517" s="249"/>
      <c r="J517" s="245"/>
      <c r="K517" s="245"/>
      <c r="L517" s="250"/>
      <c r="M517" s="251"/>
      <c r="N517" s="252"/>
      <c r="O517" s="252"/>
      <c r="P517" s="252"/>
      <c r="Q517" s="252"/>
      <c r="R517" s="252"/>
      <c r="S517" s="252"/>
      <c r="T517" s="253"/>
      <c r="U517" s="14"/>
      <c r="V517" s="14"/>
      <c r="W517" s="14"/>
      <c r="X517" s="14"/>
      <c r="Y517" s="14"/>
      <c r="Z517" s="14"/>
      <c r="AA517" s="14"/>
      <c r="AB517" s="14"/>
      <c r="AC517" s="14"/>
      <c r="AD517" s="14"/>
      <c r="AE517" s="14"/>
      <c r="AT517" s="254" t="s">
        <v>307</v>
      </c>
      <c r="AU517" s="254" t="s">
        <v>81</v>
      </c>
      <c r="AV517" s="14" t="s">
        <v>81</v>
      </c>
      <c r="AW517" s="14" t="s">
        <v>33</v>
      </c>
      <c r="AX517" s="14" t="s">
        <v>72</v>
      </c>
      <c r="AY517" s="254" t="s">
        <v>295</v>
      </c>
    </row>
    <row r="518" s="15" customFormat="1">
      <c r="A518" s="15"/>
      <c r="B518" s="255"/>
      <c r="C518" s="256"/>
      <c r="D518" s="235" t="s">
        <v>307</v>
      </c>
      <c r="E518" s="257" t="s">
        <v>21</v>
      </c>
      <c r="F518" s="258" t="s">
        <v>312</v>
      </c>
      <c r="G518" s="256"/>
      <c r="H518" s="259">
        <v>5</v>
      </c>
      <c r="I518" s="260"/>
      <c r="J518" s="256"/>
      <c r="K518" s="256"/>
      <c r="L518" s="261"/>
      <c r="M518" s="262"/>
      <c r="N518" s="263"/>
      <c r="O518" s="263"/>
      <c r="P518" s="263"/>
      <c r="Q518" s="263"/>
      <c r="R518" s="263"/>
      <c r="S518" s="263"/>
      <c r="T518" s="264"/>
      <c r="U518" s="15"/>
      <c r="V518" s="15"/>
      <c r="W518" s="15"/>
      <c r="X518" s="15"/>
      <c r="Y518" s="15"/>
      <c r="Z518" s="15"/>
      <c r="AA518" s="15"/>
      <c r="AB518" s="15"/>
      <c r="AC518" s="15"/>
      <c r="AD518" s="15"/>
      <c r="AE518" s="15"/>
      <c r="AT518" s="265" t="s">
        <v>307</v>
      </c>
      <c r="AU518" s="265" t="s">
        <v>81</v>
      </c>
      <c r="AV518" s="15" t="s">
        <v>303</v>
      </c>
      <c r="AW518" s="15" t="s">
        <v>33</v>
      </c>
      <c r="AX518" s="15" t="s">
        <v>79</v>
      </c>
      <c r="AY518" s="265" t="s">
        <v>295</v>
      </c>
    </row>
    <row r="519" s="2" customFormat="1" ht="16.5" customHeight="1">
      <c r="A519" s="40"/>
      <c r="B519" s="41"/>
      <c r="C519" s="286" t="s">
        <v>1587</v>
      </c>
      <c r="D519" s="286" t="s">
        <v>947</v>
      </c>
      <c r="E519" s="287" t="s">
        <v>1145</v>
      </c>
      <c r="F519" s="288" t="s">
        <v>1146</v>
      </c>
      <c r="G519" s="289" t="s">
        <v>328</v>
      </c>
      <c r="H519" s="290">
        <v>5.0999999999999996</v>
      </c>
      <c r="I519" s="291"/>
      <c r="J519" s="292">
        <f>ROUND(I519*H519,2)</f>
        <v>0</v>
      </c>
      <c r="K519" s="288" t="s">
        <v>302</v>
      </c>
      <c r="L519" s="293"/>
      <c r="M519" s="294" t="s">
        <v>21</v>
      </c>
      <c r="N519" s="295" t="s">
        <v>43</v>
      </c>
      <c r="O519" s="86"/>
      <c r="P519" s="224">
        <f>O519*H519</f>
        <v>0</v>
      </c>
      <c r="Q519" s="224">
        <v>0.00017000000000000001</v>
      </c>
      <c r="R519" s="224">
        <f>Q519*H519</f>
        <v>0.00086700000000000004</v>
      </c>
      <c r="S519" s="224">
        <v>0</v>
      </c>
      <c r="T519" s="225">
        <f>S519*H519</f>
        <v>0</v>
      </c>
      <c r="U519" s="40"/>
      <c r="V519" s="40"/>
      <c r="W519" s="40"/>
      <c r="X519" s="40"/>
      <c r="Y519" s="40"/>
      <c r="Z519" s="40"/>
      <c r="AA519" s="40"/>
      <c r="AB519" s="40"/>
      <c r="AC519" s="40"/>
      <c r="AD519" s="40"/>
      <c r="AE519" s="40"/>
      <c r="AR519" s="226" t="s">
        <v>351</v>
      </c>
      <c r="AT519" s="226" t="s">
        <v>947</v>
      </c>
      <c r="AU519" s="226" t="s">
        <v>81</v>
      </c>
      <c r="AY519" s="19" t="s">
        <v>295</v>
      </c>
      <c r="BE519" s="227">
        <f>IF(N519="základní",J519,0)</f>
        <v>0</v>
      </c>
      <c r="BF519" s="227">
        <f>IF(N519="snížená",J519,0)</f>
        <v>0</v>
      </c>
      <c r="BG519" s="227">
        <f>IF(N519="zákl. přenesená",J519,0)</f>
        <v>0</v>
      </c>
      <c r="BH519" s="227">
        <f>IF(N519="sníž. přenesená",J519,0)</f>
        <v>0</v>
      </c>
      <c r="BI519" s="227">
        <f>IF(N519="nulová",J519,0)</f>
        <v>0</v>
      </c>
      <c r="BJ519" s="19" t="s">
        <v>79</v>
      </c>
      <c r="BK519" s="227">
        <f>ROUND(I519*H519,2)</f>
        <v>0</v>
      </c>
      <c r="BL519" s="19" t="s">
        <v>303</v>
      </c>
      <c r="BM519" s="226" t="s">
        <v>1953</v>
      </c>
    </row>
    <row r="520" s="14" customFormat="1">
      <c r="A520" s="14"/>
      <c r="B520" s="244"/>
      <c r="C520" s="245"/>
      <c r="D520" s="235" t="s">
        <v>307</v>
      </c>
      <c r="E520" s="245"/>
      <c r="F520" s="247" t="s">
        <v>1575</v>
      </c>
      <c r="G520" s="245"/>
      <c r="H520" s="248">
        <v>5.0999999999999996</v>
      </c>
      <c r="I520" s="249"/>
      <c r="J520" s="245"/>
      <c r="K520" s="245"/>
      <c r="L520" s="250"/>
      <c r="M520" s="251"/>
      <c r="N520" s="252"/>
      <c r="O520" s="252"/>
      <c r="P520" s="252"/>
      <c r="Q520" s="252"/>
      <c r="R520" s="252"/>
      <c r="S520" s="252"/>
      <c r="T520" s="253"/>
      <c r="U520" s="14"/>
      <c r="V520" s="14"/>
      <c r="W520" s="14"/>
      <c r="X520" s="14"/>
      <c r="Y520" s="14"/>
      <c r="Z520" s="14"/>
      <c r="AA520" s="14"/>
      <c r="AB520" s="14"/>
      <c r="AC520" s="14"/>
      <c r="AD520" s="14"/>
      <c r="AE520" s="14"/>
      <c r="AT520" s="254" t="s">
        <v>307</v>
      </c>
      <c r="AU520" s="254" t="s">
        <v>81</v>
      </c>
      <c r="AV520" s="14" t="s">
        <v>81</v>
      </c>
      <c r="AW520" s="14" t="s">
        <v>4</v>
      </c>
      <c r="AX520" s="14" t="s">
        <v>79</v>
      </c>
      <c r="AY520" s="254" t="s">
        <v>295</v>
      </c>
    </row>
    <row r="521" s="2" customFormat="1" ht="24.15" customHeight="1">
      <c r="A521" s="40"/>
      <c r="B521" s="41"/>
      <c r="C521" s="215" t="s">
        <v>1602</v>
      </c>
      <c r="D521" s="215" t="s">
        <v>298</v>
      </c>
      <c r="E521" s="216" t="s">
        <v>1150</v>
      </c>
      <c r="F521" s="217" t="s">
        <v>1151</v>
      </c>
      <c r="G521" s="218" t="s">
        <v>301</v>
      </c>
      <c r="H521" s="219">
        <v>131.21000000000001</v>
      </c>
      <c r="I521" s="220"/>
      <c r="J521" s="221">
        <f>ROUND(I521*H521,2)</f>
        <v>0</v>
      </c>
      <c r="K521" s="217" t="s">
        <v>302</v>
      </c>
      <c r="L521" s="46"/>
      <c r="M521" s="222" t="s">
        <v>21</v>
      </c>
      <c r="N521" s="223" t="s">
        <v>43</v>
      </c>
      <c r="O521" s="86"/>
      <c r="P521" s="224">
        <f>O521*H521</f>
        <v>0</v>
      </c>
      <c r="Q521" s="224">
        <v>0</v>
      </c>
      <c r="R521" s="224">
        <f>Q521*H521</f>
        <v>0</v>
      </c>
      <c r="S521" s="224">
        <v>0</v>
      </c>
      <c r="T521" s="225">
        <f>S521*H521</f>
        <v>0</v>
      </c>
      <c r="U521" s="40"/>
      <c r="V521" s="40"/>
      <c r="W521" s="40"/>
      <c r="X521" s="40"/>
      <c r="Y521" s="40"/>
      <c r="Z521" s="40"/>
      <c r="AA521" s="40"/>
      <c r="AB521" s="40"/>
      <c r="AC521" s="40"/>
      <c r="AD521" s="40"/>
      <c r="AE521" s="40"/>
      <c r="AR521" s="226" t="s">
        <v>373</v>
      </c>
      <c r="AT521" s="226" t="s">
        <v>298</v>
      </c>
      <c r="AU521" s="226" t="s">
        <v>81</v>
      </c>
      <c r="AY521" s="19" t="s">
        <v>295</v>
      </c>
      <c r="BE521" s="227">
        <f>IF(N521="základní",J521,0)</f>
        <v>0</v>
      </c>
      <c r="BF521" s="227">
        <f>IF(N521="snížená",J521,0)</f>
        <v>0</v>
      </c>
      <c r="BG521" s="227">
        <f>IF(N521="zákl. přenesená",J521,0)</f>
        <v>0</v>
      </c>
      <c r="BH521" s="227">
        <f>IF(N521="sníž. přenesená",J521,0)</f>
        <v>0</v>
      </c>
      <c r="BI521" s="227">
        <f>IF(N521="nulová",J521,0)</f>
        <v>0</v>
      </c>
      <c r="BJ521" s="19" t="s">
        <v>79</v>
      </c>
      <c r="BK521" s="227">
        <f>ROUND(I521*H521,2)</f>
        <v>0</v>
      </c>
      <c r="BL521" s="19" t="s">
        <v>373</v>
      </c>
      <c r="BM521" s="226" t="s">
        <v>1954</v>
      </c>
    </row>
    <row r="522" s="2" customFormat="1">
      <c r="A522" s="40"/>
      <c r="B522" s="41"/>
      <c r="C522" s="42"/>
      <c r="D522" s="228" t="s">
        <v>305</v>
      </c>
      <c r="E522" s="42"/>
      <c r="F522" s="229" t="s">
        <v>1153</v>
      </c>
      <c r="G522" s="42"/>
      <c r="H522" s="42"/>
      <c r="I522" s="230"/>
      <c r="J522" s="42"/>
      <c r="K522" s="42"/>
      <c r="L522" s="46"/>
      <c r="M522" s="231"/>
      <c r="N522" s="232"/>
      <c r="O522" s="86"/>
      <c r="P522" s="86"/>
      <c r="Q522" s="86"/>
      <c r="R522" s="86"/>
      <c r="S522" s="86"/>
      <c r="T522" s="87"/>
      <c r="U522" s="40"/>
      <c r="V522" s="40"/>
      <c r="W522" s="40"/>
      <c r="X522" s="40"/>
      <c r="Y522" s="40"/>
      <c r="Z522" s="40"/>
      <c r="AA522" s="40"/>
      <c r="AB522" s="40"/>
      <c r="AC522" s="40"/>
      <c r="AD522" s="40"/>
      <c r="AE522" s="40"/>
      <c r="AT522" s="19" t="s">
        <v>305</v>
      </c>
      <c r="AU522" s="19" t="s">
        <v>81</v>
      </c>
    </row>
    <row r="523" s="14" customFormat="1">
      <c r="A523" s="14"/>
      <c r="B523" s="244"/>
      <c r="C523" s="245"/>
      <c r="D523" s="235" t="s">
        <v>307</v>
      </c>
      <c r="E523" s="246" t="s">
        <v>21</v>
      </c>
      <c r="F523" s="247" t="s">
        <v>1825</v>
      </c>
      <c r="G523" s="245"/>
      <c r="H523" s="248">
        <v>111.67</v>
      </c>
      <c r="I523" s="249"/>
      <c r="J523" s="245"/>
      <c r="K523" s="245"/>
      <c r="L523" s="250"/>
      <c r="M523" s="251"/>
      <c r="N523" s="252"/>
      <c r="O523" s="252"/>
      <c r="P523" s="252"/>
      <c r="Q523" s="252"/>
      <c r="R523" s="252"/>
      <c r="S523" s="252"/>
      <c r="T523" s="253"/>
      <c r="U523" s="14"/>
      <c r="V523" s="14"/>
      <c r="W523" s="14"/>
      <c r="X523" s="14"/>
      <c r="Y523" s="14"/>
      <c r="Z523" s="14"/>
      <c r="AA523" s="14"/>
      <c r="AB523" s="14"/>
      <c r="AC523" s="14"/>
      <c r="AD523" s="14"/>
      <c r="AE523" s="14"/>
      <c r="AT523" s="254" t="s">
        <v>307</v>
      </c>
      <c r="AU523" s="254" t="s">
        <v>81</v>
      </c>
      <c r="AV523" s="14" t="s">
        <v>81</v>
      </c>
      <c r="AW523" s="14" t="s">
        <v>33</v>
      </c>
      <c r="AX523" s="14" t="s">
        <v>72</v>
      </c>
      <c r="AY523" s="254" t="s">
        <v>295</v>
      </c>
    </row>
    <row r="524" s="14" customFormat="1">
      <c r="A524" s="14"/>
      <c r="B524" s="244"/>
      <c r="C524" s="245"/>
      <c r="D524" s="235" t="s">
        <v>307</v>
      </c>
      <c r="E524" s="246" t="s">
        <v>21</v>
      </c>
      <c r="F524" s="247" t="s">
        <v>1827</v>
      </c>
      <c r="G524" s="245"/>
      <c r="H524" s="248">
        <v>19.539999999999999</v>
      </c>
      <c r="I524" s="249"/>
      <c r="J524" s="245"/>
      <c r="K524" s="245"/>
      <c r="L524" s="250"/>
      <c r="M524" s="251"/>
      <c r="N524" s="252"/>
      <c r="O524" s="252"/>
      <c r="P524" s="252"/>
      <c r="Q524" s="252"/>
      <c r="R524" s="252"/>
      <c r="S524" s="252"/>
      <c r="T524" s="253"/>
      <c r="U524" s="14"/>
      <c r="V524" s="14"/>
      <c r="W524" s="14"/>
      <c r="X524" s="14"/>
      <c r="Y524" s="14"/>
      <c r="Z524" s="14"/>
      <c r="AA524" s="14"/>
      <c r="AB524" s="14"/>
      <c r="AC524" s="14"/>
      <c r="AD524" s="14"/>
      <c r="AE524" s="14"/>
      <c r="AT524" s="254" t="s">
        <v>307</v>
      </c>
      <c r="AU524" s="254" t="s">
        <v>81</v>
      </c>
      <c r="AV524" s="14" t="s">
        <v>81</v>
      </c>
      <c r="AW524" s="14" t="s">
        <v>33</v>
      </c>
      <c r="AX524" s="14" t="s">
        <v>72</v>
      </c>
      <c r="AY524" s="254" t="s">
        <v>295</v>
      </c>
    </row>
    <row r="525" s="15" customFormat="1">
      <c r="A525" s="15"/>
      <c r="B525" s="255"/>
      <c r="C525" s="256"/>
      <c r="D525" s="235" t="s">
        <v>307</v>
      </c>
      <c r="E525" s="257" t="s">
        <v>21</v>
      </c>
      <c r="F525" s="258" t="s">
        <v>312</v>
      </c>
      <c r="G525" s="256"/>
      <c r="H525" s="259">
        <v>131.21000000000001</v>
      </c>
      <c r="I525" s="260"/>
      <c r="J525" s="256"/>
      <c r="K525" s="256"/>
      <c r="L525" s="261"/>
      <c r="M525" s="262"/>
      <c r="N525" s="263"/>
      <c r="O525" s="263"/>
      <c r="P525" s="263"/>
      <c r="Q525" s="263"/>
      <c r="R525" s="263"/>
      <c r="S525" s="263"/>
      <c r="T525" s="264"/>
      <c r="U525" s="15"/>
      <c r="V525" s="15"/>
      <c r="W525" s="15"/>
      <c r="X525" s="15"/>
      <c r="Y525" s="15"/>
      <c r="Z525" s="15"/>
      <c r="AA525" s="15"/>
      <c r="AB525" s="15"/>
      <c r="AC525" s="15"/>
      <c r="AD525" s="15"/>
      <c r="AE525" s="15"/>
      <c r="AT525" s="265" t="s">
        <v>307</v>
      </c>
      <c r="AU525" s="265" t="s">
        <v>81</v>
      </c>
      <c r="AV525" s="15" t="s">
        <v>303</v>
      </c>
      <c r="AW525" s="15" t="s">
        <v>33</v>
      </c>
      <c r="AX525" s="15" t="s">
        <v>79</v>
      </c>
      <c r="AY525" s="265" t="s">
        <v>295</v>
      </c>
    </row>
    <row r="526" s="2" customFormat="1" ht="49.05" customHeight="1">
      <c r="A526" s="40"/>
      <c r="B526" s="41"/>
      <c r="C526" s="215" t="s">
        <v>1243</v>
      </c>
      <c r="D526" s="215" t="s">
        <v>298</v>
      </c>
      <c r="E526" s="216" t="s">
        <v>1155</v>
      </c>
      <c r="F526" s="217" t="s">
        <v>1156</v>
      </c>
      <c r="G526" s="218" t="s">
        <v>348</v>
      </c>
      <c r="H526" s="219">
        <v>2.6139999999999999</v>
      </c>
      <c r="I526" s="220"/>
      <c r="J526" s="221">
        <f>ROUND(I526*H526,2)</f>
        <v>0</v>
      </c>
      <c r="K526" s="217" t="s">
        <v>302</v>
      </c>
      <c r="L526" s="46"/>
      <c r="M526" s="222" t="s">
        <v>21</v>
      </c>
      <c r="N526" s="223" t="s">
        <v>43</v>
      </c>
      <c r="O526" s="86"/>
      <c r="P526" s="224">
        <f>O526*H526</f>
        <v>0</v>
      </c>
      <c r="Q526" s="224">
        <v>0</v>
      </c>
      <c r="R526" s="224">
        <f>Q526*H526</f>
        <v>0</v>
      </c>
      <c r="S526" s="224">
        <v>0</v>
      </c>
      <c r="T526" s="225">
        <f>S526*H526</f>
        <v>0</v>
      </c>
      <c r="U526" s="40"/>
      <c r="V526" s="40"/>
      <c r="W526" s="40"/>
      <c r="X526" s="40"/>
      <c r="Y526" s="40"/>
      <c r="Z526" s="40"/>
      <c r="AA526" s="40"/>
      <c r="AB526" s="40"/>
      <c r="AC526" s="40"/>
      <c r="AD526" s="40"/>
      <c r="AE526" s="40"/>
      <c r="AR526" s="226" t="s">
        <v>373</v>
      </c>
      <c r="AT526" s="226" t="s">
        <v>298</v>
      </c>
      <c r="AU526" s="226" t="s">
        <v>81</v>
      </c>
      <c r="AY526" s="19" t="s">
        <v>295</v>
      </c>
      <c r="BE526" s="227">
        <f>IF(N526="základní",J526,0)</f>
        <v>0</v>
      </c>
      <c r="BF526" s="227">
        <f>IF(N526="snížená",J526,0)</f>
        <v>0</v>
      </c>
      <c r="BG526" s="227">
        <f>IF(N526="zákl. přenesená",J526,0)</f>
        <v>0</v>
      </c>
      <c r="BH526" s="227">
        <f>IF(N526="sníž. přenesená",J526,0)</f>
        <v>0</v>
      </c>
      <c r="BI526" s="227">
        <f>IF(N526="nulová",J526,0)</f>
        <v>0</v>
      </c>
      <c r="BJ526" s="19" t="s">
        <v>79</v>
      </c>
      <c r="BK526" s="227">
        <f>ROUND(I526*H526,2)</f>
        <v>0</v>
      </c>
      <c r="BL526" s="19" t="s">
        <v>373</v>
      </c>
      <c r="BM526" s="226" t="s">
        <v>1955</v>
      </c>
    </row>
    <row r="527" s="2" customFormat="1">
      <c r="A527" s="40"/>
      <c r="B527" s="41"/>
      <c r="C527" s="42"/>
      <c r="D527" s="228" t="s">
        <v>305</v>
      </c>
      <c r="E527" s="42"/>
      <c r="F527" s="229" t="s">
        <v>1158</v>
      </c>
      <c r="G527" s="42"/>
      <c r="H527" s="42"/>
      <c r="I527" s="230"/>
      <c r="J527" s="42"/>
      <c r="K527" s="42"/>
      <c r="L527" s="46"/>
      <c r="M527" s="231"/>
      <c r="N527" s="232"/>
      <c r="O527" s="86"/>
      <c r="P527" s="86"/>
      <c r="Q527" s="86"/>
      <c r="R527" s="86"/>
      <c r="S527" s="86"/>
      <c r="T527" s="87"/>
      <c r="U527" s="40"/>
      <c r="V527" s="40"/>
      <c r="W527" s="40"/>
      <c r="X527" s="40"/>
      <c r="Y527" s="40"/>
      <c r="Z527" s="40"/>
      <c r="AA527" s="40"/>
      <c r="AB527" s="40"/>
      <c r="AC527" s="40"/>
      <c r="AD527" s="40"/>
      <c r="AE527" s="40"/>
      <c r="AT527" s="19" t="s">
        <v>305</v>
      </c>
      <c r="AU527" s="19" t="s">
        <v>81</v>
      </c>
    </row>
    <row r="528" s="12" customFormat="1" ht="22.8" customHeight="1">
      <c r="A528" s="12"/>
      <c r="B528" s="199"/>
      <c r="C528" s="200"/>
      <c r="D528" s="201" t="s">
        <v>71</v>
      </c>
      <c r="E528" s="213" t="s">
        <v>1956</v>
      </c>
      <c r="F528" s="213" t="s">
        <v>1957</v>
      </c>
      <c r="G528" s="200"/>
      <c r="H528" s="200"/>
      <c r="I528" s="203"/>
      <c r="J528" s="214">
        <f>BK528</f>
        <v>0</v>
      </c>
      <c r="K528" s="200"/>
      <c r="L528" s="205"/>
      <c r="M528" s="206"/>
      <c r="N528" s="207"/>
      <c r="O528" s="207"/>
      <c r="P528" s="208">
        <f>SUM(P529:P566)</f>
        <v>0</v>
      </c>
      <c r="Q528" s="207"/>
      <c r="R528" s="208">
        <f>SUM(R529:R566)</f>
        <v>0.14782570000000003</v>
      </c>
      <c r="S528" s="207"/>
      <c r="T528" s="209">
        <f>SUM(T529:T566)</f>
        <v>0</v>
      </c>
      <c r="U528" s="12"/>
      <c r="V528" s="12"/>
      <c r="W528" s="12"/>
      <c r="X528" s="12"/>
      <c r="Y528" s="12"/>
      <c r="Z528" s="12"/>
      <c r="AA528" s="12"/>
      <c r="AB528" s="12"/>
      <c r="AC528" s="12"/>
      <c r="AD528" s="12"/>
      <c r="AE528" s="12"/>
      <c r="AR528" s="210" t="s">
        <v>81</v>
      </c>
      <c r="AT528" s="211" t="s">
        <v>71</v>
      </c>
      <c r="AU528" s="211" t="s">
        <v>79</v>
      </c>
      <c r="AY528" s="210" t="s">
        <v>295</v>
      </c>
      <c r="BK528" s="212">
        <f>SUM(BK529:BK566)</f>
        <v>0</v>
      </c>
    </row>
    <row r="529" s="2" customFormat="1" ht="21.75" customHeight="1">
      <c r="A529" s="40"/>
      <c r="B529" s="41"/>
      <c r="C529" s="215" t="s">
        <v>1618</v>
      </c>
      <c r="D529" s="215" t="s">
        <v>298</v>
      </c>
      <c r="E529" s="216" t="s">
        <v>1958</v>
      </c>
      <c r="F529" s="217" t="s">
        <v>1959</v>
      </c>
      <c r="G529" s="218" t="s">
        <v>301</v>
      </c>
      <c r="H529" s="219">
        <v>14.060000000000001</v>
      </c>
      <c r="I529" s="220"/>
      <c r="J529" s="221">
        <f>ROUND(I529*H529,2)</f>
        <v>0</v>
      </c>
      <c r="K529" s="217" t="s">
        <v>302</v>
      </c>
      <c r="L529" s="46"/>
      <c r="M529" s="222" t="s">
        <v>21</v>
      </c>
      <c r="N529" s="223" t="s">
        <v>43</v>
      </c>
      <c r="O529" s="86"/>
      <c r="P529" s="224">
        <f>O529*H529</f>
        <v>0</v>
      </c>
      <c r="Q529" s="224">
        <v>0</v>
      </c>
      <c r="R529" s="224">
        <f>Q529*H529</f>
        <v>0</v>
      </c>
      <c r="S529" s="224">
        <v>0</v>
      </c>
      <c r="T529" s="225">
        <f>S529*H529</f>
        <v>0</v>
      </c>
      <c r="U529" s="40"/>
      <c r="V529" s="40"/>
      <c r="W529" s="40"/>
      <c r="X529" s="40"/>
      <c r="Y529" s="40"/>
      <c r="Z529" s="40"/>
      <c r="AA529" s="40"/>
      <c r="AB529" s="40"/>
      <c r="AC529" s="40"/>
      <c r="AD529" s="40"/>
      <c r="AE529" s="40"/>
      <c r="AR529" s="226" t="s">
        <v>373</v>
      </c>
      <c r="AT529" s="226" t="s">
        <v>298</v>
      </c>
      <c r="AU529" s="226" t="s">
        <v>81</v>
      </c>
      <c r="AY529" s="19" t="s">
        <v>295</v>
      </c>
      <c r="BE529" s="227">
        <f>IF(N529="základní",J529,0)</f>
        <v>0</v>
      </c>
      <c r="BF529" s="227">
        <f>IF(N529="snížená",J529,0)</f>
        <v>0</v>
      </c>
      <c r="BG529" s="227">
        <f>IF(N529="zákl. přenesená",J529,0)</f>
        <v>0</v>
      </c>
      <c r="BH529" s="227">
        <f>IF(N529="sníž. přenesená",J529,0)</f>
        <v>0</v>
      </c>
      <c r="BI529" s="227">
        <f>IF(N529="nulová",J529,0)</f>
        <v>0</v>
      </c>
      <c r="BJ529" s="19" t="s">
        <v>79</v>
      </c>
      <c r="BK529" s="227">
        <f>ROUND(I529*H529,2)</f>
        <v>0</v>
      </c>
      <c r="BL529" s="19" t="s">
        <v>373</v>
      </c>
      <c r="BM529" s="226" t="s">
        <v>1960</v>
      </c>
    </row>
    <row r="530" s="2" customFormat="1">
      <c r="A530" s="40"/>
      <c r="B530" s="41"/>
      <c r="C530" s="42"/>
      <c r="D530" s="228" t="s">
        <v>305</v>
      </c>
      <c r="E530" s="42"/>
      <c r="F530" s="229" t="s">
        <v>1961</v>
      </c>
      <c r="G530" s="42"/>
      <c r="H530" s="42"/>
      <c r="I530" s="230"/>
      <c r="J530" s="42"/>
      <c r="K530" s="42"/>
      <c r="L530" s="46"/>
      <c r="M530" s="231"/>
      <c r="N530" s="232"/>
      <c r="O530" s="86"/>
      <c r="P530" s="86"/>
      <c r="Q530" s="86"/>
      <c r="R530" s="86"/>
      <c r="S530" s="86"/>
      <c r="T530" s="87"/>
      <c r="U530" s="40"/>
      <c r="V530" s="40"/>
      <c r="W530" s="40"/>
      <c r="X530" s="40"/>
      <c r="Y530" s="40"/>
      <c r="Z530" s="40"/>
      <c r="AA530" s="40"/>
      <c r="AB530" s="40"/>
      <c r="AC530" s="40"/>
      <c r="AD530" s="40"/>
      <c r="AE530" s="40"/>
      <c r="AT530" s="19" t="s">
        <v>305</v>
      </c>
      <c r="AU530" s="19" t="s">
        <v>81</v>
      </c>
    </row>
    <row r="531" s="14" customFormat="1">
      <c r="A531" s="14"/>
      <c r="B531" s="244"/>
      <c r="C531" s="245"/>
      <c r="D531" s="235" t="s">
        <v>307</v>
      </c>
      <c r="E531" s="246" t="s">
        <v>21</v>
      </c>
      <c r="F531" s="247" t="s">
        <v>1830</v>
      </c>
      <c r="G531" s="245"/>
      <c r="H531" s="248">
        <v>14.060000000000001</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307</v>
      </c>
      <c r="AU531" s="254" t="s">
        <v>81</v>
      </c>
      <c r="AV531" s="14" t="s">
        <v>81</v>
      </c>
      <c r="AW531" s="14" t="s">
        <v>33</v>
      </c>
      <c r="AX531" s="14" t="s">
        <v>72</v>
      </c>
      <c r="AY531" s="254" t="s">
        <v>295</v>
      </c>
    </row>
    <row r="532" s="15" customFormat="1">
      <c r="A532" s="15"/>
      <c r="B532" s="255"/>
      <c r="C532" s="256"/>
      <c r="D532" s="235" t="s">
        <v>307</v>
      </c>
      <c r="E532" s="257" t="s">
        <v>21</v>
      </c>
      <c r="F532" s="258" t="s">
        <v>312</v>
      </c>
      <c r="G532" s="256"/>
      <c r="H532" s="259">
        <v>14.060000000000001</v>
      </c>
      <c r="I532" s="260"/>
      <c r="J532" s="256"/>
      <c r="K532" s="256"/>
      <c r="L532" s="261"/>
      <c r="M532" s="262"/>
      <c r="N532" s="263"/>
      <c r="O532" s="263"/>
      <c r="P532" s="263"/>
      <c r="Q532" s="263"/>
      <c r="R532" s="263"/>
      <c r="S532" s="263"/>
      <c r="T532" s="264"/>
      <c r="U532" s="15"/>
      <c r="V532" s="15"/>
      <c r="W532" s="15"/>
      <c r="X532" s="15"/>
      <c r="Y532" s="15"/>
      <c r="Z532" s="15"/>
      <c r="AA532" s="15"/>
      <c r="AB532" s="15"/>
      <c r="AC532" s="15"/>
      <c r="AD532" s="15"/>
      <c r="AE532" s="15"/>
      <c r="AT532" s="265" t="s">
        <v>307</v>
      </c>
      <c r="AU532" s="265" t="s">
        <v>81</v>
      </c>
      <c r="AV532" s="15" t="s">
        <v>303</v>
      </c>
      <c r="AW532" s="15" t="s">
        <v>33</v>
      </c>
      <c r="AX532" s="15" t="s">
        <v>79</v>
      </c>
      <c r="AY532" s="265" t="s">
        <v>295</v>
      </c>
    </row>
    <row r="533" s="2" customFormat="1" ht="24.15" customHeight="1">
      <c r="A533" s="40"/>
      <c r="B533" s="41"/>
      <c r="C533" s="215" t="s">
        <v>1622</v>
      </c>
      <c r="D533" s="215" t="s">
        <v>298</v>
      </c>
      <c r="E533" s="216" t="s">
        <v>1962</v>
      </c>
      <c r="F533" s="217" t="s">
        <v>1963</v>
      </c>
      <c r="G533" s="218" t="s">
        <v>301</v>
      </c>
      <c r="H533" s="219">
        <v>15.523</v>
      </c>
      <c r="I533" s="220"/>
      <c r="J533" s="221">
        <f>ROUND(I533*H533,2)</f>
        <v>0</v>
      </c>
      <c r="K533" s="217" t="s">
        <v>302</v>
      </c>
      <c r="L533" s="46"/>
      <c r="M533" s="222" t="s">
        <v>21</v>
      </c>
      <c r="N533" s="223" t="s">
        <v>43</v>
      </c>
      <c r="O533" s="86"/>
      <c r="P533" s="224">
        <f>O533*H533</f>
        <v>0</v>
      </c>
      <c r="Q533" s="224">
        <v>0.00029999999999999997</v>
      </c>
      <c r="R533" s="224">
        <f>Q533*H533</f>
        <v>0.0046568999999999994</v>
      </c>
      <c r="S533" s="224">
        <v>0</v>
      </c>
      <c r="T533" s="225">
        <f>S533*H533</f>
        <v>0</v>
      </c>
      <c r="U533" s="40"/>
      <c r="V533" s="40"/>
      <c r="W533" s="40"/>
      <c r="X533" s="40"/>
      <c r="Y533" s="40"/>
      <c r="Z533" s="40"/>
      <c r="AA533" s="40"/>
      <c r="AB533" s="40"/>
      <c r="AC533" s="40"/>
      <c r="AD533" s="40"/>
      <c r="AE533" s="40"/>
      <c r="AR533" s="226" t="s">
        <v>373</v>
      </c>
      <c r="AT533" s="226" t="s">
        <v>298</v>
      </c>
      <c r="AU533" s="226" t="s">
        <v>81</v>
      </c>
      <c r="AY533" s="19" t="s">
        <v>295</v>
      </c>
      <c r="BE533" s="227">
        <f>IF(N533="základní",J533,0)</f>
        <v>0</v>
      </c>
      <c r="BF533" s="227">
        <f>IF(N533="snížená",J533,0)</f>
        <v>0</v>
      </c>
      <c r="BG533" s="227">
        <f>IF(N533="zákl. přenesená",J533,0)</f>
        <v>0</v>
      </c>
      <c r="BH533" s="227">
        <f>IF(N533="sníž. přenesená",J533,0)</f>
        <v>0</v>
      </c>
      <c r="BI533" s="227">
        <f>IF(N533="nulová",J533,0)</f>
        <v>0</v>
      </c>
      <c r="BJ533" s="19" t="s">
        <v>79</v>
      </c>
      <c r="BK533" s="227">
        <f>ROUND(I533*H533,2)</f>
        <v>0</v>
      </c>
      <c r="BL533" s="19" t="s">
        <v>373</v>
      </c>
      <c r="BM533" s="226" t="s">
        <v>1964</v>
      </c>
    </row>
    <row r="534" s="2" customFormat="1">
      <c r="A534" s="40"/>
      <c r="B534" s="41"/>
      <c r="C534" s="42"/>
      <c r="D534" s="228" t="s">
        <v>305</v>
      </c>
      <c r="E534" s="42"/>
      <c r="F534" s="229" t="s">
        <v>1965</v>
      </c>
      <c r="G534" s="42"/>
      <c r="H534" s="42"/>
      <c r="I534" s="230"/>
      <c r="J534" s="42"/>
      <c r="K534" s="42"/>
      <c r="L534" s="46"/>
      <c r="M534" s="231"/>
      <c r="N534" s="232"/>
      <c r="O534" s="86"/>
      <c r="P534" s="86"/>
      <c r="Q534" s="86"/>
      <c r="R534" s="86"/>
      <c r="S534" s="86"/>
      <c r="T534" s="87"/>
      <c r="U534" s="40"/>
      <c r="V534" s="40"/>
      <c r="W534" s="40"/>
      <c r="X534" s="40"/>
      <c r="Y534" s="40"/>
      <c r="Z534" s="40"/>
      <c r="AA534" s="40"/>
      <c r="AB534" s="40"/>
      <c r="AC534" s="40"/>
      <c r="AD534" s="40"/>
      <c r="AE534" s="40"/>
      <c r="AT534" s="19" t="s">
        <v>305</v>
      </c>
      <c r="AU534" s="19" t="s">
        <v>81</v>
      </c>
    </row>
    <row r="535" s="14" customFormat="1">
      <c r="A535" s="14"/>
      <c r="B535" s="244"/>
      <c r="C535" s="245"/>
      <c r="D535" s="235" t="s">
        <v>307</v>
      </c>
      <c r="E535" s="246" t="s">
        <v>21</v>
      </c>
      <c r="F535" s="247" t="s">
        <v>1830</v>
      </c>
      <c r="G535" s="245"/>
      <c r="H535" s="248">
        <v>14.060000000000001</v>
      </c>
      <c r="I535" s="249"/>
      <c r="J535" s="245"/>
      <c r="K535" s="245"/>
      <c r="L535" s="250"/>
      <c r="M535" s="251"/>
      <c r="N535" s="252"/>
      <c r="O535" s="252"/>
      <c r="P535" s="252"/>
      <c r="Q535" s="252"/>
      <c r="R535" s="252"/>
      <c r="S535" s="252"/>
      <c r="T535" s="253"/>
      <c r="U535" s="14"/>
      <c r="V535" s="14"/>
      <c r="W535" s="14"/>
      <c r="X535" s="14"/>
      <c r="Y535" s="14"/>
      <c r="Z535" s="14"/>
      <c r="AA535" s="14"/>
      <c r="AB535" s="14"/>
      <c r="AC535" s="14"/>
      <c r="AD535" s="14"/>
      <c r="AE535" s="14"/>
      <c r="AT535" s="254" t="s">
        <v>307</v>
      </c>
      <c r="AU535" s="254" t="s">
        <v>81</v>
      </c>
      <c r="AV535" s="14" t="s">
        <v>81</v>
      </c>
      <c r="AW535" s="14" t="s">
        <v>33</v>
      </c>
      <c r="AX535" s="14" t="s">
        <v>72</v>
      </c>
      <c r="AY535" s="254" t="s">
        <v>295</v>
      </c>
    </row>
    <row r="536" s="13" customFormat="1">
      <c r="A536" s="13"/>
      <c r="B536" s="233"/>
      <c r="C536" s="234"/>
      <c r="D536" s="235" t="s">
        <v>307</v>
      </c>
      <c r="E536" s="236" t="s">
        <v>21</v>
      </c>
      <c r="F536" s="237" t="s">
        <v>1966</v>
      </c>
      <c r="G536" s="234"/>
      <c r="H536" s="236" t="s">
        <v>21</v>
      </c>
      <c r="I536" s="238"/>
      <c r="J536" s="234"/>
      <c r="K536" s="234"/>
      <c r="L536" s="239"/>
      <c r="M536" s="240"/>
      <c r="N536" s="241"/>
      <c r="O536" s="241"/>
      <c r="P536" s="241"/>
      <c r="Q536" s="241"/>
      <c r="R536" s="241"/>
      <c r="S536" s="241"/>
      <c r="T536" s="242"/>
      <c r="U536" s="13"/>
      <c r="V536" s="13"/>
      <c r="W536" s="13"/>
      <c r="X536" s="13"/>
      <c r="Y536" s="13"/>
      <c r="Z536" s="13"/>
      <c r="AA536" s="13"/>
      <c r="AB536" s="13"/>
      <c r="AC536" s="13"/>
      <c r="AD536" s="13"/>
      <c r="AE536" s="13"/>
      <c r="AT536" s="243" t="s">
        <v>307</v>
      </c>
      <c r="AU536" s="243" t="s">
        <v>81</v>
      </c>
      <c r="AV536" s="13" t="s">
        <v>79</v>
      </c>
      <c r="AW536" s="13" t="s">
        <v>33</v>
      </c>
      <c r="AX536" s="13" t="s">
        <v>72</v>
      </c>
      <c r="AY536" s="243" t="s">
        <v>295</v>
      </c>
    </row>
    <row r="537" s="14" customFormat="1">
      <c r="A537" s="14"/>
      <c r="B537" s="244"/>
      <c r="C537" s="245"/>
      <c r="D537" s="235" t="s">
        <v>307</v>
      </c>
      <c r="E537" s="246" t="s">
        <v>21</v>
      </c>
      <c r="F537" s="247" t="s">
        <v>1967</v>
      </c>
      <c r="G537" s="245"/>
      <c r="H537" s="248">
        <v>1.4630000000000001</v>
      </c>
      <c r="I537" s="249"/>
      <c r="J537" s="245"/>
      <c r="K537" s="245"/>
      <c r="L537" s="250"/>
      <c r="M537" s="251"/>
      <c r="N537" s="252"/>
      <c r="O537" s="252"/>
      <c r="P537" s="252"/>
      <c r="Q537" s="252"/>
      <c r="R537" s="252"/>
      <c r="S537" s="252"/>
      <c r="T537" s="253"/>
      <c r="U537" s="14"/>
      <c r="V537" s="14"/>
      <c r="W537" s="14"/>
      <c r="X537" s="14"/>
      <c r="Y537" s="14"/>
      <c r="Z537" s="14"/>
      <c r="AA537" s="14"/>
      <c r="AB537" s="14"/>
      <c r="AC537" s="14"/>
      <c r="AD537" s="14"/>
      <c r="AE537" s="14"/>
      <c r="AT537" s="254" t="s">
        <v>307</v>
      </c>
      <c r="AU537" s="254" t="s">
        <v>81</v>
      </c>
      <c r="AV537" s="14" t="s">
        <v>81</v>
      </c>
      <c r="AW537" s="14" t="s">
        <v>33</v>
      </c>
      <c r="AX537" s="14" t="s">
        <v>72</v>
      </c>
      <c r="AY537" s="254" t="s">
        <v>295</v>
      </c>
    </row>
    <row r="538" s="15" customFormat="1">
      <c r="A538" s="15"/>
      <c r="B538" s="255"/>
      <c r="C538" s="256"/>
      <c r="D538" s="235" t="s">
        <v>307</v>
      </c>
      <c r="E538" s="257" t="s">
        <v>21</v>
      </c>
      <c r="F538" s="258" t="s">
        <v>312</v>
      </c>
      <c r="G538" s="256"/>
      <c r="H538" s="259">
        <v>15.523</v>
      </c>
      <c r="I538" s="260"/>
      <c r="J538" s="256"/>
      <c r="K538" s="256"/>
      <c r="L538" s="261"/>
      <c r="M538" s="262"/>
      <c r="N538" s="263"/>
      <c r="O538" s="263"/>
      <c r="P538" s="263"/>
      <c r="Q538" s="263"/>
      <c r="R538" s="263"/>
      <c r="S538" s="263"/>
      <c r="T538" s="264"/>
      <c r="U538" s="15"/>
      <c r="V538" s="15"/>
      <c r="W538" s="15"/>
      <c r="X538" s="15"/>
      <c r="Y538" s="15"/>
      <c r="Z538" s="15"/>
      <c r="AA538" s="15"/>
      <c r="AB538" s="15"/>
      <c r="AC538" s="15"/>
      <c r="AD538" s="15"/>
      <c r="AE538" s="15"/>
      <c r="AT538" s="265" t="s">
        <v>307</v>
      </c>
      <c r="AU538" s="265" t="s">
        <v>81</v>
      </c>
      <c r="AV538" s="15" t="s">
        <v>303</v>
      </c>
      <c r="AW538" s="15" t="s">
        <v>33</v>
      </c>
      <c r="AX538" s="15" t="s">
        <v>79</v>
      </c>
      <c r="AY538" s="265" t="s">
        <v>295</v>
      </c>
    </row>
    <row r="539" s="2" customFormat="1" ht="33" customHeight="1">
      <c r="A539" s="40"/>
      <c r="B539" s="41"/>
      <c r="C539" s="215" t="s">
        <v>1627</v>
      </c>
      <c r="D539" s="215" t="s">
        <v>298</v>
      </c>
      <c r="E539" s="216" t="s">
        <v>1968</v>
      </c>
      <c r="F539" s="217" t="s">
        <v>1969</v>
      </c>
      <c r="G539" s="218" t="s">
        <v>301</v>
      </c>
      <c r="H539" s="219">
        <v>1.4630000000000001</v>
      </c>
      <c r="I539" s="220"/>
      <c r="J539" s="221">
        <f>ROUND(I539*H539,2)</f>
        <v>0</v>
      </c>
      <c r="K539" s="217" t="s">
        <v>302</v>
      </c>
      <c r="L539" s="46"/>
      <c r="M539" s="222" t="s">
        <v>21</v>
      </c>
      <c r="N539" s="223" t="s">
        <v>43</v>
      </c>
      <c r="O539" s="86"/>
      <c r="P539" s="224">
        <f>O539*H539</f>
        <v>0</v>
      </c>
      <c r="Q539" s="224">
        <v>0</v>
      </c>
      <c r="R539" s="224">
        <f>Q539*H539</f>
        <v>0</v>
      </c>
      <c r="S539" s="224">
        <v>0</v>
      </c>
      <c r="T539" s="225">
        <f>S539*H539</f>
        <v>0</v>
      </c>
      <c r="U539" s="40"/>
      <c r="V539" s="40"/>
      <c r="W539" s="40"/>
      <c r="X539" s="40"/>
      <c r="Y539" s="40"/>
      <c r="Z539" s="40"/>
      <c r="AA539" s="40"/>
      <c r="AB539" s="40"/>
      <c r="AC539" s="40"/>
      <c r="AD539" s="40"/>
      <c r="AE539" s="40"/>
      <c r="AR539" s="226" t="s">
        <v>373</v>
      </c>
      <c r="AT539" s="226" t="s">
        <v>298</v>
      </c>
      <c r="AU539" s="226" t="s">
        <v>81</v>
      </c>
      <c r="AY539" s="19" t="s">
        <v>295</v>
      </c>
      <c r="BE539" s="227">
        <f>IF(N539="základní",J539,0)</f>
        <v>0</v>
      </c>
      <c r="BF539" s="227">
        <f>IF(N539="snížená",J539,0)</f>
        <v>0</v>
      </c>
      <c r="BG539" s="227">
        <f>IF(N539="zákl. přenesená",J539,0)</f>
        <v>0</v>
      </c>
      <c r="BH539" s="227">
        <f>IF(N539="sníž. přenesená",J539,0)</f>
        <v>0</v>
      </c>
      <c r="BI539" s="227">
        <f>IF(N539="nulová",J539,0)</f>
        <v>0</v>
      </c>
      <c r="BJ539" s="19" t="s">
        <v>79</v>
      </c>
      <c r="BK539" s="227">
        <f>ROUND(I539*H539,2)</f>
        <v>0</v>
      </c>
      <c r="BL539" s="19" t="s">
        <v>373</v>
      </c>
      <c r="BM539" s="226" t="s">
        <v>1970</v>
      </c>
    </row>
    <row r="540" s="2" customFormat="1">
      <c r="A540" s="40"/>
      <c r="B540" s="41"/>
      <c r="C540" s="42"/>
      <c r="D540" s="228" t="s">
        <v>305</v>
      </c>
      <c r="E540" s="42"/>
      <c r="F540" s="229" t="s">
        <v>1971</v>
      </c>
      <c r="G540" s="42"/>
      <c r="H540" s="42"/>
      <c r="I540" s="230"/>
      <c r="J540" s="42"/>
      <c r="K540" s="42"/>
      <c r="L540" s="46"/>
      <c r="M540" s="231"/>
      <c r="N540" s="232"/>
      <c r="O540" s="86"/>
      <c r="P540" s="86"/>
      <c r="Q540" s="86"/>
      <c r="R540" s="86"/>
      <c r="S540" s="86"/>
      <c r="T540" s="87"/>
      <c r="U540" s="40"/>
      <c r="V540" s="40"/>
      <c r="W540" s="40"/>
      <c r="X540" s="40"/>
      <c r="Y540" s="40"/>
      <c r="Z540" s="40"/>
      <c r="AA540" s="40"/>
      <c r="AB540" s="40"/>
      <c r="AC540" s="40"/>
      <c r="AD540" s="40"/>
      <c r="AE540" s="40"/>
      <c r="AT540" s="19" t="s">
        <v>305</v>
      </c>
      <c r="AU540" s="19" t="s">
        <v>81</v>
      </c>
    </row>
    <row r="541" s="13" customFormat="1">
      <c r="A541" s="13"/>
      <c r="B541" s="233"/>
      <c r="C541" s="234"/>
      <c r="D541" s="235" t="s">
        <v>307</v>
      </c>
      <c r="E541" s="236" t="s">
        <v>21</v>
      </c>
      <c r="F541" s="237" t="s">
        <v>1966</v>
      </c>
      <c r="G541" s="234"/>
      <c r="H541" s="236" t="s">
        <v>21</v>
      </c>
      <c r="I541" s="238"/>
      <c r="J541" s="234"/>
      <c r="K541" s="234"/>
      <c r="L541" s="239"/>
      <c r="M541" s="240"/>
      <c r="N541" s="241"/>
      <c r="O541" s="241"/>
      <c r="P541" s="241"/>
      <c r="Q541" s="241"/>
      <c r="R541" s="241"/>
      <c r="S541" s="241"/>
      <c r="T541" s="242"/>
      <c r="U541" s="13"/>
      <c r="V541" s="13"/>
      <c r="W541" s="13"/>
      <c r="X541" s="13"/>
      <c r="Y541" s="13"/>
      <c r="Z541" s="13"/>
      <c r="AA541" s="13"/>
      <c r="AB541" s="13"/>
      <c r="AC541" s="13"/>
      <c r="AD541" s="13"/>
      <c r="AE541" s="13"/>
      <c r="AT541" s="243" t="s">
        <v>307</v>
      </c>
      <c r="AU541" s="243" t="s">
        <v>81</v>
      </c>
      <c r="AV541" s="13" t="s">
        <v>79</v>
      </c>
      <c r="AW541" s="13" t="s">
        <v>33</v>
      </c>
      <c r="AX541" s="13" t="s">
        <v>72</v>
      </c>
      <c r="AY541" s="243" t="s">
        <v>295</v>
      </c>
    </row>
    <row r="542" s="14" customFormat="1">
      <c r="A542" s="14"/>
      <c r="B542" s="244"/>
      <c r="C542" s="245"/>
      <c r="D542" s="235" t="s">
        <v>307</v>
      </c>
      <c r="E542" s="246" t="s">
        <v>21</v>
      </c>
      <c r="F542" s="247" t="s">
        <v>1967</v>
      </c>
      <c r="G542" s="245"/>
      <c r="H542" s="248">
        <v>1.4630000000000001</v>
      </c>
      <c r="I542" s="249"/>
      <c r="J542" s="245"/>
      <c r="K542" s="245"/>
      <c r="L542" s="250"/>
      <c r="M542" s="251"/>
      <c r="N542" s="252"/>
      <c r="O542" s="252"/>
      <c r="P542" s="252"/>
      <c r="Q542" s="252"/>
      <c r="R542" s="252"/>
      <c r="S542" s="252"/>
      <c r="T542" s="253"/>
      <c r="U542" s="14"/>
      <c r="V542" s="14"/>
      <c r="W542" s="14"/>
      <c r="X542" s="14"/>
      <c r="Y542" s="14"/>
      <c r="Z542" s="14"/>
      <c r="AA542" s="14"/>
      <c r="AB542" s="14"/>
      <c r="AC542" s="14"/>
      <c r="AD542" s="14"/>
      <c r="AE542" s="14"/>
      <c r="AT542" s="254" t="s">
        <v>307</v>
      </c>
      <c r="AU542" s="254" t="s">
        <v>81</v>
      </c>
      <c r="AV542" s="14" t="s">
        <v>81</v>
      </c>
      <c r="AW542" s="14" t="s">
        <v>33</v>
      </c>
      <c r="AX542" s="14" t="s">
        <v>72</v>
      </c>
      <c r="AY542" s="254" t="s">
        <v>295</v>
      </c>
    </row>
    <row r="543" s="15" customFormat="1">
      <c r="A543" s="15"/>
      <c r="B543" s="255"/>
      <c r="C543" s="256"/>
      <c r="D543" s="235" t="s">
        <v>307</v>
      </c>
      <c r="E543" s="257" t="s">
        <v>21</v>
      </c>
      <c r="F543" s="258" t="s">
        <v>312</v>
      </c>
      <c r="G543" s="256"/>
      <c r="H543" s="259">
        <v>1.4630000000000001</v>
      </c>
      <c r="I543" s="260"/>
      <c r="J543" s="256"/>
      <c r="K543" s="256"/>
      <c r="L543" s="261"/>
      <c r="M543" s="262"/>
      <c r="N543" s="263"/>
      <c r="O543" s="263"/>
      <c r="P543" s="263"/>
      <c r="Q543" s="263"/>
      <c r="R543" s="263"/>
      <c r="S543" s="263"/>
      <c r="T543" s="264"/>
      <c r="U543" s="15"/>
      <c r="V543" s="15"/>
      <c r="W543" s="15"/>
      <c r="X543" s="15"/>
      <c r="Y543" s="15"/>
      <c r="Z543" s="15"/>
      <c r="AA543" s="15"/>
      <c r="AB543" s="15"/>
      <c r="AC543" s="15"/>
      <c r="AD543" s="15"/>
      <c r="AE543" s="15"/>
      <c r="AT543" s="265" t="s">
        <v>307</v>
      </c>
      <c r="AU543" s="265" t="s">
        <v>81</v>
      </c>
      <c r="AV543" s="15" t="s">
        <v>303</v>
      </c>
      <c r="AW543" s="15" t="s">
        <v>33</v>
      </c>
      <c r="AX543" s="15" t="s">
        <v>79</v>
      </c>
      <c r="AY543" s="265" t="s">
        <v>295</v>
      </c>
    </row>
    <row r="544" s="2" customFormat="1" ht="24.15" customHeight="1">
      <c r="A544" s="40"/>
      <c r="B544" s="41"/>
      <c r="C544" s="215" t="s">
        <v>1634</v>
      </c>
      <c r="D544" s="215" t="s">
        <v>298</v>
      </c>
      <c r="E544" s="216" t="s">
        <v>1972</v>
      </c>
      <c r="F544" s="217" t="s">
        <v>1973</v>
      </c>
      <c r="G544" s="218" t="s">
        <v>301</v>
      </c>
      <c r="H544" s="219">
        <v>15.523</v>
      </c>
      <c r="I544" s="220"/>
      <c r="J544" s="221">
        <f>ROUND(I544*H544,2)</f>
        <v>0</v>
      </c>
      <c r="K544" s="217" t="s">
        <v>302</v>
      </c>
      <c r="L544" s="46"/>
      <c r="M544" s="222" t="s">
        <v>21</v>
      </c>
      <c r="N544" s="223" t="s">
        <v>43</v>
      </c>
      <c r="O544" s="86"/>
      <c r="P544" s="224">
        <f>O544*H544</f>
        <v>0</v>
      </c>
      <c r="Q544" s="224">
        <v>0.0054000000000000003</v>
      </c>
      <c r="R544" s="224">
        <f>Q544*H544</f>
        <v>0.083824200000000001</v>
      </c>
      <c r="S544" s="224">
        <v>0</v>
      </c>
      <c r="T544" s="225">
        <f>S544*H544</f>
        <v>0</v>
      </c>
      <c r="U544" s="40"/>
      <c r="V544" s="40"/>
      <c r="W544" s="40"/>
      <c r="X544" s="40"/>
      <c r="Y544" s="40"/>
      <c r="Z544" s="40"/>
      <c r="AA544" s="40"/>
      <c r="AB544" s="40"/>
      <c r="AC544" s="40"/>
      <c r="AD544" s="40"/>
      <c r="AE544" s="40"/>
      <c r="AR544" s="226" t="s">
        <v>373</v>
      </c>
      <c r="AT544" s="226" t="s">
        <v>298</v>
      </c>
      <c r="AU544" s="226" t="s">
        <v>81</v>
      </c>
      <c r="AY544" s="19" t="s">
        <v>295</v>
      </c>
      <c r="BE544" s="227">
        <f>IF(N544="základní",J544,0)</f>
        <v>0</v>
      </c>
      <c r="BF544" s="227">
        <f>IF(N544="snížená",J544,0)</f>
        <v>0</v>
      </c>
      <c r="BG544" s="227">
        <f>IF(N544="zákl. přenesená",J544,0)</f>
        <v>0</v>
      </c>
      <c r="BH544" s="227">
        <f>IF(N544="sníž. přenesená",J544,0)</f>
        <v>0</v>
      </c>
      <c r="BI544" s="227">
        <f>IF(N544="nulová",J544,0)</f>
        <v>0</v>
      </c>
      <c r="BJ544" s="19" t="s">
        <v>79</v>
      </c>
      <c r="BK544" s="227">
        <f>ROUND(I544*H544,2)</f>
        <v>0</v>
      </c>
      <c r="BL544" s="19" t="s">
        <v>373</v>
      </c>
      <c r="BM544" s="226" t="s">
        <v>1974</v>
      </c>
    </row>
    <row r="545" s="2" customFormat="1">
      <c r="A545" s="40"/>
      <c r="B545" s="41"/>
      <c r="C545" s="42"/>
      <c r="D545" s="228" t="s">
        <v>305</v>
      </c>
      <c r="E545" s="42"/>
      <c r="F545" s="229" t="s">
        <v>1975</v>
      </c>
      <c r="G545" s="42"/>
      <c r="H545" s="42"/>
      <c r="I545" s="230"/>
      <c r="J545" s="42"/>
      <c r="K545" s="42"/>
      <c r="L545" s="46"/>
      <c r="M545" s="231"/>
      <c r="N545" s="232"/>
      <c r="O545" s="86"/>
      <c r="P545" s="86"/>
      <c r="Q545" s="86"/>
      <c r="R545" s="86"/>
      <c r="S545" s="86"/>
      <c r="T545" s="87"/>
      <c r="U545" s="40"/>
      <c r="V545" s="40"/>
      <c r="W545" s="40"/>
      <c r="X545" s="40"/>
      <c r="Y545" s="40"/>
      <c r="Z545" s="40"/>
      <c r="AA545" s="40"/>
      <c r="AB545" s="40"/>
      <c r="AC545" s="40"/>
      <c r="AD545" s="40"/>
      <c r="AE545" s="40"/>
      <c r="AT545" s="19" t="s">
        <v>305</v>
      </c>
      <c r="AU545" s="19" t="s">
        <v>81</v>
      </c>
    </row>
    <row r="546" s="14" customFormat="1">
      <c r="A546" s="14"/>
      <c r="B546" s="244"/>
      <c r="C546" s="245"/>
      <c r="D546" s="235" t="s">
        <v>307</v>
      </c>
      <c r="E546" s="246" t="s">
        <v>21</v>
      </c>
      <c r="F546" s="247" t="s">
        <v>1830</v>
      </c>
      <c r="G546" s="245"/>
      <c r="H546" s="248">
        <v>14.060000000000001</v>
      </c>
      <c r="I546" s="249"/>
      <c r="J546" s="245"/>
      <c r="K546" s="245"/>
      <c r="L546" s="250"/>
      <c r="M546" s="251"/>
      <c r="N546" s="252"/>
      <c r="O546" s="252"/>
      <c r="P546" s="252"/>
      <c r="Q546" s="252"/>
      <c r="R546" s="252"/>
      <c r="S546" s="252"/>
      <c r="T546" s="253"/>
      <c r="U546" s="14"/>
      <c r="V546" s="14"/>
      <c r="W546" s="14"/>
      <c r="X546" s="14"/>
      <c r="Y546" s="14"/>
      <c r="Z546" s="14"/>
      <c r="AA546" s="14"/>
      <c r="AB546" s="14"/>
      <c r="AC546" s="14"/>
      <c r="AD546" s="14"/>
      <c r="AE546" s="14"/>
      <c r="AT546" s="254" t="s">
        <v>307</v>
      </c>
      <c r="AU546" s="254" t="s">
        <v>81</v>
      </c>
      <c r="AV546" s="14" t="s">
        <v>81</v>
      </c>
      <c r="AW546" s="14" t="s">
        <v>33</v>
      </c>
      <c r="AX546" s="14" t="s">
        <v>72</v>
      </c>
      <c r="AY546" s="254" t="s">
        <v>295</v>
      </c>
    </row>
    <row r="547" s="13" customFormat="1">
      <c r="A547" s="13"/>
      <c r="B547" s="233"/>
      <c r="C547" s="234"/>
      <c r="D547" s="235" t="s">
        <v>307</v>
      </c>
      <c r="E547" s="236" t="s">
        <v>21</v>
      </c>
      <c r="F547" s="237" t="s">
        <v>1966</v>
      </c>
      <c r="G547" s="234"/>
      <c r="H547" s="236" t="s">
        <v>21</v>
      </c>
      <c r="I547" s="238"/>
      <c r="J547" s="234"/>
      <c r="K547" s="234"/>
      <c r="L547" s="239"/>
      <c r="M547" s="240"/>
      <c r="N547" s="241"/>
      <c r="O547" s="241"/>
      <c r="P547" s="241"/>
      <c r="Q547" s="241"/>
      <c r="R547" s="241"/>
      <c r="S547" s="241"/>
      <c r="T547" s="242"/>
      <c r="U547" s="13"/>
      <c r="V547" s="13"/>
      <c r="W547" s="13"/>
      <c r="X547" s="13"/>
      <c r="Y547" s="13"/>
      <c r="Z547" s="13"/>
      <c r="AA547" s="13"/>
      <c r="AB547" s="13"/>
      <c r="AC547" s="13"/>
      <c r="AD547" s="13"/>
      <c r="AE547" s="13"/>
      <c r="AT547" s="243" t="s">
        <v>307</v>
      </c>
      <c r="AU547" s="243" t="s">
        <v>81</v>
      </c>
      <c r="AV547" s="13" t="s">
        <v>79</v>
      </c>
      <c r="AW547" s="13" t="s">
        <v>33</v>
      </c>
      <c r="AX547" s="13" t="s">
        <v>72</v>
      </c>
      <c r="AY547" s="243" t="s">
        <v>295</v>
      </c>
    </row>
    <row r="548" s="14" customFormat="1">
      <c r="A548" s="14"/>
      <c r="B548" s="244"/>
      <c r="C548" s="245"/>
      <c r="D548" s="235" t="s">
        <v>307</v>
      </c>
      <c r="E548" s="246" t="s">
        <v>21</v>
      </c>
      <c r="F548" s="247" t="s">
        <v>1967</v>
      </c>
      <c r="G548" s="245"/>
      <c r="H548" s="248">
        <v>1.4630000000000001</v>
      </c>
      <c r="I548" s="249"/>
      <c r="J548" s="245"/>
      <c r="K548" s="245"/>
      <c r="L548" s="250"/>
      <c r="M548" s="251"/>
      <c r="N548" s="252"/>
      <c r="O548" s="252"/>
      <c r="P548" s="252"/>
      <c r="Q548" s="252"/>
      <c r="R548" s="252"/>
      <c r="S548" s="252"/>
      <c r="T548" s="253"/>
      <c r="U548" s="14"/>
      <c r="V548" s="14"/>
      <c r="W548" s="14"/>
      <c r="X548" s="14"/>
      <c r="Y548" s="14"/>
      <c r="Z548" s="14"/>
      <c r="AA548" s="14"/>
      <c r="AB548" s="14"/>
      <c r="AC548" s="14"/>
      <c r="AD548" s="14"/>
      <c r="AE548" s="14"/>
      <c r="AT548" s="254" t="s">
        <v>307</v>
      </c>
      <c r="AU548" s="254" t="s">
        <v>81</v>
      </c>
      <c r="AV548" s="14" t="s">
        <v>81</v>
      </c>
      <c r="AW548" s="14" t="s">
        <v>33</v>
      </c>
      <c r="AX548" s="14" t="s">
        <v>72</v>
      </c>
      <c r="AY548" s="254" t="s">
        <v>295</v>
      </c>
    </row>
    <row r="549" s="15" customFormat="1">
      <c r="A549" s="15"/>
      <c r="B549" s="255"/>
      <c r="C549" s="256"/>
      <c r="D549" s="235" t="s">
        <v>307</v>
      </c>
      <c r="E549" s="257" t="s">
        <v>21</v>
      </c>
      <c r="F549" s="258" t="s">
        <v>312</v>
      </c>
      <c r="G549" s="256"/>
      <c r="H549" s="259">
        <v>15.523</v>
      </c>
      <c r="I549" s="260"/>
      <c r="J549" s="256"/>
      <c r="K549" s="256"/>
      <c r="L549" s="261"/>
      <c r="M549" s="262"/>
      <c r="N549" s="263"/>
      <c r="O549" s="263"/>
      <c r="P549" s="263"/>
      <c r="Q549" s="263"/>
      <c r="R549" s="263"/>
      <c r="S549" s="263"/>
      <c r="T549" s="264"/>
      <c r="U549" s="15"/>
      <c r="V549" s="15"/>
      <c r="W549" s="15"/>
      <c r="X549" s="15"/>
      <c r="Y549" s="15"/>
      <c r="Z549" s="15"/>
      <c r="AA549" s="15"/>
      <c r="AB549" s="15"/>
      <c r="AC549" s="15"/>
      <c r="AD549" s="15"/>
      <c r="AE549" s="15"/>
      <c r="AT549" s="265" t="s">
        <v>307</v>
      </c>
      <c r="AU549" s="265" t="s">
        <v>81</v>
      </c>
      <c r="AV549" s="15" t="s">
        <v>303</v>
      </c>
      <c r="AW549" s="15" t="s">
        <v>33</v>
      </c>
      <c r="AX549" s="15" t="s">
        <v>79</v>
      </c>
      <c r="AY549" s="265" t="s">
        <v>295</v>
      </c>
    </row>
    <row r="550" s="2" customFormat="1" ht="24.15" customHeight="1">
      <c r="A550" s="40"/>
      <c r="B550" s="41"/>
      <c r="C550" s="215" t="s">
        <v>1638</v>
      </c>
      <c r="D550" s="215" t="s">
        <v>298</v>
      </c>
      <c r="E550" s="216" t="s">
        <v>1976</v>
      </c>
      <c r="F550" s="217" t="s">
        <v>1977</v>
      </c>
      <c r="G550" s="218" t="s">
        <v>301</v>
      </c>
      <c r="H550" s="219">
        <v>14.060000000000001</v>
      </c>
      <c r="I550" s="220"/>
      <c r="J550" s="221">
        <f>ROUND(I550*H550,2)</f>
        <v>0</v>
      </c>
      <c r="K550" s="217" t="s">
        <v>302</v>
      </c>
      <c r="L550" s="46"/>
      <c r="M550" s="222" t="s">
        <v>21</v>
      </c>
      <c r="N550" s="223" t="s">
        <v>43</v>
      </c>
      <c r="O550" s="86"/>
      <c r="P550" s="224">
        <f>O550*H550</f>
        <v>0</v>
      </c>
      <c r="Q550" s="224">
        <v>0.0040000000000000001</v>
      </c>
      <c r="R550" s="224">
        <f>Q550*H550</f>
        <v>0.056240000000000005</v>
      </c>
      <c r="S550" s="224">
        <v>0</v>
      </c>
      <c r="T550" s="225">
        <f>S550*H550</f>
        <v>0</v>
      </c>
      <c r="U550" s="40"/>
      <c r="V550" s="40"/>
      <c r="W550" s="40"/>
      <c r="X550" s="40"/>
      <c r="Y550" s="40"/>
      <c r="Z550" s="40"/>
      <c r="AA550" s="40"/>
      <c r="AB550" s="40"/>
      <c r="AC550" s="40"/>
      <c r="AD550" s="40"/>
      <c r="AE550" s="40"/>
      <c r="AR550" s="226" t="s">
        <v>373</v>
      </c>
      <c r="AT550" s="226" t="s">
        <v>298</v>
      </c>
      <c r="AU550" s="226" t="s">
        <v>81</v>
      </c>
      <c r="AY550" s="19" t="s">
        <v>295</v>
      </c>
      <c r="BE550" s="227">
        <f>IF(N550="základní",J550,0)</f>
        <v>0</v>
      </c>
      <c r="BF550" s="227">
        <f>IF(N550="snížená",J550,0)</f>
        <v>0</v>
      </c>
      <c r="BG550" s="227">
        <f>IF(N550="zákl. přenesená",J550,0)</f>
        <v>0</v>
      </c>
      <c r="BH550" s="227">
        <f>IF(N550="sníž. přenesená",J550,0)</f>
        <v>0</v>
      </c>
      <c r="BI550" s="227">
        <f>IF(N550="nulová",J550,0)</f>
        <v>0</v>
      </c>
      <c r="BJ550" s="19" t="s">
        <v>79</v>
      </c>
      <c r="BK550" s="227">
        <f>ROUND(I550*H550,2)</f>
        <v>0</v>
      </c>
      <c r="BL550" s="19" t="s">
        <v>373</v>
      </c>
      <c r="BM550" s="226" t="s">
        <v>1978</v>
      </c>
    </row>
    <row r="551" s="2" customFormat="1">
      <c r="A551" s="40"/>
      <c r="B551" s="41"/>
      <c r="C551" s="42"/>
      <c r="D551" s="228" t="s">
        <v>305</v>
      </c>
      <c r="E551" s="42"/>
      <c r="F551" s="229" t="s">
        <v>1979</v>
      </c>
      <c r="G551" s="42"/>
      <c r="H551" s="42"/>
      <c r="I551" s="230"/>
      <c r="J551" s="42"/>
      <c r="K551" s="42"/>
      <c r="L551" s="46"/>
      <c r="M551" s="231"/>
      <c r="N551" s="232"/>
      <c r="O551" s="86"/>
      <c r="P551" s="86"/>
      <c r="Q551" s="86"/>
      <c r="R551" s="86"/>
      <c r="S551" s="86"/>
      <c r="T551" s="87"/>
      <c r="U551" s="40"/>
      <c r="V551" s="40"/>
      <c r="W551" s="40"/>
      <c r="X551" s="40"/>
      <c r="Y551" s="40"/>
      <c r="Z551" s="40"/>
      <c r="AA551" s="40"/>
      <c r="AB551" s="40"/>
      <c r="AC551" s="40"/>
      <c r="AD551" s="40"/>
      <c r="AE551" s="40"/>
      <c r="AT551" s="19" t="s">
        <v>305</v>
      </c>
      <c r="AU551" s="19" t="s">
        <v>81</v>
      </c>
    </row>
    <row r="552" s="14" customFormat="1">
      <c r="A552" s="14"/>
      <c r="B552" s="244"/>
      <c r="C552" s="245"/>
      <c r="D552" s="235" t="s">
        <v>307</v>
      </c>
      <c r="E552" s="246" t="s">
        <v>21</v>
      </c>
      <c r="F552" s="247" t="s">
        <v>1830</v>
      </c>
      <c r="G552" s="245"/>
      <c r="H552" s="248">
        <v>14.060000000000001</v>
      </c>
      <c r="I552" s="249"/>
      <c r="J552" s="245"/>
      <c r="K552" s="245"/>
      <c r="L552" s="250"/>
      <c r="M552" s="251"/>
      <c r="N552" s="252"/>
      <c r="O552" s="252"/>
      <c r="P552" s="252"/>
      <c r="Q552" s="252"/>
      <c r="R552" s="252"/>
      <c r="S552" s="252"/>
      <c r="T552" s="253"/>
      <c r="U552" s="14"/>
      <c r="V552" s="14"/>
      <c r="W552" s="14"/>
      <c r="X552" s="14"/>
      <c r="Y552" s="14"/>
      <c r="Z552" s="14"/>
      <c r="AA552" s="14"/>
      <c r="AB552" s="14"/>
      <c r="AC552" s="14"/>
      <c r="AD552" s="14"/>
      <c r="AE552" s="14"/>
      <c r="AT552" s="254" t="s">
        <v>307</v>
      </c>
      <c r="AU552" s="254" t="s">
        <v>81</v>
      </c>
      <c r="AV552" s="14" t="s">
        <v>81</v>
      </c>
      <c r="AW552" s="14" t="s">
        <v>33</v>
      </c>
      <c r="AX552" s="14" t="s">
        <v>72</v>
      </c>
      <c r="AY552" s="254" t="s">
        <v>295</v>
      </c>
    </row>
    <row r="553" s="15" customFormat="1">
      <c r="A553" s="15"/>
      <c r="B553" s="255"/>
      <c r="C553" s="256"/>
      <c r="D553" s="235" t="s">
        <v>307</v>
      </c>
      <c r="E553" s="257" t="s">
        <v>21</v>
      </c>
      <c r="F553" s="258" t="s">
        <v>312</v>
      </c>
      <c r="G553" s="256"/>
      <c r="H553" s="259">
        <v>14.060000000000001</v>
      </c>
      <c r="I553" s="260"/>
      <c r="J553" s="256"/>
      <c r="K553" s="256"/>
      <c r="L553" s="261"/>
      <c r="M553" s="262"/>
      <c r="N553" s="263"/>
      <c r="O553" s="263"/>
      <c r="P553" s="263"/>
      <c r="Q553" s="263"/>
      <c r="R553" s="263"/>
      <c r="S553" s="263"/>
      <c r="T553" s="264"/>
      <c r="U553" s="15"/>
      <c r="V553" s="15"/>
      <c r="W553" s="15"/>
      <c r="X553" s="15"/>
      <c r="Y553" s="15"/>
      <c r="Z553" s="15"/>
      <c r="AA553" s="15"/>
      <c r="AB553" s="15"/>
      <c r="AC553" s="15"/>
      <c r="AD553" s="15"/>
      <c r="AE553" s="15"/>
      <c r="AT553" s="265" t="s">
        <v>307</v>
      </c>
      <c r="AU553" s="265" t="s">
        <v>81</v>
      </c>
      <c r="AV553" s="15" t="s">
        <v>303</v>
      </c>
      <c r="AW553" s="15" t="s">
        <v>33</v>
      </c>
      <c r="AX553" s="15" t="s">
        <v>79</v>
      </c>
      <c r="AY553" s="265" t="s">
        <v>295</v>
      </c>
    </row>
    <row r="554" s="2" customFormat="1" ht="16.5" customHeight="1">
      <c r="A554" s="40"/>
      <c r="B554" s="41"/>
      <c r="C554" s="215" t="s">
        <v>1643</v>
      </c>
      <c r="D554" s="215" t="s">
        <v>298</v>
      </c>
      <c r="E554" s="216" t="s">
        <v>1980</v>
      </c>
      <c r="F554" s="217" t="s">
        <v>1981</v>
      </c>
      <c r="G554" s="218" t="s">
        <v>301</v>
      </c>
      <c r="H554" s="219">
        <v>15.523</v>
      </c>
      <c r="I554" s="220"/>
      <c r="J554" s="221">
        <f>ROUND(I554*H554,2)</f>
        <v>0</v>
      </c>
      <c r="K554" s="217" t="s">
        <v>302</v>
      </c>
      <c r="L554" s="46"/>
      <c r="M554" s="222" t="s">
        <v>21</v>
      </c>
      <c r="N554" s="223" t="s">
        <v>43</v>
      </c>
      <c r="O554" s="86"/>
      <c r="P554" s="224">
        <f>O554*H554</f>
        <v>0</v>
      </c>
      <c r="Q554" s="224">
        <v>0.00020000000000000001</v>
      </c>
      <c r="R554" s="224">
        <f>Q554*H554</f>
        <v>0.0031045999999999999</v>
      </c>
      <c r="S554" s="224">
        <v>0</v>
      </c>
      <c r="T554" s="225">
        <f>S554*H554</f>
        <v>0</v>
      </c>
      <c r="U554" s="40"/>
      <c r="V554" s="40"/>
      <c r="W554" s="40"/>
      <c r="X554" s="40"/>
      <c r="Y554" s="40"/>
      <c r="Z554" s="40"/>
      <c r="AA554" s="40"/>
      <c r="AB554" s="40"/>
      <c r="AC554" s="40"/>
      <c r="AD554" s="40"/>
      <c r="AE554" s="40"/>
      <c r="AR554" s="226" t="s">
        <v>373</v>
      </c>
      <c r="AT554" s="226" t="s">
        <v>298</v>
      </c>
      <c r="AU554" s="226" t="s">
        <v>81</v>
      </c>
      <c r="AY554" s="19" t="s">
        <v>295</v>
      </c>
      <c r="BE554" s="227">
        <f>IF(N554="základní",J554,0)</f>
        <v>0</v>
      </c>
      <c r="BF554" s="227">
        <f>IF(N554="snížená",J554,0)</f>
        <v>0</v>
      </c>
      <c r="BG554" s="227">
        <f>IF(N554="zákl. přenesená",J554,0)</f>
        <v>0</v>
      </c>
      <c r="BH554" s="227">
        <f>IF(N554="sníž. přenesená",J554,0)</f>
        <v>0</v>
      </c>
      <c r="BI554" s="227">
        <f>IF(N554="nulová",J554,0)</f>
        <v>0</v>
      </c>
      <c r="BJ554" s="19" t="s">
        <v>79</v>
      </c>
      <c r="BK554" s="227">
        <f>ROUND(I554*H554,2)</f>
        <v>0</v>
      </c>
      <c r="BL554" s="19" t="s">
        <v>373</v>
      </c>
      <c r="BM554" s="226" t="s">
        <v>1982</v>
      </c>
    </row>
    <row r="555" s="2" customFormat="1">
      <c r="A555" s="40"/>
      <c r="B555" s="41"/>
      <c r="C555" s="42"/>
      <c r="D555" s="228" t="s">
        <v>305</v>
      </c>
      <c r="E555" s="42"/>
      <c r="F555" s="229" t="s">
        <v>1983</v>
      </c>
      <c r="G555" s="42"/>
      <c r="H555" s="42"/>
      <c r="I555" s="230"/>
      <c r="J555" s="42"/>
      <c r="K555" s="42"/>
      <c r="L555" s="46"/>
      <c r="M555" s="231"/>
      <c r="N555" s="232"/>
      <c r="O555" s="86"/>
      <c r="P555" s="86"/>
      <c r="Q555" s="86"/>
      <c r="R555" s="86"/>
      <c r="S555" s="86"/>
      <c r="T555" s="87"/>
      <c r="U555" s="40"/>
      <c r="V555" s="40"/>
      <c r="W555" s="40"/>
      <c r="X555" s="40"/>
      <c r="Y555" s="40"/>
      <c r="Z555" s="40"/>
      <c r="AA555" s="40"/>
      <c r="AB555" s="40"/>
      <c r="AC555" s="40"/>
      <c r="AD555" s="40"/>
      <c r="AE555" s="40"/>
      <c r="AT555" s="19" t="s">
        <v>305</v>
      </c>
      <c r="AU555" s="19" t="s">
        <v>81</v>
      </c>
    </row>
    <row r="556" s="14" customFormat="1">
      <c r="A556" s="14"/>
      <c r="B556" s="244"/>
      <c r="C556" s="245"/>
      <c r="D556" s="235" t="s">
        <v>307</v>
      </c>
      <c r="E556" s="246" t="s">
        <v>21</v>
      </c>
      <c r="F556" s="247" t="s">
        <v>1830</v>
      </c>
      <c r="G556" s="245"/>
      <c r="H556" s="248">
        <v>14.060000000000001</v>
      </c>
      <c r="I556" s="249"/>
      <c r="J556" s="245"/>
      <c r="K556" s="245"/>
      <c r="L556" s="250"/>
      <c r="M556" s="251"/>
      <c r="N556" s="252"/>
      <c r="O556" s="252"/>
      <c r="P556" s="252"/>
      <c r="Q556" s="252"/>
      <c r="R556" s="252"/>
      <c r="S556" s="252"/>
      <c r="T556" s="253"/>
      <c r="U556" s="14"/>
      <c r="V556" s="14"/>
      <c r="W556" s="14"/>
      <c r="X556" s="14"/>
      <c r="Y556" s="14"/>
      <c r="Z556" s="14"/>
      <c r="AA556" s="14"/>
      <c r="AB556" s="14"/>
      <c r="AC556" s="14"/>
      <c r="AD556" s="14"/>
      <c r="AE556" s="14"/>
      <c r="AT556" s="254" t="s">
        <v>307</v>
      </c>
      <c r="AU556" s="254" t="s">
        <v>81</v>
      </c>
      <c r="AV556" s="14" t="s">
        <v>81</v>
      </c>
      <c r="AW556" s="14" t="s">
        <v>33</v>
      </c>
      <c r="AX556" s="14" t="s">
        <v>72</v>
      </c>
      <c r="AY556" s="254" t="s">
        <v>295</v>
      </c>
    </row>
    <row r="557" s="13" customFormat="1">
      <c r="A557" s="13"/>
      <c r="B557" s="233"/>
      <c r="C557" s="234"/>
      <c r="D557" s="235" t="s">
        <v>307</v>
      </c>
      <c r="E557" s="236" t="s">
        <v>21</v>
      </c>
      <c r="F557" s="237" t="s">
        <v>1966</v>
      </c>
      <c r="G557" s="234"/>
      <c r="H557" s="236" t="s">
        <v>21</v>
      </c>
      <c r="I557" s="238"/>
      <c r="J557" s="234"/>
      <c r="K557" s="234"/>
      <c r="L557" s="239"/>
      <c r="M557" s="240"/>
      <c r="N557" s="241"/>
      <c r="O557" s="241"/>
      <c r="P557" s="241"/>
      <c r="Q557" s="241"/>
      <c r="R557" s="241"/>
      <c r="S557" s="241"/>
      <c r="T557" s="242"/>
      <c r="U557" s="13"/>
      <c r="V557" s="13"/>
      <c r="W557" s="13"/>
      <c r="X557" s="13"/>
      <c r="Y557" s="13"/>
      <c r="Z557" s="13"/>
      <c r="AA557" s="13"/>
      <c r="AB557" s="13"/>
      <c r="AC557" s="13"/>
      <c r="AD557" s="13"/>
      <c r="AE557" s="13"/>
      <c r="AT557" s="243" t="s">
        <v>307</v>
      </c>
      <c r="AU557" s="243" t="s">
        <v>81</v>
      </c>
      <c r="AV557" s="13" t="s">
        <v>79</v>
      </c>
      <c r="AW557" s="13" t="s">
        <v>33</v>
      </c>
      <c r="AX557" s="13" t="s">
        <v>72</v>
      </c>
      <c r="AY557" s="243" t="s">
        <v>295</v>
      </c>
    </row>
    <row r="558" s="14" customFormat="1">
      <c r="A558" s="14"/>
      <c r="B558" s="244"/>
      <c r="C558" s="245"/>
      <c r="D558" s="235" t="s">
        <v>307</v>
      </c>
      <c r="E558" s="246" t="s">
        <v>21</v>
      </c>
      <c r="F558" s="247" t="s">
        <v>1967</v>
      </c>
      <c r="G558" s="245"/>
      <c r="H558" s="248">
        <v>1.4630000000000001</v>
      </c>
      <c r="I558" s="249"/>
      <c r="J558" s="245"/>
      <c r="K558" s="245"/>
      <c r="L558" s="250"/>
      <c r="M558" s="251"/>
      <c r="N558" s="252"/>
      <c r="O558" s="252"/>
      <c r="P558" s="252"/>
      <c r="Q558" s="252"/>
      <c r="R558" s="252"/>
      <c r="S558" s="252"/>
      <c r="T558" s="253"/>
      <c r="U558" s="14"/>
      <c r="V558" s="14"/>
      <c r="W558" s="14"/>
      <c r="X558" s="14"/>
      <c r="Y558" s="14"/>
      <c r="Z558" s="14"/>
      <c r="AA558" s="14"/>
      <c r="AB558" s="14"/>
      <c r="AC558" s="14"/>
      <c r="AD558" s="14"/>
      <c r="AE558" s="14"/>
      <c r="AT558" s="254" t="s">
        <v>307</v>
      </c>
      <c r="AU558" s="254" t="s">
        <v>81</v>
      </c>
      <c r="AV558" s="14" t="s">
        <v>81</v>
      </c>
      <c r="AW558" s="14" t="s">
        <v>33</v>
      </c>
      <c r="AX558" s="14" t="s">
        <v>72</v>
      </c>
      <c r="AY558" s="254" t="s">
        <v>295</v>
      </c>
    </row>
    <row r="559" s="15" customFormat="1">
      <c r="A559" s="15"/>
      <c r="B559" s="255"/>
      <c r="C559" s="256"/>
      <c r="D559" s="235" t="s">
        <v>307</v>
      </c>
      <c r="E559" s="257" t="s">
        <v>21</v>
      </c>
      <c r="F559" s="258" t="s">
        <v>312</v>
      </c>
      <c r="G559" s="256"/>
      <c r="H559" s="259">
        <v>15.523</v>
      </c>
      <c r="I559" s="260"/>
      <c r="J559" s="256"/>
      <c r="K559" s="256"/>
      <c r="L559" s="261"/>
      <c r="M559" s="262"/>
      <c r="N559" s="263"/>
      <c r="O559" s="263"/>
      <c r="P559" s="263"/>
      <c r="Q559" s="263"/>
      <c r="R559" s="263"/>
      <c r="S559" s="263"/>
      <c r="T559" s="264"/>
      <c r="U559" s="15"/>
      <c r="V559" s="15"/>
      <c r="W559" s="15"/>
      <c r="X559" s="15"/>
      <c r="Y559" s="15"/>
      <c r="Z559" s="15"/>
      <c r="AA559" s="15"/>
      <c r="AB559" s="15"/>
      <c r="AC559" s="15"/>
      <c r="AD559" s="15"/>
      <c r="AE559" s="15"/>
      <c r="AT559" s="265" t="s">
        <v>307</v>
      </c>
      <c r="AU559" s="265" t="s">
        <v>81</v>
      </c>
      <c r="AV559" s="15" t="s">
        <v>303</v>
      </c>
      <c r="AW559" s="15" t="s">
        <v>33</v>
      </c>
      <c r="AX559" s="15" t="s">
        <v>79</v>
      </c>
      <c r="AY559" s="265" t="s">
        <v>295</v>
      </c>
    </row>
    <row r="560" s="2" customFormat="1" ht="24.15" customHeight="1">
      <c r="A560" s="40"/>
      <c r="B560" s="41"/>
      <c r="C560" s="215" t="s">
        <v>1658</v>
      </c>
      <c r="D560" s="215" t="s">
        <v>298</v>
      </c>
      <c r="E560" s="216" t="s">
        <v>1984</v>
      </c>
      <c r="F560" s="217" t="s">
        <v>1985</v>
      </c>
      <c r="G560" s="218" t="s">
        <v>301</v>
      </c>
      <c r="H560" s="219">
        <v>1.4630000000000001</v>
      </c>
      <c r="I560" s="220"/>
      <c r="J560" s="221">
        <f>ROUND(I560*H560,2)</f>
        <v>0</v>
      </c>
      <c r="K560" s="217" t="s">
        <v>302</v>
      </c>
      <c r="L560" s="46"/>
      <c r="M560" s="222" t="s">
        <v>21</v>
      </c>
      <c r="N560" s="223" t="s">
        <v>43</v>
      </c>
      <c r="O560" s="86"/>
      <c r="P560" s="224">
        <f>O560*H560</f>
        <v>0</v>
      </c>
      <c r="Q560" s="224">
        <v>0</v>
      </c>
      <c r="R560" s="224">
        <f>Q560*H560</f>
        <v>0</v>
      </c>
      <c r="S560" s="224">
        <v>0</v>
      </c>
      <c r="T560" s="225">
        <f>S560*H560</f>
        <v>0</v>
      </c>
      <c r="U560" s="40"/>
      <c r="V560" s="40"/>
      <c r="W560" s="40"/>
      <c r="X560" s="40"/>
      <c r="Y560" s="40"/>
      <c r="Z560" s="40"/>
      <c r="AA560" s="40"/>
      <c r="AB560" s="40"/>
      <c r="AC560" s="40"/>
      <c r="AD560" s="40"/>
      <c r="AE560" s="40"/>
      <c r="AR560" s="226" t="s">
        <v>373</v>
      </c>
      <c r="AT560" s="226" t="s">
        <v>298</v>
      </c>
      <c r="AU560" s="226" t="s">
        <v>81</v>
      </c>
      <c r="AY560" s="19" t="s">
        <v>295</v>
      </c>
      <c r="BE560" s="227">
        <f>IF(N560="základní",J560,0)</f>
        <v>0</v>
      </c>
      <c r="BF560" s="227">
        <f>IF(N560="snížená",J560,0)</f>
        <v>0</v>
      </c>
      <c r="BG560" s="227">
        <f>IF(N560="zákl. přenesená",J560,0)</f>
        <v>0</v>
      </c>
      <c r="BH560" s="227">
        <f>IF(N560="sníž. přenesená",J560,0)</f>
        <v>0</v>
      </c>
      <c r="BI560" s="227">
        <f>IF(N560="nulová",J560,0)</f>
        <v>0</v>
      </c>
      <c r="BJ560" s="19" t="s">
        <v>79</v>
      </c>
      <c r="BK560" s="227">
        <f>ROUND(I560*H560,2)</f>
        <v>0</v>
      </c>
      <c r="BL560" s="19" t="s">
        <v>373</v>
      </c>
      <c r="BM560" s="226" t="s">
        <v>1986</v>
      </c>
    </row>
    <row r="561" s="2" customFormat="1">
      <c r="A561" s="40"/>
      <c r="B561" s="41"/>
      <c r="C561" s="42"/>
      <c r="D561" s="228" t="s">
        <v>305</v>
      </c>
      <c r="E561" s="42"/>
      <c r="F561" s="229" t="s">
        <v>1987</v>
      </c>
      <c r="G561" s="42"/>
      <c r="H561" s="42"/>
      <c r="I561" s="230"/>
      <c r="J561" s="42"/>
      <c r="K561" s="42"/>
      <c r="L561" s="46"/>
      <c r="M561" s="231"/>
      <c r="N561" s="232"/>
      <c r="O561" s="86"/>
      <c r="P561" s="86"/>
      <c r="Q561" s="86"/>
      <c r="R561" s="86"/>
      <c r="S561" s="86"/>
      <c r="T561" s="87"/>
      <c r="U561" s="40"/>
      <c r="V561" s="40"/>
      <c r="W561" s="40"/>
      <c r="X561" s="40"/>
      <c r="Y561" s="40"/>
      <c r="Z561" s="40"/>
      <c r="AA561" s="40"/>
      <c r="AB561" s="40"/>
      <c r="AC561" s="40"/>
      <c r="AD561" s="40"/>
      <c r="AE561" s="40"/>
      <c r="AT561" s="19" t="s">
        <v>305</v>
      </c>
      <c r="AU561" s="19" t="s">
        <v>81</v>
      </c>
    </row>
    <row r="562" s="13" customFormat="1">
      <c r="A562" s="13"/>
      <c r="B562" s="233"/>
      <c r="C562" s="234"/>
      <c r="D562" s="235" t="s">
        <v>307</v>
      </c>
      <c r="E562" s="236" t="s">
        <v>21</v>
      </c>
      <c r="F562" s="237" t="s">
        <v>1966</v>
      </c>
      <c r="G562" s="234"/>
      <c r="H562" s="236" t="s">
        <v>21</v>
      </c>
      <c r="I562" s="238"/>
      <c r="J562" s="234"/>
      <c r="K562" s="234"/>
      <c r="L562" s="239"/>
      <c r="M562" s="240"/>
      <c r="N562" s="241"/>
      <c r="O562" s="241"/>
      <c r="P562" s="241"/>
      <c r="Q562" s="241"/>
      <c r="R562" s="241"/>
      <c r="S562" s="241"/>
      <c r="T562" s="242"/>
      <c r="U562" s="13"/>
      <c r="V562" s="13"/>
      <c r="W562" s="13"/>
      <c r="X562" s="13"/>
      <c r="Y562" s="13"/>
      <c r="Z562" s="13"/>
      <c r="AA562" s="13"/>
      <c r="AB562" s="13"/>
      <c r="AC562" s="13"/>
      <c r="AD562" s="13"/>
      <c r="AE562" s="13"/>
      <c r="AT562" s="243" t="s">
        <v>307</v>
      </c>
      <c r="AU562" s="243" t="s">
        <v>81</v>
      </c>
      <c r="AV562" s="13" t="s">
        <v>79</v>
      </c>
      <c r="AW562" s="13" t="s">
        <v>33</v>
      </c>
      <c r="AX562" s="13" t="s">
        <v>72</v>
      </c>
      <c r="AY562" s="243" t="s">
        <v>295</v>
      </c>
    </row>
    <row r="563" s="14" customFormat="1">
      <c r="A563" s="14"/>
      <c r="B563" s="244"/>
      <c r="C563" s="245"/>
      <c r="D563" s="235" t="s">
        <v>307</v>
      </c>
      <c r="E563" s="246" t="s">
        <v>21</v>
      </c>
      <c r="F563" s="247" t="s">
        <v>1967</v>
      </c>
      <c r="G563" s="245"/>
      <c r="H563" s="248">
        <v>1.4630000000000001</v>
      </c>
      <c r="I563" s="249"/>
      <c r="J563" s="245"/>
      <c r="K563" s="245"/>
      <c r="L563" s="250"/>
      <c r="M563" s="251"/>
      <c r="N563" s="252"/>
      <c r="O563" s="252"/>
      <c r="P563" s="252"/>
      <c r="Q563" s="252"/>
      <c r="R563" s="252"/>
      <c r="S563" s="252"/>
      <c r="T563" s="253"/>
      <c r="U563" s="14"/>
      <c r="V563" s="14"/>
      <c r="W563" s="14"/>
      <c r="X563" s="14"/>
      <c r="Y563" s="14"/>
      <c r="Z563" s="14"/>
      <c r="AA563" s="14"/>
      <c r="AB563" s="14"/>
      <c r="AC563" s="14"/>
      <c r="AD563" s="14"/>
      <c r="AE563" s="14"/>
      <c r="AT563" s="254" t="s">
        <v>307</v>
      </c>
      <c r="AU563" s="254" t="s">
        <v>81</v>
      </c>
      <c r="AV563" s="14" t="s">
        <v>81</v>
      </c>
      <c r="AW563" s="14" t="s">
        <v>33</v>
      </c>
      <c r="AX563" s="14" t="s">
        <v>72</v>
      </c>
      <c r="AY563" s="254" t="s">
        <v>295</v>
      </c>
    </row>
    <row r="564" s="15" customFormat="1">
      <c r="A564" s="15"/>
      <c r="B564" s="255"/>
      <c r="C564" s="256"/>
      <c r="D564" s="235" t="s">
        <v>307</v>
      </c>
      <c r="E564" s="257" t="s">
        <v>21</v>
      </c>
      <c r="F564" s="258" t="s">
        <v>312</v>
      </c>
      <c r="G564" s="256"/>
      <c r="H564" s="259">
        <v>1.4630000000000001</v>
      </c>
      <c r="I564" s="260"/>
      <c r="J564" s="256"/>
      <c r="K564" s="256"/>
      <c r="L564" s="261"/>
      <c r="M564" s="262"/>
      <c r="N564" s="263"/>
      <c r="O564" s="263"/>
      <c r="P564" s="263"/>
      <c r="Q564" s="263"/>
      <c r="R564" s="263"/>
      <c r="S564" s="263"/>
      <c r="T564" s="264"/>
      <c r="U564" s="15"/>
      <c r="V564" s="15"/>
      <c r="W564" s="15"/>
      <c r="X564" s="15"/>
      <c r="Y564" s="15"/>
      <c r="Z564" s="15"/>
      <c r="AA564" s="15"/>
      <c r="AB564" s="15"/>
      <c r="AC564" s="15"/>
      <c r="AD564" s="15"/>
      <c r="AE564" s="15"/>
      <c r="AT564" s="265" t="s">
        <v>307</v>
      </c>
      <c r="AU564" s="265" t="s">
        <v>81</v>
      </c>
      <c r="AV564" s="15" t="s">
        <v>303</v>
      </c>
      <c r="AW564" s="15" t="s">
        <v>33</v>
      </c>
      <c r="AX564" s="15" t="s">
        <v>79</v>
      </c>
      <c r="AY564" s="265" t="s">
        <v>295</v>
      </c>
    </row>
    <row r="565" s="2" customFormat="1" ht="44.25" customHeight="1">
      <c r="A565" s="40"/>
      <c r="B565" s="41"/>
      <c r="C565" s="215" t="s">
        <v>1664</v>
      </c>
      <c r="D565" s="215" t="s">
        <v>298</v>
      </c>
      <c r="E565" s="216" t="s">
        <v>1988</v>
      </c>
      <c r="F565" s="217" t="s">
        <v>1989</v>
      </c>
      <c r="G565" s="218" t="s">
        <v>348</v>
      </c>
      <c r="H565" s="219">
        <v>0.14799999999999999</v>
      </c>
      <c r="I565" s="220"/>
      <c r="J565" s="221">
        <f>ROUND(I565*H565,2)</f>
        <v>0</v>
      </c>
      <c r="K565" s="217" t="s">
        <v>302</v>
      </c>
      <c r="L565" s="46"/>
      <c r="M565" s="222" t="s">
        <v>21</v>
      </c>
      <c r="N565" s="223" t="s">
        <v>43</v>
      </c>
      <c r="O565" s="86"/>
      <c r="P565" s="224">
        <f>O565*H565</f>
        <v>0</v>
      </c>
      <c r="Q565" s="224">
        <v>0</v>
      </c>
      <c r="R565" s="224">
        <f>Q565*H565</f>
        <v>0</v>
      </c>
      <c r="S565" s="224">
        <v>0</v>
      </c>
      <c r="T565" s="225">
        <f>S565*H565</f>
        <v>0</v>
      </c>
      <c r="U565" s="40"/>
      <c r="V565" s="40"/>
      <c r="W565" s="40"/>
      <c r="X565" s="40"/>
      <c r="Y565" s="40"/>
      <c r="Z565" s="40"/>
      <c r="AA565" s="40"/>
      <c r="AB565" s="40"/>
      <c r="AC565" s="40"/>
      <c r="AD565" s="40"/>
      <c r="AE565" s="40"/>
      <c r="AR565" s="226" t="s">
        <v>373</v>
      </c>
      <c r="AT565" s="226" t="s">
        <v>298</v>
      </c>
      <c r="AU565" s="226" t="s">
        <v>81</v>
      </c>
      <c r="AY565" s="19" t="s">
        <v>295</v>
      </c>
      <c r="BE565" s="227">
        <f>IF(N565="základní",J565,0)</f>
        <v>0</v>
      </c>
      <c r="BF565" s="227">
        <f>IF(N565="snížená",J565,0)</f>
        <v>0</v>
      </c>
      <c r="BG565" s="227">
        <f>IF(N565="zákl. přenesená",J565,0)</f>
        <v>0</v>
      </c>
      <c r="BH565" s="227">
        <f>IF(N565="sníž. přenesená",J565,0)</f>
        <v>0</v>
      </c>
      <c r="BI565" s="227">
        <f>IF(N565="nulová",J565,0)</f>
        <v>0</v>
      </c>
      <c r="BJ565" s="19" t="s">
        <v>79</v>
      </c>
      <c r="BK565" s="227">
        <f>ROUND(I565*H565,2)</f>
        <v>0</v>
      </c>
      <c r="BL565" s="19" t="s">
        <v>373</v>
      </c>
      <c r="BM565" s="226" t="s">
        <v>1990</v>
      </c>
    </row>
    <row r="566" s="2" customFormat="1">
      <c r="A566" s="40"/>
      <c r="B566" s="41"/>
      <c r="C566" s="42"/>
      <c r="D566" s="228" t="s">
        <v>305</v>
      </c>
      <c r="E566" s="42"/>
      <c r="F566" s="229" t="s">
        <v>1991</v>
      </c>
      <c r="G566" s="42"/>
      <c r="H566" s="42"/>
      <c r="I566" s="230"/>
      <c r="J566" s="42"/>
      <c r="K566" s="42"/>
      <c r="L566" s="46"/>
      <c r="M566" s="231"/>
      <c r="N566" s="232"/>
      <c r="O566" s="86"/>
      <c r="P566" s="86"/>
      <c r="Q566" s="86"/>
      <c r="R566" s="86"/>
      <c r="S566" s="86"/>
      <c r="T566" s="87"/>
      <c r="U566" s="40"/>
      <c r="V566" s="40"/>
      <c r="W566" s="40"/>
      <c r="X566" s="40"/>
      <c r="Y566" s="40"/>
      <c r="Z566" s="40"/>
      <c r="AA566" s="40"/>
      <c r="AB566" s="40"/>
      <c r="AC566" s="40"/>
      <c r="AD566" s="40"/>
      <c r="AE566" s="40"/>
      <c r="AT566" s="19" t="s">
        <v>305</v>
      </c>
      <c r="AU566" s="19" t="s">
        <v>81</v>
      </c>
    </row>
    <row r="567" s="12" customFormat="1" ht="22.8" customHeight="1">
      <c r="A567" s="12"/>
      <c r="B567" s="199"/>
      <c r="C567" s="200"/>
      <c r="D567" s="201" t="s">
        <v>71</v>
      </c>
      <c r="E567" s="213" t="s">
        <v>1580</v>
      </c>
      <c r="F567" s="213" t="s">
        <v>1581</v>
      </c>
      <c r="G567" s="200"/>
      <c r="H567" s="200"/>
      <c r="I567" s="203"/>
      <c r="J567" s="214">
        <f>BK567</f>
        <v>0</v>
      </c>
      <c r="K567" s="200"/>
      <c r="L567" s="205"/>
      <c r="M567" s="206"/>
      <c r="N567" s="207"/>
      <c r="O567" s="207"/>
      <c r="P567" s="208">
        <f>SUM(P568:P610)</f>
        <v>0</v>
      </c>
      <c r="Q567" s="207"/>
      <c r="R567" s="208">
        <f>SUM(R568:R610)</f>
        <v>1.4973136499999999</v>
      </c>
      <c r="S567" s="207"/>
      <c r="T567" s="209">
        <f>SUM(T568:T610)</f>
        <v>0</v>
      </c>
      <c r="U567" s="12"/>
      <c r="V567" s="12"/>
      <c r="W567" s="12"/>
      <c r="X567" s="12"/>
      <c r="Y567" s="12"/>
      <c r="Z567" s="12"/>
      <c r="AA567" s="12"/>
      <c r="AB567" s="12"/>
      <c r="AC567" s="12"/>
      <c r="AD567" s="12"/>
      <c r="AE567" s="12"/>
      <c r="AR567" s="210" t="s">
        <v>81</v>
      </c>
      <c r="AT567" s="211" t="s">
        <v>71</v>
      </c>
      <c r="AU567" s="211" t="s">
        <v>79</v>
      </c>
      <c r="AY567" s="210" t="s">
        <v>295</v>
      </c>
      <c r="BK567" s="212">
        <f>SUM(BK568:BK610)</f>
        <v>0</v>
      </c>
    </row>
    <row r="568" s="2" customFormat="1" ht="24.15" customHeight="1">
      <c r="A568" s="40"/>
      <c r="B568" s="41"/>
      <c r="C568" s="215" t="s">
        <v>1666</v>
      </c>
      <c r="D568" s="215" t="s">
        <v>298</v>
      </c>
      <c r="E568" s="216" t="s">
        <v>1583</v>
      </c>
      <c r="F568" s="217" t="s">
        <v>1584</v>
      </c>
      <c r="G568" s="218" t="s">
        <v>301</v>
      </c>
      <c r="H568" s="219">
        <v>76.275000000000006</v>
      </c>
      <c r="I568" s="220"/>
      <c r="J568" s="221">
        <f>ROUND(I568*H568,2)</f>
        <v>0</v>
      </c>
      <c r="K568" s="217" t="s">
        <v>302</v>
      </c>
      <c r="L568" s="46"/>
      <c r="M568" s="222" t="s">
        <v>21</v>
      </c>
      <c r="N568" s="223" t="s">
        <v>43</v>
      </c>
      <c r="O568" s="86"/>
      <c r="P568" s="224">
        <f>O568*H568</f>
        <v>0</v>
      </c>
      <c r="Q568" s="224">
        <v>0.00029999999999999997</v>
      </c>
      <c r="R568" s="224">
        <f>Q568*H568</f>
        <v>0.0228825</v>
      </c>
      <c r="S568" s="224">
        <v>0</v>
      </c>
      <c r="T568" s="225">
        <f>S568*H568</f>
        <v>0</v>
      </c>
      <c r="U568" s="40"/>
      <c r="V568" s="40"/>
      <c r="W568" s="40"/>
      <c r="X568" s="40"/>
      <c r="Y568" s="40"/>
      <c r="Z568" s="40"/>
      <c r="AA568" s="40"/>
      <c r="AB568" s="40"/>
      <c r="AC568" s="40"/>
      <c r="AD568" s="40"/>
      <c r="AE568" s="40"/>
      <c r="AR568" s="226" t="s">
        <v>373</v>
      </c>
      <c r="AT568" s="226" t="s">
        <v>298</v>
      </c>
      <c r="AU568" s="226" t="s">
        <v>81</v>
      </c>
      <c r="AY568" s="19" t="s">
        <v>295</v>
      </c>
      <c r="BE568" s="227">
        <f>IF(N568="základní",J568,0)</f>
        <v>0</v>
      </c>
      <c r="BF568" s="227">
        <f>IF(N568="snížená",J568,0)</f>
        <v>0</v>
      </c>
      <c r="BG568" s="227">
        <f>IF(N568="zákl. přenesená",J568,0)</f>
        <v>0</v>
      </c>
      <c r="BH568" s="227">
        <f>IF(N568="sníž. přenesená",J568,0)</f>
        <v>0</v>
      </c>
      <c r="BI568" s="227">
        <f>IF(N568="nulová",J568,0)</f>
        <v>0</v>
      </c>
      <c r="BJ568" s="19" t="s">
        <v>79</v>
      </c>
      <c r="BK568" s="227">
        <f>ROUND(I568*H568,2)</f>
        <v>0</v>
      </c>
      <c r="BL568" s="19" t="s">
        <v>373</v>
      </c>
      <c r="BM568" s="226" t="s">
        <v>1992</v>
      </c>
    </row>
    <row r="569" s="2" customFormat="1">
      <c r="A569" s="40"/>
      <c r="B569" s="41"/>
      <c r="C569" s="42"/>
      <c r="D569" s="228" t="s">
        <v>305</v>
      </c>
      <c r="E569" s="42"/>
      <c r="F569" s="229" t="s">
        <v>1586</v>
      </c>
      <c r="G569" s="42"/>
      <c r="H569" s="42"/>
      <c r="I569" s="230"/>
      <c r="J569" s="42"/>
      <c r="K569" s="42"/>
      <c r="L569" s="46"/>
      <c r="M569" s="231"/>
      <c r="N569" s="232"/>
      <c r="O569" s="86"/>
      <c r="P569" s="86"/>
      <c r="Q569" s="86"/>
      <c r="R569" s="86"/>
      <c r="S569" s="86"/>
      <c r="T569" s="87"/>
      <c r="U569" s="40"/>
      <c r="V569" s="40"/>
      <c r="W569" s="40"/>
      <c r="X569" s="40"/>
      <c r="Y569" s="40"/>
      <c r="Z569" s="40"/>
      <c r="AA569" s="40"/>
      <c r="AB569" s="40"/>
      <c r="AC569" s="40"/>
      <c r="AD569" s="40"/>
      <c r="AE569" s="40"/>
      <c r="AT569" s="19" t="s">
        <v>305</v>
      </c>
      <c r="AU569" s="19" t="s">
        <v>81</v>
      </c>
    </row>
    <row r="570" s="14" customFormat="1">
      <c r="A570" s="14"/>
      <c r="B570" s="244"/>
      <c r="C570" s="245"/>
      <c r="D570" s="235" t="s">
        <v>307</v>
      </c>
      <c r="E570" s="246" t="s">
        <v>21</v>
      </c>
      <c r="F570" s="247" t="s">
        <v>1197</v>
      </c>
      <c r="G570" s="245"/>
      <c r="H570" s="248">
        <v>76.275000000000006</v>
      </c>
      <c r="I570" s="249"/>
      <c r="J570" s="245"/>
      <c r="K570" s="245"/>
      <c r="L570" s="250"/>
      <c r="M570" s="251"/>
      <c r="N570" s="252"/>
      <c r="O570" s="252"/>
      <c r="P570" s="252"/>
      <c r="Q570" s="252"/>
      <c r="R570" s="252"/>
      <c r="S570" s="252"/>
      <c r="T570" s="253"/>
      <c r="U570" s="14"/>
      <c r="V570" s="14"/>
      <c r="W570" s="14"/>
      <c r="X570" s="14"/>
      <c r="Y570" s="14"/>
      <c r="Z570" s="14"/>
      <c r="AA570" s="14"/>
      <c r="AB570" s="14"/>
      <c r="AC570" s="14"/>
      <c r="AD570" s="14"/>
      <c r="AE570" s="14"/>
      <c r="AT570" s="254" t="s">
        <v>307</v>
      </c>
      <c r="AU570" s="254" t="s">
        <v>81</v>
      </c>
      <c r="AV570" s="14" t="s">
        <v>81</v>
      </c>
      <c r="AW570" s="14" t="s">
        <v>33</v>
      </c>
      <c r="AX570" s="14" t="s">
        <v>72</v>
      </c>
      <c r="AY570" s="254" t="s">
        <v>295</v>
      </c>
    </row>
    <row r="571" s="15" customFormat="1">
      <c r="A571" s="15"/>
      <c r="B571" s="255"/>
      <c r="C571" s="256"/>
      <c r="D571" s="235" t="s">
        <v>307</v>
      </c>
      <c r="E571" s="257" t="s">
        <v>21</v>
      </c>
      <c r="F571" s="258" t="s">
        <v>312</v>
      </c>
      <c r="G571" s="256"/>
      <c r="H571" s="259">
        <v>76.275000000000006</v>
      </c>
      <c r="I571" s="260"/>
      <c r="J571" s="256"/>
      <c r="K571" s="256"/>
      <c r="L571" s="261"/>
      <c r="M571" s="262"/>
      <c r="N571" s="263"/>
      <c r="O571" s="263"/>
      <c r="P571" s="263"/>
      <c r="Q571" s="263"/>
      <c r="R571" s="263"/>
      <c r="S571" s="263"/>
      <c r="T571" s="264"/>
      <c r="U571" s="15"/>
      <c r="V571" s="15"/>
      <c r="W571" s="15"/>
      <c r="X571" s="15"/>
      <c r="Y571" s="15"/>
      <c r="Z571" s="15"/>
      <c r="AA571" s="15"/>
      <c r="AB571" s="15"/>
      <c r="AC571" s="15"/>
      <c r="AD571" s="15"/>
      <c r="AE571" s="15"/>
      <c r="AT571" s="265" t="s">
        <v>307</v>
      </c>
      <c r="AU571" s="265" t="s">
        <v>81</v>
      </c>
      <c r="AV571" s="15" t="s">
        <v>303</v>
      </c>
      <c r="AW571" s="15" t="s">
        <v>33</v>
      </c>
      <c r="AX571" s="15" t="s">
        <v>79</v>
      </c>
      <c r="AY571" s="265" t="s">
        <v>295</v>
      </c>
    </row>
    <row r="572" s="2" customFormat="1" ht="24.15" customHeight="1">
      <c r="A572" s="40"/>
      <c r="B572" s="41"/>
      <c r="C572" s="215" t="s">
        <v>1684</v>
      </c>
      <c r="D572" s="215" t="s">
        <v>298</v>
      </c>
      <c r="E572" s="216" t="s">
        <v>1588</v>
      </c>
      <c r="F572" s="217" t="s">
        <v>1589</v>
      </c>
      <c r="G572" s="218" t="s">
        <v>301</v>
      </c>
      <c r="H572" s="219">
        <v>11.808</v>
      </c>
      <c r="I572" s="220"/>
      <c r="J572" s="221">
        <f>ROUND(I572*H572,2)</f>
        <v>0</v>
      </c>
      <c r="K572" s="217" t="s">
        <v>302</v>
      </c>
      <c r="L572" s="46"/>
      <c r="M572" s="222" t="s">
        <v>21</v>
      </c>
      <c r="N572" s="223" t="s">
        <v>43</v>
      </c>
      <c r="O572" s="86"/>
      <c r="P572" s="224">
        <f>O572*H572</f>
        <v>0</v>
      </c>
      <c r="Q572" s="224">
        <v>0.0015</v>
      </c>
      <c r="R572" s="224">
        <f>Q572*H572</f>
        <v>0.017711999999999999</v>
      </c>
      <c r="S572" s="224">
        <v>0</v>
      </c>
      <c r="T572" s="225">
        <f>S572*H572</f>
        <v>0</v>
      </c>
      <c r="U572" s="40"/>
      <c r="V572" s="40"/>
      <c r="W572" s="40"/>
      <c r="X572" s="40"/>
      <c r="Y572" s="40"/>
      <c r="Z572" s="40"/>
      <c r="AA572" s="40"/>
      <c r="AB572" s="40"/>
      <c r="AC572" s="40"/>
      <c r="AD572" s="40"/>
      <c r="AE572" s="40"/>
      <c r="AR572" s="226" t="s">
        <v>373</v>
      </c>
      <c r="AT572" s="226" t="s">
        <v>298</v>
      </c>
      <c r="AU572" s="226" t="s">
        <v>81</v>
      </c>
      <c r="AY572" s="19" t="s">
        <v>295</v>
      </c>
      <c r="BE572" s="227">
        <f>IF(N572="základní",J572,0)</f>
        <v>0</v>
      </c>
      <c r="BF572" s="227">
        <f>IF(N572="snížená",J572,0)</f>
        <v>0</v>
      </c>
      <c r="BG572" s="227">
        <f>IF(N572="zákl. přenesená",J572,0)</f>
        <v>0</v>
      </c>
      <c r="BH572" s="227">
        <f>IF(N572="sníž. přenesená",J572,0)</f>
        <v>0</v>
      </c>
      <c r="BI572" s="227">
        <f>IF(N572="nulová",J572,0)</f>
        <v>0</v>
      </c>
      <c r="BJ572" s="19" t="s">
        <v>79</v>
      </c>
      <c r="BK572" s="227">
        <f>ROUND(I572*H572,2)</f>
        <v>0</v>
      </c>
      <c r="BL572" s="19" t="s">
        <v>373</v>
      </c>
      <c r="BM572" s="226" t="s">
        <v>1993</v>
      </c>
    </row>
    <row r="573" s="2" customFormat="1">
      <c r="A573" s="40"/>
      <c r="B573" s="41"/>
      <c r="C573" s="42"/>
      <c r="D573" s="228" t="s">
        <v>305</v>
      </c>
      <c r="E573" s="42"/>
      <c r="F573" s="229" t="s">
        <v>1591</v>
      </c>
      <c r="G573" s="42"/>
      <c r="H573" s="42"/>
      <c r="I573" s="230"/>
      <c r="J573" s="42"/>
      <c r="K573" s="42"/>
      <c r="L573" s="46"/>
      <c r="M573" s="231"/>
      <c r="N573" s="232"/>
      <c r="O573" s="86"/>
      <c r="P573" s="86"/>
      <c r="Q573" s="86"/>
      <c r="R573" s="86"/>
      <c r="S573" s="86"/>
      <c r="T573" s="87"/>
      <c r="U573" s="40"/>
      <c r="V573" s="40"/>
      <c r="W573" s="40"/>
      <c r="X573" s="40"/>
      <c r="Y573" s="40"/>
      <c r="Z573" s="40"/>
      <c r="AA573" s="40"/>
      <c r="AB573" s="40"/>
      <c r="AC573" s="40"/>
      <c r="AD573" s="40"/>
      <c r="AE573" s="40"/>
      <c r="AT573" s="19" t="s">
        <v>305</v>
      </c>
      <c r="AU573" s="19" t="s">
        <v>81</v>
      </c>
    </row>
    <row r="574" s="13" customFormat="1">
      <c r="A574" s="13"/>
      <c r="B574" s="233"/>
      <c r="C574" s="234"/>
      <c r="D574" s="235" t="s">
        <v>307</v>
      </c>
      <c r="E574" s="236" t="s">
        <v>21</v>
      </c>
      <c r="F574" s="237" t="s">
        <v>1592</v>
      </c>
      <c r="G574" s="234"/>
      <c r="H574" s="236" t="s">
        <v>21</v>
      </c>
      <c r="I574" s="238"/>
      <c r="J574" s="234"/>
      <c r="K574" s="234"/>
      <c r="L574" s="239"/>
      <c r="M574" s="240"/>
      <c r="N574" s="241"/>
      <c r="O574" s="241"/>
      <c r="P574" s="241"/>
      <c r="Q574" s="241"/>
      <c r="R574" s="241"/>
      <c r="S574" s="241"/>
      <c r="T574" s="242"/>
      <c r="U574" s="13"/>
      <c r="V574" s="13"/>
      <c r="W574" s="13"/>
      <c r="X574" s="13"/>
      <c r="Y574" s="13"/>
      <c r="Z574" s="13"/>
      <c r="AA574" s="13"/>
      <c r="AB574" s="13"/>
      <c r="AC574" s="13"/>
      <c r="AD574" s="13"/>
      <c r="AE574" s="13"/>
      <c r="AT574" s="243" t="s">
        <v>307</v>
      </c>
      <c r="AU574" s="243" t="s">
        <v>81</v>
      </c>
      <c r="AV574" s="13" t="s">
        <v>79</v>
      </c>
      <c r="AW574" s="13" t="s">
        <v>33</v>
      </c>
      <c r="AX574" s="13" t="s">
        <v>72</v>
      </c>
      <c r="AY574" s="243" t="s">
        <v>295</v>
      </c>
    </row>
    <row r="575" s="13" customFormat="1">
      <c r="A575" s="13"/>
      <c r="B575" s="233"/>
      <c r="C575" s="234"/>
      <c r="D575" s="235" t="s">
        <v>307</v>
      </c>
      <c r="E575" s="236" t="s">
        <v>21</v>
      </c>
      <c r="F575" s="237" t="s">
        <v>1593</v>
      </c>
      <c r="G575" s="234"/>
      <c r="H575" s="236" t="s">
        <v>21</v>
      </c>
      <c r="I575" s="238"/>
      <c r="J575" s="234"/>
      <c r="K575" s="234"/>
      <c r="L575" s="239"/>
      <c r="M575" s="240"/>
      <c r="N575" s="241"/>
      <c r="O575" s="241"/>
      <c r="P575" s="241"/>
      <c r="Q575" s="241"/>
      <c r="R575" s="241"/>
      <c r="S575" s="241"/>
      <c r="T575" s="242"/>
      <c r="U575" s="13"/>
      <c r="V575" s="13"/>
      <c r="W575" s="13"/>
      <c r="X575" s="13"/>
      <c r="Y575" s="13"/>
      <c r="Z575" s="13"/>
      <c r="AA575" s="13"/>
      <c r="AB575" s="13"/>
      <c r="AC575" s="13"/>
      <c r="AD575" s="13"/>
      <c r="AE575" s="13"/>
      <c r="AT575" s="243" t="s">
        <v>307</v>
      </c>
      <c r="AU575" s="243" t="s">
        <v>81</v>
      </c>
      <c r="AV575" s="13" t="s">
        <v>79</v>
      </c>
      <c r="AW575" s="13" t="s">
        <v>33</v>
      </c>
      <c r="AX575" s="13" t="s">
        <v>72</v>
      </c>
      <c r="AY575" s="243" t="s">
        <v>295</v>
      </c>
    </row>
    <row r="576" s="14" customFormat="1">
      <c r="A576" s="14"/>
      <c r="B576" s="244"/>
      <c r="C576" s="245"/>
      <c r="D576" s="235" t="s">
        <v>307</v>
      </c>
      <c r="E576" s="246" t="s">
        <v>21</v>
      </c>
      <c r="F576" s="247" t="s">
        <v>1594</v>
      </c>
      <c r="G576" s="245"/>
      <c r="H576" s="248">
        <v>3.819</v>
      </c>
      <c r="I576" s="249"/>
      <c r="J576" s="245"/>
      <c r="K576" s="245"/>
      <c r="L576" s="250"/>
      <c r="M576" s="251"/>
      <c r="N576" s="252"/>
      <c r="O576" s="252"/>
      <c r="P576" s="252"/>
      <c r="Q576" s="252"/>
      <c r="R576" s="252"/>
      <c r="S576" s="252"/>
      <c r="T576" s="253"/>
      <c r="U576" s="14"/>
      <c r="V576" s="14"/>
      <c r="W576" s="14"/>
      <c r="X576" s="14"/>
      <c r="Y576" s="14"/>
      <c r="Z576" s="14"/>
      <c r="AA576" s="14"/>
      <c r="AB576" s="14"/>
      <c r="AC576" s="14"/>
      <c r="AD576" s="14"/>
      <c r="AE576" s="14"/>
      <c r="AT576" s="254" t="s">
        <v>307</v>
      </c>
      <c r="AU576" s="254" t="s">
        <v>81</v>
      </c>
      <c r="AV576" s="14" t="s">
        <v>81</v>
      </c>
      <c r="AW576" s="14" t="s">
        <v>33</v>
      </c>
      <c r="AX576" s="14" t="s">
        <v>72</v>
      </c>
      <c r="AY576" s="254" t="s">
        <v>295</v>
      </c>
    </row>
    <row r="577" s="14" customFormat="1">
      <c r="A577" s="14"/>
      <c r="B577" s="244"/>
      <c r="C577" s="245"/>
      <c r="D577" s="235" t="s">
        <v>307</v>
      </c>
      <c r="E577" s="246" t="s">
        <v>21</v>
      </c>
      <c r="F577" s="247" t="s">
        <v>1595</v>
      </c>
      <c r="G577" s="245"/>
      <c r="H577" s="248">
        <v>-0.23999999999999999</v>
      </c>
      <c r="I577" s="249"/>
      <c r="J577" s="245"/>
      <c r="K577" s="245"/>
      <c r="L577" s="250"/>
      <c r="M577" s="251"/>
      <c r="N577" s="252"/>
      <c r="O577" s="252"/>
      <c r="P577" s="252"/>
      <c r="Q577" s="252"/>
      <c r="R577" s="252"/>
      <c r="S577" s="252"/>
      <c r="T577" s="253"/>
      <c r="U577" s="14"/>
      <c r="V577" s="14"/>
      <c r="W577" s="14"/>
      <c r="X577" s="14"/>
      <c r="Y577" s="14"/>
      <c r="Z577" s="14"/>
      <c r="AA577" s="14"/>
      <c r="AB577" s="14"/>
      <c r="AC577" s="14"/>
      <c r="AD577" s="14"/>
      <c r="AE577" s="14"/>
      <c r="AT577" s="254" t="s">
        <v>307</v>
      </c>
      <c r="AU577" s="254" t="s">
        <v>81</v>
      </c>
      <c r="AV577" s="14" t="s">
        <v>81</v>
      </c>
      <c r="AW577" s="14" t="s">
        <v>33</v>
      </c>
      <c r="AX577" s="14" t="s">
        <v>72</v>
      </c>
      <c r="AY577" s="254" t="s">
        <v>295</v>
      </c>
    </row>
    <row r="578" s="13" customFormat="1">
      <c r="A578" s="13"/>
      <c r="B578" s="233"/>
      <c r="C578" s="234"/>
      <c r="D578" s="235" t="s">
        <v>307</v>
      </c>
      <c r="E578" s="236" t="s">
        <v>21</v>
      </c>
      <c r="F578" s="237" t="s">
        <v>1596</v>
      </c>
      <c r="G578" s="234"/>
      <c r="H578" s="236" t="s">
        <v>21</v>
      </c>
      <c r="I578" s="238"/>
      <c r="J578" s="234"/>
      <c r="K578" s="234"/>
      <c r="L578" s="239"/>
      <c r="M578" s="240"/>
      <c r="N578" s="241"/>
      <c r="O578" s="241"/>
      <c r="P578" s="241"/>
      <c r="Q578" s="241"/>
      <c r="R578" s="241"/>
      <c r="S578" s="241"/>
      <c r="T578" s="242"/>
      <c r="U578" s="13"/>
      <c r="V578" s="13"/>
      <c r="W578" s="13"/>
      <c r="X578" s="13"/>
      <c r="Y578" s="13"/>
      <c r="Z578" s="13"/>
      <c r="AA578" s="13"/>
      <c r="AB578" s="13"/>
      <c r="AC578" s="13"/>
      <c r="AD578" s="13"/>
      <c r="AE578" s="13"/>
      <c r="AT578" s="243" t="s">
        <v>307</v>
      </c>
      <c r="AU578" s="243" t="s">
        <v>81</v>
      </c>
      <c r="AV578" s="13" t="s">
        <v>79</v>
      </c>
      <c r="AW578" s="13" t="s">
        <v>33</v>
      </c>
      <c r="AX578" s="13" t="s">
        <v>72</v>
      </c>
      <c r="AY578" s="243" t="s">
        <v>295</v>
      </c>
    </row>
    <row r="579" s="14" customFormat="1">
      <c r="A579" s="14"/>
      <c r="B579" s="244"/>
      <c r="C579" s="245"/>
      <c r="D579" s="235" t="s">
        <v>307</v>
      </c>
      <c r="E579" s="246" t="s">
        <v>21</v>
      </c>
      <c r="F579" s="247" t="s">
        <v>1597</v>
      </c>
      <c r="G579" s="245"/>
      <c r="H579" s="248">
        <v>0.88200000000000001</v>
      </c>
      <c r="I579" s="249"/>
      <c r="J579" s="245"/>
      <c r="K579" s="245"/>
      <c r="L579" s="250"/>
      <c r="M579" s="251"/>
      <c r="N579" s="252"/>
      <c r="O579" s="252"/>
      <c r="P579" s="252"/>
      <c r="Q579" s="252"/>
      <c r="R579" s="252"/>
      <c r="S579" s="252"/>
      <c r="T579" s="253"/>
      <c r="U579" s="14"/>
      <c r="V579" s="14"/>
      <c r="W579" s="14"/>
      <c r="X579" s="14"/>
      <c r="Y579" s="14"/>
      <c r="Z579" s="14"/>
      <c r="AA579" s="14"/>
      <c r="AB579" s="14"/>
      <c r="AC579" s="14"/>
      <c r="AD579" s="14"/>
      <c r="AE579" s="14"/>
      <c r="AT579" s="254" t="s">
        <v>307</v>
      </c>
      <c r="AU579" s="254" t="s">
        <v>81</v>
      </c>
      <c r="AV579" s="14" t="s">
        <v>81</v>
      </c>
      <c r="AW579" s="14" t="s">
        <v>33</v>
      </c>
      <c r="AX579" s="14" t="s">
        <v>72</v>
      </c>
      <c r="AY579" s="254" t="s">
        <v>295</v>
      </c>
    </row>
    <row r="580" s="13" customFormat="1">
      <c r="A580" s="13"/>
      <c r="B580" s="233"/>
      <c r="C580" s="234"/>
      <c r="D580" s="235" t="s">
        <v>307</v>
      </c>
      <c r="E580" s="236" t="s">
        <v>21</v>
      </c>
      <c r="F580" s="237" t="s">
        <v>1532</v>
      </c>
      <c r="G580" s="234"/>
      <c r="H580" s="236" t="s">
        <v>21</v>
      </c>
      <c r="I580" s="238"/>
      <c r="J580" s="234"/>
      <c r="K580" s="234"/>
      <c r="L580" s="239"/>
      <c r="M580" s="240"/>
      <c r="N580" s="241"/>
      <c r="O580" s="241"/>
      <c r="P580" s="241"/>
      <c r="Q580" s="241"/>
      <c r="R580" s="241"/>
      <c r="S580" s="241"/>
      <c r="T580" s="242"/>
      <c r="U580" s="13"/>
      <c r="V580" s="13"/>
      <c r="W580" s="13"/>
      <c r="X580" s="13"/>
      <c r="Y580" s="13"/>
      <c r="Z580" s="13"/>
      <c r="AA580" s="13"/>
      <c r="AB580" s="13"/>
      <c r="AC580" s="13"/>
      <c r="AD580" s="13"/>
      <c r="AE580" s="13"/>
      <c r="AT580" s="243" t="s">
        <v>307</v>
      </c>
      <c r="AU580" s="243" t="s">
        <v>81</v>
      </c>
      <c r="AV580" s="13" t="s">
        <v>79</v>
      </c>
      <c r="AW580" s="13" t="s">
        <v>33</v>
      </c>
      <c r="AX580" s="13" t="s">
        <v>72</v>
      </c>
      <c r="AY580" s="243" t="s">
        <v>295</v>
      </c>
    </row>
    <row r="581" s="14" customFormat="1">
      <c r="A581" s="14"/>
      <c r="B581" s="244"/>
      <c r="C581" s="245"/>
      <c r="D581" s="235" t="s">
        <v>307</v>
      </c>
      <c r="E581" s="246" t="s">
        <v>21</v>
      </c>
      <c r="F581" s="247" t="s">
        <v>1598</v>
      </c>
      <c r="G581" s="245"/>
      <c r="H581" s="248">
        <v>2.577</v>
      </c>
      <c r="I581" s="249"/>
      <c r="J581" s="245"/>
      <c r="K581" s="245"/>
      <c r="L581" s="250"/>
      <c r="M581" s="251"/>
      <c r="N581" s="252"/>
      <c r="O581" s="252"/>
      <c r="P581" s="252"/>
      <c r="Q581" s="252"/>
      <c r="R581" s="252"/>
      <c r="S581" s="252"/>
      <c r="T581" s="253"/>
      <c r="U581" s="14"/>
      <c r="V581" s="14"/>
      <c r="W581" s="14"/>
      <c r="X581" s="14"/>
      <c r="Y581" s="14"/>
      <c r="Z581" s="14"/>
      <c r="AA581" s="14"/>
      <c r="AB581" s="14"/>
      <c r="AC581" s="14"/>
      <c r="AD581" s="14"/>
      <c r="AE581" s="14"/>
      <c r="AT581" s="254" t="s">
        <v>307</v>
      </c>
      <c r="AU581" s="254" t="s">
        <v>81</v>
      </c>
      <c r="AV581" s="14" t="s">
        <v>81</v>
      </c>
      <c r="AW581" s="14" t="s">
        <v>33</v>
      </c>
      <c r="AX581" s="14" t="s">
        <v>72</v>
      </c>
      <c r="AY581" s="254" t="s">
        <v>295</v>
      </c>
    </row>
    <row r="582" s="14" customFormat="1">
      <c r="A582" s="14"/>
      <c r="B582" s="244"/>
      <c r="C582" s="245"/>
      <c r="D582" s="235" t="s">
        <v>307</v>
      </c>
      <c r="E582" s="246" t="s">
        <v>21</v>
      </c>
      <c r="F582" s="247" t="s">
        <v>1599</v>
      </c>
      <c r="G582" s="245"/>
      <c r="H582" s="248">
        <v>-0.63</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307</v>
      </c>
      <c r="AU582" s="254" t="s">
        <v>81</v>
      </c>
      <c r="AV582" s="14" t="s">
        <v>81</v>
      </c>
      <c r="AW582" s="14" t="s">
        <v>33</v>
      </c>
      <c r="AX582" s="14" t="s">
        <v>72</v>
      </c>
      <c r="AY582" s="254" t="s">
        <v>295</v>
      </c>
    </row>
    <row r="583" s="16" customFormat="1">
      <c r="A583" s="16"/>
      <c r="B583" s="270"/>
      <c r="C583" s="271"/>
      <c r="D583" s="235" t="s">
        <v>307</v>
      </c>
      <c r="E583" s="272" t="s">
        <v>21</v>
      </c>
      <c r="F583" s="273" t="s">
        <v>433</v>
      </c>
      <c r="G583" s="271"/>
      <c r="H583" s="274">
        <v>6.4080000000000004</v>
      </c>
      <c r="I583" s="275"/>
      <c r="J583" s="271"/>
      <c r="K583" s="271"/>
      <c r="L583" s="276"/>
      <c r="M583" s="277"/>
      <c r="N583" s="278"/>
      <c r="O583" s="278"/>
      <c r="P583" s="278"/>
      <c r="Q583" s="278"/>
      <c r="R583" s="278"/>
      <c r="S583" s="278"/>
      <c r="T583" s="279"/>
      <c r="U583" s="16"/>
      <c r="V583" s="16"/>
      <c r="W583" s="16"/>
      <c r="X583" s="16"/>
      <c r="Y583" s="16"/>
      <c r="Z583" s="16"/>
      <c r="AA583" s="16"/>
      <c r="AB583" s="16"/>
      <c r="AC583" s="16"/>
      <c r="AD583" s="16"/>
      <c r="AE583" s="16"/>
      <c r="AT583" s="280" t="s">
        <v>307</v>
      </c>
      <c r="AU583" s="280" t="s">
        <v>81</v>
      </c>
      <c r="AV583" s="16" t="s">
        <v>92</v>
      </c>
      <c r="AW583" s="16" t="s">
        <v>33</v>
      </c>
      <c r="AX583" s="16" t="s">
        <v>72</v>
      </c>
      <c r="AY583" s="280" t="s">
        <v>295</v>
      </c>
    </row>
    <row r="584" s="13" customFormat="1">
      <c r="A584" s="13"/>
      <c r="B584" s="233"/>
      <c r="C584" s="234"/>
      <c r="D584" s="235" t="s">
        <v>307</v>
      </c>
      <c r="E584" s="236" t="s">
        <v>21</v>
      </c>
      <c r="F584" s="237" t="s">
        <v>1600</v>
      </c>
      <c r="G584" s="234"/>
      <c r="H584" s="236" t="s">
        <v>21</v>
      </c>
      <c r="I584" s="238"/>
      <c r="J584" s="234"/>
      <c r="K584" s="234"/>
      <c r="L584" s="239"/>
      <c r="M584" s="240"/>
      <c r="N584" s="241"/>
      <c r="O584" s="241"/>
      <c r="P584" s="241"/>
      <c r="Q584" s="241"/>
      <c r="R584" s="241"/>
      <c r="S584" s="241"/>
      <c r="T584" s="242"/>
      <c r="U584" s="13"/>
      <c r="V584" s="13"/>
      <c r="W584" s="13"/>
      <c r="X584" s="13"/>
      <c r="Y584" s="13"/>
      <c r="Z584" s="13"/>
      <c r="AA584" s="13"/>
      <c r="AB584" s="13"/>
      <c r="AC584" s="13"/>
      <c r="AD584" s="13"/>
      <c r="AE584" s="13"/>
      <c r="AT584" s="243" t="s">
        <v>307</v>
      </c>
      <c r="AU584" s="243" t="s">
        <v>81</v>
      </c>
      <c r="AV584" s="13" t="s">
        <v>79</v>
      </c>
      <c r="AW584" s="13" t="s">
        <v>33</v>
      </c>
      <c r="AX584" s="13" t="s">
        <v>72</v>
      </c>
      <c r="AY584" s="243" t="s">
        <v>295</v>
      </c>
    </row>
    <row r="585" s="13" customFormat="1">
      <c r="A585" s="13"/>
      <c r="B585" s="233"/>
      <c r="C585" s="234"/>
      <c r="D585" s="235" t="s">
        <v>307</v>
      </c>
      <c r="E585" s="236" t="s">
        <v>21</v>
      </c>
      <c r="F585" s="237" t="s">
        <v>1532</v>
      </c>
      <c r="G585" s="234"/>
      <c r="H585" s="236" t="s">
        <v>21</v>
      </c>
      <c r="I585" s="238"/>
      <c r="J585" s="234"/>
      <c r="K585" s="234"/>
      <c r="L585" s="239"/>
      <c r="M585" s="240"/>
      <c r="N585" s="241"/>
      <c r="O585" s="241"/>
      <c r="P585" s="241"/>
      <c r="Q585" s="241"/>
      <c r="R585" s="241"/>
      <c r="S585" s="241"/>
      <c r="T585" s="242"/>
      <c r="U585" s="13"/>
      <c r="V585" s="13"/>
      <c r="W585" s="13"/>
      <c r="X585" s="13"/>
      <c r="Y585" s="13"/>
      <c r="Z585" s="13"/>
      <c r="AA585" s="13"/>
      <c r="AB585" s="13"/>
      <c r="AC585" s="13"/>
      <c r="AD585" s="13"/>
      <c r="AE585" s="13"/>
      <c r="AT585" s="243" t="s">
        <v>307</v>
      </c>
      <c r="AU585" s="243" t="s">
        <v>81</v>
      </c>
      <c r="AV585" s="13" t="s">
        <v>79</v>
      </c>
      <c r="AW585" s="13" t="s">
        <v>33</v>
      </c>
      <c r="AX585" s="13" t="s">
        <v>72</v>
      </c>
      <c r="AY585" s="243" t="s">
        <v>295</v>
      </c>
    </row>
    <row r="586" s="14" customFormat="1">
      <c r="A586" s="14"/>
      <c r="B586" s="244"/>
      <c r="C586" s="245"/>
      <c r="D586" s="235" t="s">
        <v>307</v>
      </c>
      <c r="E586" s="246" t="s">
        <v>21</v>
      </c>
      <c r="F586" s="247" t="s">
        <v>1601</v>
      </c>
      <c r="G586" s="245"/>
      <c r="H586" s="248">
        <v>5.4000000000000004</v>
      </c>
      <c r="I586" s="249"/>
      <c r="J586" s="245"/>
      <c r="K586" s="245"/>
      <c r="L586" s="250"/>
      <c r="M586" s="251"/>
      <c r="N586" s="252"/>
      <c r="O586" s="252"/>
      <c r="P586" s="252"/>
      <c r="Q586" s="252"/>
      <c r="R586" s="252"/>
      <c r="S586" s="252"/>
      <c r="T586" s="253"/>
      <c r="U586" s="14"/>
      <c r="V586" s="14"/>
      <c r="W586" s="14"/>
      <c r="X586" s="14"/>
      <c r="Y586" s="14"/>
      <c r="Z586" s="14"/>
      <c r="AA586" s="14"/>
      <c r="AB586" s="14"/>
      <c r="AC586" s="14"/>
      <c r="AD586" s="14"/>
      <c r="AE586" s="14"/>
      <c r="AT586" s="254" t="s">
        <v>307</v>
      </c>
      <c r="AU586" s="254" t="s">
        <v>81</v>
      </c>
      <c r="AV586" s="14" t="s">
        <v>81</v>
      </c>
      <c r="AW586" s="14" t="s">
        <v>33</v>
      </c>
      <c r="AX586" s="14" t="s">
        <v>72</v>
      </c>
      <c r="AY586" s="254" t="s">
        <v>295</v>
      </c>
    </row>
    <row r="587" s="15" customFormat="1">
      <c r="A587" s="15"/>
      <c r="B587" s="255"/>
      <c r="C587" s="256"/>
      <c r="D587" s="235" t="s">
        <v>307</v>
      </c>
      <c r="E587" s="257" t="s">
        <v>21</v>
      </c>
      <c r="F587" s="258" t="s">
        <v>312</v>
      </c>
      <c r="G587" s="256"/>
      <c r="H587" s="259">
        <v>11.808</v>
      </c>
      <c r="I587" s="260"/>
      <c r="J587" s="256"/>
      <c r="K587" s="256"/>
      <c r="L587" s="261"/>
      <c r="M587" s="262"/>
      <c r="N587" s="263"/>
      <c r="O587" s="263"/>
      <c r="P587" s="263"/>
      <c r="Q587" s="263"/>
      <c r="R587" s="263"/>
      <c r="S587" s="263"/>
      <c r="T587" s="264"/>
      <c r="U587" s="15"/>
      <c r="V587" s="15"/>
      <c r="W587" s="15"/>
      <c r="X587" s="15"/>
      <c r="Y587" s="15"/>
      <c r="Z587" s="15"/>
      <c r="AA587" s="15"/>
      <c r="AB587" s="15"/>
      <c r="AC587" s="15"/>
      <c r="AD587" s="15"/>
      <c r="AE587" s="15"/>
      <c r="AT587" s="265" t="s">
        <v>307</v>
      </c>
      <c r="AU587" s="265" t="s">
        <v>81</v>
      </c>
      <c r="AV587" s="15" t="s">
        <v>303</v>
      </c>
      <c r="AW587" s="15" t="s">
        <v>33</v>
      </c>
      <c r="AX587" s="15" t="s">
        <v>79</v>
      </c>
      <c r="AY587" s="265" t="s">
        <v>295</v>
      </c>
    </row>
    <row r="588" s="2" customFormat="1" ht="37.8" customHeight="1">
      <c r="A588" s="40"/>
      <c r="B588" s="41"/>
      <c r="C588" s="215" t="s">
        <v>1528</v>
      </c>
      <c r="D588" s="215" t="s">
        <v>298</v>
      </c>
      <c r="E588" s="216" t="s">
        <v>1603</v>
      </c>
      <c r="F588" s="217" t="s">
        <v>1604</v>
      </c>
      <c r="G588" s="218" t="s">
        <v>301</v>
      </c>
      <c r="H588" s="219">
        <v>76.275000000000006</v>
      </c>
      <c r="I588" s="220"/>
      <c r="J588" s="221">
        <f>ROUND(I588*H588,2)</f>
        <v>0</v>
      </c>
      <c r="K588" s="217" t="s">
        <v>302</v>
      </c>
      <c r="L588" s="46"/>
      <c r="M588" s="222" t="s">
        <v>21</v>
      </c>
      <c r="N588" s="223" t="s">
        <v>43</v>
      </c>
      <c r="O588" s="86"/>
      <c r="P588" s="224">
        <f>O588*H588</f>
        <v>0</v>
      </c>
      <c r="Q588" s="224">
        <v>0.0060000000000000001</v>
      </c>
      <c r="R588" s="224">
        <f>Q588*H588</f>
        <v>0.45765000000000006</v>
      </c>
      <c r="S588" s="224">
        <v>0</v>
      </c>
      <c r="T588" s="225">
        <f>S588*H588</f>
        <v>0</v>
      </c>
      <c r="U588" s="40"/>
      <c r="V588" s="40"/>
      <c r="W588" s="40"/>
      <c r="X588" s="40"/>
      <c r="Y588" s="40"/>
      <c r="Z588" s="40"/>
      <c r="AA588" s="40"/>
      <c r="AB588" s="40"/>
      <c r="AC588" s="40"/>
      <c r="AD588" s="40"/>
      <c r="AE588" s="40"/>
      <c r="AR588" s="226" t="s">
        <v>373</v>
      </c>
      <c r="AT588" s="226" t="s">
        <v>298</v>
      </c>
      <c r="AU588" s="226" t="s">
        <v>81</v>
      </c>
      <c r="AY588" s="19" t="s">
        <v>295</v>
      </c>
      <c r="BE588" s="227">
        <f>IF(N588="základní",J588,0)</f>
        <v>0</v>
      </c>
      <c r="BF588" s="227">
        <f>IF(N588="snížená",J588,0)</f>
        <v>0</v>
      </c>
      <c r="BG588" s="227">
        <f>IF(N588="zákl. přenesená",J588,0)</f>
        <v>0</v>
      </c>
      <c r="BH588" s="227">
        <f>IF(N588="sníž. přenesená",J588,0)</f>
        <v>0</v>
      </c>
      <c r="BI588" s="227">
        <f>IF(N588="nulová",J588,0)</f>
        <v>0</v>
      </c>
      <c r="BJ588" s="19" t="s">
        <v>79</v>
      </c>
      <c r="BK588" s="227">
        <f>ROUND(I588*H588,2)</f>
        <v>0</v>
      </c>
      <c r="BL588" s="19" t="s">
        <v>373</v>
      </c>
      <c r="BM588" s="226" t="s">
        <v>1994</v>
      </c>
    </row>
    <row r="589" s="2" customFormat="1">
      <c r="A589" s="40"/>
      <c r="B589" s="41"/>
      <c r="C589" s="42"/>
      <c r="D589" s="228" t="s">
        <v>305</v>
      </c>
      <c r="E589" s="42"/>
      <c r="F589" s="229" t="s">
        <v>1606</v>
      </c>
      <c r="G589" s="42"/>
      <c r="H589" s="42"/>
      <c r="I589" s="230"/>
      <c r="J589" s="42"/>
      <c r="K589" s="42"/>
      <c r="L589" s="46"/>
      <c r="M589" s="231"/>
      <c r="N589" s="232"/>
      <c r="O589" s="86"/>
      <c r="P589" s="86"/>
      <c r="Q589" s="86"/>
      <c r="R589" s="86"/>
      <c r="S589" s="86"/>
      <c r="T589" s="87"/>
      <c r="U589" s="40"/>
      <c r="V589" s="40"/>
      <c r="W589" s="40"/>
      <c r="X589" s="40"/>
      <c r="Y589" s="40"/>
      <c r="Z589" s="40"/>
      <c r="AA589" s="40"/>
      <c r="AB589" s="40"/>
      <c r="AC589" s="40"/>
      <c r="AD589" s="40"/>
      <c r="AE589" s="40"/>
      <c r="AT589" s="19" t="s">
        <v>305</v>
      </c>
      <c r="AU589" s="19" t="s">
        <v>81</v>
      </c>
    </row>
    <row r="590" s="13" customFormat="1">
      <c r="A590" s="13"/>
      <c r="B590" s="233"/>
      <c r="C590" s="234"/>
      <c r="D590" s="235" t="s">
        <v>307</v>
      </c>
      <c r="E590" s="236" t="s">
        <v>21</v>
      </c>
      <c r="F590" s="237" t="s">
        <v>1593</v>
      </c>
      <c r="G590" s="234"/>
      <c r="H590" s="236" t="s">
        <v>21</v>
      </c>
      <c r="I590" s="238"/>
      <c r="J590" s="234"/>
      <c r="K590" s="234"/>
      <c r="L590" s="239"/>
      <c r="M590" s="240"/>
      <c r="N590" s="241"/>
      <c r="O590" s="241"/>
      <c r="P590" s="241"/>
      <c r="Q590" s="241"/>
      <c r="R590" s="241"/>
      <c r="S590" s="241"/>
      <c r="T590" s="242"/>
      <c r="U590" s="13"/>
      <c r="V590" s="13"/>
      <c r="W590" s="13"/>
      <c r="X590" s="13"/>
      <c r="Y590" s="13"/>
      <c r="Z590" s="13"/>
      <c r="AA590" s="13"/>
      <c r="AB590" s="13"/>
      <c r="AC590" s="13"/>
      <c r="AD590" s="13"/>
      <c r="AE590" s="13"/>
      <c r="AT590" s="243" t="s">
        <v>307</v>
      </c>
      <c r="AU590" s="243" t="s">
        <v>81</v>
      </c>
      <c r="AV590" s="13" t="s">
        <v>79</v>
      </c>
      <c r="AW590" s="13" t="s">
        <v>33</v>
      </c>
      <c r="AX590" s="13" t="s">
        <v>72</v>
      </c>
      <c r="AY590" s="243" t="s">
        <v>295</v>
      </c>
    </row>
    <row r="591" s="14" customFormat="1">
      <c r="A591" s="14"/>
      <c r="B591" s="244"/>
      <c r="C591" s="245"/>
      <c r="D591" s="235" t="s">
        <v>307</v>
      </c>
      <c r="E591" s="246" t="s">
        <v>21</v>
      </c>
      <c r="F591" s="247" t="s">
        <v>1607</v>
      </c>
      <c r="G591" s="245"/>
      <c r="H591" s="248">
        <v>20.367999999999999</v>
      </c>
      <c r="I591" s="249"/>
      <c r="J591" s="245"/>
      <c r="K591" s="245"/>
      <c r="L591" s="250"/>
      <c r="M591" s="251"/>
      <c r="N591" s="252"/>
      <c r="O591" s="252"/>
      <c r="P591" s="252"/>
      <c r="Q591" s="252"/>
      <c r="R591" s="252"/>
      <c r="S591" s="252"/>
      <c r="T591" s="253"/>
      <c r="U591" s="14"/>
      <c r="V591" s="14"/>
      <c r="W591" s="14"/>
      <c r="X591" s="14"/>
      <c r="Y591" s="14"/>
      <c r="Z591" s="14"/>
      <c r="AA591" s="14"/>
      <c r="AB591" s="14"/>
      <c r="AC591" s="14"/>
      <c r="AD591" s="14"/>
      <c r="AE591" s="14"/>
      <c r="AT591" s="254" t="s">
        <v>307</v>
      </c>
      <c r="AU591" s="254" t="s">
        <v>81</v>
      </c>
      <c r="AV591" s="14" t="s">
        <v>81</v>
      </c>
      <c r="AW591" s="14" t="s">
        <v>33</v>
      </c>
      <c r="AX591" s="14" t="s">
        <v>72</v>
      </c>
      <c r="AY591" s="254" t="s">
        <v>295</v>
      </c>
    </row>
    <row r="592" s="14" customFormat="1">
      <c r="A592" s="14"/>
      <c r="B592" s="244"/>
      <c r="C592" s="245"/>
      <c r="D592" s="235" t="s">
        <v>307</v>
      </c>
      <c r="E592" s="246" t="s">
        <v>21</v>
      </c>
      <c r="F592" s="247" t="s">
        <v>1608</v>
      </c>
      <c r="G592" s="245"/>
      <c r="H592" s="248">
        <v>-1.28</v>
      </c>
      <c r="I592" s="249"/>
      <c r="J592" s="245"/>
      <c r="K592" s="245"/>
      <c r="L592" s="250"/>
      <c r="M592" s="251"/>
      <c r="N592" s="252"/>
      <c r="O592" s="252"/>
      <c r="P592" s="252"/>
      <c r="Q592" s="252"/>
      <c r="R592" s="252"/>
      <c r="S592" s="252"/>
      <c r="T592" s="253"/>
      <c r="U592" s="14"/>
      <c r="V592" s="14"/>
      <c r="W592" s="14"/>
      <c r="X592" s="14"/>
      <c r="Y592" s="14"/>
      <c r="Z592" s="14"/>
      <c r="AA592" s="14"/>
      <c r="AB592" s="14"/>
      <c r="AC592" s="14"/>
      <c r="AD592" s="14"/>
      <c r="AE592" s="14"/>
      <c r="AT592" s="254" t="s">
        <v>307</v>
      </c>
      <c r="AU592" s="254" t="s">
        <v>81</v>
      </c>
      <c r="AV592" s="14" t="s">
        <v>81</v>
      </c>
      <c r="AW592" s="14" t="s">
        <v>33</v>
      </c>
      <c r="AX592" s="14" t="s">
        <v>72</v>
      </c>
      <c r="AY592" s="254" t="s">
        <v>295</v>
      </c>
    </row>
    <row r="593" s="13" customFormat="1">
      <c r="A593" s="13"/>
      <c r="B593" s="233"/>
      <c r="C593" s="234"/>
      <c r="D593" s="235" t="s">
        <v>307</v>
      </c>
      <c r="E593" s="236" t="s">
        <v>21</v>
      </c>
      <c r="F593" s="237" t="s">
        <v>1596</v>
      </c>
      <c r="G593" s="234"/>
      <c r="H593" s="236" t="s">
        <v>21</v>
      </c>
      <c r="I593" s="238"/>
      <c r="J593" s="234"/>
      <c r="K593" s="234"/>
      <c r="L593" s="239"/>
      <c r="M593" s="240"/>
      <c r="N593" s="241"/>
      <c r="O593" s="241"/>
      <c r="P593" s="241"/>
      <c r="Q593" s="241"/>
      <c r="R593" s="241"/>
      <c r="S593" s="241"/>
      <c r="T593" s="242"/>
      <c r="U593" s="13"/>
      <c r="V593" s="13"/>
      <c r="W593" s="13"/>
      <c r="X593" s="13"/>
      <c r="Y593" s="13"/>
      <c r="Z593" s="13"/>
      <c r="AA593" s="13"/>
      <c r="AB593" s="13"/>
      <c r="AC593" s="13"/>
      <c r="AD593" s="13"/>
      <c r="AE593" s="13"/>
      <c r="AT593" s="243" t="s">
        <v>307</v>
      </c>
      <c r="AU593" s="243" t="s">
        <v>81</v>
      </c>
      <c r="AV593" s="13" t="s">
        <v>79</v>
      </c>
      <c r="AW593" s="13" t="s">
        <v>33</v>
      </c>
      <c r="AX593" s="13" t="s">
        <v>72</v>
      </c>
      <c r="AY593" s="243" t="s">
        <v>295</v>
      </c>
    </row>
    <row r="594" s="14" customFormat="1">
      <c r="A594" s="14"/>
      <c r="B594" s="244"/>
      <c r="C594" s="245"/>
      <c r="D594" s="235" t="s">
        <v>307</v>
      </c>
      <c r="E594" s="246" t="s">
        <v>21</v>
      </c>
      <c r="F594" s="247" t="s">
        <v>1609</v>
      </c>
      <c r="G594" s="245"/>
      <c r="H594" s="248">
        <v>5.8799999999999999</v>
      </c>
      <c r="I594" s="249"/>
      <c r="J594" s="245"/>
      <c r="K594" s="245"/>
      <c r="L594" s="250"/>
      <c r="M594" s="251"/>
      <c r="N594" s="252"/>
      <c r="O594" s="252"/>
      <c r="P594" s="252"/>
      <c r="Q594" s="252"/>
      <c r="R594" s="252"/>
      <c r="S594" s="252"/>
      <c r="T594" s="253"/>
      <c r="U594" s="14"/>
      <c r="V594" s="14"/>
      <c r="W594" s="14"/>
      <c r="X594" s="14"/>
      <c r="Y594" s="14"/>
      <c r="Z594" s="14"/>
      <c r="AA594" s="14"/>
      <c r="AB594" s="14"/>
      <c r="AC594" s="14"/>
      <c r="AD594" s="14"/>
      <c r="AE594" s="14"/>
      <c r="AT594" s="254" t="s">
        <v>307</v>
      </c>
      <c r="AU594" s="254" t="s">
        <v>81</v>
      </c>
      <c r="AV594" s="14" t="s">
        <v>81</v>
      </c>
      <c r="AW594" s="14" t="s">
        <v>33</v>
      </c>
      <c r="AX594" s="14" t="s">
        <v>72</v>
      </c>
      <c r="AY594" s="254" t="s">
        <v>295</v>
      </c>
    </row>
    <row r="595" s="13" customFormat="1">
      <c r="A595" s="13"/>
      <c r="B595" s="233"/>
      <c r="C595" s="234"/>
      <c r="D595" s="235" t="s">
        <v>307</v>
      </c>
      <c r="E595" s="236" t="s">
        <v>21</v>
      </c>
      <c r="F595" s="237" t="s">
        <v>1532</v>
      </c>
      <c r="G595" s="234"/>
      <c r="H595" s="236" t="s">
        <v>21</v>
      </c>
      <c r="I595" s="238"/>
      <c r="J595" s="234"/>
      <c r="K595" s="234"/>
      <c r="L595" s="239"/>
      <c r="M595" s="240"/>
      <c r="N595" s="241"/>
      <c r="O595" s="241"/>
      <c r="P595" s="241"/>
      <c r="Q595" s="241"/>
      <c r="R595" s="241"/>
      <c r="S595" s="241"/>
      <c r="T595" s="242"/>
      <c r="U595" s="13"/>
      <c r="V595" s="13"/>
      <c r="W595" s="13"/>
      <c r="X595" s="13"/>
      <c r="Y595" s="13"/>
      <c r="Z595" s="13"/>
      <c r="AA595" s="13"/>
      <c r="AB595" s="13"/>
      <c r="AC595" s="13"/>
      <c r="AD595" s="13"/>
      <c r="AE595" s="13"/>
      <c r="AT595" s="243" t="s">
        <v>307</v>
      </c>
      <c r="AU595" s="243" t="s">
        <v>81</v>
      </c>
      <c r="AV595" s="13" t="s">
        <v>79</v>
      </c>
      <c r="AW595" s="13" t="s">
        <v>33</v>
      </c>
      <c r="AX595" s="13" t="s">
        <v>72</v>
      </c>
      <c r="AY595" s="243" t="s">
        <v>295</v>
      </c>
    </row>
    <row r="596" s="14" customFormat="1">
      <c r="A596" s="14"/>
      <c r="B596" s="244"/>
      <c r="C596" s="245"/>
      <c r="D596" s="235" t="s">
        <v>307</v>
      </c>
      <c r="E596" s="246" t="s">
        <v>21</v>
      </c>
      <c r="F596" s="247" t="s">
        <v>1610</v>
      </c>
      <c r="G596" s="245"/>
      <c r="H596" s="248">
        <v>26.16</v>
      </c>
      <c r="I596" s="249"/>
      <c r="J596" s="245"/>
      <c r="K596" s="245"/>
      <c r="L596" s="250"/>
      <c r="M596" s="251"/>
      <c r="N596" s="252"/>
      <c r="O596" s="252"/>
      <c r="P596" s="252"/>
      <c r="Q596" s="252"/>
      <c r="R596" s="252"/>
      <c r="S596" s="252"/>
      <c r="T596" s="253"/>
      <c r="U596" s="14"/>
      <c r="V596" s="14"/>
      <c r="W596" s="14"/>
      <c r="X596" s="14"/>
      <c r="Y596" s="14"/>
      <c r="Z596" s="14"/>
      <c r="AA596" s="14"/>
      <c r="AB596" s="14"/>
      <c r="AC596" s="14"/>
      <c r="AD596" s="14"/>
      <c r="AE596" s="14"/>
      <c r="AT596" s="254" t="s">
        <v>307</v>
      </c>
      <c r="AU596" s="254" t="s">
        <v>81</v>
      </c>
      <c r="AV596" s="14" t="s">
        <v>81</v>
      </c>
      <c r="AW596" s="14" t="s">
        <v>33</v>
      </c>
      <c r="AX596" s="14" t="s">
        <v>72</v>
      </c>
      <c r="AY596" s="254" t="s">
        <v>295</v>
      </c>
    </row>
    <row r="597" s="14" customFormat="1">
      <c r="A597" s="14"/>
      <c r="B597" s="244"/>
      <c r="C597" s="245"/>
      <c r="D597" s="235" t="s">
        <v>307</v>
      </c>
      <c r="E597" s="246" t="s">
        <v>21</v>
      </c>
      <c r="F597" s="247" t="s">
        <v>1611</v>
      </c>
      <c r="G597" s="245"/>
      <c r="H597" s="248">
        <v>-4.1369999999999996</v>
      </c>
      <c r="I597" s="249"/>
      <c r="J597" s="245"/>
      <c r="K597" s="245"/>
      <c r="L597" s="250"/>
      <c r="M597" s="251"/>
      <c r="N597" s="252"/>
      <c r="O597" s="252"/>
      <c r="P597" s="252"/>
      <c r="Q597" s="252"/>
      <c r="R597" s="252"/>
      <c r="S597" s="252"/>
      <c r="T597" s="253"/>
      <c r="U597" s="14"/>
      <c r="V597" s="14"/>
      <c r="W597" s="14"/>
      <c r="X597" s="14"/>
      <c r="Y597" s="14"/>
      <c r="Z597" s="14"/>
      <c r="AA597" s="14"/>
      <c r="AB597" s="14"/>
      <c r="AC597" s="14"/>
      <c r="AD597" s="14"/>
      <c r="AE597" s="14"/>
      <c r="AT597" s="254" t="s">
        <v>307</v>
      </c>
      <c r="AU597" s="254" t="s">
        <v>81</v>
      </c>
      <c r="AV597" s="14" t="s">
        <v>81</v>
      </c>
      <c r="AW597" s="14" t="s">
        <v>33</v>
      </c>
      <c r="AX597" s="14" t="s">
        <v>72</v>
      </c>
      <c r="AY597" s="254" t="s">
        <v>295</v>
      </c>
    </row>
    <row r="598" s="13" customFormat="1">
      <c r="A598" s="13"/>
      <c r="B598" s="233"/>
      <c r="C598" s="234"/>
      <c r="D598" s="235" t="s">
        <v>307</v>
      </c>
      <c r="E598" s="236" t="s">
        <v>21</v>
      </c>
      <c r="F598" s="237" t="s">
        <v>1612</v>
      </c>
      <c r="G598" s="234"/>
      <c r="H598" s="236" t="s">
        <v>21</v>
      </c>
      <c r="I598" s="238"/>
      <c r="J598" s="234"/>
      <c r="K598" s="234"/>
      <c r="L598" s="239"/>
      <c r="M598" s="240"/>
      <c r="N598" s="241"/>
      <c r="O598" s="241"/>
      <c r="P598" s="241"/>
      <c r="Q598" s="241"/>
      <c r="R598" s="241"/>
      <c r="S598" s="241"/>
      <c r="T598" s="242"/>
      <c r="U598" s="13"/>
      <c r="V598" s="13"/>
      <c r="W598" s="13"/>
      <c r="X598" s="13"/>
      <c r="Y598" s="13"/>
      <c r="Z598" s="13"/>
      <c r="AA598" s="13"/>
      <c r="AB598" s="13"/>
      <c r="AC598" s="13"/>
      <c r="AD598" s="13"/>
      <c r="AE598" s="13"/>
      <c r="AT598" s="243" t="s">
        <v>307</v>
      </c>
      <c r="AU598" s="243" t="s">
        <v>81</v>
      </c>
      <c r="AV598" s="13" t="s">
        <v>79</v>
      </c>
      <c r="AW598" s="13" t="s">
        <v>33</v>
      </c>
      <c r="AX598" s="13" t="s">
        <v>72</v>
      </c>
      <c r="AY598" s="243" t="s">
        <v>295</v>
      </c>
    </row>
    <row r="599" s="14" customFormat="1">
      <c r="A599" s="14"/>
      <c r="B599" s="244"/>
      <c r="C599" s="245"/>
      <c r="D599" s="235" t="s">
        <v>307</v>
      </c>
      <c r="E599" s="246" t="s">
        <v>21</v>
      </c>
      <c r="F599" s="247" t="s">
        <v>1995</v>
      </c>
      <c r="G599" s="245"/>
      <c r="H599" s="248">
        <v>30.859999999999999</v>
      </c>
      <c r="I599" s="249"/>
      <c r="J599" s="245"/>
      <c r="K599" s="245"/>
      <c r="L599" s="250"/>
      <c r="M599" s="251"/>
      <c r="N599" s="252"/>
      <c r="O599" s="252"/>
      <c r="P599" s="252"/>
      <c r="Q599" s="252"/>
      <c r="R599" s="252"/>
      <c r="S599" s="252"/>
      <c r="T599" s="253"/>
      <c r="U599" s="14"/>
      <c r="V599" s="14"/>
      <c r="W599" s="14"/>
      <c r="X599" s="14"/>
      <c r="Y599" s="14"/>
      <c r="Z599" s="14"/>
      <c r="AA599" s="14"/>
      <c r="AB599" s="14"/>
      <c r="AC599" s="14"/>
      <c r="AD599" s="14"/>
      <c r="AE599" s="14"/>
      <c r="AT599" s="254" t="s">
        <v>307</v>
      </c>
      <c r="AU599" s="254" t="s">
        <v>81</v>
      </c>
      <c r="AV599" s="14" t="s">
        <v>81</v>
      </c>
      <c r="AW599" s="14" t="s">
        <v>33</v>
      </c>
      <c r="AX599" s="14" t="s">
        <v>72</v>
      </c>
      <c r="AY599" s="254" t="s">
        <v>295</v>
      </c>
    </row>
    <row r="600" s="14" customFormat="1">
      <c r="A600" s="14"/>
      <c r="B600" s="244"/>
      <c r="C600" s="245"/>
      <c r="D600" s="235" t="s">
        <v>307</v>
      </c>
      <c r="E600" s="246" t="s">
        <v>21</v>
      </c>
      <c r="F600" s="247" t="s">
        <v>903</v>
      </c>
      <c r="G600" s="245"/>
      <c r="H600" s="248">
        <v>-1.5760000000000001</v>
      </c>
      <c r="I600" s="249"/>
      <c r="J600" s="245"/>
      <c r="K600" s="245"/>
      <c r="L600" s="250"/>
      <c r="M600" s="251"/>
      <c r="N600" s="252"/>
      <c r="O600" s="252"/>
      <c r="P600" s="252"/>
      <c r="Q600" s="252"/>
      <c r="R600" s="252"/>
      <c r="S600" s="252"/>
      <c r="T600" s="253"/>
      <c r="U600" s="14"/>
      <c r="V600" s="14"/>
      <c r="W600" s="14"/>
      <c r="X600" s="14"/>
      <c r="Y600" s="14"/>
      <c r="Z600" s="14"/>
      <c r="AA600" s="14"/>
      <c r="AB600" s="14"/>
      <c r="AC600" s="14"/>
      <c r="AD600" s="14"/>
      <c r="AE600" s="14"/>
      <c r="AT600" s="254" t="s">
        <v>307</v>
      </c>
      <c r="AU600" s="254" t="s">
        <v>81</v>
      </c>
      <c r="AV600" s="14" t="s">
        <v>81</v>
      </c>
      <c r="AW600" s="14" t="s">
        <v>33</v>
      </c>
      <c r="AX600" s="14" t="s">
        <v>72</v>
      </c>
      <c r="AY600" s="254" t="s">
        <v>295</v>
      </c>
    </row>
    <row r="601" s="15" customFormat="1">
      <c r="A601" s="15"/>
      <c r="B601" s="255"/>
      <c r="C601" s="256"/>
      <c r="D601" s="235" t="s">
        <v>307</v>
      </c>
      <c r="E601" s="257" t="s">
        <v>1197</v>
      </c>
      <c r="F601" s="258" t="s">
        <v>312</v>
      </c>
      <c r="G601" s="256"/>
      <c r="H601" s="259">
        <v>76.275000000000006</v>
      </c>
      <c r="I601" s="260"/>
      <c r="J601" s="256"/>
      <c r="K601" s="256"/>
      <c r="L601" s="261"/>
      <c r="M601" s="262"/>
      <c r="N601" s="263"/>
      <c r="O601" s="263"/>
      <c r="P601" s="263"/>
      <c r="Q601" s="263"/>
      <c r="R601" s="263"/>
      <c r="S601" s="263"/>
      <c r="T601" s="264"/>
      <c r="U601" s="15"/>
      <c r="V601" s="15"/>
      <c r="W601" s="15"/>
      <c r="X601" s="15"/>
      <c r="Y601" s="15"/>
      <c r="Z601" s="15"/>
      <c r="AA601" s="15"/>
      <c r="AB601" s="15"/>
      <c r="AC601" s="15"/>
      <c r="AD601" s="15"/>
      <c r="AE601" s="15"/>
      <c r="AT601" s="265" t="s">
        <v>307</v>
      </c>
      <c r="AU601" s="265" t="s">
        <v>81</v>
      </c>
      <c r="AV601" s="15" t="s">
        <v>303</v>
      </c>
      <c r="AW601" s="15" t="s">
        <v>33</v>
      </c>
      <c r="AX601" s="15" t="s">
        <v>79</v>
      </c>
      <c r="AY601" s="265" t="s">
        <v>295</v>
      </c>
    </row>
    <row r="602" s="2" customFormat="1" ht="16.5" customHeight="1">
      <c r="A602" s="40"/>
      <c r="B602" s="41"/>
      <c r="C602" s="286" t="s">
        <v>1820</v>
      </c>
      <c r="D602" s="286" t="s">
        <v>947</v>
      </c>
      <c r="E602" s="287" t="s">
        <v>1614</v>
      </c>
      <c r="F602" s="288" t="s">
        <v>1615</v>
      </c>
      <c r="G602" s="289" t="s">
        <v>301</v>
      </c>
      <c r="H602" s="290">
        <v>83.903000000000006</v>
      </c>
      <c r="I602" s="291"/>
      <c r="J602" s="292">
        <f>ROUND(I602*H602,2)</f>
        <v>0</v>
      </c>
      <c r="K602" s="288" t="s">
        <v>302</v>
      </c>
      <c r="L602" s="293"/>
      <c r="M602" s="294" t="s">
        <v>21</v>
      </c>
      <c r="N602" s="295" t="s">
        <v>43</v>
      </c>
      <c r="O602" s="86"/>
      <c r="P602" s="224">
        <f>O602*H602</f>
        <v>0</v>
      </c>
      <c r="Q602" s="224">
        <v>0.0118</v>
      </c>
      <c r="R602" s="224">
        <f>Q602*H602</f>
        <v>0.99005540000000003</v>
      </c>
      <c r="S602" s="224">
        <v>0</v>
      </c>
      <c r="T602" s="225">
        <f>S602*H602</f>
        <v>0</v>
      </c>
      <c r="U602" s="40"/>
      <c r="V602" s="40"/>
      <c r="W602" s="40"/>
      <c r="X602" s="40"/>
      <c r="Y602" s="40"/>
      <c r="Z602" s="40"/>
      <c r="AA602" s="40"/>
      <c r="AB602" s="40"/>
      <c r="AC602" s="40"/>
      <c r="AD602" s="40"/>
      <c r="AE602" s="40"/>
      <c r="AR602" s="226" t="s">
        <v>997</v>
      </c>
      <c r="AT602" s="226" t="s">
        <v>947</v>
      </c>
      <c r="AU602" s="226" t="s">
        <v>81</v>
      </c>
      <c r="AY602" s="19" t="s">
        <v>295</v>
      </c>
      <c r="BE602" s="227">
        <f>IF(N602="základní",J602,0)</f>
        <v>0</v>
      </c>
      <c r="BF602" s="227">
        <f>IF(N602="snížená",J602,0)</f>
        <v>0</v>
      </c>
      <c r="BG602" s="227">
        <f>IF(N602="zákl. přenesená",J602,0)</f>
        <v>0</v>
      </c>
      <c r="BH602" s="227">
        <f>IF(N602="sníž. přenesená",J602,0)</f>
        <v>0</v>
      </c>
      <c r="BI602" s="227">
        <f>IF(N602="nulová",J602,0)</f>
        <v>0</v>
      </c>
      <c r="BJ602" s="19" t="s">
        <v>79</v>
      </c>
      <c r="BK602" s="227">
        <f>ROUND(I602*H602,2)</f>
        <v>0</v>
      </c>
      <c r="BL602" s="19" t="s">
        <v>373</v>
      </c>
      <c r="BM602" s="226" t="s">
        <v>1996</v>
      </c>
    </row>
    <row r="603" s="14" customFormat="1">
      <c r="A603" s="14"/>
      <c r="B603" s="244"/>
      <c r="C603" s="245"/>
      <c r="D603" s="235" t="s">
        <v>307</v>
      </c>
      <c r="E603" s="245"/>
      <c r="F603" s="247" t="s">
        <v>1997</v>
      </c>
      <c r="G603" s="245"/>
      <c r="H603" s="248">
        <v>83.903000000000006</v>
      </c>
      <c r="I603" s="249"/>
      <c r="J603" s="245"/>
      <c r="K603" s="245"/>
      <c r="L603" s="250"/>
      <c r="M603" s="251"/>
      <c r="N603" s="252"/>
      <c r="O603" s="252"/>
      <c r="P603" s="252"/>
      <c r="Q603" s="252"/>
      <c r="R603" s="252"/>
      <c r="S603" s="252"/>
      <c r="T603" s="253"/>
      <c r="U603" s="14"/>
      <c r="V603" s="14"/>
      <c r="W603" s="14"/>
      <c r="X603" s="14"/>
      <c r="Y603" s="14"/>
      <c r="Z603" s="14"/>
      <c r="AA603" s="14"/>
      <c r="AB603" s="14"/>
      <c r="AC603" s="14"/>
      <c r="AD603" s="14"/>
      <c r="AE603" s="14"/>
      <c r="AT603" s="254" t="s">
        <v>307</v>
      </c>
      <c r="AU603" s="254" t="s">
        <v>81</v>
      </c>
      <c r="AV603" s="14" t="s">
        <v>81</v>
      </c>
      <c r="AW603" s="14" t="s">
        <v>4</v>
      </c>
      <c r="AX603" s="14" t="s">
        <v>79</v>
      </c>
      <c r="AY603" s="254" t="s">
        <v>295</v>
      </c>
    </row>
    <row r="604" s="2" customFormat="1" ht="24.15" customHeight="1">
      <c r="A604" s="40"/>
      <c r="B604" s="41"/>
      <c r="C604" s="215" t="s">
        <v>1789</v>
      </c>
      <c r="D604" s="215" t="s">
        <v>298</v>
      </c>
      <c r="E604" s="216" t="s">
        <v>1619</v>
      </c>
      <c r="F604" s="217" t="s">
        <v>1620</v>
      </c>
      <c r="G604" s="218" t="s">
        <v>328</v>
      </c>
      <c r="H604" s="219">
        <v>20</v>
      </c>
      <c r="I604" s="220"/>
      <c r="J604" s="221">
        <f>ROUND(I604*H604,2)</f>
        <v>0</v>
      </c>
      <c r="K604" s="217" t="s">
        <v>523</v>
      </c>
      <c r="L604" s="46"/>
      <c r="M604" s="222" t="s">
        <v>21</v>
      </c>
      <c r="N604" s="223" t="s">
        <v>43</v>
      </c>
      <c r="O604" s="86"/>
      <c r="P604" s="224">
        <f>O604*H604</f>
        <v>0</v>
      </c>
      <c r="Q604" s="224">
        <v>0.00025999999999999998</v>
      </c>
      <c r="R604" s="224">
        <f>Q604*H604</f>
        <v>0.0051999999999999998</v>
      </c>
      <c r="S604" s="224">
        <v>0</v>
      </c>
      <c r="T604" s="225">
        <f>S604*H604</f>
        <v>0</v>
      </c>
      <c r="U604" s="40"/>
      <c r="V604" s="40"/>
      <c r="W604" s="40"/>
      <c r="X604" s="40"/>
      <c r="Y604" s="40"/>
      <c r="Z604" s="40"/>
      <c r="AA604" s="40"/>
      <c r="AB604" s="40"/>
      <c r="AC604" s="40"/>
      <c r="AD604" s="40"/>
      <c r="AE604" s="40"/>
      <c r="AR604" s="226" t="s">
        <v>373</v>
      </c>
      <c r="AT604" s="226" t="s">
        <v>298</v>
      </c>
      <c r="AU604" s="226" t="s">
        <v>81</v>
      </c>
      <c r="AY604" s="19" t="s">
        <v>295</v>
      </c>
      <c r="BE604" s="227">
        <f>IF(N604="základní",J604,0)</f>
        <v>0</v>
      </c>
      <c r="BF604" s="227">
        <f>IF(N604="snížená",J604,0)</f>
        <v>0</v>
      </c>
      <c r="BG604" s="227">
        <f>IF(N604="zákl. přenesená",J604,0)</f>
        <v>0</v>
      </c>
      <c r="BH604" s="227">
        <f>IF(N604="sníž. přenesená",J604,0)</f>
        <v>0</v>
      </c>
      <c r="BI604" s="227">
        <f>IF(N604="nulová",J604,0)</f>
        <v>0</v>
      </c>
      <c r="BJ604" s="19" t="s">
        <v>79</v>
      </c>
      <c r="BK604" s="227">
        <f>ROUND(I604*H604,2)</f>
        <v>0</v>
      </c>
      <c r="BL604" s="19" t="s">
        <v>373</v>
      </c>
      <c r="BM604" s="226" t="s">
        <v>1998</v>
      </c>
    </row>
    <row r="605" s="2" customFormat="1" ht="24.15" customHeight="1">
      <c r="A605" s="40"/>
      <c r="B605" s="41"/>
      <c r="C605" s="215" t="s">
        <v>1999</v>
      </c>
      <c r="D605" s="215" t="s">
        <v>298</v>
      </c>
      <c r="E605" s="216" t="s">
        <v>1623</v>
      </c>
      <c r="F605" s="217" t="s">
        <v>1624</v>
      </c>
      <c r="G605" s="218" t="s">
        <v>301</v>
      </c>
      <c r="H605" s="219">
        <v>76.275000000000006</v>
      </c>
      <c r="I605" s="220"/>
      <c r="J605" s="221">
        <f>ROUND(I605*H605,2)</f>
        <v>0</v>
      </c>
      <c r="K605" s="217" t="s">
        <v>302</v>
      </c>
      <c r="L605" s="46"/>
      <c r="M605" s="222" t="s">
        <v>21</v>
      </c>
      <c r="N605" s="223" t="s">
        <v>43</v>
      </c>
      <c r="O605" s="86"/>
      <c r="P605" s="224">
        <f>O605*H605</f>
        <v>0</v>
      </c>
      <c r="Q605" s="224">
        <v>5.0000000000000002E-05</v>
      </c>
      <c r="R605" s="224">
        <f>Q605*H605</f>
        <v>0.0038137500000000003</v>
      </c>
      <c r="S605" s="224">
        <v>0</v>
      </c>
      <c r="T605" s="225">
        <f>S605*H605</f>
        <v>0</v>
      </c>
      <c r="U605" s="40"/>
      <c r="V605" s="40"/>
      <c r="W605" s="40"/>
      <c r="X605" s="40"/>
      <c r="Y605" s="40"/>
      <c r="Z605" s="40"/>
      <c r="AA605" s="40"/>
      <c r="AB605" s="40"/>
      <c r="AC605" s="40"/>
      <c r="AD605" s="40"/>
      <c r="AE605" s="40"/>
      <c r="AR605" s="226" t="s">
        <v>373</v>
      </c>
      <c r="AT605" s="226" t="s">
        <v>298</v>
      </c>
      <c r="AU605" s="226" t="s">
        <v>81</v>
      </c>
      <c r="AY605" s="19" t="s">
        <v>295</v>
      </c>
      <c r="BE605" s="227">
        <f>IF(N605="základní",J605,0)</f>
        <v>0</v>
      </c>
      <c r="BF605" s="227">
        <f>IF(N605="snížená",J605,0)</f>
        <v>0</v>
      </c>
      <c r="BG605" s="227">
        <f>IF(N605="zákl. přenesená",J605,0)</f>
        <v>0</v>
      </c>
      <c r="BH605" s="227">
        <f>IF(N605="sníž. přenesená",J605,0)</f>
        <v>0</v>
      </c>
      <c r="BI605" s="227">
        <f>IF(N605="nulová",J605,0)</f>
        <v>0</v>
      </c>
      <c r="BJ605" s="19" t="s">
        <v>79</v>
      </c>
      <c r="BK605" s="227">
        <f>ROUND(I605*H605,2)</f>
        <v>0</v>
      </c>
      <c r="BL605" s="19" t="s">
        <v>373</v>
      </c>
      <c r="BM605" s="226" t="s">
        <v>2000</v>
      </c>
    </row>
    <row r="606" s="2" customFormat="1">
      <c r="A606" s="40"/>
      <c r="B606" s="41"/>
      <c r="C606" s="42"/>
      <c r="D606" s="228" t="s">
        <v>305</v>
      </c>
      <c r="E606" s="42"/>
      <c r="F606" s="229" t="s">
        <v>1626</v>
      </c>
      <c r="G606" s="42"/>
      <c r="H606" s="42"/>
      <c r="I606" s="230"/>
      <c r="J606" s="42"/>
      <c r="K606" s="42"/>
      <c r="L606" s="46"/>
      <c r="M606" s="231"/>
      <c r="N606" s="232"/>
      <c r="O606" s="86"/>
      <c r="P606" s="86"/>
      <c r="Q606" s="86"/>
      <c r="R606" s="86"/>
      <c r="S606" s="86"/>
      <c r="T606" s="87"/>
      <c r="U606" s="40"/>
      <c r="V606" s="40"/>
      <c r="W606" s="40"/>
      <c r="X606" s="40"/>
      <c r="Y606" s="40"/>
      <c r="Z606" s="40"/>
      <c r="AA606" s="40"/>
      <c r="AB606" s="40"/>
      <c r="AC606" s="40"/>
      <c r="AD606" s="40"/>
      <c r="AE606" s="40"/>
      <c r="AT606" s="19" t="s">
        <v>305</v>
      </c>
      <c r="AU606" s="19" t="s">
        <v>81</v>
      </c>
    </row>
    <row r="607" s="14" customFormat="1">
      <c r="A607" s="14"/>
      <c r="B607" s="244"/>
      <c r="C607" s="245"/>
      <c r="D607" s="235" t="s">
        <v>307</v>
      </c>
      <c r="E607" s="246" t="s">
        <v>21</v>
      </c>
      <c r="F607" s="247" t="s">
        <v>1197</v>
      </c>
      <c r="G607" s="245"/>
      <c r="H607" s="248">
        <v>76.275000000000006</v>
      </c>
      <c r="I607" s="249"/>
      <c r="J607" s="245"/>
      <c r="K607" s="245"/>
      <c r="L607" s="250"/>
      <c r="M607" s="251"/>
      <c r="N607" s="252"/>
      <c r="O607" s="252"/>
      <c r="P607" s="252"/>
      <c r="Q607" s="252"/>
      <c r="R607" s="252"/>
      <c r="S607" s="252"/>
      <c r="T607" s="253"/>
      <c r="U607" s="14"/>
      <c r="V607" s="14"/>
      <c r="W607" s="14"/>
      <c r="X607" s="14"/>
      <c r="Y607" s="14"/>
      <c r="Z607" s="14"/>
      <c r="AA607" s="14"/>
      <c r="AB607" s="14"/>
      <c r="AC607" s="14"/>
      <c r="AD607" s="14"/>
      <c r="AE607" s="14"/>
      <c r="AT607" s="254" t="s">
        <v>307</v>
      </c>
      <c r="AU607" s="254" t="s">
        <v>81</v>
      </c>
      <c r="AV607" s="14" t="s">
        <v>81</v>
      </c>
      <c r="AW607" s="14" t="s">
        <v>33</v>
      </c>
      <c r="AX607" s="14" t="s">
        <v>72</v>
      </c>
      <c r="AY607" s="254" t="s">
        <v>295</v>
      </c>
    </row>
    <row r="608" s="15" customFormat="1">
      <c r="A608" s="15"/>
      <c r="B608" s="255"/>
      <c r="C608" s="256"/>
      <c r="D608" s="235" t="s">
        <v>307</v>
      </c>
      <c r="E608" s="257" t="s">
        <v>21</v>
      </c>
      <c r="F608" s="258" t="s">
        <v>312</v>
      </c>
      <c r="G608" s="256"/>
      <c r="H608" s="259">
        <v>76.275000000000006</v>
      </c>
      <c r="I608" s="260"/>
      <c r="J608" s="256"/>
      <c r="K608" s="256"/>
      <c r="L608" s="261"/>
      <c r="M608" s="262"/>
      <c r="N608" s="263"/>
      <c r="O608" s="263"/>
      <c r="P608" s="263"/>
      <c r="Q608" s="263"/>
      <c r="R608" s="263"/>
      <c r="S608" s="263"/>
      <c r="T608" s="264"/>
      <c r="U608" s="15"/>
      <c r="V608" s="15"/>
      <c r="W608" s="15"/>
      <c r="X608" s="15"/>
      <c r="Y608" s="15"/>
      <c r="Z608" s="15"/>
      <c r="AA608" s="15"/>
      <c r="AB608" s="15"/>
      <c r="AC608" s="15"/>
      <c r="AD608" s="15"/>
      <c r="AE608" s="15"/>
      <c r="AT608" s="265" t="s">
        <v>307</v>
      </c>
      <c r="AU608" s="265" t="s">
        <v>81</v>
      </c>
      <c r="AV608" s="15" t="s">
        <v>303</v>
      </c>
      <c r="AW608" s="15" t="s">
        <v>33</v>
      </c>
      <c r="AX608" s="15" t="s">
        <v>79</v>
      </c>
      <c r="AY608" s="265" t="s">
        <v>295</v>
      </c>
    </row>
    <row r="609" s="2" customFormat="1" ht="49.05" customHeight="1">
      <c r="A609" s="40"/>
      <c r="B609" s="41"/>
      <c r="C609" s="215" t="s">
        <v>2001</v>
      </c>
      <c r="D609" s="215" t="s">
        <v>298</v>
      </c>
      <c r="E609" s="216" t="s">
        <v>1628</v>
      </c>
      <c r="F609" s="217" t="s">
        <v>1629</v>
      </c>
      <c r="G609" s="218" t="s">
        <v>348</v>
      </c>
      <c r="H609" s="219">
        <v>1.4970000000000001</v>
      </c>
      <c r="I609" s="220"/>
      <c r="J609" s="221">
        <f>ROUND(I609*H609,2)</f>
        <v>0</v>
      </c>
      <c r="K609" s="217" t="s">
        <v>302</v>
      </c>
      <c r="L609" s="46"/>
      <c r="M609" s="222" t="s">
        <v>21</v>
      </c>
      <c r="N609" s="223" t="s">
        <v>43</v>
      </c>
      <c r="O609" s="86"/>
      <c r="P609" s="224">
        <f>O609*H609</f>
        <v>0</v>
      </c>
      <c r="Q609" s="224">
        <v>0</v>
      </c>
      <c r="R609" s="224">
        <f>Q609*H609</f>
        <v>0</v>
      </c>
      <c r="S609" s="224">
        <v>0</v>
      </c>
      <c r="T609" s="225">
        <f>S609*H609</f>
        <v>0</v>
      </c>
      <c r="U609" s="40"/>
      <c r="V609" s="40"/>
      <c r="W609" s="40"/>
      <c r="X609" s="40"/>
      <c r="Y609" s="40"/>
      <c r="Z609" s="40"/>
      <c r="AA609" s="40"/>
      <c r="AB609" s="40"/>
      <c r="AC609" s="40"/>
      <c r="AD609" s="40"/>
      <c r="AE609" s="40"/>
      <c r="AR609" s="226" t="s">
        <v>373</v>
      </c>
      <c r="AT609" s="226" t="s">
        <v>298</v>
      </c>
      <c r="AU609" s="226" t="s">
        <v>81</v>
      </c>
      <c r="AY609" s="19" t="s">
        <v>295</v>
      </c>
      <c r="BE609" s="227">
        <f>IF(N609="základní",J609,0)</f>
        <v>0</v>
      </c>
      <c r="BF609" s="227">
        <f>IF(N609="snížená",J609,0)</f>
        <v>0</v>
      </c>
      <c r="BG609" s="227">
        <f>IF(N609="zákl. přenesená",J609,0)</f>
        <v>0</v>
      </c>
      <c r="BH609" s="227">
        <f>IF(N609="sníž. přenesená",J609,0)</f>
        <v>0</v>
      </c>
      <c r="BI609" s="227">
        <f>IF(N609="nulová",J609,0)</f>
        <v>0</v>
      </c>
      <c r="BJ609" s="19" t="s">
        <v>79</v>
      </c>
      <c r="BK609" s="227">
        <f>ROUND(I609*H609,2)</f>
        <v>0</v>
      </c>
      <c r="BL609" s="19" t="s">
        <v>373</v>
      </c>
      <c r="BM609" s="226" t="s">
        <v>2002</v>
      </c>
    </row>
    <row r="610" s="2" customFormat="1">
      <c r="A610" s="40"/>
      <c r="B610" s="41"/>
      <c r="C610" s="42"/>
      <c r="D610" s="228" t="s">
        <v>305</v>
      </c>
      <c r="E610" s="42"/>
      <c r="F610" s="229" t="s">
        <v>1631</v>
      </c>
      <c r="G610" s="42"/>
      <c r="H610" s="42"/>
      <c r="I610" s="230"/>
      <c r="J610" s="42"/>
      <c r="K610" s="42"/>
      <c r="L610" s="46"/>
      <c r="M610" s="231"/>
      <c r="N610" s="232"/>
      <c r="O610" s="86"/>
      <c r="P610" s="86"/>
      <c r="Q610" s="86"/>
      <c r="R610" s="86"/>
      <c r="S610" s="86"/>
      <c r="T610" s="87"/>
      <c r="U610" s="40"/>
      <c r="V610" s="40"/>
      <c r="W610" s="40"/>
      <c r="X610" s="40"/>
      <c r="Y610" s="40"/>
      <c r="Z610" s="40"/>
      <c r="AA610" s="40"/>
      <c r="AB610" s="40"/>
      <c r="AC610" s="40"/>
      <c r="AD610" s="40"/>
      <c r="AE610" s="40"/>
      <c r="AT610" s="19" t="s">
        <v>305</v>
      </c>
      <c r="AU610" s="19" t="s">
        <v>81</v>
      </c>
    </row>
    <row r="611" s="12" customFormat="1" ht="22.8" customHeight="1">
      <c r="A611" s="12"/>
      <c r="B611" s="199"/>
      <c r="C611" s="200"/>
      <c r="D611" s="201" t="s">
        <v>71</v>
      </c>
      <c r="E611" s="213" t="s">
        <v>1632</v>
      </c>
      <c r="F611" s="213" t="s">
        <v>1633</v>
      </c>
      <c r="G611" s="200"/>
      <c r="H611" s="200"/>
      <c r="I611" s="203"/>
      <c r="J611" s="214">
        <f>BK611</f>
        <v>0</v>
      </c>
      <c r="K611" s="200"/>
      <c r="L611" s="205"/>
      <c r="M611" s="206"/>
      <c r="N611" s="207"/>
      <c r="O611" s="207"/>
      <c r="P611" s="208">
        <f>P612</f>
        <v>0</v>
      </c>
      <c r="Q611" s="207"/>
      <c r="R611" s="208">
        <f>R612</f>
        <v>0</v>
      </c>
      <c r="S611" s="207"/>
      <c r="T611" s="209">
        <f>T612</f>
        <v>0</v>
      </c>
      <c r="U611" s="12"/>
      <c r="V611" s="12"/>
      <c r="W611" s="12"/>
      <c r="X611" s="12"/>
      <c r="Y611" s="12"/>
      <c r="Z611" s="12"/>
      <c r="AA611" s="12"/>
      <c r="AB611" s="12"/>
      <c r="AC611" s="12"/>
      <c r="AD611" s="12"/>
      <c r="AE611" s="12"/>
      <c r="AR611" s="210" t="s">
        <v>81</v>
      </c>
      <c r="AT611" s="211" t="s">
        <v>71</v>
      </c>
      <c r="AU611" s="211" t="s">
        <v>79</v>
      </c>
      <c r="AY611" s="210" t="s">
        <v>295</v>
      </c>
      <c r="BK611" s="212">
        <f>BK612</f>
        <v>0</v>
      </c>
    </row>
    <row r="612" s="2" customFormat="1" ht="16.5" customHeight="1">
      <c r="A612" s="40"/>
      <c r="B612" s="41"/>
      <c r="C612" s="215" t="s">
        <v>2003</v>
      </c>
      <c r="D612" s="215" t="s">
        <v>298</v>
      </c>
      <c r="E612" s="216" t="s">
        <v>1635</v>
      </c>
      <c r="F612" s="217" t="s">
        <v>1636</v>
      </c>
      <c r="G612" s="218" t="s">
        <v>459</v>
      </c>
      <c r="H612" s="219">
        <v>8</v>
      </c>
      <c r="I612" s="220"/>
      <c r="J612" s="221">
        <f>ROUND(I612*H612,2)</f>
        <v>0</v>
      </c>
      <c r="K612" s="217" t="s">
        <v>523</v>
      </c>
      <c r="L612" s="46"/>
      <c r="M612" s="222" t="s">
        <v>21</v>
      </c>
      <c r="N612" s="223" t="s">
        <v>43</v>
      </c>
      <c r="O612" s="86"/>
      <c r="P612" s="224">
        <f>O612*H612</f>
        <v>0</v>
      </c>
      <c r="Q612" s="224">
        <v>0</v>
      </c>
      <c r="R612" s="224">
        <f>Q612*H612</f>
        <v>0</v>
      </c>
      <c r="S612" s="224">
        <v>0</v>
      </c>
      <c r="T612" s="225">
        <f>S612*H612</f>
        <v>0</v>
      </c>
      <c r="U612" s="40"/>
      <c r="V612" s="40"/>
      <c r="W612" s="40"/>
      <c r="X612" s="40"/>
      <c r="Y612" s="40"/>
      <c r="Z612" s="40"/>
      <c r="AA612" s="40"/>
      <c r="AB612" s="40"/>
      <c r="AC612" s="40"/>
      <c r="AD612" s="40"/>
      <c r="AE612" s="40"/>
      <c r="AR612" s="226" t="s">
        <v>373</v>
      </c>
      <c r="AT612" s="226" t="s">
        <v>298</v>
      </c>
      <c r="AU612" s="226" t="s">
        <v>81</v>
      </c>
      <c r="AY612" s="19" t="s">
        <v>295</v>
      </c>
      <c r="BE612" s="227">
        <f>IF(N612="základní",J612,0)</f>
        <v>0</v>
      </c>
      <c r="BF612" s="227">
        <f>IF(N612="snížená",J612,0)</f>
        <v>0</v>
      </c>
      <c r="BG612" s="227">
        <f>IF(N612="zákl. přenesená",J612,0)</f>
        <v>0</v>
      </c>
      <c r="BH612" s="227">
        <f>IF(N612="sníž. přenesená",J612,0)</f>
        <v>0</v>
      </c>
      <c r="BI612" s="227">
        <f>IF(N612="nulová",J612,0)</f>
        <v>0</v>
      </c>
      <c r="BJ612" s="19" t="s">
        <v>79</v>
      </c>
      <c r="BK612" s="227">
        <f>ROUND(I612*H612,2)</f>
        <v>0</v>
      </c>
      <c r="BL612" s="19" t="s">
        <v>373</v>
      </c>
      <c r="BM612" s="226" t="s">
        <v>2004</v>
      </c>
    </row>
    <row r="613" s="12" customFormat="1" ht="22.8" customHeight="1">
      <c r="A613" s="12"/>
      <c r="B613" s="199"/>
      <c r="C613" s="200"/>
      <c r="D613" s="201" t="s">
        <v>71</v>
      </c>
      <c r="E613" s="213" t="s">
        <v>1159</v>
      </c>
      <c r="F613" s="213" t="s">
        <v>1160</v>
      </c>
      <c r="G613" s="200"/>
      <c r="H613" s="200"/>
      <c r="I613" s="203"/>
      <c r="J613" s="214">
        <f>BK613</f>
        <v>0</v>
      </c>
      <c r="K613" s="200"/>
      <c r="L613" s="205"/>
      <c r="M613" s="206"/>
      <c r="N613" s="207"/>
      <c r="O613" s="207"/>
      <c r="P613" s="208">
        <f>SUM(P614:P672)</f>
        <v>0</v>
      </c>
      <c r="Q613" s="207"/>
      <c r="R613" s="208">
        <f>SUM(R614:R672)</f>
        <v>0.43266601999999998</v>
      </c>
      <c r="S613" s="207"/>
      <c r="T613" s="209">
        <f>SUM(T614:T672)</f>
        <v>0.053098699999999999</v>
      </c>
      <c r="U613" s="12"/>
      <c r="V613" s="12"/>
      <c r="W613" s="12"/>
      <c r="X613" s="12"/>
      <c r="Y613" s="12"/>
      <c r="Z613" s="12"/>
      <c r="AA613" s="12"/>
      <c r="AB613" s="12"/>
      <c r="AC613" s="12"/>
      <c r="AD613" s="12"/>
      <c r="AE613" s="12"/>
      <c r="AR613" s="210" t="s">
        <v>81</v>
      </c>
      <c r="AT613" s="211" t="s">
        <v>71</v>
      </c>
      <c r="AU613" s="211" t="s">
        <v>79</v>
      </c>
      <c r="AY613" s="210" t="s">
        <v>295</v>
      </c>
      <c r="BK613" s="212">
        <f>SUM(BK614:BK672)</f>
        <v>0</v>
      </c>
    </row>
    <row r="614" s="2" customFormat="1" ht="24.15" customHeight="1">
      <c r="A614" s="40"/>
      <c r="B614" s="41"/>
      <c r="C614" s="215" t="s">
        <v>2005</v>
      </c>
      <c r="D614" s="215" t="s">
        <v>298</v>
      </c>
      <c r="E614" s="216" t="s">
        <v>1639</v>
      </c>
      <c r="F614" s="217" t="s">
        <v>1640</v>
      </c>
      <c r="G614" s="218" t="s">
        <v>301</v>
      </c>
      <c r="H614" s="219">
        <v>173.53</v>
      </c>
      <c r="I614" s="220"/>
      <c r="J614" s="221">
        <f>ROUND(I614*H614,2)</f>
        <v>0</v>
      </c>
      <c r="K614" s="217" t="s">
        <v>302</v>
      </c>
      <c r="L614" s="46"/>
      <c r="M614" s="222" t="s">
        <v>21</v>
      </c>
      <c r="N614" s="223" t="s">
        <v>43</v>
      </c>
      <c r="O614" s="86"/>
      <c r="P614" s="224">
        <f>O614*H614</f>
        <v>0</v>
      </c>
      <c r="Q614" s="224">
        <v>0</v>
      </c>
      <c r="R614" s="224">
        <f>Q614*H614</f>
        <v>0</v>
      </c>
      <c r="S614" s="224">
        <v>0.00014999999999999999</v>
      </c>
      <c r="T614" s="225">
        <f>S614*H614</f>
        <v>0.026029499999999997</v>
      </c>
      <c r="U614" s="40"/>
      <c r="V614" s="40"/>
      <c r="W614" s="40"/>
      <c r="X614" s="40"/>
      <c r="Y614" s="40"/>
      <c r="Z614" s="40"/>
      <c r="AA614" s="40"/>
      <c r="AB614" s="40"/>
      <c r="AC614" s="40"/>
      <c r="AD614" s="40"/>
      <c r="AE614" s="40"/>
      <c r="AR614" s="226" t="s">
        <v>373</v>
      </c>
      <c r="AT614" s="226" t="s">
        <v>298</v>
      </c>
      <c r="AU614" s="226" t="s">
        <v>81</v>
      </c>
      <c r="AY614" s="19" t="s">
        <v>295</v>
      </c>
      <c r="BE614" s="227">
        <f>IF(N614="základní",J614,0)</f>
        <v>0</v>
      </c>
      <c r="BF614" s="227">
        <f>IF(N614="snížená",J614,0)</f>
        <v>0</v>
      </c>
      <c r="BG614" s="227">
        <f>IF(N614="zákl. přenesená",J614,0)</f>
        <v>0</v>
      </c>
      <c r="BH614" s="227">
        <f>IF(N614="sníž. přenesená",J614,0)</f>
        <v>0</v>
      </c>
      <c r="BI614" s="227">
        <f>IF(N614="nulová",J614,0)</f>
        <v>0</v>
      </c>
      <c r="BJ614" s="19" t="s">
        <v>79</v>
      </c>
      <c r="BK614" s="227">
        <f>ROUND(I614*H614,2)</f>
        <v>0</v>
      </c>
      <c r="BL614" s="19" t="s">
        <v>373</v>
      </c>
      <c r="BM614" s="226" t="s">
        <v>2006</v>
      </c>
    </row>
    <row r="615" s="2" customFormat="1">
      <c r="A615" s="40"/>
      <c r="B615" s="41"/>
      <c r="C615" s="42"/>
      <c r="D615" s="228" t="s">
        <v>305</v>
      </c>
      <c r="E615" s="42"/>
      <c r="F615" s="229" t="s">
        <v>1642</v>
      </c>
      <c r="G615" s="42"/>
      <c r="H615" s="42"/>
      <c r="I615" s="230"/>
      <c r="J615" s="42"/>
      <c r="K615" s="42"/>
      <c r="L615" s="46"/>
      <c r="M615" s="231"/>
      <c r="N615" s="232"/>
      <c r="O615" s="86"/>
      <c r="P615" s="86"/>
      <c r="Q615" s="86"/>
      <c r="R615" s="86"/>
      <c r="S615" s="86"/>
      <c r="T615" s="87"/>
      <c r="U615" s="40"/>
      <c r="V615" s="40"/>
      <c r="W615" s="40"/>
      <c r="X615" s="40"/>
      <c r="Y615" s="40"/>
      <c r="Z615" s="40"/>
      <c r="AA615" s="40"/>
      <c r="AB615" s="40"/>
      <c r="AC615" s="40"/>
      <c r="AD615" s="40"/>
      <c r="AE615" s="40"/>
      <c r="AT615" s="19" t="s">
        <v>305</v>
      </c>
      <c r="AU615" s="19" t="s">
        <v>81</v>
      </c>
    </row>
    <row r="616" s="14" customFormat="1">
      <c r="A616" s="14"/>
      <c r="B616" s="244"/>
      <c r="C616" s="245"/>
      <c r="D616" s="235" t="s">
        <v>307</v>
      </c>
      <c r="E616" s="246" t="s">
        <v>21</v>
      </c>
      <c r="F616" s="247" t="s">
        <v>1188</v>
      </c>
      <c r="G616" s="245"/>
      <c r="H616" s="248">
        <v>173.53</v>
      </c>
      <c r="I616" s="249"/>
      <c r="J616" s="245"/>
      <c r="K616" s="245"/>
      <c r="L616" s="250"/>
      <c r="M616" s="251"/>
      <c r="N616" s="252"/>
      <c r="O616" s="252"/>
      <c r="P616" s="252"/>
      <c r="Q616" s="252"/>
      <c r="R616" s="252"/>
      <c r="S616" s="252"/>
      <c r="T616" s="253"/>
      <c r="U616" s="14"/>
      <c r="V616" s="14"/>
      <c r="W616" s="14"/>
      <c r="X616" s="14"/>
      <c r="Y616" s="14"/>
      <c r="Z616" s="14"/>
      <c r="AA616" s="14"/>
      <c r="AB616" s="14"/>
      <c r="AC616" s="14"/>
      <c r="AD616" s="14"/>
      <c r="AE616" s="14"/>
      <c r="AT616" s="254" t="s">
        <v>307</v>
      </c>
      <c r="AU616" s="254" t="s">
        <v>81</v>
      </c>
      <c r="AV616" s="14" t="s">
        <v>81</v>
      </c>
      <c r="AW616" s="14" t="s">
        <v>33</v>
      </c>
      <c r="AX616" s="14" t="s">
        <v>72</v>
      </c>
      <c r="AY616" s="254" t="s">
        <v>295</v>
      </c>
    </row>
    <row r="617" s="15" customFormat="1">
      <c r="A617" s="15"/>
      <c r="B617" s="255"/>
      <c r="C617" s="256"/>
      <c r="D617" s="235" t="s">
        <v>307</v>
      </c>
      <c r="E617" s="257" t="s">
        <v>21</v>
      </c>
      <c r="F617" s="258" t="s">
        <v>312</v>
      </c>
      <c r="G617" s="256"/>
      <c r="H617" s="259">
        <v>173.53</v>
      </c>
      <c r="I617" s="260"/>
      <c r="J617" s="256"/>
      <c r="K617" s="256"/>
      <c r="L617" s="261"/>
      <c r="M617" s="262"/>
      <c r="N617" s="263"/>
      <c r="O617" s="263"/>
      <c r="P617" s="263"/>
      <c r="Q617" s="263"/>
      <c r="R617" s="263"/>
      <c r="S617" s="263"/>
      <c r="T617" s="264"/>
      <c r="U617" s="15"/>
      <c r="V617" s="15"/>
      <c r="W617" s="15"/>
      <c r="X617" s="15"/>
      <c r="Y617" s="15"/>
      <c r="Z617" s="15"/>
      <c r="AA617" s="15"/>
      <c r="AB617" s="15"/>
      <c r="AC617" s="15"/>
      <c r="AD617" s="15"/>
      <c r="AE617" s="15"/>
      <c r="AT617" s="265" t="s">
        <v>307</v>
      </c>
      <c r="AU617" s="265" t="s">
        <v>81</v>
      </c>
      <c r="AV617" s="15" t="s">
        <v>303</v>
      </c>
      <c r="AW617" s="15" t="s">
        <v>33</v>
      </c>
      <c r="AX617" s="15" t="s">
        <v>79</v>
      </c>
      <c r="AY617" s="265" t="s">
        <v>295</v>
      </c>
    </row>
    <row r="618" s="2" customFormat="1" ht="16.5" customHeight="1">
      <c r="A618" s="40"/>
      <c r="B618" s="41"/>
      <c r="C618" s="215" t="s">
        <v>2007</v>
      </c>
      <c r="D618" s="215" t="s">
        <v>298</v>
      </c>
      <c r="E618" s="216" t="s">
        <v>1644</v>
      </c>
      <c r="F618" s="217" t="s">
        <v>1645</v>
      </c>
      <c r="G618" s="218" t="s">
        <v>301</v>
      </c>
      <c r="H618" s="219">
        <v>87.319999999999993</v>
      </c>
      <c r="I618" s="220"/>
      <c r="J618" s="221">
        <f>ROUND(I618*H618,2)</f>
        <v>0</v>
      </c>
      <c r="K618" s="217" t="s">
        <v>302</v>
      </c>
      <c r="L618" s="46"/>
      <c r="M618" s="222" t="s">
        <v>21</v>
      </c>
      <c r="N618" s="223" t="s">
        <v>43</v>
      </c>
      <c r="O618" s="86"/>
      <c r="P618" s="224">
        <f>O618*H618</f>
        <v>0</v>
      </c>
      <c r="Q618" s="224">
        <v>0.001</v>
      </c>
      <c r="R618" s="224">
        <f>Q618*H618</f>
        <v>0.087319999999999995</v>
      </c>
      <c r="S618" s="224">
        <v>0.00031</v>
      </c>
      <c r="T618" s="225">
        <f>S618*H618</f>
        <v>0.027069199999999998</v>
      </c>
      <c r="U618" s="40"/>
      <c r="V618" s="40"/>
      <c r="W618" s="40"/>
      <c r="X618" s="40"/>
      <c r="Y618" s="40"/>
      <c r="Z618" s="40"/>
      <c r="AA618" s="40"/>
      <c r="AB618" s="40"/>
      <c r="AC618" s="40"/>
      <c r="AD618" s="40"/>
      <c r="AE618" s="40"/>
      <c r="AR618" s="226" t="s">
        <v>373</v>
      </c>
      <c r="AT618" s="226" t="s">
        <v>298</v>
      </c>
      <c r="AU618" s="226" t="s">
        <v>81</v>
      </c>
      <c r="AY618" s="19" t="s">
        <v>295</v>
      </c>
      <c r="BE618" s="227">
        <f>IF(N618="základní",J618,0)</f>
        <v>0</v>
      </c>
      <c r="BF618" s="227">
        <f>IF(N618="snížená",J618,0)</f>
        <v>0</v>
      </c>
      <c r="BG618" s="227">
        <f>IF(N618="zákl. přenesená",J618,0)</f>
        <v>0</v>
      </c>
      <c r="BH618" s="227">
        <f>IF(N618="sníž. přenesená",J618,0)</f>
        <v>0</v>
      </c>
      <c r="BI618" s="227">
        <f>IF(N618="nulová",J618,0)</f>
        <v>0</v>
      </c>
      <c r="BJ618" s="19" t="s">
        <v>79</v>
      </c>
      <c r="BK618" s="227">
        <f>ROUND(I618*H618,2)</f>
        <v>0</v>
      </c>
      <c r="BL618" s="19" t="s">
        <v>373</v>
      </c>
      <c r="BM618" s="226" t="s">
        <v>2008</v>
      </c>
    </row>
    <row r="619" s="2" customFormat="1">
      <c r="A619" s="40"/>
      <c r="B619" s="41"/>
      <c r="C619" s="42"/>
      <c r="D619" s="228" t="s">
        <v>305</v>
      </c>
      <c r="E619" s="42"/>
      <c r="F619" s="229" t="s">
        <v>1647</v>
      </c>
      <c r="G619" s="42"/>
      <c r="H619" s="42"/>
      <c r="I619" s="230"/>
      <c r="J619" s="42"/>
      <c r="K619" s="42"/>
      <c r="L619" s="46"/>
      <c r="M619" s="231"/>
      <c r="N619" s="232"/>
      <c r="O619" s="86"/>
      <c r="P619" s="86"/>
      <c r="Q619" s="86"/>
      <c r="R619" s="86"/>
      <c r="S619" s="86"/>
      <c r="T619" s="87"/>
      <c r="U619" s="40"/>
      <c r="V619" s="40"/>
      <c r="W619" s="40"/>
      <c r="X619" s="40"/>
      <c r="Y619" s="40"/>
      <c r="Z619" s="40"/>
      <c r="AA619" s="40"/>
      <c r="AB619" s="40"/>
      <c r="AC619" s="40"/>
      <c r="AD619" s="40"/>
      <c r="AE619" s="40"/>
      <c r="AT619" s="19" t="s">
        <v>305</v>
      </c>
      <c r="AU619" s="19" t="s">
        <v>81</v>
      </c>
    </row>
    <row r="620" s="13" customFormat="1">
      <c r="A620" s="13"/>
      <c r="B620" s="233"/>
      <c r="C620" s="234"/>
      <c r="D620" s="235" t="s">
        <v>307</v>
      </c>
      <c r="E620" s="236" t="s">
        <v>21</v>
      </c>
      <c r="F620" s="237" t="s">
        <v>1648</v>
      </c>
      <c r="G620" s="234"/>
      <c r="H620" s="236" t="s">
        <v>21</v>
      </c>
      <c r="I620" s="238"/>
      <c r="J620" s="234"/>
      <c r="K620" s="234"/>
      <c r="L620" s="239"/>
      <c r="M620" s="240"/>
      <c r="N620" s="241"/>
      <c r="O620" s="241"/>
      <c r="P620" s="241"/>
      <c r="Q620" s="241"/>
      <c r="R620" s="241"/>
      <c r="S620" s="241"/>
      <c r="T620" s="242"/>
      <c r="U620" s="13"/>
      <c r="V620" s="13"/>
      <c r="W620" s="13"/>
      <c r="X620" s="13"/>
      <c r="Y620" s="13"/>
      <c r="Z620" s="13"/>
      <c r="AA620" s="13"/>
      <c r="AB620" s="13"/>
      <c r="AC620" s="13"/>
      <c r="AD620" s="13"/>
      <c r="AE620" s="13"/>
      <c r="AT620" s="243" t="s">
        <v>307</v>
      </c>
      <c r="AU620" s="243" t="s">
        <v>81</v>
      </c>
      <c r="AV620" s="13" t="s">
        <v>79</v>
      </c>
      <c r="AW620" s="13" t="s">
        <v>33</v>
      </c>
      <c r="AX620" s="13" t="s">
        <v>72</v>
      </c>
      <c r="AY620" s="243" t="s">
        <v>295</v>
      </c>
    </row>
    <row r="621" s="14" customFormat="1">
      <c r="A621" s="14"/>
      <c r="B621" s="244"/>
      <c r="C621" s="245"/>
      <c r="D621" s="235" t="s">
        <v>307</v>
      </c>
      <c r="E621" s="246" t="s">
        <v>21</v>
      </c>
      <c r="F621" s="247" t="s">
        <v>1649</v>
      </c>
      <c r="G621" s="245"/>
      <c r="H621" s="248">
        <v>13.75</v>
      </c>
      <c r="I621" s="249"/>
      <c r="J621" s="245"/>
      <c r="K621" s="245"/>
      <c r="L621" s="250"/>
      <c r="M621" s="251"/>
      <c r="N621" s="252"/>
      <c r="O621" s="252"/>
      <c r="P621" s="252"/>
      <c r="Q621" s="252"/>
      <c r="R621" s="252"/>
      <c r="S621" s="252"/>
      <c r="T621" s="253"/>
      <c r="U621" s="14"/>
      <c r="V621" s="14"/>
      <c r="W621" s="14"/>
      <c r="X621" s="14"/>
      <c r="Y621" s="14"/>
      <c r="Z621" s="14"/>
      <c r="AA621" s="14"/>
      <c r="AB621" s="14"/>
      <c r="AC621" s="14"/>
      <c r="AD621" s="14"/>
      <c r="AE621" s="14"/>
      <c r="AT621" s="254" t="s">
        <v>307</v>
      </c>
      <c r="AU621" s="254" t="s">
        <v>81</v>
      </c>
      <c r="AV621" s="14" t="s">
        <v>81</v>
      </c>
      <c r="AW621" s="14" t="s">
        <v>33</v>
      </c>
      <c r="AX621" s="14" t="s">
        <v>72</v>
      </c>
      <c r="AY621" s="254" t="s">
        <v>295</v>
      </c>
    </row>
    <row r="622" s="14" customFormat="1">
      <c r="A622" s="14"/>
      <c r="B622" s="244"/>
      <c r="C622" s="245"/>
      <c r="D622" s="235" t="s">
        <v>307</v>
      </c>
      <c r="E622" s="246" t="s">
        <v>21</v>
      </c>
      <c r="F622" s="247" t="s">
        <v>1650</v>
      </c>
      <c r="G622" s="245"/>
      <c r="H622" s="248">
        <v>39</v>
      </c>
      <c r="I622" s="249"/>
      <c r="J622" s="245"/>
      <c r="K622" s="245"/>
      <c r="L622" s="250"/>
      <c r="M622" s="251"/>
      <c r="N622" s="252"/>
      <c r="O622" s="252"/>
      <c r="P622" s="252"/>
      <c r="Q622" s="252"/>
      <c r="R622" s="252"/>
      <c r="S622" s="252"/>
      <c r="T622" s="253"/>
      <c r="U622" s="14"/>
      <c r="V622" s="14"/>
      <c r="W622" s="14"/>
      <c r="X622" s="14"/>
      <c r="Y622" s="14"/>
      <c r="Z622" s="14"/>
      <c r="AA622" s="14"/>
      <c r="AB622" s="14"/>
      <c r="AC622" s="14"/>
      <c r="AD622" s="14"/>
      <c r="AE622" s="14"/>
      <c r="AT622" s="254" t="s">
        <v>307</v>
      </c>
      <c r="AU622" s="254" t="s">
        <v>81</v>
      </c>
      <c r="AV622" s="14" t="s">
        <v>81</v>
      </c>
      <c r="AW622" s="14" t="s">
        <v>33</v>
      </c>
      <c r="AX622" s="14" t="s">
        <v>72</v>
      </c>
      <c r="AY622" s="254" t="s">
        <v>295</v>
      </c>
    </row>
    <row r="623" s="13" customFormat="1">
      <c r="A623" s="13"/>
      <c r="B623" s="233"/>
      <c r="C623" s="234"/>
      <c r="D623" s="235" t="s">
        <v>307</v>
      </c>
      <c r="E623" s="236" t="s">
        <v>21</v>
      </c>
      <c r="F623" s="237" t="s">
        <v>864</v>
      </c>
      <c r="G623" s="234"/>
      <c r="H623" s="236" t="s">
        <v>21</v>
      </c>
      <c r="I623" s="238"/>
      <c r="J623" s="234"/>
      <c r="K623" s="234"/>
      <c r="L623" s="239"/>
      <c r="M623" s="240"/>
      <c r="N623" s="241"/>
      <c r="O623" s="241"/>
      <c r="P623" s="241"/>
      <c r="Q623" s="241"/>
      <c r="R623" s="241"/>
      <c r="S623" s="241"/>
      <c r="T623" s="242"/>
      <c r="U623" s="13"/>
      <c r="V623" s="13"/>
      <c r="W623" s="13"/>
      <c r="X623" s="13"/>
      <c r="Y623" s="13"/>
      <c r="Z623" s="13"/>
      <c r="AA623" s="13"/>
      <c r="AB623" s="13"/>
      <c r="AC623" s="13"/>
      <c r="AD623" s="13"/>
      <c r="AE623" s="13"/>
      <c r="AT623" s="243" t="s">
        <v>307</v>
      </c>
      <c r="AU623" s="243" t="s">
        <v>81</v>
      </c>
      <c r="AV623" s="13" t="s">
        <v>79</v>
      </c>
      <c r="AW623" s="13" t="s">
        <v>33</v>
      </c>
      <c r="AX623" s="13" t="s">
        <v>72</v>
      </c>
      <c r="AY623" s="243" t="s">
        <v>295</v>
      </c>
    </row>
    <row r="624" s="14" customFormat="1">
      <c r="A624" s="14"/>
      <c r="B624" s="244"/>
      <c r="C624" s="245"/>
      <c r="D624" s="235" t="s">
        <v>307</v>
      </c>
      <c r="E624" s="246" t="s">
        <v>21</v>
      </c>
      <c r="F624" s="247" t="s">
        <v>1651</v>
      </c>
      <c r="G624" s="245"/>
      <c r="H624" s="248">
        <v>2</v>
      </c>
      <c r="I624" s="249"/>
      <c r="J624" s="245"/>
      <c r="K624" s="245"/>
      <c r="L624" s="250"/>
      <c r="M624" s="251"/>
      <c r="N624" s="252"/>
      <c r="O624" s="252"/>
      <c r="P624" s="252"/>
      <c r="Q624" s="252"/>
      <c r="R624" s="252"/>
      <c r="S624" s="252"/>
      <c r="T624" s="253"/>
      <c r="U624" s="14"/>
      <c r="V624" s="14"/>
      <c r="W624" s="14"/>
      <c r="X624" s="14"/>
      <c r="Y624" s="14"/>
      <c r="Z624" s="14"/>
      <c r="AA624" s="14"/>
      <c r="AB624" s="14"/>
      <c r="AC624" s="14"/>
      <c r="AD624" s="14"/>
      <c r="AE624" s="14"/>
      <c r="AT624" s="254" t="s">
        <v>307</v>
      </c>
      <c r="AU624" s="254" t="s">
        <v>81</v>
      </c>
      <c r="AV624" s="14" t="s">
        <v>81</v>
      </c>
      <c r="AW624" s="14" t="s">
        <v>33</v>
      </c>
      <c r="AX624" s="14" t="s">
        <v>72</v>
      </c>
      <c r="AY624" s="254" t="s">
        <v>295</v>
      </c>
    </row>
    <row r="625" s="13" customFormat="1">
      <c r="A625" s="13"/>
      <c r="B625" s="233"/>
      <c r="C625" s="234"/>
      <c r="D625" s="235" t="s">
        <v>307</v>
      </c>
      <c r="E625" s="236" t="s">
        <v>21</v>
      </c>
      <c r="F625" s="237" t="s">
        <v>1612</v>
      </c>
      <c r="G625" s="234"/>
      <c r="H625" s="236" t="s">
        <v>21</v>
      </c>
      <c r="I625" s="238"/>
      <c r="J625" s="234"/>
      <c r="K625" s="234"/>
      <c r="L625" s="239"/>
      <c r="M625" s="240"/>
      <c r="N625" s="241"/>
      <c r="O625" s="241"/>
      <c r="P625" s="241"/>
      <c r="Q625" s="241"/>
      <c r="R625" s="241"/>
      <c r="S625" s="241"/>
      <c r="T625" s="242"/>
      <c r="U625" s="13"/>
      <c r="V625" s="13"/>
      <c r="W625" s="13"/>
      <c r="X625" s="13"/>
      <c r="Y625" s="13"/>
      <c r="Z625" s="13"/>
      <c r="AA625" s="13"/>
      <c r="AB625" s="13"/>
      <c r="AC625" s="13"/>
      <c r="AD625" s="13"/>
      <c r="AE625" s="13"/>
      <c r="AT625" s="243" t="s">
        <v>307</v>
      </c>
      <c r="AU625" s="243" t="s">
        <v>81</v>
      </c>
      <c r="AV625" s="13" t="s">
        <v>79</v>
      </c>
      <c r="AW625" s="13" t="s">
        <v>33</v>
      </c>
      <c r="AX625" s="13" t="s">
        <v>72</v>
      </c>
      <c r="AY625" s="243" t="s">
        <v>295</v>
      </c>
    </row>
    <row r="626" s="14" customFormat="1">
      <c r="A626" s="14"/>
      <c r="B626" s="244"/>
      <c r="C626" s="245"/>
      <c r="D626" s="235" t="s">
        <v>307</v>
      </c>
      <c r="E626" s="246" t="s">
        <v>21</v>
      </c>
      <c r="F626" s="247" t="s">
        <v>2009</v>
      </c>
      <c r="G626" s="245"/>
      <c r="H626" s="248">
        <v>2.0699999999999998</v>
      </c>
      <c r="I626" s="249"/>
      <c r="J626" s="245"/>
      <c r="K626" s="245"/>
      <c r="L626" s="250"/>
      <c r="M626" s="251"/>
      <c r="N626" s="252"/>
      <c r="O626" s="252"/>
      <c r="P626" s="252"/>
      <c r="Q626" s="252"/>
      <c r="R626" s="252"/>
      <c r="S626" s="252"/>
      <c r="T626" s="253"/>
      <c r="U626" s="14"/>
      <c r="V626" s="14"/>
      <c r="W626" s="14"/>
      <c r="X626" s="14"/>
      <c r="Y626" s="14"/>
      <c r="Z626" s="14"/>
      <c r="AA626" s="14"/>
      <c r="AB626" s="14"/>
      <c r="AC626" s="14"/>
      <c r="AD626" s="14"/>
      <c r="AE626" s="14"/>
      <c r="AT626" s="254" t="s">
        <v>307</v>
      </c>
      <c r="AU626" s="254" t="s">
        <v>81</v>
      </c>
      <c r="AV626" s="14" t="s">
        <v>81</v>
      </c>
      <c r="AW626" s="14" t="s">
        <v>33</v>
      </c>
      <c r="AX626" s="14" t="s">
        <v>72</v>
      </c>
      <c r="AY626" s="254" t="s">
        <v>295</v>
      </c>
    </row>
    <row r="627" s="13" customFormat="1">
      <c r="A627" s="13"/>
      <c r="B627" s="233"/>
      <c r="C627" s="234"/>
      <c r="D627" s="235" t="s">
        <v>307</v>
      </c>
      <c r="E627" s="236" t="s">
        <v>21</v>
      </c>
      <c r="F627" s="237" t="s">
        <v>1653</v>
      </c>
      <c r="G627" s="234"/>
      <c r="H627" s="236" t="s">
        <v>21</v>
      </c>
      <c r="I627" s="238"/>
      <c r="J627" s="234"/>
      <c r="K627" s="234"/>
      <c r="L627" s="239"/>
      <c r="M627" s="240"/>
      <c r="N627" s="241"/>
      <c r="O627" s="241"/>
      <c r="P627" s="241"/>
      <c r="Q627" s="241"/>
      <c r="R627" s="241"/>
      <c r="S627" s="241"/>
      <c r="T627" s="242"/>
      <c r="U627" s="13"/>
      <c r="V627" s="13"/>
      <c r="W627" s="13"/>
      <c r="X627" s="13"/>
      <c r="Y627" s="13"/>
      <c r="Z627" s="13"/>
      <c r="AA627" s="13"/>
      <c r="AB627" s="13"/>
      <c r="AC627" s="13"/>
      <c r="AD627" s="13"/>
      <c r="AE627" s="13"/>
      <c r="AT627" s="243" t="s">
        <v>307</v>
      </c>
      <c r="AU627" s="243" t="s">
        <v>81</v>
      </c>
      <c r="AV627" s="13" t="s">
        <v>79</v>
      </c>
      <c r="AW627" s="13" t="s">
        <v>33</v>
      </c>
      <c r="AX627" s="13" t="s">
        <v>72</v>
      </c>
      <c r="AY627" s="243" t="s">
        <v>295</v>
      </c>
    </row>
    <row r="628" s="14" customFormat="1">
      <c r="A628" s="14"/>
      <c r="B628" s="244"/>
      <c r="C628" s="245"/>
      <c r="D628" s="235" t="s">
        <v>307</v>
      </c>
      <c r="E628" s="246" t="s">
        <v>21</v>
      </c>
      <c r="F628" s="247" t="s">
        <v>1654</v>
      </c>
      <c r="G628" s="245"/>
      <c r="H628" s="248">
        <v>4</v>
      </c>
      <c r="I628" s="249"/>
      <c r="J628" s="245"/>
      <c r="K628" s="245"/>
      <c r="L628" s="250"/>
      <c r="M628" s="251"/>
      <c r="N628" s="252"/>
      <c r="O628" s="252"/>
      <c r="P628" s="252"/>
      <c r="Q628" s="252"/>
      <c r="R628" s="252"/>
      <c r="S628" s="252"/>
      <c r="T628" s="253"/>
      <c r="U628" s="14"/>
      <c r="V628" s="14"/>
      <c r="W628" s="14"/>
      <c r="X628" s="14"/>
      <c r="Y628" s="14"/>
      <c r="Z628" s="14"/>
      <c r="AA628" s="14"/>
      <c r="AB628" s="14"/>
      <c r="AC628" s="14"/>
      <c r="AD628" s="14"/>
      <c r="AE628" s="14"/>
      <c r="AT628" s="254" t="s">
        <v>307</v>
      </c>
      <c r="AU628" s="254" t="s">
        <v>81</v>
      </c>
      <c r="AV628" s="14" t="s">
        <v>81</v>
      </c>
      <c r="AW628" s="14" t="s">
        <v>33</v>
      </c>
      <c r="AX628" s="14" t="s">
        <v>72</v>
      </c>
      <c r="AY628" s="254" t="s">
        <v>295</v>
      </c>
    </row>
    <row r="629" s="13" customFormat="1">
      <c r="A629" s="13"/>
      <c r="B629" s="233"/>
      <c r="C629" s="234"/>
      <c r="D629" s="235" t="s">
        <v>307</v>
      </c>
      <c r="E629" s="236" t="s">
        <v>21</v>
      </c>
      <c r="F629" s="237" t="s">
        <v>1655</v>
      </c>
      <c r="G629" s="234"/>
      <c r="H629" s="236" t="s">
        <v>21</v>
      </c>
      <c r="I629" s="238"/>
      <c r="J629" s="234"/>
      <c r="K629" s="234"/>
      <c r="L629" s="239"/>
      <c r="M629" s="240"/>
      <c r="N629" s="241"/>
      <c r="O629" s="241"/>
      <c r="P629" s="241"/>
      <c r="Q629" s="241"/>
      <c r="R629" s="241"/>
      <c r="S629" s="241"/>
      <c r="T629" s="242"/>
      <c r="U629" s="13"/>
      <c r="V629" s="13"/>
      <c r="W629" s="13"/>
      <c r="X629" s="13"/>
      <c r="Y629" s="13"/>
      <c r="Z629" s="13"/>
      <c r="AA629" s="13"/>
      <c r="AB629" s="13"/>
      <c r="AC629" s="13"/>
      <c r="AD629" s="13"/>
      <c r="AE629" s="13"/>
      <c r="AT629" s="243" t="s">
        <v>307</v>
      </c>
      <c r="AU629" s="243" t="s">
        <v>81</v>
      </c>
      <c r="AV629" s="13" t="s">
        <v>79</v>
      </c>
      <c r="AW629" s="13" t="s">
        <v>33</v>
      </c>
      <c r="AX629" s="13" t="s">
        <v>72</v>
      </c>
      <c r="AY629" s="243" t="s">
        <v>295</v>
      </c>
    </row>
    <row r="630" s="14" customFormat="1">
      <c r="A630" s="14"/>
      <c r="B630" s="244"/>
      <c r="C630" s="245"/>
      <c r="D630" s="235" t="s">
        <v>307</v>
      </c>
      <c r="E630" s="246" t="s">
        <v>21</v>
      </c>
      <c r="F630" s="247" t="s">
        <v>1654</v>
      </c>
      <c r="G630" s="245"/>
      <c r="H630" s="248">
        <v>4</v>
      </c>
      <c r="I630" s="249"/>
      <c r="J630" s="245"/>
      <c r="K630" s="245"/>
      <c r="L630" s="250"/>
      <c r="M630" s="251"/>
      <c r="N630" s="252"/>
      <c r="O630" s="252"/>
      <c r="P630" s="252"/>
      <c r="Q630" s="252"/>
      <c r="R630" s="252"/>
      <c r="S630" s="252"/>
      <c r="T630" s="253"/>
      <c r="U630" s="14"/>
      <c r="V630" s="14"/>
      <c r="W630" s="14"/>
      <c r="X630" s="14"/>
      <c r="Y630" s="14"/>
      <c r="Z630" s="14"/>
      <c r="AA630" s="14"/>
      <c r="AB630" s="14"/>
      <c r="AC630" s="14"/>
      <c r="AD630" s="14"/>
      <c r="AE630" s="14"/>
      <c r="AT630" s="254" t="s">
        <v>307</v>
      </c>
      <c r="AU630" s="254" t="s">
        <v>81</v>
      </c>
      <c r="AV630" s="14" t="s">
        <v>81</v>
      </c>
      <c r="AW630" s="14" t="s">
        <v>33</v>
      </c>
      <c r="AX630" s="14" t="s">
        <v>72</v>
      </c>
      <c r="AY630" s="254" t="s">
        <v>295</v>
      </c>
    </row>
    <row r="631" s="13" customFormat="1">
      <c r="A631" s="13"/>
      <c r="B631" s="233"/>
      <c r="C631" s="234"/>
      <c r="D631" s="235" t="s">
        <v>307</v>
      </c>
      <c r="E631" s="236" t="s">
        <v>21</v>
      </c>
      <c r="F631" s="237" t="s">
        <v>1656</v>
      </c>
      <c r="G631" s="234"/>
      <c r="H631" s="236" t="s">
        <v>21</v>
      </c>
      <c r="I631" s="238"/>
      <c r="J631" s="234"/>
      <c r="K631" s="234"/>
      <c r="L631" s="239"/>
      <c r="M631" s="240"/>
      <c r="N631" s="241"/>
      <c r="O631" s="241"/>
      <c r="P631" s="241"/>
      <c r="Q631" s="241"/>
      <c r="R631" s="241"/>
      <c r="S631" s="241"/>
      <c r="T631" s="242"/>
      <c r="U631" s="13"/>
      <c r="V631" s="13"/>
      <c r="W631" s="13"/>
      <c r="X631" s="13"/>
      <c r="Y631" s="13"/>
      <c r="Z631" s="13"/>
      <c r="AA631" s="13"/>
      <c r="AB631" s="13"/>
      <c r="AC631" s="13"/>
      <c r="AD631" s="13"/>
      <c r="AE631" s="13"/>
      <c r="AT631" s="243" t="s">
        <v>307</v>
      </c>
      <c r="AU631" s="243" t="s">
        <v>81</v>
      </c>
      <c r="AV631" s="13" t="s">
        <v>79</v>
      </c>
      <c r="AW631" s="13" t="s">
        <v>33</v>
      </c>
      <c r="AX631" s="13" t="s">
        <v>72</v>
      </c>
      <c r="AY631" s="243" t="s">
        <v>295</v>
      </c>
    </row>
    <row r="632" s="14" customFormat="1">
      <c r="A632" s="14"/>
      <c r="B632" s="244"/>
      <c r="C632" s="245"/>
      <c r="D632" s="235" t="s">
        <v>307</v>
      </c>
      <c r="E632" s="246" t="s">
        <v>21</v>
      </c>
      <c r="F632" s="247" t="s">
        <v>1657</v>
      </c>
      <c r="G632" s="245"/>
      <c r="H632" s="248">
        <v>22.5</v>
      </c>
      <c r="I632" s="249"/>
      <c r="J632" s="245"/>
      <c r="K632" s="245"/>
      <c r="L632" s="250"/>
      <c r="M632" s="251"/>
      <c r="N632" s="252"/>
      <c r="O632" s="252"/>
      <c r="P632" s="252"/>
      <c r="Q632" s="252"/>
      <c r="R632" s="252"/>
      <c r="S632" s="252"/>
      <c r="T632" s="253"/>
      <c r="U632" s="14"/>
      <c r="V632" s="14"/>
      <c r="W632" s="14"/>
      <c r="X632" s="14"/>
      <c r="Y632" s="14"/>
      <c r="Z632" s="14"/>
      <c r="AA632" s="14"/>
      <c r="AB632" s="14"/>
      <c r="AC632" s="14"/>
      <c r="AD632" s="14"/>
      <c r="AE632" s="14"/>
      <c r="AT632" s="254" t="s">
        <v>307</v>
      </c>
      <c r="AU632" s="254" t="s">
        <v>81</v>
      </c>
      <c r="AV632" s="14" t="s">
        <v>81</v>
      </c>
      <c r="AW632" s="14" t="s">
        <v>33</v>
      </c>
      <c r="AX632" s="14" t="s">
        <v>72</v>
      </c>
      <c r="AY632" s="254" t="s">
        <v>295</v>
      </c>
    </row>
    <row r="633" s="15" customFormat="1">
      <c r="A633" s="15"/>
      <c r="B633" s="255"/>
      <c r="C633" s="256"/>
      <c r="D633" s="235" t="s">
        <v>307</v>
      </c>
      <c r="E633" s="257" t="s">
        <v>21</v>
      </c>
      <c r="F633" s="258" t="s">
        <v>312</v>
      </c>
      <c r="G633" s="256"/>
      <c r="H633" s="259">
        <v>87.319999999999993</v>
      </c>
      <c r="I633" s="260"/>
      <c r="J633" s="256"/>
      <c r="K633" s="256"/>
      <c r="L633" s="261"/>
      <c r="M633" s="262"/>
      <c r="N633" s="263"/>
      <c r="O633" s="263"/>
      <c r="P633" s="263"/>
      <c r="Q633" s="263"/>
      <c r="R633" s="263"/>
      <c r="S633" s="263"/>
      <c r="T633" s="264"/>
      <c r="U633" s="15"/>
      <c r="V633" s="15"/>
      <c r="W633" s="15"/>
      <c r="X633" s="15"/>
      <c r="Y633" s="15"/>
      <c r="Z633" s="15"/>
      <c r="AA633" s="15"/>
      <c r="AB633" s="15"/>
      <c r="AC633" s="15"/>
      <c r="AD633" s="15"/>
      <c r="AE633" s="15"/>
      <c r="AT633" s="265" t="s">
        <v>307</v>
      </c>
      <c r="AU633" s="265" t="s">
        <v>81</v>
      </c>
      <c r="AV633" s="15" t="s">
        <v>303</v>
      </c>
      <c r="AW633" s="15" t="s">
        <v>33</v>
      </c>
      <c r="AX633" s="15" t="s">
        <v>79</v>
      </c>
      <c r="AY633" s="265" t="s">
        <v>295</v>
      </c>
    </row>
    <row r="634" s="2" customFormat="1" ht="44.25" customHeight="1">
      <c r="A634" s="40"/>
      <c r="B634" s="41"/>
      <c r="C634" s="215" t="s">
        <v>2010</v>
      </c>
      <c r="D634" s="215" t="s">
        <v>298</v>
      </c>
      <c r="E634" s="216" t="s">
        <v>1659</v>
      </c>
      <c r="F634" s="217" t="s">
        <v>1660</v>
      </c>
      <c r="G634" s="218" t="s">
        <v>301</v>
      </c>
      <c r="H634" s="219">
        <v>200</v>
      </c>
      <c r="I634" s="220"/>
      <c r="J634" s="221">
        <f>ROUND(I634*H634,2)</f>
        <v>0</v>
      </c>
      <c r="K634" s="217" t="s">
        <v>302</v>
      </c>
      <c r="L634" s="46"/>
      <c r="M634" s="222" t="s">
        <v>21</v>
      </c>
      <c r="N634" s="223" t="s">
        <v>43</v>
      </c>
      <c r="O634" s="86"/>
      <c r="P634" s="224">
        <f>O634*H634</f>
        <v>0</v>
      </c>
      <c r="Q634" s="224">
        <v>0</v>
      </c>
      <c r="R634" s="224">
        <f>Q634*H634</f>
        <v>0</v>
      </c>
      <c r="S634" s="224">
        <v>0</v>
      </c>
      <c r="T634" s="225">
        <f>S634*H634</f>
        <v>0</v>
      </c>
      <c r="U634" s="40"/>
      <c r="V634" s="40"/>
      <c r="W634" s="40"/>
      <c r="X634" s="40"/>
      <c r="Y634" s="40"/>
      <c r="Z634" s="40"/>
      <c r="AA634" s="40"/>
      <c r="AB634" s="40"/>
      <c r="AC634" s="40"/>
      <c r="AD634" s="40"/>
      <c r="AE634" s="40"/>
      <c r="AR634" s="226" t="s">
        <v>373</v>
      </c>
      <c r="AT634" s="226" t="s">
        <v>298</v>
      </c>
      <c r="AU634" s="226" t="s">
        <v>81</v>
      </c>
      <c r="AY634" s="19" t="s">
        <v>295</v>
      </c>
      <c r="BE634" s="227">
        <f>IF(N634="základní",J634,0)</f>
        <v>0</v>
      </c>
      <c r="BF634" s="227">
        <f>IF(N634="snížená",J634,0)</f>
        <v>0</v>
      </c>
      <c r="BG634" s="227">
        <f>IF(N634="zákl. přenesená",J634,0)</f>
        <v>0</v>
      </c>
      <c r="BH634" s="227">
        <f>IF(N634="sníž. přenesená",J634,0)</f>
        <v>0</v>
      </c>
      <c r="BI634" s="227">
        <f>IF(N634="nulová",J634,0)</f>
        <v>0</v>
      </c>
      <c r="BJ634" s="19" t="s">
        <v>79</v>
      </c>
      <c r="BK634" s="227">
        <f>ROUND(I634*H634,2)</f>
        <v>0</v>
      </c>
      <c r="BL634" s="19" t="s">
        <v>373</v>
      </c>
      <c r="BM634" s="226" t="s">
        <v>2011</v>
      </c>
    </row>
    <row r="635" s="2" customFormat="1">
      <c r="A635" s="40"/>
      <c r="B635" s="41"/>
      <c r="C635" s="42"/>
      <c r="D635" s="228" t="s">
        <v>305</v>
      </c>
      <c r="E635" s="42"/>
      <c r="F635" s="229" t="s">
        <v>1662</v>
      </c>
      <c r="G635" s="42"/>
      <c r="H635" s="42"/>
      <c r="I635" s="230"/>
      <c r="J635" s="42"/>
      <c r="K635" s="42"/>
      <c r="L635" s="46"/>
      <c r="M635" s="231"/>
      <c r="N635" s="232"/>
      <c r="O635" s="86"/>
      <c r="P635" s="86"/>
      <c r="Q635" s="86"/>
      <c r="R635" s="86"/>
      <c r="S635" s="86"/>
      <c r="T635" s="87"/>
      <c r="U635" s="40"/>
      <c r="V635" s="40"/>
      <c r="W635" s="40"/>
      <c r="X635" s="40"/>
      <c r="Y635" s="40"/>
      <c r="Z635" s="40"/>
      <c r="AA635" s="40"/>
      <c r="AB635" s="40"/>
      <c r="AC635" s="40"/>
      <c r="AD635" s="40"/>
      <c r="AE635" s="40"/>
      <c r="AT635" s="19" t="s">
        <v>305</v>
      </c>
      <c r="AU635" s="19" t="s">
        <v>81</v>
      </c>
    </row>
    <row r="636" s="14" customFormat="1">
      <c r="A636" s="14"/>
      <c r="B636" s="244"/>
      <c r="C636" s="245"/>
      <c r="D636" s="235" t="s">
        <v>307</v>
      </c>
      <c r="E636" s="246" t="s">
        <v>21</v>
      </c>
      <c r="F636" s="247" t="s">
        <v>1663</v>
      </c>
      <c r="G636" s="245"/>
      <c r="H636" s="248">
        <v>200</v>
      </c>
      <c r="I636" s="249"/>
      <c r="J636" s="245"/>
      <c r="K636" s="245"/>
      <c r="L636" s="250"/>
      <c r="M636" s="251"/>
      <c r="N636" s="252"/>
      <c r="O636" s="252"/>
      <c r="P636" s="252"/>
      <c r="Q636" s="252"/>
      <c r="R636" s="252"/>
      <c r="S636" s="252"/>
      <c r="T636" s="253"/>
      <c r="U636" s="14"/>
      <c r="V636" s="14"/>
      <c r="W636" s="14"/>
      <c r="X636" s="14"/>
      <c r="Y636" s="14"/>
      <c r="Z636" s="14"/>
      <c r="AA636" s="14"/>
      <c r="AB636" s="14"/>
      <c r="AC636" s="14"/>
      <c r="AD636" s="14"/>
      <c r="AE636" s="14"/>
      <c r="AT636" s="254" t="s">
        <v>307</v>
      </c>
      <c r="AU636" s="254" t="s">
        <v>81</v>
      </c>
      <c r="AV636" s="14" t="s">
        <v>81</v>
      </c>
      <c r="AW636" s="14" t="s">
        <v>33</v>
      </c>
      <c r="AX636" s="14" t="s">
        <v>72</v>
      </c>
      <c r="AY636" s="254" t="s">
        <v>295</v>
      </c>
    </row>
    <row r="637" s="15" customFormat="1">
      <c r="A637" s="15"/>
      <c r="B637" s="255"/>
      <c r="C637" s="256"/>
      <c r="D637" s="235" t="s">
        <v>307</v>
      </c>
      <c r="E637" s="257" t="s">
        <v>21</v>
      </c>
      <c r="F637" s="258" t="s">
        <v>312</v>
      </c>
      <c r="G637" s="256"/>
      <c r="H637" s="259">
        <v>200</v>
      </c>
      <c r="I637" s="260"/>
      <c r="J637" s="256"/>
      <c r="K637" s="256"/>
      <c r="L637" s="261"/>
      <c r="M637" s="262"/>
      <c r="N637" s="263"/>
      <c r="O637" s="263"/>
      <c r="P637" s="263"/>
      <c r="Q637" s="263"/>
      <c r="R637" s="263"/>
      <c r="S637" s="263"/>
      <c r="T637" s="264"/>
      <c r="U637" s="15"/>
      <c r="V637" s="15"/>
      <c r="W637" s="15"/>
      <c r="X637" s="15"/>
      <c r="Y637" s="15"/>
      <c r="Z637" s="15"/>
      <c r="AA637" s="15"/>
      <c r="AB637" s="15"/>
      <c r="AC637" s="15"/>
      <c r="AD637" s="15"/>
      <c r="AE637" s="15"/>
      <c r="AT637" s="265" t="s">
        <v>307</v>
      </c>
      <c r="AU637" s="265" t="s">
        <v>81</v>
      </c>
      <c r="AV637" s="15" t="s">
        <v>303</v>
      </c>
      <c r="AW637" s="15" t="s">
        <v>33</v>
      </c>
      <c r="AX637" s="15" t="s">
        <v>79</v>
      </c>
      <c r="AY637" s="265" t="s">
        <v>295</v>
      </c>
    </row>
    <row r="638" s="2" customFormat="1" ht="16.5" customHeight="1">
      <c r="A638" s="40"/>
      <c r="B638" s="41"/>
      <c r="C638" s="286" t="s">
        <v>2012</v>
      </c>
      <c r="D638" s="286" t="s">
        <v>947</v>
      </c>
      <c r="E638" s="287" t="s">
        <v>1174</v>
      </c>
      <c r="F638" s="288" t="s">
        <v>1175</v>
      </c>
      <c r="G638" s="289" t="s">
        <v>301</v>
      </c>
      <c r="H638" s="290">
        <v>210</v>
      </c>
      <c r="I638" s="291"/>
      <c r="J638" s="292">
        <f>ROUND(I638*H638,2)</f>
        <v>0</v>
      </c>
      <c r="K638" s="288" t="s">
        <v>302</v>
      </c>
      <c r="L638" s="293"/>
      <c r="M638" s="294" t="s">
        <v>21</v>
      </c>
      <c r="N638" s="295" t="s">
        <v>43</v>
      </c>
      <c r="O638" s="86"/>
      <c r="P638" s="224">
        <f>O638*H638</f>
        <v>0</v>
      </c>
      <c r="Q638" s="224">
        <v>1.0000000000000001E-05</v>
      </c>
      <c r="R638" s="224">
        <f>Q638*H638</f>
        <v>0.0021000000000000003</v>
      </c>
      <c r="S638" s="224">
        <v>0</v>
      </c>
      <c r="T638" s="225">
        <f>S638*H638</f>
        <v>0</v>
      </c>
      <c r="U638" s="40"/>
      <c r="V638" s="40"/>
      <c r="W638" s="40"/>
      <c r="X638" s="40"/>
      <c r="Y638" s="40"/>
      <c r="Z638" s="40"/>
      <c r="AA638" s="40"/>
      <c r="AB638" s="40"/>
      <c r="AC638" s="40"/>
      <c r="AD638" s="40"/>
      <c r="AE638" s="40"/>
      <c r="AR638" s="226" t="s">
        <v>997</v>
      </c>
      <c r="AT638" s="226" t="s">
        <v>947</v>
      </c>
      <c r="AU638" s="226" t="s">
        <v>81</v>
      </c>
      <c r="AY638" s="19" t="s">
        <v>295</v>
      </c>
      <c r="BE638" s="227">
        <f>IF(N638="základní",J638,0)</f>
        <v>0</v>
      </c>
      <c r="BF638" s="227">
        <f>IF(N638="snížená",J638,0)</f>
        <v>0</v>
      </c>
      <c r="BG638" s="227">
        <f>IF(N638="zákl. přenesená",J638,0)</f>
        <v>0</v>
      </c>
      <c r="BH638" s="227">
        <f>IF(N638="sníž. přenesená",J638,0)</f>
        <v>0</v>
      </c>
      <c r="BI638" s="227">
        <f>IF(N638="nulová",J638,0)</f>
        <v>0</v>
      </c>
      <c r="BJ638" s="19" t="s">
        <v>79</v>
      </c>
      <c r="BK638" s="227">
        <f>ROUND(I638*H638,2)</f>
        <v>0</v>
      </c>
      <c r="BL638" s="19" t="s">
        <v>373</v>
      </c>
      <c r="BM638" s="226" t="s">
        <v>2013</v>
      </c>
    </row>
    <row r="639" s="14" customFormat="1">
      <c r="A639" s="14"/>
      <c r="B639" s="244"/>
      <c r="C639" s="245"/>
      <c r="D639" s="235" t="s">
        <v>307</v>
      </c>
      <c r="E639" s="245"/>
      <c r="F639" s="247" t="s">
        <v>1177</v>
      </c>
      <c r="G639" s="245"/>
      <c r="H639" s="248">
        <v>210</v>
      </c>
      <c r="I639" s="249"/>
      <c r="J639" s="245"/>
      <c r="K639" s="245"/>
      <c r="L639" s="250"/>
      <c r="M639" s="251"/>
      <c r="N639" s="252"/>
      <c r="O639" s="252"/>
      <c r="P639" s="252"/>
      <c r="Q639" s="252"/>
      <c r="R639" s="252"/>
      <c r="S639" s="252"/>
      <c r="T639" s="253"/>
      <c r="U639" s="14"/>
      <c r="V639" s="14"/>
      <c r="W639" s="14"/>
      <c r="X639" s="14"/>
      <c r="Y639" s="14"/>
      <c r="Z639" s="14"/>
      <c r="AA639" s="14"/>
      <c r="AB639" s="14"/>
      <c r="AC639" s="14"/>
      <c r="AD639" s="14"/>
      <c r="AE639" s="14"/>
      <c r="AT639" s="254" t="s">
        <v>307</v>
      </c>
      <c r="AU639" s="254" t="s">
        <v>81</v>
      </c>
      <c r="AV639" s="14" t="s">
        <v>81</v>
      </c>
      <c r="AW639" s="14" t="s">
        <v>4</v>
      </c>
      <c r="AX639" s="14" t="s">
        <v>79</v>
      </c>
      <c r="AY639" s="254" t="s">
        <v>295</v>
      </c>
    </row>
    <row r="640" s="2" customFormat="1" ht="33" customHeight="1">
      <c r="A640" s="40"/>
      <c r="B640" s="41"/>
      <c r="C640" s="215" t="s">
        <v>2014</v>
      </c>
      <c r="D640" s="215" t="s">
        <v>298</v>
      </c>
      <c r="E640" s="216" t="s">
        <v>1667</v>
      </c>
      <c r="F640" s="217" t="s">
        <v>1668</v>
      </c>
      <c r="G640" s="218" t="s">
        <v>301</v>
      </c>
      <c r="H640" s="219">
        <v>746.18700000000001</v>
      </c>
      <c r="I640" s="220"/>
      <c r="J640" s="221">
        <f>ROUND(I640*H640,2)</f>
        <v>0</v>
      </c>
      <c r="K640" s="217" t="s">
        <v>302</v>
      </c>
      <c r="L640" s="46"/>
      <c r="M640" s="222" t="s">
        <v>21</v>
      </c>
      <c r="N640" s="223" t="s">
        <v>43</v>
      </c>
      <c r="O640" s="86"/>
      <c r="P640" s="224">
        <f>O640*H640</f>
        <v>0</v>
      </c>
      <c r="Q640" s="224">
        <v>0.00020000000000000001</v>
      </c>
      <c r="R640" s="224">
        <f>Q640*H640</f>
        <v>0.14923740000000002</v>
      </c>
      <c r="S640" s="224">
        <v>0</v>
      </c>
      <c r="T640" s="225">
        <f>S640*H640</f>
        <v>0</v>
      </c>
      <c r="U640" s="40"/>
      <c r="V640" s="40"/>
      <c r="W640" s="40"/>
      <c r="X640" s="40"/>
      <c r="Y640" s="40"/>
      <c r="Z640" s="40"/>
      <c r="AA640" s="40"/>
      <c r="AB640" s="40"/>
      <c r="AC640" s="40"/>
      <c r="AD640" s="40"/>
      <c r="AE640" s="40"/>
      <c r="AR640" s="226" t="s">
        <v>373</v>
      </c>
      <c r="AT640" s="226" t="s">
        <v>298</v>
      </c>
      <c r="AU640" s="226" t="s">
        <v>81</v>
      </c>
      <c r="AY640" s="19" t="s">
        <v>295</v>
      </c>
      <c r="BE640" s="227">
        <f>IF(N640="základní",J640,0)</f>
        <v>0</v>
      </c>
      <c r="BF640" s="227">
        <f>IF(N640="snížená",J640,0)</f>
        <v>0</v>
      </c>
      <c r="BG640" s="227">
        <f>IF(N640="zákl. přenesená",J640,0)</f>
        <v>0</v>
      </c>
      <c r="BH640" s="227">
        <f>IF(N640="sníž. přenesená",J640,0)</f>
        <v>0</v>
      </c>
      <c r="BI640" s="227">
        <f>IF(N640="nulová",J640,0)</f>
        <v>0</v>
      </c>
      <c r="BJ640" s="19" t="s">
        <v>79</v>
      </c>
      <c r="BK640" s="227">
        <f>ROUND(I640*H640,2)</f>
        <v>0</v>
      </c>
      <c r="BL640" s="19" t="s">
        <v>373</v>
      </c>
      <c r="BM640" s="226" t="s">
        <v>2015</v>
      </c>
    </row>
    <row r="641" s="2" customFormat="1">
      <c r="A641" s="40"/>
      <c r="B641" s="41"/>
      <c r="C641" s="42"/>
      <c r="D641" s="228" t="s">
        <v>305</v>
      </c>
      <c r="E641" s="42"/>
      <c r="F641" s="229" t="s">
        <v>1670</v>
      </c>
      <c r="G641" s="42"/>
      <c r="H641" s="42"/>
      <c r="I641" s="230"/>
      <c r="J641" s="42"/>
      <c r="K641" s="42"/>
      <c r="L641" s="46"/>
      <c r="M641" s="231"/>
      <c r="N641" s="232"/>
      <c r="O641" s="86"/>
      <c r="P641" s="86"/>
      <c r="Q641" s="86"/>
      <c r="R641" s="86"/>
      <c r="S641" s="86"/>
      <c r="T641" s="87"/>
      <c r="U641" s="40"/>
      <c r="V641" s="40"/>
      <c r="W641" s="40"/>
      <c r="X641" s="40"/>
      <c r="Y641" s="40"/>
      <c r="Z641" s="40"/>
      <c r="AA641" s="40"/>
      <c r="AB641" s="40"/>
      <c r="AC641" s="40"/>
      <c r="AD641" s="40"/>
      <c r="AE641" s="40"/>
      <c r="AT641" s="19" t="s">
        <v>305</v>
      </c>
      <c r="AU641" s="19" t="s">
        <v>81</v>
      </c>
    </row>
    <row r="642" s="13" customFormat="1">
      <c r="A642" s="13"/>
      <c r="B642" s="233"/>
      <c r="C642" s="234"/>
      <c r="D642" s="235" t="s">
        <v>307</v>
      </c>
      <c r="E642" s="236" t="s">
        <v>21</v>
      </c>
      <c r="F642" s="237" t="s">
        <v>1671</v>
      </c>
      <c r="G642" s="234"/>
      <c r="H642" s="236" t="s">
        <v>21</v>
      </c>
      <c r="I642" s="238"/>
      <c r="J642" s="234"/>
      <c r="K642" s="234"/>
      <c r="L642" s="239"/>
      <c r="M642" s="240"/>
      <c r="N642" s="241"/>
      <c r="O642" s="241"/>
      <c r="P642" s="241"/>
      <c r="Q642" s="241"/>
      <c r="R642" s="241"/>
      <c r="S642" s="241"/>
      <c r="T642" s="242"/>
      <c r="U642" s="13"/>
      <c r="V642" s="13"/>
      <c r="W642" s="13"/>
      <c r="X642" s="13"/>
      <c r="Y642" s="13"/>
      <c r="Z642" s="13"/>
      <c r="AA642" s="13"/>
      <c r="AB642" s="13"/>
      <c r="AC642" s="13"/>
      <c r="AD642" s="13"/>
      <c r="AE642" s="13"/>
      <c r="AT642" s="243" t="s">
        <v>307</v>
      </c>
      <c r="AU642" s="243" t="s">
        <v>81</v>
      </c>
      <c r="AV642" s="13" t="s">
        <v>79</v>
      </c>
      <c r="AW642" s="13" t="s">
        <v>33</v>
      </c>
      <c r="AX642" s="13" t="s">
        <v>72</v>
      </c>
      <c r="AY642" s="243" t="s">
        <v>295</v>
      </c>
    </row>
    <row r="643" s="14" customFormat="1">
      <c r="A643" s="14"/>
      <c r="B643" s="244"/>
      <c r="C643" s="245"/>
      <c r="D643" s="235" t="s">
        <v>307</v>
      </c>
      <c r="E643" s="246" t="s">
        <v>21</v>
      </c>
      <c r="F643" s="247" t="s">
        <v>1188</v>
      </c>
      <c r="G643" s="245"/>
      <c r="H643" s="248">
        <v>173.53</v>
      </c>
      <c r="I643" s="249"/>
      <c r="J643" s="245"/>
      <c r="K643" s="245"/>
      <c r="L643" s="250"/>
      <c r="M643" s="251"/>
      <c r="N643" s="252"/>
      <c r="O643" s="252"/>
      <c r="P643" s="252"/>
      <c r="Q643" s="252"/>
      <c r="R643" s="252"/>
      <c r="S643" s="252"/>
      <c r="T643" s="253"/>
      <c r="U643" s="14"/>
      <c r="V643" s="14"/>
      <c r="W643" s="14"/>
      <c r="X643" s="14"/>
      <c r="Y643" s="14"/>
      <c r="Z643" s="14"/>
      <c r="AA643" s="14"/>
      <c r="AB643" s="14"/>
      <c r="AC643" s="14"/>
      <c r="AD643" s="14"/>
      <c r="AE643" s="14"/>
      <c r="AT643" s="254" t="s">
        <v>307</v>
      </c>
      <c r="AU643" s="254" t="s">
        <v>81</v>
      </c>
      <c r="AV643" s="14" t="s">
        <v>81</v>
      </c>
      <c r="AW643" s="14" t="s">
        <v>33</v>
      </c>
      <c r="AX643" s="14" t="s">
        <v>72</v>
      </c>
      <c r="AY643" s="254" t="s">
        <v>295</v>
      </c>
    </row>
    <row r="644" s="16" customFormat="1">
      <c r="A644" s="16"/>
      <c r="B644" s="270"/>
      <c r="C644" s="271"/>
      <c r="D644" s="235" t="s">
        <v>307</v>
      </c>
      <c r="E644" s="272" t="s">
        <v>21</v>
      </c>
      <c r="F644" s="273" t="s">
        <v>433</v>
      </c>
      <c r="G644" s="271"/>
      <c r="H644" s="274">
        <v>173.53</v>
      </c>
      <c r="I644" s="275"/>
      <c r="J644" s="271"/>
      <c r="K644" s="271"/>
      <c r="L644" s="276"/>
      <c r="M644" s="277"/>
      <c r="N644" s="278"/>
      <c r="O644" s="278"/>
      <c r="P644" s="278"/>
      <c r="Q644" s="278"/>
      <c r="R644" s="278"/>
      <c r="S644" s="278"/>
      <c r="T644" s="279"/>
      <c r="U644" s="16"/>
      <c r="V644" s="16"/>
      <c r="W644" s="16"/>
      <c r="X644" s="16"/>
      <c r="Y644" s="16"/>
      <c r="Z644" s="16"/>
      <c r="AA644" s="16"/>
      <c r="AB644" s="16"/>
      <c r="AC644" s="16"/>
      <c r="AD644" s="16"/>
      <c r="AE644" s="16"/>
      <c r="AT644" s="280" t="s">
        <v>307</v>
      </c>
      <c r="AU644" s="280" t="s">
        <v>81</v>
      </c>
      <c r="AV644" s="16" t="s">
        <v>92</v>
      </c>
      <c r="AW644" s="16" t="s">
        <v>33</v>
      </c>
      <c r="AX644" s="16" t="s">
        <v>72</v>
      </c>
      <c r="AY644" s="280" t="s">
        <v>295</v>
      </c>
    </row>
    <row r="645" s="13" customFormat="1">
      <c r="A645" s="13"/>
      <c r="B645" s="233"/>
      <c r="C645" s="234"/>
      <c r="D645" s="235" t="s">
        <v>307</v>
      </c>
      <c r="E645" s="236" t="s">
        <v>21</v>
      </c>
      <c r="F645" s="237" t="s">
        <v>1672</v>
      </c>
      <c r="G645" s="234"/>
      <c r="H645" s="236" t="s">
        <v>21</v>
      </c>
      <c r="I645" s="238"/>
      <c r="J645" s="234"/>
      <c r="K645" s="234"/>
      <c r="L645" s="239"/>
      <c r="M645" s="240"/>
      <c r="N645" s="241"/>
      <c r="O645" s="241"/>
      <c r="P645" s="241"/>
      <c r="Q645" s="241"/>
      <c r="R645" s="241"/>
      <c r="S645" s="241"/>
      <c r="T645" s="242"/>
      <c r="U645" s="13"/>
      <c r="V645" s="13"/>
      <c r="W645" s="13"/>
      <c r="X645" s="13"/>
      <c r="Y645" s="13"/>
      <c r="Z645" s="13"/>
      <c r="AA645" s="13"/>
      <c r="AB645" s="13"/>
      <c r="AC645" s="13"/>
      <c r="AD645" s="13"/>
      <c r="AE645" s="13"/>
      <c r="AT645" s="243" t="s">
        <v>307</v>
      </c>
      <c r="AU645" s="243" t="s">
        <v>81</v>
      </c>
      <c r="AV645" s="13" t="s">
        <v>79</v>
      </c>
      <c r="AW645" s="13" t="s">
        <v>33</v>
      </c>
      <c r="AX645" s="13" t="s">
        <v>72</v>
      </c>
      <c r="AY645" s="243" t="s">
        <v>295</v>
      </c>
    </row>
    <row r="646" s="13" customFormat="1">
      <c r="A646" s="13"/>
      <c r="B646" s="233"/>
      <c r="C646" s="234"/>
      <c r="D646" s="235" t="s">
        <v>307</v>
      </c>
      <c r="E646" s="236" t="s">
        <v>21</v>
      </c>
      <c r="F646" s="237" t="s">
        <v>864</v>
      </c>
      <c r="G646" s="234"/>
      <c r="H646" s="236" t="s">
        <v>21</v>
      </c>
      <c r="I646" s="238"/>
      <c r="J646" s="234"/>
      <c r="K646" s="234"/>
      <c r="L646" s="239"/>
      <c r="M646" s="240"/>
      <c r="N646" s="241"/>
      <c r="O646" s="241"/>
      <c r="P646" s="241"/>
      <c r="Q646" s="241"/>
      <c r="R646" s="241"/>
      <c r="S646" s="241"/>
      <c r="T646" s="242"/>
      <c r="U646" s="13"/>
      <c r="V646" s="13"/>
      <c r="W646" s="13"/>
      <c r="X646" s="13"/>
      <c r="Y646" s="13"/>
      <c r="Z646" s="13"/>
      <c r="AA646" s="13"/>
      <c r="AB646" s="13"/>
      <c r="AC646" s="13"/>
      <c r="AD646" s="13"/>
      <c r="AE646" s="13"/>
      <c r="AT646" s="243" t="s">
        <v>307</v>
      </c>
      <c r="AU646" s="243" t="s">
        <v>81</v>
      </c>
      <c r="AV646" s="13" t="s">
        <v>79</v>
      </c>
      <c r="AW646" s="13" t="s">
        <v>33</v>
      </c>
      <c r="AX646" s="13" t="s">
        <v>72</v>
      </c>
      <c r="AY646" s="243" t="s">
        <v>295</v>
      </c>
    </row>
    <row r="647" s="14" customFormat="1">
      <c r="A647" s="14"/>
      <c r="B647" s="244"/>
      <c r="C647" s="245"/>
      <c r="D647" s="235" t="s">
        <v>307</v>
      </c>
      <c r="E647" s="246" t="s">
        <v>21</v>
      </c>
      <c r="F647" s="247" t="s">
        <v>1673</v>
      </c>
      <c r="G647" s="245"/>
      <c r="H647" s="248">
        <v>29.5</v>
      </c>
      <c r="I647" s="249"/>
      <c r="J647" s="245"/>
      <c r="K647" s="245"/>
      <c r="L647" s="250"/>
      <c r="M647" s="251"/>
      <c r="N647" s="252"/>
      <c r="O647" s="252"/>
      <c r="P647" s="252"/>
      <c r="Q647" s="252"/>
      <c r="R647" s="252"/>
      <c r="S647" s="252"/>
      <c r="T647" s="253"/>
      <c r="U647" s="14"/>
      <c r="V647" s="14"/>
      <c r="W647" s="14"/>
      <c r="X647" s="14"/>
      <c r="Y647" s="14"/>
      <c r="Z647" s="14"/>
      <c r="AA647" s="14"/>
      <c r="AB647" s="14"/>
      <c r="AC647" s="14"/>
      <c r="AD647" s="14"/>
      <c r="AE647" s="14"/>
      <c r="AT647" s="254" t="s">
        <v>307</v>
      </c>
      <c r="AU647" s="254" t="s">
        <v>81</v>
      </c>
      <c r="AV647" s="14" t="s">
        <v>81</v>
      </c>
      <c r="AW647" s="14" t="s">
        <v>33</v>
      </c>
      <c r="AX647" s="14" t="s">
        <v>72</v>
      </c>
      <c r="AY647" s="254" t="s">
        <v>295</v>
      </c>
    </row>
    <row r="648" s="13" customFormat="1">
      <c r="A648" s="13"/>
      <c r="B648" s="233"/>
      <c r="C648" s="234"/>
      <c r="D648" s="235" t="s">
        <v>307</v>
      </c>
      <c r="E648" s="236" t="s">
        <v>21</v>
      </c>
      <c r="F648" s="237" t="s">
        <v>1674</v>
      </c>
      <c r="G648" s="234"/>
      <c r="H648" s="236" t="s">
        <v>21</v>
      </c>
      <c r="I648" s="238"/>
      <c r="J648" s="234"/>
      <c r="K648" s="234"/>
      <c r="L648" s="239"/>
      <c r="M648" s="240"/>
      <c r="N648" s="241"/>
      <c r="O648" s="241"/>
      <c r="P648" s="241"/>
      <c r="Q648" s="241"/>
      <c r="R648" s="241"/>
      <c r="S648" s="241"/>
      <c r="T648" s="242"/>
      <c r="U648" s="13"/>
      <c r="V648" s="13"/>
      <c r="W648" s="13"/>
      <c r="X648" s="13"/>
      <c r="Y648" s="13"/>
      <c r="Z648" s="13"/>
      <c r="AA648" s="13"/>
      <c r="AB648" s="13"/>
      <c r="AC648" s="13"/>
      <c r="AD648" s="13"/>
      <c r="AE648" s="13"/>
      <c r="AT648" s="243" t="s">
        <v>307</v>
      </c>
      <c r="AU648" s="243" t="s">
        <v>81</v>
      </c>
      <c r="AV648" s="13" t="s">
        <v>79</v>
      </c>
      <c r="AW648" s="13" t="s">
        <v>33</v>
      </c>
      <c r="AX648" s="13" t="s">
        <v>72</v>
      </c>
      <c r="AY648" s="243" t="s">
        <v>295</v>
      </c>
    </row>
    <row r="649" s="14" customFormat="1">
      <c r="A649" s="14"/>
      <c r="B649" s="244"/>
      <c r="C649" s="245"/>
      <c r="D649" s="235" t="s">
        <v>307</v>
      </c>
      <c r="E649" s="246" t="s">
        <v>21</v>
      </c>
      <c r="F649" s="247" t="s">
        <v>1675</v>
      </c>
      <c r="G649" s="245"/>
      <c r="H649" s="248">
        <v>202.375</v>
      </c>
      <c r="I649" s="249"/>
      <c r="J649" s="245"/>
      <c r="K649" s="245"/>
      <c r="L649" s="250"/>
      <c r="M649" s="251"/>
      <c r="N649" s="252"/>
      <c r="O649" s="252"/>
      <c r="P649" s="252"/>
      <c r="Q649" s="252"/>
      <c r="R649" s="252"/>
      <c r="S649" s="252"/>
      <c r="T649" s="253"/>
      <c r="U649" s="14"/>
      <c r="V649" s="14"/>
      <c r="W649" s="14"/>
      <c r="X649" s="14"/>
      <c r="Y649" s="14"/>
      <c r="Z649" s="14"/>
      <c r="AA649" s="14"/>
      <c r="AB649" s="14"/>
      <c r="AC649" s="14"/>
      <c r="AD649" s="14"/>
      <c r="AE649" s="14"/>
      <c r="AT649" s="254" t="s">
        <v>307</v>
      </c>
      <c r="AU649" s="254" t="s">
        <v>81</v>
      </c>
      <c r="AV649" s="14" t="s">
        <v>81</v>
      </c>
      <c r="AW649" s="14" t="s">
        <v>33</v>
      </c>
      <c r="AX649" s="14" t="s">
        <v>72</v>
      </c>
      <c r="AY649" s="254" t="s">
        <v>295</v>
      </c>
    </row>
    <row r="650" s="13" customFormat="1">
      <c r="A650" s="13"/>
      <c r="B650" s="233"/>
      <c r="C650" s="234"/>
      <c r="D650" s="235" t="s">
        <v>307</v>
      </c>
      <c r="E650" s="236" t="s">
        <v>21</v>
      </c>
      <c r="F650" s="237" t="s">
        <v>1655</v>
      </c>
      <c r="G650" s="234"/>
      <c r="H650" s="236" t="s">
        <v>21</v>
      </c>
      <c r="I650" s="238"/>
      <c r="J650" s="234"/>
      <c r="K650" s="234"/>
      <c r="L650" s="239"/>
      <c r="M650" s="240"/>
      <c r="N650" s="241"/>
      <c r="O650" s="241"/>
      <c r="P650" s="241"/>
      <c r="Q650" s="241"/>
      <c r="R650" s="241"/>
      <c r="S650" s="241"/>
      <c r="T650" s="242"/>
      <c r="U650" s="13"/>
      <c r="V650" s="13"/>
      <c r="W650" s="13"/>
      <c r="X650" s="13"/>
      <c r="Y650" s="13"/>
      <c r="Z650" s="13"/>
      <c r="AA650" s="13"/>
      <c r="AB650" s="13"/>
      <c r="AC650" s="13"/>
      <c r="AD650" s="13"/>
      <c r="AE650" s="13"/>
      <c r="AT650" s="243" t="s">
        <v>307</v>
      </c>
      <c r="AU650" s="243" t="s">
        <v>81</v>
      </c>
      <c r="AV650" s="13" t="s">
        <v>79</v>
      </c>
      <c r="AW650" s="13" t="s">
        <v>33</v>
      </c>
      <c r="AX650" s="13" t="s">
        <v>72</v>
      </c>
      <c r="AY650" s="243" t="s">
        <v>295</v>
      </c>
    </row>
    <row r="651" s="14" customFormat="1">
      <c r="A651" s="14"/>
      <c r="B651" s="244"/>
      <c r="C651" s="245"/>
      <c r="D651" s="235" t="s">
        <v>307</v>
      </c>
      <c r="E651" s="246" t="s">
        <v>21</v>
      </c>
      <c r="F651" s="247" t="s">
        <v>1676</v>
      </c>
      <c r="G651" s="245"/>
      <c r="H651" s="248">
        <v>47.25</v>
      </c>
      <c r="I651" s="249"/>
      <c r="J651" s="245"/>
      <c r="K651" s="245"/>
      <c r="L651" s="250"/>
      <c r="M651" s="251"/>
      <c r="N651" s="252"/>
      <c r="O651" s="252"/>
      <c r="P651" s="252"/>
      <c r="Q651" s="252"/>
      <c r="R651" s="252"/>
      <c r="S651" s="252"/>
      <c r="T651" s="253"/>
      <c r="U651" s="14"/>
      <c r="V651" s="14"/>
      <c r="W651" s="14"/>
      <c r="X651" s="14"/>
      <c r="Y651" s="14"/>
      <c r="Z651" s="14"/>
      <c r="AA651" s="14"/>
      <c r="AB651" s="14"/>
      <c r="AC651" s="14"/>
      <c r="AD651" s="14"/>
      <c r="AE651" s="14"/>
      <c r="AT651" s="254" t="s">
        <v>307</v>
      </c>
      <c r="AU651" s="254" t="s">
        <v>81</v>
      </c>
      <c r="AV651" s="14" t="s">
        <v>81</v>
      </c>
      <c r="AW651" s="14" t="s">
        <v>33</v>
      </c>
      <c r="AX651" s="14" t="s">
        <v>72</v>
      </c>
      <c r="AY651" s="254" t="s">
        <v>295</v>
      </c>
    </row>
    <row r="652" s="13" customFormat="1">
      <c r="A652" s="13"/>
      <c r="B652" s="233"/>
      <c r="C652" s="234"/>
      <c r="D652" s="235" t="s">
        <v>307</v>
      </c>
      <c r="E652" s="236" t="s">
        <v>21</v>
      </c>
      <c r="F652" s="237" t="s">
        <v>864</v>
      </c>
      <c r="G652" s="234"/>
      <c r="H652" s="236" t="s">
        <v>21</v>
      </c>
      <c r="I652" s="238"/>
      <c r="J652" s="234"/>
      <c r="K652" s="234"/>
      <c r="L652" s="239"/>
      <c r="M652" s="240"/>
      <c r="N652" s="241"/>
      <c r="O652" s="241"/>
      <c r="P652" s="241"/>
      <c r="Q652" s="241"/>
      <c r="R652" s="241"/>
      <c r="S652" s="241"/>
      <c r="T652" s="242"/>
      <c r="U652" s="13"/>
      <c r="V652" s="13"/>
      <c r="W652" s="13"/>
      <c r="X652" s="13"/>
      <c r="Y652" s="13"/>
      <c r="Z652" s="13"/>
      <c r="AA652" s="13"/>
      <c r="AB652" s="13"/>
      <c r="AC652" s="13"/>
      <c r="AD652" s="13"/>
      <c r="AE652" s="13"/>
      <c r="AT652" s="243" t="s">
        <v>307</v>
      </c>
      <c r="AU652" s="243" t="s">
        <v>81</v>
      </c>
      <c r="AV652" s="13" t="s">
        <v>79</v>
      </c>
      <c r="AW652" s="13" t="s">
        <v>33</v>
      </c>
      <c r="AX652" s="13" t="s">
        <v>72</v>
      </c>
      <c r="AY652" s="243" t="s">
        <v>295</v>
      </c>
    </row>
    <row r="653" s="14" customFormat="1">
      <c r="A653" s="14"/>
      <c r="B653" s="244"/>
      <c r="C653" s="245"/>
      <c r="D653" s="235" t="s">
        <v>307</v>
      </c>
      <c r="E653" s="246" t="s">
        <v>21</v>
      </c>
      <c r="F653" s="247" t="s">
        <v>1677</v>
      </c>
      <c r="G653" s="245"/>
      <c r="H653" s="248">
        <v>14.5</v>
      </c>
      <c r="I653" s="249"/>
      <c r="J653" s="245"/>
      <c r="K653" s="245"/>
      <c r="L653" s="250"/>
      <c r="M653" s="251"/>
      <c r="N653" s="252"/>
      <c r="O653" s="252"/>
      <c r="P653" s="252"/>
      <c r="Q653" s="252"/>
      <c r="R653" s="252"/>
      <c r="S653" s="252"/>
      <c r="T653" s="253"/>
      <c r="U653" s="14"/>
      <c r="V653" s="14"/>
      <c r="W653" s="14"/>
      <c r="X653" s="14"/>
      <c r="Y653" s="14"/>
      <c r="Z653" s="14"/>
      <c r="AA653" s="14"/>
      <c r="AB653" s="14"/>
      <c r="AC653" s="14"/>
      <c r="AD653" s="14"/>
      <c r="AE653" s="14"/>
      <c r="AT653" s="254" t="s">
        <v>307</v>
      </c>
      <c r="AU653" s="254" t="s">
        <v>81</v>
      </c>
      <c r="AV653" s="14" t="s">
        <v>81</v>
      </c>
      <c r="AW653" s="14" t="s">
        <v>33</v>
      </c>
      <c r="AX653" s="14" t="s">
        <v>72</v>
      </c>
      <c r="AY653" s="254" t="s">
        <v>295</v>
      </c>
    </row>
    <row r="654" s="13" customFormat="1">
      <c r="A654" s="13"/>
      <c r="B654" s="233"/>
      <c r="C654" s="234"/>
      <c r="D654" s="235" t="s">
        <v>307</v>
      </c>
      <c r="E654" s="236" t="s">
        <v>21</v>
      </c>
      <c r="F654" s="237" t="s">
        <v>1593</v>
      </c>
      <c r="G654" s="234"/>
      <c r="H654" s="236" t="s">
        <v>21</v>
      </c>
      <c r="I654" s="238"/>
      <c r="J654" s="234"/>
      <c r="K654" s="234"/>
      <c r="L654" s="239"/>
      <c r="M654" s="240"/>
      <c r="N654" s="241"/>
      <c r="O654" s="241"/>
      <c r="P654" s="241"/>
      <c r="Q654" s="241"/>
      <c r="R654" s="241"/>
      <c r="S654" s="241"/>
      <c r="T654" s="242"/>
      <c r="U654" s="13"/>
      <c r="V654" s="13"/>
      <c r="W654" s="13"/>
      <c r="X654" s="13"/>
      <c r="Y654" s="13"/>
      <c r="Z654" s="13"/>
      <c r="AA654" s="13"/>
      <c r="AB654" s="13"/>
      <c r="AC654" s="13"/>
      <c r="AD654" s="13"/>
      <c r="AE654" s="13"/>
      <c r="AT654" s="243" t="s">
        <v>307</v>
      </c>
      <c r="AU654" s="243" t="s">
        <v>81</v>
      </c>
      <c r="AV654" s="13" t="s">
        <v>79</v>
      </c>
      <c r="AW654" s="13" t="s">
        <v>33</v>
      </c>
      <c r="AX654" s="13" t="s">
        <v>72</v>
      </c>
      <c r="AY654" s="243" t="s">
        <v>295</v>
      </c>
    </row>
    <row r="655" s="14" customFormat="1">
      <c r="A655" s="14"/>
      <c r="B655" s="244"/>
      <c r="C655" s="245"/>
      <c r="D655" s="235" t="s">
        <v>307</v>
      </c>
      <c r="E655" s="246" t="s">
        <v>21</v>
      </c>
      <c r="F655" s="247" t="s">
        <v>1678</v>
      </c>
      <c r="G655" s="245"/>
      <c r="H655" s="248">
        <v>39.524999999999999</v>
      </c>
      <c r="I655" s="249"/>
      <c r="J655" s="245"/>
      <c r="K655" s="245"/>
      <c r="L655" s="250"/>
      <c r="M655" s="251"/>
      <c r="N655" s="252"/>
      <c r="O655" s="252"/>
      <c r="P655" s="252"/>
      <c r="Q655" s="252"/>
      <c r="R655" s="252"/>
      <c r="S655" s="252"/>
      <c r="T655" s="253"/>
      <c r="U655" s="14"/>
      <c r="V655" s="14"/>
      <c r="W655" s="14"/>
      <c r="X655" s="14"/>
      <c r="Y655" s="14"/>
      <c r="Z655" s="14"/>
      <c r="AA655" s="14"/>
      <c r="AB655" s="14"/>
      <c r="AC655" s="14"/>
      <c r="AD655" s="14"/>
      <c r="AE655" s="14"/>
      <c r="AT655" s="254" t="s">
        <v>307</v>
      </c>
      <c r="AU655" s="254" t="s">
        <v>81</v>
      </c>
      <c r="AV655" s="14" t="s">
        <v>81</v>
      </c>
      <c r="AW655" s="14" t="s">
        <v>33</v>
      </c>
      <c r="AX655" s="14" t="s">
        <v>72</v>
      </c>
      <c r="AY655" s="254" t="s">
        <v>295</v>
      </c>
    </row>
    <row r="656" s="14" customFormat="1">
      <c r="A656" s="14"/>
      <c r="B656" s="244"/>
      <c r="C656" s="245"/>
      <c r="D656" s="235" t="s">
        <v>307</v>
      </c>
      <c r="E656" s="246" t="s">
        <v>21</v>
      </c>
      <c r="F656" s="247" t="s">
        <v>1679</v>
      </c>
      <c r="G656" s="245"/>
      <c r="H656" s="248">
        <v>-20.367999999999999</v>
      </c>
      <c r="I656" s="249"/>
      <c r="J656" s="245"/>
      <c r="K656" s="245"/>
      <c r="L656" s="250"/>
      <c r="M656" s="251"/>
      <c r="N656" s="252"/>
      <c r="O656" s="252"/>
      <c r="P656" s="252"/>
      <c r="Q656" s="252"/>
      <c r="R656" s="252"/>
      <c r="S656" s="252"/>
      <c r="T656" s="253"/>
      <c r="U656" s="14"/>
      <c r="V656" s="14"/>
      <c r="W656" s="14"/>
      <c r="X656" s="14"/>
      <c r="Y656" s="14"/>
      <c r="Z656" s="14"/>
      <c r="AA656" s="14"/>
      <c r="AB656" s="14"/>
      <c r="AC656" s="14"/>
      <c r="AD656" s="14"/>
      <c r="AE656" s="14"/>
      <c r="AT656" s="254" t="s">
        <v>307</v>
      </c>
      <c r="AU656" s="254" t="s">
        <v>81</v>
      </c>
      <c r="AV656" s="14" t="s">
        <v>81</v>
      </c>
      <c r="AW656" s="14" t="s">
        <v>33</v>
      </c>
      <c r="AX656" s="14" t="s">
        <v>72</v>
      </c>
      <c r="AY656" s="254" t="s">
        <v>295</v>
      </c>
    </row>
    <row r="657" s="13" customFormat="1">
      <c r="A657" s="13"/>
      <c r="B657" s="233"/>
      <c r="C657" s="234"/>
      <c r="D657" s="235" t="s">
        <v>307</v>
      </c>
      <c r="E657" s="236" t="s">
        <v>21</v>
      </c>
      <c r="F657" s="237" t="s">
        <v>1596</v>
      </c>
      <c r="G657" s="234"/>
      <c r="H657" s="236" t="s">
        <v>21</v>
      </c>
      <c r="I657" s="238"/>
      <c r="J657" s="234"/>
      <c r="K657" s="234"/>
      <c r="L657" s="239"/>
      <c r="M657" s="240"/>
      <c r="N657" s="241"/>
      <c r="O657" s="241"/>
      <c r="P657" s="241"/>
      <c r="Q657" s="241"/>
      <c r="R657" s="241"/>
      <c r="S657" s="241"/>
      <c r="T657" s="242"/>
      <c r="U657" s="13"/>
      <c r="V657" s="13"/>
      <c r="W657" s="13"/>
      <c r="X657" s="13"/>
      <c r="Y657" s="13"/>
      <c r="Z657" s="13"/>
      <c r="AA657" s="13"/>
      <c r="AB657" s="13"/>
      <c r="AC657" s="13"/>
      <c r="AD657" s="13"/>
      <c r="AE657" s="13"/>
      <c r="AT657" s="243" t="s">
        <v>307</v>
      </c>
      <c r="AU657" s="243" t="s">
        <v>81</v>
      </c>
      <c r="AV657" s="13" t="s">
        <v>79</v>
      </c>
      <c r="AW657" s="13" t="s">
        <v>33</v>
      </c>
      <c r="AX657" s="13" t="s">
        <v>72</v>
      </c>
      <c r="AY657" s="243" t="s">
        <v>295</v>
      </c>
    </row>
    <row r="658" s="14" customFormat="1">
      <c r="A658" s="14"/>
      <c r="B658" s="244"/>
      <c r="C658" s="245"/>
      <c r="D658" s="235" t="s">
        <v>307</v>
      </c>
      <c r="E658" s="246" t="s">
        <v>21</v>
      </c>
      <c r="F658" s="247" t="s">
        <v>1680</v>
      </c>
      <c r="G658" s="245"/>
      <c r="H658" s="248">
        <v>26.625</v>
      </c>
      <c r="I658" s="249"/>
      <c r="J658" s="245"/>
      <c r="K658" s="245"/>
      <c r="L658" s="250"/>
      <c r="M658" s="251"/>
      <c r="N658" s="252"/>
      <c r="O658" s="252"/>
      <c r="P658" s="252"/>
      <c r="Q658" s="252"/>
      <c r="R658" s="252"/>
      <c r="S658" s="252"/>
      <c r="T658" s="253"/>
      <c r="U658" s="14"/>
      <c r="V658" s="14"/>
      <c r="W658" s="14"/>
      <c r="X658" s="14"/>
      <c r="Y658" s="14"/>
      <c r="Z658" s="14"/>
      <c r="AA658" s="14"/>
      <c r="AB658" s="14"/>
      <c r="AC658" s="14"/>
      <c r="AD658" s="14"/>
      <c r="AE658" s="14"/>
      <c r="AT658" s="254" t="s">
        <v>307</v>
      </c>
      <c r="AU658" s="254" t="s">
        <v>81</v>
      </c>
      <c r="AV658" s="14" t="s">
        <v>81</v>
      </c>
      <c r="AW658" s="14" t="s">
        <v>33</v>
      </c>
      <c r="AX658" s="14" t="s">
        <v>72</v>
      </c>
      <c r="AY658" s="254" t="s">
        <v>295</v>
      </c>
    </row>
    <row r="659" s="14" customFormat="1">
      <c r="A659" s="14"/>
      <c r="B659" s="244"/>
      <c r="C659" s="245"/>
      <c r="D659" s="235" t="s">
        <v>307</v>
      </c>
      <c r="E659" s="246" t="s">
        <v>21</v>
      </c>
      <c r="F659" s="247" t="s">
        <v>1681</v>
      </c>
      <c r="G659" s="245"/>
      <c r="H659" s="248">
        <v>-5.8799999999999999</v>
      </c>
      <c r="I659" s="249"/>
      <c r="J659" s="245"/>
      <c r="K659" s="245"/>
      <c r="L659" s="250"/>
      <c r="M659" s="251"/>
      <c r="N659" s="252"/>
      <c r="O659" s="252"/>
      <c r="P659" s="252"/>
      <c r="Q659" s="252"/>
      <c r="R659" s="252"/>
      <c r="S659" s="252"/>
      <c r="T659" s="253"/>
      <c r="U659" s="14"/>
      <c r="V659" s="14"/>
      <c r="W659" s="14"/>
      <c r="X659" s="14"/>
      <c r="Y659" s="14"/>
      <c r="Z659" s="14"/>
      <c r="AA659" s="14"/>
      <c r="AB659" s="14"/>
      <c r="AC659" s="14"/>
      <c r="AD659" s="14"/>
      <c r="AE659" s="14"/>
      <c r="AT659" s="254" t="s">
        <v>307</v>
      </c>
      <c r="AU659" s="254" t="s">
        <v>81</v>
      </c>
      <c r="AV659" s="14" t="s">
        <v>81</v>
      </c>
      <c r="AW659" s="14" t="s">
        <v>33</v>
      </c>
      <c r="AX659" s="14" t="s">
        <v>72</v>
      </c>
      <c r="AY659" s="254" t="s">
        <v>295</v>
      </c>
    </row>
    <row r="660" s="13" customFormat="1">
      <c r="A660" s="13"/>
      <c r="B660" s="233"/>
      <c r="C660" s="234"/>
      <c r="D660" s="235" t="s">
        <v>307</v>
      </c>
      <c r="E660" s="236" t="s">
        <v>21</v>
      </c>
      <c r="F660" s="237" t="s">
        <v>1532</v>
      </c>
      <c r="G660" s="234"/>
      <c r="H660" s="236" t="s">
        <v>21</v>
      </c>
      <c r="I660" s="238"/>
      <c r="J660" s="234"/>
      <c r="K660" s="234"/>
      <c r="L660" s="239"/>
      <c r="M660" s="240"/>
      <c r="N660" s="241"/>
      <c r="O660" s="241"/>
      <c r="P660" s="241"/>
      <c r="Q660" s="241"/>
      <c r="R660" s="241"/>
      <c r="S660" s="241"/>
      <c r="T660" s="242"/>
      <c r="U660" s="13"/>
      <c r="V660" s="13"/>
      <c r="W660" s="13"/>
      <c r="X660" s="13"/>
      <c r="Y660" s="13"/>
      <c r="Z660" s="13"/>
      <c r="AA660" s="13"/>
      <c r="AB660" s="13"/>
      <c r="AC660" s="13"/>
      <c r="AD660" s="13"/>
      <c r="AE660" s="13"/>
      <c r="AT660" s="243" t="s">
        <v>307</v>
      </c>
      <c r="AU660" s="243" t="s">
        <v>81</v>
      </c>
      <c r="AV660" s="13" t="s">
        <v>79</v>
      </c>
      <c r="AW660" s="13" t="s">
        <v>33</v>
      </c>
      <c r="AX660" s="13" t="s">
        <v>72</v>
      </c>
      <c r="AY660" s="243" t="s">
        <v>295</v>
      </c>
    </row>
    <row r="661" s="14" customFormat="1">
      <c r="A661" s="14"/>
      <c r="B661" s="244"/>
      <c r="C661" s="245"/>
      <c r="D661" s="235" t="s">
        <v>307</v>
      </c>
      <c r="E661" s="246" t="s">
        <v>21</v>
      </c>
      <c r="F661" s="247" t="s">
        <v>1682</v>
      </c>
      <c r="G661" s="245"/>
      <c r="H661" s="248">
        <v>6.54</v>
      </c>
      <c r="I661" s="249"/>
      <c r="J661" s="245"/>
      <c r="K661" s="245"/>
      <c r="L661" s="250"/>
      <c r="M661" s="251"/>
      <c r="N661" s="252"/>
      <c r="O661" s="252"/>
      <c r="P661" s="252"/>
      <c r="Q661" s="252"/>
      <c r="R661" s="252"/>
      <c r="S661" s="252"/>
      <c r="T661" s="253"/>
      <c r="U661" s="14"/>
      <c r="V661" s="14"/>
      <c r="W661" s="14"/>
      <c r="X661" s="14"/>
      <c r="Y661" s="14"/>
      <c r="Z661" s="14"/>
      <c r="AA661" s="14"/>
      <c r="AB661" s="14"/>
      <c r="AC661" s="14"/>
      <c r="AD661" s="14"/>
      <c r="AE661" s="14"/>
      <c r="AT661" s="254" t="s">
        <v>307</v>
      </c>
      <c r="AU661" s="254" t="s">
        <v>81</v>
      </c>
      <c r="AV661" s="14" t="s">
        <v>81</v>
      </c>
      <c r="AW661" s="14" t="s">
        <v>33</v>
      </c>
      <c r="AX661" s="14" t="s">
        <v>72</v>
      </c>
      <c r="AY661" s="254" t="s">
        <v>295</v>
      </c>
    </row>
    <row r="662" s="13" customFormat="1">
      <c r="A662" s="13"/>
      <c r="B662" s="233"/>
      <c r="C662" s="234"/>
      <c r="D662" s="235" t="s">
        <v>307</v>
      </c>
      <c r="E662" s="236" t="s">
        <v>21</v>
      </c>
      <c r="F662" s="237" t="s">
        <v>1612</v>
      </c>
      <c r="G662" s="234"/>
      <c r="H662" s="236" t="s">
        <v>21</v>
      </c>
      <c r="I662" s="238"/>
      <c r="J662" s="234"/>
      <c r="K662" s="234"/>
      <c r="L662" s="239"/>
      <c r="M662" s="240"/>
      <c r="N662" s="241"/>
      <c r="O662" s="241"/>
      <c r="P662" s="241"/>
      <c r="Q662" s="241"/>
      <c r="R662" s="241"/>
      <c r="S662" s="241"/>
      <c r="T662" s="242"/>
      <c r="U662" s="13"/>
      <c r="V662" s="13"/>
      <c r="W662" s="13"/>
      <c r="X662" s="13"/>
      <c r="Y662" s="13"/>
      <c r="Z662" s="13"/>
      <c r="AA662" s="13"/>
      <c r="AB662" s="13"/>
      <c r="AC662" s="13"/>
      <c r="AD662" s="13"/>
      <c r="AE662" s="13"/>
      <c r="AT662" s="243" t="s">
        <v>307</v>
      </c>
      <c r="AU662" s="243" t="s">
        <v>81</v>
      </c>
      <c r="AV662" s="13" t="s">
        <v>79</v>
      </c>
      <c r="AW662" s="13" t="s">
        <v>33</v>
      </c>
      <c r="AX662" s="13" t="s">
        <v>72</v>
      </c>
      <c r="AY662" s="243" t="s">
        <v>295</v>
      </c>
    </row>
    <row r="663" s="14" customFormat="1">
      <c r="A663" s="14"/>
      <c r="B663" s="244"/>
      <c r="C663" s="245"/>
      <c r="D663" s="235" t="s">
        <v>307</v>
      </c>
      <c r="E663" s="246" t="s">
        <v>21</v>
      </c>
      <c r="F663" s="247" t="s">
        <v>2016</v>
      </c>
      <c r="G663" s="245"/>
      <c r="H663" s="248">
        <v>7.7149999999999999</v>
      </c>
      <c r="I663" s="249"/>
      <c r="J663" s="245"/>
      <c r="K663" s="245"/>
      <c r="L663" s="250"/>
      <c r="M663" s="251"/>
      <c r="N663" s="252"/>
      <c r="O663" s="252"/>
      <c r="P663" s="252"/>
      <c r="Q663" s="252"/>
      <c r="R663" s="252"/>
      <c r="S663" s="252"/>
      <c r="T663" s="253"/>
      <c r="U663" s="14"/>
      <c r="V663" s="14"/>
      <c r="W663" s="14"/>
      <c r="X663" s="14"/>
      <c r="Y663" s="14"/>
      <c r="Z663" s="14"/>
      <c r="AA663" s="14"/>
      <c r="AB663" s="14"/>
      <c r="AC663" s="14"/>
      <c r="AD663" s="14"/>
      <c r="AE663" s="14"/>
      <c r="AT663" s="254" t="s">
        <v>307</v>
      </c>
      <c r="AU663" s="254" t="s">
        <v>81</v>
      </c>
      <c r="AV663" s="14" t="s">
        <v>81</v>
      </c>
      <c r="AW663" s="14" t="s">
        <v>33</v>
      </c>
      <c r="AX663" s="14" t="s">
        <v>72</v>
      </c>
      <c r="AY663" s="254" t="s">
        <v>295</v>
      </c>
    </row>
    <row r="664" s="13" customFormat="1">
      <c r="A664" s="13"/>
      <c r="B664" s="233"/>
      <c r="C664" s="234"/>
      <c r="D664" s="235" t="s">
        <v>307</v>
      </c>
      <c r="E664" s="236" t="s">
        <v>21</v>
      </c>
      <c r="F664" s="237" t="s">
        <v>1656</v>
      </c>
      <c r="G664" s="234"/>
      <c r="H664" s="236" t="s">
        <v>21</v>
      </c>
      <c r="I664" s="238"/>
      <c r="J664" s="234"/>
      <c r="K664" s="234"/>
      <c r="L664" s="239"/>
      <c r="M664" s="240"/>
      <c r="N664" s="241"/>
      <c r="O664" s="241"/>
      <c r="P664" s="241"/>
      <c r="Q664" s="241"/>
      <c r="R664" s="241"/>
      <c r="S664" s="241"/>
      <c r="T664" s="242"/>
      <c r="U664" s="13"/>
      <c r="V664" s="13"/>
      <c r="W664" s="13"/>
      <c r="X664" s="13"/>
      <c r="Y664" s="13"/>
      <c r="Z664" s="13"/>
      <c r="AA664" s="13"/>
      <c r="AB664" s="13"/>
      <c r="AC664" s="13"/>
      <c r="AD664" s="13"/>
      <c r="AE664" s="13"/>
      <c r="AT664" s="243" t="s">
        <v>307</v>
      </c>
      <c r="AU664" s="243" t="s">
        <v>81</v>
      </c>
      <c r="AV664" s="13" t="s">
        <v>79</v>
      </c>
      <c r="AW664" s="13" t="s">
        <v>33</v>
      </c>
      <c r="AX664" s="13" t="s">
        <v>72</v>
      </c>
      <c r="AY664" s="243" t="s">
        <v>295</v>
      </c>
    </row>
    <row r="665" s="14" customFormat="1">
      <c r="A665" s="14"/>
      <c r="B665" s="244"/>
      <c r="C665" s="245"/>
      <c r="D665" s="235" t="s">
        <v>307</v>
      </c>
      <c r="E665" s="246" t="s">
        <v>21</v>
      </c>
      <c r="F665" s="247" t="s">
        <v>1657</v>
      </c>
      <c r="G665" s="245"/>
      <c r="H665" s="248">
        <v>22.5</v>
      </c>
      <c r="I665" s="249"/>
      <c r="J665" s="245"/>
      <c r="K665" s="245"/>
      <c r="L665" s="250"/>
      <c r="M665" s="251"/>
      <c r="N665" s="252"/>
      <c r="O665" s="252"/>
      <c r="P665" s="252"/>
      <c r="Q665" s="252"/>
      <c r="R665" s="252"/>
      <c r="S665" s="252"/>
      <c r="T665" s="253"/>
      <c r="U665" s="14"/>
      <c r="V665" s="14"/>
      <c r="W665" s="14"/>
      <c r="X665" s="14"/>
      <c r="Y665" s="14"/>
      <c r="Z665" s="14"/>
      <c r="AA665" s="14"/>
      <c r="AB665" s="14"/>
      <c r="AC665" s="14"/>
      <c r="AD665" s="14"/>
      <c r="AE665" s="14"/>
      <c r="AT665" s="254" t="s">
        <v>307</v>
      </c>
      <c r="AU665" s="254" t="s">
        <v>81</v>
      </c>
      <c r="AV665" s="14" t="s">
        <v>81</v>
      </c>
      <c r="AW665" s="14" t="s">
        <v>33</v>
      </c>
      <c r="AX665" s="14" t="s">
        <v>72</v>
      </c>
      <c r="AY665" s="254" t="s">
        <v>295</v>
      </c>
    </row>
    <row r="666" s="13" customFormat="1">
      <c r="A666" s="13"/>
      <c r="B666" s="233"/>
      <c r="C666" s="234"/>
      <c r="D666" s="235" t="s">
        <v>307</v>
      </c>
      <c r="E666" s="236" t="s">
        <v>21</v>
      </c>
      <c r="F666" s="237" t="s">
        <v>1674</v>
      </c>
      <c r="G666" s="234"/>
      <c r="H666" s="236" t="s">
        <v>21</v>
      </c>
      <c r="I666" s="238"/>
      <c r="J666" s="234"/>
      <c r="K666" s="234"/>
      <c r="L666" s="239"/>
      <c r="M666" s="240"/>
      <c r="N666" s="241"/>
      <c r="O666" s="241"/>
      <c r="P666" s="241"/>
      <c r="Q666" s="241"/>
      <c r="R666" s="241"/>
      <c r="S666" s="241"/>
      <c r="T666" s="242"/>
      <c r="U666" s="13"/>
      <c r="V666" s="13"/>
      <c r="W666" s="13"/>
      <c r="X666" s="13"/>
      <c r="Y666" s="13"/>
      <c r="Z666" s="13"/>
      <c r="AA666" s="13"/>
      <c r="AB666" s="13"/>
      <c r="AC666" s="13"/>
      <c r="AD666" s="13"/>
      <c r="AE666" s="13"/>
      <c r="AT666" s="243" t="s">
        <v>307</v>
      </c>
      <c r="AU666" s="243" t="s">
        <v>81</v>
      </c>
      <c r="AV666" s="13" t="s">
        <v>79</v>
      </c>
      <c r="AW666" s="13" t="s">
        <v>33</v>
      </c>
      <c r="AX666" s="13" t="s">
        <v>72</v>
      </c>
      <c r="AY666" s="243" t="s">
        <v>295</v>
      </c>
    </row>
    <row r="667" s="14" customFormat="1">
      <c r="A667" s="14"/>
      <c r="B667" s="244"/>
      <c r="C667" s="245"/>
      <c r="D667" s="235" t="s">
        <v>307</v>
      </c>
      <c r="E667" s="246" t="s">
        <v>21</v>
      </c>
      <c r="F667" s="247" t="s">
        <v>1675</v>
      </c>
      <c r="G667" s="245"/>
      <c r="H667" s="248">
        <v>202.375</v>
      </c>
      <c r="I667" s="249"/>
      <c r="J667" s="245"/>
      <c r="K667" s="245"/>
      <c r="L667" s="250"/>
      <c r="M667" s="251"/>
      <c r="N667" s="252"/>
      <c r="O667" s="252"/>
      <c r="P667" s="252"/>
      <c r="Q667" s="252"/>
      <c r="R667" s="252"/>
      <c r="S667" s="252"/>
      <c r="T667" s="253"/>
      <c r="U667" s="14"/>
      <c r="V667" s="14"/>
      <c r="W667" s="14"/>
      <c r="X667" s="14"/>
      <c r="Y667" s="14"/>
      <c r="Z667" s="14"/>
      <c r="AA667" s="14"/>
      <c r="AB667" s="14"/>
      <c r="AC667" s="14"/>
      <c r="AD667" s="14"/>
      <c r="AE667" s="14"/>
      <c r="AT667" s="254" t="s">
        <v>307</v>
      </c>
      <c r="AU667" s="254" t="s">
        <v>81</v>
      </c>
      <c r="AV667" s="14" t="s">
        <v>81</v>
      </c>
      <c r="AW667" s="14" t="s">
        <v>33</v>
      </c>
      <c r="AX667" s="14" t="s">
        <v>72</v>
      </c>
      <c r="AY667" s="254" t="s">
        <v>295</v>
      </c>
    </row>
    <row r="668" s="15" customFormat="1">
      <c r="A668" s="15"/>
      <c r="B668" s="255"/>
      <c r="C668" s="256"/>
      <c r="D668" s="235" t="s">
        <v>307</v>
      </c>
      <c r="E668" s="257" t="s">
        <v>1200</v>
      </c>
      <c r="F668" s="258" t="s">
        <v>312</v>
      </c>
      <c r="G668" s="256"/>
      <c r="H668" s="259">
        <v>746.18700000000001</v>
      </c>
      <c r="I668" s="260"/>
      <c r="J668" s="256"/>
      <c r="K668" s="256"/>
      <c r="L668" s="261"/>
      <c r="M668" s="262"/>
      <c r="N668" s="263"/>
      <c r="O668" s="263"/>
      <c r="P668" s="263"/>
      <c r="Q668" s="263"/>
      <c r="R668" s="263"/>
      <c r="S668" s="263"/>
      <c r="T668" s="264"/>
      <c r="U668" s="15"/>
      <c r="V668" s="15"/>
      <c r="W668" s="15"/>
      <c r="X668" s="15"/>
      <c r="Y668" s="15"/>
      <c r="Z668" s="15"/>
      <c r="AA668" s="15"/>
      <c r="AB668" s="15"/>
      <c r="AC668" s="15"/>
      <c r="AD668" s="15"/>
      <c r="AE668" s="15"/>
      <c r="AT668" s="265" t="s">
        <v>307</v>
      </c>
      <c r="AU668" s="265" t="s">
        <v>81</v>
      </c>
      <c r="AV668" s="15" t="s">
        <v>303</v>
      </c>
      <c r="AW668" s="15" t="s">
        <v>33</v>
      </c>
      <c r="AX668" s="15" t="s">
        <v>79</v>
      </c>
      <c r="AY668" s="265" t="s">
        <v>295</v>
      </c>
    </row>
    <row r="669" s="2" customFormat="1" ht="37.8" customHeight="1">
      <c r="A669" s="40"/>
      <c r="B669" s="41"/>
      <c r="C669" s="215" t="s">
        <v>2017</v>
      </c>
      <c r="D669" s="215" t="s">
        <v>298</v>
      </c>
      <c r="E669" s="216" t="s">
        <v>1685</v>
      </c>
      <c r="F669" s="217" t="s">
        <v>1686</v>
      </c>
      <c r="G669" s="218" t="s">
        <v>301</v>
      </c>
      <c r="H669" s="219">
        <v>746.18700000000001</v>
      </c>
      <c r="I669" s="220"/>
      <c r="J669" s="221">
        <f>ROUND(I669*H669,2)</f>
        <v>0</v>
      </c>
      <c r="K669" s="217" t="s">
        <v>302</v>
      </c>
      <c r="L669" s="46"/>
      <c r="M669" s="222" t="s">
        <v>21</v>
      </c>
      <c r="N669" s="223" t="s">
        <v>43</v>
      </c>
      <c r="O669" s="86"/>
      <c r="P669" s="224">
        <f>O669*H669</f>
        <v>0</v>
      </c>
      <c r="Q669" s="224">
        <v>0.00025999999999999998</v>
      </c>
      <c r="R669" s="224">
        <f>Q669*H669</f>
        <v>0.19400861999999999</v>
      </c>
      <c r="S669" s="224">
        <v>0</v>
      </c>
      <c r="T669" s="225">
        <f>S669*H669</f>
        <v>0</v>
      </c>
      <c r="U669" s="40"/>
      <c r="V669" s="40"/>
      <c r="W669" s="40"/>
      <c r="X669" s="40"/>
      <c r="Y669" s="40"/>
      <c r="Z669" s="40"/>
      <c r="AA669" s="40"/>
      <c r="AB669" s="40"/>
      <c r="AC669" s="40"/>
      <c r="AD669" s="40"/>
      <c r="AE669" s="40"/>
      <c r="AR669" s="226" t="s">
        <v>373</v>
      </c>
      <c r="AT669" s="226" t="s">
        <v>298</v>
      </c>
      <c r="AU669" s="226" t="s">
        <v>81</v>
      </c>
      <c r="AY669" s="19" t="s">
        <v>295</v>
      </c>
      <c r="BE669" s="227">
        <f>IF(N669="základní",J669,0)</f>
        <v>0</v>
      </c>
      <c r="BF669" s="227">
        <f>IF(N669="snížená",J669,0)</f>
        <v>0</v>
      </c>
      <c r="BG669" s="227">
        <f>IF(N669="zákl. přenesená",J669,0)</f>
        <v>0</v>
      </c>
      <c r="BH669" s="227">
        <f>IF(N669="sníž. přenesená",J669,0)</f>
        <v>0</v>
      </c>
      <c r="BI669" s="227">
        <f>IF(N669="nulová",J669,0)</f>
        <v>0</v>
      </c>
      <c r="BJ669" s="19" t="s">
        <v>79</v>
      </c>
      <c r="BK669" s="227">
        <f>ROUND(I669*H669,2)</f>
        <v>0</v>
      </c>
      <c r="BL669" s="19" t="s">
        <v>373</v>
      </c>
      <c r="BM669" s="226" t="s">
        <v>2018</v>
      </c>
    </row>
    <row r="670" s="2" customFormat="1">
      <c r="A670" s="40"/>
      <c r="B670" s="41"/>
      <c r="C670" s="42"/>
      <c r="D670" s="228" t="s">
        <v>305</v>
      </c>
      <c r="E670" s="42"/>
      <c r="F670" s="229" t="s">
        <v>1688</v>
      </c>
      <c r="G670" s="42"/>
      <c r="H670" s="42"/>
      <c r="I670" s="230"/>
      <c r="J670" s="42"/>
      <c r="K670" s="42"/>
      <c r="L670" s="46"/>
      <c r="M670" s="231"/>
      <c r="N670" s="232"/>
      <c r="O670" s="86"/>
      <c r="P670" s="86"/>
      <c r="Q670" s="86"/>
      <c r="R670" s="86"/>
      <c r="S670" s="86"/>
      <c r="T670" s="87"/>
      <c r="U670" s="40"/>
      <c r="V670" s="40"/>
      <c r="W670" s="40"/>
      <c r="X670" s="40"/>
      <c r="Y670" s="40"/>
      <c r="Z670" s="40"/>
      <c r="AA670" s="40"/>
      <c r="AB670" s="40"/>
      <c r="AC670" s="40"/>
      <c r="AD670" s="40"/>
      <c r="AE670" s="40"/>
      <c r="AT670" s="19" t="s">
        <v>305</v>
      </c>
      <c r="AU670" s="19" t="s">
        <v>81</v>
      </c>
    </row>
    <row r="671" s="14" customFormat="1">
      <c r="A671" s="14"/>
      <c r="B671" s="244"/>
      <c r="C671" s="245"/>
      <c r="D671" s="235" t="s">
        <v>307</v>
      </c>
      <c r="E671" s="246" t="s">
        <v>21</v>
      </c>
      <c r="F671" s="247" t="s">
        <v>1200</v>
      </c>
      <c r="G671" s="245"/>
      <c r="H671" s="248">
        <v>746.18700000000001</v>
      </c>
      <c r="I671" s="249"/>
      <c r="J671" s="245"/>
      <c r="K671" s="245"/>
      <c r="L671" s="250"/>
      <c r="M671" s="251"/>
      <c r="N671" s="252"/>
      <c r="O671" s="252"/>
      <c r="P671" s="252"/>
      <c r="Q671" s="252"/>
      <c r="R671" s="252"/>
      <c r="S671" s="252"/>
      <c r="T671" s="253"/>
      <c r="U671" s="14"/>
      <c r="V671" s="14"/>
      <c r="W671" s="14"/>
      <c r="X671" s="14"/>
      <c r="Y671" s="14"/>
      <c r="Z671" s="14"/>
      <c r="AA671" s="14"/>
      <c r="AB671" s="14"/>
      <c r="AC671" s="14"/>
      <c r="AD671" s="14"/>
      <c r="AE671" s="14"/>
      <c r="AT671" s="254" t="s">
        <v>307</v>
      </c>
      <c r="AU671" s="254" t="s">
        <v>81</v>
      </c>
      <c r="AV671" s="14" t="s">
        <v>81</v>
      </c>
      <c r="AW671" s="14" t="s">
        <v>33</v>
      </c>
      <c r="AX671" s="14" t="s">
        <v>72</v>
      </c>
      <c r="AY671" s="254" t="s">
        <v>295</v>
      </c>
    </row>
    <row r="672" s="15" customFormat="1">
      <c r="A672" s="15"/>
      <c r="B672" s="255"/>
      <c r="C672" s="256"/>
      <c r="D672" s="235" t="s">
        <v>307</v>
      </c>
      <c r="E672" s="257" t="s">
        <v>21</v>
      </c>
      <c r="F672" s="258" t="s">
        <v>312</v>
      </c>
      <c r="G672" s="256"/>
      <c r="H672" s="259">
        <v>746.18700000000001</v>
      </c>
      <c r="I672" s="260"/>
      <c r="J672" s="256"/>
      <c r="K672" s="256"/>
      <c r="L672" s="261"/>
      <c r="M672" s="266"/>
      <c r="N672" s="267"/>
      <c r="O672" s="267"/>
      <c r="P672" s="267"/>
      <c r="Q672" s="267"/>
      <c r="R672" s="267"/>
      <c r="S672" s="267"/>
      <c r="T672" s="268"/>
      <c r="U672" s="15"/>
      <c r="V672" s="15"/>
      <c r="W672" s="15"/>
      <c r="X672" s="15"/>
      <c r="Y672" s="15"/>
      <c r="Z672" s="15"/>
      <c r="AA672" s="15"/>
      <c r="AB672" s="15"/>
      <c r="AC672" s="15"/>
      <c r="AD672" s="15"/>
      <c r="AE672" s="15"/>
      <c r="AT672" s="265" t="s">
        <v>307</v>
      </c>
      <c r="AU672" s="265" t="s">
        <v>81</v>
      </c>
      <c r="AV672" s="15" t="s">
        <v>303</v>
      </c>
      <c r="AW672" s="15" t="s">
        <v>33</v>
      </c>
      <c r="AX672" s="15" t="s">
        <v>79</v>
      </c>
      <c r="AY672" s="265" t="s">
        <v>295</v>
      </c>
    </row>
    <row r="673" s="2" customFormat="1" ht="6.96" customHeight="1">
      <c r="A673" s="40"/>
      <c r="B673" s="61"/>
      <c r="C673" s="62"/>
      <c r="D673" s="62"/>
      <c r="E673" s="62"/>
      <c r="F673" s="62"/>
      <c r="G673" s="62"/>
      <c r="H673" s="62"/>
      <c r="I673" s="62"/>
      <c r="J673" s="62"/>
      <c r="K673" s="62"/>
      <c r="L673" s="46"/>
      <c r="M673" s="40"/>
      <c r="O673" s="40"/>
      <c r="P673" s="40"/>
      <c r="Q673" s="40"/>
      <c r="R673" s="40"/>
      <c r="S673" s="40"/>
      <c r="T673" s="40"/>
      <c r="U673" s="40"/>
      <c r="V673" s="40"/>
      <c r="W673" s="40"/>
      <c r="X673" s="40"/>
      <c r="Y673" s="40"/>
      <c r="Z673" s="40"/>
      <c r="AA673" s="40"/>
      <c r="AB673" s="40"/>
      <c r="AC673" s="40"/>
      <c r="AD673" s="40"/>
      <c r="AE673" s="40"/>
    </row>
  </sheetData>
  <sheetProtection sheet="1" autoFilter="0" formatColumns="0" formatRows="0" objects="1" scenarios="1" spinCount="100000" saltValue="znx5yzT7ofds2e0jbRcFAmBKmPfDjVvBueN5HQLISHYZRUepK9DrLd5adKpG6mAN9um/vHB+hw0U1yfEmG85JA==" hashValue="TZTpl8zJciuHbP92NIspLnu8kuIj32JKLL4eOaN8gnWZNmiIN5dZCwsd/k1HhJvWUuwpHubUj/HcJ63DH/onaQ==" algorithmName="SHA-512" password="CC4B"/>
  <autoFilter ref="C107:K672"/>
  <mergeCells count="15">
    <mergeCell ref="E7:H7"/>
    <mergeCell ref="E11:H11"/>
    <mergeCell ref="E9:H9"/>
    <mergeCell ref="E13:H13"/>
    <mergeCell ref="E22:H22"/>
    <mergeCell ref="E31:H31"/>
    <mergeCell ref="E52:H52"/>
    <mergeCell ref="E56:H56"/>
    <mergeCell ref="E54:H54"/>
    <mergeCell ref="E58:H58"/>
    <mergeCell ref="E94:H94"/>
    <mergeCell ref="E98:H98"/>
    <mergeCell ref="E96:H96"/>
    <mergeCell ref="E100:H100"/>
    <mergeCell ref="L2:V2"/>
  </mergeCells>
  <hyperlinks>
    <hyperlink ref="F112" r:id="rId1" display="https://podminky.urs.cz/item/CS_URS_2023_01/317944321"/>
    <hyperlink ref="F118" r:id="rId2" display="https://podminky.urs.cz/item/CS_URS_2023_01/411321414"/>
    <hyperlink ref="F125" r:id="rId3" display="https://podminky.urs.cz/item/CS_URS_2023_01/411351011"/>
    <hyperlink ref="F131" r:id="rId4" display="https://podminky.urs.cz/item/CS_URS_2023_01/411351012"/>
    <hyperlink ref="F133" r:id="rId5" display="https://podminky.urs.cz/item/CS_URS_2023_01/411354311"/>
    <hyperlink ref="F138" r:id="rId6" display="https://podminky.urs.cz/item/CS_URS_2023_01/411354312"/>
    <hyperlink ref="F140" r:id="rId7" display="https://podminky.urs.cz/item/CS_URS_2023_01/411362021"/>
    <hyperlink ref="F147" r:id="rId8" display="https://podminky.urs.cz/item/CS_URS_2023_01/413941121"/>
    <hyperlink ref="F157" r:id="rId9" display="https://podminky.urs.cz/item/CS_URS_2023_01/413941123"/>
    <hyperlink ref="F165" r:id="rId10" display="https://podminky.urs.cz/item/CS_URS_2023_01/611131101"/>
    <hyperlink ref="F169" r:id="rId11" display="https://podminky.urs.cz/item/CS_URS_2023_01/611321141"/>
    <hyperlink ref="F181" r:id="rId12" display="https://podminky.urs.cz/item/CS_URS_2023_01/611321191"/>
    <hyperlink ref="F185" r:id="rId13" display="https://podminky.urs.cz/item/CS_URS_2023_01/619991011"/>
    <hyperlink ref="F189" r:id="rId14" display="https://podminky.urs.cz/item/CS_URS_2023_01/631311114"/>
    <hyperlink ref="F196" r:id="rId15" display="https://podminky.urs.cz/item/CS_URS_2023_01/631319011"/>
    <hyperlink ref="F198" r:id="rId16" display="https://podminky.urs.cz/item/CS_URS_2023_01/631341124"/>
    <hyperlink ref="F203" r:id="rId17" display="https://podminky.urs.cz/item/CS_URS_2023_01/631362021"/>
    <hyperlink ref="F210" r:id="rId18" display="https://podminky.urs.cz/item/CS_URS_2023_01/634112113"/>
    <hyperlink ref="F217" r:id="rId19" display="https://podminky.urs.cz/item/CS_URS_2023_01/642944121"/>
    <hyperlink ref="F223" r:id="rId20" display="https://podminky.urs.cz/item/CS_URS_2023_01/949101111"/>
    <hyperlink ref="F227" r:id="rId21" display="https://podminky.urs.cz/item/CS_URS_2023_01/952901111"/>
    <hyperlink ref="F234" r:id="rId22" display="https://podminky.urs.cz/item/CS_URS_2023_01/998012104"/>
    <hyperlink ref="F238" r:id="rId23" display="https://podminky.urs.cz/item/CS_URS_2023_01/713111111"/>
    <hyperlink ref="F245" r:id="rId24" display="https://podminky.urs.cz/item/CS_URS_2023_01/713121111"/>
    <hyperlink ref="F267" r:id="rId25" display="https://podminky.urs.cz/item/CS_URS_2023_01/998713104"/>
    <hyperlink ref="F274" r:id="rId26" display="https://podminky.urs.cz/item/CS_URS_2023_01/763111321"/>
    <hyperlink ref="F279" r:id="rId27" display="https://podminky.urs.cz/item/CS_URS_2023_01/763111331"/>
    <hyperlink ref="F284" r:id="rId28" display="https://podminky.urs.cz/item/CS_URS_2023_01/763111333"/>
    <hyperlink ref="F289" r:id="rId29" display="https://podminky.urs.cz/item/CS_URS_2023_01/763111346"/>
    <hyperlink ref="F294" r:id="rId30" display="https://podminky.urs.cz/item/CS_URS_2023_01/763111458"/>
    <hyperlink ref="F300" r:id="rId31" display="https://podminky.urs.cz/item/CS_URS_2023_01/763111713"/>
    <hyperlink ref="F305" r:id="rId32" display="https://podminky.urs.cz/item/CS_URS_2023_01/763111742"/>
    <hyperlink ref="F312" r:id="rId33" display="https://podminky.urs.cz/item/CS_URS_2023_01/763121422"/>
    <hyperlink ref="F317" r:id="rId34" display="https://podminky.urs.cz/item/CS_URS_2023_01/763121471"/>
    <hyperlink ref="F322" r:id="rId35" display="https://podminky.urs.cz/item/CS_URS_2023_01/763121751"/>
    <hyperlink ref="F324" r:id="rId36" display="https://podminky.urs.cz/item/CS_URS_2023_01/763164535"/>
    <hyperlink ref="F329" r:id="rId37" display="https://podminky.urs.cz/item/CS_URS_2023_01/763164615"/>
    <hyperlink ref="F334" r:id="rId38" display="https://podminky.urs.cz/item/CS_URS_2023_01/763172322"/>
    <hyperlink ref="F339" r:id="rId39" display="https://podminky.urs.cz/item/CS_URS_2023_01/763172323"/>
    <hyperlink ref="F344" r:id="rId40" display="https://podminky.urs.cz/item/CS_URS_2023_01/763172325"/>
    <hyperlink ref="F349" r:id="rId41" display="https://podminky.urs.cz/item/CS_URS_2023_01/763172327"/>
    <hyperlink ref="F354" r:id="rId42" display="https://podminky.urs.cz/item/CS_URS_2023_01/763173111"/>
    <hyperlink ref="F357" r:id="rId43" display="https://podminky.urs.cz/item/CS_URS_2023_01/763173113"/>
    <hyperlink ref="F360" r:id="rId44" display="https://podminky.urs.cz/item/CS_URS_2023_01/763173132"/>
    <hyperlink ref="F363" r:id="rId45" display="https://podminky.urs.cz/item/CS_URS_2023_01/763181311"/>
    <hyperlink ref="F388" r:id="rId46" display="https://podminky.urs.cz/item/CS_URS_2023_01/763181411"/>
    <hyperlink ref="F399" r:id="rId47" display="https://podminky.urs.cz/item/CS_URS_2023_01/763183111"/>
    <hyperlink ref="F404" r:id="rId48" display="https://podminky.urs.cz/item/CS_URS_2023_01/763364524"/>
    <hyperlink ref="F409" r:id="rId49" display="https://podminky.urs.cz/item/CS_URS_2023_01/998763102"/>
    <hyperlink ref="F412" r:id="rId50" display="https://podminky.urs.cz/item/CS_URS_2023_01/766660021"/>
    <hyperlink ref="F432" r:id="rId51" display="https://podminky.urs.cz/item/CS_URS_2023_01/766660717"/>
    <hyperlink ref="F444" r:id="rId52" display="https://podminky.urs.cz/item/CS_URS_2023_01/998766104"/>
    <hyperlink ref="F447" r:id="rId53" display="https://podminky.urs.cz/item/CS_URS_2023_01/771121011"/>
    <hyperlink ref="F451" r:id="rId54" display="https://podminky.urs.cz/item/CS_URS_2023_01/771474112"/>
    <hyperlink ref="F457" r:id="rId55" display="https://podminky.urs.cz/item/CS_URS_2023_01/771574263"/>
    <hyperlink ref="F471" r:id="rId56" display="https://podminky.urs.cz/item/CS_URS_2023_01/771591112"/>
    <hyperlink ref="F475" r:id="rId57" display="https://podminky.urs.cz/item/CS_URS_2023_01/771592011"/>
    <hyperlink ref="F479" r:id="rId58" display="https://podminky.urs.cz/item/CS_URS_2023_01/998771104"/>
    <hyperlink ref="F482" r:id="rId59" display="https://podminky.urs.cz/item/CS_URS_2023_01/776111311"/>
    <hyperlink ref="F487" r:id="rId60" display="https://podminky.urs.cz/item/CS_URS_2023_01/776121112"/>
    <hyperlink ref="F492" r:id="rId61" display="https://podminky.urs.cz/item/CS_URS_2023_01/776141112"/>
    <hyperlink ref="F497" r:id="rId62" display="https://podminky.urs.cz/item/CS_URS_2023_01/776221111"/>
    <hyperlink ref="F503" r:id="rId63" display="https://podminky.urs.cz/item/CS_URS_2023_01/776221221"/>
    <hyperlink ref="F515" r:id="rId64" display="https://podminky.urs.cz/item/CS_URS_2023_01/776421312"/>
    <hyperlink ref="F522" r:id="rId65" display="https://podminky.urs.cz/item/CS_URS_2023_01/776991121"/>
    <hyperlink ref="F527" r:id="rId66" display="https://podminky.urs.cz/item/CS_URS_2023_01/998776104"/>
    <hyperlink ref="F530" r:id="rId67" display="https://podminky.urs.cz/item/CS_URS_2023_01/777111111"/>
    <hyperlink ref="F534" r:id="rId68" display="https://podminky.urs.cz/item/CS_URS_2023_01/777131101"/>
    <hyperlink ref="F540" r:id="rId69" display="https://podminky.urs.cz/item/CS_URS_2023_01/777131151"/>
    <hyperlink ref="F545" r:id="rId70" display="https://podminky.urs.cz/item/CS_URS_2023_01/777511105"/>
    <hyperlink ref="F551" r:id="rId71" display="https://podminky.urs.cz/item/CS_URS_2023_01/777511107"/>
    <hyperlink ref="F555" r:id="rId72" display="https://podminky.urs.cz/item/CS_URS_2023_01/777612109"/>
    <hyperlink ref="F561" r:id="rId73" display="https://podminky.urs.cz/item/CS_URS_2023_01/777612151"/>
    <hyperlink ref="F566" r:id="rId74" display="https://podminky.urs.cz/item/CS_URS_2023_01/998777104"/>
    <hyperlink ref="F569" r:id="rId75" display="https://podminky.urs.cz/item/CS_URS_2023_01/781121011"/>
    <hyperlink ref="F573" r:id="rId76" display="https://podminky.urs.cz/item/CS_URS_2023_01/781131112"/>
    <hyperlink ref="F589" r:id="rId77" display="https://podminky.urs.cz/item/CS_URS_2023_01/781474112"/>
    <hyperlink ref="F606" r:id="rId78" display="https://podminky.urs.cz/item/CS_URS_2023_01/781495211"/>
    <hyperlink ref="F610" r:id="rId79" display="https://podminky.urs.cz/item/CS_URS_2023_01/998781104"/>
    <hyperlink ref="F615" r:id="rId80" display="https://podminky.urs.cz/item/CS_URS_2023_01/784111011"/>
    <hyperlink ref="F619" r:id="rId81" display="https://podminky.urs.cz/item/CS_URS_2023_01/784121001"/>
    <hyperlink ref="F635" r:id="rId82" display="https://podminky.urs.cz/item/CS_URS_2023_01/784171111"/>
    <hyperlink ref="F641" r:id="rId83" display="https://podminky.urs.cz/item/CS_URS_2023_01/784181101"/>
    <hyperlink ref="F670" r:id="rId84" display="https://podminky.urs.cz/item/CS_URS_2023_01/784211101"/>
  </hyperlinks>
  <pageMargins left="0.39375" right="0.39375" top="0.39375" bottom="0.39375" header="0" footer="0"/>
  <pageSetup paperSize="9" orientation="portrait" blackAndWhite="1" fitToHeight="100"/>
  <headerFooter>
    <oddFooter>&amp;CStrana &amp;P z &amp;N</oddFooter>
  </headerFooter>
  <drawing r:id="rId85"/>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141</v>
      </c>
      <c r="AZ2" s="296" t="s">
        <v>1188</v>
      </c>
      <c r="BA2" s="296" t="s">
        <v>1189</v>
      </c>
      <c r="BB2" s="296" t="s">
        <v>21</v>
      </c>
      <c r="BC2" s="296" t="s">
        <v>1190</v>
      </c>
      <c r="BD2" s="296" t="s">
        <v>81</v>
      </c>
    </row>
    <row r="3" s="1" customFormat="1" ht="6.96" customHeight="1">
      <c r="B3" s="141"/>
      <c r="C3" s="142"/>
      <c r="D3" s="142"/>
      <c r="E3" s="142"/>
      <c r="F3" s="142"/>
      <c r="G3" s="142"/>
      <c r="H3" s="142"/>
      <c r="I3" s="142"/>
      <c r="J3" s="142"/>
      <c r="K3" s="142"/>
      <c r="L3" s="22"/>
      <c r="AT3" s="19" t="s">
        <v>81</v>
      </c>
      <c r="AZ3" s="296" t="s">
        <v>1191</v>
      </c>
      <c r="BA3" s="296" t="s">
        <v>1192</v>
      </c>
      <c r="BB3" s="296" t="s">
        <v>21</v>
      </c>
      <c r="BC3" s="296" t="s">
        <v>1193</v>
      </c>
      <c r="BD3" s="296" t="s">
        <v>81</v>
      </c>
    </row>
    <row r="4" s="1" customFormat="1" ht="24.96" customHeight="1">
      <c r="B4" s="22"/>
      <c r="D4" s="143" t="s">
        <v>264</v>
      </c>
      <c r="L4" s="22"/>
      <c r="M4" s="144" t="s">
        <v>10</v>
      </c>
      <c r="AT4" s="19" t="s">
        <v>4</v>
      </c>
      <c r="AZ4" s="296" t="s">
        <v>1194</v>
      </c>
      <c r="BA4" s="296" t="s">
        <v>1195</v>
      </c>
      <c r="BB4" s="296" t="s">
        <v>21</v>
      </c>
      <c r="BC4" s="296" t="s">
        <v>1196</v>
      </c>
      <c r="BD4" s="296" t="s">
        <v>81</v>
      </c>
    </row>
    <row r="5" s="1" customFormat="1" ht="6.96" customHeight="1">
      <c r="B5" s="22"/>
      <c r="L5" s="22"/>
      <c r="AZ5" s="296" t="s">
        <v>1197</v>
      </c>
      <c r="BA5" s="296" t="s">
        <v>1198</v>
      </c>
      <c r="BB5" s="296" t="s">
        <v>21</v>
      </c>
      <c r="BC5" s="296" t="s">
        <v>1199</v>
      </c>
      <c r="BD5" s="296" t="s">
        <v>81</v>
      </c>
    </row>
    <row r="6" s="1" customFormat="1" ht="12" customHeight="1">
      <c r="B6" s="22"/>
      <c r="D6" s="145" t="s">
        <v>16</v>
      </c>
      <c r="L6" s="22"/>
      <c r="AZ6" s="296" t="s">
        <v>1200</v>
      </c>
      <c r="BA6" s="296" t="s">
        <v>1201</v>
      </c>
      <c r="BB6" s="296" t="s">
        <v>21</v>
      </c>
      <c r="BC6" s="296" t="s">
        <v>1202</v>
      </c>
      <c r="BD6" s="296" t="s">
        <v>81</v>
      </c>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877</v>
      </c>
      <c r="F9" s="1"/>
      <c r="G9" s="1"/>
      <c r="H9" s="1"/>
      <c r="L9" s="22"/>
    </row>
    <row r="10" s="1" customFormat="1" ht="12" customHeight="1">
      <c r="B10" s="22"/>
      <c r="D10" s="145" t="s">
        <v>267</v>
      </c>
      <c r="L10" s="22"/>
    </row>
    <row r="11" s="2" customFormat="1" ht="16.5" customHeight="1">
      <c r="A11" s="40"/>
      <c r="B11" s="46"/>
      <c r="C11" s="40"/>
      <c r="D11" s="40"/>
      <c r="E11" s="158" t="s">
        <v>1203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2019</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ROUND((SUM(BE107:BE627)),  2)</f>
        <v>0</v>
      </c>
      <c r="G37" s="40"/>
      <c r="H37" s="40"/>
      <c r="I37" s="160">
        <v>0.20999999999999999</v>
      </c>
      <c r="J37" s="159">
        <f>ROUND(((SUM(BE107:BE627))*I37),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ROUND((SUM(BF107:BF627)),  2)</f>
        <v>0</v>
      </c>
      <c r="G38" s="40"/>
      <c r="H38" s="40"/>
      <c r="I38" s="160">
        <v>0.14999999999999999</v>
      </c>
      <c r="J38" s="159">
        <f>ROUND(((SUM(BF107:BF627))*I38),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ROUND((SUM(BG107:BG627)),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ROUND((SUM(BH107:BH627)),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ROUND((SUM(BI107:BI627)),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877</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1203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SO-02.2.5 - Středový trakt 12.NP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J107</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J108</f>
        <v>0</v>
      </c>
      <c r="K68" s="178"/>
      <c r="L68" s="182"/>
      <c r="S68" s="9"/>
      <c r="T68" s="9"/>
      <c r="U68" s="9"/>
      <c r="V68" s="9"/>
      <c r="W68" s="9"/>
      <c r="X68" s="9"/>
      <c r="Y68" s="9"/>
      <c r="Z68" s="9"/>
      <c r="AA68" s="9"/>
      <c r="AB68" s="9"/>
      <c r="AC68" s="9"/>
      <c r="AD68" s="9"/>
      <c r="AE68" s="9"/>
    </row>
    <row r="69" s="10" customFormat="1" ht="19.92" customHeight="1">
      <c r="A69" s="10"/>
      <c r="B69" s="183"/>
      <c r="C69" s="127"/>
      <c r="D69" s="184" t="s">
        <v>879</v>
      </c>
      <c r="E69" s="185"/>
      <c r="F69" s="185"/>
      <c r="G69" s="185"/>
      <c r="H69" s="185"/>
      <c r="I69" s="185"/>
      <c r="J69" s="186">
        <f>J109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880</v>
      </c>
      <c r="E70" s="185"/>
      <c r="F70" s="185"/>
      <c r="G70" s="185"/>
      <c r="H70" s="185"/>
      <c r="I70" s="185"/>
      <c r="J70" s="186">
        <f>J115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855</v>
      </c>
      <c r="E71" s="185"/>
      <c r="F71" s="185"/>
      <c r="G71" s="185"/>
      <c r="H71" s="185"/>
      <c r="I71" s="185"/>
      <c r="J71" s="186">
        <f>J181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274</v>
      </c>
      <c r="E72" s="185"/>
      <c r="F72" s="185"/>
      <c r="G72" s="185"/>
      <c r="H72" s="185"/>
      <c r="I72" s="185"/>
      <c r="J72" s="186">
        <f>J233</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856</v>
      </c>
      <c r="E73" s="185"/>
      <c r="F73" s="185"/>
      <c r="G73" s="185"/>
      <c r="H73" s="185"/>
      <c r="I73" s="185"/>
      <c r="J73" s="186">
        <f>J244</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276</v>
      </c>
      <c r="E74" s="180"/>
      <c r="F74" s="180"/>
      <c r="G74" s="180"/>
      <c r="H74" s="180"/>
      <c r="I74" s="180"/>
      <c r="J74" s="181">
        <f>J247</f>
        <v>0</v>
      </c>
      <c r="K74" s="178"/>
      <c r="L74" s="182"/>
      <c r="S74" s="9"/>
      <c r="T74" s="9"/>
      <c r="U74" s="9"/>
      <c r="V74" s="9"/>
      <c r="W74" s="9"/>
      <c r="X74" s="9"/>
      <c r="Y74" s="9"/>
      <c r="Z74" s="9"/>
      <c r="AA74" s="9"/>
      <c r="AB74" s="9"/>
      <c r="AC74" s="9"/>
      <c r="AD74" s="9"/>
      <c r="AE74" s="9"/>
    </row>
    <row r="75" s="10" customFormat="1" ht="19.92" customHeight="1">
      <c r="A75" s="10"/>
      <c r="B75" s="183"/>
      <c r="C75" s="127"/>
      <c r="D75" s="184" t="s">
        <v>881</v>
      </c>
      <c r="E75" s="185"/>
      <c r="F75" s="185"/>
      <c r="G75" s="185"/>
      <c r="H75" s="185"/>
      <c r="I75" s="185"/>
      <c r="J75" s="186">
        <f>J248</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404</v>
      </c>
      <c r="E76" s="185"/>
      <c r="F76" s="185"/>
      <c r="G76" s="185"/>
      <c r="H76" s="185"/>
      <c r="I76" s="185"/>
      <c r="J76" s="186">
        <f>J276</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278</v>
      </c>
      <c r="E77" s="185"/>
      <c r="F77" s="185"/>
      <c r="G77" s="185"/>
      <c r="H77" s="185"/>
      <c r="I77" s="185"/>
      <c r="J77" s="186">
        <f>J280</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279</v>
      </c>
      <c r="E78" s="185"/>
      <c r="F78" s="185"/>
      <c r="G78" s="185"/>
      <c r="H78" s="185"/>
      <c r="I78" s="185"/>
      <c r="J78" s="186">
        <f>J418</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405</v>
      </c>
      <c r="E79" s="185"/>
      <c r="F79" s="185"/>
      <c r="G79" s="185"/>
      <c r="H79" s="185"/>
      <c r="I79" s="185"/>
      <c r="J79" s="186">
        <f>J453</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406</v>
      </c>
      <c r="E80" s="185"/>
      <c r="F80" s="185"/>
      <c r="G80" s="185"/>
      <c r="H80" s="185"/>
      <c r="I80" s="185"/>
      <c r="J80" s="186">
        <f>J488</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1205</v>
      </c>
      <c r="E81" s="185"/>
      <c r="F81" s="185"/>
      <c r="G81" s="185"/>
      <c r="H81" s="185"/>
      <c r="I81" s="185"/>
      <c r="J81" s="186">
        <f>J523</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1206</v>
      </c>
      <c r="E82" s="185"/>
      <c r="F82" s="185"/>
      <c r="G82" s="185"/>
      <c r="H82" s="185"/>
      <c r="I82" s="185"/>
      <c r="J82" s="186">
        <f>J566</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882</v>
      </c>
      <c r="E83" s="185"/>
      <c r="F83" s="185"/>
      <c r="G83" s="185"/>
      <c r="H83" s="185"/>
      <c r="I83" s="185"/>
      <c r="J83" s="186">
        <f>J568</f>
        <v>0</v>
      </c>
      <c r="K83" s="127"/>
      <c r="L83" s="187"/>
      <c r="S83" s="10"/>
      <c r="T83" s="10"/>
      <c r="U83" s="10"/>
      <c r="V83" s="10"/>
      <c r="W83" s="10"/>
      <c r="X83" s="10"/>
      <c r="Y83" s="10"/>
      <c r="Z83" s="10"/>
      <c r="AA83" s="10"/>
      <c r="AB83" s="10"/>
      <c r="AC83" s="10"/>
      <c r="AD83" s="10"/>
      <c r="AE83" s="10"/>
    </row>
    <row r="84" s="2" customFormat="1" ht="21.84"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7"/>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7"/>
      <c r="S89" s="40"/>
      <c r="T89" s="40"/>
      <c r="U89" s="40"/>
      <c r="V89" s="40"/>
      <c r="W89" s="40"/>
      <c r="X89" s="40"/>
      <c r="Y89" s="40"/>
      <c r="Z89" s="40"/>
      <c r="AA89" s="40"/>
      <c r="AB89" s="40"/>
      <c r="AC89" s="40"/>
      <c r="AD89" s="40"/>
      <c r="AE89" s="40"/>
    </row>
    <row r="90" s="2" customFormat="1" ht="24.96" customHeight="1">
      <c r="A90" s="40"/>
      <c r="B90" s="41"/>
      <c r="C90" s="25" t="s">
        <v>280</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172" t="str">
        <f>E7</f>
        <v>Rekonstrukce a modernizace VŠ kolejí Kounicova 50</v>
      </c>
      <c r="F93" s="34"/>
      <c r="G93" s="34"/>
      <c r="H93" s="34"/>
      <c r="I93" s="42"/>
      <c r="J93" s="42"/>
      <c r="K93" s="42"/>
      <c r="L93" s="147"/>
      <c r="S93" s="40"/>
      <c r="T93" s="40"/>
      <c r="U93" s="40"/>
      <c r="V93" s="40"/>
      <c r="W93" s="40"/>
      <c r="X93" s="40"/>
      <c r="Y93" s="40"/>
      <c r="Z93" s="40"/>
      <c r="AA93" s="40"/>
      <c r="AB93" s="40"/>
      <c r="AC93" s="40"/>
      <c r="AD93" s="40"/>
      <c r="AE93" s="40"/>
    </row>
    <row r="94" s="1" customFormat="1" ht="12" customHeight="1">
      <c r="B94" s="23"/>
      <c r="C94" s="34" t="s">
        <v>265</v>
      </c>
      <c r="D94" s="24"/>
      <c r="E94" s="24"/>
      <c r="F94" s="24"/>
      <c r="G94" s="24"/>
      <c r="H94" s="24"/>
      <c r="I94" s="24"/>
      <c r="J94" s="24"/>
      <c r="K94" s="24"/>
      <c r="L94" s="22"/>
    </row>
    <row r="95" s="1" customFormat="1" ht="16.5" customHeight="1">
      <c r="B95" s="23"/>
      <c r="C95" s="24"/>
      <c r="D95" s="24"/>
      <c r="E95" s="172" t="s">
        <v>877</v>
      </c>
      <c r="F95" s="24"/>
      <c r="G95" s="24"/>
      <c r="H95" s="24"/>
      <c r="I95" s="24"/>
      <c r="J95" s="24"/>
      <c r="K95" s="24"/>
      <c r="L95" s="22"/>
    </row>
    <row r="96" s="1" customFormat="1" ht="12" customHeight="1">
      <c r="B96" s="23"/>
      <c r="C96" s="34" t="s">
        <v>267</v>
      </c>
      <c r="D96" s="24"/>
      <c r="E96" s="24"/>
      <c r="F96" s="24"/>
      <c r="G96" s="24"/>
      <c r="H96" s="24"/>
      <c r="I96" s="24"/>
      <c r="J96" s="24"/>
      <c r="K96" s="24"/>
      <c r="L96" s="22"/>
    </row>
    <row r="97" s="2" customFormat="1" ht="16.5" customHeight="1">
      <c r="A97" s="40"/>
      <c r="B97" s="41"/>
      <c r="C97" s="42"/>
      <c r="D97" s="42"/>
      <c r="E97" s="269" t="s">
        <v>1203</v>
      </c>
      <c r="F97" s="42"/>
      <c r="G97" s="42"/>
      <c r="H97" s="42"/>
      <c r="I97" s="42"/>
      <c r="J97" s="42"/>
      <c r="K97" s="42"/>
      <c r="L97" s="147"/>
      <c r="S97" s="40"/>
      <c r="T97" s="40"/>
      <c r="U97" s="40"/>
      <c r="V97" s="40"/>
      <c r="W97" s="40"/>
      <c r="X97" s="40"/>
      <c r="Y97" s="40"/>
      <c r="Z97" s="40"/>
      <c r="AA97" s="40"/>
      <c r="AB97" s="40"/>
      <c r="AC97" s="40"/>
      <c r="AD97" s="40"/>
      <c r="AE97" s="40"/>
    </row>
    <row r="98" s="2" customFormat="1" ht="12" customHeight="1">
      <c r="A98" s="40"/>
      <c r="B98" s="41"/>
      <c r="C98" s="34" t="s">
        <v>401</v>
      </c>
      <c r="D98" s="42"/>
      <c r="E98" s="42"/>
      <c r="F98" s="42"/>
      <c r="G98" s="42"/>
      <c r="H98" s="42"/>
      <c r="I98" s="42"/>
      <c r="J98" s="42"/>
      <c r="K98" s="42"/>
      <c r="L98" s="147"/>
      <c r="S98" s="40"/>
      <c r="T98" s="40"/>
      <c r="U98" s="40"/>
      <c r="V98" s="40"/>
      <c r="W98" s="40"/>
      <c r="X98" s="40"/>
      <c r="Y98" s="40"/>
      <c r="Z98" s="40"/>
      <c r="AA98" s="40"/>
      <c r="AB98" s="40"/>
      <c r="AC98" s="40"/>
      <c r="AD98" s="40"/>
      <c r="AE98" s="40"/>
    </row>
    <row r="99" s="2" customFormat="1" ht="16.5" customHeight="1">
      <c r="A99" s="40"/>
      <c r="B99" s="41"/>
      <c r="C99" s="42"/>
      <c r="D99" s="42"/>
      <c r="E99" s="71" t="str">
        <f>E13</f>
        <v>SO-02.2.5 - Středový trakt 12.NP</v>
      </c>
      <c r="F99" s="42"/>
      <c r="G99" s="42"/>
      <c r="H99" s="42"/>
      <c r="I99" s="42"/>
      <c r="J99" s="42"/>
      <c r="K99" s="42"/>
      <c r="L99" s="147"/>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2" customHeight="1">
      <c r="A101" s="40"/>
      <c r="B101" s="41"/>
      <c r="C101" s="34" t="s">
        <v>22</v>
      </c>
      <c r="D101" s="42"/>
      <c r="E101" s="42"/>
      <c r="F101" s="29" t="str">
        <f>F16</f>
        <v>Kounicova 50, Brno</v>
      </c>
      <c r="G101" s="42"/>
      <c r="H101" s="42"/>
      <c r="I101" s="34" t="s">
        <v>24</v>
      </c>
      <c r="J101" s="74" t="str">
        <f>IF(J16="","",J16)</f>
        <v>20. 3. 2023</v>
      </c>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5.15" customHeight="1">
      <c r="A103" s="40"/>
      <c r="B103" s="41"/>
      <c r="C103" s="34" t="s">
        <v>26</v>
      </c>
      <c r="D103" s="42"/>
      <c r="E103" s="42"/>
      <c r="F103" s="29" t="str">
        <f>E19</f>
        <v>Intar a.s.</v>
      </c>
      <c r="G103" s="42"/>
      <c r="H103" s="42"/>
      <c r="I103" s="34" t="s">
        <v>32</v>
      </c>
      <c r="J103" s="38" t="str">
        <f>E25</f>
        <v>Intar a.s.</v>
      </c>
      <c r="K103" s="42"/>
      <c r="L103" s="147"/>
      <c r="S103" s="40"/>
      <c r="T103" s="40"/>
      <c r="U103" s="40"/>
      <c r="V103" s="40"/>
      <c r="W103" s="40"/>
      <c r="X103" s="40"/>
      <c r="Y103" s="40"/>
      <c r="Z103" s="40"/>
      <c r="AA103" s="40"/>
      <c r="AB103" s="40"/>
      <c r="AC103" s="40"/>
      <c r="AD103" s="40"/>
      <c r="AE103" s="40"/>
    </row>
    <row r="104" s="2" customFormat="1" ht="15.15" customHeight="1">
      <c r="A104" s="40"/>
      <c r="B104" s="41"/>
      <c r="C104" s="34" t="s">
        <v>30</v>
      </c>
      <c r="D104" s="42"/>
      <c r="E104" s="42"/>
      <c r="F104" s="29" t="str">
        <f>IF(E22="","",E22)</f>
        <v>Vyplň údaj</v>
      </c>
      <c r="G104" s="42"/>
      <c r="H104" s="42"/>
      <c r="I104" s="34" t="s">
        <v>34</v>
      </c>
      <c r="J104" s="38" t="str">
        <f>E28</f>
        <v>Toman Martin</v>
      </c>
      <c r="K104" s="42"/>
      <c r="L104" s="147"/>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7"/>
      <c r="S105" s="40"/>
      <c r="T105" s="40"/>
      <c r="U105" s="40"/>
      <c r="V105" s="40"/>
      <c r="W105" s="40"/>
      <c r="X105" s="40"/>
      <c r="Y105" s="40"/>
      <c r="Z105" s="40"/>
      <c r="AA105" s="40"/>
      <c r="AB105" s="40"/>
      <c r="AC105" s="40"/>
      <c r="AD105" s="40"/>
      <c r="AE105" s="40"/>
    </row>
    <row r="106" s="11" customFormat="1" ht="29.28" customHeight="1">
      <c r="A106" s="188"/>
      <c r="B106" s="189"/>
      <c r="C106" s="190" t="s">
        <v>281</v>
      </c>
      <c r="D106" s="191" t="s">
        <v>57</v>
      </c>
      <c r="E106" s="191" t="s">
        <v>53</v>
      </c>
      <c r="F106" s="191" t="s">
        <v>54</v>
      </c>
      <c r="G106" s="191" t="s">
        <v>282</v>
      </c>
      <c r="H106" s="191" t="s">
        <v>283</v>
      </c>
      <c r="I106" s="191" t="s">
        <v>284</v>
      </c>
      <c r="J106" s="191" t="s">
        <v>271</v>
      </c>
      <c r="K106" s="192" t="s">
        <v>285</v>
      </c>
      <c r="L106" s="193"/>
      <c r="M106" s="94" t="s">
        <v>21</v>
      </c>
      <c r="N106" s="95" t="s">
        <v>42</v>
      </c>
      <c r="O106" s="95" t="s">
        <v>286</v>
      </c>
      <c r="P106" s="95" t="s">
        <v>287</v>
      </c>
      <c r="Q106" s="95" t="s">
        <v>288</v>
      </c>
      <c r="R106" s="95" t="s">
        <v>289</v>
      </c>
      <c r="S106" s="95" t="s">
        <v>290</v>
      </c>
      <c r="T106" s="96" t="s">
        <v>291</v>
      </c>
      <c r="U106" s="188"/>
      <c r="V106" s="188"/>
      <c r="W106" s="188"/>
      <c r="X106" s="188"/>
      <c r="Y106" s="188"/>
      <c r="Z106" s="188"/>
      <c r="AA106" s="188"/>
      <c r="AB106" s="188"/>
      <c r="AC106" s="188"/>
      <c r="AD106" s="188"/>
      <c r="AE106" s="188"/>
    </row>
    <row r="107" s="2" customFormat="1" ht="22.8" customHeight="1">
      <c r="A107" s="40"/>
      <c r="B107" s="41"/>
      <c r="C107" s="101" t="s">
        <v>292</v>
      </c>
      <c r="D107" s="42"/>
      <c r="E107" s="42"/>
      <c r="F107" s="42"/>
      <c r="G107" s="42"/>
      <c r="H107" s="42"/>
      <c r="I107" s="42"/>
      <c r="J107" s="194">
        <f>BK107</f>
        <v>0</v>
      </c>
      <c r="K107" s="42"/>
      <c r="L107" s="46"/>
      <c r="M107" s="97"/>
      <c r="N107" s="195"/>
      <c r="O107" s="98"/>
      <c r="P107" s="196">
        <f>P108+P247</f>
        <v>0</v>
      </c>
      <c r="Q107" s="98"/>
      <c r="R107" s="196">
        <f>R108+R247</f>
        <v>54.106218570000003</v>
      </c>
      <c r="S107" s="98"/>
      <c r="T107" s="197">
        <f>T108+T247</f>
        <v>0.055665499999999993</v>
      </c>
      <c r="U107" s="40"/>
      <c r="V107" s="40"/>
      <c r="W107" s="40"/>
      <c r="X107" s="40"/>
      <c r="Y107" s="40"/>
      <c r="Z107" s="40"/>
      <c r="AA107" s="40"/>
      <c r="AB107" s="40"/>
      <c r="AC107" s="40"/>
      <c r="AD107" s="40"/>
      <c r="AE107" s="40"/>
      <c r="AT107" s="19" t="s">
        <v>71</v>
      </c>
      <c r="AU107" s="19" t="s">
        <v>272</v>
      </c>
      <c r="BK107" s="198">
        <f>BK108+BK247</f>
        <v>0</v>
      </c>
    </row>
    <row r="108" s="12" customFormat="1" ht="25.92" customHeight="1">
      <c r="A108" s="12"/>
      <c r="B108" s="199"/>
      <c r="C108" s="200"/>
      <c r="D108" s="201" t="s">
        <v>71</v>
      </c>
      <c r="E108" s="202" t="s">
        <v>293</v>
      </c>
      <c r="F108" s="202" t="s">
        <v>294</v>
      </c>
      <c r="G108" s="200"/>
      <c r="H108" s="200"/>
      <c r="I108" s="203"/>
      <c r="J108" s="204">
        <f>BK108</f>
        <v>0</v>
      </c>
      <c r="K108" s="200"/>
      <c r="L108" s="205"/>
      <c r="M108" s="206"/>
      <c r="N108" s="207"/>
      <c r="O108" s="207"/>
      <c r="P108" s="208">
        <f>P109+P115+P181+P233+P244</f>
        <v>0</v>
      </c>
      <c r="Q108" s="207"/>
      <c r="R108" s="208">
        <f>R109+R115+R181+R233+R244</f>
        <v>39.307952600000007</v>
      </c>
      <c r="S108" s="207"/>
      <c r="T108" s="209">
        <f>T109+T115+T181+T233+T244</f>
        <v>0</v>
      </c>
      <c r="U108" s="12"/>
      <c r="V108" s="12"/>
      <c r="W108" s="12"/>
      <c r="X108" s="12"/>
      <c r="Y108" s="12"/>
      <c r="Z108" s="12"/>
      <c r="AA108" s="12"/>
      <c r="AB108" s="12"/>
      <c r="AC108" s="12"/>
      <c r="AD108" s="12"/>
      <c r="AE108" s="12"/>
      <c r="AR108" s="210" t="s">
        <v>79</v>
      </c>
      <c r="AT108" s="211" t="s">
        <v>71</v>
      </c>
      <c r="AU108" s="211" t="s">
        <v>72</v>
      </c>
      <c r="AY108" s="210" t="s">
        <v>295</v>
      </c>
      <c r="BK108" s="212">
        <f>BK109+BK115+BK181+BK233+BK244</f>
        <v>0</v>
      </c>
    </row>
    <row r="109" s="12" customFormat="1" ht="22.8" customHeight="1">
      <c r="A109" s="12"/>
      <c r="B109" s="199"/>
      <c r="C109" s="200"/>
      <c r="D109" s="201" t="s">
        <v>71</v>
      </c>
      <c r="E109" s="213" t="s">
        <v>92</v>
      </c>
      <c r="F109" s="213" t="s">
        <v>883</v>
      </c>
      <c r="G109" s="200"/>
      <c r="H109" s="200"/>
      <c r="I109" s="203"/>
      <c r="J109" s="214">
        <f>BK109</f>
        <v>0</v>
      </c>
      <c r="K109" s="200"/>
      <c r="L109" s="205"/>
      <c r="M109" s="206"/>
      <c r="N109" s="207"/>
      <c r="O109" s="207"/>
      <c r="P109" s="208">
        <f>SUM(P110:P114)</f>
        <v>0</v>
      </c>
      <c r="Q109" s="207"/>
      <c r="R109" s="208">
        <f>SUM(R110:R114)</f>
        <v>0.0087200000000000003</v>
      </c>
      <c r="S109" s="207"/>
      <c r="T109" s="209">
        <f>SUM(T110:T114)</f>
        <v>0</v>
      </c>
      <c r="U109" s="12"/>
      <c r="V109" s="12"/>
      <c r="W109" s="12"/>
      <c r="X109" s="12"/>
      <c r="Y109" s="12"/>
      <c r="Z109" s="12"/>
      <c r="AA109" s="12"/>
      <c r="AB109" s="12"/>
      <c r="AC109" s="12"/>
      <c r="AD109" s="12"/>
      <c r="AE109" s="12"/>
      <c r="AR109" s="210" t="s">
        <v>79</v>
      </c>
      <c r="AT109" s="211" t="s">
        <v>71</v>
      </c>
      <c r="AU109" s="211" t="s">
        <v>79</v>
      </c>
      <c r="AY109" s="210" t="s">
        <v>295</v>
      </c>
      <c r="BK109" s="212">
        <f>SUM(BK110:BK114)</f>
        <v>0</v>
      </c>
    </row>
    <row r="110" s="2" customFormat="1" ht="24.15" customHeight="1">
      <c r="A110" s="40"/>
      <c r="B110" s="41"/>
      <c r="C110" s="215" t="s">
        <v>79</v>
      </c>
      <c r="D110" s="215" t="s">
        <v>298</v>
      </c>
      <c r="E110" s="216" t="s">
        <v>884</v>
      </c>
      <c r="F110" s="217" t="s">
        <v>885</v>
      </c>
      <c r="G110" s="218" t="s">
        <v>348</v>
      </c>
      <c r="H110" s="219">
        <v>0.0080000000000000002</v>
      </c>
      <c r="I110" s="220"/>
      <c r="J110" s="221">
        <f>ROUND(I110*H110,2)</f>
        <v>0</v>
      </c>
      <c r="K110" s="217" t="s">
        <v>302</v>
      </c>
      <c r="L110" s="46"/>
      <c r="M110" s="222" t="s">
        <v>21</v>
      </c>
      <c r="N110" s="223" t="s">
        <v>43</v>
      </c>
      <c r="O110" s="86"/>
      <c r="P110" s="224">
        <f>O110*H110</f>
        <v>0</v>
      </c>
      <c r="Q110" s="224">
        <v>1.0900000000000001</v>
      </c>
      <c r="R110" s="224">
        <f>Q110*H110</f>
        <v>0.0087200000000000003</v>
      </c>
      <c r="S110" s="224">
        <v>0</v>
      </c>
      <c r="T110" s="225">
        <f>S110*H110</f>
        <v>0</v>
      </c>
      <c r="U110" s="40"/>
      <c r="V110" s="40"/>
      <c r="W110" s="40"/>
      <c r="X110" s="40"/>
      <c r="Y110" s="40"/>
      <c r="Z110" s="40"/>
      <c r="AA110" s="40"/>
      <c r="AB110" s="40"/>
      <c r="AC110" s="40"/>
      <c r="AD110" s="40"/>
      <c r="AE110" s="40"/>
      <c r="AR110" s="226" t="s">
        <v>303</v>
      </c>
      <c r="AT110" s="226" t="s">
        <v>298</v>
      </c>
      <c r="AU110" s="226" t="s">
        <v>81</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303</v>
      </c>
      <c r="BM110" s="226" t="s">
        <v>2020</v>
      </c>
    </row>
    <row r="111" s="2" customFormat="1">
      <c r="A111" s="40"/>
      <c r="B111" s="41"/>
      <c r="C111" s="42"/>
      <c r="D111" s="228" t="s">
        <v>305</v>
      </c>
      <c r="E111" s="42"/>
      <c r="F111" s="229" t="s">
        <v>887</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305</v>
      </c>
      <c r="AU111" s="19" t="s">
        <v>81</v>
      </c>
    </row>
    <row r="112" s="13" customFormat="1">
      <c r="A112" s="13"/>
      <c r="B112" s="233"/>
      <c r="C112" s="234"/>
      <c r="D112" s="235" t="s">
        <v>307</v>
      </c>
      <c r="E112" s="236" t="s">
        <v>21</v>
      </c>
      <c r="F112" s="237" t="s">
        <v>888</v>
      </c>
      <c r="G112" s="234"/>
      <c r="H112" s="236" t="s">
        <v>21</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307</v>
      </c>
      <c r="AU112" s="243" t="s">
        <v>81</v>
      </c>
      <c r="AV112" s="13" t="s">
        <v>79</v>
      </c>
      <c r="AW112" s="13" t="s">
        <v>33</v>
      </c>
      <c r="AX112" s="13" t="s">
        <v>72</v>
      </c>
      <c r="AY112" s="243" t="s">
        <v>295</v>
      </c>
    </row>
    <row r="113" s="14" customFormat="1">
      <c r="A113" s="14"/>
      <c r="B113" s="244"/>
      <c r="C113" s="245"/>
      <c r="D113" s="235" t="s">
        <v>307</v>
      </c>
      <c r="E113" s="246" t="s">
        <v>21</v>
      </c>
      <c r="F113" s="247" t="s">
        <v>889</v>
      </c>
      <c r="G113" s="245"/>
      <c r="H113" s="248">
        <v>0.0080000000000000002</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307</v>
      </c>
      <c r="AU113" s="254" t="s">
        <v>81</v>
      </c>
      <c r="AV113" s="14" t="s">
        <v>81</v>
      </c>
      <c r="AW113" s="14" t="s">
        <v>33</v>
      </c>
      <c r="AX113" s="14" t="s">
        <v>72</v>
      </c>
      <c r="AY113" s="254" t="s">
        <v>295</v>
      </c>
    </row>
    <row r="114" s="15" customFormat="1">
      <c r="A114" s="15"/>
      <c r="B114" s="255"/>
      <c r="C114" s="256"/>
      <c r="D114" s="235" t="s">
        <v>307</v>
      </c>
      <c r="E114" s="257" t="s">
        <v>21</v>
      </c>
      <c r="F114" s="258" t="s">
        <v>312</v>
      </c>
      <c r="G114" s="256"/>
      <c r="H114" s="259">
        <v>0.0080000000000000002</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307</v>
      </c>
      <c r="AU114" s="265" t="s">
        <v>81</v>
      </c>
      <c r="AV114" s="15" t="s">
        <v>303</v>
      </c>
      <c r="AW114" s="15" t="s">
        <v>33</v>
      </c>
      <c r="AX114" s="15" t="s">
        <v>79</v>
      </c>
      <c r="AY114" s="265" t="s">
        <v>295</v>
      </c>
    </row>
    <row r="115" s="12" customFormat="1" ht="22.8" customHeight="1">
      <c r="A115" s="12"/>
      <c r="B115" s="199"/>
      <c r="C115" s="200"/>
      <c r="D115" s="201" t="s">
        <v>71</v>
      </c>
      <c r="E115" s="213" t="s">
        <v>303</v>
      </c>
      <c r="F115" s="213" t="s">
        <v>904</v>
      </c>
      <c r="G115" s="200"/>
      <c r="H115" s="200"/>
      <c r="I115" s="203"/>
      <c r="J115" s="214">
        <f>BK115</f>
        <v>0</v>
      </c>
      <c r="K115" s="200"/>
      <c r="L115" s="205"/>
      <c r="M115" s="206"/>
      <c r="N115" s="207"/>
      <c r="O115" s="207"/>
      <c r="P115" s="208">
        <f>SUM(P116:P180)</f>
        <v>0</v>
      </c>
      <c r="Q115" s="207"/>
      <c r="R115" s="208">
        <f>SUM(R116:R180)</f>
        <v>5.02951177</v>
      </c>
      <c r="S115" s="207"/>
      <c r="T115" s="209">
        <f>SUM(T116:T180)</f>
        <v>0</v>
      </c>
      <c r="U115" s="12"/>
      <c r="V115" s="12"/>
      <c r="W115" s="12"/>
      <c r="X115" s="12"/>
      <c r="Y115" s="12"/>
      <c r="Z115" s="12"/>
      <c r="AA115" s="12"/>
      <c r="AB115" s="12"/>
      <c r="AC115" s="12"/>
      <c r="AD115" s="12"/>
      <c r="AE115" s="12"/>
      <c r="AR115" s="210" t="s">
        <v>79</v>
      </c>
      <c r="AT115" s="211" t="s">
        <v>71</v>
      </c>
      <c r="AU115" s="211" t="s">
        <v>79</v>
      </c>
      <c r="AY115" s="210" t="s">
        <v>295</v>
      </c>
      <c r="BK115" s="212">
        <f>SUM(BK116:BK180)</f>
        <v>0</v>
      </c>
    </row>
    <row r="116" s="2" customFormat="1" ht="49.05" customHeight="1">
      <c r="A116" s="40"/>
      <c r="B116" s="41"/>
      <c r="C116" s="215" t="s">
        <v>81</v>
      </c>
      <c r="D116" s="215" t="s">
        <v>298</v>
      </c>
      <c r="E116" s="216" t="s">
        <v>905</v>
      </c>
      <c r="F116" s="217" t="s">
        <v>906</v>
      </c>
      <c r="G116" s="218" t="s">
        <v>315</v>
      </c>
      <c r="H116" s="219">
        <v>1.45</v>
      </c>
      <c r="I116" s="220"/>
      <c r="J116" s="221">
        <f>ROUND(I116*H116,2)</f>
        <v>0</v>
      </c>
      <c r="K116" s="217" t="s">
        <v>302</v>
      </c>
      <c r="L116" s="46"/>
      <c r="M116" s="222" t="s">
        <v>21</v>
      </c>
      <c r="N116" s="223" t="s">
        <v>43</v>
      </c>
      <c r="O116" s="86"/>
      <c r="P116" s="224">
        <f>O116*H116</f>
        <v>0</v>
      </c>
      <c r="Q116" s="224">
        <v>2.5020099999999998</v>
      </c>
      <c r="R116" s="224">
        <f>Q116*H116</f>
        <v>3.6279144999999997</v>
      </c>
      <c r="S116" s="224">
        <v>0</v>
      </c>
      <c r="T116" s="225">
        <f>S116*H116</f>
        <v>0</v>
      </c>
      <c r="U116" s="40"/>
      <c r="V116" s="40"/>
      <c r="W116" s="40"/>
      <c r="X116" s="40"/>
      <c r="Y116" s="40"/>
      <c r="Z116" s="40"/>
      <c r="AA116" s="40"/>
      <c r="AB116" s="40"/>
      <c r="AC116" s="40"/>
      <c r="AD116" s="40"/>
      <c r="AE116" s="40"/>
      <c r="AR116" s="226" t="s">
        <v>303</v>
      </c>
      <c r="AT116" s="226" t="s">
        <v>298</v>
      </c>
      <c r="AU116" s="226" t="s">
        <v>81</v>
      </c>
      <c r="AY116" s="19" t="s">
        <v>295</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303</v>
      </c>
      <c r="BM116" s="226" t="s">
        <v>2021</v>
      </c>
    </row>
    <row r="117" s="2" customFormat="1">
      <c r="A117" s="40"/>
      <c r="B117" s="41"/>
      <c r="C117" s="42"/>
      <c r="D117" s="228" t="s">
        <v>305</v>
      </c>
      <c r="E117" s="42"/>
      <c r="F117" s="229" t="s">
        <v>908</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305</v>
      </c>
      <c r="AU117" s="19" t="s">
        <v>81</v>
      </c>
    </row>
    <row r="118" s="13" customFormat="1">
      <c r="A118" s="13"/>
      <c r="B118" s="233"/>
      <c r="C118" s="234"/>
      <c r="D118" s="235" t="s">
        <v>307</v>
      </c>
      <c r="E118" s="236" t="s">
        <v>21</v>
      </c>
      <c r="F118" s="237" t="s">
        <v>909</v>
      </c>
      <c r="G118" s="234"/>
      <c r="H118" s="236" t="s">
        <v>21</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307</v>
      </c>
      <c r="AU118" s="243" t="s">
        <v>81</v>
      </c>
      <c r="AV118" s="13" t="s">
        <v>79</v>
      </c>
      <c r="AW118" s="13" t="s">
        <v>33</v>
      </c>
      <c r="AX118" s="13" t="s">
        <v>72</v>
      </c>
      <c r="AY118" s="243" t="s">
        <v>295</v>
      </c>
    </row>
    <row r="119" s="14" customFormat="1">
      <c r="A119" s="14"/>
      <c r="B119" s="244"/>
      <c r="C119" s="245"/>
      <c r="D119" s="235" t="s">
        <v>307</v>
      </c>
      <c r="E119" s="246" t="s">
        <v>21</v>
      </c>
      <c r="F119" s="247" t="s">
        <v>910</v>
      </c>
      <c r="G119" s="245"/>
      <c r="H119" s="248">
        <v>1.3680000000000001</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307</v>
      </c>
      <c r="AU119" s="254" t="s">
        <v>81</v>
      </c>
      <c r="AV119" s="14" t="s">
        <v>81</v>
      </c>
      <c r="AW119" s="14" t="s">
        <v>33</v>
      </c>
      <c r="AX119" s="14" t="s">
        <v>72</v>
      </c>
      <c r="AY119" s="254" t="s">
        <v>295</v>
      </c>
    </row>
    <row r="120" s="14" customFormat="1">
      <c r="A120" s="14"/>
      <c r="B120" s="244"/>
      <c r="C120" s="245"/>
      <c r="D120" s="235" t="s">
        <v>307</v>
      </c>
      <c r="E120" s="246" t="s">
        <v>21</v>
      </c>
      <c r="F120" s="247" t="s">
        <v>911</v>
      </c>
      <c r="G120" s="245"/>
      <c r="H120" s="248">
        <v>0.051999999999999998</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307</v>
      </c>
      <c r="AU120" s="254" t="s">
        <v>81</v>
      </c>
      <c r="AV120" s="14" t="s">
        <v>81</v>
      </c>
      <c r="AW120" s="14" t="s">
        <v>33</v>
      </c>
      <c r="AX120" s="14" t="s">
        <v>72</v>
      </c>
      <c r="AY120" s="254" t="s">
        <v>295</v>
      </c>
    </row>
    <row r="121" s="14" customFormat="1">
      <c r="A121" s="14"/>
      <c r="B121" s="244"/>
      <c r="C121" s="245"/>
      <c r="D121" s="235" t="s">
        <v>307</v>
      </c>
      <c r="E121" s="246" t="s">
        <v>21</v>
      </c>
      <c r="F121" s="247" t="s">
        <v>912</v>
      </c>
      <c r="G121" s="245"/>
      <c r="H121" s="248">
        <v>0.029999999999999999</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307</v>
      </c>
      <c r="AU121" s="254" t="s">
        <v>81</v>
      </c>
      <c r="AV121" s="14" t="s">
        <v>81</v>
      </c>
      <c r="AW121" s="14" t="s">
        <v>33</v>
      </c>
      <c r="AX121" s="14" t="s">
        <v>72</v>
      </c>
      <c r="AY121" s="254" t="s">
        <v>295</v>
      </c>
    </row>
    <row r="122" s="15" customFormat="1">
      <c r="A122" s="15"/>
      <c r="B122" s="255"/>
      <c r="C122" s="256"/>
      <c r="D122" s="235" t="s">
        <v>307</v>
      </c>
      <c r="E122" s="257" t="s">
        <v>21</v>
      </c>
      <c r="F122" s="258" t="s">
        <v>312</v>
      </c>
      <c r="G122" s="256"/>
      <c r="H122" s="259">
        <v>1.45</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307</v>
      </c>
      <c r="AU122" s="265" t="s">
        <v>81</v>
      </c>
      <c r="AV122" s="15" t="s">
        <v>303</v>
      </c>
      <c r="AW122" s="15" t="s">
        <v>33</v>
      </c>
      <c r="AX122" s="15" t="s">
        <v>79</v>
      </c>
      <c r="AY122" s="265" t="s">
        <v>295</v>
      </c>
    </row>
    <row r="123" s="2" customFormat="1" ht="37.8" customHeight="1">
      <c r="A123" s="40"/>
      <c r="B123" s="41"/>
      <c r="C123" s="215" t="s">
        <v>92</v>
      </c>
      <c r="D123" s="215" t="s">
        <v>298</v>
      </c>
      <c r="E123" s="216" t="s">
        <v>913</v>
      </c>
      <c r="F123" s="217" t="s">
        <v>914</v>
      </c>
      <c r="G123" s="218" t="s">
        <v>301</v>
      </c>
      <c r="H123" s="219">
        <v>15.9</v>
      </c>
      <c r="I123" s="220"/>
      <c r="J123" s="221">
        <f>ROUND(I123*H123,2)</f>
        <v>0</v>
      </c>
      <c r="K123" s="217" t="s">
        <v>302</v>
      </c>
      <c r="L123" s="46"/>
      <c r="M123" s="222" t="s">
        <v>21</v>
      </c>
      <c r="N123" s="223" t="s">
        <v>43</v>
      </c>
      <c r="O123" s="86"/>
      <c r="P123" s="224">
        <f>O123*H123</f>
        <v>0</v>
      </c>
      <c r="Q123" s="224">
        <v>0.0053299999999999997</v>
      </c>
      <c r="R123" s="224">
        <f>Q123*H123</f>
        <v>0.084747000000000003</v>
      </c>
      <c r="S123" s="224">
        <v>0</v>
      </c>
      <c r="T123" s="225">
        <f>S123*H123</f>
        <v>0</v>
      </c>
      <c r="U123" s="40"/>
      <c r="V123" s="40"/>
      <c r="W123" s="40"/>
      <c r="X123" s="40"/>
      <c r="Y123" s="40"/>
      <c r="Z123" s="40"/>
      <c r="AA123" s="40"/>
      <c r="AB123" s="40"/>
      <c r="AC123" s="40"/>
      <c r="AD123" s="40"/>
      <c r="AE123" s="40"/>
      <c r="AR123" s="226" t="s">
        <v>303</v>
      </c>
      <c r="AT123" s="226" t="s">
        <v>298</v>
      </c>
      <c r="AU123" s="226" t="s">
        <v>81</v>
      </c>
      <c r="AY123" s="19" t="s">
        <v>295</v>
      </c>
      <c r="BE123" s="227">
        <f>IF(N123="základní",J123,0)</f>
        <v>0</v>
      </c>
      <c r="BF123" s="227">
        <f>IF(N123="snížená",J123,0)</f>
        <v>0</v>
      </c>
      <c r="BG123" s="227">
        <f>IF(N123="zákl. přenesená",J123,0)</f>
        <v>0</v>
      </c>
      <c r="BH123" s="227">
        <f>IF(N123="sníž. přenesená",J123,0)</f>
        <v>0</v>
      </c>
      <c r="BI123" s="227">
        <f>IF(N123="nulová",J123,0)</f>
        <v>0</v>
      </c>
      <c r="BJ123" s="19" t="s">
        <v>79</v>
      </c>
      <c r="BK123" s="227">
        <f>ROUND(I123*H123,2)</f>
        <v>0</v>
      </c>
      <c r="BL123" s="19" t="s">
        <v>303</v>
      </c>
      <c r="BM123" s="226" t="s">
        <v>2022</v>
      </c>
    </row>
    <row r="124" s="2" customFormat="1">
      <c r="A124" s="40"/>
      <c r="B124" s="41"/>
      <c r="C124" s="42"/>
      <c r="D124" s="228" t="s">
        <v>305</v>
      </c>
      <c r="E124" s="42"/>
      <c r="F124" s="229" t="s">
        <v>916</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305</v>
      </c>
      <c r="AU124" s="19" t="s">
        <v>81</v>
      </c>
    </row>
    <row r="125" s="13" customFormat="1">
      <c r="A125" s="13"/>
      <c r="B125" s="233"/>
      <c r="C125" s="234"/>
      <c r="D125" s="235" t="s">
        <v>307</v>
      </c>
      <c r="E125" s="236" t="s">
        <v>21</v>
      </c>
      <c r="F125" s="237" t="s">
        <v>909</v>
      </c>
      <c r="G125" s="234"/>
      <c r="H125" s="236" t="s">
        <v>21</v>
      </c>
      <c r="I125" s="238"/>
      <c r="J125" s="234"/>
      <c r="K125" s="234"/>
      <c r="L125" s="239"/>
      <c r="M125" s="240"/>
      <c r="N125" s="241"/>
      <c r="O125" s="241"/>
      <c r="P125" s="241"/>
      <c r="Q125" s="241"/>
      <c r="R125" s="241"/>
      <c r="S125" s="241"/>
      <c r="T125" s="242"/>
      <c r="U125" s="13"/>
      <c r="V125" s="13"/>
      <c r="W125" s="13"/>
      <c r="X125" s="13"/>
      <c r="Y125" s="13"/>
      <c r="Z125" s="13"/>
      <c r="AA125" s="13"/>
      <c r="AB125" s="13"/>
      <c r="AC125" s="13"/>
      <c r="AD125" s="13"/>
      <c r="AE125" s="13"/>
      <c r="AT125" s="243" t="s">
        <v>307</v>
      </c>
      <c r="AU125" s="243" t="s">
        <v>81</v>
      </c>
      <c r="AV125" s="13" t="s">
        <v>79</v>
      </c>
      <c r="AW125" s="13" t="s">
        <v>33</v>
      </c>
      <c r="AX125" s="13" t="s">
        <v>72</v>
      </c>
      <c r="AY125" s="243" t="s">
        <v>295</v>
      </c>
    </row>
    <row r="126" s="14" customFormat="1">
      <c r="A126" s="14"/>
      <c r="B126" s="244"/>
      <c r="C126" s="245"/>
      <c r="D126" s="235" t="s">
        <v>307</v>
      </c>
      <c r="E126" s="246" t="s">
        <v>21</v>
      </c>
      <c r="F126" s="247" t="s">
        <v>917</v>
      </c>
      <c r="G126" s="245"/>
      <c r="H126" s="248">
        <v>14.4</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307</v>
      </c>
      <c r="AU126" s="254" t="s">
        <v>81</v>
      </c>
      <c r="AV126" s="14" t="s">
        <v>81</v>
      </c>
      <c r="AW126" s="14" t="s">
        <v>33</v>
      </c>
      <c r="AX126" s="14" t="s">
        <v>72</v>
      </c>
      <c r="AY126" s="254" t="s">
        <v>295</v>
      </c>
    </row>
    <row r="127" s="14" customFormat="1">
      <c r="A127" s="14"/>
      <c r="B127" s="244"/>
      <c r="C127" s="245"/>
      <c r="D127" s="235" t="s">
        <v>307</v>
      </c>
      <c r="E127" s="246" t="s">
        <v>21</v>
      </c>
      <c r="F127" s="247" t="s">
        <v>918</v>
      </c>
      <c r="G127" s="245"/>
      <c r="H127" s="248">
        <v>1.5</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307</v>
      </c>
      <c r="AU127" s="254" t="s">
        <v>81</v>
      </c>
      <c r="AV127" s="14" t="s">
        <v>81</v>
      </c>
      <c r="AW127" s="14" t="s">
        <v>33</v>
      </c>
      <c r="AX127" s="14" t="s">
        <v>72</v>
      </c>
      <c r="AY127" s="254" t="s">
        <v>295</v>
      </c>
    </row>
    <row r="128" s="15" customFormat="1">
      <c r="A128" s="15"/>
      <c r="B128" s="255"/>
      <c r="C128" s="256"/>
      <c r="D128" s="235" t="s">
        <v>307</v>
      </c>
      <c r="E128" s="257" t="s">
        <v>21</v>
      </c>
      <c r="F128" s="258" t="s">
        <v>312</v>
      </c>
      <c r="G128" s="256"/>
      <c r="H128" s="259">
        <v>15.9</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307</v>
      </c>
      <c r="AU128" s="265" t="s">
        <v>81</v>
      </c>
      <c r="AV128" s="15" t="s">
        <v>303</v>
      </c>
      <c r="AW128" s="15" t="s">
        <v>33</v>
      </c>
      <c r="AX128" s="15" t="s">
        <v>79</v>
      </c>
      <c r="AY128" s="265" t="s">
        <v>295</v>
      </c>
    </row>
    <row r="129" s="2" customFormat="1" ht="37.8" customHeight="1">
      <c r="A129" s="40"/>
      <c r="B129" s="41"/>
      <c r="C129" s="215" t="s">
        <v>303</v>
      </c>
      <c r="D129" s="215" t="s">
        <v>298</v>
      </c>
      <c r="E129" s="216" t="s">
        <v>919</v>
      </c>
      <c r="F129" s="217" t="s">
        <v>920</v>
      </c>
      <c r="G129" s="218" t="s">
        <v>301</v>
      </c>
      <c r="H129" s="219">
        <v>15.9</v>
      </c>
      <c r="I129" s="220"/>
      <c r="J129" s="221">
        <f>ROUND(I129*H129,2)</f>
        <v>0</v>
      </c>
      <c r="K129" s="217" t="s">
        <v>302</v>
      </c>
      <c r="L129" s="46"/>
      <c r="M129" s="222" t="s">
        <v>21</v>
      </c>
      <c r="N129" s="223"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303</v>
      </c>
      <c r="AT129" s="226" t="s">
        <v>298</v>
      </c>
      <c r="AU129" s="226" t="s">
        <v>81</v>
      </c>
      <c r="AY129" s="19" t="s">
        <v>295</v>
      </c>
      <c r="BE129" s="227">
        <f>IF(N129="základní",J129,0)</f>
        <v>0</v>
      </c>
      <c r="BF129" s="227">
        <f>IF(N129="snížená",J129,0)</f>
        <v>0</v>
      </c>
      <c r="BG129" s="227">
        <f>IF(N129="zákl. přenesená",J129,0)</f>
        <v>0</v>
      </c>
      <c r="BH129" s="227">
        <f>IF(N129="sníž. přenesená",J129,0)</f>
        <v>0</v>
      </c>
      <c r="BI129" s="227">
        <f>IF(N129="nulová",J129,0)</f>
        <v>0</v>
      </c>
      <c r="BJ129" s="19" t="s">
        <v>79</v>
      </c>
      <c r="BK129" s="227">
        <f>ROUND(I129*H129,2)</f>
        <v>0</v>
      </c>
      <c r="BL129" s="19" t="s">
        <v>303</v>
      </c>
      <c r="BM129" s="226" t="s">
        <v>2023</v>
      </c>
    </row>
    <row r="130" s="2" customFormat="1">
      <c r="A130" s="40"/>
      <c r="B130" s="41"/>
      <c r="C130" s="42"/>
      <c r="D130" s="228" t="s">
        <v>305</v>
      </c>
      <c r="E130" s="42"/>
      <c r="F130" s="229" t="s">
        <v>922</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305</v>
      </c>
      <c r="AU130" s="19" t="s">
        <v>81</v>
      </c>
    </row>
    <row r="131" s="2" customFormat="1" ht="37.8" customHeight="1">
      <c r="A131" s="40"/>
      <c r="B131" s="41"/>
      <c r="C131" s="215" t="s">
        <v>332</v>
      </c>
      <c r="D131" s="215" t="s">
        <v>298</v>
      </c>
      <c r="E131" s="216" t="s">
        <v>923</v>
      </c>
      <c r="F131" s="217" t="s">
        <v>924</v>
      </c>
      <c r="G131" s="218" t="s">
        <v>301</v>
      </c>
      <c r="H131" s="219">
        <v>14.4</v>
      </c>
      <c r="I131" s="220"/>
      <c r="J131" s="221">
        <f>ROUND(I131*H131,2)</f>
        <v>0</v>
      </c>
      <c r="K131" s="217" t="s">
        <v>302</v>
      </c>
      <c r="L131" s="46"/>
      <c r="M131" s="222" t="s">
        <v>21</v>
      </c>
      <c r="N131" s="223" t="s">
        <v>43</v>
      </c>
      <c r="O131" s="86"/>
      <c r="P131" s="224">
        <f>O131*H131</f>
        <v>0</v>
      </c>
      <c r="Q131" s="224">
        <v>0.00080999999999999996</v>
      </c>
      <c r="R131" s="224">
        <f>Q131*H131</f>
        <v>0.011663999999999999</v>
      </c>
      <c r="S131" s="224">
        <v>0</v>
      </c>
      <c r="T131" s="225">
        <f>S131*H131</f>
        <v>0</v>
      </c>
      <c r="U131" s="40"/>
      <c r="V131" s="40"/>
      <c r="W131" s="40"/>
      <c r="X131" s="40"/>
      <c r="Y131" s="40"/>
      <c r="Z131" s="40"/>
      <c r="AA131" s="40"/>
      <c r="AB131" s="40"/>
      <c r="AC131" s="40"/>
      <c r="AD131" s="40"/>
      <c r="AE131" s="40"/>
      <c r="AR131" s="226" t="s">
        <v>303</v>
      </c>
      <c r="AT131" s="226" t="s">
        <v>298</v>
      </c>
      <c r="AU131" s="226" t="s">
        <v>81</v>
      </c>
      <c r="AY131" s="19" t="s">
        <v>295</v>
      </c>
      <c r="BE131" s="227">
        <f>IF(N131="základní",J131,0)</f>
        <v>0</v>
      </c>
      <c r="BF131" s="227">
        <f>IF(N131="snížená",J131,0)</f>
        <v>0</v>
      </c>
      <c r="BG131" s="227">
        <f>IF(N131="zákl. přenesená",J131,0)</f>
        <v>0</v>
      </c>
      <c r="BH131" s="227">
        <f>IF(N131="sníž. přenesená",J131,0)</f>
        <v>0</v>
      </c>
      <c r="BI131" s="227">
        <f>IF(N131="nulová",J131,0)</f>
        <v>0</v>
      </c>
      <c r="BJ131" s="19" t="s">
        <v>79</v>
      </c>
      <c r="BK131" s="227">
        <f>ROUND(I131*H131,2)</f>
        <v>0</v>
      </c>
      <c r="BL131" s="19" t="s">
        <v>303</v>
      </c>
      <c r="BM131" s="226" t="s">
        <v>2024</v>
      </c>
    </row>
    <row r="132" s="2" customFormat="1">
      <c r="A132" s="40"/>
      <c r="B132" s="41"/>
      <c r="C132" s="42"/>
      <c r="D132" s="228" t="s">
        <v>305</v>
      </c>
      <c r="E132" s="42"/>
      <c r="F132" s="229" t="s">
        <v>926</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305</v>
      </c>
      <c r="AU132" s="19" t="s">
        <v>81</v>
      </c>
    </row>
    <row r="133" s="13" customFormat="1">
      <c r="A133" s="13"/>
      <c r="B133" s="233"/>
      <c r="C133" s="234"/>
      <c r="D133" s="235" t="s">
        <v>307</v>
      </c>
      <c r="E133" s="236" t="s">
        <v>21</v>
      </c>
      <c r="F133" s="237" t="s">
        <v>909</v>
      </c>
      <c r="G133" s="234"/>
      <c r="H133" s="236" t="s">
        <v>21</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307</v>
      </c>
      <c r="AU133" s="243" t="s">
        <v>81</v>
      </c>
      <c r="AV133" s="13" t="s">
        <v>79</v>
      </c>
      <c r="AW133" s="13" t="s">
        <v>33</v>
      </c>
      <c r="AX133" s="13" t="s">
        <v>72</v>
      </c>
      <c r="AY133" s="243" t="s">
        <v>295</v>
      </c>
    </row>
    <row r="134" s="14" customFormat="1">
      <c r="A134" s="14"/>
      <c r="B134" s="244"/>
      <c r="C134" s="245"/>
      <c r="D134" s="235" t="s">
        <v>307</v>
      </c>
      <c r="E134" s="246" t="s">
        <v>21</v>
      </c>
      <c r="F134" s="247" t="s">
        <v>917</v>
      </c>
      <c r="G134" s="245"/>
      <c r="H134" s="248">
        <v>14.4</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307</v>
      </c>
      <c r="AU134" s="254" t="s">
        <v>81</v>
      </c>
      <c r="AV134" s="14" t="s">
        <v>81</v>
      </c>
      <c r="AW134" s="14" t="s">
        <v>33</v>
      </c>
      <c r="AX134" s="14" t="s">
        <v>72</v>
      </c>
      <c r="AY134" s="254" t="s">
        <v>295</v>
      </c>
    </row>
    <row r="135" s="15" customFormat="1">
      <c r="A135" s="15"/>
      <c r="B135" s="255"/>
      <c r="C135" s="256"/>
      <c r="D135" s="235" t="s">
        <v>307</v>
      </c>
      <c r="E135" s="257" t="s">
        <v>21</v>
      </c>
      <c r="F135" s="258" t="s">
        <v>312</v>
      </c>
      <c r="G135" s="256"/>
      <c r="H135" s="259">
        <v>14.4</v>
      </c>
      <c r="I135" s="260"/>
      <c r="J135" s="256"/>
      <c r="K135" s="256"/>
      <c r="L135" s="261"/>
      <c r="M135" s="262"/>
      <c r="N135" s="263"/>
      <c r="O135" s="263"/>
      <c r="P135" s="263"/>
      <c r="Q135" s="263"/>
      <c r="R135" s="263"/>
      <c r="S135" s="263"/>
      <c r="T135" s="264"/>
      <c r="U135" s="15"/>
      <c r="V135" s="15"/>
      <c r="W135" s="15"/>
      <c r="X135" s="15"/>
      <c r="Y135" s="15"/>
      <c r="Z135" s="15"/>
      <c r="AA135" s="15"/>
      <c r="AB135" s="15"/>
      <c r="AC135" s="15"/>
      <c r="AD135" s="15"/>
      <c r="AE135" s="15"/>
      <c r="AT135" s="265" t="s">
        <v>307</v>
      </c>
      <c r="AU135" s="265" t="s">
        <v>81</v>
      </c>
      <c r="AV135" s="15" t="s">
        <v>303</v>
      </c>
      <c r="AW135" s="15" t="s">
        <v>33</v>
      </c>
      <c r="AX135" s="15" t="s">
        <v>79</v>
      </c>
      <c r="AY135" s="265" t="s">
        <v>295</v>
      </c>
    </row>
    <row r="136" s="2" customFormat="1" ht="37.8" customHeight="1">
      <c r="A136" s="40"/>
      <c r="B136" s="41"/>
      <c r="C136" s="215" t="s">
        <v>338</v>
      </c>
      <c r="D136" s="215" t="s">
        <v>298</v>
      </c>
      <c r="E136" s="216" t="s">
        <v>927</v>
      </c>
      <c r="F136" s="217" t="s">
        <v>928</v>
      </c>
      <c r="G136" s="218" t="s">
        <v>301</v>
      </c>
      <c r="H136" s="219">
        <v>14.4</v>
      </c>
      <c r="I136" s="220"/>
      <c r="J136" s="221">
        <f>ROUND(I136*H136,2)</f>
        <v>0</v>
      </c>
      <c r="K136" s="217" t="s">
        <v>302</v>
      </c>
      <c r="L136" s="46"/>
      <c r="M136" s="222" t="s">
        <v>21</v>
      </c>
      <c r="N136" s="223" t="s">
        <v>43</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303</v>
      </c>
      <c r="AT136" s="226" t="s">
        <v>298</v>
      </c>
      <c r="AU136" s="226" t="s">
        <v>81</v>
      </c>
      <c r="AY136" s="19" t="s">
        <v>295</v>
      </c>
      <c r="BE136" s="227">
        <f>IF(N136="základní",J136,0)</f>
        <v>0</v>
      </c>
      <c r="BF136" s="227">
        <f>IF(N136="snížená",J136,0)</f>
        <v>0</v>
      </c>
      <c r="BG136" s="227">
        <f>IF(N136="zákl. přenesená",J136,0)</f>
        <v>0</v>
      </c>
      <c r="BH136" s="227">
        <f>IF(N136="sníž. přenesená",J136,0)</f>
        <v>0</v>
      </c>
      <c r="BI136" s="227">
        <f>IF(N136="nulová",J136,0)</f>
        <v>0</v>
      </c>
      <c r="BJ136" s="19" t="s">
        <v>79</v>
      </c>
      <c r="BK136" s="227">
        <f>ROUND(I136*H136,2)</f>
        <v>0</v>
      </c>
      <c r="BL136" s="19" t="s">
        <v>303</v>
      </c>
      <c r="BM136" s="226" t="s">
        <v>2025</v>
      </c>
    </row>
    <row r="137" s="2" customFormat="1">
      <c r="A137" s="40"/>
      <c r="B137" s="41"/>
      <c r="C137" s="42"/>
      <c r="D137" s="228" t="s">
        <v>305</v>
      </c>
      <c r="E137" s="42"/>
      <c r="F137" s="229" t="s">
        <v>930</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305</v>
      </c>
      <c r="AU137" s="19" t="s">
        <v>81</v>
      </c>
    </row>
    <row r="138" s="2" customFormat="1" ht="78" customHeight="1">
      <c r="A138" s="40"/>
      <c r="B138" s="41"/>
      <c r="C138" s="215" t="s">
        <v>345</v>
      </c>
      <c r="D138" s="215" t="s">
        <v>298</v>
      </c>
      <c r="E138" s="216" t="s">
        <v>931</v>
      </c>
      <c r="F138" s="217" t="s">
        <v>932</v>
      </c>
      <c r="G138" s="218" t="s">
        <v>348</v>
      </c>
      <c r="H138" s="219">
        <v>0.182</v>
      </c>
      <c r="I138" s="220"/>
      <c r="J138" s="221">
        <f>ROUND(I138*H138,2)</f>
        <v>0</v>
      </c>
      <c r="K138" s="217" t="s">
        <v>302</v>
      </c>
      <c r="L138" s="46"/>
      <c r="M138" s="222" t="s">
        <v>21</v>
      </c>
      <c r="N138" s="223" t="s">
        <v>43</v>
      </c>
      <c r="O138" s="86"/>
      <c r="P138" s="224">
        <f>O138*H138</f>
        <v>0</v>
      </c>
      <c r="Q138" s="224">
        <v>1.06277</v>
      </c>
      <c r="R138" s="224">
        <f>Q138*H138</f>
        <v>0.19342413999999999</v>
      </c>
      <c r="S138" s="224">
        <v>0</v>
      </c>
      <c r="T138" s="225">
        <f>S138*H138</f>
        <v>0</v>
      </c>
      <c r="U138" s="40"/>
      <c r="V138" s="40"/>
      <c r="W138" s="40"/>
      <c r="X138" s="40"/>
      <c r="Y138" s="40"/>
      <c r="Z138" s="40"/>
      <c r="AA138" s="40"/>
      <c r="AB138" s="40"/>
      <c r="AC138" s="40"/>
      <c r="AD138" s="40"/>
      <c r="AE138" s="40"/>
      <c r="AR138" s="226" t="s">
        <v>303</v>
      </c>
      <c r="AT138" s="226" t="s">
        <v>298</v>
      </c>
      <c r="AU138" s="226" t="s">
        <v>81</v>
      </c>
      <c r="AY138" s="19" t="s">
        <v>295</v>
      </c>
      <c r="BE138" s="227">
        <f>IF(N138="základní",J138,0)</f>
        <v>0</v>
      </c>
      <c r="BF138" s="227">
        <f>IF(N138="snížená",J138,0)</f>
        <v>0</v>
      </c>
      <c r="BG138" s="227">
        <f>IF(N138="zákl. přenesená",J138,0)</f>
        <v>0</v>
      </c>
      <c r="BH138" s="227">
        <f>IF(N138="sníž. přenesená",J138,0)</f>
        <v>0</v>
      </c>
      <c r="BI138" s="227">
        <f>IF(N138="nulová",J138,0)</f>
        <v>0</v>
      </c>
      <c r="BJ138" s="19" t="s">
        <v>79</v>
      </c>
      <c r="BK138" s="227">
        <f>ROUND(I138*H138,2)</f>
        <v>0</v>
      </c>
      <c r="BL138" s="19" t="s">
        <v>303</v>
      </c>
      <c r="BM138" s="226" t="s">
        <v>2026</v>
      </c>
    </row>
    <row r="139" s="2" customFormat="1">
      <c r="A139" s="40"/>
      <c r="B139" s="41"/>
      <c r="C139" s="42"/>
      <c r="D139" s="228" t="s">
        <v>305</v>
      </c>
      <c r="E139" s="42"/>
      <c r="F139" s="229" t="s">
        <v>934</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305</v>
      </c>
      <c r="AU139" s="19" t="s">
        <v>81</v>
      </c>
    </row>
    <row r="140" s="13" customFormat="1">
      <c r="A140" s="13"/>
      <c r="B140" s="233"/>
      <c r="C140" s="234"/>
      <c r="D140" s="235" t="s">
        <v>307</v>
      </c>
      <c r="E140" s="236" t="s">
        <v>21</v>
      </c>
      <c r="F140" s="237" t="s">
        <v>935</v>
      </c>
      <c r="G140" s="234"/>
      <c r="H140" s="236" t="s">
        <v>21</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307</v>
      </c>
      <c r="AU140" s="243" t="s">
        <v>81</v>
      </c>
      <c r="AV140" s="13" t="s">
        <v>79</v>
      </c>
      <c r="AW140" s="13" t="s">
        <v>33</v>
      </c>
      <c r="AX140" s="13" t="s">
        <v>72</v>
      </c>
      <c r="AY140" s="243" t="s">
        <v>295</v>
      </c>
    </row>
    <row r="141" s="14" customFormat="1">
      <c r="A141" s="14"/>
      <c r="B141" s="244"/>
      <c r="C141" s="245"/>
      <c r="D141" s="235" t="s">
        <v>307</v>
      </c>
      <c r="E141" s="246" t="s">
        <v>21</v>
      </c>
      <c r="F141" s="247" t="s">
        <v>936</v>
      </c>
      <c r="G141" s="245"/>
      <c r="H141" s="248">
        <v>0.114</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307</v>
      </c>
      <c r="AU141" s="254" t="s">
        <v>81</v>
      </c>
      <c r="AV141" s="14" t="s">
        <v>81</v>
      </c>
      <c r="AW141" s="14" t="s">
        <v>33</v>
      </c>
      <c r="AX141" s="14" t="s">
        <v>72</v>
      </c>
      <c r="AY141" s="254" t="s">
        <v>295</v>
      </c>
    </row>
    <row r="142" s="14" customFormat="1">
      <c r="A142" s="14"/>
      <c r="B142" s="244"/>
      <c r="C142" s="245"/>
      <c r="D142" s="235" t="s">
        <v>307</v>
      </c>
      <c r="E142" s="246" t="s">
        <v>21</v>
      </c>
      <c r="F142" s="247" t="s">
        <v>937</v>
      </c>
      <c r="G142" s="245"/>
      <c r="H142" s="248">
        <v>0.043999999999999997</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307</v>
      </c>
      <c r="AU142" s="254" t="s">
        <v>81</v>
      </c>
      <c r="AV142" s="14" t="s">
        <v>81</v>
      </c>
      <c r="AW142" s="14" t="s">
        <v>33</v>
      </c>
      <c r="AX142" s="14" t="s">
        <v>72</v>
      </c>
      <c r="AY142" s="254" t="s">
        <v>295</v>
      </c>
    </row>
    <row r="143" s="15" customFormat="1">
      <c r="A143" s="15"/>
      <c r="B143" s="255"/>
      <c r="C143" s="256"/>
      <c r="D143" s="235" t="s">
        <v>307</v>
      </c>
      <c r="E143" s="257" t="s">
        <v>21</v>
      </c>
      <c r="F143" s="258" t="s">
        <v>312</v>
      </c>
      <c r="G143" s="256"/>
      <c r="H143" s="259">
        <v>0.158</v>
      </c>
      <c r="I143" s="260"/>
      <c r="J143" s="256"/>
      <c r="K143" s="256"/>
      <c r="L143" s="261"/>
      <c r="M143" s="262"/>
      <c r="N143" s="263"/>
      <c r="O143" s="263"/>
      <c r="P143" s="263"/>
      <c r="Q143" s="263"/>
      <c r="R143" s="263"/>
      <c r="S143" s="263"/>
      <c r="T143" s="264"/>
      <c r="U143" s="15"/>
      <c r="V143" s="15"/>
      <c r="W143" s="15"/>
      <c r="X143" s="15"/>
      <c r="Y143" s="15"/>
      <c r="Z143" s="15"/>
      <c r="AA143" s="15"/>
      <c r="AB143" s="15"/>
      <c r="AC143" s="15"/>
      <c r="AD143" s="15"/>
      <c r="AE143" s="15"/>
      <c r="AT143" s="265" t="s">
        <v>307</v>
      </c>
      <c r="AU143" s="265" t="s">
        <v>81</v>
      </c>
      <c r="AV143" s="15" t="s">
        <v>303</v>
      </c>
      <c r="AW143" s="15" t="s">
        <v>33</v>
      </c>
      <c r="AX143" s="15" t="s">
        <v>79</v>
      </c>
      <c r="AY143" s="265" t="s">
        <v>295</v>
      </c>
    </row>
    <row r="144" s="14" customFormat="1">
      <c r="A144" s="14"/>
      <c r="B144" s="244"/>
      <c r="C144" s="245"/>
      <c r="D144" s="235" t="s">
        <v>307</v>
      </c>
      <c r="E144" s="245"/>
      <c r="F144" s="247" t="s">
        <v>938</v>
      </c>
      <c r="G144" s="245"/>
      <c r="H144" s="248">
        <v>0.182</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307</v>
      </c>
      <c r="AU144" s="254" t="s">
        <v>81</v>
      </c>
      <c r="AV144" s="14" t="s">
        <v>81</v>
      </c>
      <c r="AW144" s="14" t="s">
        <v>4</v>
      </c>
      <c r="AX144" s="14" t="s">
        <v>79</v>
      </c>
      <c r="AY144" s="254" t="s">
        <v>295</v>
      </c>
    </row>
    <row r="145" s="2" customFormat="1" ht="37.8" customHeight="1">
      <c r="A145" s="40"/>
      <c r="B145" s="41"/>
      <c r="C145" s="215" t="s">
        <v>351</v>
      </c>
      <c r="D145" s="215" t="s">
        <v>298</v>
      </c>
      <c r="E145" s="216" t="s">
        <v>939</v>
      </c>
      <c r="F145" s="217" t="s">
        <v>940</v>
      </c>
      <c r="G145" s="218" t="s">
        <v>348</v>
      </c>
      <c r="H145" s="219">
        <v>0.20100000000000001</v>
      </c>
      <c r="I145" s="220"/>
      <c r="J145" s="221">
        <f>ROUND(I145*H145,2)</f>
        <v>0</v>
      </c>
      <c r="K145" s="217" t="s">
        <v>302</v>
      </c>
      <c r="L145" s="46"/>
      <c r="M145" s="222" t="s">
        <v>21</v>
      </c>
      <c r="N145" s="223" t="s">
        <v>43</v>
      </c>
      <c r="O145" s="86"/>
      <c r="P145" s="224">
        <f>O145*H145</f>
        <v>0</v>
      </c>
      <c r="Q145" s="224">
        <v>0.019539999999999998</v>
      </c>
      <c r="R145" s="224">
        <f>Q145*H145</f>
        <v>0.0039275400000000002</v>
      </c>
      <c r="S145" s="224">
        <v>0</v>
      </c>
      <c r="T145" s="225">
        <f>S145*H145</f>
        <v>0</v>
      </c>
      <c r="U145" s="40"/>
      <c r="V145" s="40"/>
      <c r="W145" s="40"/>
      <c r="X145" s="40"/>
      <c r="Y145" s="40"/>
      <c r="Z145" s="40"/>
      <c r="AA145" s="40"/>
      <c r="AB145" s="40"/>
      <c r="AC145" s="40"/>
      <c r="AD145" s="40"/>
      <c r="AE145" s="40"/>
      <c r="AR145" s="226" t="s">
        <v>303</v>
      </c>
      <c r="AT145" s="226" t="s">
        <v>298</v>
      </c>
      <c r="AU145" s="226" t="s">
        <v>81</v>
      </c>
      <c r="AY145" s="19" t="s">
        <v>295</v>
      </c>
      <c r="BE145" s="227">
        <f>IF(N145="základní",J145,0)</f>
        <v>0</v>
      </c>
      <c r="BF145" s="227">
        <f>IF(N145="snížená",J145,0)</f>
        <v>0</v>
      </c>
      <c r="BG145" s="227">
        <f>IF(N145="zákl. přenesená",J145,0)</f>
        <v>0</v>
      </c>
      <c r="BH145" s="227">
        <f>IF(N145="sníž. přenesená",J145,0)</f>
        <v>0</v>
      </c>
      <c r="BI145" s="227">
        <f>IF(N145="nulová",J145,0)</f>
        <v>0</v>
      </c>
      <c r="BJ145" s="19" t="s">
        <v>79</v>
      </c>
      <c r="BK145" s="227">
        <f>ROUND(I145*H145,2)</f>
        <v>0</v>
      </c>
      <c r="BL145" s="19" t="s">
        <v>303</v>
      </c>
      <c r="BM145" s="226" t="s">
        <v>2027</v>
      </c>
    </row>
    <row r="146" s="2" customFormat="1">
      <c r="A146" s="40"/>
      <c r="B146" s="41"/>
      <c r="C146" s="42"/>
      <c r="D146" s="228" t="s">
        <v>305</v>
      </c>
      <c r="E146" s="42"/>
      <c r="F146" s="229" t="s">
        <v>942</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305</v>
      </c>
      <c r="AU146" s="19" t="s">
        <v>81</v>
      </c>
    </row>
    <row r="147" s="13" customFormat="1">
      <c r="A147" s="13"/>
      <c r="B147" s="233"/>
      <c r="C147" s="234"/>
      <c r="D147" s="235" t="s">
        <v>307</v>
      </c>
      <c r="E147" s="236" t="s">
        <v>21</v>
      </c>
      <c r="F147" s="237" t="s">
        <v>935</v>
      </c>
      <c r="G147" s="234"/>
      <c r="H147" s="236" t="s">
        <v>21</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307</v>
      </c>
      <c r="AU147" s="243" t="s">
        <v>81</v>
      </c>
      <c r="AV147" s="13" t="s">
        <v>79</v>
      </c>
      <c r="AW147" s="13" t="s">
        <v>33</v>
      </c>
      <c r="AX147" s="13" t="s">
        <v>72</v>
      </c>
      <c r="AY147" s="243" t="s">
        <v>295</v>
      </c>
    </row>
    <row r="148" s="14" customFormat="1">
      <c r="A148" s="14"/>
      <c r="B148" s="244"/>
      <c r="C148" s="245"/>
      <c r="D148" s="235" t="s">
        <v>307</v>
      </c>
      <c r="E148" s="246" t="s">
        <v>21</v>
      </c>
      <c r="F148" s="247" t="s">
        <v>2028</v>
      </c>
      <c r="G148" s="245"/>
      <c r="H148" s="248">
        <v>0.109</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307</v>
      </c>
      <c r="AU148" s="254" t="s">
        <v>81</v>
      </c>
      <c r="AV148" s="14" t="s">
        <v>81</v>
      </c>
      <c r="AW148" s="14" t="s">
        <v>33</v>
      </c>
      <c r="AX148" s="14" t="s">
        <v>72</v>
      </c>
      <c r="AY148" s="254" t="s">
        <v>295</v>
      </c>
    </row>
    <row r="149" s="14" customFormat="1">
      <c r="A149" s="14"/>
      <c r="B149" s="244"/>
      <c r="C149" s="245"/>
      <c r="D149" s="235" t="s">
        <v>307</v>
      </c>
      <c r="E149" s="246" t="s">
        <v>21</v>
      </c>
      <c r="F149" s="247" t="s">
        <v>2029</v>
      </c>
      <c r="G149" s="245"/>
      <c r="H149" s="248">
        <v>0.012999999999999999</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307</v>
      </c>
      <c r="AU149" s="254" t="s">
        <v>81</v>
      </c>
      <c r="AV149" s="14" t="s">
        <v>81</v>
      </c>
      <c r="AW149" s="14" t="s">
        <v>33</v>
      </c>
      <c r="AX149" s="14" t="s">
        <v>72</v>
      </c>
      <c r="AY149" s="254" t="s">
        <v>295</v>
      </c>
    </row>
    <row r="150" s="14" customFormat="1">
      <c r="A150" s="14"/>
      <c r="B150" s="244"/>
      <c r="C150" s="245"/>
      <c r="D150" s="235" t="s">
        <v>307</v>
      </c>
      <c r="E150" s="246" t="s">
        <v>21</v>
      </c>
      <c r="F150" s="247" t="s">
        <v>945</v>
      </c>
      <c r="G150" s="245"/>
      <c r="H150" s="248">
        <v>0.01</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307</v>
      </c>
      <c r="AU150" s="254" t="s">
        <v>81</v>
      </c>
      <c r="AV150" s="14" t="s">
        <v>81</v>
      </c>
      <c r="AW150" s="14" t="s">
        <v>33</v>
      </c>
      <c r="AX150" s="14" t="s">
        <v>72</v>
      </c>
      <c r="AY150" s="254" t="s">
        <v>295</v>
      </c>
    </row>
    <row r="151" s="14" customFormat="1">
      <c r="A151" s="14"/>
      <c r="B151" s="244"/>
      <c r="C151" s="245"/>
      <c r="D151" s="235" t="s">
        <v>307</v>
      </c>
      <c r="E151" s="246" t="s">
        <v>21</v>
      </c>
      <c r="F151" s="247" t="s">
        <v>946</v>
      </c>
      <c r="G151" s="245"/>
      <c r="H151" s="248">
        <v>0.002</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307</v>
      </c>
      <c r="AU151" s="254" t="s">
        <v>81</v>
      </c>
      <c r="AV151" s="14" t="s">
        <v>81</v>
      </c>
      <c r="AW151" s="14" t="s">
        <v>33</v>
      </c>
      <c r="AX151" s="14" t="s">
        <v>72</v>
      </c>
      <c r="AY151" s="254" t="s">
        <v>295</v>
      </c>
    </row>
    <row r="152" s="14" customFormat="1">
      <c r="A152" s="14"/>
      <c r="B152" s="244"/>
      <c r="C152" s="245"/>
      <c r="D152" s="235" t="s">
        <v>307</v>
      </c>
      <c r="E152" s="246" t="s">
        <v>21</v>
      </c>
      <c r="F152" s="247" t="s">
        <v>2030</v>
      </c>
      <c r="G152" s="245"/>
      <c r="H152" s="248">
        <v>0.051999999999999998</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307</v>
      </c>
      <c r="AU152" s="254" t="s">
        <v>81</v>
      </c>
      <c r="AV152" s="14" t="s">
        <v>81</v>
      </c>
      <c r="AW152" s="14" t="s">
        <v>33</v>
      </c>
      <c r="AX152" s="14" t="s">
        <v>72</v>
      </c>
      <c r="AY152" s="254" t="s">
        <v>295</v>
      </c>
    </row>
    <row r="153" s="14" customFormat="1">
      <c r="A153" s="14"/>
      <c r="B153" s="244"/>
      <c r="C153" s="245"/>
      <c r="D153" s="235" t="s">
        <v>307</v>
      </c>
      <c r="E153" s="246" t="s">
        <v>21</v>
      </c>
      <c r="F153" s="247" t="s">
        <v>2031</v>
      </c>
      <c r="G153" s="245"/>
      <c r="H153" s="248">
        <v>0.014999999999999999</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307</v>
      </c>
      <c r="AU153" s="254" t="s">
        <v>81</v>
      </c>
      <c r="AV153" s="14" t="s">
        <v>81</v>
      </c>
      <c r="AW153" s="14" t="s">
        <v>33</v>
      </c>
      <c r="AX153" s="14" t="s">
        <v>72</v>
      </c>
      <c r="AY153" s="254" t="s">
        <v>295</v>
      </c>
    </row>
    <row r="154" s="15" customFormat="1">
      <c r="A154" s="15"/>
      <c r="B154" s="255"/>
      <c r="C154" s="256"/>
      <c r="D154" s="235" t="s">
        <v>307</v>
      </c>
      <c r="E154" s="257" t="s">
        <v>21</v>
      </c>
      <c r="F154" s="258" t="s">
        <v>312</v>
      </c>
      <c r="G154" s="256"/>
      <c r="H154" s="259">
        <v>0.20100000000000001</v>
      </c>
      <c r="I154" s="260"/>
      <c r="J154" s="256"/>
      <c r="K154" s="256"/>
      <c r="L154" s="261"/>
      <c r="M154" s="262"/>
      <c r="N154" s="263"/>
      <c r="O154" s="263"/>
      <c r="P154" s="263"/>
      <c r="Q154" s="263"/>
      <c r="R154" s="263"/>
      <c r="S154" s="263"/>
      <c r="T154" s="264"/>
      <c r="U154" s="15"/>
      <c r="V154" s="15"/>
      <c r="W154" s="15"/>
      <c r="X154" s="15"/>
      <c r="Y154" s="15"/>
      <c r="Z154" s="15"/>
      <c r="AA154" s="15"/>
      <c r="AB154" s="15"/>
      <c r="AC154" s="15"/>
      <c r="AD154" s="15"/>
      <c r="AE154" s="15"/>
      <c r="AT154" s="265" t="s">
        <v>307</v>
      </c>
      <c r="AU154" s="265" t="s">
        <v>81</v>
      </c>
      <c r="AV154" s="15" t="s">
        <v>303</v>
      </c>
      <c r="AW154" s="15" t="s">
        <v>33</v>
      </c>
      <c r="AX154" s="15" t="s">
        <v>79</v>
      </c>
      <c r="AY154" s="265" t="s">
        <v>295</v>
      </c>
    </row>
    <row r="155" s="2" customFormat="1" ht="24.15" customHeight="1">
      <c r="A155" s="40"/>
      <c r="B155" s="41"/>
      <c r="C155" s="286" t="s">
        <v>296</v>
      </c>
      <c r="D155" s="286" t="s">
        <v>947</v>
      </c>
      <c r="E155" s="287" t="s">
        <v>948</v>
      </c>
      <c r="F155" s="288" t="s">
        <v>949</v>
      </c>
      <c r="G155" s="289" t="s">
        <v>348</v>
      </c>
      <c r="H155" s="290">
        <v>0.154</v>
      </c>
      <c r="I155" s="291"/>
      <c r="J155" s="292">
        <f>ROUND(I155*H155,2)</f>
        <v>0</v>
      </c>
      <c r="K155" s="288" t="s">
        <v>302</v>
      </c>
      <c r="L155" s="293"/>
      <c r="M155" s="294" t="s">
        <v>21</v>
      </c>
      <c r="N155" s="295" t="s">
        <v>43</v>
      </c>
      <c r="O155" s="86"/>
      <c r="P155" s="224">
        <f>O155*H155</f>
        <v>0</v>
      </c>
      <c r="Q155" s="224">
        <v>1</v>
      </c>
      <c r="R155" s="224">
        <f>Q155*H155</f>
        <v>0.154</v>
      </c>
      <c r="S155" s="224">
        <v>0</v>
      </c>
      <c r="T155" s="225">
        <f>S155*H155</f>
        <v>0</v>
      </c>
      <c r="U155" s="40"/>
      <c r="V155" s="40"/>
      <c r="W155" s="40"/>
      <c r="X155" s="40"/>
      <c r="Y155" s="40"/>
      <c r="Z155" s="40"/>
      <c r="AA155" s="40"/>
      <c r="AB155" s="40"/>
      <c r="AC155" s="40"/>
      <c r="AD155" s="40"/>
      <c r="AE155" s="40"/>
      <c r="AR155" s="226" t="s">
        <v>351</v>
      </c>
      <c r="AT155" s="226" t="s">
        <v>947</v>
      </c>
      <c r="AU155" s="226" t="s">
        <v>81</v>
      </c>
      <c r="AY155" s="19" t="s">
        <v>295</v>
      </c>
      <c r="BE155" s="227">
        <f>IF(N155="základní",J155,0)</f>
        <v>0</v>
      </c>
      <c r="BF155" s="227">
        <f>IF(N155="snížená",J155,0)</f>
        <v>0</v>
      </c>
      <c r="BG155" s="227">
        <f>IF(N155="zákl. přenesená",J155,0)</f>
        <v>0</v>
      </c>
      <c r="BH155" s="227">
        <f>IF(N155="sníž. přenesená",J155,0)</f>
        <v>0</v>
      </c>
      <c r="BI155" s="227">
        <f>IF(N155="nulová",J155,0)</f>
        <v>0</v>
      </c>
      <c r="BJ155" s="19" t="s">
        <v>79</v>
      </c>
      <c r="BK155" s="227">
        <f>ROUND(I155*H155,2)</f>
        <v>0</v>
      </c>
      <c r="BL155" s="19" t="s">
        <v>303</v>
      </c>
      <c r="BM155" s="226" t="s">
        <v>2032</v>
      </c>
    </row>
    <row r="156" s="14" customFormat="1">
      <c r="A156" s="14"/>
      <c r="B156" s="244"/>
      <c r="C156" s="245"/>
      <c r="D156" s="235" t="s">
        <v>307</v>
      </c>
      <c r="E156" s="246" t="s">
        <v>21</v>
      </c>
      <c r="F156" s="247" t="s">
        <v>2028</v>
      </c>
      <c r="G156" s="245"/>
      <c r="H156" s="248">
        <v>0.109</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307</v>
      </c>
      <c r="AU156" s="254" t="s">
        <v>81</v>
      </c>
      <c r="AV156" s="14" t="s">
        <v>81</v>
      </c>
      <c r="AW156" s="14" t="s">
        <v>33</v>
      </c>
      <c r="AX156" s="14" t="s">
        <v>72</v>
      </c>
      <c r="AY156" s="254" t="s">
        <v>295</v>
      </c>
    </row>
    <row r="157" s="14" customFormat="1">
      <c r="A157" s="14"/>
      <c r="B157" s="244"/>
      <c r="C157" s="245"/>
      <c r="D157" s="235" t="s">
        <v>307</v>
      </c>
      <c r="E157" s="246" t="s">
        <v>21</v>
      </c>
      <c r="F157" s="247" t="s">
        <v>2029</v>
      </c>
      <c r="G157" s="245"/>
      <c r="H157" s="248">
        <v>0.012999999999999999</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307</v>
      </c>
      <c r="AU157" s="254" t="s">
        <v>81</v>
      </c>
      <c r="AV157" s="14" t="s">
        <v>81</v>
      </c>
      <c r="AW157" s="14" t="s">
        <v>33</v>
      </c>
      <c r="AX157" s="14" t="s">
        <v>72</v>
      </c>
      <c r="AY157" s="254" t="s">
        <v>295</v>
      </c>
    </row>
    <row r="158" s="14" customFormat="1">
      <c r="A158" s="14"/>
      <c r="B158" s="244"/>
      <c r="C158" s="245"/>
      <c r="D158" s="235" t="s">
        <v>307</v>
      </c>
      <c r="E158" s="246" t="s">
        <v>21</v>
      </c>
      <c r="F158" s="247" t="s">
        <v>945</v>
      </c>
      <c r="G158" s="245"/>
      <c r="H158" s="248">
        <v>0.01</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307</v>
      </c>
      <c r="AU158" s="254" t="s">
        <v>81</v>
      </c>
      <c r="AV158" s="14" t="s">
        <v>81</v>
      </c>
      <c r="AW158" s="14" t="s">
        <v>33</v>
      </c>
      <c r="AX158" s="14" t="s">
        <v>72</v>
      </c>
      <c r="AY158" s="254" t="s">
        <v>295</v>
      </c>
    </row>
    <row r="159" s="14" customFormat="1">
      <c r="A159" s="14"/>
      <c r="B159" s="244"/>
      <c r="C159" s="245"/>
      <c r="D159" s="235" t="s">
        <v>307</v>
      </c>
      <c r="E159" s="246" t="s">
        <v>21</v>
      </c>
      <c r="F159" s="247" t="s">
        <v>946</v>
      </c>
      <c r="G159" s="245"/>
      <c r="H159" s="248">
        <v>0.002</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307</v>
      </c>
      <c r="AU159" s="254" t="s">
        <v>81</v>
      </c>
      <c r="AV159" s="14" t="s">
        <v>81</v>
      </c>
      <c r="AW159" s="14" t="s">
        <v>33</v>
      </c>
      <c r="AX159" s="14" t="s">
        <v>72</v>
      </c>
      <c r="AY159" s="254" t="s">
        <v>295</v>
      </c>
    </row>
    <row r="160" s="15" customFormat="1">
      <c r="A160" s="15"/>
      <c r="B160" s="255"/>
      <c r="C160" s="256"/>
      <c r="D160" s="235" t="s">
        <v>307</v>
      </c>
      <c r="E160" s="257" t="s">
        <v>21</v>
      </c>
      <c r="F160" s="258" t="s">
        <v>312</v>
      </c>
      <c r="G160" s="256"/>
      <c r="H160" s="259">
        <v>0.13400000000000001</v>
      </c>
      <c r="I160" s="260"/>
      <c r="J160" s="256"/>
      <c r="K160" s="256"/>
      <c r="L160" s="261"/>
      <c r="M160" s="262"/>
      <c r="N160" s="263"/>
      <c r="O160" s="263"/>
      <c r="P160" s="263"/>
      <c r="Q160" s="263"/>
      <c r="R160" s="263"/>
      <c r="S160" s="263"/>
      <c r="T160" s="264"/>
      <c r="U160" s="15"/>
      <c r="V160" s="15"/>
      <c r="W160" s="15"/>
      <c r="X160" s="15"/>
      <c r="Y160" s="15"/>
      <c r="Z160" s="15"/>
      <c r="AA160" s="15"/>
      <c r="AB160" s="15"/>
      <c r="AC160" s="15"/>
      <c r="AD160" s="15"/>
      <c r="AE160" s="15"/>
      <c r="AT160" s="265" t="s">
        <v>307</v>
      </c>
      <c r="AU160" s="265" t="s">
        <v>81</v>
      </c>
      <c r="AV160" s="15" t="s">
        <v>303</v>
      </c>
      <c r="AW160" s="15" t="s">
        <v>33</v>
      </c>
      <c r="AX160" s="15" t="s">
        <v>79</v>
      </c>
      <c r="AY160" s="265" t="s">
        <v>295</v>
      </c>
    </row>
    <row r="161" s="14" customFormat="1">
      <c r="A161" s="14"/>
      <c r="B161" s="244"/>
      <c r="C161" s="245"/>
      <c r="D161" s="235" t="s">
        <v>307</v>
      </c>
      <c r="E161" s="245"/>
      <c r="F161" s="247" t="s">
        <v>2033</v>
      </c>
      <c r="G161" s="245"/>
      <c r="H161" s="248">
        <v>0.154</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307</v>
      </c>
      <c r="AU161" s="254" t="s">
        <v>81</v>
      </c>
      <c r="AV161" s="14" t="s">
        <v>81</v>
      </c>
      <c r="AW161" s="14" t="s">
        <v>4</v>
      </c>
      <c r="AX161" s="14" t="s">
        <v>79</v>
      </c>
      <c r="AY161" s="254" t="s">
        <v>295</v>
      </c>
    </row>
    <row r="162" s="2" customFormat="1" ht="24.15" customHeight="1">
      <c r="A162" s="40"/>
      <c r="B162" s="41"/>
      <c r="C162" s="286" t="s">
        <v>361</v>
      </c>
      <c r="D162" s="286" t="s">
        <v>947</v>
      </c>
      <c r="E162" s="287" t="s">
        <v>2034</v>
      </c>
      <c r="F162" s="288" t="s">
        <v>2035</v>
      </c>
      <c r="G162" s="289" t="s">
        <v>348</v>
      </c>
      <c r="H162" s="290">
        <v>0.076999999999999999</v>
      </c>
      <c r="I162" s="291"/>
      <c r="J162" s="292">
        <f>ROUND(I162*H162,2)</f>
        <v>0</v>
      </c>
      <c r="K162" s="288" t="s">
        <v>302</v>
      </c>
      <c r="L162" s="293"/>
      <c r="M162" s="294" t="s">
        <v>21</v>
      </c>
      <c r="N162" s="295" t="s">
        <v>43</v>
      </c>
      <c r="O162" s="86"/>
      <c r="P162" s="224">
        <f>O162*H162</f>
        <v>0</v>
      </c>
      <c r="Q162" s="224">
        <v>1</v>
      </c>
      <c r="R162" s="224">
        <f>Q162*H162</f>
        <v>0.076999999999999999</v>
      </c>
      <c r="S162" s="224">
        <v>0</v>
      </c>
      <c r="T162" s="225">
        <f>S162*H162</f>
        <v>0</v>
      </c>
      <c r="U162" s="40"/>
      <c r="V162" s="40"/>
      <c r="W162" s="40"/>
      <c r="X162" s="40"/>
      <c r="Y162" s="40"/>
      <c r="Z162" s="40"/>
      <c r="AA162" s="40"/>
      <c r="AB162" s="40"/>
      <c r="AC162" s="40"/>
      <c r="AD162" s="40"/>
      <c r="AE162" s="40"/>
      <c r="AR162" s="226" t="s">
        <v>351</v>
      </c>
      <c r="AT162" s="226" t="s">
        <v>947</v>
      </c>
      <c r="AU162" s="226" t="s">
        <v>81</v>
      </c>
      <c r="AY162" s="19" t="s">
        <v>295</v>
      </c>
      <c r="BE162" s="227">
        <f>IF(N162="základní",J162,0)</f>
        <v>0</v>
      </c>
      <c r="BF162" s="227">
        <f>IF(N162="snížená",J162,0)</f>
        <v>0</v>
      </c>
      <c r="BG162" s="227">
        <f>IF(N162="zákl. přenesená",J162,0)</f>
        <v>0</v>
      </c>
      <c r="BH162" s="227">
        <f>IF(N162="sníž. přenesená",J162,0)</f>
        <v>0</v>
      </c>
      <c r="BI162" s="227">
        <f>IF(N162="nulová",J162,0)</f>
        <v>0</v>
      </c>
      <c r="BJ162" s="19" t="s">
        <v>79</v>
      </c>
      <c r="BK162" s="227">
        <f>ROUND(I162*H162,2)</f>
        <v>0</v>
      </c>
      <c r="BL162" s="19" t="s">
        <v>303</v>
      </c>
      <c r="BM162" s="226" t="s">
        <v>2036</v>
      </c>
    </row>
    <row r="163" s="14" customFormat="1">
      <c r="A163" s="14"/>
      <c r="B163" s="244"/>
      <c r="C163" s="245"/>
      <c r="D163" s="235" t="s">
        <v>307</v>
      </c>
      <c r="E163" s="246" t="s">
        <v>21</v>
      </c>
      <c r="F163" s="247" t="s">
        <v>2030</v>
      </c>
      <c r="G163" s="245"/>
      <c r="H163" s="248">
        <v>0.051999999999999998</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307</v>
      </c>
      <c r="AU163" s="254" t="s">
        <v>81</v>
      </c>
      <c r="AV163" s="14" t="s">
        <v>81</v>
      </c>
      <c r="AW163" s="14" t="s">
        <v>33</v>
      </c>
      <c r="AX163" s="14" t="s">
        <v>72</v>
      </c>
      <c r="AY163" s="254" t="s">
        <v>295</v>
      </c>
    </row>
    <row r="164" s="14" customFormat="1">
      <c r="A164" s="14"/>
      <c r="B164" s="244"/>
      <c r="C164" s="245"/>
      <c r="D164" s="235" t="s">
        <v>307</v>
      </c>
      <c r="E164" s="246" t="s">
        <v>21</v>
      </c>
      <c r="F164" s="247" t="s">
        <v>2031</v>
      </c>
      <c r="G164" s="245"/>
      <c r="H164" s="248">
        <v>0.014999999999999999</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307</v>
      </c>
      <c r="AU164" s="254" t="s">
        <v>81</v>
      </c>
      <c r="AV164" s="14" t="s">
        <v>81</v>
      </c>
      <c r="AW164" s="14" t="s">
        <v>33</v>
      </c>
      <c r="AX164" s="14" t="s">
        <v>72</v>
      </c>
      <c r="AY164" s="254" t="s">
        <v>295</v>
      </c>
    </row>
    <row r="165" s="15" customFormat="1">
      <c r="A165" s="15"/>
      <c r="B165" s="255"/>
      <c r="C165" s="256"/>
      <c r="D165" s="235" t="s">
        <v>307</v>
      </c>
      <c r="E165" s="257" t="s">
        <v>21</v>
      </c>
      <c r="F165" s="258" t="s">
        <v>312</v>
      </c>
      <c r="G165" s="256"/>
      <c r="H165" s="259">
        <v>0.067000000000000004</v>
      </c>
      <c r="I165" s="260"/>
      <c r="J165" s="256"/>
      <c r="K165" s="256"/>
      <c r="L165" s="261"/>
      <c r="M165" s="262"/>
      <c r="N165" s="263"/>
      <c r="O165" s="263"/>
      <c r="P165" s="263"/>
      <c r="Q165" s="263"/>
      <c r="R165" s="263"/>
      <c r="S165" s="263"/>
      <c r="T165" s="264"/>
      <c r="U165" s="15"/>
      <c r="V165" s="15"/>
      <c r="W165" s="15"/>
      <c r="X165" s="15"/>
      <c r="Y165" s="15"/>
      <c r="Z165" s="15"/>
      <c r="AA165" s="15"/>
      <c r="AB165" s="15"/>
      <c r="AC165" s="15"/>
      <c r="AD165" s="15"/>
      <c r="AE165" s="15"/>
      <c r="AT165" s="265" t="s">
        <v>307</v>
      </c>
      <c r="AU165" s="265" t="s">
        <v>81</v>
      </c>
      <c r="AV165" s="15" t="s">
        <v>303</v>
      </c>
      <c r="AW165" s="15" t="s">
        <v>33</v>
      </c>
      <c r="AX165" s="15" t="s">
        <v>79</v>
      </c>
      <c r="AY165" s="265" t="s">
        <v>295</v>
      </c>
    </row>
    <row r="166" s="14" customFormat="1">
      <c r="A166" s="14"/>
      <c r="B166" s="244"/>
      <c r="C166" s="245"/>
      <c r="D166" s="235" t="s">
        <v>307</v>
      </c>
      <c r="E166" s="245"/>
      <c r="F166" s="247" t="s">
        <v>2037</v>
      </c>
      <c r="G166" s="245"/>
      <c r="H166" s="248">
        <v>0.076999999999999999</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307</v>
      </c>
      <c r="AU166" s="254" t="s">
        <v>81</v>
      </c>
      <c r="AV166" s="14" t="s">
        <v>81</v>
      </c>
      <c r="AW166" s="14" t="s">
        <v>4</v>
      </c>
      <c r="AX166" s="14" t="s">
        <v>79</v>
      </c>
      <c r="AY166" s="254" t="s">
        <v>295</v>
      </c>
    </row>
    <row r="167" s="2" customFormat="1" ht="37.8" customHeight="1">
      <c r="A167" s="40"/>
      <c r="B167" s="41"/>
      <c r="C167" s="215" t="s">
        <v>370</v>
      </c>
      <c r="D167" s="215" t="s">
        <v>298</v>
      </c>
      <c r="E167" s="216" t="s">
        <v>952</v>
      </c>
      <c r="F167" s="217" t="s">
        <v>953</v>
      </c>
      <c r="G167" s="218" t="s">
        <v>348</v>
      </c>
      <c r="H167" s="219">
        <v>0.751</v>
      </c>
      <c r="I167" s="220"/>
      <c r="J167" s="221">
        <f>ROUND(I167*H167,2)</f>
        <v>0</v>
      </c>
      <c r="K167" s="217" t="s">
        <v>302</v>
      </c>
      <c r="L167" s="46"/>
      <c r="M167" s="222" t="s">
        <v>21</v>
      </c>
      <c r="N167" s="223" t="s">
        <v>43</v>
      </c>
      <c r="O167" s="86"/>
      <c r="P167" s="224">
        <f>O167*H167</f>
        <v>0</v>
      </c>
      <c r="Q167" s="224">
        <v>0.017090000000000001</v>
      </c>
      <c r="R167" s="224">
        <f>Q167*H167</f>
        <v>0.012834590000000002</v>
      </c>
      <c r="S167" s="224">
        <v>0</v>
      </c>
      <c r="T167" s="225">
        <f>S167*H167</f>
        <v>0</v>
      </c>
      <c r="U167" s="40"/>
      <c r="V167" s="40"/>
      <c r="W167" s="40"/>
      <c r="X167" s="40"/>
      <c r="Y167" s="40"/>
      <c r="Z167" s="40"/>
      <c r="AA167" s="40"/>
      <c r="AB167" s="40"/>
      <c r="AC167" s="40"/>
      <c r="AD167" s="40"/>
      <c r="AE167" s="40"/>
      <c r="AR167" s="226" t="s">
        <v>303</v>
      </c>
      <c r="AT167" s="226" t="s">
        <v>298</v>
      </c>
      <c r="AU167" s="226" t="s">
        <v>81</v>
      </c>
      <c r="AY167" s="19" t="s">
        <v>295</v>
      </c>
      <c r="BE167" s="227">
        <f>IF(N167="základní",J167,0)</f>
        <v>0</v>
      </c>
      <c r="BF167" s="227">
        <f>IF(N167="snížená",J167,0)</f>
        <v>0</v>
      </c>
      <c r="BG167" s="227">
        <f>IF(N167="zákl. přenesená",J167,0)</f>
        <v>0</v>
      </c>
      <c r="BH167" s="227">
        <f>IF(N167="sníž. přenesená",J167,0)</f>
        <v>0</v>
      </c>
      <c r="BI167" s="227">
        <f>IF(N167="nulová",J167,0)</f>
        <v>0</v>
      </c>
      <c r="BJ167" s="19" t="s">
        <v>79</v>
      </c>
      <c r="BK167" s="227">
        <f>ROUND(I167*H167,2)</f>
        <v>0</v>
      </c>
      <c r="BL167" s="19" t="s">
        <v>303</v>
      </c>
      <c r="BM167" s="226" t="s">
        <v>2038</v>
      </c>
    </row>
    <row r="168" s="2" customFormat="1">
      <c r="A168" s="40"/>
      <c r="B168" s="41"/>
      <c r="C168" s="42"/>
      <c r="D168" s="228" t="s">
        <v>305</v>
      </c>
      <c r="E168" s="42"/>
      <c r="F168" s="229" t="s">
        <v>955</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305</v>
      </c>
      <c r="AU168" s="19" t="s">
        <v>81</v>
      </c>
    </row>
    <row r="169" s="13" customFormat="1">
      <c r="A169" s="13"/>
      <c r="B169" s="233"/>
      <c r="C169" s="234"/>
      <c r="D169" s="235" t="s">
        <v>307</v>
      </c>
      <c r="E169" s="236" t="s">
        <v>21</v>
      </c>
      <c r="F169" s="237" t="s">
        <v>935</v>
      </c>
      <c r="G169" s="234"/>
      <c r="H169" s="236" t="s">
        <v>21</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307</v>
      </c>
      <c r="AU169" s="243" t="s">
        <v>81</v>
      </c>
      <c r="AV169" s="13" t="s">
        <v>79</v>
      </c>
      <c r="AW169" s="13" t="s">
        <v>33</v>
      </c>
      <c r="AX169" s="13" t="s">
        <v>72</v>
      </c>
      <c r="AY169" s="243" t="s">
        <v>295</v>
      </c>
    </row>
    <row r="170" s="14" customFormat="1">
      <c r="A170" s="14"/>
      <c r="B170" s="244"/>
      <c r="C170" s="245"/>
      <c r="D170" s="235" t="s">
        <v>307</v>
      </c>
      <c r="E170" s="246" t="s">
        <v>21</v>
      </c>
      <c r="F170" s="247" t="s">
        <v>2039</v>
      </c>
      <c r="G170" s="245"/>
      <c r="H170" s="248">
        <v>0.35299999999999998</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307</v>
      </c>
      <c r="AU170" s="254" t="s">
        <v>81</v>
      </c>
      <c r="AV170" s="14" t="s">
        <v>81</v>
      </c>
      <c r="AW170" s="14" t="s">
        <v>33</v>
      </c>
      <c r="AX170" s="14" t="s">
        <v>72</v>
      </c>
      <c r="AY170" s="254" t="s">
        <v>295</v>
      </c>
    </row>
    <row r="171" s="14" customFormat="1">
      <c r="A171" s="14"/>
      <c r="B171" s="244"/>
      <c r="C171" s="245"/>
      <c r="D171" s="235" t="s">
        <v>307</v>
      </c>
      <c r="E171" s="246" t="s">
        <v>21</v>
      </c>
      <c r="F171" s="247" t="s">
        <v>2040</v>
      </c>
      <c r="G171" s="245"/>
      <c r="H171" s="248">
        <v>0.39800000000000002</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307</v>
      </c>
      <c r="AU171" s="254" t="s">
        <v>81</v>
      </c>
      <c r="AV171" s="14" t="s">
        <v>81</v>
      </c>
      <c r="AW171" s="14" t="s">
        <v>33</v>
      </c>
      <c r="AX171" s="14" t="s">
        <v>72</v>
      </c>
      <c r="AY171" s="254" t="s">
        <v>295</v>
      </c>
    </row>
    <row r="172" s="15" customFormat="1">
      <c r="A172" s="15"/>
      <c r="B172" s="255"/>
      <c r="C172" s="256"/>
      <c r="D172" s="235" t="s">
        <v>307</v>
      </c>
      <c r="E172" s="257" t="s">
        <v>21</v>
      </c>
      <c r="F172" s="258" t="s">
        <v>312</v>
      </c>
      <c r="G172" s="256"/>
      <c r="H172" s="259">
        <v>0.751</v>
      </c>
      <c r="I172" s="260"/>
      <c r="J172" s="256"/>
      <c r="K172" s="256"/>
      <c r="L172" s="261"/>
      <c r="M172" s="262"/>
      <c r="N172" s="263"/>
      <c r="O172" s="263"/>
      <c r="P172" s="263"/>
      <c r="Q172" s="263"/>
      <c r="R172" s="263"/>
      <c r="S172" s="263"/>
      <c r="T172" s="264"/>
      <c r="U172" s="15"/>
      <c r="V172" s="15"/>
      <c r="W172" s="15"/>
      <c r="X172" s="15"/>
      <c r="Y172" s="15"/>
      <c r="Z172" s="15"/>
      <c r="AA172" s="15"/>
      <c r="AB172" s="15"/>
      <c r="AC172" s="15"/>
      <c r="AD172" s="15"/>
      <c r="AE172" s="15"/>
      <c r="AT172" s="265" t="s">
        <v>307</v>
      </c>
      <c r="AU172" s="265" t="s">
        <v>81</v>
      </c>
      <c r="AV172" s="15" t="s">
        <v>303</v>
      </c>
      <c r="AW172" s="15" t="s">
        <v>33</v>
      </c>
      <c r="AX172" s="15" t="s">
        <v>79</v>
      </c>
      <c r="AY172" s="265" t="s">
        <v>295</v>
      </c>
    </row>
    <row r="173" s="2" customFormat="1" ht="21.75" customHeight="1">
      <c r="A173" s="40"/>
      <c r="B173" s="41"/>
      <c r="C173" s="286" t="s">
        <v>382</v>
      </c>
      <c r="D173" s="286" t="s">
        <v>947</v>
      </c>
      <c r="E173" s="287" t="s">
        <v>957</v>
      </c>
      <c r="F173" s="288" t="s">
        <v>958</v>
      </c>
      <c r="G173" s="289" t="s">
        <v>348</v>
      </c>
      <c r="H173" s="290">
        <v>0.40600000000000003</v>
      </c>
      <c r="I173" s="291"/>
      <c r="J173" s="292">
        <f>ROUND(I173*H173,2)</f>
        <v>0</v>
      </c>
      <c r="K173" s="288" t="s">
        <v>302</v>
      </c>
      <c r="L173" s="293"/>
      <c r="M173" s="294" t="s">
        <v>21</v>
      </c>
      <c r="N173" s="295" t="s">
        <v>43</v>
      </c>
      <c r="O173" s="86"/>
      <c r="P173" s="224">
        <f>O173*H173</f>
        <v>0</v>
      </c>
      <c r="Q173" s="224">
        <v>1</v>
      </c>
      <c r="R173" s="224">
        <f>Q173*H173</f>
        <v>0.40600000000000003</v>
      </c>
      <c r="S173" s="224">
        <v>0</v>
      </c>
      <c r="T173" s="225">
        <f>S173*H173</f>
        <v>0</v>
      </c>
      <c r="U173" s="40"/>
      <c r="V173" s="40"/>
      <c r="W173" s="40"/>
      <c r="X173" s="40"/>
      <c r="Y173" s="40"/>
      <c r="Z173" s="40"/>
      <c r="AA173" s="40"/>
      <c r="AB173" s="40"/>
      <c r="AC173" s="40"/>
      <c r="AD173" s="40"/>
      <c r="AE173" s="40"/>
      <c r="AR173" s="226" t="s">
        <v>351</v>
      </c>
      <c r="AT173" s="226" t="s">
        <v>947</v>
      </c>
      <c r="AU173" s="226" t="s">
        <v>81</v>
      </c>
      <c r="AY173" s="19" t="s">
        <v>295</v>
      </c>
      <c r="BE173" s="227">
        <f>IF(N173="základní",J173,0)</f>
        <v>0</v>
      </c>
      <c r="BF173" s="227">
        <f>IF(N173="snížená",J173,0)</f>
        <v>0</v>
      </c>
      <c r="BG173" s="227">
        <f>IF(N173="zákl. přenesená",J173,0)</f>
        <v>0</v>
      </c>
      <c r="BH173" s="227">
        <f>IF(N173="sníž. přenesená",J173,0)</f>
        <v>0</v>
      </c>
      <c r="BI173" s="227">
        <f>IF(N173="nulová",J173,0)</f>
        <v>0</v>
      </c>
      <c r="BJ173" s="19" t="s">
        <v>79</v>
      </c>
      <c r="BK173" s="227">
        <f>ROUND(I173*H173,2)</f>
        <v>0</v>
      </c>
      <c r="BL173" s="19" t="s">
        <v>303</v>
      </c>
      <c r="BM173" s="226" t="s">
        <v>2041</v>
      </c>
    </row>
    <row r="174" s="14" customFormat="1">
      <c r="A174" s="14"/>
      <c r="B174" s="244"/>
      <c r="C174" s="245"/>
      <c r="D174" s="235" t="s">
        <v>307</v>
      </c>
      <c r="E174" s="246" t="s">
        <v>21</v>
      </c>
      <c r="F174" s="247" t="s">
        <v>2039</v>
      </c>
      <c r="G174" s="245"/>
      <c r="H174" s="248">
        <v>0.35299999999999998</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307</v>
      </c>
      <c r="AU174" s="254" t="s">
        <v>81</v>
      </c>
      <c r="AV174" s="14" t="s">
        <v>81</v>
      </c>
      <c r="AW174" s="14" t="s">
        <v>33</v>
      </c>
      <c r="AX174" s="14" t="s">
        <v>72</v>
      </c>
      <c r="AY174" s="254" t="s">
        <v>295</v>
      </c>
    </row>
    <row r="175" s="15" customFormat="1">
      <c r="A175" s="15"/>
      <c r="B175" s="255"/>
      <c r="C175" s="256"/>
      <c r="D175" s="235" t="s">
        <v>307</v>
      </c>
      <c r="E175" s="257" t="s">
        <v>21</v>
      </c>
      <c r="F175" s="258" t="s">
        <v>312</v>
      </c>
      <c r="G175" s="256"/>
      <c r="H175" s="259">
        <v>0.35299999999999998</v>
      </c>
      <c r="I175" s="260"/>
      <c r="J175" s="256"/>
      <c r="K175" s="256"/>
      <c r="L175" s="261"/>
      <c r="M175" s="262"/>
      <c r="N175" s="263"/>
      <c r="O175" s="263"/>
      <c r="P175" s="263"/>
      <c r="Q175" s="263"/>
      <c r="R175" s="263"/>
      <c r="S175" s="263"/>
      <c r="T175" s="264"/>
      <c r="U175" s="15"/>
      <c r="V175" s="15"/>
      <c r="W175" s="15"/>
      <c r="X175" s="15"/>
      <c r="Y175" s="15"/>
      <c r="Z175" s="15"/>
      <c r="AA175" s="15"/>
      <c r="AB175" s="15"/>
      <c r="AC175" s="15"/>
      <c r="AD175" s="15"/>
      <c r="AE175" s="15"/>
      <c r="AT175" s="265" t="s">
        <v>307</v>
      </c>
      <c r="AU175" s="265" t="s">
        <v>81</v>
      </c>
      <c r="AV175" s="15" t="s">
        <v>303</v>
      </c>
      <c r="AW175" s="15" t="s">
        <v>33</v>
      </c>
      <c r="AX175" s="15" t="s">
        <v>79</v>
      </c>
      <c r="AY175" s="265" t="s">
        <v>295</v>
      </c>
    </row>
    <row r="176" s="14" customFormat="1">
      <c r="A176" s="14"/>
      <c r="B176" s="244"/>
      <c r="C176" s="245"/>
      <c r="D176" s="235" t="s">
        <v>307</v>
      </c>
      <c r="E176" s="245"/>
      <c r="F176" s="247" t="s">
        <v>2042</v>
      </c>
      <c r="G176" s="245"/>
      <c r="H176" s="248">
        <v>0.40600000000000003</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307</v>
      </c>
      <c r="AU176" s="254" t="s">
        <v>81</v>
      </c>
      <c r="AV176" s="14" t="s">
        <v>81</v>
      </c>
      <c r="AW176" s="14" t="s">
        <v>4</v>
      </c>
      <c r="AX176" s="14" t="s">
        <v>79</v>
      </c>
      <c r="AY176" s="254" t="s">
        <v>295</v>
      </c>
    </row>
    <row r="177" s="2" customFormat="1" ht="21.75" customHeight="1">
      <c r="A177" s="40"/>
      <c r="B177" s="41"/>
      <c r="C177" s="286" t="s">
        <v>393</v>
      </c>
      <c r="D177" s="286" t="s">
        <v>947</v>
      </c>
      <c r="E177" s="287" t="s">
        <v>2043</v>
      </c>
      <c r="F177" s="288" t="s">
        <v>2044</v>
      </c>
      <c r="G177" s="289" t="s">
        <v>348</v>
      </c>
      <c r="H177" s="290">
        <v>0.45800000000000002</v>
      </c>
      <c r="I177" s="291"/>
      <c r="J177" s="292">
        <f>ROUND(I177*H177,2)</f>
        <v>0</v>
      </c>
      <c r="K177" s="288" t="s">
        <v>302</v>
      </c>
      <c r="L177" s="293"/>
      <c r="M177" s="294" t="s">
        <v>21</v>
      </c>
      <c r="N177" s="295" t="s">
        <v>43</v>
      </c>
      <c r="O177" s="86"/>
      <c r="P177" s="224">
        <f>O177*H177</f>
        <v>0</v>
      </c>
      <c r="Q177" s="224">
        <v>1</v>
      </c>
      <c r="R177" s="224">
        <f>Q177*H177</f>
        <v>0.45800000000000002</v>
      </c>
      <c r="S177" s="224">
        <v>0</v>
      </c>
      <c r="T177" s="225">
        <f>S177*H177</f>
        <v>0</v>
      </c>
      <c r="U177" s="40"/>
      <c r="V177" s="40"/>
      <c r="W177" s="40"/>
      <c r="X177" s="40"/>
      <c r="Y177" s="40"/>
      <c r="Z177" s="40"/>
      <c r="AA177" s="40"/>
      <c r="AB177" s="40"/>
      <c r="AC177" s="40"/>
      <c r="AD177" s="40"/>
      <c r="AE177" s="40"/>
      <c r="AR177" s="226" t="s">
        <v>351</v>
      </c>
      <c r="AT177" s="226" t="s">
        <v>947</v>
      </c>
      <c r="AU177" s="226" t="s">
        <v>81</v>
      </c>
      <c r="AY177" s="19" t="s">
        <v>295</v>
      </c>
      <c r="BE177" s="227">
        <f>IF(N177="základní",J177,0)</f>
        <v>0</v>
      </c>
      <c r="BF177" s="227">
        <f>IF(N177="snížená",J177,0)</f>
        <v>0</v>
      </c>
      <c r="BG177" s="227">
        <f>IF(N177="zákl. přenesená",J177,0)</f>
        <v>0</v>
      </c>
      <c r="BH177" s="227">
        <f>IF(N177="sníž. přenesená",J177,0)</f>
        <v>0</v>
      </c>
      <c r="BI177" s="227">
        <f>IF(N177="nulová",J177,0)</f>
        <v>0</v>
      </c>
      <c r="BJ177" s="19" t="s">
        <v>79</v>
      </c>
      <c r="BK177" s="227">
        <f>ROUND(I177*H177,2)</f>
        <v>0</v>
      </c>
      <c r="BL177" s="19" t="s">
        <v>303</v>
      </c>
      <c r="BM177" s="226" t="s">
        <v>2045</v>
      </c>
    </row>
    <row r="178" s="14" customFormat="1">
      <c r="A178" s="14"/>
      <c r="B178" s="244"/>
      <c r="C178" s="245"/>
      <c r="D178" s="235" t="s">
        <v>307</v>
      </c>
      <c r="E178" s="246" t="s">
        <v>21</v>
      </c>
      <c r="F178" s="247" t="s">
        <v>2040</v>
      </c>
      <c r="G178" s="245"/>
      <c r="H178" s="248">
        <v>0.39800000000000002</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307</v>
      </c>
      <c r="AU178" s="254" t="s">
        <v>81</v>
      </c>
      <c r="AV178" s="14" t="s">
        <v>81</v>
      </c>
      <c r="AW178" s="14" t="s">
        <v>33</v>
      </c>
      <c r="AX178" s="14" t="s">
        <v>72</v>
      </c>
      <c r="AY178" s="254" t="s">
        <v>295</v>
      </c>
    </row>
    <row r="179" s="15" customFormat="1">
      <c r="A179" s="15"/>
      <c r="B179" s="255"/>
      <c r="C179" s="256"/>
      <c r="D179" s="235" t="s">
        <v>307</v>
      </c>
      <c r="E179" s="257" t="s">
        <v>21</v>
      </c>
      <c r="F179" s="258" t="s">
        <v>312</v>
      </c>
      <c r="G179" s="256"/>
      <c r="H179" s="259">
        <v>0.39800000000000002</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307</v>
      </c>
      <c r="AU179" s="265" t="s">
        <v>81</v>
      </c>
      <c r="AV179" s="15" t="s">
        <v>303</v>
      </c>
      <c r="AW179" s="15" t="s">
        <v>33</v>
      </c>
      <c r="AX179" s="15" t="s">
        <v>79</v>
      </c>
      <c r="AY179" s="265" t="s">
        <v>295</v>
      </c>
    </row>
    <row r="180" s="14" customFormat="1">
      <c r="A180" s="14"/>
      <c r="B180" s="244"/>
      <c r="C180" s="245"/>
      <c r="D180" s="235" t="s">
        <v>307</v>
      </c>
      <c r="E180" s="245"/>
      <c r="F180" s="247" t="s">
        <v>2046</v>
      </c>
      <c r="G180" s="245"/>
      <c r="H180" s="248">
        <v>0.45800000000000002</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307</v>
      </c>
      <c r="AU180" s="254" t="s">
        <v>81</v>
      </c>
      <c r="AV180" s="14" t="s">
        <v>81</v>
      </c>
      <c r="AW180" s="14" t="s">
        <v>4</v>
      </c>
      <c r="AX180" s="14" t="s">
        <v>79</v>
      </c>
      <c r="AY180" s="254" t="s">
        <v>295</v>
      </c>
    </row>
    <row r="181" s="12" customFormat="1" ht="22.8" customHeight="1">
      <c r="A181" s="12"/>
      <c r="B181" s="199"/>
      <c r="C181" s="200"/>
      <c r="D181" s="201" t="s">
        <v>71</v>
      </c>
      <c r="E181" s="213" t="s">
        <v>338</v>
      </c>
      <c r="F181" s="213" t="s">
        <v>857</v>
      </c>
      <c r="G181" s="200"/>
      <c r="H181" s="200"/>
      <c r="I181" s="203"/>
      <c r="J181" s="214">
        <f>BK181</f>
        <v>0</v>
      </c>
      <c r="K181" s="200"/>
      <c r="L181" s="205"/>
      <c r="M181" s="206"/>
      <c r="N181" s="207"/>
      <c r="O181" s="207"/>
      <c r="P181" s="208">
        <f>SUM(P182:P232)</f>
        <v>0</v>
      </c>
      <c r="Q181" s="207"/>
      <c r="R181" s="208">
        <f>SUM(R182:R232)</f>
        <v>34.240220730000004</v>
      </c>
      <c r="S181" s="207"/>
      <c r="T181" s="209">
        <f>SUM(T182:T232)</f>
        <v>0</v>
      </c>
      <c r="U181" s="12"/>
      <c r="V181" s="12"/>
      <c r="W181" s="12"/>
      <c r="X181" s="12"/>
      <c r="Y181" s="12"/>
      <c r="Z181" s="12"/>
      <c r="AA181" s="12"/>
      <c r="AB181" s="12"/>
      <c r="AC181" s="12"/>
      <c r="AD181" s="12"/>
      <c r="AE181" s="12"/>
      <c r="AR181" s="210" t="s">
        <v>79</v>
      </c>
      <c r="AT181" s="211" t="s">
        <v>71</v>
      </c>
      <c r="AU181" s="211" t="s">
        <v>79</v>
      </c>
      <c r="AY181" s="210" t="s">
        <v>295</v>
      </c>
      <c r="BK181" s="212">
        <f>SUM(BK182:BK232)</f>
        <v>0</v>
      </c>
    </row>
    <row r="182" s="2" customFormat="1" ht="33" customHeight="1">
      <c r="A182" s="40"/>
      <c r="B182" s="41"/>
      <c r="C182" s="215" t="s">
        <v>481</v>
      </c>
      <c r="D182" s="215" t="s">
        <v>298</v>
      </c>
      <c r="E182" s="216" t="s">
        <v>1219</v>
      </c>
      <c r="F182" s="217" t="s">
        <v>1220</v>
      </c>
      <c r="G182" s="218" t="s">
        <v>301</v>
      </c>
      <c r="H182" s="219">
        <v>173.53</v>
      </c>
      <c r="I182" s="220"/>
      <c r="J182" s="221">
        <f>ROUND(I182*H182,2)</f>
        <v>0</v>
      </c>
      <c r="K182" s="217" t="s">
        <v>302</v>
      </c>
      <c r="L182" s="46"/>
      <c r="M182" s="222" t="s">
        <v>21</v>
      </c>
      <c r="N182" s="223" t="s">
        <v>43</v>
      </c>
      <c r="O182" s="86"/>
      <c r="P182" s="224">
        <f>O182*H182</f>
        <v>0</v>
      </c>
      <c r="Q182" s="224">
        <v>0.0073499999999999998</v>
      </c>
      <c r="R182" s="224">
        <f>Q182*H182</f>
        <v>1.2754455</v>
      </c>
      <c r="S182" s="224">
        <v>0</v>
      </c>
      <c r="T182" s="225">
        <f>S182*H182</f>
        <v>0</v>
      </c>
      <c r="U182" s="40"/>
      <c r="V182" s="40"/>
      <c r="W182" s="40"/>
      <c r="X182" s="40"/>
      <c r="Y182" s="40"/>
      <c r="Z182" s="40"/>
      <c r="AA182" s="40"/>
      <c r="AB182" s="40"/>
      <c r="AC182" s="40"/>
      <c r="AD182" s="40"/>
      <c r="AE182" s="40"/>
      <c r="AR182" s="226" t="s">
        <v>303</v>
      </c>
      <c r="AT182" s="226" t="s">
        <v>298</v>
      </c>
      <c r="AU182" s="226" t="s">
        <v>81</v>
      </c>
      <c r="AY182" s="19" t="s">
        <v>295</v>
      </c>
      <c r="BE182" s="227">
        <f>IF(N182="základní",J182,0)</f>
        <v>0</v>
      </c>
      <c r="BF182" s="227">
        <f>IF(N182="snížená",J182,0)</f>
        <v>0</v>
      </c>
      <c r="BG182" s="227">
        <f>IF(N182="zákl. přenesená",J182,0)</f>
        <v>0</v>
      </c>
      <c r="BH182" s="227">
        <f>IF(N182="sníž. přenesená",J182,0)</f>
        <v>0</v>
      </c>
      <c r="BI182" s="227">
        <f>IF(N182="nulová",J182,0)</f>
        <v>0</v>
      </c>
      <c r="BJ182" s="19" t="s">
        <v>79</v>
      </c>
      <c r="BK182" s="227">
        <f>ROUND(I182*H182,2)</f>
        <v>0</v>
      </c>
      <c r="BL182" s="19" t="s">
        <v>303</v>
      </c>
      <c r="BM182" s="226" t="s">
        <v>2047</v>
      </c>
    </row>
    <row r="183" s="2" customFormat="1">
      <c r="A183" s="40"/>
      <c r="B183" s="41"/>
      <c r="C183" s="42"/>
      <c r="D183" s="228" t="s">
        <v>305</v>
      </c>
      <c r="E183" s="42"/>
      <c r="F183" s="229" t="s">
        <v>1222</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305</v>
      </c>
      <c r="AU183" s="19" t="s">
        <v>81</v>
      </c>
    </row>
    <row r="184" s="14" customFormat="1">
      <c r="A184" s="14"/>
      <c r="B184" s="244"/>
      <c r="C184" s="245"/>
      <c r="D184" s="235" t="s">
        <v>307</v>
      </c>
      <c r="E184" s="246" t="s">
        <v>21</v>
      </c>
      <c r="F184" s="247" t="s">
        <v>1188</v>
      </c>
      <c r="G184" s="245"/>
      <c r="H184" s="248">
        <v>173.53</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307</v>
      </c>
      <c r="AU184" s="254" t="s">
        <v>81</v>
      </c>
      <c r="AV184" s="14" t="s">
        <v>81</v>
      </c>
      <c r="AW184" s="14" t="s">
        <v>33</v>
      </c>
      <c r="AX184" s="14" t="s">
        <v>72</v>
      </c>
      <c r="AY184" s="254" t="s">
        <v>295</v>
      </c>
    </row>
    <row r="185" s="15" customFormat="1">
      <c r="A185" s="15"/>
      <c r="B185" s="255"/>
      <c r="C185" s="256"/>
      <c r="D185" s="235" t="s">
        <v>307</v>
      </c>
      <c r="E185" s="257" t="s">
        <v>21</v>
      </c>
      <c r="F185" s="258" t="s">
        <v>312</v>
      </c>
      <c r="G185" s="256"/>
      <c r="H185" s="259">
        <v>173.53</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307</v>
      </c>
      <c r="AU185" s="265" t="s">
        <v>81</v>
      </c>
      <c r="AV185" s="15" t="s">
        <v>303</v>
      </c>
      <c r="AW185" s="15" t="s">
        <v>33</v>
      </c>
      <c r="AX185" s="15" t="s">
        <v>79</v>
      </c>
      <c r="AY185" s="265" t="s">
        <v>295</v>
      </c>
    </row>
    <row r="186" s="2" customFormat="1" ht="49.05" customHeight="1">
      <c r="A186" s="40"/>
      <c r="B186" s="41"/>
      <c r="C186" s="215" t="s">
        <v>8</v>
      </c>
      <c r="D186" s="215" t="s">
        <v>298</v>
      </c>
      <c r="E186" s="216" t="s">
        <v>1223</v>
      </c>
      <c r="F186" s="217" t="s">
        <v>1224</v>
      </c>
      <c r="G186" s="218" t="s">
        <v>301</v>
      </c>
      <c r="H186" s="219">
        <v>173.53</v>
      </c>
      <c r="I186" s="220"/>
      <c r="J186" s="221">
        <f>ROUND(I186*H186,2)</f>
        <v>0</v>
      </c>
      <c r="K186" s="217" t="s">
        <v>302</v>
      </c>
      <c r="L186" s="46"/>
      <c r="M186" s="222" t="s">
        <v>21</v>
      </c>
      <c r="N186" s="223" t="s">
        <v>43</v>
      </c>
      <c r="O186" s="86"/>
      <c r="P186" s="224">
        <f>O186*H186</f>
        <v>0</v>
      </c>
      <c r="Q186" s="224">
        <v>0.018380000000000001</v>
      </c>
      <c r="R186" s="224">
        <f>Q186*H186</f>
        <v>3.1894814</v>
      </c>
      <c r="S186" s="224">
        <v>0</v>
      </c>
      <c r="T186" s="225">
        <f>S186*H186</f>
        <v>0</v>
      </c>
      <c r="U186" s="40"/>
      <c r="V186" s="40"/>
      <c r="W186" s="40"/>
      <c r="X186" s="40"/>
      <c r="Y186" s="40"/>
      <c r="Z186" s="40"/>
      <c r="AA186" s="40"/>
      <c r="AB186" s="40"/>
      <c r="AC186" s="40"/>
      <c r="AD186" s="40"/>
      <c r="AE186" s="40"/>
      <c r="AR186" s="226" t="s">
        <v>303</v>
      </c>
      <c r="AT186" s="226" t="s">
        <v>298</v>
      </c>
      <c r="AU186" s="226" t="s">
        <v>81</v>
      </c>
      <c r="AY186" s="19" t="s">
        <v>295</v>
      </c>
      <c r="BE186" s="227">
        <f>IF(N186="základní",J186,0)</f>
        <v>0</v>
      </c>
      <c r="BF186" s="227">
        <f>IF(N186="snížená",J186,0)</f>
        <v>0</v>
      </c>
      <c r="BG186" s="227">
        <f>IF(N186="zákl. přenesená",J186,0)</f>
        <v>0</v>
      </c>
      <c r="BH186" s="227">
        <f>IF(N186="sníž. přenesená",J186,0)</f>
        <v>0</v>
      </c>
      <c r="BI186" s="227">
        <f>IF(N186="nulová",J186,0)</f>
        <v>0</v>
      </c>
      <c r="BJ186" s="19" t="s">
        <v>79</v>
      </c>
      <c r="BK186" s="227">
        <f>ROUND(I186*H186,2)</f>
        <v>0</v>
      </c>
      <c r="BL186" s="19" t="s">
        <v>303</v>
      </c>
      <c r="BM186" s="226" t="s">
        <v>2048</v>
      </c>
    </row>
    <row r="187" s="2" customFormat="1">
      <c r="A187" s="40"/>
      <c r="B187" s="41"/>
      <c r="C187" s="42"/>
      <c r="D187" s="228" t="s">
        <v>305</v>
      </c>
      <c r="E187" s="42"/>
      <c r="F187" s="229" t="s">
        <v>1226</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305</v>
      </c>
      <c r="AU187" s="19" t="s">
        <v>81</v>
      </c>
    </row>
    <row r="188" s="14" customFormat="1">
      <c r="A188" s="14"/>
      <c r="B188" s="244"/>
      <c r="C188" s="245"/>
      <c r="D188" s="235" t="s">
        <v>307</v>
      </c>
      <c r="E188" s="246" t="s">
        <v>21</v>
      </c>
      <c r="F188" s="247" t="s">
        <v>1227</v>
      </c>
      <c r="G188" s="245"/>
      <c r="H188" s="248">
        <v>53.710000000000001</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307</v>
      </c>
      <c r="AU188" s="254" t="s">
        <v>81</v>
      </c>
      <c r="AV188" s="14" t="s">
        <v>81</v>
      </c>
      <c r="AW188" s="14" t="s">
        <v>33</v>
      </c>
      <c r="AX188" s="14" t="s">
        <v>72</v>
      </c>
      <c r="AY188" s="254" t="s">
        <v>295</v>
      </c>
    </row>
    <row r="189" s="14" customFormat="1">
      <c r="A189" s="14"/>
      <c r="B189" s="244"/>
      <c r="C189" s="245"/>
      <c r="D189" s="235" t="s">
        <v>307</v>
      </c>
      <c r="E189" s="246" t="s">
        <v>21</v>
      </c>
      <c r="F189" s="247" t="s">
        <v>1228</v>
      </c>
      <c r="G189" s="245"/>
      <c r="H189" s="248">
        <v>19.539999999999999</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307</v>
      </c>
      <c r="AU189" s="254" t="s">
        <v>81</v>
      </c>
      <c r="AV189" s="14" t="s">
        <v>81</v>
      </c>
      <c r="AW189" s="14" t="s">
        <v>33</v>
      </c>
      <c r="AX189" s="14" t="s">
        <v>72</v>
      </c>
      <c r="AY189" s="254" t="s">
        <v>295</v>
      </c>
    </row>
    <row r="190" s="14" customFormat="1">
      <c r="A190" s="14"/>
      <c r="B190" s="244"/>
      <c r="C190" s="245"/>
      <c r="D190" s="235" t="s">
        <v>307</v>
      </c>
      <c r="E190" s="246" t="s">
        <v>21</v>
      </c>
      <c r="F190" s="247" t="s">
        <v>477</v>
      </c>
      <c r="G190" s="245"/>
      <c r="H190" s="248">
        <v>5.9000000000000004</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307</v>
      </c>
      <c r="AU190" s="254" t="s">
        <v>81</v>
      </c>
      <c r="AV190" s="14" t="s">
        <v>81</v>
      </c>
      <c r="AW190" s="14" t="s">
        <v>33</v>
      </c>
      <c r="AX190" s="14" t="s">
        <v>72</v>
      </c>
      <c r="AY190" s="254" t="s">
        <v>295</v>
      </c>
    </row>
    <row r="191" s="14" customFormat="1">
      <c r="A191" s="14"/>
      <c r="B191" s="244"/>
      <c r="C191" s="245"/>
      <c r="D191" s="235" t="s">
        <v>307</v>
      </c>
      <c r="E191" s="246" t="s">
        <v>21</v>
      </c>
      <c r="F191" s="247" t="s">
        <v>1229</v>
      </c>
      <c r="G191" s="245"/>
      <c r="H191" s="248">
        <v>12.15</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307</v>
      </c>
      <c r="AU191" s="254" t="s">
        <v>81</v>
      </c>
      <c r="AV191" s="14" t="s">
        <v>81</v>
      </c>
      <c r="AW191" s="14" t="s">
        <v>33</v>
      </c>
      <c r="AX191" s="14" t="s">
        <v>72</v>
      </c>
      <c r="AY191" s="254" t="s">
        <v>295</v>
      </c>
    </row>
    <row r="192" s="14" customFormat="1">
      <c r="A192" s="14"/>
      <c r="B192" s="244"/>
      <c r="C192" s="245"/>
      <c r="D192" s="235" t="s">
        <v>307</v>
      </c>
      <c r="E192" s="246" t="s">
        <v>21</v>
      </c>
      <c r="F192" s="247" t="s">
        <v>1230</v>
      </c>
      <c r="G192" s="245"/>
      <c r="H192" s="248">
        <v>5.9199999999999999</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307</v>
      </c>
      <c r="AU192" s="254" t="s">
        <v>81</v>
      </c>
      <c r="AV192" s="14" t="s">
        <v>81</v>
      </c>
      <c r="AW192" s="14" t="s">
        <v>33</v>
      </c>
      <c r="AX192" s="14" t="s">
        <v>72</v>
      </c>
      <c r="AY192" s="254" t="s">
        <v>295</v>
      </c>
    </row>
    <row r="193" s="14" customFormat="1">
      <c r="A193" s="14"/>
      <c r="B193" s="244"/>
      <c r="C193" s="245"/>
      <c r="D193" s="235" t="s">
        <v>307</v>
      </c>
      <c r="E193" s="246" t="s">
        <v>21</v>
      </c>
      <c r="F193" s="247" t="s">
        <v>1231</v>
      </c>
      <c r="G193" s="245"/>
      <c r="H193" s="248">
        <v>4.29</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307</v>
      </c>
      <c r="AU193" s="254" t="s">
        <v>81</v>
      </c>
      <c r="AV193" s="14" t="s">
        <v>81</v>
      </c>
      <c r="AW193" s="14" t="s">
        <v>33</v>
      </c>
      <c r="AX193" s="14" t="s">
        <v>72</v>
      </c>
      <c r="AY193" s="254" t="s">
        <v>295</v>
      </c>
    </row>
    <row r="194" s="14" customFormat="1">
      <c r="A194" s="14"/>
      <c r="B194" s="244"/>
      <c r="C194" s="245"/>
      <c r="D194" s="235" t="s">
        <v>307</v>
      </c>
      <c r="E194" s="246" t="s">
        <v>21</v>
      </c>
      <c r="F194" s="247" t="s">
        <v>1232</v>
      </c>
      <c r="G194" s="245"/>
      <c r="H194" s="248">
        <v>14.060000000000001</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307</v>
      </c>
      <c r="AU194" s="254" t="s">
        <v>81</v>
      </c>
      <c r="AV194" s="14" t="s">
        <v>81</v>
      </c>
      <c r="AW194" s="14" t="s">
        <v>33</v>
      </c>
      <c r="AX194" s="14" t="s">
        <v>72</v>
      </c>
      <c r="AY194" s="254" t="s">
        <v>295</v>
      </c>
    </row>
    <row r="195" s="14" customFormat="1">
      <c r="A195" s="14"/>
      <c r="B195" s="244"/>
      <c r="C195" s="245"/>
      <c r="D195" s="235" t="s">
        <v>307</v>
      </c>
      <c r="E195" s="246" t="s">
        <v>21</v>
      </c>
      <c r="F195" s="247" t="s">
        <v>1233</v>
      </c>
      <c r="G195" s="245"/>
      <c r="H195" s="248">
        <v>4.25</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307</v>
      </c>
      <c r="AU195" s="254" t="s">
        <v>81</v>
      </c>
      <c r="AV195" s="14" t="s">
        <v>81</v>
      </c>
      <c r="AW195" s="14" t="s">
        <v>33</v>
      </c>
      <c r="AX195" s="14" t="s">
        <v>72</v>
      </c>
      <c r="AY195" s="254" t="s">
        <v>295</v>
      </c>
    </row>
    <row r="196" s="14" customFormat="1">
      <c r="A196" s="14"/>
      <c r="B196" s="244"/>
      <c r="C196" s="245"/>
      <c r="D196" s="235" t="s">
        <v>307</v>
      </c>
      <c r="E196" s="246" t="s">
        <v>21</v>
      </c>
      <c r="F196" s="247" t="s">
        <v>1227</v>
      </c>
      <c r="G196" s="245"/>
      <c r="H196" s="248">
        <v>53.710000000000001</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307</v>
      </c>
      <c r="AU196" s="254" t="s">
        <v>81</v>
      </c>
      <c r="AV196" s="14" t="s">
        <v>81</v>
      </c>
      <c r="AW196" s="14" t="s">
        <v>33</v>
      </c>
      <c r="AX196" s="14" t="s">
        <v>72</v>
      </c>
      <c r="AY196" s="254" t="s">
        <v>295</v>
      </c>
    </row>
    <row r="197" s="15" customFormat="1">
      <c r="A197" s="15"/>
      <c r="B197" s="255"/>
      <c r="C197" s="256"/>
      <c r="D197" s="235" t="s">
        <v>307</v>
      </c>
      <c r="E197" s="257" t="s">
        <v>1188</v>
      </c>
      <c r="F197" s="258" t="s">
        <v>312</v>
      </c>
      <c r="G197" s="256"/>
      <c r="H197" s="259">
        <v>173.53</v>
      </c>
      <c r="I197" s="260"/>
      <c r="J197" s="256"/>
      <c r="K197" s="256"/>
      <c r="L197" s="261"/>
      <c r="M197" s="262"/>
      <c r="N197" s="263"/>
      <c r="O197" s="263"/>
      <c r="P197" s="263"/>
      <c r="Q197" s="263"/>
      <c r="R197" s="263"/>
      <c r="S197" s="263"/>
      <c r="T197" s="264"/>
      <c r="U197" s="15"/>
      <c r="V197" s="15"/>
      <c r="W197" s="15"/>
      <c r="X197" s="15"/>
      <c r="Y197" s="15"/>
      <c r="Z197" s="15"/>
      <c r="AA197" s="15"/>
      <c r="AB197" s="15"/>
      <c r="AC197" s="15"/>
      <c r="AD197" s="15"/>
      <c r="AE197" s="15"/>
      <c r="AT197" s="265" t="s">
        <v>307</v>
      </c>
      <c r="AU197" s="265" t="s">
        <v>81</v>
      </c>
      <c r="AV197" s="15" t="s">
        <v>303</v>
      </c>
      <c r="AW197" s="15" t="s">
        <v>33</v>
      </c>
      <c r="AX197" s="15" t="s">
        <v>79</v>
      </c>
      <c r="AY197" s="265" t="s">
        <v>295</v>
      </c>
    </row>
    <row r="198" s="2" customFormat="1" ht="44.25" customHeight="1">
      <c r="A198" s="40"/>
      <c r="B198" s="41"/>
      <c r="C198" s="215" t="s">
        <v>373</v>
      </c>
      <c r="D198" s="215" t="s">
        <v>298</v>
      </c>
      <c r="E198" s="216" t="s">
        <v>1234</v>
      </c>
      <c r="F198" s="217" t="s">
        <v>1235</v>
      </c>
      <c r="G198" s="218" t="s">
        <v>301</v>
      </c>
      <c r="H198" s="219">
        <v>347.06</v>
      </c>
      <c r="I198" s="220"/>
      <c r="J198" s="221">
        <f>ROUND(I198*H198,2)</f>
        <v>0</v>
      </c>
      <c r="K198" s="217" t="s">
        <v>302</v>
      </c>
      <c r="L198" s="46"/>
      <c r="M198" s="222" t="s">
        <v>21</v>
      </c>
      <c r="N198" s="223" t="s">
        <v>43</v>
      </c>
      <c r="O198" s="86"/>
      <c r="P198" s="224">
        <f>O198*H198</f>
        <v>0</v>
      </c>
      <c r="Q198" s="224">
        <v>0.0079000000000000008</v>
      </c>
      <c r="R198" s="224">
        <f>Q198*H198</f>
        <v>2.7417740000000004</v>
      </c>
      <c r="S198" s="224">
        <v>0</v>
      </c>
      <c r="T198" s="225">
        <f>S198*H198</f>
        <v>0</v>
      </c>
      <c r="U198" s="40"/>
      <c r="V198" s="40"/>
      <c r="W198" s="40"/>
      <c r="X198" s="40"/>
      <c r="Y198" s="40"/>
      <c r="Z198" s="40"/>
      <c r="AA198" s="40"/>
      <c r="AB198" s="40"/>
      <c r="AC198" s="40"/>
      <c r="AD198" s="40"/>
      <c r="AE198" s="40"/>
      <c r="AR198" s="226" t="s">
        <v>303</v>
      </c>
      <c r="AT198" s="226" t="s">
        <v>298</v>
      </c>
      <c r="AU198" s="226" t="s">
        <v>81</v>
      </c>
      <c r="AY198" s="19" t="s">
        <v>295</v>
      </c>
      <c r="BE198" s="227">
        <f>IF(N198="základní",J198,0)</f>
        <v>0</v>
      </c>
      <c r="BF198" s="227">
        <f>IF(N198="snížená",J198,0)</f>
        <v>0</v>
      </c>
      <c r="BG198" s="227">
        <f>IF(N198="zákl. přenesená",J198,0)</f>
        <v>0</v>
      </c>
      <c r="BH198" s="227">
        <f>IF(N198="sníž. přenesená",J198,0)</f>
        <v>0</v>
      </c>
      <c r="BI198" s="227">
        <f>IF(N198="nulová",J198,0)</f>
        <v>0</v>
      </c>
      <c r="BJ198" s="19" t="s">
        <v>79</v>
      </c>
      <c r="BK198" s="227">
        <f>ROUND(I198*H198,2)</f>
        <v>0</v>
      </c>
      <c r="BL198" s="19" t="s">
        <v>303</v>
      </c>
      <c r="BM198" s="226" t="s">
        <v>2049</v>
      </c>
    </row>
    <row r="199" s="2" customFormat="1">
      <c r="A199" s="40"/>
      <c r="B199" s="41"/>
      <c r="C199" s="42"/>
      <c r="D199" s="228" t="s">
        <v>305</v>
      </c>
      <c r="E199" s="42"/>
      <c r="F199" s="229" t="s">
        <v>1237</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305</v>
      </c>
      <c r="AU199" s="19" t="s">
        <v>81</v>
      </c>
    </row>
    <row r="200" s="14" customFormat="1">
      <c r="A200" s="14"/>
      <c r="B200" s="244"/>
      <c r="C200" s="245"/>
      <c r="D200" s="235" t="s">
        <v>307</v>
      </c>
      <c r="E200" s="246" t="s">
        <v>21</v>
      </c>
      <c r="F200" s="247" t="s">
        <v>1238</v>
      </c>
      <c r="G200" s="245"/>
      <c r="H200" s="248">
        <v>347.06</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307</v>
      </c>
      <c r="AU200" s="254" t="s">
        <v>81</v>
      </c>
      <c r="AV200" s="14" t="s">
        <v>81</v>
      </c>
      <c r="AW200" s="14" t="s">
        <v>33</v>
      </c>
      <c r="AX200" s="14" t="s">
        <v>72</v>
      </c>
      <c r="AY200" s="254" t="s">
        <v>295</v>
      </c>
    </row>
    <row r="201" s="15" customFormat="1">
      <c r="A201" s="15"/>
      <c r="B201" s="255"/>
      <c r="C201" s="256"/>
      <c r="D201" s="235" t="s">
        <v>307</v>
      </c>
      <c r="E201" s="257" t="s">
        <v>21</v>
      </c>
      <c r="F201" s="258" t="s">
        <v>312</v>
      </c>
      <c r="G201" s="256"/>
      <c r="H201" s="259">
        <v>347.06</v>
      </c>
      <c r="I201" s="260"/>
      <c r="J201" s="256"/>
      <c r="K201" s="256"/>
      <c r="L201" s="261"/>
      <c r="M201" s="262"/>
      <c r="N201" s="263"/>
      <c r="O201" s="263"/>
      <c r="P201" s="263"/>
      <c r="Q201" s="263"/>
      <c r="R201" s="263"/>
      <c r="S201" s="263"/>
      <c r="T201" s="264"/>
      <c r="U201" s="15"/>
      <c r="V201" s="15"/>
      <c r="W201" s="15"/>
      <c r="X201" s="15"/>
      <c r="Y201" s="15"/>
      <c r="Z201" s="15"/>
      <c r="AA201" s="15"/>
      <c r="AB201" s="15"/>
      <c r="AC201" s="15"/>
      <c r="AD201" s="15"/>
      <c r="AE201" s="15"/>
      <c r="AT201" s="265" t="s">
        <v>307</v>
      </c>
      <c r="AU201" s="265" t="s">
        <v>81</v>
      </c>
      <c r="AV201" s="15" t="s">
        <v>303</v>
      </c>
      <c r="AW201" s="15" t="s">
        <v>33</v>
      </c>
      <c r="AX201" s="15" t="s">
        <v>79</v>
      </c>
      <c r="AY201" s="265" t="s">
        <v>295</v>
      </c>
    </row>
    <row r="202" s="2" customFormat="1" ht="37.8" customHeight="1">
      <c r="A202" s="40"/>
      <c r="B202" s="41"/>
      <c r="C202" s="215" t="s">
        <v>488</v>
      </c>
      <c r="D202" s="215" t="s">
        <v>298</v>
      </c>
      <c r="E202" s="216" t="s">
        <v>1239</v>
      </c>
      <c r="F202" s="217" t="s">
        <v>1240</v>
      </c>
      <c r="G202" s="218" t="s">
        <v>301</v>
      </c>
      <c r="H202" s="219">
        <v>100</v>
      </c>
      <c r="I202" s="220"/>
      <c r="J202" s="221">
        <f>ROUND(I202*H202,2)</f>
        <v>0</v>
      </c>
      <c r="K202" s="217" t="s">
        <v>302</v>
      </c>
      <c r="L202" s="46"/>
      <c r="M202" s="222" t="s">
        <v>21</v>
      </c>
      <c r="N202" s="223" t="s">
        <v>43</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303</v>
      </c>
      <c r="AT202" s="226" t="s">
        <v>298</v>
      </c>
      <c r="AU202" s="226" t="s">
        <v>81</v>
      </c>
      <c r="AY202" s="19" t="s">
        <v>295</v>
      </c>
      <c r="BE202" s="227">
        <f>IF(N202="základní",J202,0)</f>
        <v>0</v>
      </c>
      <c r="BF202" s="227">
        <f>IF(N202="snížená",J202,0)</f>
        <v>0</v>
      </c>
      <c r="BG202" s="227">
        <f>IF(N202="zákl. přenesená",J202,0)</f>
        <v>0</v>
      </c>
      <c r="BH202" s="227">
        <f>IF(N202="sníž. přenesená",J202,0)</f>
        <v>0</v>
      </c>
      <c r="BI202" s="227">
        <f>IF(N202="nulová",J202,0)</f>
        <v>0</v>
      </c>
      <c r="BJ202" s="19" t="s">
        <v>79</v>
      </c>
      <c r="BK202" s="227">
        <f>ROUND(I202*H202,2)</f>
        <v>0</v>
      </c>
      <c r="BL202" s="19" t="s">
        <v>303</v>
      </c>
      <c r="BM202" s="226" t="s">
        <v>2050</v>
      </c>
    </row>
    <row r="203" s="2" customFormat="1">
      <c r="A203" s="40"/>
      <c r="B203" s="41"/>
      <c r="C203" s="42"/>
      <c r="D203" s="228" t="s">
        <v>305</v>
      </c>
      <c r="E203" s="42"/>
      <c r="F203" s="229" t="s">
        <v>1242</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305</v>
      </c>
      <c r="AU203" s="19" t="s">
        <v>81</v>
      </c>
    </row>
    <row r="204" s="14" customFormat="1">
      <c r="A204" s="14"/>
      <c r="B204" s="244"/>
      <c r="C204" s="245"/>
      <c r="D204" s="235" t="s">
        <v>307</v>
      </c>
      <c r="E204" s="246" t="s">
        <v>21</v>
      </c>
      <c r="F204" s="247" t="s">
        <v>1243</v>
      </c>
      <c r="G204" s="245"/>
      <c r="H204" s="248">
        <v>100</v>
      </c>
      <c r="I204" s="249"/>
      <c r="J204" s="245"/>
      <c r="K204" s="245"/>
      <c r="L204" s="250"/>
      <c r="M204" s="251"/>
      <c r="N204" s="252"/>
      <c r="O204" s="252"/>
      <c r="P204" s="252"/>
      <c r="Q204" s="252"/>
      <c r="R204" s="252"/>
      <c r="S204" s="252"/>
      <c r="T204" s="253"/>
      <c r="U204" s="14"/>
      <c r="V204" s="14"/>
      <c r="W204" s="14"/>
      <c r="X204" s="14"/>
      <c r="Y204" s="14"/>
      <c r="Z204" s="14"/>
      <c r="AA204" s="14"/>
      <c r="AB204" s="14"/>
      <c r="AC204" s="14"/>
      <c r="AD204" s="14"/>
      <c r="AE204" s="14"/>
      <c r="AT204" s="254" t="s">
        <v>307</v>
      </c>
      <c r="AU204" s="254" t="s">
        <v>81</v>
      </c>
      <c r="AV204" s="14" t="s">
        <v>81</v>
      </c>
      <c r="AW204" s="14" t="s">
        <v>33</v>
      </c>
      <c r="AX204" s="14" t="s">
        <v>72</v>
      </c>
      <c r="AY204" s="254" t="s">
        <v>295</v>
      </c>
    </row>
    <row r="205" s="15" customFormat="1">
      <c r="A205" s="15"/>
      <c r="B205" s="255"/>
      <c r="C205" s="256"/>
      <c r="D205" s="235" t="s">
        <v>307</v>
      </c>
      <c r="E205" s="257" t="s">
        <v>21</v>
      </c>
      <c r="F205" s="258" t="s">
        <v>312</v>
      </c>
      <c r="G205" s="256"/>
      <c r="H205" s="259">
        <v>100</v>
      </c>
      <c r="I205" s="260"/>
      <c r="J205" s="256"/>
      <c r="K205" s="256"/>
      <c r="L205" s="261"/>
      <c r="M205" s="262"/>
      <c r="N205" s="263"/>
      <c r="O205" s="263"/>
      <c r="P205" s="263"/>
      <c r="Q205" s="263"/>
      <c r="R205" s="263"/>
      <c r="S205" s="263"/>
      <c r="T205" s="264"/>
      <c r="U205" s="15"/>
      <c r="V205" s="15"/>
      <c r="W205" s="15"/>
      <c r="X205" s="15"/>
      <c r="Y205" s="15"/>
      <c r="Z205" s="15"/>
      <c r="AA205" s="15"/>
      <c r="AB205" s="15"/>
      <c r="AC205" s="15"/>
      <c r="AD205" s="15"/>
      <c r="AE205" s="15"/>
      <c r="AT205" s="265" t="s">
        <v>307</v>
      </c>
      <c r="AU205" s="265" t="s">
        <v>81</v>
      </c>
      <c r="AV205" s="15" t="s">
        <v>303</v>
      </c>
      <c r="AW205" s="15" t="s">
        <v>33</v>
      </c>
      <c r="AX205" s="15" t="s">
        <v>79</v>
      </c>
      <c r="AY205" s="265" t="s">
        <v>295</v>
      </c>
    </row>
    <row r="206" s="2" customFormat="1" ht="33" customHeight="1">
      <c r="A206" s="40"/>
      <c r="B206" s="41"/>
      <c r="C206" s="215" t="s">
        <v>500</v>
      </c>
      <c r="D206" s="215" t="s">
        <v>298</v>
      </c>
      <c r="E206" s="216" t="s">
        <v>1244</v>
      </c>
      <c r="F206" s="217" t="s">
        <v>1245</v>
      </c>
      <c r="G206" s="218" t="s">
        <v>315</v>
      </c>
      <c r="H206" s="219">
        <v>10.27</v>
      </c>
      <c r="I206" s="220"/>
      <c r="J206" s="221">
        <f>ROUND(I206*H206,2)</f>
        <v>0</v>
      </c>
      <c r="K206" s="217" t="s">
        <v>302</v>
      </c>
      <c r="L206" s="46"/>
      <c r="M206" s="222" t="s">
        <v>21</v>
      </c>
      <c r="N206" s="223" t="s">
        <v>43</v>
      </c>
      <c r="O206" s="86"/>
      <c r="P206" s="224">
        <f>O206*H206</f>
        <v>0</v>
      </c>
      <c r="Q206" s="224">
        <v>2.3010199999999998</v>
      </c>
      <c r="R206" s="224">
        <f>Q206*H206</f>
        <v>23.631475399999996</v>
      </c>
      <c r="S206" s="224">
        <v>0</v>
      </c>
      <c r="T206" s="225">
        <f>S206*H206</f>
        <v>0</v>
      </c>
      <c r="U206" s="40"/>
      <c r="V206" s="40"/>
      <c r="W206" s="40"/>
      <c r="X206" s="40"/>
      <c r="Y206" s="40"/>
      <c r="Z206" s="40"/>
      <c r="AA206" s="40"/>
      <c r="AB206" s="40"/>
      <c r="AC206" s="40"/>
      <c r="AD206" s="40"/>
      <c r="AE206" s="40"/>
      <c r="AR206" s="226" t="s">
        <v>303</v>
      </c>
      <c r="AT206" s="226" t="s">
        <v>298</v>
      </c>
      <c r="AU206" s="226" t="s">
        <v>81</v>
      </c>
      <c r="AY206" s="19" t="s">
        <v>295</v>
      </c>
      <c r="BE206" s="227">
        <f>IF(N206="základní",J206,0)</f>
        <v>0</v>
      </c>
      <c r="BF206" s="227">
        <f>IF(N206="snížená",J206,0)</f>
        <v>0</v>
      </c>
      <c r="BG206" s="227">
        <f>IF(N206="zákl. přenesená",J206,0)</f>
        <v>0</v>
      </c>
      <c r="BH206" s="227">
        <f>IF(N206="sníž. přenesená",J206,0)</f>
        <v>0</v>
      </c>
      <c r="BI206" s="227">
        <f>IF(N206="nulová",J206,0)</f>
        <v>0</v>
      </c>
      <c r="BJ206" s="19" t="s">
        <v>79</v>
      </c>
      <c r="BK206" s="227">
        <f>ROUND(I206*H206,2)</f>
        <v>0</v>
      </c>
      <c r="BL206" s="19" t="s">
        <v>303</v>
      </c>
      <c r="BM206" s="226" t="s">
        <v>2051</v>
      </c>
    </row>
    <row r="207" s="2" customFormat="1">
      <c r="A207" s="40"/>
      <c r="B207" s="41"/>
      <c r="C207" s="42"/>
      <c r="D207" s="228" t="s">
        <v>305</v>
      </c>
      <c r="E207" s="42"/>
      <c r="F207" s="229" t="s">
        <v>1247</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305</v>
      </c>
      <c r="AU207" s="19" t="s">
        <v>81</v>
      </c>
    </row>
    <row r="208" s="14" customFormat="1">
      <c r="A208" s="14"/>
      <c r="B208" s="244"/>
      <c r="C208" s="245"/>
      <c r="D208" s="235" t="s">
        <v>307</v>
      </c>
      <c r="E208" s="246" t="s">
        <v>21</v>
      </c>
      <c r="F208" s="247" t="s">
        <v>1248</v>
      </c>
      <c r="G208" s="245"/>
      <c r="H208" s="248">
        <v>8.7159999999999993</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307</v>
      </c>
      <c r="AU208" s="254" t="s">
        <v>81</v>
      </c>
      <c r="AV208" s="14" t="s">
        <v>81</v>
      </c>
      <c r="AW208" s="14" t="s">
        <v>33</v>
      </c>
      <c r="AX208" s="14" t="s">
        <v>72</v>
      </c>
      <c r="AY208" s="254" t="s">
        <v>295</v>
      </c>
    </row>
    <row r="209" s="14" customFormat="1">
      <c r="A209" s="14"/>
      <c r="B209" s="244"/>
      <c r="C209" s="245"/>
      <c r="D209" s="235" t="s">
        <v>307</v>
      </c>
      <c r="E209" s="246" t="s">
        <v>21</v>
      </c>
      <c r="F209" s="247" t="s">
        <v>1249</v>
      </c>
      <c r="G209" s="245"/>
      <c r="H209" s="248">
        <v>1.5540000000000001</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307</v>
      </c>
      <c r="AU209" s="254" t="s">
        <v>81</v>
      </c>
      <c r="AV209" s="14" t="s">
        <v>81</v>
      </c>
      <c r="AW209" s="14" t="s">
        <v>33</v>
      </c>
      <c r="AX209" s="14" t="s">
        <v>72</v>
      </c>
      <c r="AY209" s="254" t="s">
        <v>295</v>
      </c>
    </row>
    <row r="210" s="15" customFormat="1">
      <c r="A210" s="15"/>
      <c r="B210" s="255"/>
      <c r="C210" s="256"/>
      <c r="D210" s="235" t="s">
        <v>307</v>
      </c>
      <c r="E210" s="257" t="s">
        <v>21</v>
      </c>
      <c r="F210" s="258" t="s">
        <v>312</v>
      </c>
      <c r="G210" s="256"/>
      <c r="H210" s="259">
        <v>10.27</v>
      </c>
      <c r="I210" s="260"/>
      <c r="J210" s="256"/>
      <c r="K210" s="256"/>
      <c r="L210" s="261"/>
      <c r="M210" s="262"/>
      <c r="N210" s="263"/>
      <c r="O210" s="263"/>
      <c r="P210" s="263"/>
      <c r="Q210" s="263"/>
      <c r="R210" s="263"/>
      <c r="S210" s="263"/>
      <c r="T210" s="264"/>
      <c r="U210" s="15"/>
      <c r="V210" s="15"/>
      <c r="W210" s="15"/>
      <c r="X210" s="15"/>
      <c r="Y210" s="15"/>
      <c r="Z210" s="15"/>
      <c r="AA210" s="15"/>
      <c r="AB210" s="15"/>
      <c r="AC210" s="15"/>
      <c r="AD210" s="15"/>
      <c r="AE210" s="15"/>
      <c r="AT210" s="265" t="s">
        <v>307</v>
      </c>
      <c r="AU210" s="265" t="s">
        <v>81</v>
      </c>
      <c r="AV210" s="15" t="s">
        <v>303</v>
      </c>
      <c r="AW210" s="15" t="s">
        <v>33</v>
      </c>
      <c r="AX210" s="15" t="s">
        <v>79</v>
      </c>
      <c r="AY210" s="265" t="s">
        <v>295</v>
      </c>
    </row>
    <row r="211" s="2" customFormat="1" ht="33" customHeight="1">
      <c r="A211" s="40"/>
      <c r="B211" s="41"/>
      <c r="C211" s="215" t="s">
        <v>506</v>
      </c>
      <c r="D211" s="215" t="s">
        <v>298</v>
      </c>
      <c r="E211" s="216" t="s">
        <v>1250</v>
      </c>
      <c r="F211" s="217" t="s">
        <v>1251</v>
      </c>
      <c r="G211" s="218" t="s">
        <v>315</v>
      </c>
      <c r="H211" s="219">
        <v>10.27</v>
      </c>
      <c r="I211" s="220"/>
      <c r="J211" s="221">
        <f>ROUND(I211*H211,2)</f>
        <v>0</v>
      </c>
      <c r="K211" s="217" t="s">
        <v>302</v>
      </c>
      <c r="L211" s="46"/>
      <c r="M211" s="222" t="s">
        <v>21</v>
      </c>
      <c r="N211" s="223" t="s">
        <v>43</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303</v>
      </c>
      <c r="AT211" s="226" t="s">
        <v>298</v>
      </c>
      <c r="AU211" s="226" t="s">
        <v>81</v>
      </c>
      <c r="AY211" s="19" t="s">
        <v>295</v>
      </c>
      <c r="BE211" s="227">
        <f>IF(N211="základní",J211,0)</f>
        <v>0</v>
      </c>
      <c r="BF211" s="227">
        <f>IF(N211="snížená",J211,0)</f>
        <v>0</v>
      </c>
      <c r="BG211" s="227">
        <f>IF(N211="zákl. přenesená",J211,0)</f>
        <v>0</v>
      </c>
      <c r="BH211" s="227">
        <f>IF(N211="sníž. přenesená",J211,0)</f>
        <v>0</v>
      </c>
      <c r="BI211" s="227">
        <f>IF(N211="nulová",J211,0)</f>
        <v>0</v>
      </c>
      <c r="BJ211" s="19" t="s">
        <v>79</v>
      </c>
      <c r="BK211" s="227">
        <f>ROUND(I211*H211,2)</f>
        <v>0</v>
      </c>
      <c r="BL211" s="19" t="s">
        <v>303</v>
      </c>
      <c r="BM211" s="226" t="s">
        <v>2052</v>
      </c>
    </row>
    <row r="212" s="2" customFormat="1">
      <c r="A212" s="40"/>
      <c r="B212" s="41"/>
      <c r="C212" s="42"/>
      <c r="D212" s="228" t="s">
        <v>305</v>
      </c>
      <c r="E212" s="42"/>
      <c r="F212" s="229" t="s">
        <v>1253</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305</v>
      </c>
      <c r="AU212" s="19" t="s">
        <v>81</v>
      </c>
    </row>
    <row r="213" s="2" customFormat="1" ht="24.15" customHeight="1">
      <c r="A213" s="40"/>
      <c r="B213" s="41"/>
      <c r="C213" s="215" t="s">
        <v>511</v>
      </c>
      <c r="D213" s="215" t="s">
        <v>298</v>
      </c>
      <c r="E213" s="216" t="s">
        <v>984</v>
      </c>
      <c r="F213" s="217" t="s">
        <v>985</v>
      </c>
      <c r="G213" s="218" t="s">
        <v>315</v>
      </c>
      <c r="H213" s="219">
        <v>1.482</v>
      </c>
      <c r="I213" s="220"/>
      <c r="J213" s="221">
        <f>ROUND(I213*H213,2)</f>
        <v>0</v>
      </c>
      <c r="K213" s="217" t="s">
        <v>302</v>
      </c>
      <c r="L213" s="46"/>
      <c r="M213" s="222" t="s">
        <v>21</v>
      </c>
      <c r="N213" s="223" t="s">
        <v>43</v>
      </c>
      <c r="O213" s="86"/>
      <c r="P213" s="224">
        <f>O213*H213</f>
        <v>0</v>
      </c>
      <c r="Q213" s="224">
        <v>1.8540000000000001</v>
      </c>
      <c r="R213" s="224">
        <f>Q213*H213</f>
        <v>2.7476280000000002</v>
      </c>
      <c r="S213" s="224">
        <v>0</v>
      </c>
      <c r="T213" s="225">
        <f>S213*H213</f>
        <v>0</v>
      </c>
      <c r="U213" s="40"/>
      <c r="V213" s="40"/>
      <c r="W213" s="40"/>
      <c r="X213" s="40"/>
      <c r="Y213" s="40"/>
      <c r="Z213" s="40"/>
      <c r="AA213" s="40"/>
      <c r="AB213" s="40"/>
      <c r="AC213" s="40"/>
      <c r="AD213" s="40"/>
      <c r="AE213" s="40"/>
      <c r="AR213" s="226" t="s">
        <v>303</v>
      </c>
      <c r="AT213" s="226" t="s">
        <v>298</v>
      </c>
      <c r="AU213" s="226" t="s">
        <v>81</v>
      </c>
      <c r="AY213" s="19" t="s">
        <v>295</v>
      </c>
      <c r="BE213" s="227">
        <f>IF(N213="základní",J213,0)</f>
        <v>0</v>
      </c>
      <c r="BF213" s="227">
        <f>IF(N213="snížená",J213,0)</f>
        <v>0</v>
      </c>
      <c r="BG213" s="227">
        <f>IF(N213="zákl. přenesená",J213,0)</f>
        <v>0</v>
      </c>
      <c r="BH213" s="227">
        <f>IF(N213="sníž. přenesená",J213,0)</f>
        <v>0</v>
      </c>
      <c r="BI213" s="227">
        <f>IF(N213="nulová",J213,0)</f>
        <v>0</v>
      </c>
      <c r="BJ213" s="19" t="s">
        <v>79</v>
      </c>
      <c r="BK213" s="227">
        <f>ROUND(I213*H213,2)</f>
        <v>0</v>
      </c>
      <c r="BL213" s="19" t="s">
        <v>303</v>
      </c>
      <c r="BM213" s="226" t="s">
        <v>2053</v>
      </c>
    </row>
    <row r="214" s="2" customFormat="1">
      <c r="A214" s="40"/>
      <c r="B214" s="41"/>
      <c r="C214" s="42"/>
      <c r="D214" s="228" t="s">
        <v>305</v>
      </c>
      <c r="E214" s="42"/>
      <c r="F214" s="229" t="s">
        <v>987</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305</v>
      </c>
      <c r="AU214" s="19" t="s">
        <v>81</v>
      </c>
    </row>
    <row r="215" s="13" customFormat="1">
      <c r="A215" s="13"/>
      <c r="B215" s="233"/>
      <c r="C215" s="234"/>
      <c r="D215" s="235" t="s">
        <v>307</v>
      </c>
      <c r="E215" s="236" t="s">
        <v>21</v>
      </c>
      <c r="F215" s="237" t="s">
        <v>988</v>
      </c>
      <c r="G215" s="234"/>
      <c r="H215" s="236" t="s">
        <v>21</v>
      </c>
      <c r="I215" s="238"/>
      <c r="J215" s="234"/>
      <c r="K215" s="234"/>
      <c r="L215" s="239"/>
      <c r="M215" s="240"/>
      <c r="N215" s="241"/>
      <c r="O215" s="241"/>
      <c r="P215" s="241"/>
      <c r="Q215" s="241"/>
      <c r="R215" s="241"/>
      <c r="S215" s="241"/>
      <c r="T215" s="242"/>
      <c r="U215" s="13"/>
      <c r="V215" s="13"/>
      <c r="W215" s="13"/>
      <c r="X215" s="13"/>
      <c r="Y215" s="13"/>
      <c r="Z215" s="13"/>
      <c r="AA215" s="13"/>
      <c r="AB215" s="13"/>
      <c r="AC215" s="13"/>
      <c r="AD215" s="13"/>
      <c r="AE215" s="13"/>
      <c r="AT215" s="243" t="s">
        <v>307</v>
      </c>
      <c r="AU215" s="243" t="s">
        <v>81</v>
      </c>
      <c r="AV215" s="13" t="s">
        <v>79</v>
      </c>
      <c r="AW215" s="13" t="s">
        <v>33</v>
      </c>
      <c r="AX215" s="13" t="s">
        <v>72</v>
      </c>
      <c r="AY215" s="243" t="s">
        <v>295</v>
      </c>
    </row>
    <row r="216" s="14" customFormat="1">
      <c r="A216" s="14"/>
      <c r="B216" s="244"/>
      <c r="C216" s="245"/>
      <c r="D216" s="235" t="s">
        <v>307</v>
      </c>
      <c r="E216" s="246" t="s">
        <v>21</v>
      </c>
      <c r="F216" s="247" t="s">
        <v>989</v>
      </c>
      <c r="G216" s="245"/>
      <c r="H216" s="248">
        <v>1.482</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307</v>
      </c>
      <c r="AU216" s="254" t="s">
        <v>81</v>
      </c>
      <c r="AV216" s="14" t="s">
        <v>81</v>
      </c>
      <c r="AW216" s="14" t="s">
        <v>33</v>
      </c>
      <c r="AX216" s="14" t="s">
        <v>72</v>
      </c>
      <c r="AY216" s="254" t="s">
        <v>295</v>
      </c>
    </row>
    <row r="217" s="15" customFormat="1">
      <c r="A217" s="15"/>
      <c r="B217" s="255"/>
      <c r="C217" s="256"/>
      <c r="D217" s="235" t="s">
        <v>307</v>
      </c>
      <c r="E217" s="257" t="s">
        <v>21</v>
      </c>
      <c r="F217" s="258" t="s">
        <v>312</v>
      </c>
      <c r="G217" s="256"/>
      <c r="H217" s="259">
        <v>1.482</v>
      </c>
      <c r="I217" s="260"/>
      <c r="J217" s="256"/>
      <c r="K217" s="256"/>
      <c r="L217" s="261"/>
      <c r="M217" s="262"/>
      <c r="N217" s="263"/>
      <c r="O217" s="263"/>
      <c r="P217" s="263"/>
      <c r="Q217" s="263"/>
      <c r="R217" s="263"/>
      <c r="S217" s="263"/>
      <c r="T217" s="264"/>
      <c r="U217" s="15"/>
      <c r="V217" s="15"/>
      <c r="W217" s="15"/>
      <c r="X217" s="15"/>
      <c r="Y217" s="15"/>
      <c r="Z217" s="15"/>
      <c r="AA217" s="15"/>
      <c r="AB217" s="15"/>
      <c r="AC217" s="15"/>
      <c r="AD217" s="15"/>
      <c r="AE217" s="15"/>
      <c r="AT217" s="265" t="s">
        <v>307</v>
      </c>
      <c r="AU217" s="265" t="s">
        <v>81</v>
      </c>
      <c r="AV217" s="15" t="s">
        <v>303</v>
      </c>
      <c r="AW217" s="15" t="s">
        <v>33</v>
      </c>
      <c r="AX217" s="15" t="s">
        <v>79</v>
      </c>
      <c r="AY217" s="265" t="s">
        <v>295</v>
      </c>
    </row>
    <row r="218" s="2" customFormat="1" ht="21.75" customHeight="1">
      <c r="A218" s="40"/>
      <c r="B218" s="41"/>
      <c r="C218" s="215" t="s">
        <v>7</v>
      </c>
      <c r="D218" s="215" t="s">
        <v>298</v>
      </c>
      <c r="E218" s="216" t="s">
        <v>1254</v>
      </c>
      <c r="F218" s="217" t="s">
        <v>1255</v>
      </c>
      <c r="G218" s="218" t="s">
        <v>348</v>
      </c>
      <c r="H218" s="219">
        <v>0.55700000000000005</v>
      </c>
      <c r="I218" s="220"/>
      <c r="J218" s="221">
        <f>ROUND(I218*H218,2)</f>
        <v>0</v>
      </c>
      <c r="K218" s="217" t="s">
        <v>302</v>
      </c>
      <c r="L218" s="46"/>
      <c r="M218" s="222" t="s">
        <v>21</v>
      </c>
      <c r="N218" s="223" t="s">
        <v>43</v>
      </c>
      <c r="O218" s="86"/>
      <c r="P218" s="224">
        <f>O218*H218</f>
        <v>0</v>
      </c>
      <c r="Q218" s="224">
        <v>1.06277</v>
      </c>
      <c r="R218" s="224">
        <f>Q218*H218</f>
        <v>0.59196289000000002</v>
      </c>
      <c r="S218" s="224">
        <v>0</v>
      </c>
      <c r="T218" s="225">
        <f>S218*H218</f>
        <v>0</v>
      </c>
      <c r="U218" s="40"/>
      <c r="V218" s="40"/>
      <c r="W218" s="40"/>
      <c r="X218" s="40"/>
      <c r="Y218" s="40"/>
      <c r="Z218" s="40"/>
      <c r="AA218" s="40"/>
      <c r="AB218" s="40"/>
      <c r="AC218" s="40"/>
      <c r="AD218" s="40"/>
      <c r="AE218" s="40"/>
      <c r="AR218" s="226" t="s">
        <v>303</v>
      </c>
      <c r="AT218" s="226" t="s">
        <v>298</v>
      </c>
      <c r="AU218" s="226" t="s">
        <v>81</v>
      </c>
      <c r="AY218" s="19" t="s">
        <v>295</v>
      </c>
      <c r="BE218" s="227">
        <f>IF(N218="základní",J218,0)</f>
        <v>0</v>
      </c>
      <c r="BF218" s="227">
        <f>IF(N218="snížená",J218,0)</f>
        <v>0</v>
      </c>
      <c r="BG218" s="227">
        <f>IF(N218="zákl. přenesená",J218,0)</f>
        <v>0</v>
      </c>
      <c r="BH218" s="227">
        <f>IF(N218="sníž. přenesená",J218,0)</f>
        <v>0</v>
      </c>
      <c r="BI218" s="227">
        <f>IF(N218="nulová",J218,0)</f>
        <v>0</v>
      </c>
      <c r="BJ218" s="19" t="s">
        <v>79</v>
      </c>
      <c r="BK218" s="227">
        <f>ROUND(I218*H218,2)</f>
        <v>0</v>
      </c>
      <c r="BL218" s="19" t="s">
        <v>303</v>
      </c>
      <c r="BM218" s="226" t="s">
        <v>2054</v>
      </c>
    </row>
    <row r="219" s="2" customFormat="1">
      <c r="A219" s="40"/>
      <c r="B219" s="41"/>
      <c r="C219" s="42"/>
      <c r="D219" s="228" t="s">
        <v>305</v>
      </c>
      <c r="E219" s="42"/>
      <c r="F219" s="229" t="s">
        <v>1257</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305</v>
      </c>
      <c r="AU219" s="19" t="s">
        <v>81</v>
      </c>
    </row>
    <row r="220" s="14" customFormat="1">
      <c r="A220" s="14"/>
      <c r="B220" s="244"/>
      <c r="C220" s="245"/>
      <c r="D220" s="235" t="s">
        <v>307</v>
      </c>
      <c r="E220" s="246" t="s">
        <v>21</v>
      </c>
      <c r="F220" s="247" t="s">
        <v>1258</v>
      </c>
      <c r="G220" s="245"/>
      <c r="H220" s="248">
        <v>0.49199999999999999</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307</v>
      </c>
      <c r="AU220" s="254" t="s">
        <v>81</v>
      </c>
      <c r="AV220" s="14" t="s">
        <v>81</v>
      </c>
      <c r="AW220" s="14" t="s">
        <v>33</v>
      </c>
      <c r="AX220" s="14" t="s">
        <v>72</v>
      </c>
      <c r="AY220" s="254" t="s">
        <v>295</v>
      </c>
    </row>
    <row r="221" s="14" customFormat="1">
      <c r="A221" s="14"/>
      <c r="B221" s="244"/>
      <c r="C221" s="245"/>
      <c r="D221" s="235" t="s">
        <v>307</v>
      </c>
      <c r="E221" s="246" t="s">
        <v>21</v>
      </c>
      <c r="F221" s="247" t="s">
        <v>1259</v>
      </c>
      <c r="G221" s="245"/>
      <c r="H221" s="248">
        <v>0.065000000000000002</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307</v>
      </c>
      <c r="AU221" s="254" t="s">
        <v>81</v>
      </c>
      <c r="AV221" s="14" t="s">
        <v>81</v>
      </c>
      <c r="AW221" s="14" t="s">
        <v>33</v>
      </c>
      <c r="AX221" s="14" t="s">
        <v>72</v>
      </c>
      <c r="AY221" s="254" t="s">
        <v>295</v>
      </c>
    </row>
    <row r="222" s="15" customFormat="1">
      <c r="A222" s="15"/>
      <c r="B222" s="255"/>
      <c r="C222" s="256"/>
      <c r="D222" s="235" t="s">
        <v>307</v>
      </c>
      <c r="E222" s="257" t="s">
        <v>21</v>
      </c>
      <c r="F222" s="258" t="s">
        <v>312</v>
      </c>
      <c r="G222" s="256"/>
      <c r="H222" s="259">
        <v>0.55700000000000005</v>
      </c>
      <c r="I222" s="260"/>
      <c r="J222" s="256"/>
      <c r="K222" s="256"/>
      <c r="L222" s="261"/>
      <c r="M222" s="262"/>
      <c r="N222" s="263"/>
      <c r="O222" s="263"/>
      <c r="P222" s="263"/>
      <c r="Q222" s="263"/>
      <c r="R222" s="263"/>
      <c r="S222" s="263"/>
      <c r="T222" s="264"/>
      <c r="U222" s="15"/>
      <c r="V222" s="15"/>
      <c r="W222" s="15"/>
      <c r="X222" s="15"/>
      <c r="Y222" s="15"/>
      <c r="Z222" s="15"/>
      <c r="AA222" s="15"/>
      <c r="AB222" s="15"/>
      <c r="AC222" s="15"/>
      <c r="AD222" s="15"/>
      <c r="AE222" s="15"/>
      <c r="AT222" s="265" t="s">
        <v>307</v>
      </c>
      <c r="AU222" s="265" t="s">
        <v>81</v>
      </c>
      <c r="AV222" s="15" t="s">
        <v>303</v>
      </c>
      <c r="AW222" s="15" t="s">
        <v>33</v>
      </c>
      <c r="AX222" s="15" t="s">
        <v>79</v>
      </c>
      <c r="AY222" s="265" t="s">
        <v>295</v>
      </c>
    </row>
    <row r="223" s="2" customFormat="1" ht="37.8" customHeight="1">
      <c r="A223" s="40"/>
      <c r="B223" s="41"/>
      <c r="C223" s="215" t="s">
        <v>520</v>
      </c>
      <c r="D223" s="215" t="s">
        <v>298</v>
      </c>
      <c r="E223" s="216" t="s">
        <v>1260</v>
      </c>
      <c r="F223" s="217" t="s">
        <v>1261</v>
      </c>
      <c r="G223" s="218" t="s">
        <v>328</v>
      </c>
      <c r="H223" s="219">
        <v>156.17699999999999</v>
      </c>
      <c r="I223" s="220"/>
      <c r="J223" s="221">
        <f>ROUND(I223*H223,2)</f>
        <v>0</v>
      </c>
      <c r="K223" s="217" t="s">
        <v>302</v>
      </c>
      <c r="L223" s="46"/>
      <c r="M223" s="222" t="s">
        <v>21</v>
      </c>
      <c r="N223" s="223" t="s">
        <v>43</v>
      </c>
      <c r="O223" s="86"/>
      <c r="P223" s="224">
        <f>O223*H223</f>
        <v>0</v>
      </c>
      <c r="Q223" s="224">
        <v>2.0000000000000002E-05</v>
      </c>
      <c r="R223" s="224">
        <f>Q223*H223</f>
        <v>0.0031235400000000002</v>
      </c>
      <c r="S223" s="224">
        <v>0</v>
      </c>
      <c r="T223" s="225">
        <f>S223*H223</f>
        <v>0</v>
      </c>
      <c r="U223" s="40"/>
      <c r="V223" s="40"/>
      <c r="W223" s="40"/>
      <c r="X223" s="40"/>
      <c r="Y223" s="40"/>
      <c r="Z223" s="40"/>
      <c r="AA223" s="40"/>
      <c r="AB223" s="40"/>
      <c r="AC223" s="40"/>
      <c r="AD223" s="40"/>
      <c r="AE223" s="40"/>
      <c r="AR223" s="226" t="s">
        <v>303</v>
      </c>
      <c r="AT223" s="226" t="s">
        <v>298</v>
      </c>
      <c r="AU223" s="226" t="s">
        <v>81</v>
      </c>
      <c r="AY223" s="19" t="s">
        <v>295</v>
      </c>
      <c r="BE223" s="227">
        <f>IF(N223="základní",J223,0)</f>
        <v>0</v>
      </c>
      <c r="BF223" s="227">
        <f>IF(N223="snížená",J223,0)</f>
        <v>0</v>
      </c>
      <c r="BG223" s="227">
        <f>IF(N223="zákl. přenesená",J223,0)</f>
        <v>0</v>
      </c>
      <c r="BH223" s="227">
        <f>IF(N223="sníž. přenesená",J223,0)</f>
        <v>0</v>
      </c>
      <c r="BI223" s="227">
        <f>IF(N223="nulová",J223,0)</f>
        <v>0</v>
      </c>
      <c r="BJ223" s="19" t="s">
        <v>79</v>
      </c>
      <c r="BK223" s="227">
        <f>ROUND(I223*H223,2)</f>
        <v>0</v>
      </c>
      <c r="BL223" s="19" t="s">
        <v>303</v>
      </c>
      <c r="BM223" s="226" t="s">
        <v>2055</v>
      </c>
    </row>
    <row r="224" s="2" customFormat="1">
      <c r="A224" s="40"/>
      <c r="B224" s="41"/>
      <c r="C224" s="42"/>
      <c r="D224" s="228" t="s">
        <v>305</v>
      </c>
      <c r="E224" s="42"/>
      <c r="F224" s="229" t="s">
        <v>1263</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305</v>
      </c>
      <c r="AU224" s="19" t="s">
        <v>81</v>
      </c>
    </row>
    <row r="225" s="14" customFormat="1">
      <c r="A225" s="14"/>
      <c r="B225" s="244"/>
      <c r="C225" s="245"/>
      <c r="D225" s="235" t="s">
        <v>307</v>
      </c>
      <c r="E225" s="246" t="s">
        <v>21</v>
      </c>
      <c r="F225" s="247" t="s">
        <v>1264</v>
      </c>
      <c r="G225" s="245"/>
      <c r="H225" s="248">
        <v>130.743</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307</v>
      </c>
      <c r="AU225" s="254" t="s">
        <v>81</v>
      </c>
      <c r="AV225" s="14" t="s">
        <v>81</v>
      </c>
      <c r="AW225" s="14" t="s">
        <v>33</v>
      </c>
      <c r="AX225" s="14" t="s">
        <v>72</v>
      </c>
      <c r="AY225" s="254" t="s">
        <v>295</v>
      </c>
    </row>
    <row r="226" s="14" customFormat="1">
      <c r="A226" s="14"/>
      <c r="B226" s="244"/>
      <c r="C226" s="245"/>
      <c r="D226" s="235" t="s">
        <v>307</v>
      </c>
      <c r="E226" s="246" t="s">
        <v>21</v>
      </c>
      <c r="F226" s="247" t="s">
        <v>1265</v>
      </c>
      <c r="G226" s="245"/>
      <c r="H226" s="248">
        <v>25.434000000000001</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307</v>
      </c>
      <c r="AU226" s="254" t="s">
        <v>81</v>
      </c>
      <c r="AV226" s="14" t="s">
        <v>81</v>
      </c>
      <c r="AW226" s="14" t="s">
        <v>33</v>
      </c>
      <c r="AX226" s="14" t="s">
        <v>72</v>
      </c>
      <c r="AY226" s="254" t="s">
        <v>295</v>
      </c>
    </row>
    <row r="227" s="15" customFormat="1">
      <c r="A227" s="15"/>
      <c r="B227" s="255"/>
      <c r="C227" s="256"/>
      <c r="D227" s="235" t="s">
        <v>307</v>
      </c>
      <c r="E227" s="257" t="s">
        <v>21</v>
      </c>
      <c r="F227" s="258" t="s">
        <v>312</v>
      </c>
      <c r="G227" s="256"/>
      <c r="H227" s="259">
        <v>156.17699999999999</v>
      </c>
      <c r="I227" s="260"/>
      <c r="J227" s="256"/>
      <c r="K227" s="256"/>
      <c r="L227" s="261"/>
      <c r="M227" s="262"/>
      <c r="N227" s="263"/>
      <c r="O227" s="263"/>
      <c r="P227" s="263"/>
      <c r="Q227" s="263"/>
      <c r="R227" s="263"/>
      <c r="S227" s="263"/>
      <c r="T227" s="264"/>
      <c r="U227" s="15"/>
      <c r="V227" s="15"/>
      <c r="W227" s="15"/>
      <c r="X227" s="15"/>
      <c r="Y227" s="15"/>
      <c r="Z227" s="15"/>
      <c r="AA227" s="15"/>
      <c r="AB227" s="15"/>
      <c r="AC227" s="15"/>
      <c r="AD227" s="15"/>
      <c r="AE227" s="15"/>
      <c r="AT227" s="265" t="s">
        <v>307</v>
      </c>
      <c r="AU227" s="265" t="s">
        <v>81</v>
      </c>
      <c r="AV227" s="15" t="s">
        <v>303</v>
      </c>
      <c r="AW227" s="15" t="s">
        <v>33</v>
      </c>
      <c r="AX227" s="15" t="s">
        <v>79</v>
      </c>
      <c r="AY227" s="265" t="s">
        <v>295</v>
      </c>
    </row>
    <row r="228" s="2" customFormat="1" ht="37.8" customHeight="1">
      <c r="A228" s="40"/>
      <c r="B228" s="41"/>
      <c r="C228" s="215" t="s">
        <v>525</v>
      </c>
      <c r="D228" s="215" t="s">
        <v>298</v>
      </c>
      <c r="E228" s="216" t="s">
        <v>1266</v>
      </c>
      <c r="F228" s="217" t="s">
        <v>1267</v>
      </c>
      <c r="G228" s="218" t="s">
        <v>459</v>
      </c>
      <c r="H228" s="219">
        <v>1</v>
      </c>
      <c r="I228" s="220"/>
      <c r="J228" s="221">
        <f>ROUND(I228*H228,2)</f>
        <v>0</v>
      </c>
      <c r="K228" s="217" t="s">
        <v>302</v>
      </c>
      <c r="L228" s="46"/>
      <c r="M228" s="222" t="s">
        <v>21</v>
      </c>
      <c r="N228" s="223" t="s">
        <v>43</v>
      </c>
      <c r="O228" s="86"/>
      <c r="P228" s="224">
        <f>O228*H228</f>
        <v>0</v>
      </c>
      <c r="Q228" s="224">
        <v>0.04684</v>
      </c>
      <c r="R228" s="224">
        <f>Q228*H228</f>
        <v>0.04684</v>
      </c>
      <c r="S228" s="224">
        <v>0</v>
      </c>
      <c r="T228" s="225">
        <f>S228*H228</f>
        <v>0</v>
      </c>
      <c r="U228" s="40"/>
      <c r="V228" s="40"/>
      <c r="W228" s="40"/>
      <c r="X228" s="40"/>
      <c r="Y228" s="40"/>
      <c r="Z228" s="40"/>
      <c r="AA228" s="40"/>
      <c r="AB228" s="40"/>
      <c r="AC228" s="40"/>
      <c r="AD228" s="40"/>
      <c r="AE228" s="40"/>
      <c r="AR228" s="226" t="s">
        <v>303</v>
      </c>
      <c r="AT228" s="226" t="s">
        <v>298</v>
      </c>
      <c r="AU228" s="226" t="s">
        <v>81</v>
      </c>
      <c r="AY228" s="19" t="s">
        <v>295</v>
      </c>
      <c r="BE228" s="227">
        <f>IF(N228="základní",J228,0)</f>
        <v>0</v>
      </c>
      <c r="BF228" s="227">
        <f>IF(N228="snížená",J228,0)</f>
        <v>0</v>
      </c>
      <c r="BG228" s="227">
        <f>IF(N228="zákl. přenesená",J228,0)</f>
        <v>0</v>
      </c>
      <c r="BH228" s="227">
        <f>IF(N228="sníž. přenesená",J228,0)</f>
        <v>0</v>
      </c>
      <c r="BI228" s="227">
        <f>IF(N228="nulová",J228,0)</f>
        <v>0</v>
      </c>
      <c r="BJ228" s="19" t="s">
        <v>79</v>
      </c>
      <c r="BK228" s="227">
        <f>ROUND(I228*H228,2)</f>
        <v>0</v>
      </c>
      <c r="BL228" s="19" t="s">
        <v>303</v>
      </c>
      <c r="BM228" s="226" t="s">
        <v>2056</v>
      </c>
    </row>
    <row r="229" s="2" customFormat="1">
      <c r="A229" s="40"/>
      <c r="B229" s="41"/>
      <c r="C229" s="42"/>
      <c r="D229" s="228" t="s">
        <v>305</v>
      </c>
      <c r="E229" s="42"/>
      <c r="F229" s="229" t="s">
        <v>1269</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305</v>
      </c>
      <c r="AU229" s="19" t="s">
        <v>81</v>
      </c>
    </row>
    <row r="230" s="14" customFormat="1">
      <c r="A230" s="14"/>
      <c r="B230" s="244"/>
      <c r="C230" s="245"/>
      <c r="D230" s="235" t="s">
        <v>307</v>
      </c>
      <c r="E230" s="246" t="s">
        <v>21</v>
      </c>
      <c r="F230" s="247" t="s">
        <v>1059</v>
      </c>
      <c r="G230" s="245"/>
      <c r="H230" s="248">
        <v>1</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307</v>
      </c>
      <c r="AU230" s="254" t="s">
        <v>81</v>
      </c>
      <c r="AV230" s="14" t="s">
        <v>81</v>
      </c>
      <c r="AW230" s="14" t="s">
        <v>33</v>
      </c>
      <c r="AX230" s="14" t="s">
        <v>72</v>
      </c>
      <c r="AY230" s="254" t="s">
        <v>295</v>
      </c>
    </row>
    <row r="231" s="15" customFormat="1">
      <c r="A231" s="15"/>
      <c r="B231" s="255"/>
      <c r="C231" s="256"/>
      <c r="D231" s="235" t="s">
        <v>307</v>
      </c>
      <c r="E231" s="257" t="s">
        <v>21</v>
      </c>
      <c r="F231" s="258" t="s">
        <v>312</v>
      </c>
      <c r="G231" s="256"/>
      <c r="H231" s="259">
        <v>1</v>
      </c>
      <c r="I231" s="260"/>
      <c r="J231" s="256"/>
      <c r="K231" s="256"/>
      <c r="L231" s="261"/>
      <c r="M231" s="262"/>
      <c r="N231" s="263"/>
      <c r="O231" s="263"/>
      <c r="P231" s="263"/>
      <c r="Q231" s="263"/>
      <c r="R231" s="263"/>
      <c r="S231" s="263"/>
      <c r="T231" s="264"/>
      <c r="U231" s="15"/>
      <c r="V231" s="15"/>
      <c r="W231" s="15"/>
      <c r="X231" s="15"/>
      <c r="Y231" s="15"/>
      <c r="Z231" s="15"/>
      <c r="AA231" s="15"/>
      <c r="AB231" s="15"/>
      <c r="AC231" s="15"/>
      <c r="AD231" s="15"/>
      <c r="AE231" s="15"/>
      <c r="AT231" s="265" t="s">
        <v>307</v>
      </c>
      <c r="AU231" s="265" t="s">
        <v>81</v>
      </c>
      <c r="AV231" s="15" t="s">
        <v>303</v>
      </c>
      <c r="AW231" s="15" t="s">
        <v>33</v>
      </c>
      <c r="AX231" s="15" t="s">
        <v>79</v>
      </c>
      <c r="AY231" s="265" t="s">
        <v>295</v>
      </c>
    </row>
    <row r="232" s="2" customFormat="1" ht="33" customHeight="1">
      <c r="A232" s="40"/>
      <c r="B232" s="41"/>
      <c r="C232" s="286" t="s">
        <v>532</v>
      </c>
      <c r="D232" s="286" t="s">
        <v>947</v>
      </c>
      <c r="E232" s="287" t="s">
        <v>1270</v>
      </c>
      <c r="F232" s="288" t="s">
        <v>1271</v>
      </c>
      <c r="G232" s="289" t="s">
        <v>459</v>
      </c>
      <c r="H232" s="290">
        <v>1</v>
      </c>
      <c r="I232" s="291"/>
      <c r="J232" s="292">
        <f>ROUND(I232*H232,2)</f>
        <v>0</v>
      </c>
      <c r="K232" s="288" t="s">
        <v>302</v>
      </c>
      <c r="L232" s="293"/>
      <c r="M232" s="294" t="s">
        <v>21</v>
      </c>
      <c r="N232" s="295" t="s">
        <v>43</v>
      </c>
      <c r="O232" s="86"/>
      <c r="P232" s="224">
        <f>O232*H232</f>
        <v>0</v>
      </c>
      <c r="Q232" s="224">
        <v>0.012489999999999999</v>
      </c>
      <c r="R232" s="224">
        <f>Q232*H232</f>
        <v>0.012489999999999999</v>
      </c>
      <c r="S232" s="224">
        <v>0</v>
      </c>
      <c r="T232" s="225">
        <f>S232*H232</f>
        <v>0</v>
      </c>
      <c r="U232" s="40"/>
      <c r="V232" s="40"/>
      <c r="W232" s="40"/>
      <c r="X232" s="40"/>
      <c r="Y232" s="40"/>
      <c r="Z232" s="40"/>
      <c r="AA232" s="40"/>
      <c r="AB232" s="40"/>
      <c r="AC232" s="40"/>
      <c r="AD232" s="40"/>
      <c r="AE232" s="40"/>
      <c r="AR232" s="226" t="s">
        <v>351</v>
      </c>
      <c r="AT232" s="226" t="s">
        <v>947</v>
      </c>
      <c r="AU232" s="226" t="s">
        <v>81</v>
      </c>
      <c r="AY232" s="19" t="s">
        <v>295</v>
      </c>
      <c r="BE232" s="227">
        <f>IF(N232="základní",J232,0)</f>
        <v>0</v>
      </c>
      <c r="BF232" s="227">
        <f>IF(N232="snížená",J232,0)</f>
        <v>0</v>
      </c>
      <c r="BG232" s="227">
        <f>IF(N232="zákl. přenesená",J232,0)</f>
        <v>0</v>
      </c>
      <c r="BH232" s="227">
        <f>IF(N232="sníž. přenesená",J232,0)</f>
        <v>0</v>
      </c>
      <c r="BI232" s="227">
        <f>IF(N232="nulová",J232,0)</f>
        <v>0</v>
      </c>
      <c r="BJ232" s="19" t="s">
        <v>79</v>
      </c>
      <c r="BK232" s="227">
        <f>ROUND(I232*H232,2)</f>
        <v>0</v>
      </c>
      <c r="BL232" s="19" t="s">
        <v>303</v>
      </c>
      <c r="BM232" s="226" t="s">
        <v>2057</v>
      </c>
    </row>
    <row r="233" s="12" customFormat="1" ht="22.8" customHeight="1">
      <c r="A233" s="12"/>
      <c r="B233" s="199"/>
      <c r="C233" s="200"/>
      <c r="D233" s="201" t="s">
        <v>71</v>
      </c>
      <c r="E233" s="213" t="s">
        <v>296</v>
      </c>
      <c r="F233" s="213" t="s">
        <v>297</v>
      </c>
      <c r="G233" s="200"/>
      <c r="H233" s="200"/>
      <c r="I233" s="203"/>
      <c r="J233" s="214">
        <f>BK233</f>
        <v>0</v>
      </c>
      <c r="K233" s="200"/>
      <c r="L233" s="205"/>
      <c r="M233" s="206"/>
      <c r="N233" s="207"/>
      <c r="O233" s="207"/>
      <c r="P233" s="208">
        <f>SUM(P234:P243)</f>
        <v>0</v>
      </c>
      <c r="Q233" s="207"/>
      <c r="R233" s="208">
        <f>SUM(R234:R243)</f>
        <v>0.029500100000000001</v>
      </c>
      <c r="S233" s="207"/>
      <c r="T233" s="209">
        <f>SUM(T234:T243)</f>
        <v>0</v>
      </c>
      <c r="U233" s="12"/>
      <c r="V233" s="12"/>
      <c r="W233" s="12"/>
      <c r="X233" s="12"/>
      <c r="Y233" s="12"/>
      <c r="Z233" s="12"/>
      <c r="AA233" s="12"/>
      <c r="AB233" s="12"/>
      <c r="AC233" s="12"/>
      <c r="AD233" s="12"/>
      <c r="AE233" s="12"/>
      <c r="AR233" s="210" t="s">
        <v>79</v>
      </c>
      <c r="AT233" s="211" t="s">
        <v>71</v>
      </c>
      <c r="AU233" s="211" t="s">
        <v>79</v>
      </c>
      <c r="AY233" s="210" t="s">
        <v>295</v>
      </c>
      <c r="BK233" s="212">
        <f>SUM(BK234:BK243)</f>
        <v>0</v>
      </c>
    </row>
    <row r="234" s="2" customFormat="1" ht="37.8" customHeight="1">
      <c r="A234" s="40"/>
      <c r="B234" s="41"/>
      <c r="C234" s="215" t="s">
        <v>538</v>
      </c>
      <c r="D234" s="215" t="s">
        <v>298</v>
      </c>
      <c r="E234" s="216" t="s">
        <v>1273</v>
      </c>
      <c r="F234" s="217" t="s">
        <v>1274</v>
      </c>
      <c r="G234" s="218" t="s">
        <v>301</v>
      </c>
      <c r="H234" s="219">
        <v>173.53</v>
      </c>
      <c r="I234" s="220"/>
      <c r="J234" s="221">
        <f>ROUND(I234*H234,2)</f>
        <v>0</v>
      </c>
      <c r="K234" s="217" t="s">
        <v>302</v>
      </c>
      <c r="L234" s="46"/>
      <c r="M234" s="222" t="s">
        <v>21</v>
      </c>
      <c r="N234" s="223" t="s">
        <v>43</v>
      </c>
      <c r="O234" s="86"/>
      <c r="P234" s="224">
        <f>O234*H234</f>
        <v>0</v>
      </c>
      <c r="Q234" s="224">
        <v>0.00012999999999999999</v>
      </c>
      <c r="R234" s="224">
        <f>Q234*H234</f>
        <v>0.0225589</v>
      </c>
      <c r="S234" s="224">
        <v>0</v>
      </c>
      <c r="T234" s="225">
        <f>S234*H234</f>
        <v>0</v>
      </c>
      <c r="U234" s="40"/>
      <c r="V234" s="40"/>
      <c r="W234" s="40"/>
      <c r="X234" s="40"/>
      <c r="Y234" s="40"/>
      <c r="Z234" s="40"/>
      <c r="AA234" s="40"/>
      <c r="AB234" s="40"/>
      <c r="AC234" s="40"/>
      <c r="AD234" s="40"/>
      <c r="AE234" s="40"/>
      <c r="AR234" s="226" t="s">
        <v>303</v>
      </c>
      <c r="AT234" s="226" t="s">
        <v>298</v>
      </c>
      <c r="AU234" s="226" t="s">
        <v>81</v>
      </c>
      <c r="AY234" s="19" t="s">
        <v>295</v>
      </c>
      <c r="BE234" s="227">
        <f>IF(N234="základní",J234,0)</f>
        <v>0</v>
      </c>
      <c r="BF234" s="227">
        <f>IF(N234="snížená",J234,0)</f>
        <v>0</v>
      </c>
      <c r="BG234" s="227">
        <f>IF(N234="zákl. přenesená",J234,0)</f>
        <v>0</v>
      </c>
      <c r="BH234" s="227">
        <f>IF(N234="sníž. přenesená",J234,0)</f>
        <v>0</v>
      </c>
      <c r="BI234" s="227">
        <f>IF(N234="nulová",J234,0)</f>
        <v>0</v>
      </c>
      <c r="BJ234" s="19" t="s">
        <v>79</v>
      </c>
      <c r="BK234" s="227">
        <f>ROUND(I234*H234,2)</f>
        <v>0</v>
      </c>
      <c r="BL234" s="19" t="s">
        <v>303</v>
      </c>
      <c r="BM234" s="226" t="s">
        <v>2058</v>
      </c>
    </row>
    <row r="235" s="2" customFormat="1">
      <c r="A235" s="40"/>
      <c r="B235" s="41"/>
      <c r="C235" s="42"/>
      <c r="D235" s="228" t="s">
        <v>305</v>
      </c>
      <c r="E235" s="42"/>
      <c r="F235" s="229" t="s">
        <v>1276</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9" t="s">
        <v>305</v>
      </c>
      <c r="AU235" s="19" t="s">
        <v>81</v>
      </c>
    </row>
    <row r="236" s="14" customFormat="1">
      <c r="A236" s="14"/>
      <c r="B236" s="244"/>
      <c r="C236" s="245"/>
      <c r="D236" s="235" t="s">
        <v>307</v>
      </c>
      <c r="E236" s="246" t="s">
        <v>21</v>
      </c>
      <c r="F236" s="247" t="s">
        <v>1190</v>
      </c>
      <c r="G236" s="245"/>
      <c r="H236" s="248">
        <v>173.53</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307</v>
      </c>
      <c r="AU236" s="254" t="s">
        <v>81</v>
      </c>
      <c r="AV236" s="14" t="s">
        <v>81</v>
      </c>
      <c r="AW236" s="14" t="s">
        <v>33</v>
      </c>
      <c r="AX236" s="14" t="s">
        <v>72</v>
      </c>
      <c r="AY236" s="254" t="s">
        <v>295</v>
      </c>
    </row>
    <row r="237" s="15" customFormat="1">
      <c r="A237" s="15"/>
      <c r="B237" s="255"/>
      <c r="C237" s="256"/>
      <c r="D237" s="235" t="s">
        <v>307</v>
      </c>
      <c r="E237" s="257" t="s">
        <v>21</v>
      </c>
      <c r="F237" s="258" t="s">
        <v>312</v>
      </c>
      <c r="G237" s="256"/>
      <c r="H237" s="259">
        <v>173.53</v>
      </c>
      <c r="I237" s="260"/>
      <c r="J237" s="256"/>
      <c r="K237" s="256"/>
      <c r="L237" s="261"/>
      <c r="M237" s="262"/>
      <c r="N237" s="263"/>
      <c r="O237" s="263"/>
      <c r="P237" s="263"/>
      <c r="Q237" s="263"/>
      <c r="R237" s="263"/>
      <c r="S237" s="263"/>
      <c r="T237" s="264"/>
      <c r="U237" s="15"/>
      <c r="V237" s="15"/>
      <c r="W237" s="15"/>
      <c r="X237" s="15"/>
      <c r="Y237" s="15"/>
      <c r="Z237" s="15"/>
      <c r="AA237" s="15"/>
      <c r="AB237" s="15"/>
      <c r="AC237" s="15"/>
      <c r="AD237" s="15"/>
      <c r="AE237" s="15"/>
      <c r="AT237" s="265" t="s">
        <v>307</v>
      </c>
      <c r="AU237" s="265" t="s">
        <v>81</v>
      </c>
      <c r="AV237" s="15" t="s">
        <v>303</v>
      </c>
      <c r="AW237" s="15" t="s">
        <v>33</v>
      </c>
      <c r="AX237" s="15" t="s">
        <v>79</v>
      </c>
      <c r="AY237" s="265" t="s">
        <v>295</v>
      </c>
    </row>
    <row r="238" s="2" customFormat="1" ht="37.8" customHeight="1">
      <c r="A238" s="40"/>
      <c r="B238" s="41"/>
      <c r="C238" s="215" t="s">
        <v>545</v>
      </c>
      <c r="D238" s="215" t="s">
        <v>298</v>
      </c>
      <c r="E238" s="216" t="s">
        <v>1277</v>
      </c>
      <c r="F238" s="217" t="s">
        <v>1278</v>
      </c>
      <c r="G238" s="218" t="s">
        <v>301</v>
      </c>
      <c r="H238" s="219">
        <v>173.53</v>
      </c>
      <c r="I238" s="220"/>
      <c r="J238" s="221">
        <f>ROUND(I238*H238,2)</f>
        <v>0</v>
      </c>
      <c r="K238" s="217" t="s">
        <v>302</v>
      </c>
      <c r="L238" s="46"/>
      <c r="M238" s="222" t="s">
        <v>21</v>
      </c>
      <c r="N238" s="223" t="s">
        <v>43</v>
      </c>
      <c r="O238" s="86"/>
      <c r="P238" s="224">
        <f>O238*H238</f>
        <v>0</v>
      </c>
      <c r="Q238" s="224">
        <v>4.0000000000000003E-05</v>
      </c>
      <c r="R238" s="224">
        <f>Q238*H238</f>
        <v>0.0069412000000000007</v>
      </c>
      <c r="S238" s="224">
        <v>0</v>
      </c>
      <c r="T238" s="225">
        <f>S238*H238</f>
        <v>0</v>
      </c>
      <c r="U238" s="40"/>
      <c r="V238" s="40"/>
      <c r="W238" s="40"/>
      <c r="X238" s="40"/>
      <c r="Y238" s="40"/>
      <c r="Z238" s="40"/>
      <c r="AA238" s="40"/>
      <c r="AB238" s="40"/>
      <c r="AC238" s="40"/>
      <c r="AD238" s="40"/>
      <c r="AE238" s="40"/>
      <c r="AR238" s="226" t="s">
        <v>303</v>
      </c>
      <c r="AT238" s="226" t="s">
        <v>298</v>
      </c>
      <c r="AU238" s="226" t="s">
        <v>81</v>
      </c>
      <c r="AY238" s="19" t="s">
        <v>295</v>
      </c>
      <c r="BE238" s="227">
        <f>IF(N238="základní",J238,0)</f>
        <v>0</v>
      </c>
      <c r="BF238" s="227">
        <f>IF(N238="snížená",J238,0)</f>
        <v>0</v>
      </c>
      <c r="BG238" s="227">
        <f>IF(N238="zákl. přenesená",J238,0)</f>
        <v>0</v>
      </c>
      <c r="BH238" s="227">
        <f>IF(N238="sníž. přenesená",J238,0)</f>
        <v>0</v>
      </c>
      <c r="BI238" s="227">
        <f>IF(N238="nulová",J238,0)</f>
        <v>0</v>
      </c>
      <c r="BJ238" s="19" t="s">
        <v>79</v>
      </c>
      <c r="BK238" s="227">
        <f>ROUND(I238*H238,2)</f>
        <v>0</v>
      </c>
      <c r="BL238" s="19" t="s">
        <v>303</v>
      </c>
      <c r="BM238" s="226" t="s">
        <v>2059</v>
      </c>
    </row>
    <row r="239" s="2" customFormat="1">
      <c r="A239" s="40"/>
      <c r="B239" s="41"/>
      <c r="C239" s="42"/>
      <c r="D239" s="228" t="s">
        <v>305</v>
      </c>
      <c r="E239" s="42"/>
      <c r="F239" s="229" t="s">
        <v>1280</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305</v>
      </c>
      <c r="AU239" s="19" t="s">
        <v>81</v>
      </c>
    </row>
    <row r="240" s="14" customFormat="1">
      <c r="A240" s="14"/>
      <c r="B240" s="244"/>
      <c r="C240" s="245"/>
      <c r="D240" s="235" t="s">
        <v>307</v>
      </c>
      <c r="E240" s="246" t="s">
        <v>21</v>
      </c>
      <c r="F240" s="247" t="s">
        <v>1190</v>
      </c>
      <c r="G240" s="245"/>
      <c r="H240" s="248">
        <v>173.53</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307</v>
      </c>
      <c r="AU240" s="254" t="s">
        <v>81</v>
      </c>
      <c r="AV240" s="14" t="s">
        <v>81</v>
      </c>
      <c r="AW240" s="14" t="s">
        <v>33</v>
      </c>
      <c r="AX240" s="14" t="s">
        <v>72</v>
      </c>
      <c r="AY240" s="254" t="s">
        <v>295</v>
      </c>
    </row>
    <row r="241" s="15" customFormat="1">
      <c r="A241" s="15"/>
      <c r="B241" s="255"/>
      <c r="C241" s="256"/>
      <c r="D241" s="235" t="s">
        <v>307</v>
      </c>
      <c r="E241" s="257" t="s">
        <v>21</v>
      </c>
      <c r="F241" s="258" t="s">
        <v>312</v>
      </c>
      <c r="G241" s="256"/>
      <c r="H241" s="259">
        <v>173.53</v>
      </c>
      <c r="I241" s="260"/>
      <c r="J241" s="256"/>
      <c r="K241" s="256"/>
      <c r="L241" s="261"/>
      <c r="M241" s="262"/>
      <c r="N241" s="263"/>
      <c r="O241" s="263"/>
      <c r="P241" s="263"/>
      <c r="Q241" s="263"/>
      <c r="R241" s="263"/>
      <c r="S241" s="263"/>
      <c r="T241" s="264"/>
      <c r="U241" s="15"/>
      <c r="V241" s="15"/>
      <c r="W241" s="15"/>
      <c r="X241" s="15"/>
      <c r="Y241" s="15"/>
      <c r="Z241" s="15"/>
      <c r="AA241" s="15"/>
      <c r="AB241" s="15"/>
      <c r="AC241" s="15"/>
      <c r="AD241" s="15"/>
      <c r="AE241" s="15"/>
      <c r="AT241" s="265" t="s">
        <v>307</v>
      </c>
      <c r="AU241" s="265" t="s">
        <v>81</v>
      </c>
      <c r="AV241" s="15" t="s">
        <v>303</v>
      </c>
      <c r="AW241" s="15" t="s">
        <v>33</v>
      </c>
      <c r="AX241" s="15" t="s">
        <v>79</v>
      </c>
      <c r="AY241" s="265" t="s">
        <v>295</v>
      </c>
    </row>
    <row r="242" s="2" customFormat="1" ht="24.15" customHeight="1">
      <c r="A242" s="40"/>
      <c r="B242" s="41"/>
      <c r="C242" s="215" t="s">
        <v>550</v>
      </c>
      <c r="D242" s="215" t="s">
        <v>298</v>
      </c>
      <c r="E242" s="216" t="s">
        <v>1281</v>
      </c>
      <c r="F242" s="217" t="s">
        <v>1282</v>
      </c>
      <c r="G242" s="218" t="s">
        <v>503</v>
      </c>
      <c r="H242" s="219">
        <v>1</v>
      </c>
      <c r="I242" s="220"/>
      <c r="J242" s="221">
        <f>ROUND(I242*H242,2)</f>
        <v>0</v>
      </c>
      <c r="K242" s="217" t="s">
        <v>523</v>
      </c>
      <c r="L242" s="46"/>
      <c r="M242" s="222" t="s">
        <v>21</v>
      </c>
      <c r="N242" s="223" t="s">
        <v>43</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303</v>
      </c>
      <c r="AT242" s="226" t="s">
        <v>298</v>
      </c>
      <c r="AU242" s="226" t="s">
        <v>81</v>
      </c>
      <c r="AY242" s="19" t="s">
        <v>295</v>
      </c>
      <c r="BE242" s="227">
        <f>IF(N242="základní",J242,0)</f>
        <v>0</v>
      </c>
      <c r="BF242" s="227">
        <f>IF(N242="snížená",J242,0)</f>
        <v>0</v>
      </c>
      <c r="BG242" s="227">
        <f>IF(N242="zákl. přenesená",J242,0)</f>
        <v>0</v>
      </c>
      <c r="BH242" s="227">
        <f>IF(N242="sníž. přenesená",J242,0)</f>
        <v>0</v>
      </c>
      <c r="BI242" s="227">
        <f>IF(N242="nulová",J242,0)</f>
        <v>0</v>
      </c>
      <c r="BJ242" s="19" t="s">
        <v>79</v>
      </c>
      <c r="BK242" s="227">
        <f>ROUND(I242*H242,2)</f>
        <v>0</v>
      </c>
      <c r="BL242" s="19" t="s">
        <v>303</v>
      </c>
      <c r="BM242" s="226" t="s">
        <v>2060</v>
      </c>
    </row>
    <row r="243" s="2" customFormat="1" ht="55.5" customHeight="1">
      <c r="A243" s="40"/>
      <c r="B243" s="41"/>
      <c r="C243" s="215" t="s">
        <v>743</v>
      </c>
      <c r="D243" s="215" t="s">
        <v>298</v>
      </c>
      <c r="E243" s="216" t="s">
        <v>1284</v>
      </c>
      <c r="F243" s="217" t="s">
        <v>1285</v>
      </c>
      <c r="G243" s="218" t="s">
        <v>459</v>
      </c>
      <c r="H243" s="219">
        <v>30</v>
      </c>
      <c r="I243" s="220"/>
      <c r="J243" s="221">
        <f>ROUND(I243*H243,2)</f>
        <v>0</v>
      </c>
      <c r="K243" s="217" t="s">
        <v>523</v>
      </c>
      <c r="L243" s="46"/>
      <c r="M243" s="222" t="s">
        <v>21</v>
      </c>
      <c r="N243" s="223" t="s">
        <v>43</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303</v>
      </c>
      <c r="AT243" s="226" t="s">
        <v>298</v>
      </c>
      <c r="AU243" s="226" t="s">
        <v>81</v>
      </c>
      <c r="AY243" s="19" t="s">
        <v>295</v>
      </c>
      <c r="BE243" s="227">
        <f>IF(N243="základní",J243,0)</f>
        <v>0</v>
      </c>
      <c r="BF243" s="227">
        <f>IF(N243="snížená",J243,0)</f>
        <v>0</v>
      </c>
      <c r="BG243" s="227">
        <f>IF(N243="zákl. přenesená",J243,0)</f>
        <v>0</v>
      </c>
      <c r="BH243" s="227">
        <f>IF(N243="sníž. přenesená",J243,0)</f>
        <v>0</v>
      </c>
      <c r="BI243" s="227">
        <f>IF(N243="nulová",J243,0)</f>
        <v>0</v>
      </c>
      <c r="BJ243" s="19" t="s">
        <v>79</v>
      </c>
      <c r="BK243" s="227">
        <f>ROUND(I243*H243,2)</f>
        <v>0</v>
      </c>
      <c r="BL243" s="19" t="s">
        <v>303</v>
      </c>
      <c r="BM243" s="226" t="s">
        <v>2061</v>
      </c>
    </row>
    <row r="244" s="12" customFormat="1" ht="22.8" customHeight="1">
      <c r="A244" s="12"/>
      <c r="B244" s="199"/>
      <c r="C244" s="200"/>
      <c r="D244" s="201" t="s">
        <v>71</v>
      </c>
      <c r="E244" s="213" t="s">
        <v>871</v>
      </c>
      <c r="F244" s="213" t="s">
        <v>872</v>
      </c>
      <c r="G244" s="200"/>
      <c r="H244" s="200"/>
      <c r="I244" s="203"/>
      <c r="J244" s="214">
        <f>BK244</f>
        <v>0</v>
      </c>
      <c r="K244" s="200"/>
      <c r="L244" s="205"/>
      <c r="M244" s="206"/>
      <c r="N244" s="207"/>
      <c r="O244" s="207"/>
      <c r="P244" s="208">
        <f>SUM(P245:P246)</f>
        <v>0</v>
      </c>
      <c r="Q244" s="207"/>
      <c r="R244" s="208">
        <f>SUM(R245:R246)</f>
        <v>0</v>
      </c>
      <c r="S244" s="207"/>
      <c r="T244" s="209">
        <f>SUM(T245:T246)</f>
        <v>0</v>
      </c>
      <c r="U244" s="12"/>
      <c r="V244" s="12"/>
      <c r="W244" s="12"/>
      <c r="X244" s="12"/>
      <c r="Y244" s="12"/>
      <c r="Z244" s="12"/>
      <c r="AA244" s="12"/>
      <c r="AB244" s="12"/>
      <c r="AC244" s="12"/>
      <c r="AD244" s="12"/>
      <c r="AE244" s="12"/>
      <c r="AR244" s="210" t="s">
        <v>79</v>
      </c>
      <c r="AT244" s="211" t="s">
        <v>71</v>
      </c>
      <c r="AU244" s="211" t="s">
        <v>79</v>
      </c>
      <c r="AY244" s="210" t="s">
        <v>295</v>
      </c>
      <c r="BK244" s="212">
        <f>SUM(BK245:BK246)</f>
        <v>0</v>
      </c>
    </row>
    <row r="245" s="2" customFormat="1" ht="66.75" customHeight="1">
      <c r="A245" s="40"/>
      <c r="B245" s="41"/>
      <c r="C245" s="215" t="s">
        <v>1028</v>
      </c>
      <c r="D245" s="215" t="s">
        <v>298</v>
      </c>
      <c r="E245" s="216" t="s">
        <v>873</v>
      </c>
      <c r="F245" s="217" t="s">
        <v>874</v>
      </c>
      <c r="G245" s="218" t="s">
        <v>348</v>
      </c>
      <c r="H245" s="219">
        <v>39.308999999999998</v>
      </c>
      <c r="I245" s="220"/>
      <c r="J245" s="221">
        <f>ROUND(I245*H245,2)</f>
        <v>0</v>
      </c>
      <c r="K245" s="217" t="s">
        <v>302</v>
      </c>
      <c r="L245" s="46"/>
      <c r="M245" s="222" t="s">
        <v>21</v>
      </c>
      <c r="N245" s="223" t="s">
        <v>43</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303</v>
      </c>
      <c r="AT245" s="226" t="s">
        <v>298</v>
      </c>
      <c r="AU245" s="226" t="s">
        <v>81</v>
      </c>
      <c r="AY245" s="19" t="s">
        <v>295</v>
      </c>
      <c r="BE245" s="227">
        <f>IF(N245="základní",J245,0)</f>
        <v>0</v>
      </c>
      <c r="BF245" s="227">
        <f>IF(N245="snížená",J245,0)</f>
        <v>0</v>
      </c>
      <c r="BG245" s="227">
        <f>IF(N245="zákl. přenesená",J245,0)</f>
        <v>0</v>
      </c>
      <c r="BH245" s="227">
        <f>IF(N245="sníž. přenesená",J245,0)</f>
        <v>0</v>
      </c>
      <c r="BI245" s="227">
        <f>IF(N245="nulová",J245,0)</f>
        <v>0</v>
      </c>
      <c r="BJ245" s="19" t="s">
        <v>79</v>
      </c>
      <c r="BK245" s="227">
        <f>ROUND(I245*H245,2)</f>
        <v>0</v>
      </c>
      <c r="BL245" s="19" t="s">
        <v>303</v>
      </c>
      <c r="BM245" s="226" t="s">
        <v>2062</v>
      </c>
    </row>
    <row r="246" s="2" customFormat="1">
      <c r="A246" s="40"/>
      <c r="B246" s="41"/>
      <c r="C246" s="42"/>
      <c r="D246" s="228" t="s">
        <v>305</v>
      </c>
      <c r="E246" s="42"/>
      <c r="F246" s="229" t="s">
        <v>876</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305</v>
      </c>
      <c r="AU246" s="19" t="s">
        <v>81</v>
      </c>
    </row>
    <row r="247" s="12" customFormat="1" ht="25.92" customHeight="1">
      <c r="A247" s="12"/>
      <c r="B247" s="199"/>
      <c r="C247" s="200"/>
      <c r="D247" s="201" t="s">
        <v>71</v>
      </c>
      <c r="E247" s="202" t="s">
        <v>366</v>
      </c>
      <c r="F247" s="202" t="s">
        <v>367</v>
      </c>
      <c r="G247" s="200"/>
      <c r="H247" s="200"/>
      <c r="I247" s="203"/>
      <c r="J247" s="204">
        <f>BK247</f>
        <v>0</v>
      </c>
      <c r="K247" s="200"/>
      <c r="L247" s="205"/>
      <c r="M247" s="206"/>
      <c r="N247" s="207"/>
      <c r="O247" s="207"/>
      <c r="P247" s="208">
        <f>P248+P276+P280+P418+P453+P488+P523+P566+P568</f>
        <v>0</v>
      </c>
      <c r="Q247" s="207"/>
      <c r="R247" s="208">
        <f>R248+R276+R280+R418+R453+R488+R523+R566+R568</f>
        <v>14.798265969999997</v>
      </c>
      <c r="S247" s="207"/>
      <c r="T247" s="209">
        <f>T248+T276+T280+T418+T453+T488+T523+T566+T568</f>
        <v>0.055665499999999993</v>
      </c>
      <c r="U247" s="12"/>
      <c r="V247" s="12"/>
      <c r="W247" s="12"/>
      <c r="X247" s="12"/>
      <c r="Y247" s="12"/>
      <c r="Z247" s="12"/>
      <c r="AA247" s="12"/>
      <c r="AB247" s="12"/>
      <c r="AC247" s="12"/>
      <c r="AD247" s="12"/>
      <c r="AE247" s="12"/>
      <c r="AR247" s="210" t="s">
        <v>81</v>
      </c>
      <c r="AT247" s="211" t="s">
        <v>71</v>
      </c>
      <c r="AU247" s="211" t="s">
        <v>72</v>
      </c>
      <c r="AY247" s="210" t="s">
        <v>295</v>
      </c>
      <c r="BK247" s="212">
        <f>BK248+BK276+BK280+BK418+BK453+BK488+BK523+BK566+BK568</f>
        <v>0</v>
      </c>
    </row>
    <row r="248" s="12" customFormat="1" ht="22.8" customHeight="1">
      <c r="A248" s="12"/>
      <c r="B248" s="199"/>
      <c r="C248" s="200"/>
      <c r="D248" s="201" t="s">
        <v>71</v>
      </c>
      <c r="E248" s="213" t="s">
        <v>1008</v>
      </c>
      <c r="F248" s="213" t="s">
        <v>1009</v>
      </c>
      <c r="G248" s="200"/>
      <c r="H248" s="200"/>
      <c r="I248" s="203"/>
      <c r="J248" s="214">
        <f>BK248</f>
        <v>0</v>
      </c>
      <c r="K248" s="200"/>
      <c r="L248" s="205"/>
      <c r="M248" s="206"/>
      <c r="N248" s="207"/>
      <c r="O248" s="207"/>
      <c r="P248" s="208">
        <f>SUM(P249:P275)</f>
        <v>0</v>
      </c>
      <c r="Q248" s="207"/>
      <c r="R248" s="208">
        <f>SUM(R249:R275)</f>
        <v>1.9489240799999998</v>
      </c>
      <c r="S248" s="207"/>
      <c r="T248" s="209">
        <f>SUM(T249:T275)</f>
        <v>0</v>
      </c>
      <c r="U248" s="12"/>
      <c r="V248" s="12"/>
      <c r="W248" s="12"/>
      <c r="X248" s="12"/>
      <c r="Y248" s="12"/>
      <c r="Z248" s="12"/>
      <c r="AA248" s="12"/>
      <c r="AB248" s="12"/>
      <c r="AC248" s="12"/>
      <c r="AD248" s="12"/>
      <c r="AE248" s="12"/>
      <c r="AR248" s="210" t="s">
        <v>81</v>
      </c>
      <c r="AT248" s="211" t="s">
        <v>71</v>
      </c>
      <c r="AU248" s="211" t="s">
        <v>79</v>
      </c>
      <c r="AY248" s="210" t="s">
        <v>295</v>
      </c>
      <c r="BK248" s="212">
        <f>SUM(BK249:BK275)</f>
        <v>0</v>
      </c>
    </row>
    <row r="249" s="2" customFormat="1" ht="44.25" customHeight="1">
      <c r="A249" s="40"/>
      <c r="B249" s="41"/>
      <c r="C249" s="215" t="s">
        <v>1032</v>
      </c>
      <c r="D249" s="215" t="s">
        <v>298</v>
      </c>
      <c r="E249" s="216" t="s">
        <v>1010</v>
      </c>
      <c r="F249" s="217" t="s">
        <v>1011</v>
      </c>
      <c r="G249" s="218" t="s">
        <v>301</v>
      </c>
      <c r="H249" s="219">
        <v>11.4</v>
      </c>
      <c r="I249" s="220"/>
      <c r="J249" s="221">
        <f>ROUND(I249*H249,2)</f>
        <v>0</v>
      </c>
      <c r="K249" s="217" t="s">
        <v>302</v>
      </c>
      <c r="L249" s="46"/>
      <c r="M249" s="222" t="s">
        <v>21</v>
      </c>
      <c r="N249" s="223" t="s">
        <v>43</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373</v>
      </c>
      <c r="AT249" s="226" t="s">
        <v>298</v>
      </c>
      <c r="AU249" s="226" t="s">
        <v>81</v>
      </c>
      <c r="AY249" s="19" t="s">
        <v>295</v>
      </c>
      <c r="BE249" s="227">
        <f>IF(N249="základní",J249,0)</f>
        <v>0</v>
      </c>
      <c r="BF249" s="227">
        <f>IF(N249="snížená",J249,0)</f>
        <v>0</v>
      </c>
      <c r="BG249" s="227">
        <f>IF(N249="zákl. přenesená",J249,0)</f>
        <v>0</v>
      </c>
      <c r="BH249" s="227">
        <f>IF(N249="sníž. přenesená",J249,0)</f>
        <v>0</v>
      </c>
      <c r="BI249" s="227">
        <f>IF(N249="nulová",J249,0)</f>
        <v>0</v>
      </c>
      <c r="BJ249" s="19" t="s">
        <v>79</v>
      </c>
      <c r="BK249" s="227">
        <f>ROUND(I249*H249,2)</f>
        <v>0</v>
      </c>
      <c r="BL249" s="19" t="s">
        <v>373</v>
      </c>
      <c r="BM249" s="226" t="s">
        <v>2063</v>
      </c>
    </row>
    <row r="250" s="2" customFormat="1">
      <c r="A250" s="40"/>
      <c r="B250" s="41"/>
      <c r="C250" s="42"/>
      <c r="D250" s="228" t="s">
        <v>305</v>
      </c>
      <c r="E250" s="42"/>
      <c r="F250" s="229" t="s">
        <v>1013</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305</v>
      </c>
      <c r="AU250" s="19" t="s">
        <v>81</v>
      </c>
    </row>
    <row r="251" s="13" customFormat="1">
      <c r="A251" s="13"/>
      <c r="B251" s="233"/>
      <c r="C251" s="234"/>
      <c r="D251" s="235" t="s">
        <v>307</v>
      </c>
      <c r="E251" s="236" t="s">
        <v>21</v>
      </c>
      <c r="F251" s="237" t="s">
        <v>1014</v>
      </c>
      <c r="G251" s="234"/>
      <c r="H251" s="236" t="s">
        <v>21</v>
      </c>
      <c r="I251" s="238"/>
      <c r="J251" s="234"/>
      <c r="K251" s="234"/>
      <c r="L251" s="239"/>
      <c r="M251" s="240"/>
      <c r="N251" s="241"/>
      <c r="O251" s="241"/>
      <c r="P251" s="241"/>
      <c r="Q251" s="241"/>
      <c r="R251" s="241"/>
      <c r="S251" s="241"/>
      <c r="T251" s="242"/>
      <c r="U251" s="13"/>
      <c r="V251" s="13"/>
      <c r="W251" s="13"/>
      <c r="X251" s="13"/>
      <c r="Y251" s="13"/>
      <c r="Z251" s="13"/>
      <c r="AA251" s="13"/>
      <c r="AB251" s="13"/>
      <c r="AC251" s="13"/>
      <c r="AD251" s="13"/>
      <c r="AE251" s="13"/>
      <c r="AT251" s="243" t="s">
        <v>307</v>
      </c>
      <c r="AU251" s="243" t="s">
        <v>81</v>
      </c>
      <c r="AV251" s="13" t="s">
        <v>79</v>
      </c>
      <c r="AW251" s="13" t="s">
        <v>33</v>
      </c>
      <c r="AX251" s="13" t="s">
        <v>72</v>
      </c>
      <c r="AY251" s="243" t="s">
        <v>295</v>
      </c>
    </row>
    <row r="252" s="14" customFormat="1">
      <c r="A252" s="14"/>
      <c r="B252" s="244"/>
      <c r="C252" s="245"/>
      <c r="D252" s="235" t="s">
        <v>307</v>
      </c>
      <c r="E252" s="246" t="s">
        <v>21</v>
      </c>
      <c r="F252" s="247" t="s">
        <v>1015</v>
      </c>
      <c r="G252" s="245"/>
      <c r="H252" s="248">
        <v>11.4</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307</v>
      </c>
      <c r="AU252" s="254" t="s">
        <v>81</v>
      </c>
      <c r="AV252" s="14" t="s">
        <v>81</v>
      </c>
      <c r="AW252" s="14" t="s">
        <v>33</v>
      </c>
      <c r="AX252" s="14" t="s">
        <v>72</v>
      </c>
      <c r="AY252" s="254" t="s">
        <v>295</v>
      </c>
    </row>
    <row r="253" s="15" customFormat="1">
      <c r="A253" s="15"/>
      <c r="B253" s="255"/>
      <c r="C253" s="256"/>
      <c r="D253" s="235" t="s">
        <v>307</v>
      </c>
      <c r="E253" s="257" t="s">
        <v>21</v>
      </c>
      <c r="F253" s="258" t="s">
        <v>312</v>
      </c>
      <c r="G253" s="256"/>
      <c r="H253" s="259">
        <v>11.4</v>
      </c>
      <c r="I253" s="260"/>
      <c r="J253" s="256"/>
      <c r="K253" s="256"/>
      <c r="L253" s="261"/>
      <c r="M253" s="262"/>
      <c r="N253" s="263"/>
      <c r="O253" s="263"/>
      <c r="P253" s="263"/>
      <c r="Q253" s="263"/>
      <c r="R253" s="263"/>
      <c r="S253" s="263"/>
      <c r="T253" s="264"/>
      <c r="U253" s="15"/>
      <c r="V253" s="15"/>
      <c r="W253" s="15"/>
      <c r="X253" s="15"/>
      <c r="Y253" s="15"/>
      <c r="Z253" s="15"/>
      <c r="AA253" s="15"/>
      <c r="AB253" s="15"/>
      <c r="AC253" s="15"/>
      <c r="AD253" s="15"/>
      <c r="AE253" s="15"/>
      <c r="AT253" s="265" t="s">
        <v>307</v>
      </c>
      <c r="AU253" s="265" t="s">
        <v>81</v>
      </c>
      <c r="AV253" s="15" t="s">
        <v>303</v>
      </c>
      <c r="AW253" s="15" t="s">
        <v>33</v>
      </c>
      <c r="AX253" s="15" t="s">
        <v>79</v>
      </c>
      <c r="AY253" s="265" t="s">
        <v>295</v>
      </c>
    </row>
    <row r="254" s="2" customFormat="1" ht="24.15" customHeight="1">
      <c r="A254" s="40"/>
      <c r="B254" s="41"/>
      <c r="C254" s="286" t="s">
        <v>1037</v>
      </c>
      <c r="D254" s="286" t="s">
        <v>947</v>
      </c>
      <c r="E254" s="287" t="s">
        <v>1016</v>
      </c>
      <c r="F254" s="288" t="s">
        <v>1017</v>
      </c>
      <c r="G254" s="289" t="s">
        <v>301</v>
      </c>
      <c r="H254" s="290">
        <v>11.970000000000001</v>
      </c>
      <c r="I254" s="291"/>
      <c r="J254" s="292">
        <f>ROUND(I254*H254,2)</f>
        <v>0</v>
      </c>
      <c r="K254" s="288" t="s">
        <v>302</v>
      </c>
      <c r="L254" s="293"/>
      <c r="M254" s="294" t="s">
        <v>21</v>
      </c>
      <c r="N254" s="295" t="s">
        <v>43</v>
      </c>
      <c r="O254" s="86"/>
      <c r="P254" s="224">
        <f>O254*H254</f>
        <v>0</v>
      </c>
      <c r="Q254" s="224">
        <v>0.0038999999999999998</v>
      </c>
      <c r="R254" s="224">
        <f>Q254*H254</f>
        <v>0.046683000000000002</v>
      </c>
      <c r="S254" s="224">
        <v>0</v>
      </c>
      <c r="T254" s="225">
        <f>S254*H254</f>
        <v>0</v>
      </c>
      <c r="U254" s="40"/>
      <c r="V254" s="40"/>
      <c r="W254" s="40"/>
      <c r="X254" s="40"/>
      <c r="Y254" s="40"/>
      <c r="Z254" s="40"/>
      <c r="AA254" s="40"/>
      <c r="AB254" s="40"/>
      <c r="AC254" s="40"/>
      <c r="AD254" s="40"/>
      <c r="AE254" s="40"/>
      <c r="AR254" s="226" t="s">
        <v>997</v>
      </c>
      <c r="AT254" s="226" t="s">
        <v>947</v>
      </c>
      <c r="AU254" s="226" t="s">
        <v>81</v>
      </c>
      <c r="AY254" s="19" t="s">
        <v>295</v>
      </c>
      <c r="BE254" s="227">
        <f>IF(N254="základní",J254,0)</f>
        <v>0</v>
      </c>
      <c r="BF254" s="227">
        <f>IF(N254="snížená",J254,0)</f>
        <v>0</v>
      </c>
      <c r="BG254" s="227">
        <f>IF(N254="zákl. přenesená",J254,0)</f>
        <v>0</v>
      </c>
      <c r="BH254" s="227">
        <f>IF(N254="sníž. přenesená",J254,0)</f>
        <v>0</v>
      </c>
      <c r="BI254" s="227">
        <f>IF(N254="nulová",J254,0)</f>
        <v>0</v>
      </c>
      <c r="BJ254" s="19" t="s">
        <v>79</v>
      </c>
      <c r="BK254" s="227">
        <f>ROUND(I254*H254,2)</f>
        <v>0</v>
      </c>
      <c r="BL254" s="19" t="s">
        <v>373</v>
      </c>
      <c r="BM254" s="226" t="s">
        <v>2064</v>
      </c>
    </row>
    <row r="255" s="14" customFormat="1">
      <c r="A255" s="14"/>
      <c r="B255" s="244"/>
      <c r="C255" s="245"/>
      <c r="D255" s="235" t="s">
        <v>307</v>
      </c>
      <c r="E255" s="245"/>
      <c r="F255" s="247" t="s">
        <v>1019</v>
      </c>
      <c r="G255" s="245"/>
      <c r="H255" s="248">
        <v>11.970000000000001</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307</v>
      </c>
      <c r="AU255" s="254" t="s">
        <v>81</v>
      </c>
      <c r="AV255" s="14" t="s">
        <v>81</v>
      </c>
      <c r="AW255" s="14" t="s">
        <v>4</v>
      </c>
      <c r="AX255" s="14" t="s">
        <v>79</v>
      </c>
      <c r="AY255" s="254" t="s">
        <v>295</v>
      </c>
    </row>
    <row r="256" s="2" customFormat="1" ht="37.8" customHeight="1">
      <c r="A256" s="40"/>
      <c r="B256" s="41"/>
      <c r="C256" s="215" t="s">
        <v>997</v>
      </c>
      <c r="D256" s="215" t="s">
        <v>298</v>
      </c>
      <c r="E256" s="216" t="s">
        <v>1290</v>
      </c>
      <c r="F256" s="217" t="s">
        <v>1291</v>
      </c>
      <c r="G256" s="218" t="s">
        <v>301</v>
      </c>
      <c r="H256" s="219">
        <v>173.53</v>
      </c>
      <c r="I256" s="220"/>
      <c r="J256" s="221">
        <f>ROUND(I256*H256,2)</f>
        <v>0</v>
      </c>
      <c r="K256" s="217" t="s">
        <v>302</v>
      </c>
      <c r="L256" s="46"/>
      <c r="M256" s="222" t="s">
        <v>21</v>
      </c>
      <c r="N256" s="223" t="s">
        <v>43</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373</v>
      </c>
      <c r="AT256" s="226" t="s">
        <v>298</v>
      </c>
      <c r="AU256" s="226" t="s">
        <v>81</v>
      </c>
      <c r="AY256" s="19" t="s">
        <v>295</v>
      </c>
      <c r="BE256" s="227">
        <f>IF(N256="základní",J256,0)</f>
        <v>0</v>
      </c>
      <c r="BF256" s="227">
        <f>IF(N256="snížená",J256,0)</f>
        <v>0</v>
      </c>
      <c r="BG256" s="227">
        <f>IF(N256="zákl. přenesená",J256,0)</f>
        <v>0</v>
      </c>
      <c r="BH256" s="227">
        <f>IF(N256="sníž. přenesená",J256,0)</f>
        <v>0</v>
      </c>
      <c r="BI256" s="227">
        <f>IF(N256="nulová",J256,0)</f>
        <v>0</v>
      </c>
      <c r="BJ256" s="19" t="s">
        <v>79</v>
      </c>
      <c r="BK256" s="227">
        <f>ROUND(I256*H256,2)</f>
        <v>0</v>
      </c>
      <c r="BL256" s="19" t="s">
        <v>373</v>
      </c>
      <c r="BM256" s="226" t="s">
        <v>2065</v>
      </c>
    </row>
    <row r="257" s="2" customFormat="1">
      <c r="A257" s="40"/>
      <c r="B257" s="41"/>
      <c r="C257" s="42"/>
      <c r="D257" s="228" t="s">
        <v>305</v>
      </c>
      <c r="E257" s="42"/>
      <c r="F257" s="229" t="s">
        <v>1293</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305</v>
      </c>
      <c r="AU257" s="19" t="s">
        <v>81</v>
      </c>
    </row>
    <row r="258" s="13" customFormat="1">
      <c r="A258" s="13"/>
      <c r="B258" s="233"/>
      <c r="C258" s="234"/>
      <c r="D258" s="235" t="s">
        <v>307</v>
      </c>
      <c r="E258" s="236" t="s">
        <v>21</v>
      </c>
      <c r="F258" s="237" t="s">
        <v>1294</v>
      </c>
      <c r="G258" s="234"/>
      <c r="H258" s="236" t="s">
        <v>21</v>
      </c>
      <c r="I258" s="238"/>
      <c r="J258" s="234"/>
      <c r="K258" s="234"/>
      <c r="L258" s="239"/>
      <c r="M258" s="240"/>
      <c r="N258" s="241"/>
      <c r="O258" s="241"/>
      <c r="P258" s="241"/>
      <c r="Q258" s="241"/>
      <c r="R258" s="241"/>
      <c r="S258" s="241"/>
      <c r="T258" s="242"/>
      <c r="U258" s="13"/>
      <c r="V258" s="13"/>
      <c r="W258" s="13"/>
      <c r="X258" s="13"/>
      <c r="Y258" s="13"/>
      <c r="Z258" s="13"/>
      <c r="AA258" s="13"/>
      <c r="AB258" s="13"/>
      <c r="AC258" s="13"/>
      <c r="AD258" s="13"/>
      <c r="AE258" s="13"/>
      <c r="AT258" s="243" t="s">
        <v>307</v>
      </c>
      <c r="AU258" s="243" t="s">
        <v>81</v>
      </c>
      <c r="AV258" s="13" t="s">
        <v>79</v>
      </c>
      <c r="AW258" s="13" t="s">
        <v>33</v>
      </c>
      <c r="AX258" s="13" t="s">
        <v>72</v>
      </c>
      <c r="AY258" s="243" t="s">
        <v>295</v>
      </c>
    </row>
    <row r="259" s="14" customFormat="1">
      <c r="A259" s="14"/>
      <c r="B259" s="244"/>
      <c r="C259" s="245"/>
      <c r="D259" s="235" t="s">
        <v>307</v>
      </c>
      <c r="E259" s="246" t="s">
        <v>21</v>
      </c>
      <c r="F259" s="247" t="s">
        <v>1227</v>
      </c>
      <c r="G259" s="245"/>
      <c r="H259" s="248">
        <v>53.710000000000001</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307</v>
      </c>
      <c r="AU259" s="254" t="s">
        <v>81</v>
      </c>
      <c r="AV259" s="14" t="s">
        <v>81</v>
      </c>
      <c r="AW259" s="14" t="s">
        <v>33</v>
      </c>
      <c r="AX259" s="14" t="s">
        <v>72</v>
      </c>
      <c r="AY259" s="254" t="s">
        <v>295</v>
      </c>
    </row>
    <row r="260" s="14" customFormat="1">
      <c r="A260" s="14"/>
      <c r="B260" s="244"/>
      <c r="C260" s="245"/>
      <c r="D260" s="235" t="s">
        <v>307</v>
      </c>
      <c r="E260" s="246" t="s">
        <v>21</v>
      </c>
      <c r="F260" s="247" t="s">
        <v>1228</v>
      </c>
      <c r="G260" s="245"/>
      <c r="H260" s="248">
        <v>19.539999999999999</v>
      </c>
      <c r="I260" s="249"/>
      <c r="J260" s="245"/>
      <c r="K260" s="245"/>
      <c r="L260" s="250"/>
      <c r="M260" s="251"/>
      <c r="N260" s="252"/>
      <c r="O260" s="252"/>
      <c r="P260" s="252"/>
      <c r="Q260" s="252"/>
      <c r="R260" s="252"/>
      <c r="S260" s="252"/>
      <c r="T260" s="253"/>
      <c r="U260" s="14"/>
      <c r="V260" s="14"/>
      <c r="W260" s="14"/>
      <c r="X260" s="14"/>
      <c r="Y260" s="14"/>
      <c r="Z260" s="14"/>
      <c r="AA260" s="14"/>
      <c r="AB260" s="14"/>
      <c r="AC260" s="14"/>
      <c r="AD260" s="14"/>
      <c r="AE260" s="14"/>
      <c r="AT260" s="254" t="s">
        <v>307</v>
      </c>
      <c r="AU260" s="254" t="s">
        <v>81</v>
      </c>
      <c r="AV260" s="14" t="s">
        <v>81</v>
      </c>
      <c r="AW260" s="14" t="s">
        <v>33</v>
      </c>
      <c r="AX260" s="14" t="s">
        <v>72</v>
      </c>
      <c r="AY260" s="254" t="s">
        <v>295</v>
      </c>
    </row>
    <row r="261" s="14" customFormat="1">
      <c r="A261" s="14"/>
      <c r="B261" s="244"/>
      <c r="C261" s="245"/>
      <c r="D261" s="235" t="s">
        <v>307</v>
      </c>
      <c r="E261" s="246" t="s">
        <v>21</v>
      </c>
      <c r="F261" s="247" t="s">
        <v>1232</v>
      </c>
      <c r="G261" s="245"/>
      <c r="H261" s="248">
        <v>14.060000000000001</v>
      </c>
      <c r="I261" s="249"/>
      <c r="J261" s="245"/>
      <c r="K261" s="245"/>
      <c r="L261" s="250"/>
      <c r="M261" s="251"/>
      <c r="N261" s="252"/>
      <c r="O261" s="252"/>
      <c r="P261" s="252"/>
      <c r="Q261" s="252"/>
      <c r="R261" s="252"/>
      <c r="S261" s="252"/>
      <c r="T261" s="253"/>
      <c r="U261" s="14"/>
      <c r="V261" s="14"/>
      <c r="W261" s="14"/>
      <c r="X261" s="14"/>
      <c r="Y261" s="14"/>
      <c r="Z261" s="14"/>
      <c r="AA261" s="14"/>
      <c r="AB261" s="14"/>
      <c r="AC261" s="14"/>
      <c r="AD261" s="14"/>
      <c r="AE261" s="14"/>
      <c r="AT261" s="254" t="s">
        <v>307</v>
      </c>
      <c r="AU261" s="254" t="s">
        <v>81</v>
      </c>
      <c r="AV261" s="14" t="s">
        <v>81</v>
      </c>
      <c r="AW261" s="14" t="s">
        <v>33</v>
      </c>
      <c r="AX261" s="14" t="s">
        <v>72</v>
      </c>
      <c r="AY261" s="254" t="s">
        <v>295</v>
      </c>
    </row>
    <row r="262" s="14" customFormat="1">
      <c r="A262" s="14"/>
      <c r="B262" s="244"/>
      <c r="C262" s="245"/>
      <c r="D262" s="235" t="s">
        <v>307</v>
      </c>
      <c r="E262" s="246" t="s">
        <v>21</v>
      </c>
      <c r="F262" s="247" t="s">
        <v>1233</v>
      </c>
      <c r="G262" s="245"/>
      <c r="H262" s="248">
        <v>4.25</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307</v>
      </c>
      <c r="AU262" s="254" t="s">
        <v>81</v>
      </c>
      <c r="AV262" s="14" t="s">
        <v>81</v>
      </c>
      <c r="AW262" s="14" t="s">
        <v>33</v>
      </c>
      <c r="AX262" s="14" t="s">
        <v>72</v>
      </c>
      <c r="AY262" s="254" t="s">
        <v>295</v>
      </c>
    </row>
    <row r="263" s="14" customFormat="1">
      <c r="A263" s="14"/>
      <c r="B263" s="244"/>
      <c r="C263" s="245"/>
      <c r="D263" s="235" t="s">
        <v>307</v>
      </c>
      <c r="E263" s="246" t="s">
        <v>21</v>
      </c>
      <c r="F263" s="247" t="s">
        <v>1227</v>
      </c>
      <c r="G263" s="245"/>
      <c r="H263" s="248">
        <v>53.710000000000001</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307</v>
      </c>
      <c r="AU263" s="254" t="s">
        <v>81</v>
      </c>
      <c r="AV263" s="14" t="s">
        <v>81</v>
      </c>
      <c r="AW263" s="14" t="s">
        <v>33</v>
      </c>
      <c r="AX263" s="14" t="s">
        <v>72</v>
      </c>
      <c r="AY263" s="254" t="s">
        <v>295</v>
      </c>
    </row>
    <row r="264" s="16" customFormat="1">
      <c r="A264" s="16"/>
      <c r="B264" s="270"/>
      <c r="C264" s="271"/>
      <c r="D264" s="235" t="s">
        <v>307</v>
      </c>
      <c r="E264" s="272" t="s">
        <v>1191</v>
      </c>
      <c r="F264" s="273" t="s">
        <v>433</v>
      </c>
      <c r="G264" s="271"/>
      <c r="H264" s="274">
        <v>145.27000000000001</v>
      </c>
      <c r="I264" s="275"/>
      <c r="J264" s="271"/>
      <c r="K264" s="271"/>
      <c r="L264" s="276"/>
      <c r="M264" s="277"/>
      <c r="N264" s="278"/>
      <c r="O264" s="278"/>
      <c r="P264" s="278"/>
      <c r="Q264" s="278"/>
      <c r="R264" s="278"/>
      <c r="S264" s="278"/>
      <c r="T264" s="279"/>
      <c r="U264" s="16"/>
      <c r="V264" s="16"/>
      <c r="W264" s="16"/>
      <c r="X264" s="16"/>
      <c r="Y264" s="16"/>
      <c r="Z264" s="16"/>
      <c r="AA264" s="16"/>
      <c r="AB264" s="16"/>
      <c r="AC264" s="16"/>
      <c r="AD264" s="16"/>
      <c r="AE264" s="16"/>
      <c r="AT264" s="280" t="s">
        <v>307</v>
      </c>
      <c r="AU264" s="280" t="s">
        <v>81</v>
      </c>
      <c r="AV264" s="16" t="s">
        <v>92</v>
      </c>
      <c r="AW264" s="16" t="s">
        <v>33</v>
      </c>
      <c r="AX264" s="16" t="s">
        <v>72</v>
      </c>
      <c r="AY264" s="280" t="s">
        <v>295</v>
      </c>
    </row>
    <row r="265" s="13" customFormat="1">
      <c r="A265" s="13"/>
      <c r="B265" s="233"/>
      <c r="C265" s="234"/>
      <c r="D265" s="235" t="s">
        <v>307</v>
      </c>
      <c r="E265" s="236" t="s">
        <v>21</v>
      </c>
      <c r="F265" s="237" t="s">
        <v>1295</v>
      </c>
      <c r="G265" s="234"/>
      <c r="H265" s="236" t="s">
        <v>21</v>
      </c>
      <c r="I265" s="238"/>
      <c r="J265" s="234"/>
      <c r="K265" s="234"/>
      <c r="L265" s="239"/>
      <c r="M265" s="240"/>
      <c r="N265" s="241"/>
      <c r="O265" s="241"/>
      <c r="P265" s="241"/>
      <c r="Q265" s="241"/>
      <c r="R265" s="241"/>
      <c r="S265" s="241"/>
      <c r="T265" s="242"/>
      <c r="U265" s="13"/>
      <c r="V265" s="13"/>
      <c r="W265" s="13"/>
      <c r="X265" s="13"/>
      <c r="Y265" s="13"/>
      <c r="Z265" s="13"/>
      <c r="AA265" s="13"/>
      <c r="AB265" s="13"/>
      <c r="AC265" s="13"/>
      <c r="AD265" s="13"/>
      <c r="AE265" s="13"/>
      <c r="AT265" s="243" t="s">
        <v>307</v>
      </c>
      <c r="AU265" s="243" t="s">
        <v>81</v>
      </c>
      <c r="AV265" s="13" t="s">
        <v>79</v>
      </c>
      <c r="AW265" s="13" t="s">
        <v>33</v>
      </c>
      <c r="AX265" s="13" t="s">
        <v>72</v>
      </c>
      <c r="AY265" s="243" t="s">
        <v>295</v>
      </c>
    </row>
    <row r="266" s="14" customFormat="1">
      <c r="A266" s="14"/>
      <c r="B266" s="244"/>
      <c r="C266" s="245"/>
      <c r="D266" s="235" t="s">
        <v>307</v>
      </c>
      <c r="E266" s="246" t="s">
        <v>21</v>
      </c>
      <c r="F266" s="247" t="s">
        <v>477</v>
      </c>
      <c r="G266" s="245"/>
      <c r="H266" s="248">
        <v>5.9000000000000004</v>
      </c>
      <c r="I266" s="249"/>
      <c r="J266" s="245"/>
      <c r="K266" s="245"/>
      <c r="L266" s="250"/>
      <c r="M266" s="251"/>
      <c r="N266" s="252"/>
      <c r="O266" s="252"/>
      <c r="P266" s="252"/>
      <c r="Q266" s="252"/>
      <c r="R266" s="252"/>
      <c r="S266" s="252"/>
      <c r="T266" s="253"/>
      <c r="U266" s="14"/>
      <c r="V266" s="14"/>
      <c r="W266" s="14"/>
      <c r="X266" s="14"/>
      <c r="Y266" s="14"/>
      <c r="Z266" s="14"/>
      <c r="AA266" s="14"/>
      <c r="AB266" s="14"/>
      <c r="AC266" s="14"/>
      <c r="AD266" s="14"/>
      <c r="AE266" s="14"/>
      <c r="AT266" s="254" t="s">
        <v>307</v>
      </c>
      <c r="AU266" s="254" t="s">
        <v>81</v>
      </c>
      <c r="AV266" s="14" t="s">
        <v>81</v>
      </c>
      <c r="AW266" s="14" t="s">
        <v>33</v>
      </c>
      <c r="AX266" s="14" t="s">
        <v>72</v>
      </c>
      <c r="AY266" s="254" t="s">
        <v>295</v>
      </c>
    </row>
    <row r="267" s="14" customFormat="1">
      <c r="A267" s="14"/>
      <c r="B267" s="244"/>
      <c r="C267" s="245"/>
      <c r="D267" s="235" t="s">
        <v>307</v>
      </c>
      <c r="E267" s="246" t="s">
        <v>21</v>
      </c>
      <c r="F267" s="247" t="s">
        <v>1229</v>
      </c>
      <c r="G267" s="245"/>
      <c r="H267" s="248">
        <v>12.15</v>
      </c>
      <c r="I267" s="249"/>
      <c r="J267" s="245"/>
      <c r="K267" s="245"/>
      <c r="L267" s="250"/>
      <c r="M267" s="251"/>
      <c r="N267" s="252"/>
      <c r="O267" s="252"/>
      <c r="P267" s="252"/>
      <c r="Q267" s="252"/>
      <c r="R267" s="252"/>
      <c r="S267" s="252"/>
      <c r="T267" s="253"/>
      <c r="U267" s="14"/>
      <c r="V267" s="14"/>
      <c r="W267" s="14"/>
      <c r="X267" s="14"/>
      <c r="Y267" s="14"/>
      <c r="Z267" s="14"/>
      <c r="AA267" s="14"/>
      <c r="AB267" s="14"/>
      <c r="AC267" s="14"/>
      <c r="AD267" s="14"/>
      <c r="AE267" s="14"/>
      <c r="AT267" s="254" t="s">
        <v>307</v>
      </c>
      <c r="AU267" s="254" t="s">
        <v>81</v>
      </c>
      <c r="AV267" s="14" t="s">
        <v>81</v>
      </c>
      <c r="AW267" s="14" t="s">
        <v>33</v>
      </c>
      <c r="AX267" s="14" t="s">
        <v>72</v>
      </c>
      <c r="AY267" s="254" t="s">
        <v>295</v>
      </c>
    </row>
    <row r="268" s="14" customFormat="1">
      <c r="A268" s="14"/>
      <c r="B268" s="244"/>
      <c r="C268" s="245"/>
      <c r="D268" s="235" t="s">
        <v>307</v>
      </c>
      <c r="E268" s="246" t="s">
        <v>21</v>
      </c>
      <c r="F268" s="247" t="s">
        <v>1230</v>
      </c>
      <c r="G268" s="245"/>
      <c r="H268" s="248">
        <v>5.9199999999999999</v>
      </c>
      <c r="I268" s="249"/>
      <c r="J268" s="245"/>
      <c r="K268" s="245"/>
      <c r="L268" s="250"/>
      <c r="M268" s="251"/>
      <c r="N268" s="252"/>
      <c r="O268" s="252"/>
      <c r="P268" s="252"/>
      <c r="Q268" s="252"/>
      <c r="R268" s="252"/>
      <c r="S268" s="252"/>
      <c r="T268" s="253"/>
      <c r="U268" s="14"/>
      <c r="V268" s="14"/>
      <c r="W268" s="14"/>
      <c r="X268" s="14"/>
      <c r="Y268" s="14"/>
      <c r="Z268" s="14"/>
      <c r="AA268" s="14"/>
      <c r="AB268" s="14"/>
      <c r="AC268" s="14"/>
      <c r="AD268" s="14"/>
      <c r="AE268" s="14"/>
      <c r="AT268" s="254" t="s">
        <v>307</v>
      </c>
      <c r="AU268" s="254" t="s">
        <v>81</v>
      </c>
      <c r="AV268" s="14" t="s">
        <v>81</v>
      </c>
      <c r="AW268" s="14" t="s">
        <v>33</v>
      </c>
      <c r="AX268" s="14" t="s">
        <v>72</v>
      </c>
      <c r="AY268" s="254" t="s">
        <v>295</v>
      </c>
    </row>
    <row r="269" s="14" customFormat="1">
      <c r="A269" s="14"/>
      <c r="B269" s="244"/>
      <c r="C269" s="245"/>
      <c r="D269" s="235" t="s">
        <v>307</v>
      </c>
      <c r="E269" s="246" t="s">
        <v>21</v>
      </c>
      <c r="F269" s="247" t="s">
        <v>1231</v>
      </c>
      <c r="G269" s="245"/>
      <c r="H269" s="248">
        <v>4.29</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307</v>
      </c>
      <c r="AU269" s="254" t="s">
        <v>81</v>
      </c>
      <c r="AV269" s="14" t="s">
        <v>81</v>
      </c>
      <c r="AW269" s="14" t="s">
        <v>33</v>
      </c>
      <c r="AX269" s="14" t="s">
        <v>72</v>
      </c>
      <c r="AY269" s="254" t="s">
        <v>295</v>
      </c>
    </row>
    <row r="270" s="16" customFormat="1">
      <c r="A270" s="16"/>
      <c r="B270" s="270"/>
      <c r="C270" s="271"/>
      <c r="D270" s="235" t="s">
        <v>307</v>
      </c>
      <c r="E270" s="272" t="s">
        <v>1194</v>
      </c>
      <c r="F270" s="273" t="s">
        <v>433</v>
      </c>
      <c r="G270" s="271"/>
      <c r="H270" s="274">
        <v>28.260000000000002</v>
      </c>
      <c r="I270" s="275"/>
      <c r="J270" s="271"/>
      <c r="K270" s="271"/>
      <c r="L270" s="276"/>
      <c r="M270" s="277"/>
      <c r="N270" s="278"/>
      <c r="O270" s="278"/>
      <c r="P270" s="278"/>
      <c r="Q270" s="278"/>
      <c r="R270" s="278"/>
      <c r="S270" s="278"/>
      <c r="T270" s="279"/>
      <c r="U270" s="16"/>
      <c r="V270" s="16"/>
      <c r="W270" s="16"/>
      <c r="X270" s="16"/>
      <c r="Y270" s="16"/>
      <c r="Z270" s="16"/>
      <c r="AA270" s="16"/>
      <c r="AB270" s="16"/>
      <c r="AC270" s="16"/>
      <c r="AD270" s="16"/>
      <c r="AE270" s="16"/>
      <c r="AT270" s="280" t="s">
        <v>307</v>
      </c>
      <c r="AU270" s="280" t="s">
        <v>81</v>
      </c>
      <c r="AV270" s="16" t="s">
        <v>92</v>
      </c>
      <c r="AW270" s="16" t="s">
        <v>33</v>
      </c>
      <c r="AX270" s="16" t="s">
        <v>72</v>
      </c>
      <c r="AY270" s="280" t="s">
        <v>295</v>
      </c>
    </row>
    <row r="271" s="15" customFormat="1">
      <c r="A271" s="15"/>
      <c r="B271" s="255"/>
      <c r="C271" s="256"/>
      <c r="D271" s="235" t="s">
        <v>307</v>
      </c>
      <c r="E271" s="257" t="s">
        <v>21</v>
      </c>
      <c r="F271" s="258" t="s">
        <v>312</v>
      </c>
      <c r="G271" s="256"/>
      <c r="H271" s="259">
        <v>173.53</v>
      </c>
      <c r="I271" s="260"/>
      <c r="J271" s="256"/>
      <c r="K271" s="256"/>
      <c r="L271" s="261"/>
      <c r="M271" s="262"/>
      <c r="N271" s="263"/>
      <c r="O271" s="263"/>
      <c r="P271" s="263"/>
      <c r="Q271" s="263"/>
      <c r="R271" s="263"/>
      <c r="S271" s="263"/>
      <c r="T271" s="264"/>
      <c r="U271" s="15"/>
      <c r="V271" s="15"/>
      <c r="W271" s="15"/>
      <c r="X271" s="15"/>
      <c r="Y271" s="15"/>
      <c r="Z271" s="15"/>
      <c r="AA271" s="15"/>
      <c r="AB271" s="15"/>
      <c r="AC271" s="15"/>
      <c r="AD271" s="15"/>
      <c r="AE271" s="15"/>
      <c r="AT271" s="265" t="s">
        <v>307</v>
      </c>
      <c r="AU271" s="265" t="s">
        <v>81</v>
      </c>
      <c r="AV271" s="15" t="s">
        <v>303</v>
      </c>
      <c r="AW271" s="15" t="s">
        <v>33</v>
      </c>
      <c r="AX271" s="15" t="s">
        <v>79</v>
      </c>
      <c r="AY271" s="265" t="s">
        <v>295</v>
      </c>
    </row>
    <row r="272" s="2" customFormat="1" ht="24.15" customHeight="1">
      <c r="A272" s="40"/>
      <c r="B272" s="41"/>
      <c r="C272" s="286" t="s">
        <v>1049</v>
      </c>
      <c r="D272" s="286" t="s">
        <v>947</v>
      </c>
      <c r="E272" s="287" t="s">
        <v>1296</v>
      </c>
      <c r="F272" s="288" t="s">
        <v>1297</v>
      </c>
      <c r="G272" s="289" t="s">
        <v>301</v>
      </c>
      <c r="H272" s="290">
        <v>182.20699999999999</v>
      </c>
      <c r="I272" s="291"/>
      <c r="J272" s="292">
        <f>ROUND(I272*H272,2)</f>
        <v>0</v>
      </c>
      <c r="K272" s="288" t="s">
        <v>523</v>
      </c>
      <c r="L272" s="293"/>
      <c r="M272" s="294" t="s">
        <v>21</v>
      </c>
      <c r="N272" s="295" t="s">
        <v>43</v>
      </c>
      <c r="O272" s="86"/>
      <c r="P272" s="224">
        <f>O272*H272</f>
        <v>0</v>
      </c>
      <c r="Q272" s="224">
        <v>0.01044</v>
      </c>
      <c r="R272" s="224">
        <f>Q272*H272</f>
        <v>1.9022410799999998</v>
      </c>
      <c r="S272" s="224">
        <v>0</v>
      </c>
      <c r="T272" s="225">
        <f>S272*H272</f>
        <v>0</v>
      </c>
      <c r="U272" s="40"/>
      <c r="V272" s="40"/>
      <c r="W272" s="40"/>
      <c r="X272" s="40"/>
      <c r="Y272" s="40"/>
      <c r="Z272" s="40"/>
      <c r="AA272" s="40"/>
      <c r="AB272" s="40"/>
      <c r="AC272" s="40"/>
      <c r="AD272" s="40"/>
      <c r="AE272" s="40"/>
      <c r="AR272" s="226" t="s">
        <v>997</v>
      </c>
      <c r="AT272" s="226" t="s">
        <v>947</v>
      </c>
      <c r="AU272" s="226" t="s">
        <v>81</v>
      </c>
      <c r="AY272" s="19" t="s">
        <v>295</v>
      </c>
      <c r="BE272" s="227">
        <f>IF(N272="základní",J272,0)</f>
        <v>0</v>
      </c>
      <c r="BF272" s="227">
        <f>IF(N272="snížená",J272,0)</f>
        <v>0</v>
      </c>
      <c r="BG272" s="227">
        <f>IF(N272="zákl. přenesená",J272,0)</f>
        <v>0</v>
      </c>
      <c r="BH272" s="227">
        <f>IF(N272="sníž. přenesená",J272,0)</f>
        <v>0</v>
      </c>
      <c r="BI272" s="227">
        <f>IF(N272="nulová",J272,0)</f>
        <v>0</v>
      </c>
      <c r="BJ272" s="19" t="s">
        <v>79</v>
      </c>
      <c r="BK272" s="227">
        <f>ROUND(I272*H272,2)</f>
        <v>0</v>
      </c>
      <c r="BL272" s="19" t="s">
        <v>373</v>
      </c>
      <c r="BM272" s="226" t="s">
        <v>2066</v>
      </c>
    </row>
    <row r="273" s="14" customFormat="1">
      <c r="A273" s="14"/>
      <c r="B273" s="244"/>
      <c r="C273" s="245"/>
      <c r="D273" s="235" t="s">
        <v>307</v>
      </c>
      <c r="E273" s="245"/>
      <c r="F273" s="247" t="s">
        <v>1299</v>
      </c>
      <c r="G273" s="245"/>
      <c r="H273" s="248">
        <v>182.20699999999999</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307</v>
      </c>
      <c r="AU273" s="254" t="s">
        <v>81</v>
      </c>
      <c r="AV273" s="14" t="s">
        <v>81</v>
      </c>
      <c r="AW273" s="14" t="s">
        <v>4</v>
      </c>
      <c r="AX273" s="14" t="s">
        <v>79</v>
      </c>
      <c r="AY273" s="254" t="s">
        <v>295</v>
      </c>
    </row>
    <row r="274" s="2" customFormat="1" ht="49.05" customHeight="1">
      <c r="A274" s="40"/>
      <c r="B274" s="41"/>
      <c r="C274" s="215" t="s">
        <v>1054</v>
      </c>
      <c r="D274" s="215" t="s">
        <v>298</v>
      </c>
      <c r="E274" s="216" t="s">
        <v>1020</v>
      </c>
      <c r="F274" s="217" t="s">
        <v>1021</v>
      </c>
      <c r="G274" s="218" t="s">
        <v>348</v>
      </c>
      <c r="H274" s="219">
        <v>1.9490000000000001</v>
      </c>
      <c r="I274" s="220"/>
      <c r="J274" s="221">
        <f>ROUND(I274*H274,2)</f>
        <v>0</v>
      </c>
      <c r="K274" s="217" t="s">
        <v>302</v>
      </c>
      <c r="L274" s="46"/>
      <c r="M274" s="222" t="s">
        <v>21</v>
      </c>
      <c r="N274" s="223" t="s">
        <v>43</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373</v>
      </c>
      <c r="AT274" s="226" t="s">
        <v>298</v>
      </c>
      <c r="AU274" s="226" t="s">
        <v>81</v>
      </c>
      <c r="AY274" s="19" t="s">
        <v>295</v>
      </c>
      <c r="BE274" s="227">
        <f>IF(N274="základní",J274,0)</f>
        <v>0</v>
      </c>
      <c r="BF274" s="227">
        <f>IF(N274="snížená",J274,0)</f>
        <v>0</v>
      </c>
      <c r="BG274" s="227">
        <f>IF(N274="zákl. přenesená",J274,0)</f>
        <v>0</v>
      </c>
      <c r="BH274" s="227">
        <f>IF(N274="sníž. přenesená",J274,0)</f>
        <v>0</v>
      </c>
      <c r="BI274" s="227">
        <f>IF(N274="nulová",J274,0)</f>
        <v>0</v>
      </c>
      <c r="BJ274" s="19" t="s">
        <v>79</v>
      </c>
      <c r="BK274" s="227">
        <f>ROUND(I274*H274,2)</f>
        <v>0</v>
      </c>
      <c r="BL274" s="19" t="s">
        <v>373</v>
      </c>
      <c r="BM274" s="226" t="s">
        <v>2067</v>
      </c>
    </row>
    <row r="275" s="2" customFormat="1">
      <c r="A275" s="40"/>
      <c r="B275" s="41"/>
      <c r="C275" s="42"/>
      <c r="D275" s="228" t="s">
        <v>305</v>
      </c>
      <c r="E275" s="42"/>
      <c r="F275" s="229" t="s">
        <v>1023</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305</v>
      </c>
      <c r="AU275" s="19" t="s">
        <v>81</v>
      </c>
    </row>
    <row r="276" s="12" customFormat="1" ht="22.8" customHeight="1">
      <c r="A276" s="12"/>
      <c r="B276" s="199"/>
      <c r="C276" s="200"/>
      <c r="D276" s="201" t="s">
        <v>71</v>
      </c>
      <c r="E276" s="213" t="s">
        <v>498</v>
      </c>
      <c r="F276" s="213" t="s">
        <v>499</v>
      </c>
      <c r="G276" s="200"/>
      <c r="H276" s="200"/>
      <c r="I276" s="203"/>
      <c r="J276" s="214">
        <f>BK276</f>
        <v>0</v>
      </c>
      <c r="K276" s="200"/>
      <c r="L276" s="205"/>
      <c r="M276" s="206"/>
      <c r="N276" s="207"/>
      <c r="O276" s="207"/>
      <c r="P276" s="208">
        <f>SUM(P277:P279)</f>
        <v>0</v>
      </c>
      <c r="Q276" s="207"/>
      <c r="R276" s="208">
        <f>SUM(R277:R279)</f>
        <v>0</v>
      </c>
      <c r="S276" s="207"/>
      <c r="T276" s="209">
        <f>SUM(T277:T279)</f>
        <v>0</v>
      </c>
      <c r="U276" s="12"/>
      <c r="V276" s="12"/>
      <c r="W276" s="12"/>
      <c r="X276" s="12"/>
      <c r="Y276" s="12"/>
      <c r="Z276" s="12"/>
      <c r="AA276" s="12"/>
      <c r="AB276" s="12"/>
      <c r="AC276" s="12"/>
      <c r="AD276" s="12"/>
      <c r="AE276" s="12"/>
      <c r="AR276" s="210" t="s">
        <v>81</v>
      </c>
      <c r="AT276" s="211" t="s">
        <v>71</v>
      </c>
      <c r="AU276" s="211" t="s">
        <v>79</v>
      </c>
      <c r="AY276" s="210" t="s">
        <v>295</v>
      </c>
      <c r="BK276" s="212">
        <f>SUM(BK277:BK279)</f>
        <v>0</v>
      </c>
    </row>
    <row r="277" s="2" customFormat="1" ht="16.5" customHeight="1">
      <c r="A277" s="40"/>
      <c r="B277" s="41"/>
      <c r="C277" s="215" t="s">
        <v>1060</v>
      </c>
      <c r="D277" s="215" t="s">
        <v>298</v>
      </c>
      <c r="E277" s="216" t="s">
        <v>1301</v>
      </c>
      <c r="F277" s="217" t="s">
        <v>1302</v>
      </c>
      <c r="G277" s="218" t="s">
        <v>1303</v>
      </c>
      <c r="H277" s="219">
        <v>1</v>
      </c>
      <c r="I277" s="220"/>
      <c r="J277" s="221">
        <f>ROUND(I277*H277,2)</f>
        <v>0</v>
      </c>
      <c r="K277" s="217" t="s">
        <v>523</v>
      </c>
      <c r="L277" s="46"/>
      <c r="M277" s="222" t="s">
        <v>21</v>
      </c>
      <c r="N277" s="223" t="s">
        <v>43</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303</v>
      </c>
      <c r="AT277" s="226" t="s">
        <v>298</v>
      </c>
      <c r="AU277" s="226" t="s">
        <v>81</v>
      </c>
      <c r="AY277" s="19" t="s">
        <v>295</v>
      </c>
      <c r="BE277" s="227">
        <f>IF(N277="základní",J277,0)</f>
        <v>0</v>
      </c>
      <c r="BF277" s="227">
        <f>IF(N277="snížená",J277,0)</f>
        <v>0</v>
      </c>
      <c r="BG277" s="227">
        <f>IF(N277="zákl. přenesená",J277,0)</f>
        <v>0</v>
      </c>
      <c r="BH277" s="227">
        <f>IF(N277="sníž. přenesená",J277,0)</f>
        <v>0</v>
      </c>
      <c r="BI277" s="227">
        <f>IF(N277="nulová",J277,0)</f>
        <v>0</v>
      </c>
      <c r="BJ277" s="19" t="s">
        <v>79</v>
      </c>
      <c r="BK277" s="227">
        <f>ROUND(I277*H277,2)</f>
        <v>0</v>
      </c>
      <c r="BL277" s="19" t="s">
        <v>303</v>
      </c>
      <c r="BM277" s="226" t="s">
        <v>2068</v>
      </c>
    </row>
    <row r="278" s="14" customFormat="1">
      <c r="A278" s="14"/>
      <c r="B278" s="244"/>
      <c r="C278" s="245"/>
      <c r="D278" s="235" t="s">
        <v>307</v>
      </c>
      <c r="E278" s="246" t="s">
        <v>21</v>
      </c>
      <c r="F278" s="247" t="s">
        <v>1305</v>
      </c>
      <c r="G278" s="245"/>
      <c r="H278" s="248">
        <v>1</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307</v>
      </c>
      <c r="AU278" s="254" t="s">
        <v>81</v>
      </c>
      <c r="AV278" s="14" t="s">
        <v>81</v>
      </c>
      <c r="AW278" s="14" t="s">
        <v>33</v>
      </c>
      <c r="AX278" s="14" t="s">
        <v>72</v>
      </c>
      <c r="AY278" s="254" t="s">
        <v>295</v>
      </c>
    </row>
    <row r="279" s="15" customFormat="1">
      <c r="A279" s="15"/>
      <c r="B279" s="255"/>
      <c r="C279" s="256"/>
      <c r="D279" s="235" t="s">
        <v>307</v>
      </c>
      <c r="E279" s="257" t="s">
        <v>21</v>
      </c>
      <c r="F279" s="258" t="s">
        <v>312</v>
      </c>
      <c r="G279" s="256"/>
      <c r="H279" s="259">
        <v>1</v>
      </c>
      <c r="I279" s="260"/>
      <c r="J279" s="256"/>
      <c r="K279" s="256"/>
      <c r="L279" s="261"/>
      <c r="M279" s="262"/>
      <c r="N279" s="263"/>
      <c r="O279" s="263"/>
      <c r="P279" s="263"/>
      <c r="Q279" s="263"/>
      <c r="R279" s="263"/>
      <c r="S279" s="263"/>
      <c r="T279" s="264"/>
      <c r="U279" s="15"/>
      <c r="V279" s="15"/>
      <c r="W279" s="15"/>
      <c r="X279" s="15"/>
      <c r="Y279" s="15"/>
      <c r="Z279" s="15"/>
      <c r="AA279" s="15"/>
      <c r="AB279" s="15"/>
      <c r="AC279" s="15"/>
      <c r="AD279" s="15"/>
      <c r="AE279" s="15"/>
      <c r="AT279" s="265" t="s">
        <v>307</v>
      </c>
      <c r="AU279" s="265" t="s">
        <v>81</v>
      </c>
      <c r="AV279" s="15" t="s">
        <v>303</v>
      </c>
      <c r="AW279" s="15" t="s">
        <v>33</v>
      </c>
      <c r="AX279" s="15" t="s">
        <v>79</v>
      </c>
      <c r="AY279" s="265" t="s">
        <v>295</v>
      </c>
    </row>
    <row r="280" s="12" customFormat="1" ht="22.8" customHeight="1">
      <c r="A280" s="12"/>
      <c r="B280" s="199"/>
      <c r="C280" s="200"/>
      <c r="D280" s="201" t="s">
        <v>71</v>
      </c>
      <c r="E280" s="213" t="s">
        <v>380</v>
      </c>
      <c r="F280" s="213" t="s">
        <v>381</v>
      </c>
      <c r="G280" s="200"/>
      <c r="H280" s="200"/>
      <c r="I280" s="203"/>
      <c r="J280" s="214">
        <f>BK280</f>
        <v>0</v>
      </c>
      <c r="K280" s="200"/>
      <c r="L280" s="205"/>
      <c r="M280" s="206"/>
      <c r="N280" s="207"/>
      <c r="O280" s="207"/>
      <c r="P280" s="208">
        <f>SUM(P281:P417)</f>
        <v>0</v>
      </c>
      <c r="Q280" s="207"/>
      <c r="R280" s="208">
        <f>SUM(R281:R417)</f>
        <v>7.4748641699999991</v>
      </c>
      <c r="S280" s="207"/>
      <c r="T280" s="209">
        <f>SUM(T281:T417)</f>
        <v>0</v>
      </c>
      <c r="U280" s="12"/>
      <c r="V280" s="12"/>
      <c r="W280" s="12"/>
      <c r="X280" s="12"/>
      <c r="Y280" s="12"/>
      <c r="Z280" s="12"/>
      <c r="AA280" s="12"/>
      <c r="AB280" s="12"/>
      <c r="AC280" s="12"/>
      <c r="AD280" s="12"/>
      <c r="AE280" s="12"/>
      <c r="AR280" s="210" t="s">
        <v>81</v>
      </c>
      <c r="AT280" s="211" t="s">
        <v>71</v>
      </c>
      <c r="AU280" s="211" t="s">
        <v>79</v>
      </c>
      <c r="AY280" s="210" t="s">
        <v>295</v>
      </c>
      <c r="BK280" s="212">
        <f>SUM(BK281:BK417)</f>
        <v>0</v>
      </c>
    </row>
    <row r="281" s="2" customFormat="1" ht="55.5" customHeight="1">
      <c r="A281" s="40"/>
      <c r="B281" s="41"/>
      <c r="C281" s="215" t="s">
        <v>1064</v>
      </c>
      <c r="D281" s="215" t="s">
        <v>298</v>
      </c>
      <c r="E281" s="216" t="s">
        <v>1306</v>
      </c>
      <c r="F281" s="217" t="s">
        <v>1307</v>
      </c>
      <c r="G281" s="218" t="s">
        <v>301</v>
      </c>
      <c r="H281" s="219">
        <v>53.5</v>
      </c>
      <c r="I281" s="220"/>
      <c r="J281" s="221">
        <f>ROUND(I281*H281,2)</f>
        <v>0</v>
      </c>
      <c r="K281" s="217" t="s">
        <v>302</v>
      </c>
      <c r="L281" s="46"/>
      <c r="M281" s="222" t="s">
        <v>21</v>
      </c>
      <c r="N281" s="223" t="s">
        <v>43</v>
      </c>
      <c r="O281" s="86"/>
      <c r="P281" s="224">
        <f>O281*H281</f>
        <v>0</v>
      </c>
      <c r="Q281" s="224">
        <v>0.027910000000000001</v>
      </c>
      <c r="R281" s="224">
        <f>Q281*H281</f>
        <v>1.493185</v>
      </c>
      <c r="S281" s="224">
        <v>0</v>
      </c>
      <c r="T281" s="225">
        <f>S281*H281</f>
        <v>0</v>
      </c>
      <c r="U281" s="40"/>
      <c r="V281" s="40"/>
      <c r="W281" s="40"/>
      <c r="X281" s="40"/>
      <c r="Y281" s="40"/>
      <c r="Z281" s="40"/>
      <c r="AA281" s="40"/>
      <c r="AB281" s="40"/>
      <c r="AC281" s="40"/>
      <c r="AD281" s="40"/>
      <c r="AE281" s="40"/>
      <c r="AR281" s="226" t="s">
        <v>373</v>
      </c>
      <c r="AT281" s="226" t="s">
        <v>298</v>
      </c>
      <c r="AU281" s="226" t="s">
        <v>81</v>
      </c>
      <c r="AY281" s="19" t="s">
        <v>295</v>
      </c>
      <c r="BE281" s="227">
        <f>IF(N281="základní",J281,0)</f>
        <v>0</v>
      </c>
      <c r="BF281" s="227">
        <f>IF(N281="snížená",J281,0)</f>
        <v>0</v>
      </c>
      <c r="BG281" s="227">
        <f>IF(N281="zákl. přenesená",J281,0)</f>
        <v>0</v>
      </c>
      <c r="BH281" s="227">
        <f>IF(N281="sníž. přenesená",J281,0)</f>
        <v>0</v>
      </c>
      <c r="BI281" s="227">
        <f>IF(N281="nulová",J281,0)</f>
        <v>0</v>
      </c>
      <c r="BJ281" s="19" t="s">
        <v>79</v>
      </c>
      <c r="BK281" s="227">
        <f>ROUND(I281*H281,2)</f>
        <v>0</v>
      </c>
      <c r="BL281" s="19" t="s">
        <v>373</v>
      </c>
      <c r="BM281" s="226" t="s">
        <v>2069</v>
      </c>
    </row>
    <row r="282" s="2" customFormat="1">
      <c r="A282" s="40"/>
      <c r="B282" s="41"/>
      <c r="C282" s="42"/>
      <c r="D282" s="228" t="s">
        <v>305</v>
      </c>
      <c r="E282" s="42"/>
      <c r="F282" s="229" t="s">
        <v>1309</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305</v>
      </c>
      <c r="AU282" s="19" t="s">
        <v>81</v>
      </c>
    </row>
    <row r="283" s="13" customFormat="1">
      <c r="A283" s="13"/>
      <c r="B283" s="233"/>
      <c r="C283" s="234"/>
      <c r="D283" s="235" t="s">
        <v>307</v>
      </c>
      <c r="E283" s="236" t="s">
        <v>21</v>
      </c>
      <c r="F283" s="237" t="s">
        <v>1310</v>
      </c>
      <c r="G283" s="234"/>
      <c r="H283" s="236" t="s">
        <v>21</v>
      </c>
      <c r="I283" s="238"/>
      <c r="J283" s="234"/>
      <c r="K283" s="234"/>
      <c r="L283" s="239"/>
      <c r="M283" s="240"/>
      <c r="N283" s="241"/>
      <c r="O283" s="241"/>
      <c r="P283" s="241"/>
      <c r="Q283" s="241"/>
      <c r="R283" s="241"/>
      <c r="S283" s="241"/>
      <c r="T283" s="242"/>
      <c r="U283" s="13"/>
      <c r="V283" s="13"/>
      <c r="W283" s="13"/>
      <c r="X283" s="13"/>
      <c r="Y283" s="13"/>
      <c r="Z283" s="13"/>
      <c r="AA283" s="13"/>
      <c r="AB283" s="13"/>
      <c r="AC283" s="13"/>
      <c r="AD283" s="13"/>
      <c r="AE283" s="13"/>
      <c r="AT283" s="243" t="s">
        <v>307</v>
      </c>
      <c r="AU283" s="243" t="s">
        <v>81</v>
      </c>
      <c r="AV283" s="13" t="s">
        <v>79</v>
      </c>
      <c r="AW283" s="13" t="s">
        <v>33</v>
      </c>
      <c r="AX283" s="13" t="s">
        <v>72</v>
      </c>
      <c r="AY283" s="243" t="s">
        <v>295</v>
      </c>
    </row>
    <row r="284" s="14" customFormat="1">
      <c r="A284" s="14"/>
      <c r="B284" s="244"/>
      <c r="C284" s="245"/>
      <c r="D284" s="235" t="s">
        <v>307</v>
      </c>
      <c r="E284" s="246" t="s">
        <v>21</v>
      </c>
      <c r="F284" s="247" t="s">
        <v>1311</v>
      </c>
      <c r="G284" s="245"/>
      <c r="H284" s="248">
        <v>53.5</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307</v>
      </c>
      <c r="AU284" s="254" t="s">
        <v>81</v>
      </c>
      <c r="AV284" s="14" t="s">
        <v>81</v>
      </c>
      <c r="AW284" s="14" t="s">
        <v>33</v>
      </c>
      <c r="AX284" s="14" t="s">
        <v>72</v>
      </c>
      <c r="AY284" s="254" t="s">
        <v>295</v>
      </c>
    </row>
    <row r="285" s="15" customFormat="1">
      <c r="A285" s="15"/>
      <c r="B285" s="255"/>
      <c r="C285" s="256"/>
      <c r="D285" s="235" t="s">
        <v>307</v>
      </c>
      <c r="E285" s="257" t="s">
        <v>21</v>
      </c>
      <c r="F285" s="258" t="s">
        <v>312</v>
      </c>
      <c r="G285" s="256"/>
      <c r="H285" s="259">
        <v>53.5</v>
      </c>
      <c r="I285" s="260"/>
      <c r="J285" s="256"/>
      <c r="K285" s="256"/>
      <c r="L285" s="261"/>
      <c r="M285" s="262"/>
      <c r="N285" s="263"/>
      <c r="O285" s="263"/>
      <c r="P285" s="263"/>
      <c r="Q285" s="263"/>
      <c r="R285" s="263"/>
      <c r="S285" s="263"/>
      <c r="T285" s="264"/>
      <c r="U285" s="15"/>
      <c r="V285" s="15"/>
      <c r="W285" s="15"/>
      <c r="X285" s="15"/>
      <c r="Y285" s="15"/>
      <c r="Z285" s="15"/>
      <c r="AA285" s="15"/>
      <c r="AB285" s="15"/>
      <c r="AC285" s="15"/>
      <c r="AD285" s="15"/>
      <c r="AE285" s="15"/>
      <c r="AT285" s="265" t="s">
        <v>307</v>
      </c>
      <c r="AU285" s="265" t="s">
        <v>81</v>
      </c>
      <c r="AV285" s="15" t="s">
        <v>303</v>
      </c>
      <c r="AW285" s="15" t="s">
        <v>33</v>
      </c>
      <c r="AX285" s="15" t="s">
        <v>79</v>
      </c>
      <c r="AY285" s="265" t="s">
        <v>295</v>
      </c>
    </row>
    <row r="286" s="2" customFormat="1" ht="55.5" customHeight="1">
      <c r="A286" s="40"/>
      <c r="B286" s="41"/>
      <c r="C286" s="215" t="s">
        <v>1069</v>
      </c>
      <c r="D286" s="215" t="s">
        <v>298</v>
      </c>
      <c r="E286" s="216" t="s">
        <v>1312</v>
      </c>
      <c r="F286" s="217" t="s">
        <v>1313</v>
      </c>
      <c r="G286" s="218" t="s">
        <v>301</v>
      </c>
      <c r="H286" s="219">
        <v>15.699999999999999</v>
      </c>
      <c r="I286" s="220"/>
      <c r="J286" s="221">
        <f>ROUND(I286*H286,2)</f>
        <v>0</v>
      </c>
      <c r="K286" s="217" t="s">
        <v>302</v>
      </c>
      <c r="L286" s="46"/>
      <c r="M286" s="222" t="s">
        <v>21</v>
      </c>
      <c r="N286" s="223" t="s">
        <v>43</v>
      </c>
      <c r="O286" s="86"/>
      <c r="P286" s="224">
        <f>O286*H286</f>
        <v>0</v>
      </c>
      <c r="Q286" s="224">
        <v>0.025389999999999999</v>
      </c>
      <c r="R286" s="224">
        <f>Q286*H286</f>
        <v>0.39862299999999995</v>
      </c>
      <c r="S286" s="224">
        <v>0</v>
      </c>
      <c r="T286" s="225">
        <f>S286*H286</f>
        <v>0</v>
      </c>
      <c r="U286" s="40"/>
      <c r="V286" s="40"/>
      <c r="W286" s="40"/>
      <c r="X286" s="40"/>
      <c r="Y286" s="40"/>
      <c r="Z286" s="40"/>
      <c r="AA286" s="40"/>
      <c r="AB286" s="40"/>
      <c r="AC286" s="40"/>
      <c r="AD286" s="40"/>
      <c r="AE286" s="40"/>
      <c r="AR286" s="226" t="s">
        <v>373</v>
      </c>
      <c r="AT286" s="226" t="s">
        <v>298</v>
      </c>
      <c r="AU286" s="226" t="s">
        <v>81</v>
      </c>
      <c r="AY286" s="19" t="s">
        <v>295</v>
      </c>
      <c r="BE286" s="227">
        <f>IF(N286="základní",J286,0)</f>
        <v>0</v>
      </c>
      <c r="BF286" s="227">
        <f>IF(N286="snížená",J286,0)</f>
        <v>0</v>
      </c>
      <c r="BG286" s="227">
        <f>IF(N286="zákl. přenesená",J286,0)</f>
        <v>0</v>
      </c>
      <c r="BH286" s="227">
        <f>IF(N286="sníž. přenesená",J286,0)</f>
        <v>0</v>
      </c>
      <c r="BI286" s="227">
        <f>IF(N286="nulová",J286,0)</f>
        <v>0</v>
      </c>
      <c r="BJ286" s="19" t="s">
        <v>79</v>
      </c>
      <c r="BK286" s="227">
        <f>ROUND(I286*H286,2)</f>
        <v>0</v>
      </c>
      <c r="BL286" s="19" t="s">
        <v>373</v>
      </c>
      <c r="BM286" s="226" t="s">
        <v>2070</v>
      </c>
    </row>
    <row r="287" s="2" customFormat="1">
      <c r="A287" s="40"/>
      <c r="B287" s="41"/>
      <c r="C287" s="42"/>
      <c r="D287" s="228" t="s">
        <v>305</v>
      </c>
      <c r="E287" s="42"/>
      <c r="F287" s="229" t="s">
        <v>1315</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305</v>
      </c>
      <c r="AU287" s="19" t="s">
        <v>81</v>
      </c>
    </row>
    <row r="288" s="13" customFormat="1">
      <c r="A288" s="13"/>
      <c r="B288" s="233"/>
      <c r="C288" s="234"/>
      <c r="D288" s="235" t="s">
        <v>307</v>
      </c>
      <c r="E288" s="236" t="s">
        <v>21</v>
      </c>
      <c r="F288" s="237" t="s">
        <v>1316</v>
      </c>
      <c r="G288" s="234"/>
      <c r="H288" s="236" t="s">
        <v>21</v>
      </c>
      <c r="I288" s="238"/>
      <c r="J288" s="234"/>
      <c r="K288" s="234"/>
      <c r="L288" s="239"/>
      <c r="M288" s="240"/>
      <c r="N288" s="241"/>
      <c r="O288" s="241"/>
      <c r="P288" s="241"/>
      <c r="Q288" s="241"/>
      <c r="R288" s="241"/>
      <c r="S288" s="241"/>
      <c r="T288" s="242"/>
      <c r="U288" s="13"/>
      <c r="V288" s="13"/>
      <c r="W288" s="13"/>
      <c r="X288" s="13"/>
      <c r="Y288" s="13"/>
      <c r="Z288" s="13"/>
      <c r="AA288" s="13"/>
      <c r="AB288" s="13"/>
      <c r="AC288" s="13"/>
      <c r="AD288" s="13"/>
      <c r="AE288" s="13"/>
      <c r="AT288" s="243" t="s">
        <v>307</v>
      </c>
      <c r="AU288" s="243" t="s">
        <v>81</v>
      </c>
      <c r="AV288" s="13" t="s">
        <v>79</v>
      </c>
      <c r="AW288" s="13" t="s">
        <v>33</v>
      </c>
      <c r="AX288" s="13" t="s">
        <v>72</v>
      </c>
      <c r="AY288" s="243" t="s">
        <v>295</v>
      </c>
    </row>
    <row r="289" s="14" customFormat="1">
      <c r="A289" s="14"/>
      <c r="B289" s="244"/>
      <c r="C289" s="245"/>
      <c r="D289" s="235" t="s">
        <v>307</v>
      </c>
      <c r="E289" s="246" t="s">
        <v>21</v>
      </c>
      <c r="F289" s="247" t="s">
        <v>1317</v>
      </c>
      <c r="G289" s="245"/>
      <c r="H289" s="248">
        <v>15.699999999999999</v>
      </c>
      <c r="I289" s="249"/>
      <c r="J289" s="245"/>
      <c r="K289" s="245"/>
      <c r="L289" s="250"/>
      <c r="M289" s="251"/>
      <c r="N289" s="252"/>
      <c r="O289" s="252"/>
      <c r="P289" s="252"/>
      <c r="Q289" s="252"/>
      <c r="R289" s="252"/>
      <c r="S289" s="252"/>
      <c r="T289" s="253"/>
      <c r="U289" s="14"/>
      <c r="V289" s="14"/>
      <c r="W289" s="14"/>
      <c r="X289" s="14"/>
      <c r="Y289" s="14"/>
      <c r="Z289" s="14"/>
      <c r="AA289" s="14"/>
      <c r="AB289" s="14"/>
      <c r="AC289" s="14"/>
      <c r="AD289" s="14"/>
      <c r="AE289" s="14"/>
      <c r="AT289" s="254" t="s">
        <v>307</v>
      </c>
      <c r="AU289" s="254" t="s">
        <v>81</v>
      </c>
      <c r="AV289" s="14" t="s">
        <v>81</v>
      </c>
      <c r="AW289" s="14" t="s">
        <v>33</v>
      </c>
      <c r="AX289" s="14" t="s">
        <v>72</v>
      </c>
      <c r="AY289" s="254" t="s">
        <v>295</v>
      </c>
    </row>
    <row r="290" s="15" customFormat="1">
      <c r="A290" s="15"/>
      <c r="B290" s="255"/>
      <c r="C290" s="256"/>
      <c r="D290" s="235" t="s">
        <v>307</v>
      </c>
      <c r="E290" s="257" t="s">
        <v>21</v>
      </c>
      <c r="F290" s="258" t="s">
        <v>312</v>
      </c>
      <c r="G290" s="256"/>
      <c r="H290" s="259">
        <v>15.699999999999999</v>
      </c>
      <c r="I290" s="260"/>
      <c r="J290" s="256"/>
      <c r="K290" s="256"/>
      <c r="L290" s="261"/>
      <c r="M290" s="262"/>
      <c r="N290" s="263"/>
      <c r="O290" s="263"/>
      <c r="P290" s="263"/>
      <c r="Q290" s="263"/>
      <c r="R290" s="263"/>
      <c r="S290" s="263"/>
      <c r="T290" s="264"/>
      <c r="U290" s="15"/>
      <c r="V290" s="15"/>
      <c r="W290" s="15"/>
      <c r="X290" s="15"/>
      <c r="Y290" s="15"/>
      <c r="Z290" s="15"/>
      <c r="AA290" s="15"/>
      <c r="AB290" s="15"/>
      <c r="AC290" s="15"/>
      <c r="AD290" s="15"/>
      <c r="AE290" s="15"/>
      <c r="AT290" s="265" t="s">
        <v>307</v>
      </c>
      <c r="AU290" s="265" t="s">
        <v>81</v>
      </c>
      <c r="AV290" s="15" t="s">
        <v>303</v>
      </c>
      <c r="AW290" s="15" t="s">
        <v>33</v>
      </c>
      <c r="AX290" s="15" t="s">
        <v>79</v>
      </c>
      <c r="AY290" s="265" t="s">
        <v>295</v>
      </c>
    </row>
    <row r="291" s="2" customFormat="1" ht="62.7" customHeight="1">
      <c r="A291" s="40"/>
      <c r="B291" s="41"/>
      <c r="C291" s="215" t="s">
        <v>1073</v>
      </c>
      <c r="D291" s="215" t="s">
        <v>298</v>
      </c>
      <c r="E291" s="216" t="s">
        <v>1318</v>
      </c>
      <c r="F291" s="217" t="s">
        <v>1319</v>
      </c>
      <c r="G291" s="218" t="s">
        <v>301</v>
      </c>
      <c r="H291" s="219">
        <v>4.375</v>
      </c>
      <c r="I291" s="220"/>
      <c r="J291" s="221">
        <f>ROUND(I291*H291,2)</f>
        <v>0</v>
      </c>
      <c r="K291" s="217" t="s">
        <v>302</v>
      </c>
      <c r="L291" s="46"/>
      <c r="M291" s="222" t="s">
        <v>21</v>
      </c>
      <c r="N291" s="223" t="s">
        <v>43</v>
      </c>
      <c r="O291" s="86"/>
      <c r="P291" s="224">
        <f>O291*H291</f>
        <v>0</v>
      </c>
      <c r="Q291" s="224">
        <v>0.02614</v>
      </c>
      <c r="R291" s="224">
        <f>Q291*H291</f>
        <v>0.11436250000000001</v>
      </c>
      <c r="S291" s="224">
        <v>0</v>
      </c>
      <c r="T291" s="225">
        <f>S291*H291</f>
        <v>0</v>
      </c>
      <c r="U291" s="40"/>
      <c r="V291" s="40"/>
      <c r="W291" s="40"/>
      <c r="X291" s="40"/>
      <c r="Y291" s="40"/>
      <c r="Z291" s="40"/>
      <c r="AA291" s="40"/>
      <c r="AB291" s="40"/>
      <c r="AC291" s="40"/>
      <c r="AD291" s="40"/>
      <c r="AE291" s="40"/>
      <c r="AR291" s="226" t="s">
        <v>373</v>
      </c>
      <c r="AT291" s="226" t="s">
        <v>298</v>
      </c>
      <c r="AU291" s="226" t="s">
        <v>81</v>
      </c>
      <c r="AY291" s="19" t="s">
        <v>295</v>
      </c>
      <c r="BE291" s="227">
        <f>IF(N291="základní",J291,0)</f>
        <v>0</v>
      </c>
      <c r="BF291" s="227">
        <f>IF(N291="snížená",J291,0)</f>
        <v>0</v>
      </c>
      <c r="BG291" s="227">
        <f>IF(N291="zákl. přenesená",J291,0)</f>
        <v>0</v>
      </c>
      <c r="BH291" s="227">
        <f>IF(N291="sníž. přenesená",J291,0)</f>
        <v>0</v>
      </c>
      <c r="BI291" s="227">
        <f>IF(N291="nulová",J291,0)</f>
        <v>0</v>
      </c>
      <c r="BJ291" s="19" t="s">
        <v>79</v>
      </c>
      <c r="BK291" s="227">
        <f>ROUND(I291*H291,2)</f>
        <v>0</v>
      </c>
      <c r="BL291" s="19" t="s">
        <v>373</v>
      </c>
      <c r="BM291" s="226" t="s">
        <v>2071</v>
      </c>
    </row>
    <row r="292" s="2" customFormat="1">
      <c r="A292" s="40"/>
      <c r="B292" s="41"/>
      <c r="C292" s="42"/>
      <c r="D292" s="228" t="s">
        <v>305</v>
      </c>
      <c r="E292" s="42"/>
      <c r="F292" s="229" t="s">
        <v>1321</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305</v>
      </c>
      <c r="AU292" s="19" t="s">
        <v>81</v>
      </c>
    </row>
    <row r="293" s="13" customFormat="1">
      <c r="A293" s="13"/>
      <c r="B293" s="233"/>
      <c r="C293" s="234"/>
      <c r="D293" s="235" t="s">
        <v>307</v>
      </c>
      <c r="E293" s="236" t="s">
        <v>21</v>
      </c>
      <c r="F293" s="237" t="s">
        <v>1322</v>
      </c>
      <c r="G293" s="234"/>
      <c r="H293" s="236" t="s">
        <v>21</v>
      </c>
      <c r="I293" s="238"/>
      <c r="J293" s="234"/>
      <c r="K293" s="234"/>
      <c r="L293" s="239"/>
      <c r="M293" s="240"/>
      <c r="N293" s="241"/>
      <c r="O293" s="241"/>
      <c r="P293" s="241"/>
      <c r="Q293" s="241"/>
      <c r="R293" s="241"/>
      <c r="S293" s="241"/>
      <c r="T293" s="242"/>
      <c r="U293" s="13"/>
      <c r="V293" s="13"/>
      <c r="W293" s="13"/>
      <c r="X293" s="13"/>
      <c r="Y293" s="13"/>
      <c r="Z293" s="13"/>
      <c r="AA293" s="13"/>
      <c r="AB293" s="13"/>
      <c r="AC293" s="13"/>
      <c r="AD293" s="13"/>
      <c r="AE293" s="13"/>
      <c r="AT293" s="243" t="s">
        <v>307</v>
      </c>
      <c r="AU293" s="243" t="s">
        <v>81</v>
      </c>
      <c r="AV293" s="13" t="s">
        <v>79</v>
      </c>
      <c r="AW293" s="13" t="s">
        <v>33</v>
      </c>
      <c r="AX293" s="13" t="s">
        <v>72</v>
      </c>
      <c r="AY293" s="243" t="s">
        <v>295</v>
      </c>
    </row>
    <row r="294" s="14" customFormat="1">
      <c r="A294" s="14"/>
      <c r="B294" s="244"/>
      <c r="C294" s="245"/>
      <c r="D294" s="235" t="s">
        <v>307</v>
      </c>
      <c r="E294" s="246" t="s">
        <v>21</v>
      </c>
      <c r="F294" s="247" t="s">
        <v>1323</v>
      </c>
      <c r="G294" s="245"/>
      <c r="H294" s="248">
        <v>4.375</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307</v>
      </c>
      <c r="AU294" s="254" t="s">
        <v>81</v>
      </c>
      <c r="AV294" s="14" t="s">
        <v>81</v>
      </c>
      <c r="AW294" s="14" t="s">
        <v>33</v>
      </c>
      <c r="AX294" s="14" t="s">
        <v>72</v>
      </c>
      <c r="AY294" s="254" t="s">
        <v>295</v>
      </c>
    </row>
    <row r="295" s="15" customFormat="1">
      <c r="A295" s="15"/>
      <c r="B295" s="255"/>
      <c r="C295" s="256"/>
      <c r="D295" s="235" t="s">
        <v>307</v>
      </c>
      <c r="E295" s="257" t="s">
        <v>21</v>
      </c>
      <c r="F295" s="258" t="s">
        <v>312</v>
      </c>
      <c r="G295" s="256"/>
      <c r="H295" s="259">
        <v>4.375</v>
      </c>
      <c r="I295" s="260"/>
      <c r="J295" s="256"/>
      <c r="K295" s="256"/>
      <c r="L295" s="261"/>
      <c r="M295" s="262"/>
      <c r="N295" s="263"/>
      <c r="O295" s="263"/>
      <c r="P295" s="263"/>
      <c r="Q295" s="263"/>
      <c r="R295" s="263"/>
      <c r="S295" s="263"/>
      <c r="T295" s="264"/>
      <c r="U295" s="15"/>
      <c r="V295" s="15"/>
      <c r="W295" s="15"/>
      <c r="X295" s="15"/>
      <c r="Y295" s="15"/>
      <c r="Z295" s="15"/>
      <c r="AA295" s="15"/>
      <c r="AB295" s="15"/>
      <c r="AC295" s="15"/>
      <c r="AD295" s="15"/>
      <c r="AE295" s="15"/>
      <c r="AT295" s="265" t="s">
        <v>307</v>
      </c>
      <c r="AU295" s="265" t="s">
        <v>81</v>
      </c>
      <c r="AV295" s="15" t="s">
        <v>303</v>
      </c>
      <c r="AW295" s="15" t="s">
        <v>33</v>
      </c>
      <c r="AX295" s="15" t="s">
        <v>79</v>
      </c>
      <c r="AY295" s="265" t="s">
        <v>295</v>
      </c>
    </row>
    <row r="296" s="2" customFormat="1" ht="66.75" customHeight="1">
      <c r="A296" s="40"/>
      <c r="B296" s="41"/>
      <c r="C296" s="215" t="s">
        <v>1077</v>
      </c>
      <c r="D296" s="215" t="s">
        <v>298</v>
      </c>
      <c r="E296" s="216" t="s">
        <v>1324</v>
      </c>
      <c r="F296" s="217" t="s">
        <v>1325</v>
      </c>
      <c r="G296" s="218" t="s">
        <v>301</v>
      </c>
      <c r="H296" s="219">
        <v>7.7380000000000004</v>
      </c>
      <c r="I296" s="220"/>
      <c r="J296" s="221">
        <f>ROUND(I296*H296,2)</f>
        <v>0</v>
      </c>
      <c r="K296" s="217" t="s">
        <v>302</v>
      </c>
      <c r="L296" s="46"/>
      <c r="M296" s="222" t="s">
        <v>21</v>
      </c>
      <c r="N296" s="223" t="s">
        <v>43</v>
      </c>
      <c r="O296" s="86"/>
      <c r="P296" s="224">
        <f>O296*H296</f>
        <v>0</v>
      </c>
      <c r="Q296" s="224">
        <v>0.030859999999999999</v>
      </c>
      <c r="R296" s="224">
        <f>Q296*H296</f>
        <v>0.23879468000000001</v>
      </c>
      <c r="S296" s="224">
        <v>0</v>
      </c>
      <c r="T296" s="225">
        <f>S296*H296</f>
        <v>0</v>
      </c>
      <c r="U296" s="40"/>
      <c r="V296" s="40"/>
      <c r="W296" s="40"/>
      <c r="X296" s="40"/>
      <c r="Y296" s="40"/>
      <c r="Z296" s="40"/>
      <c r="AA296" s="40"/>
      <c r="AB296" s="40"/>
      <c r="AC296" s="40"/>
      <c r="AD296" s="40"/>
      <c r="AE296" s="40"/>
      <c r="AR296" s="226" t="s">
        <v>373</v>
      </c>
      <c r="AT296" s="226" t="s">
        <v>298</v>
      </c>
      <c r="AU296" s="226" t="s">
        <v>81</v>
      </c>
      <c r="AY296" s="19" t="s">
        <v>295</v>
      </c>
      <c r="BE296" s="227">
        <f>IF(N296="základní",J296,0)</f>
        <v>0</v>
      </c>
      <c r="BF296" s="227">
        <f>IF(N296="snížená",J296,0)</f>
        <v>0</v>
      </c>
      <c r="BG296" s="227">
        <f>IF(N296="zákl. přenesená",J296,0)</f>
        <v>0</v>
      </c>
      <c r="BH296" s="227">
        <f>IF(N296="sníž. přenesená",J296,0)</f>
        <v>0</v>
      </c>
      <c r="BI296" s="227">
        <f>IF(N296="nulová",J296,0)</f>
        <v>0</v>
      </c>
      <c r="BJ296" s="19" t="s">
        <v>79</v>
      </c>
      <c r="BK296" s="227">
        <f>ROUND(I296*H296,2)</f>
        <v>0</v>
      </c>
      <c r="BL296" s="19" t="s">
        <v>373</v>
      </c>
      <c r="BM296" s="226" t="s">
        <v>2072</v>
      </c>
    </row>
    <row r="297" s="2" customFormat="1">
      <c r="A297" s="40"/>
      <c r="B297" s="41"/>
      <c r="C297" s="42"/>
      <c r="D297" s="228" t="s">
        <v>305</v>
      </c>
      <c r="E297" s="42"/>
      <c r="F297" s="229" t="s">
        <v>1327</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305</v>
      </c>
      <c r="AU297" s="19" t="s">
        <v>81</v>
      </c>
    </row>
    <row r="298" s="13" customFormat="1">
      <c r="A298" s="13"/>
      <c r="B298" s="233"/>
      <c r="C298" s="234"/>
      <c r="D298" s="235" t="s">
        <v>307</v>
      </c>
      <c r="E298" s="236" t="s">
        <v>21</v>
      </c>
      <c r="F298" s="237" t="s">
        <v>1328</v>
      </c>
      <c r="G298" s="234"/>
      <c r="H298" s="236" t="s">
        <v>21</v>
      </c>
      <c r="I298" s="238"/>
      <c r="J298" s="234"/>
      <c r="K298" s="234"/>
      <c r="L298" s="239"/>
      <c r="M298" s="240"/>
      <c r="N298" s="241"/>
      <c r="O298" s="241"/>
      <c r="P298" s="241"/>
      <c r="Q298" s="241"/>
      <c r="R298" s="241"/>
      <c r="S298" s="241"/>
      <c r="T298" s="242"/>
      <c r="U298" s="13"/>
      <c r="V298" s="13"/>
      <c r="W298" s="13"/>
      <c r="X298" s="13"/>
      <c r="Y298" s="13"/>
      <c r="Z298" s="13"/>
      <c r="AA298" s="13"/>
      <c r="AB298" s="13"/>
      <c r="AC298" s="13"/>
      <c r="AD298" s="13"/>
      <c r="AE298" s="13"/>
      <c r="AT298" s="243" t="s">
        <v>307</v>
      </c>
      <c r="AU298" s="243" t="s">
        <v>81</v>
      </c>
      <c r="AV298" s="13" t="s">
        <v>79</v>
      </c>
      <c r="AW298" s="13" t="s">
        <v>33</v>
      </c>
      <c r="AX298" s="13" t="s">
        <v>72</v>
      </c>
      <c r="AY298" s="243" t="s">
        <v>295</v>
      </c>
    </row>
    <row r="299" s="14" customFormat="1">
      <c r="A299" s="14"/>
      <c r="B299" s="244"/>
      <c r="C299" s="245"/>
      <c r="D299" s="235" t="s">
        <v>307</v>
      </c>
      <c r="E299" s="246" t="s">
        <v>21</v>
      </c>
      <c r="F299" s="247" t="s">
        <v>1329</v>
      </c>
      <c r="G299" s="245"/>
      <c r="H299" s="248">
        <v>7.7380000000000004</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307</v>
      </c>
      <c r="AU299" s="254" t="s">
        <v>81</v>
      </c>
      <c r="AV299" s="14" t="s">
        <v>81</v>
      </c>
      <c r="AW299" s="14" t="s">
        <v>33</v>
      </c>
      <c r="AX299" s="14" t="s">
        <v>72</v>
      </c>
      <c r="AY299" s="254" t="s">
        <v>295</v>
      </c>
    </row>
    <row r="300" s="15" customFormat="1">
      <c r="A300" s="15"/>
      <c r="B300" s="255"/>
      <c r="C300" s="256"/>
      <c r="D300" s="235" t="s">
        <v>307</v>
      </c>
      <c r="E300" s="257" t="s">
        <v>21</v>
      </c>
      <c r="F300" s="258" t="s">
        <v>312</v>
      </c>
      <c r="G300" s="256"/>
      <c r="H300" s="259">
        <v>7.7380000000000004</v>
      </c>
      <c r="I300" s="260"/>
      <c r="J300" s="256"/>
      <c r="K300" s="256"/>
      <c r="L300" s="261"/>
      <c r="M300" s="262"/>
      <c r="N300" s="263"/>
      <c r="O300" s="263"/>
      <c r="P300" s="263"/>
      <c r="Q300" s="263"/>
      <c r="R300" s="263"/>
      <c r="S300" s="263"/>
      <c r="T300" s="264"/>
      <c r="U300" s="15"/>
      <c r="V300" s="15"/>
      <c r="W300" s="15"/>
      <c r="X300" s="15"/>
      <c r="Y300" s="15"/>
      <c r="Z300" s="15"/>
      <c r="AA300" s="15"/>
      <c r="AB300" s="15"/>
      <c r="AC300" s="15"/>
      <c r="AD300" s="15"/>
      <c r="AE300" s="15"/>
      <c r="AT300" s="265" t="s">
        <v>307</v>
      </c>
      <c r="AU300" s="265" t="s">
        <v>81</v>
      </c>
      <c r="AV300" s="15" t="s">
        <v>303</v>
      </c>
      <c r="AW300" s="15" t="s">
        <v>33</v>
      </c>
      <c r="AX300" s="15" t="s">
        <v>79</v>
      </c>
      <c r="AY300" s="265" t="s">
        <v>295</v>
      </c>
    </row>
    <row r="301" s="2" customFormat="1" ht="55.5" customHeight="1">
      <c r="A301" s="40"/>
      <c r="B301" s="41"/>
      <c r="C301" s="215" t="s">
        <v>1083</v>
      </c>
      <c r="D301" s="215" t="s">
        <v>298</v>
      </c>
      <c r="E301" s="216" t="s">
        <v>1330</v>
      </c>
      <c r="F301" s="217" t="s">
        <v>1331</v>
      </c>
      <c r="G301" s="218" t="s">
        <v>301</v>
      </c>
      <c r="H301" s="219">
        <v>59</v>
      </c>
      <c r="I301" s="220"/>
      <c r="J301" s="221">
        <f>ROUND(I301*H301,2)</f>
        <v>0</v>
      </c>
      <c r="K301" s="217" t="s">
        <v>302</v>
      </c>
      <c r="L301" s="46"/>
      <c r="M301" s="222" t="s">
        <v>21</v>
      </c>
      <c r="N301" s="223" t="s">
        <v>43</v>
      </c>
      <c r="O301" s="86"/>
      <c r="P301" s="224">
        <f>O301*H301</f>
        <v>0</v>
      </c>
      <c r="Q301" s="224">
        <v>0.056890000000000003</v>
      </c>
      <c r="R301" s="224">
        <f>Q301*H301</f>
        <v>3.3565100000000001</v>
      </c>
      <c r="S301" s="224">
        <v>0</v>
      </c>
      <c r="T301" s="225">
        <f>S301*H301</f>
        <v>0</v>
      </c>
      <c r="U301" s="40"/>
      <c r="V301" s="40"/>
      <c r="W301" s="40"/>
      <c r="X301" s="40"/>
      <c r="Y301" s="40"/>
      <c r="Z301" s="40"/>
      <c r="AA301" s="40"/>
      <c r="AB301" s="40"/>
      <c r="AC301" s="40"/>
      <c r="AD301" s="40"/>
      <c r="AE301" s="40"/>
      <c r="AR301" s="226" t="s">
        <v>373</v>
      </c>
      <c r="AT301" s="226" t="s">
        <v>298</v>
      </c>
      <c r="AU301" s="226" t="s">
        <v>81</v>
      </c>
      <c r="AY301" s="19" t="s">
        <v>295</v>
      </c>
      <c r="BE301" s="227">
        <f>IF(N301="základní",J301,0)</f>
        <v>0</v>
      </c>
      <c r="BF301" s="227">
        <f>IF(N301="snížená",J301,0)</f>
        <v>0</v>
      </c>
      <c r="BG301" s="227">
        <f>IF(N301="zákl. přenesená",J301,0)</f>
        <v>0</v>
      </c>
      <c r="BH301" s="227">
        <f>IF(N301="sníž. přenesená",J301,0)</f>
        <v>0</v>
      </c>
      <c r="BI301" s="227">
        <f>IF(N301="nulová",J301,0)</f>
        <v>0</v>
      </c>
      <c r="BJ301" s="19" t="s">
        <v>79</v>
      </c>
      <c r="BK301" s="227">
        <f>ROUND(I301*H301,2)</f>
        <v>0</v>
      </c>
      <c r="BL301" s="19" t="s">
        <v>373</v>
      </c>
      <c r="BM301" s="226" t="s">
        <v>2073</v>
      </c>
    </row>
    <row r="302" s="2" customFormat="1">
      <c r="A302" s="40"/>
      <c r="B302" s="41"/>
      <c r="C302" s="42"/>
      <c r="D302" s="228" t="s">
        <v>305</v>
      </c>
      <c r="E302" s="42"/>
      <c r="F302" s="229" t="s">
        <v>1333</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305</v>
      </c>
      <c r="AU302" s="19" t="s">
        <v>81</v>
      </c>
    </row>
    <row r="303" s="13" customFormat="1">
      <c r="A303" s="13"/>
      <c r="B303" s="233"/>
      <c r="C303" s="234"/>
      <c r="D303" s="235" t="s">
        <v>307</v>
      </c>
      <c r="E303" s="236" t="s">
        <v>21</v>
      </c>
      <c r="F303" s="237" t="s">
        <v>1334</v>
      </c>
      <c r="G303" s="234"/>
      <c r="H303" s="236" t="s">
        <v>21</v>
      </c>
      <c r="I303" s="238"/>
      <c r="J303" s="234"/>
      <c r="K303" s="234"/>
      <c r="L303" s="239"/>
      <c r="M303" s="240"/>
      <c r="N303" s="241"/>
      <c r="O303" s="241"/>
      <c r="P303" s="241"/>
      <c r="Q303" s="241"/>
      <c r="R303" s="241"/>
      <c r="S303" s="241"/>
      <c r="T303" s="242"/>
      <c r="U303" s="13"/>
      <c r="V303" s="13"/>
      <c r="W303" s="13"/>
      <c r="X303" s="13"/>
      <c r="Y303" s="13"/>
      <c r="Z303" s="13"/>
      <c r="AA303" s="13"/>
      <c r="AB303" s="13"/>
      <c r="AC303" s="13"/>
      <c r="AD303" s="13"/>
      <c r="AE303" s="13"/>
      <c r="AT303" s="243" t="s">
        <v>307</v>
      </c>
      <c r="AU303" s="243" t="s">
        <v>81</v>
      </c>
      <c r="AV303" s="13" t="s">
        <v>79</v>
      </c>
      <c r="AW303" s="13" t="s">
        <v>33</v>
      </c>
      <c r="AX303" s="13" t="s">
        <v>72</v>
      </c>
      <c r="AY303" s="243" t="s">
        <v>295</v>
      </c>
    </row>
    <row r="304" s="14" customFormat="1">
      <c r="A304" s="14"/>
      <c r="B304" s="244"/>
      <c r="C304" s="245"/>
      <c r="D304" s="235" t="s">
        <v>307</v>
      </c>
      <c r="E304" s="246" t="s">
        <v>21</v>
      </c>
      <c r="F304" s="247" t="s">
        <v>1335</v>
      </c>
      <c r="G304" s="245"/>
      <c r="H304" s="248">
        <v>54.25</v>
      </c>
      <c r="I304" s="249"/>
      <c r="J304" s="245"/>
      <c r="K304" s="245"/>
      <c r="L304" s="250"/>
      <c r="M304" s="251"/>
      <c r="N304" s="252"/>
      <c r="O304" s="252"/>
      <c r="P304" s="252"/>
      <c r="Q304" s="252"/>
      <c r="R304" s="252"/>
      <c r="S304" s="252"/>
      <c r="T304" s="253"/>
      <c r="U304" s="14"/>
      <c r="V304" s="14"/>
      <c r="W304" s="14"/>
      <c r="X304" s="14"/>
      <c r="Y304" s="14"/>
      <c r="Z304" s="14"/>
      <c r="AA304" s="14"/>
      <c r="AB304" s="14"/>
      <c r="AC304" s="14"/>
      <c r="AD304" s="14"/>
      <c r="AE304" s="14"/>
      <c r="AT304" s="254" t="s">
        <v>307</v>
      </c>
      <c r="AU304" s="254" t="s">
        <v>81</v>
      </c>
      <c r="AV304" s="14" t="s">
        <v>81</v>
      </c>
      <c r="AW304" s="14" t="s">
        <v>33</v>
      </c>
      <c r="AX304" s="14" t="s">
        <v>72</v>
      </c>
      <c r="AY304" s="254" t="s">
        <v>295</v>
      </c>
    </row>
    <row r="305" s="14" customFormat="1">
      <c r="A305" s="14"/>
      <c r="B305" s="244"/>
      <c r="C305" s="245"/>
      <c r="D305" s="235" t="s">
        <v>307</v>
      </c>
      <c r="E305" s="246" t="s">
        <v>21</v>
      </c>
      <c r="F305" s="247" t="s">
        <v>1336</v>
      </c>
      <c r="G305" s="245"/>
      <c r="H305" s="248">
        <v>4.75</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307</v>
      </c>
      <c r="AU305" s="254" t="s">
        <v>81</v>
      </c>
      <c r="AV305" s="14" t="s">
        <v>81</v>
      </c>
      <c r="AW305" s="14" t="s">
        <v>33</v>
      </c>
      <c r="AX305" s="14" t="s">
        <v>72</v>
      </c>
      <c r="AY305" s="254" t="s">
        <v>295</v>
      </c>
    </row>
    <row r="306" s="15" customFormat="1">
      <c r="A306" s="15"/>
      <c r="B306" s="255"/>
      <c r="C306" s="256"/>
      <c r="D306" s="235" t="s">
        <v>307</v>
      </c>
      <c r="E306" s="257" t="s">
        <v>21</v>
      </c>
      <c r="F306" s="258" t="s">
        <v>312</v>
      </c>
      <c r="G306" s="256"/>
      <c r="H306" s="259">
        <v>59</v>
      </c>
      <c r="I306" s="260"/>
      <c r="J306" s="256"/>
      <c r="K306" s="256"/>
      <c r="L306" s="261"/>
      <c r="M306" s="262"/>
      <c r="N306" s="263"/>
      <c r="O306" s="263"/>
      <c r="P306" s="263"/>
      <c r="Q306" s="263"/>
      <c r="R306" s="263"/>
      <c r="S306" s="263"/>
      <c r="T306" s="264"/>
      <c r="U306" s="15"/>
      <c r="V306" s="15"/>
      <c r="W306" s="15"/>
      <c r="X306" s="15"/>
      <c r="Y306" s="15"/>
      <c r="Z306" s="15"/>
      <c r="AA306" s="15"/>
      <c r="AB306" s="15"/>
      <c r="AC306" s="15"/>
      <c r="AD306" s="15"/>
      <c r="AE306" s="15"/>
      <c r="AT306" s="265" t="s">
        <v>307</v>
      </c>
      <c r="AU306" s="265" t="s">
        <v>81</v>
      </c>
      <c r="AV306" s="15" t="s">
        <v>303</v>
      </c>
      <c r="AW306" s="15" t="s">
        <v>33</v>
      </c>
      <c r="AX306" s="15" t="s">
        <v>79</v>
      </c>
      <c r="AY306" s="265" t="s">
        <v>295</v>
      </c>
    </row>
    <row r="307" s="2" customFormat="1" ht="44.25" customHeight="1">
      <c r="A307" s="40"/>
      <c r="B307" s="41"/>
      <c r="C307" s="215" t="s">
        <v>1087</v>
      </c>
      <c r="D307" s="215" t="s">
        <v>298</v>
      </c>
      <c r="E307" s="216" t="s">
        <v>1337</v>
      </c>
      <c r="F307" s="217" t="s">
        <v>1338</v>
      </c>
      <c r="G307" s="218" t="s">
        <v>328</v>
      </c>
      <c r="H307" s="219">
        <v>1.74</v>
      </c>
      <c r="I307" s="220"/>
      <c r="J307" s="221">
        <f>ROUND(I307*H307,2)</f>
        <v>0</v>
      </c>
      <c r="K307" s="217" t="s">
        <v>302</v>
      </c>
      <c r="L307" s="46"/>
      <c r="M307" s="222" t="s">
        <v>21</v>
      </c>
      <c r="N307" s="223" t="s">
        <v>43</v>
      </c>
      <c r="O307" s="86"/>
      <c r="P307" s="224">
        <f>O307*H307</f>
        <v>0</v>
      </c>
      <c r="Q307" s="224">
        <v>0.00092000000000000003</v>
      </c>
      <c r="R307" s="224">
        <f>Q307*H307</f>
        <v>0.0016008000000000001</v>
      </c>
      <c r="S307" s="224">
        <v>0</v>
      </c>
      <c r="T307" s="225">
        <f>S307*H307</f>
        <v>0</v>
      </c>
      <c r="U307" s="40"/>
      <c r="V307" s="40"/>
      <c r="W307" s="40"/>
      <c r="X307" s="40"/>
      <c r="Y307" s="40"/>
      <c r="Z307" s="40"/>
      <c r="AA307" s="40"/>
      <c r="AB307" s="40"/>
      <c r="AC307" s="40"/>
      <c r="AD307" s="40"/>
      <c r="AE307" s="40"/>
      <c r="AR307" s="226" t="s">
        <v>373</v>
      </c>
      <c r="AT307" s="226" t="s">
        <v>298</v>
      </c>
      <c r="AU307" s="226" t="s">
        <v>81</v>
      </c>
      <c r="AY307" s="19" t="s">
        <v>295</v>
      </c>
      <c r="BE307" s="227">
        <f>IF(N307="základní",J307,0)</f>
        <v>0</v>
      </c>
      <c r="BF307" s="227">
        <f>IF(N307="snížená",J307,0)</f>
        <v>0</v>
      </c>
      <c r="BG307" s="227">
        <f>IF(N307="zákl. přenesená",J307,0)</f>
        <v>0</v>
      </c>
      <c r="BH307" s="227">
        <f>IF(N307="sníž. přenesená",J307,0)</f>
        <v>0</v>
      </c>
      <c r="BI307" s="227">
        <f>IF(N307="nulová",J307,0)</f>
        <v>0</v>
      </c>
      <c r="BJ307" s="19" t="s">
        <v>79</v>
      </c>
      <c r="BK307" s="227">
        <f>ROUND(I307*H307,2)</f>
        <v>0</v>
      </c>
      <c r="BL307" s="19" t="s">
        <v>373</v>
      </c>
      <c r="BM307" s="226" t="s">
        <v>2074</v>
      </c>
    </row>
    <row r="308" s="2" customFormat="1">
      <c r="A308" s="40"/>
      <c r="B308" s="41"/>
      <c r="C308" s="42"/>
      <c r="D308" s="228" t="s">
        <v>305</v>
      </c>
      <c r="E308" s="42"/>
      <c r="F308" s="229" t="s">
        <v>1340</v>
      </c>
      <c r="G308" s="42"/>
      <c r="H308" s="42"/>
      <c r="I308" s="230"/>
      <c r="J308" s="42"/>
      <c r="K308" s="42"/>
      <c r="L308" s="46"/>
      <c r="M308" s="231"/>
      <c r="N308" s="232"/>
      <c r="O308" s="86"/>
      <c r="P308" s="86"/>
      <c r="Q308" s="86"/>
      <c r="R308" s="86"/>
      <c r="S308" s="86"/>
      <c r="T308" s="87"/>
      <c r="U308" s="40"/>
      <c r="V308" s="40"/>
      <c r="W308" s="40"/>
      <c r="X308" s="40"/>
      <c r="Y308" s="40"/>
      <c r="Z308" s="40"/>
      <c r="AA308" s="40"/>
      <c r="AB308" s="40"/>
      <c r="AC308" s="40"/>
      <c r="AD308" s="40"/>
      <c r="AE308" s="40"/>
      <c r="AT308" s="19" t="s">
        <v>305</v>
      </c>
      <c r="AU308" s="19" t="s">
        <v>81</v>
      </c>
    </row>
    <row r="309" s="13" customFormat="1">
      <c r="A309" s="13"/>
      <c r="B309" s="233"/>
      <c r="C309" s="234"/>
      <c r="D309" s="235" t="s">
        <v>307</v>
      </c>
      <c r="E309" s="236" t="s">
        <v>21</v>
      </c>
      <c r="F309" s="237" t="s">
        <v>1341</v>
      </c>
      <c r="G309" s="234"/>
      <c r="H309" s="236" t="s">
        <v>21</v>
      </c>
      <c r="I309" s="238"/>
      <c r="J309" s="234"/>
      <c r="K309" s="234"/>
      <c r="L309" s="239"/>
      <c r="M309" s="240"/>
      <c r="N309" s="241"/>
      <c r="O309" s="241"/>
      <c r="P309" s="241"/>
      <c r="Q309" s="241"/>
      <c r="R309" s="241"/>
      <c r="S309" s="241"/>
      <c r="T309" s="242"/>
      <c r="U309" s="13"/>
      <c r="V309" s="13"/>
      <c r="W309" s="13"/>
      <c r="X309" s="13"/>
      <c r="Y309" s="13"/>
      <c r="Z309" s="13"/>
      <c r="AA309" s="13"/>
      <c r="AB309" s="13"/>
      <c r="AC309" s="13"/>
      <c r="AD309" s="13"/>
      <c r="AE309" s="13"/>
      <c r="AT309" s="243" t="s">
        <v>307</v>
      </c>
      <c r="AU309" s="243" t="s">
        <v>81</v>
      </c>
      <c r="AV309" s="13" t="s">
        <v>79</v>
      </c>
      <c r="AW309" s="13" t="s">
        <v>33</v>
      </c>
      <c r="AX309" s="13" t="s">
        <v>72</v>
      </c>
      <c r="AY309" s="243" t="s">
        <v>295</v>
      </c>
    </row>
    <row r="310" s="14" customFormat="1">
      <c r="A310" s="14"/>
      <c r="B310" s="244"/>
      <c r="C310" s="245"/>
      <c r="D310" s="235" t="s">
        <v>307</v>
      </c>
      <c r="E310" s="246" t="s">
        <v>21</v>
      </c>
      <c r="F310" s="247" t="s">
        <v>1342</v>
      </c>
      <c r="G310" s="245"/>
      <c r="H310" s="248">
        <v>1.74</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307</v>
      </c>
      <c r="AU310" s="254" t="s">
        <v>81</v>
      </c>
      <c r="AV310" s="14" t="s">
        <v>81</v>
      </c>
      <c r="AW310" s="14" t="s">
        <v>33</v>
      </c>
      <c r="AX310" s="14" t="s">
        <v>72</v>
      </c>
      <c r="AY310" s="254" t="s">
        <v>295</v>
      </c>
    </row>
    <row r="311" s="15" customFormat="1">
      <c r="A311" s="15"/>
      <c r="B311" s="255"/>
      <c r="C311" s="256"/>
      <c r="D311" s="235" t="s">
        <v>307</v>
      </c>
      <c r="E311" s="257" t="s">
        <v>21</v>
      </c>
      <c r="F311" s="258" t="s">
        <v>312</v>
      </c>
      <c r="G311" s="256"/>
      <c r="H311" s="259">
        <v>1.74</v>
      </c>
      <c r="I311" s="260"/>
      <c r="J311" s="256"/>
      <c r="K311" s="256"/>
      <c r="L311" s="261"/>
      <c r="M311" s="262"/>
      <c r="N311" s="263"/>
      <c r="O311" s="263"/>
      <c r="P311" s="263"/>
      <c r="Q311" s="263"/>
      <c r="R311" s="263"/>
      <c r="S311" s="263"/>
      <c r="T311" s="264"/>
      <c r="U311" s="15"/>
      <c r="V311" s="15"/>
      <c r="W311" s="15"/>
      <c r="X311" s="15"/>
      <c r="Y311" s="15"/>
      <c r="Z311" s="15"/>
      <c r="AA311" s="15"/>
      <c r="AB311" s="15"/>
      <c r="AC311" s="15"/>
      <c r="AD311" s="15"/>
      <c r="AE311" s="15"/>
      <c r="AT311" s="265" t="s">
        <v>307</v>
      </c>
      <c r="AU311" s="265" t="s">
        <v>81</v>
      </c>
      <c r="AV311" s="15" t="s">
        <v>303</v>
      </c>
      <c r="AW311" s="15" t="s">
        <v>33</v>
      </c>
      <c r="AX311" s="15" t="s">
        <v>79</v>
      </c>
      <c r="AY311" s="265" t="s">
        <v>295</v>
      </c>
    </row>
    <row r="312" s="2" customFormat="1" ht="44.25" customHeight="1">
      <c r="A312" s="40"/>
      <c r="B312" s="41"/>
      <c r="C312" s="215" t="s">
        <v>1092</v>
      </c>
      <c r="D312" s="215" t="s">
        <v>298</v>
      </c>
      <c r="E312" s="216" t="s">
        <v>1343</v>
      </c>
      <c r="F312" s="217" t="s">
        <v>1344</v>
      </c>
      <c r="G312" s="218" t="s">
        <v>301</v>
      </c>
      <c r="H312" s="219">
        <v>21.675000000000001</v>
      </c>
      <c r="I312" s="220"/>
      <c r="J312" s="221">
        <f>ROUND(I312*H312,2)</f>
        <v>0</v>
      </c>
      <c r="K312" s="217" t="s">
        <v>302</v>
      </c>
      <c r="L312" s="46"/>
      <c r="M312" s="222" t="s">
        <v>21</v>
      </c>
      <c r="N312" s="223" t="s">
        <v>43</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373</v>
      </c>
      <c r="AT312" s="226" t="s">
        <v>298</v>
      </c>
      <c r="AU312" s="226" t="s">
        <v>81</v>
      </c>
      <c r="AY312" s="19" t="s">
        <v>295</v>
      </c>
      <c r="BE312" s="227">
        <f>IF(N312="základní",J312,0)</f>
        <v>0</v>
      </c>
      <c r="BF312" s="227">
        <f>IF(N312="snížená",J312,0)</f>
        <v>0</v>
      </c>
      <c r="BG312" s="227">
        <f>IF(N312="zákl. přenesená",J312,0)</f>
        <v>0</v>
      </c>
      <c r="BH312" s="227">
        <f>IF(N312="sníž. přenesená",J312,0)</f>
        <v>0</v>
      </c>
      <c r="BI312" s="227">
        <f>IF(N312="nulová",J312,0)</f>
        <v>0</v>
      </c>
      <c r="BJ312" s="19" t="s">
        <v>79</v>
      </c>
      <c r="BK312" s="227">
        <f>ROUND(I312*H312,2)</f>
        <v>0</v>
      </c>
      <c r="BL312" s="19" t="s">
        <v>373</v>
      </c>
      <c r="BM312" s="226" t="s">
        <v>2075</v>
      </c>
    </row>
    <row r="313" s="2" customFormat="1">
      <c r="A313" s="40"/>
      <c r="B313" s="41"/>
      <c r="C313" s="42"/>
      <c r="D313" s="228" t="s">
        <v>305</v>
      </c>
      <c r="E313" s="42"/>
      <c r="F313" s="229" t="s">
        <v>1346</v>
      </c>
      <c r="G313" s="42"/>
      <c r="H313" s="42"/>
      <c r="I313" s="230"/>
      <c r="J313" s="42"/>
      <c r="K313" s="42"/>
      <c r="L313" s="46"/>
      <c r="M313" s="231"/>
      <c r="N313" s="232"/>
      <c r="O313" s="86"/>
      <c r="P313" s="86"/>
      <c r="Q313" s="86"/>
      <c r="R313" s="86"/>
      <c r="S313" s="86"/>
      <c r="T313" s="87"/>
      <c r="U313" s="40"/>
      <c r="V313" s="40"/>
      <c r="W313" s="40"/>
      <c r="X313" s="40"/>
      <c r="Y313" s="40"/>
      <c r="Z313" s="40"/>
      <c r="AA313" s="40"/>
      <c r="AB313" s="40"/>
      <c r="AC313" s="40"/>
      <c r="AD313" s="40"/>
      <c r="AE313" s="40"/>
      <c r="AT313" s="19" t="s">
        <v>305</v>
      </c>
      <c r="AU313" s="19" t="s">
        <v>81</v>
      </c>
    </row>
    <row r="314" s="13" customFormat="1">
      <c r="A314" s="13"/>
      <c r="B314" s="233"/>
      <c r="C314" s="234"/>
      <c r="D314" s="235" t="s">
        <v>307</v>
      </c>
      <c r="E314" s="236" t="s">
        <v>21</v>
      </c>
      <c r="F314" s="237" t="s">
        <v>1347</v>
      </c>
      <c r="G314" s="234"/>
      <c r="H314" s="236" t="s">
        <v>21</v>
      </c>
      <c r="I314" s="238"/>
      <c r="J314" s="234"/>
      <c r="K314" s="234"/>
      <c r="L314" s="239"/>
      <c r="M314" s="240"/>
      <c r="N314" s="241"/>
      <c r="O314" s="241"/>
      <c r="P314" s="241"/>
      <c r="Q314" s="241"/>
      <c r="R314" s="241"/>
      <c r="S314" s="241"/>
      <c r="T314" s="242"/>
      <c r="U314" s="13"/>
      <c r="V314" s="13"/>
      <c r="W314" s="13"/>
      <c r="X314" s="13"/>
      <c r="Y314" s="13"/>
      <c r="Z314" s="13"/>
      <c r="AA314" s="13"/>
      <c r="AB314" s="13"/>
      <c r="AC314" s="13"/>
      <c r="AD314" s="13"/>
      <c r="AE314" s="13"/>
      <c r="AT314" s="243" t="s">
        <v>307</v>
      </c>
      <c r="AU314" s="243" t="s">
        <v>81</v>
      </c>
      <c r="AV314" s="13" t="s">
        <v>79</v>
      </c>
      <c r="AW314" s="13" t="s">
        <v>33</v>
      </c>
      <c r="AX314" s="13" t="s">
        <v>72</v>
      </c>
      <c r="AY314" s="243" t="s">
        <v>295</v>
      </c>
    </row>
    <row r="315" s="14" customFormat="1">
      <c r="A315" s="14"/>
      <c r="B315" s="244"/>
      <c r="C315" s="245"/>
      <c r="D315" s="235" t="s">
        <v>307</v>
      </c>
      <c r="E315" s="246" t="s">
        <v>21</v>
      </c>
      <c r="F315" s="247" t="s">
        <v>1348</v>
      </c>
      <c r="G315" s="245"/>
      <c r="H315" s="248">
        <v>21.675000000000001</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307</v>
      </c>
      <c r="AU315" s="254" t="s">
        <v>81</v>
      </c>
      <c r="AV315" s="14" t="s">
        <v>81</v>
      </c>
      <c r="AW315" s="14" t="s">
        <v>33</v>
      </c>
      <c r="AX315" s="14" t="s">
        <v>72</v>
      </c>
      <c r="AY315" s="254" t="s">
        <v>295</v>
      </c>
    </row>
    <row r="316" s="15" customFormat="1">
      <c r="A316" s="15"/>
      <c r="B316" s="255"/>
      <c r="C316" s="256"/>
      <c r="D316" s="235" t="s">
        <v>307</v>
      </c>
      <c r="E316" s="257" t="s">
        <v>21</v>
      </c>
      <c r="F316" s="258" t="s">
        <v>312</v>
      </c>
      <c r="G316" s="256"/>
      <c r="H316" s="259">
        <v>21.675000000000001</v>
      </c>
      <c r="I316" s="260"/>
      <c r="J316" s="256"/>
      <c r="K316" s="256"/>
      <c r="L316" s="261"/>
      <c r="M316" s="262"/>
      <c r="N316" s="263"/>
      <c r="O316" s="263"/>
      <c r="P316" s="263"/>
      <c r="Q316" s="263"/>
      <c r="R316" s="263"/>
      <c r="S316" s="263"/>
      <c r="T316" s="264"/>
      <c r="U316" s="15"/>
      <c r="V316" s="15"/>
      <c r="W316" s="15"/>
      <c r="X316" s="15"/>
      <c r="Y316" s="15"/>
      <c r="Z316" s="15"/>
      <c r="AA316" s="15"/>
      <c r="AB316" s="15"/>
      <c r="AC316" s="15"/>
      <c r="AD316" s="15"/>
      <c r="AE316" s="15"/>
      <c r="AT316" s="265" t="s">
        <v>307</v>
      </c>
      <c r="AU316" s="265" t="s">
        <v>81</v>
      </c>
      <c r="AV316" s="15" t="s">
        <v>303</v>
      </c>
      <c r="AW316" s="15" t="s">
        <v>33</v>
      </c>
      <c r="AX316" s="15" t="s">
        <v>79</v>
      </c>
      <c r="AY316" s="265" t="s">
        <v>295</v>
      </c>
    </row>
    <row r="317" s="2" customFormat="1" ht="24.15" customHeight="1">
      <c r="A317" s="40"/>
      <c r="B317" s="41"/>
      <c r="C317" s="286" t="s">
        <v>1098</v>
      </c>
      <c r="D317" s="286" t="s">
        <v>947</v>
      </c>
      <c r="E317" s="287" t="s">
        <v>1349</v>
      </c>
      <c r="F317" s="288" t="s">
        <v>1350</v>
      </c>
      <c r="G317" s="289" t="s">
        <v>301</v>
      </c>
      <c r="H317" s="290">
        <v>22.109000000000002</v>
      </c>
      <c r="I317" s="291"/>
      <c r="J317" s="292">
        <f>ROUND(I317*H317,2)</f>
        <v>0</v>
      </c>
      <c r="K317" s="288" t="s">
        <v>302</v>
      </c>
      <c r="L317" s="293"/>
      <c r="M317" s="294" t="s">
        <v>21</v>
      </c>
      <c r="N317" s="295" t="s">
        <v>43</v>
      </c>
      <c r="O317" s="86"/>
      <c r="P317" s="224">
        <f>O317*H317</f>
        <v>0</v>
      </c>
      <c r="Q317" s="224">
        <v>0.0030000000000000001</v>
      </c>
      <c r="R317" s="224">
        <f>Q317*H317</f>
        <v>0.066327000000000011</v>
      </c>
      <c r="S317" s="224">
        <v>0</v>
      </c>
      <c r="T317" s="225">
        <f>S317*H317</f>
        <v>0</v>
      </c>
      <c r="U317" s="40"/>
      <c r="V317" s="40"/>
      <c r="W317" s="40"/>
      <c r="X317" s="40"/>
      <c r="Y317" s="40"/>
      <c r="Z317" s="40"/>
      <c r="AA317" s="40"/>
      <c r="AB317" s="40"/>
      <c r="AC317" s="40"/>
      <c r="AD317" s="40"/>
      <c r="AE317" s="40"/>
      <c r="AR317" s="226" t="s">
        <v>997</v>
      </c>
      <c r="AT317" s="226" t="s">
        <v>947</v>
      </c>
      <c r="AU317" s="226" t="s">
        <v>81</v>
      </c>
      <c r="AY317" s="19" t="s">
        <v>295</v>
      </c>
      <c r="BE317" s="227">
        <f>IF(N317="základní",J317,0)</f>
        <v>0</v>
      </c>
      <c r="BF317" s="227">
        <f>IF(N317="snížená",J317,0)</f>
        <v>0</v>
      </c>
      <c r="BG317" s="227">
        <f>IF(N317="zákl. přenesená",J317,0)</f>
        <v>0</v>
      </c>
      <c r="BH317" s="227">
        <f>IF(N317="sníž. přenesená",J317,0)</f>
        <v>0</v>
      </c>
      <c r="BI317" s="227">
        <f>IF(N317="nulová",J317,0)</f>
        <v>0</v>
      </c>
      <c r="BJ317" s="19" t="s">
        <v>79</v>
      </c>
      <c r="BK317" s="227">
        <f>ROUND(I317*H317,2)</f>
        <v>0</v>
      </c>
      <c r="BL317" s="19" t="s">
        <v>373</v>
      </c>
      <c r="BM317" s="226" t="s">
        <v>2076</v>
      </c>
    </row>
    <row r="318" s="14" customFormat="1">
      <c r="A318" s="14"/>
      <c r="B318" s="244"/>
      <c r="C318" s="245"/>
      <c r="D318" s="235" t="s">
        <v>307</v>
      </c>
      <c r="E318" s="245"/>
      <c r="F318" s="247" t="s">
        <v>1352</v>
      </c>
      <c r="G318" s="245"/>
      <c r="H318" s="248">
        <v>22.109000000000002</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307</v>
      </c>
      <c r="AU318" s="254" t="s">
        <v>81</v>
      </c>
      <c r="AV318" s="14" t="s">
        <v>81</v>
      </c>
      <c r="AW318" s="14" t="s">
        <v>4</v>
      </c>
      <c r="AX318" s="14" t="s">
        <v>79</v>
      </c>
      <c r="AY318" s="254" t="s">
        <v>295</v>
      </c>
    </row>
    <row r="319" s="2" customFormat="1" ht="55.5" customHeight="1">
      <c r="A319" s="40"/>
      <c r="B319" s="41"/>
      <c r="C319" s="215" t="s">
        <v>1102</v>
      </c>
      <c r="D319" s="215" t="s">
        <v>298</v>
      </c>
      <c r="E319" s="216" t="s">
        <v>1353</v>
      </c>
      <c r="F319" s="217" t="s">
        <v>1354</v>
      </c>
      <c r="G319" s="218" t="s">
        <v>301</v>
      </c>
      <c r="H319" s="219">
        <v>2.0880000000000001</v>
      </c>
      <c r="I319" s="220"/>
      <c r="J319" s="221">
        <f>ROUND(I319*H319,2)</f>
        <v>0</v>
      </c>
      <c r="K319" s="217" t="s">
        <v>302</v>
      </c>
      <c r="L319" s="46"/>
      <c r="M319" s="222" t="s">
        <v>21</v>
      </c>
      <c r="N319" s="223" t="s">
        <v>43</v>
      </c>
      <c r="O319" s="86"/>
      <c r="P319" s="224">
        <f>O319*H319</f>
        <v>0</v>
      </c>
      <c r="Q319" s="224">
        <v>0.01213</v>
      </c>
      <c r="R319" s="224">
        <f>Q319*H319</f>
        <v>0.02532744</v>
      </c>
      <c r="S319" s="224">
        <v>0</v>
      </c>
      <c r="T319" s="225">
        <f>S319*H319</f>
        <v>0</v>
      </c>
      <c r="U319" s="40"/>
      <c r="V319" s="40"/>
      <c r="W319" s="40"/>
      <c r="X319" s="40"/>
      <c r="Y319" s="40"/>
      <c r="Z319" s="40"/>
      <c r="AA319" s="40"/>
      <c r="AB319" s="40"/>
      <c r="AC319" s="40"/>
      <c r="AD319" s="40"/>
      <c r="AE319" s="40"/>
      <c r="AR319" s="226" t="s">
        <v>373</v>
      </c>
      <c r="AT319" s="226" t="s">
        <v>298</v>
      </c>
      <c r="AU319" s="226" t="s">
        <v>81</v>
      </c>
      <c r="AY319" s="19" t="s">
        <v>295</v>
      </c>
      <c r="BE319" s="227">
        <f>IF(N319="základní",J319,0)</f>
        <v>0</v>
      </c>
      <c r="BF319" s="227">
        <f>IF(N319="snížená",J319,0)</f>
        <v>0</v>
      </c>
      <c r="BG319" s="227">
        <f>IF(N319="zákl. přenesená",J319,0)</f>
        <v>0</v>
      </c>
      <c r="BH319" s="227">
        <f>IF(N319="sníž. přenesená",J319,0)</f>
        <v>0</v>
      </c>
      <c r="BI319" s="227">
        <f>IF(N319="nulová",J319,0)</f>
        <v>0</v>
      </c>
      <c r="BJ319" s="19" t="s">
        <v>79</v>
      </c>
      <c r="BK319" s="227">
        <f>ROUND(I319*H319,2)</f>
        <v>0</v>
      </c>
      <c r="BL319" s="19" t="s">
        <v>373</v>
      </c>
      <c r="BM319" s="226" t="s">
        <v>2077</v>
      </c>
    </row>
    <row r="320" s="2" customFormat="1">
      <c r="A320" s="40"/>
      <c r="B320" s="41"/>
      <c r="C320" s="42"/>
      <c r="D320" s="228" t="s">
        <v>305</v>
      </c>
      <c r="E320" s="42"/>
      <c r="F320" s="229" t="s">
        <v>1356</v>
      </c>
      <c r="G320" s="42"/>
      <c r="H320" s="42"/>
      <c r="I320" s="230"/>
      <c r="J320" s="42"/>
      <c r="K320" s="42"/>
      <c r="L320" s="46"/>
      <c r="M320" s="231"/>
      <c r="N320" s="232"/>
      <c r="O320" s="86"/>
      <c r="P320" s="86"/>
      <c r="Q320" s="86"/>
      <c r="R320" s="86"/>
      <c r="S320" s="86"/>
      <c r="T320" s="87"/>
      <c r="U320" s="40"/>
      <c r="V320" s="40"/>
      <c r="W320" s="40"/>
      <c r="X320" s="40"/>
      <c r="Y320" s="40"/>
      <c r="Z320" s="40"/>
      <c r="AA320" s="40"/>
      <c r="AB320" s="40"/>
      <c r="AC320" s="40"/>
      <c r="AD320" s="40"/>
      <c r="AE320" s="40"/>
      <c r="AT320" s="19" t="s">
        <v>305</v>
      </c>
      <c r="AU320" s="19" t="s">
        <v>81</v>
      </c>
    </row>
    <row r="321" s="13" customFormat="1">
      <c r="A321" s="13"/>
      <c r="B321" s="233"/>
      <c r="C321" s="234"/>
      <c r="D321" s="235" t="s">
        <v>307</v>
      </c>
      <c r="E321" s="236" t="s">
        <v>21</v>
      </c>
      <c r="F321" s="237" t="s">
        <v>1341</v>
      </c>
      <c r="G321" s="234"/>
      <c r="H321" s="236" t="s">
        <v>21</v>
      </c>
      <c r="I321" s="238"/>
      <c r="J321" s="234"/>
      <c r="K321" s="234"/>
      <c r="L321" s="239"/>
      <c r="M321" s="240"/>
      <c r="N321" s="241"/>
      <c r="O321" s="241"/>
      <c r="P321" s="241"/>
      <c r="Q321" s="241"/>
      <c r="R321" s="241"/>
      <c r="S321" s="241"/>
      <c r="T321" s="242"/>
      <c r="U321" s="13"/>
      <c r="V321" s="13"/>
      <c r="W321" s="13"/>
      <c r="X321" s="13"/>
      <c r="Y321" s="13"/>
      <c r="Z321" s="13"/>
      <c r="AA321" s="13"/>
      <c r="AB321" s="13"/>
      <c r="AC321" s="13"/>
      <c r="AD321" s="13"/>
      <c r="AE321" s="13"/>
      <c r="AT321" s="243" t="s">
        <v>307</v>
      </c>
      <c r="AU321" s="243" t="s">
        <v>81</v>
      </c>
      <c r="AV321" s="13" t="s">
        <v>79</v>
      </c>
      <c r="AW321" s="13" t="s">
        <v>33</v>
      </c>
      <c r="AX321" s="13" t="s">
        <v>72</v>
      </c>
      <c r="AY321" s="243" t="s">
        <v>295</v>
      </c>
    </row>
    <row r="322" s="14" customFormat="1">
      <c r="A322" s="14"/>
      <c r="B322" s="244"/>
      <c r="C322" s="245"/>
      <c r="D322" s="235" t="s">
        <v>307</v>
      </c>
      <c r="E322" s="246" t="s">
        <v>21</v>
      </c>
      <c r="F322" s="247" t="s">
        <v>1357</v>
      </c>
      <c r="G322" s="245"/>
      <c r="H322" s="248">
        <v>2.0880000000000001</v>
      </c>
      <c r="I322" s="249"/>
      <c r="J322" s="245"/>
      <c r="K322" s="245"/>
      <c r="L322" s="250"/>
      <c r="M322" s="251"/>
      <c r="N322" s="252"/>
      <c r="O322" s="252"/>
      <c r="P322" s="252"/>
      <c r="Q322" s="252"/>
      <c r="R322" s="252"/>
      <c r="S322" s="252"/>
      <c r="T322" s="253"/>
      <c r="U322" s="14"/>
      <c r="V322" s="14"/>
      <c r="W322" s="14"/>
      <c r="X322" s="14"/>
      <c r="Y322" s="14"/>
      <c r="Z322" s="14"/>
      <c r="AA322" s="14"/>
      <c r="AB322" s="14"/>
      <c r="AC322" s="14"/>
      <c r="AD322" s="14"/>
      <c r="AE322" s="14"/>
      <c r="AT322" s="254" t="s">
        <v>307</v>
      </c>
      <c r="AU322" s="254" t="s">
        <v>81</v>
      </c>
      <c r="AV322" s="14" t="s">
        <v>81</v>
      </c>
      <c r="AW322" s="14" t="s">
        <v>33</v>
      </c>
      <c r="AX322" s="14" t="s">
        <v>72</v>
      </c>
      <c r="AY322" s="254" t="s">
        <v>295</v>
      </c>
    </row>
    <row r="323" s="15" customFormat="1">
      <c r="A323" s="15"/>
      <c r="B323" s="255"/>
      <c r="C323" s="256"/>
      <c r="D323" s="235" t="s">
        <v>307</v>
      </c>
      <c r="E323" s="257" t="s">
        <v>21</v>
      </c>
      <c r="F323" s="258" t="s">
        <v>312</v>
      </c>
      <c r="G323" s="256"/>
      <c r="H323" s="259">
        <v>2.0880000000000001</v>
      </c>
      <c r="I323" s="260"/>
      <c r="J323" s="256"/>
      <c r="K323" s="256"/>
      <c r="L323" s="261"/>
      <c r="M323" s="262"/>
      <c r="N323" s="263"/>
      <c r="O323" s="263"/>
      <c r="P323" s="263"/>
      <c r="Q323" s="263"/>
      <c r="R323" s="263"/>
      <c r="S323" s="263"/>
      <c r="T323" s="264"/>
      <c r="U323" s="15"/>
      <c r="V323" s="15"/>
      <c r="W323" s="15"/>
      <c r="X323" s="15"/>
      <c r="Y323" s="15"/>
      <c r="Z323" s="15"/>
      <c r="AA323" s="15"/>
      <c r="AB323" s="15"/>
      <c r="AC323" s="15"/>
      <c r="AD323" s="15"/>
      <c r="AE323" s="15"/>
      <c r="AT323" s="265" t="s">
        <v>307</v>
      </c>
      <c r="AU323" s="265" t="s">
        <v>81</v>
      </c>
      <c r="AV323" s="15" t="s">
        <v>303</v>
      </c>
      <c r="AW323" s="15" t="s">
        <v>33</v>
      </c>
      <c r="AX323" s="15" t="s">
        <v>79</v>
      </c>
      <c r="AY323" s="265" t="s">
        <v>295</v>
      </c>
    </row>
    <row r="324" s="2" customFormat="1" ht="62.7" customHeight="1">
      <c r="A324" s="40"/>
      <c r="B324" s="41"/>
      <c r="C324" s="215" t="s">
        <v>1109</v>
      </c>
      <c r="D324" s="215" t="s">
        <v>298</v>
      </c>
      <c r="E324" s="216" t="s">
        <v>1358</v>
      </c>
      <c r="F324" s="217" t="s">
        <v>1359</v>
      </c>
      <c r="G324" s="218" t="s">
        <v>301</v>
      </c>
      <c r="H324" s="219">
        <v>21.675000000000001</v>
      </c>
      <c r="I324" s="220"/>
      <c r="J324" s="221">
        <f>ROUND(I324*H324,2)</f>
        <v>0</v>
      </c>
      <c r="K324" s="217" t="s">
        <v>302</v>
      </c>
      <c r="L324" s="46"/>
      <c r="M324" s="222" t="s">
        <v>21</v>
      </c>
      <c r="N324" s="223" t="s">
        <v>43</v>
      </c>
      <c r="O324" s="86"/>
      <c r="P324" s="224">
        <f>O324*H324</f>
        <v>0</v>
      </c>
      <c r="Q324" s="224">
        <v>0.030949999999999998</v>
      </c>
      <c r="R324" s="224">
        <f>Q324*H324</f>
        <v>0.67084124999999994</v>
      </c>
      <c r="S324" s="224">
        <v>0</v>
      </c>
      <c r="T324" s="225">
        <f>S324*H324</f>
        <v>0</v>
      </c>
      <c r="U324" s="40"/>
      <c r="V324" s="40"/>
      <c r="W324" s="40"/>
      <c r="X324" s="40"/>
      <c r="Y324" s="40"/>
      <c r="Z324" s="40"/>
      <c r="AA324" s="40"/>
      <c r="AB324" s="40"/>
      <c r="AC324" s="40"/>
      <c r="AD324" s="40"/>
      <c r="AE324" s="40"/>
      <c r="AR324" s="226" t="s">
        <v>373</v>
      </c>
      <c r="AT324" s="226" t="s">
        <v>298</v>
      </c>
      <c r="AU324" s="226" t="s">
        <v>81</v>
      </c>
      <c r="AY324" s="19" t="s">
        <v>295</v>
      </c>
      <c r="BE324" s="227">
        <f>IF(N324="základní",J324,0)</f>
        <v>0</v>
      </c>
      <c r="BF324" s="227">
        <f>IF(N324="snížená",J324,0)</f>
        <v>0</v>
      </c>
      <c r="BG324" s="227">
        <f>IF(N324="zákl. přenesená",J324,0)</f>
        <v>0</v>
      </c>
      <c r="BH324" s="227">
        <f>IF(N324="sníž. přenesená",J324,0)</f>
        <v>0</v>
      </c>
      <c r="BI324" s="227">
        <f>IF(N324="nulová",J324,0)</f>
        <v>0</v>
      </c>
      <c r="BJ324" s="19" t="s">
        <v>79</v>
      </c>
      <c r="BK324" s="227">
        <f>ROUND(I324*H324,2)</f>
        <v>0</v>
      </c>
      <c r="BL324" s="19" t="s">
        <v>373</v>
      </c>
      <c r="BM324" s="226" t="s">
        <v>2078</v>
      </c>
    </row>
    <row r="325" s="2" customFormat="1">
      <c r="A325" s="40"/>
      <c r="B325" s="41"/>
      <c r="C325" s="42"/>
      <c r="D325" s="228" t="s">
        <v>305</v>
      </c>
      <c r="E325" s="42"/>
      <c r="F325" s="229" t="s">
        <v>1361</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305</v>
      </c>
      <c r="AU325" s="19" t="s">
        <v>81</v>
      </c>
    </row>
    <row r="326" s="13" customFormat="1">
      <c r="A326" s="13"/>
      <c r="B326" s="233"/>
      <c r="C326" s="234"/>
      <c r="D326" s="235" t="s">
        <v>307</v>
      </c>
      <c r="E326" s="236" t="s">
        <v>21</v>
      </c>
      <c r="F326" s="237" t="s">
        <v>1347</v>
      </c>
      <c r="G326" s="234"/>
      <c r="H326" s="236" t="s">
        <v>21</v>
      </c>
      <c r="I326" s="238"/>
      <c r="J326" s="234"/>
      <c r="K326" s="234"/>
      <c r="L326" s="239"/>
      <c r="M326" s="240"/>
      <c r="N326" s="241"/>
      <c r="O326" s="241"/>
      <c r="P326" s="241"/>
      <c r="Q326" s="241"/>
      <c r="R326" s="241"/>
      <c r="S326" s="241"/>
      <c r="T326" s="242"/>
      <c r="U326" s="13"/>
      <c r="V326" s="13"/>
      <c r="W326" s="13"/>
      <c r="X326" s="13"/>
      <c r="Y326" s="13"/>
      <c r="Z326" s="13"/>
      <c r="AA326" s="13"/>
      <c r="AB326" s="13"/>
      <c r="AC326" s="13"/>
      <c r="AD326" s="13"/>
      <c r="AE326" s="13"/>
      <c r="AT326" s="243" t="s">
        <v>307</v>
      </c>
      <c r="AU326" s="243" t="s">
        <v>81</v>
      </c>
      <c r="AV326" s="13" t="s">
        <v>79</v>
      </c>
      <c r="AW326" s="13" t="s">
        <v>33</v>
      </c>
      <c r="AX326" s="13" t="s">
        <v>72</v>
      </c>
      <c r="AY326" s="243" t="s">
        <v>295</v>
      </c>
    </row>
    <row r="327" s="14" customFormat="1">
      <c r="A327" s="14"/>
      <c r="B327" s="244"/>
      <c r="C327" s="245"/>
      <c r="D327" s="235" t="s">
        <v>307</v>
      </c>
      <c r="E327" s="246" t="s">
        <v>21</v>
      </c>
      <c r="F327" s="247" t="s">
        <v>1348</v>
      </c>
      <c r="G327" s="245"/>
      <c r="H327" s="248">
        <v>21.675000000000001</v>
      </c>
      <c r="I327" s="249"/>
      <c r="J327" s="245"/>
      <c r="K327" s="245"/>
      <c r="L327" s="250"/>
      <c r="M327" s="251"/>
      <c r="N327" s="252"/>
      <c r="O327" s="252"/>
      <c r="P327" s="252"/>
      <c r="Q327" s="252"/>
      <c r="R327" s="252"/>
      <c r="S327" s="252"/>
      <c r="T327" s="253"/>
      <c r="U327" s="14"/>
      <c r="V327" s="14"/>
      <c r="W327" s="14"/>
      <c r="X327" s="14"/>
      <c r="Y327" s="14"/>
      <c r="Z327" s="14"/>
      <c r="AA327" s="14"/>
      <c r="AB327" s="14"/>
      <c r="AC327" s="14"/>
      <c r="AD327" s="14"/>
      <c r="AE327" s="14"/>
      <c r="AT327" s="254" t="s">
        <v>307</v>
      </c>
      <c r="AU327" s="254" t="s">
        <v>81</v>
      </c>
      <c r="AV327" s="14" t="s">
        <v>81</v>
      </c>
      <c r="AW327" s="14" t="s">
        <v>33</v>
      </c>
      <c r="AX327" s="14" t="s">
        <v>72</v>
      </c>
      <c r="AY327" s="254" t="s">
        <v>295</v>
      </c>
    </row>
    <row r="328" s="15" customFormat="1">
      <c r="A328" s="15"/>
      <c r="B328" s="255"/>
      <c r="C328" s="256"/>
      <c r="D328" s="235" t="s">
        <v>307</v>
      </c>
      <c r="E328" s="257" t="s">
        <v>21</v>
      </c>
      <c r="F328" s="258" t="s">
        <v>312</v>
      </c>
      <c r="G328" s="256"/>
      <c r="H328" s="259">
        <v>21.675000000000001</v>
      </c>
      <c r="I328" s="260"/>
      <c r="J328" s="256"/>
      <c r="K328" s="256"/>
      <c r="L328" s="261"/>
      <c r="M328" s="262"/>
      <c r="N328" s="263"/>
      <c r="O328" s="263"/>
      <c r="P328" s="263"/>
      <c r="Q328" s="263"/>
      <c r="R328" s="263"/>
      <c r="S328" s="263"/>
      <c r="T328" s="264"/>
      <c r="U328" s="15"/>
      <c r="V328" s="15"/>
      <c r="W328" s="15"/>
      <c r="X328" s="15"/>
      <c r="Y328" s="15"/>
      <c r="Z328" s="15"/>
      <c r="AA328" s="15"/>
      <c r="AB328" s="15"/>
      <c r="AC328" s="15"/>
      <c r="AD328" s="15"/>
      <c r="AE328" s="15"/>
      <c r="AT328" s="265" t="s">
        <v>307</v>
      </c>
      <c r="AU328" s="265" t="s">
        <v>81</v>
      </c>
      <c r="AV328" s="15" t="s">
        <v>303</v>
      </c>
      <c r="AW328" s="15" t="s">
        <v>33</v>
      </c>
      <c r="AX328" s="15" t="s">
        <v>79</v>
      </c>
      <c r="AY328" s="265" t="s">
        <v>295</v>
      </c>
    </row>
    <row r="329" s="2" customFormat="1" ht="24.15" customHeight="1">
      <c r="A329" s="40"/>
      <c r="B329" s="41"/>
      <c r="C329" s="215" t="s">
        <v>1114</v>
      </c>
      <c r="D329" s="215" t="s">
        <v>298</v>
      </c>
      <c r="E329" s="216" t="s">
        <v>1362</v>
      </c>
      <c r="F329" s="217" t="s">
        <v>1363</v>
      </c>
      <c r="G329" s="218" t="s">
        <v>301</v>
      </c>
      <c r="H329" s="219">
        <v>21.675000000000001</v>
      </c>
      <c r="I329" s="220"/>
      <c r="J329" s="221">
        <f>ROUND(I329*H329,2)</f>
        <v>0</v>
      </c>
      <c r="K329" s="217" t="s">
        <v>302</v>
      </c>
      <c r="L329" s="46"/>
      <c r="M329" s="222" t="s">
        <v>21</v>
      </c>
      <c r="N329" s="223" t="s">
        <v>43</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373</v>
      </c>
      <c r="AT329" s="226" t="s">
        <v>298</v>
      </c>
      <c r="AU329" s="226" t="s">
        <v>81</v>
      </c>
      <c r="AY329" s="19" t="s">
        <v>295</v>
      </c>
      <c r="BE329" s="227">
        <f>IF(N329="základní",J329,0)</f>
        <v>0</v>
      </c>
      <c r="BF329" s="227">
        <f>IF(N329="snížená",J329,0)</f>
        <v>0</v>
      </c>
      <c r="BG329" s="227">
        <f>IF(N329="zákl. přenesená",J329,0)</f>
        <v>0</v>
      </c>
      <c r="BH329" s="227">
        <f>IF(N329="sníž. přenesená",J329,0)</f>
        <v>0</v>
      </c>
      <c r="BI329" s="227">
        <f>IF(N329="nulová",J329,0)</f>
        <v>0</v>
      </c>
      <c r="BJ329" s="19" t="s">
        <v>79</v>
      </c>
      <c r="BK329" s="227">
        <f>ROUND(I329*H329,2)</f>
        <v>0</v>
      </c>
      <c r="BL329" s="19" t="s">
        <v>373</v>
      </c>
      <c r="BM329" s="226" t="s">
        <v>2079</v>
      </c>
    </row>
    <row r="330" s="2" customFormat="1">
      <c r="A330" s="40"/>
      <c r="B330" s="41"/>
      <c r="C330" s="42"/>
      <c r="D330" s="228" t="s">
        <v>305</v>
      </c>
      <c r="E330" s="42"/>
      <c r="F330" s="229" t="s">
        <v>1365</v>
      </c>
      <c r="G330" s="42"/>
      <c r="H330" s="42"/>
      <c r="I330" s="230"/>
      <c r="J330" s="42"/>
      <c r="K330" s="42"/>
      <c r="L330" s="46"/>
      <c r="M330" s="231"/>
      <c r="N330" s="232"/>
      <c r="O330" s="86"/>
      <c r="P330" s="86"/>
      <c r="Q330" s="86"/>
      <c r="R330" s="86"/>
      <c r="S330" s="86"/>
      <c r="T330" s="87"/>
      <c r="U330" s="40"/>
      <c r="V330" s="40"/>
      <c r="W330" s="40"/>
      <c r="X330" s="40"/>
      <c r="Y330" s="40"/>
      <c r="Z330" s="40"/>
      <c r="AA330" s="40"/>
      <c r="AB330" s="40"/>
      <c r="AC330" s="40"/>
      <c r="AD330" s="40"/>
      <c r="AE330" s="40"/>
      <c r="AT330" s="19" t="s">
        <v>305</v>
      </c>
      <c r="AU330" s="19" t="s">
        <v>81</v>
      </c>
    </row>
    <row r="331" s="2" customFormat="1" ht="49.05" customHeight="1">
      <c r="A331" s="40"/>
      <c r="B331" s="41"/>
      <c r="C331" s="215" t="s">
        <v>1119</v>
      </c>
      <c r="D331" s="215" t="s">
        <v>298</v>
      </c>
      <c r="E331" s="216" t="s">
        <v>1366</v>
      </c>
      <c r="F331" s="217" t="s">
        <v>1367</v>
      </c>
      <c r="G331" s="218" t="s">
        <v>328</v>
      </c>
      <c r="H331" s="219">
        <v>78.200000000000003</v>
      </c>
      <c r="I331" s="220"/>
      <c r="J331" s="221">
        <f>ROUND(I331*H331,2)</f>
        <v>0</v>
      </c>
      <c r="K331" s="217" t="s">
        <v>302</v>
      </c>
      <c r="L331" s="46"/>
      <c r="M331" s="222" t="s">
        <v>21</v>
      </c>
      <c r="N331" s="223" t="s">
        <v>43</v>
      </c>
      <c r="O331" s="86"/>
      <c r="P331" s="224">
        <f>O331*H331</f>
        <v>0</v>
      </c>
      <c r="Q331" s="224">
        <v>0.010019999999999999</v>
      </c>
      <c r="R331" s="224">
        <f>Q331*H331</f>
        <v>0.78356399999999993</v>
      </c>
      <c r="S331" s="224">
        <v>0</v>
      </c>
      <c r="T331" s="225">
        <f>S331*H331</f>
        <v>0</v>
      </c>
      <c r="U331" s="40"/>
      <c r="V331" s="40"/>
      <c r="W331" s="40"/>
      <c r="X331" s="40"/>
      <c r="Y331" s="40"/>
      <c r="Z331" s="40"/>
      <c r="AA331" s="40"/>
      <c r="AB331" s="40"/>
      <c r="AC331" s="40"/>
      <c r="AD331" s="40"/>
      <c r="AE331" s="40"/>
      <c r="AR331" s="226" t="s">
        <v>373</v>
      </c>
      <c r="AT331" s="226" t="s">
        <v>298</v>
      </c>
      <c r="AU331" s="226" t="s">
        <v>81</v>
      </c>
      <c r="AY331" s="19" t="s">
        <v>295</v>
      </c>
      <c r="BE331" s="227">
        <f>IF(N331="základní",J331,0)</f>
        <v>0</v>
      </c>
      <c r="BF331" s="227">
        <f>IF(N331="snížená",J331,0)</f>
        <v>0</v>
      </c>
      <c r="BG331" s="227">
        <f>IF(N331="zákl. přenesená",J331,0)</f>
        <v>0</v>
      </c>
      <c r="BH331" s="227">
        <f>IF(N331="sníž. přenesená",J331,0)</f>
        <v>0</v>
      </c>
      <c r="BI331" s="227">
        <f>IF(N331="nulová",J331,0)</f>
        <v>0</v>
      </c>
      <c r="BJ331" s="19" t="s">
        <v>79</v>
      </c>
      <c r="BK331" s="227">
        <f>ROUND(I331*H331,2)</f>
        <v>0</v>
      </c>
      <c r="BL331" s="19" t="s">
        <v>373</v>
      </c>
      <c r="BM331" s="226" t="s">
        <v>2080</v>
      </c>
    </row>
    <row r="332" s="2" customFormat="1">
      <c r="A332" s="40"/>
      <c r="B332" s="41"/>
      <c r="C332" s="42"/>
      <c r="D332" s="228" t="s">
        <v>305</v>
      </c>
      <c r="E332" s="42"/>
      <c r="F332" s="229" t="s">
        <v>1369</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305</v>
      </c>
      <c r="AU332" s="19" t="s">
        <v>81</v>
      </c>
    </row>
    <row r="333" s="13" customFormat="1">
      <c r="A333" s="13"/>
      <c r="B333" s="233"/>
      <c r="C333" s="234"/>
      <c r="D333" s="235" t="s">
        <v>307</v>
      </c>
      <c r="E333" s="236" t="s">
        <v>21</v>
      </c>
      <c r="F333" s="237" t="s">
        <v>1370</v>
      </c>
      <c r="G333" s="234"/>
      <c r="H333" s="236" t="s">
        <v>21</v>
      </c>
      <c r="I333" s="238"/>
      <c r="J333" s="234"/>
      <c r="K333" s="234"/>
      <c r="L333" s="239"/>
      <c r="M333" s="240"/>
      <c r="N333" s="241"/>
      <c r="O333" s="241"/>
      <c r="P333" s="241"/>
      <c r="Q333" s="241"/>
      <c r="R333" s="241"/>
      <c r="S333" s="241"/>
      <c r="T333" s="242"/>
      <c r="U333" s="13"/>
      <c r="V333" s="13"/>
      <c r="W333" s="13"/>
      <c r="X333" s="13"/>
      <c r="Y333" s="13"/>
      <c r="Z333" s="13"/>
      <c r="AA333" s="13"/>
      <c r="AB333" s="13"/>
      <c r="AC333" s="13"/>
      <c r="AD333" s="13"/>
      <c r="AE333" s="13"/>
      <c r="AT333" s="243" t="s">
        <v>307</v>
      </c>
      <c r="AU333" s="243" t="s">
        <v>81</v>
      </c>
      <c r="AV333" s="13" t="s">
        <v>79</v>
      </c>
      <c r="AW333" s="13" t="s">
        <v>33</v>
      </c>
      <c r="AX333" s="13" t="s">
        <v>72</v>
      </c>
      <c r="AY333" s="243" t="s">
        <v>295</v>
      </c>
    </row>
    <row r="334" s="14" customFormat="1">
      <c r="A334" s="14"/>
      <c r="B334" s="244"/>
      <c r="C334" s="245"/>
      <c r="D334" s="235" t="s">
        <v>307</v>
      </c>
      <c r="E334" s="246" t="s">
        <v>21</v>
      </c>
      <c r="F334" s="247" t="s">
        <v>1371</v>
      </c>
      <c r="G334" s="245"/>
      <c r="H334" s="248">
        <v>78.200000000000003</v>
      </c>
      <c r="I334" s="249"/>
      <c r="J334" s="245"/>
      <c r="K334" s="245"/>
      <c r="L334" s="250"/>
      <c r="M334" s="251"/>
      <c r="N334" s="252"/>
      <c r="O334" s="252"/>
      <c r="P334" s="252"/>
      <c r="Q334" s="252"/>
      <c r="R334" s="252"/>
      <c r="S334" s="252"/>
      <c r="T334" s="253"/>
      <c r="U334" s="14"/>
      <c r="V334" s="14"/>
      <c r="W334" s="14"/>
      <c r="X334" s="14"/>
      <c r="Y334" s="14"/>
      <c r="Z334" s="14"/>
      <c r="AA334" s="14"/>
      <c r="AB334" s="14"/>
      <c r="AC334" s="14"/>
      <c r="AD334" s="14"/>
      <c r="AE334" s="14"/>
      <c r="AT334" s="254" t="s">
        <v>307</v>
      </c>
      <c r="AU334" s="254" t="s">
        <v>81</v>
      </c>
      <c r="AV334" s="14" t="s">
        <v>81</v>
      </c>
      <c r="AW334" s="14" t="s">
        <v>33</v>
      </c>
      <c r="AX334" s="14" t="s">
        <v>72</v>
      </c>
      <c r="AY334" s="254" t="s">
        <v>295</v>
      </c>
    </row>
    <row r="335" s="15" customFormat="1">
      <c r="A335" s="15"/>
      <c r="B335" s="255"/>
      <c r="C335" s="256"/>
      <c r="D335" s="235" t="s">
        <v>307</v>
      </c>
      <c r="E335" s="257" t="s">
        <v>21</v>
      </c>
      <c r="F335" s="258" t="s">
        <v>312</v>
      </c>
      <c r="G335" s="256"/>
      <c r="H335" s="259">
        <v>78.200000000000003</v>
      </c>
      <c r="I335" s="260"/>
      <c r="J335" s="256"/>
      <c r="K335" s="256"/>
      <c r="L335" s="261"/>
      <c r="M335" s="262"/>
      <c r="N335" s="263"/>
      <c r="O335" s="263"/>
      <c r="P335" s="263"/>
      <c r="Q335" s="263"/>
      <c r="R335" s="263"/>
      <c r="S335" s="263"/>
      <c r="T335" s="264"/>
      <c r="U335" s="15"/>
      <c r="V335" s="15"/>
      <c r="W335" s="15"/>
      <c r="X335" s="15"/>
      <c r="Y335" s="15"/>
      <c r="Z335" s="15"/>
      <c r="AA335" s="15"/>
      <c r="AB335" s="15"/>
      <c r="AC335" s="15"/>
      <c r="AD335" s="15"/>
      <c r="AE335" s="15"/>
      <c r="AT335" s="265" t="s">
        <v>307</v>
      </c>
      <c r="AU335" s="265" t="s">
        <v>81</v>
      </c>
      <c r="AV335" s="15" t="s">
        <v>303</v>
      </c>
      <c r="AW335" s="15" t="s">
        <v>33</v>
      </c>
      <c r="AX335" s="15" t="s">
        <v>79</v>
      </c>
      <c r="AY335" s="265" t="s">
        <v>295</v>
      </c>
    </row>
    <row r="336" s="2" customFormat="1" ht="44.25" customHeight="1">
      <c r="A336" s="40"/>
      <c r="B336" s="41"/>
      <c r="C336" s="215" t="s">
        <v>1124</v>
      </c>
      <c r="D336" s="215" t="s">
        <v>298</v>
      </c>
      <c r="E336" s="216" t="s">
        <v>1372</v>
      </c>
      <c r="F336" s="217" t="s">
        <v>1373</v>
      </c>
      <c r="G336" s="218" t="s">
        <v>328</v>
      </c>
      <c r="H336" s="219">
        <v>2.75</v>
      </c>
      <c r="I336" s="220"/>
      <c r="J336" s="221">
        <f>ROUND(I336*H336,2)</f>
        <v>0</v>
      </c>
      <c r="K336" s="217" t="s">
        <v>302</v>
      </c>
      <c r="L336" s="46"/>
      <c r="M336" s="222" t="s">
        <v>21</v>
      </c>
      <c r="N336" s="223" t="s">
        <v>43</v>
      </c>
      <c r="O336" s="86"/>
      <c r="P336" s="224">
        <f>O336*H336</f>
        <v>0</v>
      </c>
      <c r="Q336" s="224">
        <v>0.0082900000000000005</v>
      </c>
      <c r="R336" s="224">
        <f>Q336*H336</f>
        <v>0.022797500000000002</v>
      </c>
      <c r="S336" s="224">
        <v>0</v>
      </c>
      <c r="T336" s="225">
        <f>S336*H336</f>
        <v>0</v>
      </c>
      <c r="U336" s="40"/>
      <c r="V336" s="40"/>
      <c r="W336" s="40"/>
      <c r="X336" s="40"/>
      <c r="Y336" s="40"/>
      <c r="Z336" s="40"/>
      <c r="AA336" s="40"/>
      <c r="AB336" s="40"/>
      <c r="AC336" s="40"/>
      <c r="AD336" s="40"/>
      <c r="AE336" s="40"/>
      <c r="AR336" s="226" t="s">
        <v>373</v>
      </c>
      <c r="AT336" s="226" t="s">
        <v>298</v>
      </c>
      <c r="AU336" s="226" t="s">
        <v>81</v>
      </c>
      <c r="AY336" s="19" t="s">
        <v>295</v>
      </c>
      <c r="BE336" s="227">
        <f>IF(N336="základní",J336,0)</f>
        <v>0</v>
      </c>
      <c r="BF336" s="227">
        <f>IF(N336="snížená",J336,0)</f>
        <v>0</v>
      </c>
      <c r="BG336" s="227">
        <f>IF(N336="zákl. přenesená",J336,0)</f>
        <v>0</v>
      </c>
      <c r="BH336" s="227">
        <f>IF(N336="sníž. přenesená",J336,0)</f>
        <v>0</v>
      </c>
      <c r="BI336" s="227">
        <f>IF(N336="nulová",J336,0)</f>
        <v>0</v>
      </c>
      <c r="BJ336" s="19" t="s">
        <v>79</v>
      </c>
      <c r="BK336" s="227">
        <f>ROUND(I336*H336,2)</f>
        <v>0</v>
      </c>
      <c r="BL336" s="19" t="s">
        <v>373</v>
      </c>
      <c r="BM336" s="226" t="s">
        <v>2081</v>
      </c>
    </row>
    <row r="337" s="2" customFormat="1">
      <c r="A337" s="40"/>
      <c r="B337" s="41"/>
      <c r="C337" s="42"/>
      <c r="D337" s="228" t="s">
        <v>305</v>
      </c>
      <c r="E337" s="42"/>
      <c r="F337" s="229" t="s">
        <v>1375</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305</v>
      </c>
      <c r="AU337" s="19" t="s">
        <v>81</v>
      </c>
    </row>
    <row r="338" s="13" customFormat="1">
      <c r="A338" s="13"/>
      <c r="B338" s="233"/>
      <c r="C338" s="234"/>
      <c r="D338" s="235" t="s">
        <v>307</v>
      </c>
      <c r="E338" s="236" t="s">
        <v>21</v>
      </c>
      <c r="F338" s="237" t="s">
        <v>1376</v>
      </c>
      <c r="G338" s="234"/>
      <c r="H338" s="236" t="s">
        <v>21</v>
      </c>
      <c r="I338" s="238"/>
      <c r="J338" s="234"/>
      <c r="K338" s="234"/>
      <c r="L338" s="239"/>
      <c r="M338" s="240"/>
      <c r="N338" s="241"/>
      <c r="O338" s="241"/>
      <c r="P338" s="241"/>
      <c r="Q338" s="241"/>
      <c r="R338" s="241"/>
      <c r="S338" s="241"/>
      <c r="T338" s="242"/>
      <c r="U338" s="13"/>
      <c r="V338" s="13"/>
      <c r="W338" s="13"/>
      <c r="X338" s="13"/>
      <c r="Y338" s="13"/>
      <c r="Z338" s="13"/>
      <c r="AA338" s="13"/>
      <c r="AB338" s="13"/>
      <c r="AC338" s="13"/>
      <c r="AD338" s="13"/>
      <c r="AE338" s="13"/>
      <c r="AT338" s="243" t="s">
        <v>307</v>
      </c>
      <c r="AU338" s="243" t="s">
        <v>81</v>
      </c>
      <c r="AV338" s="13" t="s">
        <v>79</v>
      </c>
      <c r="AW338" s="13" t="s">
        <v>33</v>
      </c>
      <c r="AX338" s="13" t="s">
        <v>72</v>
      </c>
      <c r="AY338" s="243" t="s">
        <v>295</v>
      </c>
    </row>
    <row r="339" s="14" customFormat="1">
      <c r="A339" s="14"/>
      <c r="B339" s="244"/>
      <c r="C339" s="245"/>
      <c r="D339" s="235" t="s">
        <v>307</v>
      </c>
      <c r="E339" s="246" t="s">
        <v>21</v>
      </c>
      <c r="F339" s="247" t="s">
        <v>1377</v>
      </c>
      <c r="G339" s="245"/>
      <c r="H339" s="248">
        <v>2.75</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307</v>
      </c>
      <c r="AU339" s="254" t="s">
        <v>81</v>
      </c>
      <c r="AV339" s="14" t="s">
        <v>81</v>
      </c>
      <c r="AW339" s="14" t="s">
        <v>33</v>
      </c>
      <c r="AX339" s="14" t="s">
        <v>72</v>
      </c>
      <c r="AY339" s="254" t="s">
        <v>295</v>
      </c>
    </row>
    <row r="340" s="15" customFormat="1">
      <c r="A340" s="15"/>
      <c r="B340" s="255"/>
      <c r="C340" s="256"/>
      <c r="D340" s="235" t="s">
        <v>307</v>
      </c>
      <c r="E340" s="257" t="s">
        <v>21</v>
      </c>
      <c r="F340" s="258" t="s">
        <v>312</v>
      </c>
      <c r="G340" s="256"/>
      <c r="H340" s="259">
        <v>2.75</v>
      </c>
      <c r="I340" s="260"/>
      <c r="J340" s="256"/>
      <c r="K340" s="256"/>
      <c r="L340" s="261"/>
      <c r="M340" s="262"/>
      <c r="N340" s="263"/>
      <c r="O340" s="263"/>
      <c r="P340" s="263"/>
      <c r="Q340" s="263"/>
      <c r="R340" s="263"/>
      <c r="S340" s="263"/>
      <c r="T340" s="264"/>
      <c r="U340" s="15"/>
      <c r="V340" s="15"/>
      <c r="W340" s="15"/>
      <c r="X340" s="15"/>
      <c r="Y340" s="15"/>
      <c r="Z340" s="15"/>
      <c r="AA340" s="15"/>
      <c r="AB340" s="15"/>
      <c r="AC340" s="15"/>
      <c r="AD340" s="15"/>
      <c r="AE340" s="15"/>
      <c r="AT340" s="265" t="s">
        <v>307</v>
      </c>
      <c r="AU340" s="265" t="s">
        <v>81</v>
      </c>
      <c r="AV340" s="15" t="s">
        <v>303</v>
      </c>
      <c r="AW340" s="15" t="s">
        <v>33</v>
      </c>
      <c r="AX340" s="15" t="s">
        <v>79</v>
      </c>
      <c r="AY340" s="265" t="s">
        <v>295</v>
      </c>
    </row>
    <row r="341" s="2" customFormat="1" ht="37.8" customHeight="1">
      <c r="A341" s="40"/>
      <c r="B341" s="41"/>
      <c r="C341" s="215" t="s">
        <v>1129</v>
      </c>
      <c r="D341" s="215" t="s">
        <v>298</v>
      </c>
      <c r="E341" s="216" t="s">
        <v>1378</v>
      </c>
      <c r="F341" s="217" t="s">
        <v>1379</v>
      </c>
      <c r="G341" s="218" t="s">
        <v>459</v>
      </c>
      <c r="H341" s="219">
        <v>24</v>
      </c>
      <c r="I341" s="220"/>
      <c r="J341" s="221">
        <f>ROUND(I341*H341,2)</f>
        <v>0</v>
      </c>
      <c r="K341" s="217" t="s">
        <v>302</v>
      </c>
      <c r="L341" s="46"/>
      <c r="M341" s="222" t="s">
        <v>21</v>
      </c>
      <c r="N341" s="223" t="s">
        <v>43</v>
      </c>
      <c r="O341" s="86"/>
      <c r="P341" s="224">
        <f>O341*H341</f>
        <v>0</v>
      </c>
      <c r="Q341" s="224">
        <v>3.0000000000000001E-05</v>
      </c>
      <c r="R341" s="224">
        <f>Q341*H341</f>
        <v>0.00072000000000000005</v>
      </c>
      <c r="S341" s="224">
        <v>0</v>
      </c>
      <c r="T341" s="225">
        <f>S341*H341</f>
        <v>0</v>
      </c>
      <c r="U341" s="40"/>
      <c r="V341" s="40"/>
      <c r="W341" s="40"/>
      <c r="X341" s="40"/>
      <c r="Y341" s="40"/>
      <c r="Z341" s="40"/>
      <c r="AA341" s="40"/>
      <c r="AB341" s="40"/>
      <c r="AC341" s="40"/>
      <c r="AD341" s="40"/>
      <c r="AE341" s="40"/>
      <c r="AR341" s="226" t="s">
        <v>373</v>
      </c>
      <c r="AT341" s="226" t="s">
        <v>298</v>
      </c>
      <c r="AU341" s="226" t="s">
        <v>81</v>
      </c>
      <c r="AY341" s="19" t="s">
        <v>295</v>
      </c>
      <c r="BE341" s="227">
        <f>IF(N341="základní",J341,0)</f>
        <v>0</v>
      </c>
      <c r="BF341" s="227">
        <f>IF(N341="snížená",J341,0)</f>
        <v>0</v>
      </c>
      <c r="BG341" s="227">
        <f>IF(N341="zákl. přenesená",J341,0)</f>
        <v>0</v>
      </c>
      <c r="BH341" s="227">
        <f>IF(N341="sníž. přenesená",J341,0)</f>
        <v>0</v>
      </c>
      <c r="BI341" s="227">
        <f>IF(N341="nulová",J341,0)</f>
        <v>0</v>
      </c>
      <c r="BJ341" s="19" t="s">
        <v>79</v>
      </c>
      <c r="BK341" s="227">
        <f>ROUND(I341*H341,2)</f>
        <v>0</v>
      </c>
      <c r="BL341" s="19" t="s">
        <v>373</v>
      </c>
      <c r="BM341" s="226" t="s">
        <v>2082</v>
      </c>
    </row>
    <row r="342" s="2" customFormat="1">
      <c r="A342" s="40"/>
      <c r="B342" s="41"/>
      <c r="C342" s="42"/>
      <c r="D342" s="228" t="s">
        <v>305</v>
      </c>
      <c r="E342" s="42"/>
      <c r="F342" s="229" t="s">
        <v>1381</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305</v>
      </c>
      <c r="AU342" s="19" t="s">
        <v>81</v>
      </c>
    </row>
    <row r="343" s="14" customFormat="1">
      <c r="A343" s="14"/>
      <c r="B343" s="244"/>
      <c r="C343" s="245"/>
      <c r="D343" s="235" t="s">
        <v>307</v>
      </c>
      <c r="E343" s="246" t="s">
        <v>21</v>
      </c>
      <c r="F343" s="247" t="s">
        <v>1382</v>
      </c>
      <c r="G343" s="245"/>
      <c r="H343" s="248">
        <v>24</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307</v>
      </c>
      <c r="AU343" s="254" t="s">
        <v>81</v>
      </c>
      <c r="AV343" s="14" t="s">
        <v>81</v>
      </c>
      <c r="AW343" s="14" t="s">
        <v>33</v>
      </c>
      <c r="AX343" s="14" t="s">
        <v>72</v>
      </c>
      <c r="AY343" s="254" t="s">
        <v>295</v>
      </c>
    </row>
    <row r="344" s="15" customFormat="1">
      <c r="A344" s="15"/>
      <c r="B344" s="255"/>
      <c r="C344" s="256"/>
      <c r="D344" s="235" t="s">
        <v>307</v>
      </c>
      <c r="E344" s="257" t="s">
        <v>21</v>
      </c>
      <c r="F344" s="258" t="s">
        <v>312</v>
      </c>
      <c r="G344" s="256"/>
      <c r="H344" s="259">
        <v>24</v>
      </c>
      <c r="I344" s="260"/>
      <c r="J344" s="256"/>
      <c r="K344" s="256"/>
      <c r="L344" s="261"/>
      <c r="M344" s="262"/>
      <c r="N344" s="263"/>
      <c r="O344" s="263"/>
      <c r="P344" s="263"/>
      <c r="Q344" s="263"/>
      <c r="R344" s="263"/>
      <c r="S344" s="263"/>
      <c r="T344" s="264"/>
      <c r="U344" s="15"/>
      <c r="V344" s="15"/>
      <c r="W344" s="15"/>
      <c r="X344" s="15"/>
      <c r="Y344" s="15"/>
      <c r="Z344" s="15"/>
      <c r="AA344" s="15"/>
      <c r="AB344" s="15"/>
      <c r="AC344" s="15"/>
      <c r="AD344" s="15"/>
      <c r="AE344" s="15"/>
      <c r="AT344" s="265" t="s">
        <v>307</v>
      </c>
      <c r="AU344" s="265" t="s">
        <v>81</v>
      </c>
      <c r="AV344" s="15" t="s">
        <v>303</v>
      </c>
      <c r="AW344" s="15" t="s">
        <v>33</v>
      </c>
      <c r="AX344" s="15" t="s">
        <v>79</v>
      </c>
      <c r="AY344" s="265" t="s">
        <v>295</v>
      </c>
    </row>
    <row r="345" s="2" customFormat="1" ht="24.15" customHeight="1">
      <c r="A345" s="40"/>
      <c r="B345" s="41"/>
      <c r="C345" s="286" t="s">
        <v>863</v>
      </c>
      <c r="D345" s="286" t="s">
        <v>947</v>
      </c>
      <c r="E345" s="287" t="s">
        <v>1383</v>
      </c>
      <c r="F345" s="288" t="s">
        <v>1384</v>
      </c>
      <c r="G345" s="289" t="s">
        <v>459</v>
      </c>
      <c r="H345" s="290">
        <v>24</v>
      </c>
      <c r="I345" s="291"/>
      <c r="J345" s="292">
        <f>ROUND(I345*H345,2)</f>
        <v>0</v>
      </c>
      <c r="K345" s="288" t="s">
        <v>302</v>
      </c>
      <c r="L345" s="293"/>
      <c r="M345" s="294" t="s">
        <v>21</v>
      </c>
      <c r="N345" s="295" t="s">
        <v>43</v>
      </c>
      <c r="O345" s="86"/>
      <c r="P345" s="224">
        <f>O345*H345</f>
        <v>0</v>
      </c>
      <c r="Q345" s="224">
        <v>0.0014</v>
      </c>
      <c r="R345" s="224">
        <f>Q345*H345</f>
        <v>0.033599999999999998</v>
      </c>
      <c r="S345" s="224">
        <v>0</v>
      </c>
      <c r="T345" s="225">
        <f>S345*H345</f>
        <v>0</v>
      </c>
      <c r="U345" s="40"/>
      <c r="V345" s="40"/>
      <c r="W345" s="40"/>
      <c r="X345" s="40"/>
      <c r="Y345" s="40"/>
      <c r="Z345" s="40"/>
      <c r="AA345" s="40"/>
      <c r="AB345" s="40"/>
      <c r="AC345" s="40"/>
      <c r="AD345" s="40"/>
      <c r="AE345" s="40"/>
      <c r="AR345" s="226" t="s">
        <v>997</v>
      </c>
      <c r="AT345" s="226" t="s">
        <v>947</v>
      </c>
      <c r="AU345" s="226" t="s">
        <v>81</v>
      </c>
      <c r="AY345" s="19" t="s">
        <v>295</v>
      </c>
      <c r="BE345" s="227">
        <f>IF(N345="základní",J345,0)</f>
        <v>0</v>
      </c>
      <c r="BF345" s="227">
        <f>IF(N345="snížená",J345,0)</f>
        <v>0</v>
      </c>
      <c r="BG345" s="227">
        <f>IF(N345="zákl. přenesená",J345,0)</f>
        <v>0</v>
      </c>
      <c r="BH345" s="227">
        <f>IF(N345="sníž. přenesená",J345,0)</f>
        <v>0</v>
      </c>
      <c r="BI345" s="227">
        <f>IF(N345="nulová",J345,0)</f>
        <v>0</v>
      </c>
      <c r="BJ345" s="19" t="s">
        <v>79</v>
      </c>
      <c r="BK345" s="227">
        <f>ROUND(I345*H345,2)</f>
        <v>0</v>
      </c>
      <c r="BL345" s="19" t="s">
        <v>373</v>
      </c>
      <c r="BM345" s="226" t="s">
        <v>2083</v>
      </c>
    </row>
    <row r="346" s="2" customFormat="1" ht="37.8" customHeight="1">
      <c r="A346" s="40"/>
      <c r="B346" s="41"/>
      <c r="C346" s="215" t="s">
        <v>1137</v>
      </c>
      <c r="D346" s="215" t="s">
        <v>298</v>
      </c>
      <c r="E346" s="216" t="s">
        <v>1386</v>
      </c>
      <c r="F346" s="217" t="s">
        <v>1387</v>
      </c>
      <c r="G346" s="218" t="s">
        <v>459</v>
      </c>
      <c r="H346" s="219">
        <v>2</v>
      </c>
      <c r="I346" s="220"/>
      <c r="J346" s="221">
        <f>ROUND(I346*H346,2)</f>
        <v>0</v>
      </c>
      <c r="K346" s="217" t="s">
        <v>302</v>
      </c>
      <c r="L346" s="46"/>
      <c r="M346" s="222" t="s">
        <v>21</v>
      </c>
      <c r="N346" s="223" t="s">
        <v>43</v>
      </c>
      <c r="O346" s="86"/>
      <c r="P346" s="224">
        <f>O346*H346</f>
        <v>0</v>
      </c>
      <c r="Q346" s="224">
        <v>3.0000000000000001E-05</v>
      </c>
      <c r="R346" s="224">
        <f>Q346*H346</f>
        <v>6.0000000000000002E-05</v>
      </c>
      <c r="S346" s="224">
        <v>0</v>
      </c>
      <c r="T346" s="225">
        <f>S346*H346</f>
        <v>0</v>
      </c>
      <c r="U346" s="40"/>
      <c r="V346" s="40"/>
      <c r="W346" s="40"/>
      <c r="X346" s="40"/>
      <c r="Y346" s="40"/>
      <c r="Z346" s="40"/>
      <c r="AA346" s="40"/>
      <c r="AB346" s="40"/>
      <c r="AC346" s="40"/>
      <c r="AD346" s="40"/>
      <c r="AE346" s="40"/>
      <c r="AR346" s="226" t="s">
        <v>373</v>
      </c>
      <c r="AT346" s="226" t="s">
        <v>298</v>
      </c>
      <c r="AU346" s="226" t="s">
        <v>81</v>
      </c>
      <c r="AY346" s="19" t="s">
        <v>295</v>
      </c>
      <c r="BE346" s="227">
        <f>IF(N346="základní",J346,0)</f>
        <v>0</v>
      </c>
      <c r="BF346" s="227">
        <f>IF(N346="snížená",J346,0)</f>
        <v>0</v>
      </c>
      <c r="BG346" s="227">
        <f>IF(N346="zákl. přenesená",J346,0)</f>
        <v>0</v>
      </c>
      <c r="BH346" s="227">
        <f>IF(N346="sníž. přenesená",J346,0)</f>
        <v>0</v>
      </c>
      <c r="BI346" s="227">
        <f>IF(N346="nulová",J346,0)</f>
        <v>0</v>
      </c>
      <c r="BJ346" s="19" t="s">
        <v>79</v>
      </c>
      <c r="BK346" s="227">
        <f>ROUND(I346*H346,2)</f>
        <v>0</v>
      </c>
      <c r="BL346" s="19" t="s">
        <v>373</v>
      </c>
      <c r="BM346" s="226" t="s">
        <v>2084</v>
      </c>
    </row>
    <row r="347" s="2" customFormat="1">
      <c r="A347" s="40"/>
      <c r="B347" s="41"/>
      <c r="C347" s="42"/>
      <c r="D347" s="228" t="s">
        <v>305</v>
      </c>
      <c r="E347" s="42"/>
      <c r="F347" s="229" t="s">
        <v>1389</v>
      </c>
      <c r="G347" s="42"/>
      <c r="H347" s="42"/>
      <c r="I347" s="230"/>
      <c r="J347" s="42"/>
      <c r="K347" s="42"/>
      <c r="L347" s="46"/>
      <c r="M347" s="231"/>
      <c r="N347" s="232"/>
      <c r="O347" s="86"/>
      <c r="P347" s="86"/>
      <c r="Q347" s="86"/>
      <c r="R347" s="86"/>
      <c r="S347" s="86"/>
      <c r="T347" s="87"/>
      <c r="U347" s="40"/>
      <c r="V347" s="40"/>
      <c r="W347" s="40"/>
      <c r="X347" s="40"/>
      <c r="Y347" s="40"/>
      <c r="Z347" s="40"/>
      <c r="AA347" s="40"/>
      <c r="AB347" s="40"/>
      <c r="AC347" s="40"/>
      <c r="AD347" s="40"/>
      <c r="AE347" s="40"/>
      <c r="AT347" s="19" t="s">
        <v>305</v>
      </c>
      <c r="AU347" s="19" t="s">
        <v>81</v>
      </c>
    </row>
    <row r="348" s="14" customFormat="1">
      <c r="A348" s="14"/>
      <c r="B348" s="244"/>
      <c r="C348" s="245"/>
      <c r="D348" s="235" t="s">
        <v>307</v>
      </c>
      <c r="E348" s="246" t="s">
        <v>21</v>
      </c>
      <c r="F348" s="247" t="s">
        <v>1390</v>
      </c>
      <c r="G348" s="245"/>
      <c r="H348" s="248">
        <v>2</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307</v>
      </c>
      <c r="AU348" s="254" t="s">
        <v>81</v>
      </c>
      <c r="AV348" s="14" t="s">
        <v>81</v>
      </c>
      <c r="AW348" s="14" t="s">
        <v>33</v>
      </c>
      <c r="AX348" s="14" t="s">
        <v>72</v>
      </c>
      <c r="AY348" s="254" t="s">
        <v>295</v>
      </c>
    </row>
    <row r="349" s="15" customFormat="1">
      <c r="A349" s="15"/>
      <c r="B349" s="255"/>
      <c r="C349" s="256"/>
      <c r="D349" s="235" t="s">
        <v>307</v>
      </c>
      <c r="E349" s="257" t="s">
        <v>21</v>
      </c>
      <c r="F349" s="258" t="s">
        <v>312</v>
      </c>
      <c r="G349" s="256"/>
      <c r="H349" s="259">
        <v>2</v>
      </c>
      <c r="I349" s="260"/>
      <c r="J349" s="256"/>
      <c r="K349" s="256"/>
      <c r="L349" s="261"/>
      <c r="M349" s="262"/>
      <c r="N349" s="263"/>
      <c r="O349" s="263"/>
      <c r="P349" s="263"/>
      <c r="Q349" s="263"/>
      <c r="R349" s="263"/>
      <c r="S349" s="263"/>
      <c r="T349" s="264"/>
      <c r="U349" s="15"/>
      <c r="V349" s="15"/>
      <c r="W349" s="15"/>
      <c r="X349" s="15"/>
      <c r="Y349" s="15"/>
      <c r="Z349" s="15"/>
      <c r="AA349" s="15"/>
      <c r="AB349" s="15"/>
      <c r="AC349" s="15"/>
      <c r="AD349" s="15"/>
      <c r="AE349" s="15"/>
      <c r="AT349" s="265" t="s">
        <v>307</v>
      </c>
      <c r="AU349" s="265" t="s">
        <v>81</v>
      </c>
      <c r="AV349" s="15" t="s">
        <v>303</v>
      </c>
      <c r="AW349" s="15" t="s">
        <v>33</v>
      </c>
      <c r="AX349" s="15" t="s">
        <v>79</v>
      </c>
      <c r="AY349" s="265" t="s">
        <v>295</v>
      </c>
    </row>
    <row r="350" s="2" customFormat="1" ht="24.15" customHeight="1">
      <c r="A350" s="40"/>
      <c r="B350" s="41"/>
      <c r="C350" s="286" t="s">
        <v>1144</v>
      </c>
      <c r="D350" s="286" t="s">
        <v>947</v>
      </c>
      <c r="E350" s="287" t="s">
        <v>1004</v>
      </c>
      <c r="F350" s="288" t="s">
        <v>1005</v>
      </c>
      <c r="G350" s="289" t="s">
        <v>459</v>
      </c>
      <c r="H350" s="290">
        <v>2</v>
      </c>
      <c r="I350" s="291"/>
      <c r="J350" s="292">
        <f>ROUND(I350*H350,2)</f>
        <v>0</v>
      </c>
      <c r="K350" s="288" t="s">
        <v>302</v>
      </c>
      <c r="L350" s="293"/>
      <c r="M350" s="294" t="s">
        <v>21</v>
      </c>
      <c r="N350" s="295" t="s">
        <v>43</v>
      </c>
      <c r="O350" s="86"/>
      <c r="P350" s="224">
        <f>O350*H350</f>
        <v>0</v>
      </c>
      <c r="Q350" s="224">
        <v>0.0061999999999999998</v>
      </c>
      <c r="R350" s="224">
        <f>Q350*H350</f>
        <v>0.0124</v>
      </c>
      <c r="S350" s="224">
        <v>0</v>
      </c>
      <c r="T350" s="225">
        <f>S350*H350</f>
        <v>0</v>
      </c>
      <c r="U350" s="40"/>
      <c r="V350" s="40"/>
      <c r="W350" s="40"/>
      <c r="X350" s="40"/>
      <c r="Y350" s="40"/>
      <c r="Z350" s="40"/>
      <c r="AA350" s="40"/>
      <c r="AB350" s="40"/>
      <c r="AC350" s="40"/>
      <c r="AD350" s="40"/>
      <c r="AE350" s="40"/>
      <c r="AR350" s="226" t="s">
        <v>997</v>
      </c>
      <c r="AT350" s="226" t="s">
        <v>947</v>
      </c>
      <c r="AU350" s="226" t="s">
        <v>81</v>
      </c>
      <c r="AY350" s="19" t="s">
        <v>295</v>
      </c>
      <c r="BE350" s="227">
        <f>IF(N350="základní",J350,0)</f>
        <v>0</v>
      </c>
      <c r="BF350" s="227">
        <f>IF(N350="snížená",J350,0)</f>
        <v>0</v>
      </c>
      <c r="BG350" s="227">
        <f>IF(N350="zákl. přenesená",J350,0)</f>
        <v>0</v>
      </c>
      <c r="BH350" s="227">
        <f>IF(N350="sníž. přenesená",J350,0)</f>
        <v>0</v>
      </c>
      <c r="BI350" s="227">
        <f>IF(N350="nulová",J350,0)</f>
        <v>0</v>
      </c>
      <c r="BJ350" s="19" t="s">
        <v>79</v>
      </c>
      <c r="BK350" s="227">
        <f>ROUND(I350*H350,2)</f>
        <v>0</v>
      </c>
      <c r="BL350" s="19" t="s">
        <v>373</v>
      </c>
      <c r="BM350" s="226" t="s">
        <v>2085</v>
      </c>
    </row>
    <row r="351" s="2" customFormat="1" ht="37.8" customHeight="1">
      <c r="A351" s="40"/>
      <c r="B351" s="41"/>
      <c r="C351" s="215" t="s">
        <v>1149</v>
      </c>
      <c r="D351" s="215" t="s">
        <v>298</v>
      </c>
      <c r="E351" s="216" t="s">
        <v>1392</v>
      </c>
      <c r="F351" s="217" t="s">
        <v>1393</v>
      </c>
      <c r="G351" s="218" t="s">
        <v>459</v>
      </c>
      <c r="H351" s="219">
        <v>2</v>
      </c>
      <c r="I351" s="220"/>
      <c r="J351" s="221">
        <f>ROUND(I351*H351,2)</f>
        <v>0</v>
      </c>
      <c r="K351" s="217" t="s">
        <v>302</v>
      </c>
      <c r="L351" s="46"/>
      <c r="M351" s="222" t="s">
        <v>21</v>
      </c>
      <c r="N351" s="223" t="s">
        <v>43</v>
      </c>
      <c r="O351" s="86"/>
      <c r="P351" s="224">
        <f>O351*H351</f>
        <v>0</v>
      </c>
      <c r="Q351" s="224">
        <v>3.0000000000000001E-05</v>
      </c>
      <c r="R351" s="224">
        <f>Q351*H351</f>
        <v>6.0000000000000002E-05</v>
      </c>
      <c r="S351" s="224">
        <v>0</v>
      </c>
      <c r="T351" s="225">
        <f>S351*H351</f>
        <v>0</v>
      </c>
      <c r="U351" s="40"/>
      <c r="V351" s="40"/>
      <c r="W351" s="40"/>
      <c r="X351" s="40"/>
      <c r="Y351" s="40"/>
      <c r="Z351" s="40"/>
      <c r="AA351" s="40"/>
      <c r="AB351" s="40"/>
      <c r="AC351" s="40"/>
      <c r="AD351" s="40"/>
      <c r="AE351" s="40"/>
      <c r="AR351" s="226" t="s">
        <v>373</v>
      </c>
      <c r="AT351" s="226" t="s">
        <v>298</v>
      </c>
      <c r="AU351" s="226" t="s">
        <v>81</v>
      </c>
      <c r="AY351" s="19" t="s">
        <v>295</v>
      </c>
      <c r="BE351" s="227">
        <f>IF(N351="základní",J351,0)</f>
        <v>0</v>
      </c>
      <c r="BF351" s="227">
        <f>IF(N351="snížená",J351,0)</f>
        <v>0</v>
      </c>
      <c r="BG351" s="227">
        <f>IF(N351="zákl. přenesená",J351,0)</f>
        <v>0</v>
      </c>
      <c r="BH351" s="227">
        <f>IF(N351="sníž. přenesená",J351,0)</f>
        <v>0</v>
      </c>
      <c r="BI351" s="227">
        <f>IF(N351="nulová",J351,0)</f>
        <v>0</v>
      </c>
      <c r="BJ351" s="19" t="s">
        <v>79</v>
      </c>
      <c r="BK351" s="227">
        <f>ROUND(I351*H351,2)</f>
        <v>0</v>
      </c>
      <c r="BL351" s="19" t="s">
        <v>373</v>
      </c>
      <c r="BM351" s="226" t="s">
        <v>2086</v>
      </c>
    </row>
    <row r="352" s="2" customFormat="1">
      <c r="A352" s="40"/>
      <c r="B352" s="41"/>
      <c r="C352" s="42"/>
      <c r="D352" s="228" t="s">
        <v>305</v>
      </c>
      <c r="E352" s="42"/>
      <c r="F352" s="229" t="s">
        <v>1395</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305</v>
      </c>
      <c r="AU352" s="19" t="s">
        <v>81</v>
      </c>
    </row>
    <row r="353" s="14" customFormat="1">
      <c r="A353" s="14"/>
      <c r="B353" s="244"/>
      <c r="C353" s="245"/>
      <c r="D353" s="235" t="s">
        <v>307</v>
      </c>
      <c r="E353" s="246" t="s">
        <v>21</v>
      </c>
      <c r="F353" s="247" t="s">
        <v>1396</v>
      </c>
      <c r="G353" s="245"/>
      <c r="H353" s="248">
        <v>2</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307</v>
      </c>
      <c r="AU353" s="254" t="s">
        <v>81</v>
      </c>
      <c r="AV353" s="14" t="s">
        <v>81</v>
      </c>
      <c r="AW353" s="14" t="s">
        <v>33</v>
      </c>
      <c r="AX353" s="14" t="s">
        <v>72</v>
      </c>
      <c r="AY353" s="254" t="s">
        <v>295</v>
      </c>
    </row>
    <row r="354" s="15" customFormat="1">
      <c r="A354" s="15"/>
      <c r="B354" s="255"/>
      <c r="C354" s="256"/>
      <c r="D354" s="235" t="s">
        <v>307</v>
      </c>
      <c r="E354" s="257" t="s">
        <v>21</v>
      </c>
      <c r="F354" s="258" t="s">
        <v>312</v>
      </c>
      <c r="G354" s="256"/>
      <c r="H354" s="259">
        <v>2</v>
      </c>
      <c r="I354" s="260"/>
      <c r="J354" s="256"/>
      <c r="K354" s="256"/>
      <c r="L354" s="261"/>
      <c r="M354" s="262"/>
      <c r="N354" s="263"/>
      <c r="O354" s="263"/>
      <c r="P354" s="263"/>
      <c r="Q354" s="263"/>
      <c r="R354" s="263"/>
      <c r="S354" s="263"/>
      <c r="T354" s="264"/>
      <c r="U354" s="15"/>
      <c r="V354" s="15"/>
      <c r="W354" s="15"/>
      <c r="X354" s="15"/>
      <c r="Y354" s="15"/>
      <c r="Z354" s="15"/>
      <c r="AA354" s="15"/>
      <c r="AB354" s="15"/>
      <c r="AC354" s="15"/>
      <c r="AD354" s="15"/>
      <c r="AE354" s="15"/>
      <c r="AT354" s="265" t="s">
        <v>307</v>
      </c>
      <c r="AU354" s="265" t="s">
        <v>81</v>
      </c>
      <c r="AV354" s="15" t="s">
        <v>303</v>
      </c>
      <c r="AW354" s="15" t="s">
        <v>33</v>
      </c>
      <c r="AX354" s="15" t="s">
        <v>79</v>
      </c>
      <c r="AY354" s="265" t="s">
        <v>295</v>
      </c>
    </row>
    <row r="355" s="2" customFormat="1" ht="24.15" customHeight="1">
      <c r="A355" s="40"/>
      <c r="B355" s="41"/>
      <c r="C355" s="286" t="s">
        <v>1154</v>
      </c>
      <c r="D355" s="286" t="s">
        <v>947</v>
      </c>
      <c r="E355" s="287" t="s">
        <v>1397</v>
      </c>
      <c r="F355" s="288" t="s">
        <v>1398</v>
      </c>
      <c r="G355" s="289" t="s">
        <v>459</v>
      </c>
      <c r="H355" s="290">
        <v>2</v>
      </c>
      <c r="I355" s="291"/>
      <c r="J355" s="292">
        <f>ROUND(I355*H355,2)</f>
        <v>0</v>
      </c>
      <c r="K355" s="288" t="s">
        <v>302</v>
      </c>
      <c r="L355" s="293"/>
      <c r="M355" s="294" t="s">
        <v>21</v>
      </c>
      <c r="N355" s="295" t="s">
        <v>43</v>
      </c>
      <c r="O355" s="86"/>
      <c r="P355" s="224">
        <f>O355*H355</f>
        <v>0</v>
      </c>
      <c r="Q355" s="224">
        <v>0.0118</v>
      </c>
      <c r="R355" s="224">
        <f>Q355*H355</f>
        <v>0.023599999999999999</v>
      </c>
      <c r="S355" s="224">
        <v>0</v>
      </c>
      <c r="T355" s="225">
        <f>S355*H355</f>
        <v>0</v>
      </c>
      <c r="U355" s="40"/>
      <c r="V355" s="40"/>
      <c r="W355" s="40"/>
      <c r="X355" s="40"/>
      <c r="Y355" s="40"/>
      <c r="Z355" s="40"/>
      <c r="AA355" s="40"/>
      <c r="AB355" s="40"/>
      <c r="AC355" s="40"/>
      <c r="AD355" s="40"/>
      <c r="AE355" s="40"/>
      <c r="AR355" s="226" t="s">
        <v>997</v>
      </c>
      <c r="AT355" s="226" t="s">
        <v>947</v>
      </c>
      <c r="AU355" s="226" t="s">
        <v>81</v>
      </c>
      <c r="AY355" s="19" t="s">
        <v>295</v>
      </c>
      <c r="BE355" s="227">
        <f>IF(N355="základní",J355,0)</f>
        <v>0</v>
      </c>
      <c r="BF355" s="227">
        <f>IF(N355="snížená",J355,0)</f>
        <v>0</v>
      </c>
      <c r="BG355" s="227">
        <f>IF(N355="zákl. přenesená",J355,0)</f>
        <v>0</v>
      </c>
      <c r="BH355" s="227">
        <f>IF(N355="sníž. přenesená",J355,0)</f>
        <v>0</v>
      </c>
      <c r="BI355" s="227">
        <f>IF(N355="nulová",J355,0)</f>
        <v>0</v>
      </c>
      <c r="BJ355" s="19" t="s">
        <v>79</v>
      </c>
      <c r="BK355" s="227">
        <f>ROUND(I355*H355,2)</f>
        <v>0</v>
      </c>
      <c r="BL355" s="19" t="s">
        <v>373</v>
      </c>
      <c r="BM355" s="226" t="s">
        <v>2087</v>
      </c>
    </row>
    <row r="356" s="2" customFormat="1" ht="37.8" customHeight="1">
      <c r="A356" s="40"/>
      <c r="B356" s="41"/>
      <c r="C356" s="215" t="s">
        <v>1161</v>
      </c>
      <c r="D356" s="215" t="s">
        <v>298</v>
      </c>
      <c r="E356" s="216" t="s">
        <v>1400</v>
      </c>
      <c r="F356" s="217" t="s">
        <v>1401</v>
      </c>
      <c r="G356" s="218" t="s">
        <v>459</v>
      </c>
      <c r="H356" s="219">
        <v>1</v>
      </c>
      <c r="I356" s="220"/>
      <c r="J356" s="221">
        <f>ROUND(I356*H356,2)</f>
        <v>0</v>
      </c>
      <c r="K356" s="217" t="s">
        <v>302</v>
      </c>
      <c r="L356" s="46"/>
      <c r="M356" s="222" t="s">
        <v>21</v>
      </c>
      <c r="N356" s="223" t="s">
        <v>43</v>
      </c>
      <c r="O356" s="86"/>
      <c r="P356" s="224">
        <f>O356*H356</f>
        <v>0</v>
      </c>
      <c r="Q356" s="224">
        <v>6.0000000000000002E-05</v>
      </c>
      <c r="R356" s="224">
        <f>Q356*H356</f>
        <v>6.0000000000000002E-05</v>
      </c>
      <c r="S356" s="224">
        <v>0</v>
      </c>
      <c r="T356" s="225">
        <f>S356*H356</f>
        <v>0</v>
      </c>
      <c r="U356" s="40"/>
      <c r="V356" s="40"/>
      <c r="W356" s="40"/>
      <c r="X356" s="40"/>
      <c r="Y356" s="40"/>
      <c r="Z356" s="40"/>
      <c r="AA356" s="40"/>
      <c r="AB356" s="40"/>
      <c r="AC356" s="40"/>
      <c r="AD356" s="40"/>
      <c r="AE356" s="40"/>
      <c r="AR356" s="226" t="s">
        <v>373</v>
      </c>
      <c r="AT356" s="226" t="s">
        <v>298</v>
      </c>
      <c r="AU356" s="226" t="s">
        <v>81</v>
      </c>
      <c r="AY356" s="19" t="s">
        <v>295</v>
      </c>
      <c r="BE356" s="227">
        <f>IF(N356="základní",J356,0)</f>
        <v>0</v>
      </c>
      <c r="BF356" s="227">
        <f>IF(N356="snížená",J356,0)</f>
        <v>0</v>
      </c>
      <c r="BG356" s="227">
        <f>IF(N356="zákl. přenesená",J356,0)</f>
        <v>0</v>
      </c>
      <c r="BH356" s="227">
        <f>IF(N356="sníž. přenesená",J356,0)</f>
        <v>0</v>
      </c>
      <c r="BI356" s="227">
        <f>IF(N356="nulová",J356,0)</f>
        <v>0</v>
      </c>
      <c r="BJ356" s="19" t="s">
        <v>79</v>
      </c>
      <c r="BK356" s="227">
        <f>ROUND(I356*H356,2)</f>
        <v>0</v>
      </c>
      <c r="BL356" s="19" t="s">
        <v>373</v>
      </c>
      <c r="BM356" s="226" t="s">
        <v>2088</v>
      </c>
    </row>
    <row r="357" s="2" customFormat="1">
      <c r="A357" s="40"/>
      <c r="B357" s="41"/>
      <c r="C357" s="42"/>
      <c r="D357" s="228" t="s">
        <v>305</v>
      </c>
      <c r="E357" s="42"/>
      <c r="F357" s="229" t="s">
        <v>1403</v>
      </c>
      <c r="G357" s="42"/>
      <c r="H357" s="42"/>
      <c r="I357" s="230"/>
      <c r="J357" s="42"/>
      <c r="K357" s="42"/>
      <c r="L357" s="46"/>
      <c r="M357" s="231"/>
      <c r="N357" s="232"/>
      <c r="O357" s="86"/>
      <c r="P357" s="86"/>
      <c r="Q357" s="86"/>
      <c r="R357" s="86"/>
      <c r="S357" s="86"/>
      <c r="T357" s="87"/>
      <c r="U357" s="40"/>
      <c r="V357" s="40"/>
      <c r="W357" s="40"/>
      <c r="X357" s="40"/>
      <c r="Y357" s="40"/>
      <c r="Z357" s="40"/>
      <c r="AA357" s="40"/>
      <c r="AB357" s="40"/>
      <c r="AC357" s="40"/>
      <c r="AD357" s="40"/>
      <c r="AE357" s="40"/>
      <c r="AT357" s="19" t="s">
        <v>305</v>
      </c>
      <c r="AU357" s="19" t="s">
        <v>81</v>
      </c>
    </row>
    <row r="358" s="14" customFormat="1">
      <c r="A358" s="14"/>
      <c r="B358" s="244"/>
      <c r="C358" s="245"/>
      <c r="D358" s="235" t="s">
        <v>307</v>
      </c>
      <c r="E358" s="246" t="s">
        <v>21</v>
      </c>
      <c r="F358" s="247" t="s">
        <v>1404</v>
      </c>
      <c r="G358" s="245"/>
      <c r="H358" s="248">
        <v>1</v>
      </c>
      <c r="I358" s="249"/>
      <c r="J358" s="245"/>
      <c r="K358" s="245"/>
      <c r="L358" s="250"/>
      <c r="M358" s="251"/>
      <c r="N358" s="252"/>
      <c r="O358" s="252"/>
      <c r="P358" s="252"/>
      <c r="Q358" s="252"/>
      <c r="R358" s="252"/>
      <c r="S358" s="252"/>
      <c r="T358" s="253"/>
      <c r="U358" s="14"/>
      <c r="V358" s="14"/>
      <c r="W358" s="14"/>
      <c r="X358" s="14"/>
      <c r="Y358" s="14"/>
      <c r="Z358" s="14"/>
      <c r="AA358" s="14"/>
      <c r="AB358" s="14"/>
      <c r="AC358" s="14"/>
      <c r="AD358" s="14"/>
      <c r="AE358" s="14"/>
      <c r="AT358" s="254" t="s">
        <v>307</v>
      </c>
      <c r="AU358" s="254" t="s">
        <v>81</v>
      </c>
      <c r="AV358" s="14" t="s">
        <v>81</v>
      </c>
      <c r="AW358" s="14" t="s">
        <v>33</v>
      </c>
      <c r="AX358" s="14" t="s">
        <v>72</v>
      </c>
      <c r="AY358" s="254" t="s">
        <v>295</v>
      </c>
    </row>
    <row r="359" s="15" customFormat="1">
      <c r="A359" s="15"/>
      <c r="B359" s="255"/>
      <c r="C359" s="256"/>
      <c r="D359" s="235" t="s">
        <v>307</v>
      </c>
      <c r="E359" s="257" t="s">
        <v>21</v>
      </c>
      <c r="F359" s="258" t="s">
        <v>312</v>
      </c>
      <c r="G359" s="256"/>
      <c r="H359" s="259">
        <v>1</v>
      </c>
      <c r="I359" s="260"/>
      <c r="J359" s="256"/>
      <c r="K359" s="256"/>
      <c r="L359" s="261"/>
      <c r="M359" s="262"/>
      <c r="N359" s="263"/>
      <c r="O359" s="263"/>
      <c r="P359" s="263"/>
      <c r="Q359" s="263"/>
      <c r="R359" s="263"/>
      <c r="S359" s="263"/>
      <c r="T359" s="264"/>
      <c r="U359" s="15"/>
      <c r="V359" s="15"/>
      <c r="W359" s="15"/>
      <c r="X359" s="15"/>
      <c r="Y359" s="15"/>
      <c r="Z359" s="15"/>
      <c r="AA359" s="15"/>
      <c r="AB359" s="15"/>
      <c r="AC359" s="15"/>
      <c r="AD359" s="15"/>
      <c r="AE359" s="15"/>
      <c r="AT359" s="265" t="s">
        <v>307</v>
      </c>
      <c r="AU359" s="265" t="s">
        <v>81</v>
      </c>
      <c r="AV359" s="15" t="s">
        <v>303</v>
      </c>
      <c r="AW359" s="15" t="s">
        <v>33</v>
      </c>
      <c r="AX359" s="15" t="s">
        <v>79</v>
      </c>
      <c r="AY359" s="265" t="s">
        <v>295</v>
      </c>
    </row>
    <row r="360" s="2" customFormat="1" ht="24.15" customHeight="1">
      <c r="A360" s="40"/>
      <c r="B360" s="41"/>
      <c r="C360" s="286" t="s">
        <v>1168</v>
      </c>
      <c r="D360" s="286" t="s">
        <v>947</v>
      </c>
      <c r="E360" s="287" t="s">
        <v>1405</v>
      </c>
      <c r="F360" s="288" t="s">
        <v>1406</v>
      </c>
      <c r="G360" s="289" t="s">
        <v>459</v>
      </c>
      <c r="H360" s="290">
        <v>1</v>
      </c>
      <c r="I360" s="291"/>
      <c r="J360" s="292">
        <f>ROUND(I360*H360,2)</f>
        <v>0</v>
      </c>
      <c r="K360" s="288" t="s">
        <v>302</v>
      </c>
      <c r="L360" s="293"/>
      <c r="M360" s="294" t="s">
        <v>21</v>
      </c>
      <c r="N360" s="295" t="s">
        <v>43</v>
      </c>
      <c r="O360" s="86"/>
      <c r="P360" s="224">
        <f>O360*H360</f>
        <v>0</v>
      </c>
      <c r="Q360" s="224">
        <v>0.021899999999999999</v>
      </c>
      <c r="R360" s="224">
        <f>Q360*H360</f>
        <v>0.021899999999999999</v>
      </c>
      <c r="S360" s="224">
        <v>0</v>
      </c>
      <c r="T360" s="225">
        <f>S360*H360</f>
        <v>0</v>
      </c>
      <c r="U360" s="40"/>
      <c r="V360" s="40"/>
      <c r="W360" s="40"/>
      <c r="X360" s="40"/>
      <c r="Y360" s="40"/>
      <c r="Z360" s="40"/>
      <c r="AA360" s="40"/>
      <c r="AB360" s="40"/>
      <c r="AC360" s="40"/>
      <c r="AD360" s="40"/>
      <c r="AE360" s="40"/>
      <c r="AR360" s="226" t="s">
        <v>997</v>
      </c>
      <c r="AT360" s="226" t="s">
        <v>947</v>
      </c>
      <c r="AU360" s="226" t="s">
        <v>81</v>
      </c>
      <c r="AY360" s="19" t="s">
        <v>295</v>
      </c>
      <c r="BE360" s="227">
        <f>IF(N360="základní",J360,0)</f>
        <v>0</v>
      </c>
      <c r="BF360" s="227">
        <f>IF(N360="snížená",J360,0)</f>
        <v>0</v>
      </c>
      <c r="BG360" s="227">
        <f>IF(N360="zákl. přenesená",J360,0)</f>
        <v>0</v>
      </c>
      <c r="BH360" s="227">
        <f>IF(N360="sníž. přenesená",J360,0)</f>
        <v>0</v>
      </c>
      <c r="BI360" s="227">
        <f>IF(N360="nulová",J360,0)</f>
        <v>0</v>
      </c>
      <c r="BJ360" s="19" t="s">
        <v>79</v>
      </c>
      <c r="BK360" s="227">
        <f>ROUND(I360*H360,2)</f>
        <v>0</v>
      </c>
      <c r="BL360" s="19" t="s">
        <v>373</v>
      </c>
      <c r="BM360" s="226" t="s">
        <v>2089</v>
      </c>
    </row>
    <row r="361" s="2" customFormat="1" ht="33" customHeight="1">
      <c r="A361" s="40"/>
      <c r="B361" s="41"/>
      <c r="C361" s="215" t="s">
        <v>1173</v>
      </c>
      <c r="D361" s="215" t="s">
        <v>298</v>
      </c>
      <c r="E361" s="216" t="s">
        <v>1408</v>
      </c>
      <c r="F361" s="217" t="s">
        <v>1409</v>
      </c>
      <c r="G361" s="218" t="s">
        <v>459</v>
      </c>
      <c r="H361" s="219">
        <v>2</v>
      </c>
      <c r="I361" s="220"/>
      <c r="J361" s="221">
        <f>ROUND(I361*H361,2)</f>
        <v>0</v>
      </c>
      <c r="K361" s="217" t="s">
        <v>302</v>
      </c>
      <c r="L361" s="46"/>
      <c r="M361" s="222" t="s">
        <v>21</v>
      </c>
      <c r="N361" s="223" t="s">
        <v>43</v>
      </c>
      <c r="O361" s="86"/>
      <c r="P361" s="224">
        <f>O361*H361</f>
        <v>0</v>
      </c>
      <c r="Q361" s="224">
        <v>1.0000000000000001E-05</v>
      </c>
      <c r="R361" s="224">
        <f>Q361*H361</f>
        <v>2.0000000000000002E-05</v>
      </c>
      <c r="S361" s="224">
        <v>0</v>
      </c>
      <c r="T361" s="225">
        <f>S361*H361</f>
        <v>0</v>
      </c>
      <c r="U361" s="40"/>
      <c r="V361" s="40"/>
      <c r="W361" s="40"/>
      <c r="X361" s="40"/>
      <c r="Y361" s="40"/>
      <c r="Z361" s="40"/>
      <c r="AA361" s="40"/>
      <c r="AB361" s="40"/>
      <c r="AC361" s="40"/>
      <c r="AD361" s="40"/>
      <c r="AE361" s="40"/>
      <c r="AR361" s="226" t="s">
        <v>373</v>
      </c>
      <c r="AT361" s="226" t="s">
        <v>298</v>
      </c>
      <c r="AU361" s="226" t="s">
        <v>81</v>
      </c>
      <c r="AY361" s="19" t="s">
        <v>295</v>
      </c>
      <c r="BE361" s="227">
        <f>IF(N361="základní",J361,0)</f>
        <v>0</v>
      </c>
      <c r="BF361" s="227">
        <f>IF(N361="snížená",J361,0)</f>
        <v>0</v>
      </c>
      <c r="BG361" s="227">
        <f>IF(N361="zákl. přenesená",J361,0)</f>
        <v>0</v>
      </c>
      <c r="BH361" s="227">
        <f>IF(N361="sníž. přenesená",J361,0)</f>
        <v>0</v>
      </c>
      <c r="BI361" s="227">
        <f>IF(N361="nulová",J361,0)</f>
        <v>0</v>
      </c>
      <c r="BJ361" s="19" t="s">
        <v>79</v>
      </c>
      <c r="BK361" s="227">
        <f>ROUND(I361*H361,2)</f>
        <v>0</v>
      </c>
      <c r="BL361" s="19" t="s">
        <v>373</v>
      </c>
      <c r="BM361" s="226" t="s">
        <v>2090</v>
      </c>
    </row>
    <row r="362" s="2" customFormat="1">
      <c r="A362" s="40"/>
      <c r="B362" s="41"/>
      <c r="C362" s="42"/>
      <c r="D362" s="228" t="s">
        <v>305</v>
      </c>
      <c r="E362" s="42"/>
      <c r="F362" s="229" t="s">
        <v>1411</v>
      </c>
      <c r="G362" s="42"/>
      <c r="H362" s="42"/>
      <c r="I362" s="230"/>
      <c r="J362" s="42"/>
      <c r="K362" s="42"/>
      <c r="L362" s="46"/>
      <c r="M362" s="231"/>
      <c r="N362" s="232"/>
      <c r="O362" s="86"/>
      <c r="P362" s="86"/>
      <c r="Q362" s="86"/>
      <c r="R362" s="86"/>
      <c r="S362" s="86"/>
      <c r="T362" s="87"/>
      <c r="U362" s="40"/>
      <c r="V362" s="40"/>
      <c r="W362" s="40"/>
      <c r="X362" s="40"/>
      <c r="Y362" s="40"/>
      <c r="Z362" s="40"/>
      <c r="AA362" s="40"/>
      <c r="AB362" s="40"/>
      <c r="AC362" s="40"/>
      <c r="AD362" s="40"/>
      <c r="AE362" s="40"/>
      <c r="AT362" s="19" t="s">
        <v>305</v>
      </c>
      <c r="AU362" s="19" t="s">
        <v>81</v>
      </c>
    </row>
    <row r="363" s="2" customFormat="1" ht="24.15" customHeight="1">
      <c r="A363" s="40"/>
      <c r="B363" s="41"/>
      <c r="C363" s="286" t="s">
        <v>1178</v>
      </c>
      <c r="D363" s="286" t="s">
        <v>947</v>
      </c>
      <c r="E363" s="287" t="s">
        <v>1412</v>
      </c>
      <c r="F363" s="288" t="s">
        <v>1413</v>
      </c>
      <c r="G363" s="289" t="s">
        <v>459</v>
      </c>
      <c r="H363" s="290">
        <v>2</v>
      </c>
      <c r="I363" s="291"/>
      <c r="J363" s="292">
        <f>ROUND(I363*H363,2)</f>
        <v>0</v>
      </c>
      <c r="K363" s="288" t="s">
        <v>302</v>
      </c>
      <c r="L363" s="293"/>
      <c r="M363" s="294" t="s">
        <v>21</v>
      </c>
      <c r="N363" s="295" t="s">
        <v>43</v>
      </c>
      <c r="O363" s="86"/>
      <c r="P363" s="224">
        <f>O363*H363</f>
        <v>0</v>
      </c>
      <c r="Q363" s="224">
        <v>0.0025000000000000001</v>
      </c>
      <c r="R363" s="224">
        <f>Q363*H363</f>
        <v>0.0050000000000000001</v>
      </c>
      <c r="S363" s="224">
        <v>0</v>
      </c>
      <c r="T363" s="225">
        <f>S363*H363</f>
        <v>0</v>
      </c>
      <c r="U363" s="40"/>
      <c r="V363" s="40"/>
      <c r="W363" s="40"/>
      <c r="X363" s="40"/>
      <c r="Y363" s="40"/>
      <c r="Z363" s="40"/>
      <c r="AA363" s="40"/>
      <c r="AB363" s="40"/>
      <c r="AC363" s="40"/>
      <c r="AD363" s="40"/>
      <c r="AE363" s="40"/>
      <c r="AR363" s="226" t="s">
        <v>997</v>
      </c>
      <c r="AT363" s="226" t="s">
        <v>947</v>
      </c>
      <c r="AU363" s="226" t="s">
        <v>81</v>
      </c>
      <c r="AY363" s="19" t="s">
        <v>295</v>
      </c>
      <c r="BE363" s="227">
        <f>IF(N363="základní",J363,0)</f>
        <v>0</v>
      </c>
      <c r="BF363" s="227">
        <f>IF(N363="snížená",J363,0)</f>
        <v>0</v>
      </c>
      <c r="BG363" s="227">
        <f>IF(N363="zákl. přenesená",J363,0)</f>
        <v>0</v>
      </c>
      <c r="BH363" s="227">
        <f>IF(N363="sníž. přenesená",J363,0)</f>
        <v>0</v>
      </c>
      <c r="BI363" s="227">
        <f>IF(N363="nulová",J363,0)</f>
        <v>0</v>
      </c>
      <c r="BJ363" s="19" t="s">
        <v>79</v>
      </c>
      <c r="BK363" s="227">
        <f>ROUND(I363*H363,2)</f>
        <v>0</v>
      </c>
      <c r="BL363" s="19" t="s">
        <v>373</v>
      </c>
      <c r="BM363" s="226" t="s">
        <v>2091</v>
      </c>
    </row>
    <row r="364" s="2" customFormat="1" ht="33" customHeight="1">
      <c r="A364" s="40"/>
      <c r="B364" s="41"/>
      <c r="C364" s="215" t="s">
        <v>1183</v>
      </c>
      <c r="D364" s="215" t="s">
        <v>298</v>
      </c>
      <c r="E364" s="216" t="s">
        <v>1415</v>
      </c>
      <c r="F364" s="217" t="s">
        <v>1416</v>
      </c>
      <c r="G364" s="218" t="s">
        <v>459</v>
      </c>
      <c r="H364" s="219">
        <v>2</v>
      </c>
      <c r="I364" s="220"/>
      <c r="J364" s="221">
        <f>ROUND(I364*H364,2)</f>
        <v>0</v>
      </c>
      <c r="K364" s="217" t="s">
        <v>302</v>
      </c>
      <c r="L364" s="46"/>
      <c r="M364" s="222" t="s">
        <v>21</v>
      </c>
      <c r="N364" s="223" t="s">
        <v>43</v>
      </c>
      <c r="O364" s="86"/>
      <c r="P364" s="224">
        <f>O364*H364</f>
        <v>0</v>
      </c>
      <c r="Q364" s="224">
        <v>1.0000000000000001E-05</v>
      </c>
      <c r="R364" s="224">
        <f>Q364*H364</f>
        <v>2.0000000000000002E-05</v>
      </c>
      <c r="S364" s="224">
        <v>0</v>
      </c>
      <c r="T364" s="225">
        <f>S364*H364</f>
        <v>0</v>
      </c>
      <c r="U364" s="40"/>
      <c r="V364" s="40"/>
      <c r="W364" s="40"/>
      <c r="X364" s="40"/>
      <c r="Y364" s="40"/>
      <c r="Z364" s="40"/>
      <c r="AA364" s="40"/>
      <c r="AB364" s="40"/>
      <c r="AC364" s="40"/>
      <c r="AD364" s="40"/>
      <c r="AE364" s="40"/>
      <c r="AR364" s="226" t="s">
        <v>373</v>
      </c>
      <c r="AT364" s="226" t="s">
        <v>298</v>
      </c>
      <c r="AU364" s="226" t="s">
        <v>81</v>
      </c>
      <c r="AY364" s="19" t="s">
        <v>295</v>
      </c>
      <c r="BE364" s="227">
        <f>IF(N364="základní",J364,0)</f>
        <v>0</v>
      </c>
      <c r="BF364" s="227">
        <f>IF(N364="snížená",J364,0)</f>
        <v>0</v>
      </c>
      <c r="BG364" s="227">
        <f>IF(N364="zákl. přenesená",J364,0)</f>
        <v>0</v>
      </c>
      <c r="BH364" s="227">
        <f>IF(N364="sníž. přenesená",J364,0)</f>
        <v>0</v>
      </c>
      <c r="BI364" s="227">
        <f>IF(N364="nulová",J364,0)</f>
        <v>0</v>
      </c>
      <c r="BJ364" s="19" t="s">
        <v>79</v>
      </c>
      <c r="BK364" s="227">
        <f>ROUND(I364*H364,2)</f>
        <v>0</v>
      </c>
      <c r="BL364" s="19" t="s">
        <v>373</v>
      </c>
      <c r="BM364" s="226" t="s">
        <v>2092</v>
      </c>
    </row>
    <row r="365" s="2" customFormat="1">
      <c r="A365" s="40"/>
      <c r="B365" s="41"/>
      <c r="C365" s="42"/>
      <c r="D365" s="228" t="s">
        <v>305</v>
      </c>
      <c r="E365" s="42"/>
      <c r="F365" s="229" t="s">
        <v>1418</v>
      </c>
      <c r="G365" s="42"/>
      <c r="H365" s="42"/>
      <c r="I365" s="230"/>
      <c r="J365" s="42"/>
      <c r="K365" s="42"/>
      <c r="L365" s="46"/>
      <c r="M365" s="231"/>
      <c r="N365" s="232"/>
      <c r="O365" s="86"/>
      <c r="P365" s="86"/>
      <c r="Q365" s="86"/>
      <c r="R365" s="86"/>
      <c r="S365" s="86"/>
      <c r="T365" s="87"/>
      <c r="U365" s="40"/>
      <c r="V365" s="40"/>
      <c r="W365" s="40"/>
      <c r="X365" s="40"/>
      <c r="Y365" s="40"/>
      <c r="Z365" s="40"/>
      <c r="AA365" s="40"/>
      <c r="AB365" s="40"/>
      <c r="AC365" s="40"/>
      <c r="AD365" s="40"/>
      <c r="AE365" s="40"/>
      <c r="AT365" s="19" t="s">
        <v>305</v>
      </c>
      <c r="AU365" s="19" t="s">
        <v>81</v>
      </c>
    </row>
    <row r="366" s="2" customFormat="1" ht="24.15" customHeight="1">
      <c r="A366" s="40"/>
      <c r="B366" s="41"/>
      <c r="C366" s="286" t="s">
        <v>1429</v>
      </c>
      <c r="D366" s="286" t="s">
        <v>947</v>
      </c>
      <c r="E366" s="287" t="s">
        <v>1419</v>
      </c>
      <c r="F366" s="288" t="s">
        <v>1420</v>
      </c>
      <c r="G366" s="289" t="s">
        <v>459</v>
      </c>
      <c r="H366" s="290">
        <v>2</v>
      </c>
      <c r="I366" s="291"/>
      <c r="J366" s="292">
        <f>ROUND(I366*H366,2)</f>
        <v>0</v>
      </c>
      <c r="K366" s="288" t="s">
        <v>302</v>
      </c>
      <c r="L366" s="293"/>
      <c r="M366" s="294" t="s">
        <v>21</v>
      </c>
      <c r="N366" s="295" t="s">
        <v>43</v>
      </c>
      <c r="O366" s="86"/>
      <c r="P366" s="224">
        <f>O366*H366</f>
        <v>0</v>
      </c>
      <c r="Q366" s="224">
        <v>0.0067000000000000002</v>
      </c>
      <c r="R366" s="224">
        <f>Q366*H366</f>
        <v>0.013400000000000001</v>
      </c>
      <c r="S366" s="224">
        <v>0</v>
      </c>
      <c r="T366" s="225">
        <f>S366*H366</f>
        <v>0</v>
      </c>
      <c r="U366" s="40"/>
      <c r="V366" s="40"/>
      <c r="W366" s="40"/>
      <c r="X366" s="40"/>
      <c r="Y366" s="40"/>
      <c r="Z366" s="40"/>
      <c r="AA366" s="40"/>
      <c r="AB366" s="40"/>
      <c r="AC366" s="40"/>
      <c r="AD366" s="40"/>
      <c r="AE366" s="40"/>
      <c r="AR366" s="226" t="s">
        <v>997</v>
      </c>
      <c r="AT366" s="226" t="s">
        <v>947</v>
      </c>
      <c r="AU366" s="226" t="s">
        <v>81</v>
      </c>
      <c r="AY366" s="19" t="s">
        <v>295</v>
      </c>
      <c r="BE366" s="227">
        <f>IF(N366="základní",J366,0)</f>
        <v>0</v>
      </c>
      <c r="BF366" s="227">
        <f>IF(N366="snížená",J366,0)</f>
        <v>0</v>
      </c>
      <c r="BG366" s="227">
        <f>IF(N366="zákl. přenesená",J366,0)</f>
        <v>0</v>
      </c>
      <c r="BH366" s="227">
        <f>IF(N366="sníž. přenesená",J366,0)</f>
        <v>0</v>
      </c>
      <c r="BI366" s="227">
        <f>IF(N366="nulová",J366,0)</f>
        <v>0</v>
      </c>
      <c r="BJ366" s="19" t="s">
        <v>79</v>
      </c>
      <c r="BK366" s="227">
        <f>ROUND(I366*H366,2)</f>
        <v>0</v>
      </c>
      <c r="BL366" s="19" t="s">
        <v>373</v>
      </c>
      <c r="BM366" s="226" t="s">
        <v>2093</v>
      </c>
    </row>
    <row r="367" s="2" customFormat="1" ht="33" customHeight="1">
      <c r="A367" s="40"/>
      <c r="B367" s="41"/>
      <c r="C367" s="215" t="s">
        <v>1438</v>
      </c>
      <c r="D367" s="215" t="s">
        <v>298</v>
      </c>
      <c r="E367" s="216" t="s">
        <v>1422</v>
      </c>
      <c r="F367" s="217" t="s">
        <v>1423</v>
      </c>
      <c r="G367" s="218" t="s">
        <v>459</v>
      </c>
      <c r="H367" s="219">
        <v>3</v>
      </c>
      <c r="I367" s="220"/>
      <c r="J367" s="221">
        <f>ROUND(I367*H367,2)</f>
        <v>0</v>
      </c>
      <c r="K367" s="217" t="s">
        <v>302</v>
      </c>
      <c r="L367" s="46"/>
      <c r="M367" s="222" t="s">
        <v>21</v>
      </c>
      <c r="N367" s="223" t="s">
        <v>43</v>
      </c>
      <c r="O367" s="86"/>
      <c r="P367" s="224">
        <f>O367*H367</f>
        <v>0</v>
      </c>
      <c r="Q367" s="224">
        <v>1.0000000000000001E-05</v>
      </c>
      <c r="R367" s="224">
        <f>Q367*H367</f>
        <v>3.0000000000000004E-05</v>
      </c>
      <c r="S367" s="224">
        <v>0</v>
      </c>
      <c r="T367" s="225">
        <f>S367*H367</f>
        <v>0</v>
      </c>
      <c r="U367" s="40"/>
      <c r="V367" s="40"/>
      <c r="W367" s="40"/>
      <c r="X367" s="40"/>
      <c r="Y367" s="40"/>
      <c r="Z367" s="40"/>
      <c r="AA367" s="40"/>
      <c r="AB367" s="40"/>
      <c r="AC367" s="40"/>
      <c r="AD367" s="40"/>
      <c r="AE367" s="40"/>
      <c r="AR367" s="226" t="s">
        <v>373</v>
      </c>
      <c r="AT367" s="226" t="s">
        <v>298</v>
      </c>
      <c r="AU367" s="226" t="s">
        <v>81</v>
      </c>
      <c r="AY367" s="19" t="s">
        <v>295</v>
      </c>
      <c r="BE367" s="227">
        <f>IF(N367="základní",J367,0)</f>
        <v>0</v>
      </c>
      <c r="BF367" s="227">
        <f>IF(N367="snížená",J367,0)</f>
        <v>0</v>
      </c>
      <c r="BG367" s="227">
        <f>IF(N367="zákl. přenesená",J367,0)</f>
        <v>0</v>
      </c>
      <c r="BH367" s="227">
        <f>IF(N367="sníž. přenesená",J367,0)</f>
        <v>0</v>
      </c>
      <c r="BI367" s="227">
        <f>IF(N367="nulová",J367,0)</f>
        <v>0</v>
      </c>
      <c r="BJ367" s="19" t="s">
        <v>79</v>
      </c>
      <c r="BK367" s="227">
        <f>ROUND(I367*H367,2)</f>
        <v>0</v>
      </c>
      <c r="BL367" s="19" t="s">
        <v>373</v>
      </c>
      <c r="BM367" s="226" t="s">
        <v>2094</v>
      </c>
    </row>
    <row r="368" s="2" customFormat="1">
      <c r="A368" s="40"/>
      <c r="B368" s="41"/>
      <c r="C368" s="42"/>
      <c r="D368" s="228" t="s">
        <v>305</v>
      </c>
      <c r="E368" s="42"/>
      <c r="F368" s="229" t="s">
        <v>1425</v>
      </c>
      <c r="G368" s="42"/>
      <c r="H368" s="42"/>
      <c r="I368" s="230"/>
      <c r="J368" s="42"/>
      <c r="K368" s="42"/>
      <c r="L368" s="46"/>
      <c r="M368" s="231"/>
      <c r="N368" s="232"/>
      <c r="O368" s="86"/>
      <c r="P368" s="86"/>
      <c r="Q368" s="86"/>
      <c r="R368" s="86"/>
      <c r="S368" s="86"/>
      <c r="T368" s="87"/>
      <c r="U368" s="40"/>
      <c r="V368" s="40"/>
      <c r="W368" s="40"/>
      <c r="X368" s="40"/>
      <c r="Y368" s="40"/>
      <c r="Z368" s="40"/>
      <c r="AA368" s="40"/>
      <c r="AB368" s="40"/>
      <c r="AC368" s="40"/>
      <c r="AD368" s="40"/>
      <c r="AE368" s="40"/>
      <c r="AT368" s="19" t="s">
        <v>305</v>
      </c>
      <c r="AU368" s="19" t="s">
        <v>81</v>
      </c>
    </row>
    <row r="369" s="2" customFormat="1" ht="24.15" customHeight="1">
      <c r="A369" s="40"/>
      <c r="B369" s="41"/>
      <c r="C369" s="286" t="s">
        <v>1440</v>
      </c>
      <c r="D369" s="286" t="s">
        <v>947</v>
      </c>
      <c r="E369" s="287" t="s">
        <v>1426</v>
      </c>
      <c r="F369" s="288" t="s">
        <v>1427</v>
      </c>
      <c r="G369" s="289" t="s">
        <v>459</v>
      </c>
      <c r="H369" s="290">
        <v>3</v>
      </c>
      <c r="I369" s="291"/>
      <c r="J369" s="292">
        <f>ROUND(I369*H369,2)</f>
        <v>0</v>
      </c>
      <c r="K369" s="288" t="s">
        <v>302</v>
      </c>
      <c r="L369" s="293"/>
      <c r="M369" s="294" t="s">
        <v>21</v>
      </c>
      <c r="N369" s="295" t="s">
        <v>43</v>
      </c>
      <c r="O369" s="86"/>
      <c r="P369" s="224">
        <f>O369*H369</f>
        <v>0</v>
      </c>
      <c r="Q369" s="224">
        <v>0.00089999999999999998</v>
      </c>
      <c r="R369" s="224">
        <f>Q369*H369</f>
        <v>0.0027000000000000001</v>
      </c>
      <c r="S369" s="224">
        <v>0</v>
      </c>
      <c r="T369" s="225">
        <f>S369*H369</f>
        <v>0</v>
      </c>
      <c r="U369" s="40"/>
      <c r="V369" s="40"/>
      <c r="W369" s="40"/>
      <c r="X369" s="40"/>
      <c r="Y369" s="40"/>
      <c r="Z369" s="40"/>
      <c r="AA369" s="40"/>
      <c r="AB369" s="40"/>
      <c r="AC369" s="40"/>
      <c r="AD369" s="40"/>
      <c r="AE369" s="40"/>
      <c r="AR369" s="226" t="s">
        <v>997</v>
      </c>
      <c r="AT369" s="226" t="s">
        <v>947</v>
      </c>
      <c r="AU369" s="226" t="s">
        <v>81</v>
      </c>
      <c r="AY369" s="19" t="s">
        <v>295</v>
      </c>
      <c r="BE369" s="227">
        <f>IF(N369="základní",J369,0)</f>
        <v>0</v>
      </c>
      <c r="BF369" s="227">
        <f>IF(N369="snížená",J369,0)</f>
        <v>0</v>
      </c>
      <c r="BG369" s="227">
        <f>IF(N369="zákl. přenesená",J369,0)</f>
        <v>0</v>
      </c>
      <c r="BH369" s="227">
        <f>IF(N369="sníž. přenesená",J369,0)</f>
        <v>0</v>
      </c>
      <c r="BI369" s="227">
        <f>IF(N369="nulová",J369,0)</f>
        <v>0</v>
      </c>
      <c r="BJ369" s="19" t="s">
        <v>79</v>
      </c>
      <c r="BK369" s="227">
        <f>ROUND(I369*H369,2)</f>
        <v>0</v>
      </c>
      <c r="BL369" s="19" t="s">
        <v>373</v>
      </c>
      <c r="BM369" s="226" t="s">
        <v>2095</v>
      </c>
    </row>
    <row r="370" s="2" customFormat="1" ht="33" customHeight="1">
      <c r="A370" s="40"/>
      <c r="B370" s="41"/>
      <c r="C370" s="215" t="s">
        <v>1444</v>
      </c>
      <c r="D370" s="215" t="s">
        <v>298</v>
      </c>
      <c r="E370" s="216" t="s">
        <v>1430</v>
      </c>
      <c r="F370" s="217" t="s">
        <v>1431</v>
      </c>
      <c r="G370" s="218" t="s">
        <v>459</v>
      </c>
      <c r="H370" s="219">
        <v>7</v>
      </c>
      <c r="I370" s="220"/>
      <c r="J370" s="221">
        <f>ROUND(I370*H370,2)</f>
        <v>0</v>
      </c>
      <c r="K370" s="217" t="s">
        <v>302</v>
      </c>
      <c r="L370" s="46"/>
      <c r="M370" s="222" t="s">
        <v>21</v>
      </c>
      <c r="N370" s="223" t="s">
        <v>43</v>
      </c>
      <c r="O370" s="86"/>
      <c r="P370" s="224">
        <f>O370*H370</f>
        <v>0</v>
      </c>
      <c r="Q370" s="224">
        <v>0.00022000000000000001</v>
      </c>
      <c r="R370" s="224">
        <f>Q370*H370</f>
        <v>0.0015400000000000001</v>
      </c>
      <c r="S370" s="224">
        <v>0</v>
      </c>
      <c r="T370" s="225">
        <f>S370*H370</f>
        <v>0</v>
      </c>
      <c r="U370" s="40"/>
      <c r="V370" s="40"/>
      <c r="W370" s="40"/>
      <c r="X370" s="40"/>
      <c r="Y370" s="40"/>
      <c r="Z370" s="40"/>
      <c r="AA370" s="40"/>
      <c r="AB370" s="40"/>
      <c r="AC370" s="40"/>
      <c r="AD370" s="40"/>
      <c r="AE370" s="40"/>
      <c r="AR370" s="226" t="s">
        <v>373</v>
      </c>
      <c r="AT370" s="226" t="s">
        <v>298</v>
      </c>
      <c r="AU370" s="226" t="s">
        <v>81</v>
      </c>
      <c r="AY370" s="19" t="s">
        <v>295</v>
      </c>
      <c r="BE370" s="227">
        <f>IF(N370="základní",J370,0)</f>
        <v>0</v>
      </c>
      <c r="BF370" s="227">
        <f>IF(N370="snížená",J370,0)</f>
        <v>0</v>
      </c>
      <c r="BG370" s="227">
        <f>IF(N370="zákl. přenesená",J370,0)</f>
        <v>0</v>
      </c>
      <c r="BH370" s="227">
        <f>IF(N370="sníž. přenesená",J370,0)</f>
        <v>0</v>
      </c>
      <c r="BI370" s="227">
        <f>IF(N370="nulová",J370,0)</f>
        <v>0</v>
      </c>
      <c r="BJ370" s="19" t="s">
        <v>79</v>
      </c>
      <c r="BK370" s="227">
        <f>ROUND(I370*H370,2)</f>
        <v>0</v>
      </c>
      <c r="BL370" s="19" t="s">
        <v>373</v>
      </c>
      <c r="BM370" s="226" t="s">
        <v>2096</v>
      </c>
    </row>
    <row r="371" s="2" customFormat="1">
      <c r="A371" s="40"/>
      <c r="B371" s="41"/>
      <c r="C371" s="42"/>
      <c r="D371" s="228" t="s">
        <v>305</v>
      </c>
      <c r="E371" s="42"/>
      <c r="F371" s="229" t="s">
        <v>1433</v>
      </c>
      <c r="G371" s="42"/>
      <c r="H371" s="42"/>
      <c r="I371" s="230"/>
      <c r="J371" s="42"/>
      <c r="K371" s="42"/>
      <c r="L371" s="46"/>
      <c r="M371" s="231"/>
      <c r="N371" s="232"/>
      <c r="O371" s="86"/>
      <c r="P371" s="86"/>
      <c r="Q371" s="86"/>
      <c r="R371" s="86"/>
      <c r="S371" s="86"/>
      <c r="T371" s="87"/>
      <c r="U371" s="40"/>
      <c r="V371" s="40"/>
      <c r="W371" s="40"/>
      <c r="X371" s="40"/>
      <c r="Y371" s="40"/>
      <c r="Z371" s="40"/>
      <c r="AA371" s="40"/>
      <c r="AB371" s="40"/>
      <c r="AC371" s="40"/>
      <c r="AD371" s="40"/>
      <c r="AE371" s="40"/>
      <c r="AT371" s="19" t="s">
        <v>305</v>
      </c>
      <c r="AU371" s="19" t="s">
        <v>81</v>
      </c>
    </row>
    <row r="372" s="13" customFormat="1">
      <c r="A372" s="13"/>
      <c r="B372" s="233"/>
      <c r="C372" s="234"/>
      <c r="D372" s="235" t="s">
        <v>307</v>
      </c>
      <c r="E372" s="236" t="s">
        <v>21</v>
      </c>
      <c r="F372" s="237" t="s">
        <v>1434</v>
      </c>
      <c r="G372" s="234"/>
      <c r="H372" s="236" t="s">
        <v>21</v>
      </c>
      <c r="I372" s="238"/>
      <c r="J372" s="234"/>
      <c r="K372" s="234"/>
      <c r="L372" s="239"/>
      <c r="M372" s="240"/>
      <c r="N372" s="241"/>
      <c r="O372" s="241"/>
      <c r="P372" s="241"/>
      <c r="Q372" s="241"/>
      <c r="R372" s="241"/>
      <c r="S372" s="241"/>
      <c r="T372" s="242"/>
      <c r="U372" s="13"/>
      <c r="V372" s="13"/>
      <c r="W372" s="13"/>
      <c r="X372" s="13"/>
      <c r="Y372" s="13"/>
      <c r="Z372" s="13"/>
      <c r="AA372" s="13"/>
      <c r="AB372" s="13"/>
      <c r="AC372" s="13"/>
      <c r="AD372" s="13"/>
      <c r="AE372" s="13"/>
      <c r="AT372" s="243" t="s">
        <v>307</v>
      </c>
      <c r="AU372" s="243" t="s">
        <v>81</v>
      </c>
      <c r="AV372" s="13" t="s">
        <v>79</v>
      </c>
      <c r="AW372" s="13" t="s">
        <v>33</v>
      </c>
      <c r="AX372" s="13" t="s">
        <v>72</v>
      </c>
      <c r="AY372" s="243" t="s">
        <v>295</v>
      </c>
    </row>
    <row r="373" s="14" customFormat="1">
      <c r="A373" s="14"/>
      <c r="B373" s="244"/>
      <c r="C373" s="245"/>
      <c r="D373" s="235" t="s">
        <v>307</v>
      </c>
      <c r="E373" s="246" t="s">
        <v>21</v>
      </c>
      <c r="F373" s="247" t="s">
        <v>79</v>
      </c>
      <c r="G373" s="245"/>
      <c r="H373" s="248">
        <v>1</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307</v>
      </c>
      <c r="AU373" s="254" t="s">
        <v>81</v>
      </c>
      <c r="AV373" s="14" t="s">
        <v>81</v>
      </c>
      <c r="AW373" s="14" t="s">
        <v>33</v>
      </c>
      <c r="AX373" s="14" t="s">
        <v>72</v>
      </c>
      <c r="AY373" s="254" t="s">
        <v>295</v>
      </c>
    </row>
    <row r="374" s="13" customFormat="1">
      <c r="A374" s="13"/>
      <c r="B374" s="233"/>
      <c r="C374" s="234"/>
      <c r="D374" s="235" t="s">
        <v>307</v>
      </c>
      <c r="E374" s="236" t="s">
        <v>21</v>
      </c>
      <c r="F374" s="237" t="s">
        <v>1435</v>
      </c>
      <c r="G374" s="234"/>
      <c r="H374" s="236" t="s">
        <v>21</v>
      </c>
      <c r="I374" s="238"/>
      <c r="J374" s="234"/>
      <c r="K374" s="234"/>
      <c r="L374" s="239"/>
      <c r="M374" s="240"/>
      <c r="N374" s="241"/>
      <c r="O374" s="241"/>
      <c r="P374" s="241"/>
      <c r="Q374" s="241"/>
      <c r="R374" s="241"/>
      <c r="S374" s="241"/>
      <c r="T374" s="242"/>
      <c r="U374" s="13"/>
      <c r="V374" s="13"/>
      <c r="W374" s="13"/>
      <c r="X374" s="13"/>
      <c r="Y374" s="13"/>
      <c r="Z374" s="13"/>
      <c r="AA374" s="13"/>
      <c r="AB374" s="13"/>
      <c r="AC374" s="13"/>
      <c r="AD374" s="13"/>
      <c r="AE374" s="13"/>
      <c r="AT374" s="243" t="s">
        <v>307</v>
      </c>
      <c r="AU374" s="243" t="s">
        <v>81</v>
      </c>
      <c r="AV374" s="13" t="s">
        <v>79</v>
      </c>
      <c r="AW374" s="13" t="s">
        <v>33</v>
      </c>
      <c r="AX374" s="13" t="s">
        <v>72</v>
      </c>
      <c r="AY374" s="243" t="s">
        <v>295</v>
      </c>
    </row>
    <row r="375" s="14" customFormat="1">
      <c r="A375" s="14"/>
      <c r="B375" s="244"/>
      <c r="C375" s="245"/>
      <c r="D375" s="235" t="s">
        <v>307</v>
      </c>
      <c r="E375" s="246" t="s">
        <v>21</v>
      </c>
      <c r="F375" s="247" t="s">
        <v>79</v>
      </c>
      <c r="G375" s="245"/>
      <c r="H375" s="248">
        <v>1</v>
      </c>
      <c r="I375" s="249"/>
      <c r="J375" s="245"/>
      <c r="K375" s="245"/>
      <c r="L375" s="250"/>
      <c r="M375" s="251"/>
      <c r="N375" s="252"/>
      <c r="O375" s="252"/>
      <c r="P375" s="252"/>
      <c r="Q375" s="252"/>
      <c r="R375" s="252"/>
      <c r="S375" s="252"/>
      <c r="T375" s="253"/>
      <c r="U375" s="14"/>
      <c r="V375" s="14"/>
      <c r="W375" s="14"/>
      <c r="X375" s="14"/>
      <c r="Y375" s="14"/>
      <c r="Z375" s="14"/>
      <c r="AA375" s="14"/>
      <c r="AB375" s="14"/>
      <c r="AC375" s="14"/>
      <c r="AD375" s="14"/>
      <c r="AE375" s="14"/>
      <c r="AT375" s="254" t="s">
        <v>307</v>
      </c>
      <c r="AU375" s="254" t="s">
        <v>81</v>
      </c>
      <c r="AV375" s="14" t="s">
        <v>81</v>
      </c>
      <c r="AW375" s="14" t="s">
        <v>33</v>
      </c>
      <c r="AX375" s="14" t="s">
        <v>72</v>
      </c>
      <c r="AY375" s="254" t="s">
        <v>295</v>
      </c>
    </row>
    <row r="376" s="13" customFormat="1">
      <c r="A376" s="13"/>
      <c r="B376" s="233"/>
      <c r="C376" s="234"/>
      <c r="D376" s="235" t="s">
        <v>307</v>
      </c>
      <c r="E376" s="236" t="s">
        <v>21</v>
      </c>
      <c r="F376" s="237" t="s">
        <v>1436</v>
      </c>
      <c r="G376" s="234"/>
      <c r="H376" s="236" t="s">
        <v>21</v>
      </c>
      <c r="I376" s="238"/>
      <c r="J376" s="234"/>
      <c r="K376" s="234"/>
      <c r="L376" s="239"/>
      <c r="M376" s="240"/>
      <c r="N376" s="241"/>
      <c r="O376" s="241"/>
      <c r="P376" s="241"/>
      <c r="Q376" s="241"/>
      <c r="R376" s="241"/>
      <c r="S376" s="241"/>
      <c r="T376" s="242"/>
      <c r="U376" s="13"/>
      <c r="V376" s="13"/>
      <c r="W376" s="13"/>
      <c r="X376" s="13"/>
      <c r="Y376" s="13"/>
      <c r="Z376" s="13"/>
      <c r="AA376" s="13"/>
      <c r="AB376" s="13"/>
      <c r="AC376" s="13"/>
      <c r="AD376" s="13"/>
      <c r="AE376" s="13"/>
      <c r="AT376" s="243" t="s">
        <v>307</v>
      </c>
      <c r="AU376" s="243" t="s">
        <v>81</v>
      </c>
      <c r="AV376" s="13" t="s">
        <v>79</v>
      </c>
      <c r="AW376" s="13" t="s">
        <v>33</v>
      </c>
      <c r="AX376" s="13" t="s">
        <v>72</v>
      </c>
      <c r="AY376" s="243" t="s">
        <v>295</v>
      </c>
    </row>
    <row r="377" s="14" customFormat="1">
      <c r="A377" s="14"/>
      <c r="B377" s="244"/>
      <c r="C377" s="245"/>
      <c r="D377" s="235" t="s">
        <v>307</v>
      </c>
      <c r="E377" s="246" t="s">
        <v>21</v>
      </c>
      <c r="F377" s="247" t="s">
        <v>303</v>
      </c>
      <c r="G377" s="245"/>
      <c r="H377" s="248">
        <v>4</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307</v>
      </c>
      <c r="AU377" s="254" t="s">
        <v>81</v>
      </c>
      <c r="AV377" s="14" t="s">
        <v>81</v>
      </c>
      <c r="AW377" s="14" t="s">
        <v>33</v>
      </c>
      <c r="AX377" s="14" t="s">
        <v>72</v>
      </c>
      <c r="AY377" s="254" t="s">
        <v>295</v>
      </c>
    </row>
    <row r="378" s="13" customFormat="1">
      <c r="A378" s="13"/>
      <c r="B378" s="233"/>
      <c r="C378" s="234"/>
      <c r="D378" s="235" t="s">
        <v>307</v>
      </c>
      <c r="E378" s="236" t="s">
        <v>21</v>
      </c>
      <c r="F378" s="237" t="s">
        <v>1437</v>
      </c>
      <c r="G378" s="234"/>
      <c r="H378" s="236" t="s">
        <v>21</v>
      </c>
      <c r="I378" s="238"/>
      <c r="J378" s="234"/>
      <c r="K378" s="234"/>
      <c r="L378" s="239"/>
      <c r="M378" s="240"/>
      <c r="N378" s="241"/>
      <c r="O378" s="241"/>
      <c r="P378" s="241"/>
      <c r="Q378" s="241"/>
      <c r="R378" s="241"/>
      <c r="S378" s="241"/>
      <c r="T378" s="242"/>
      <c r="U378" s="13"/>
      <c r="V378" s="13"/>
      <c r="W378" s="13"/>
      <c r="X378" s="13"/>
      <c r="Y378" s="13"/>
      <c r="Z378" s="13"/>
      <c r="AA378" s="13"/>
      <c r="AB378" s="13"/>
      <c r="AC378" s="13"/>
      <c r="AD378" s="13"/>
      <c r="AE378" s="13"/>
      <c r="AT378" s="243" t="s">
        <v>307</v>
      </c>
      <c r="AU378" s="243" t="s">
        <v>81</v>
      </c>
      <c r="AV378" s="13" t="s">
        <v>79</v>
      </c>
      <c r="AW378" s="13" t="s">
        <v>33</v>
      </c>
      <c r="AX378" s="13" t="s">
        <v>72</v>
      </c>
      <c r="AY378" s="243" t="s">
        <v>295</v>
      </c>
    </row>
    <row r="379" s="14" customFormat="1">
      <c r="A379" s="14"/>
      <c r="B379" s="244"/>
      <c r="C379" s="245"/>
      <c r="D379" s="235" t="s">
        <v>307</v>
      </c>
      <c r="E379" s="246" t="s">
        <v>21</v>
      </c>
      <c r="F379" s="247" t="s">
        <v>79</v>
      </c>
      <c r="G379" s="245"/>
      <c r="H379" s="248">
        <v>1</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307</v>
      </c>
      <c r="AU379" s="254" t="s">
        <v>81</v>
      </c>
      <c r="AV379" s="14" t="s">
        <v>81</v>
      </c>
      <c r="AW379" s="14" t="s">
        <v>33</v>
      </c>
      <c r="AX379" s="14" t="s">
        <v>72</v>
      </c>
      <c r="AY379" s="254" t="s">
        <v>295</v>
      </c>
    </row>
    <row r="380" s="15" customFormat="1">
      <c r="A380" s="15"/>
      <c r="B380" s="255"/>
      <c r="C380" s="256"/>
      <c r="D380" s="235" t="s">
        <v>307</v>
      </c>
      <c r="E380" s="257" t="s">
        <v>21</v>
      </c>
      <c r="F380" s="258" t="s">
        <v>312</v>
      </c>
      <c r="G380" s="256"/>
      <c r="H380" s="259">
        <v>7</v>
      </c>
      <c r="I380" s="260"/>
      <c r="J380" s="256"/>
      <c r="K380" s="256"/>
      <c r="L380" s="261"/>
      <c r="M380" s="262"/>
      <c r="N380" s="263"/>
      <c r="O380" s="263"/>
      <c r="P380" s="263"/>
      <c r="Q380" s="263"/>
      <c r="R380" s="263"/>
      <c r="S380" s="263"/>
      <c r="T380" s="264"/>
      <c r="U380" s="15"/>
      <c r="V380" s="15"/>
      <c r="W380" s="15"/>
      <c r="X380" s="15"/>
      <c r="Y380" s="15"/>
      <c r="Z380" s="15"/>
      <c r="AA380" s="15"/>
      <c r="AB380" s="15"/>
      <c r="AC380" s="15"/>
      <c r="AD380" s="15"/>
      <c r="AE380" s="15"/>
      <c r="AT380" s="265" t="s">
        <v>307</v>
      </c>
      <c r="AU380" s="265" t="s">
        <v>81</v>
      </c>
      <c r="AV380" s="15" t="s">
        <v>303</v>
      </c>
      <c r="AW380" s="15" t="s">
        <v>33</v>
      </c>
      <c r="AX380" s="15" t="s">
        <v>79</v>
      </c>
      <c r="AY380" s="265" t="s">
        <v>295</v>
      </c>
    </row>
    <row r="381" s="2" customFormat="1" ht="37.8" customHeight="1">
      <c r="A381" s="40"/>
      <c r="B381" s="41"/>
      <c r="C381" s="286" t="s">
        <v>1448</v>
      </c>
      <c r="D381" s="286" t="s">
        <v>947</v>
      </c>
      <c r="E381" s="287" t="s">
        <v>995</v>
      </c>
      <c r="F381" s="288" t="s">
        <v>996</v>
      </c>
      <c r="G381" s="289" t="s">
        <v>459</v>
      </c>
      <c r="H381" s="290">
        <v>5</v>
      </c>
      <c r="I381" s="291"/>
      <c r="J381" s="292">
        <f>ROUND(I381*H381,2)</f>
        <v>0</v>
      </c>
      <c r="K381" s="288" t="s">
        <v>302</v>
      </c>
      <c r="L381" s="293"/>
      <c r="M381" s="294" t="s">
        <v>21</v>
      </c>
      <c r="N381" s="295" t="s">
        <v>43</v>
      </c>
      <c r="O381" s="86"/>
      <c r="P381" s="224">
        <f>O381*H381</f>
        <v>0</v>
      </c>
      <c r="Q381" s="224">
        <v>0.012489999999999999</v>
      </c>
      <c r="R381" s="224">
        <f>Q381*H381</f>
        <v>0.062449999999999999</v>
      </c>
      <c r="S381" s="224">
        <v>0</v>
      </c>
      <c r="T381" s="225">
        <f>S381*H381</f>
        <v>0</v>
      </c>
      <c r="U381" s="40"/>
      <c r="V381" s="40"/>
      <c r="W381" s="40"/>
      <c r="X381" s="40"/>
      <c r="Y381" s="40"/>
      <c r="Z381" s="40"/>
      <c r="AA381" s="40"/>
      <c r="AB381" s="40"/>
      <c r="AC381" s="40"/>
      <c r="AD381" s="40"/>
      <c r="AE381" s="40"/>
      <c r="AR381" s="226" t="s">
        <v>997</v>
      </c>
      <c r="AT381" s="226" t="s">
        <v>947</v>
      </c>
      <c r="AU381" s="226" t="s">
        <v>81</v>
      </c>
      <c r="AY381" s="19" t="s">
        <v>295</v>
      </c>
      <c r="BE381" s="227">
        <f>IF(N381="základní",J381,0)</f>
        <v>0</v>
      </c>
      <c r="BF381" s="227">
        <f>IF(N381="snížená",J381,0)</f>
        <v>0</v>
      </c>
      <c r="BG381" s="227">
        <f>IF(N381="zákl. přenesená",J381,0)</f>
        <v>0</v>
      </c>
      <c r="BH381" s="227">
        <f>IF(N381="sníž. přenesená",J381,0)</f>
        <v>0</v>
      </c>
      <c r="BI381" s="227">
        <f>IF(N381="nulová",J381,0)</f>
        <v>0</v>
      </c>
      <c r="BJ381" s="19" t="s">
        <v>79</v>
      </c>
      <c r="BK381" s="227">
        <f>ROUND(I381*H381,2)</f>
        <v>0</v>
      </c>
      <c r="BL381" s="19" t="s">
        <v>373</v>
      </c>
      <c r="BM381" s="226" t="s">
        <v>2097</v>
      </c>
    </row>
    <row r="382" s="13" customFormat="1">
      <c r="A382" s="13"/>
      <c r="B382" s="233"/>
      <c r="C382" s="234"/>
      <c r="D382" s="235" t="s">
        <v>307</v>
      </c>
      <c r="E382" s="236" t="s">
        <v>21</v>
      </c>
      <c r="F382" s="237" t="s">
        <v>1434</v>
      </c>
      <c r="G382" s="234"/>
      <c r="H382" s="236" t="s">
        <v>21</v>
      </c>
      <c r="I382" s="238"/>
      <c r="J382" s="234"/>
      <c r="K382" s="234"/>
      <c r="L382" s="239"/>
      <c r="M382" s="240"/>
      <c r="N382" s="241"/>
      <c r="O382" s="241"/>
      <c r="P382" s="241"/>
      <c r="Q382" s="241"/>
      <c r="R382" s="241"/>
      <c r="S382" s="241"/>
      <c r="T382" s="242"/>
      <c r="U382" s="13"/>
      <c r="V382" s="13"/>
      <c r="W382" s="13"/>
      <c r="X382" s="13"/>
      <c r="Y382" s="13"/>
      <c r="Z382" s="13"/>
      <c r="AA382" s="13"/>
      <c r="AB382" s="13"/>
      <c r="AC382" s="13"/>
      <c r="AD382" s="13"/>
      <c r="AE382" s="13"/>
      <c r="AT382" s="243" t="s">
        <v>307</v>
      </c>
      <c r="AU382" s="243" t="s">
        <v>81</v>
      </c>
      <c r="AV382" s="13" t="s">
        <v>79</v>
      </c>
      <c r="AW382" s="13" t="s">
        <v>33</v>
      </c>
      <c r="AX382" s="13" t="s">
        <v>72</v>
      </c>
      <c r="AY382" s="243" t="s">
        <v>295</v>
      </c>
    </row>
    <row r="383" s="14" customFormat="1">
      <c r="A383" s="14"/>
      <c r="B383" s="244"/>
      <c r="C383" s="245"/>
      <c r="D383" s="235" t="s">
        <v>307</v>
      </c>
      <c r="E383" s="246" t="s">
        <v>21</v>
      </c>
      <c r="F383" s="247" t="s">
        <v>79</v>
      </c>
      <c r="G383" s="245"/>
      <c r="H383" s="248">
        <v>1</v>
      </c>
      <c r="I383" s="249"/>
      <c r="J383" s="245"/>
      <c r="K383" s="245"/>
      <c r="L383" s="250"/>
      <c r="M383" s="251"/>
      <c r="N383" s="252"/>
      <c r="O383" s="252"/>
      <c r="P383" s="252"/>
      <c r="Q383" s="252"/>
      <c r="R383" s="252"/>
      <c r="S383" s="252"/>
      <c r="T383" s="253"/>
      <c r="U383" s="14"/>
      <c r="V383" s="14"/>
      <c r="W383" s="14"/>
      <c r="X383" s="14"/>
      <c r="Y383" s="14"/>
      <c r="Z383" s="14"/>
      <c r="AA383" s="14"/>
      <c r="AB383" s="14"/>
      <c r="AC383" s="14"/>
      <c r="AD383" s="14"/>
      <c r="AE383" s="14"/>
      <c r="AT383" s="254" t="s">
        <v>307</v>
      </c>
      <c r="AU383" s="254" t="s">
        <v>81</v>
      </c>
      <c r="AV383" s="14" t="s">
        <v>81</v>
      </c>
      <c r="AW383" s="14" t="s">
        <v>33</v>
      </c>
      <c r="AX383" s="14" t="s">
        <v>72</v>
      </c>
      <c r="AY383" s="254" t="s">
        <v>295</v>
      </c>
    </row>
    <row r="384" s="13" customFormat="1">
      <c r="A384" s="13"/>
      <c r="B384" s="233"/>
      <c r="C384" s="234"/>
      <c r="D384" s="235" t="s">
        <v>307</v>
      </c>
      <c r="E384" s="236" t="s">
        <v>21</v>
      </c>
      <c r="F384" s="237" t="s">
        <v>1436</v>
      </c>
      <c r="G384" s="234"/>
      <c r="H384" s="236" t="s">
        <v>21</v>
      </c>
      <c r="I384" s="238"/>
      <c r="J384" s="234"/>
      <c r="K384" s="234"/>
      <c r="L384" s="239"/>
      <c r="M384" s="240"/>
      <c r="N384" s="241"/>
      <c r="O384" s="241"/>
      <c r="P384" s="241"/>
      <c r="Q384" s="241"/>
      <c r="R384" s="241"/>
      <c r="S384" s="241"/>
      <c r="T384" s="242"/>
      <c r="U384" s="13"/>
      <c r="V384" s="13"/>
      <c r="W384" s="13"/>
      <c r="X384" s="13"/>
      <c r="Y384" s="13"/>
      <c r="Z384" s="13"/>
      <c r="AA384" s="13"/>
      <c r="AB384" s="13"/>
      <c r="AC384" s="13"/>
      <c r="AD384" s="13"/>
      <c r="AE384" s="13"/>
      <c r="AT384" s="243" t="s">
        <v>307</v>
      </c>
      <c r="AU384" s="243" t="s">
        <v>81</v>
      </c>
      <c r="AV384" s="13" t="s">
        <v>79</v>
      </c>
      <c r="AW384" s="13" t="s">
        <v>33</v>
      </c>
      <c r="AX384" s="13" t="s">
        <v>72</v>
      </c>
      <c r="AY384" s="243" t="s">
        <v>295</v>
      </c>
    </row>
    <row r="385" s="14" customFormat="1">
      <c r="A385" s="14"/>
      <c r="B385" s="244"/>
      <c r="C385" s="245"/>
      <c r="D385" s="235" t="s">
        <v>307</v>
      </c>
      <c r="E385" s="246" t="s">
        <v>21</v>
      </c>
      <c r="F385" s="247" t="s">
        <v>303</v>
      </c>
      <c r="G385" s="245"/>
      <c r="H385" s="248">
        <v>4</v>
      </c>
      <c r="I385" s="249"/>
      <c r="J385" s="245"/>
      <c r="K385" s="245"/>
      <c r="L385" s="250"/>
      <c r="M385" s="251"/>
      <c r="N385" s="252"/>
      <c r="O385" s="252"/>
      <c r="P385" s="252"/>
      <c r="Q385" s="252"/>
      <c r="R385" s="252"/>
      <c r="S385" s="252"/>
      <c r="T385" s="253"/>
      <c r="U385" s="14"/>
      <c r="V385" s="14"/>
      <c r="W385" s="14"/>
      <c r="X385" s="14"/>
      <c r="Y385" s="14"/>
      <c r="Z385" s="14"/>
      <c r="AA385" s="14"/>
      <c r="AB385" s="14"/>
      <c r="AC385" s="14"/>
      <c r="AD385" s="14"/>
      <c r="AE385" s="14"/>
      <c r="AT385" s="254" t="s">
        <v>307</v>
      </c>
      <c r="AU385" s="254" t="s">
        <v>81</v>
      </c>
      <c r="AV385" s="14" t="s">
        <v>81</v>
      </c>
      <c r="AW385" s="14" t="s">
        <v>33</v>
      </c>
      <c r="AX385" s="14" t="s">
        <v>72</v>
      </c>
      <c r="AY385" s="254" t="s">
        <v>295</v>
      </c>
    </row>
    <row r="386" s="15" customFormat="1">
      <c r="A386" s="15"/>
      <c r="B386" s="255"/>
      <c r="C386" s="256"/>
      <c r="D386" s="235" t="s">
        <v>307</v>
      </c>
      <c r="E386" s="257" t="s">
        <v>21</v>
      </c>
      <c r="F386" s="258" t="s">
        <v>312</v>
      </c>
      <c r="G386" s="256"/>
      <c r="H386" s="259">
        <v>5</v>
      </c>
      <c r="I386" s="260"/>
      <c r="J386" s="256"/>
      <c r="K386" s="256"/>
      <c r="L386" s="261"/>
      <c r="M386" s="262"/>
      <c r="N386" s="263"/>
      <c r="O386" s="263"/>
      <c r="P386" s="263"/>
      <c r="Q386" s="263"/>
      <c r="R386" s="263"/>
      <c r="S386" s="263"/>
      <c r="T386" s="264"/>
      <c r="U386" s="15"/>
      <c r="V386" s="15"/>
      <c r="W386" s="15"/>
      <c r="X386" s="15"/>
      <c r="Y386" s="15"/>
      <c r="Z386" s="15"/>
      <c r="AA386" s="15"/>
      <c r="AB386" s="15"/>
      <c r="AC386" s="15"/>
      <c r="AD386" s="15"/>
      <c r="AE386" s="15"/>
      <c r="AT386" s="265" t="s">
        <v>307</v>
      </c>
      <c r="AU386" s="265" t="s">
        <v>81</v>
      </c>
      <c r="AV386" s="15" t="s">
        <v>303</v>
      </c>
      <c r="AW386" s="15" t="s">
        <v>33</v>
      </c>
      <c r="AX386" s="15" t="s">
        <v>79</v>
      </c>
      <c r="AY386" s="265" t="s">
        <v>295</v>
      </c>
    </row>
    <row r="387" s="2" customFormat="1" ht="37.8" customHeight="1">
      <c r="A387" s="40"/>
      <c r="B387" s="41"/>
      <c r="C387" s="286" t="s">
        <v>1453</v>
      </c>
      <c r="D387" s="286" t="s">
        <v>947</v>
      </c>
      <c r="E387" s="287" t="s">
        <v>1441</v>
      </c>
      <c r="F387" s="288" t="s">
        <v>1442</v>
      </c>
      <c r="G387" s="289" t="s">
        <v>459</v>
      </c>
      <c r="H387" s="290">
        <v>1</v>
      </c>
      <c r="I387" s="291"/>
      <c r="J387" s="292">
        <f>ROUND(I387*H387,2)</f>
        <v>0</v>
      </c>
      <c r="K387" s="288" t="s">
        <v>302</v>
      </c>
      <c r="L387" s="293"/>
      <c r="M387" s="294" t="s">
        <v>21</v>
      </c>
      <c r="N387" s="295" t="s">
        <v>43</v>
      </c>
      <c r="O387" s="86"/>
      <c r="P387" s="224">
        <f>O387*H387</f>
        <v>0</v>
      </c>
      <c r="Q387" s="224">
        <v>0.01521</v>
      </c>
      <c r="R387" s="224">
        <f>Q387*H387</f>
        <v>0.01521</v>
      </c>
      <c r="S387" s="224">
        <v>0</v>
      </c>
      <c r="T387" s="225">
        <f>S387*H387</f>
        <v>0</v>
      </c>
      <c r="U387" s="40"/>
      <c r="V387" s="40"/>
      <c r="W387" s="40"/>
      <c r="X387" s="40"/>
      <c r="Y387" s="40"/>
      <c r="Z387" s="40"/>
      <c r="AA387" s="40"/>
      <c r="AB387" s="40"/>
      <c r="AC387" s="40"/>
      <c r="AD387" s="40"/>
      <c r="AE387" s="40"/>
      <c r="AR387" s="226" t="s">
        <v>997</v>
      </c>
      <c r="AT387" s="226" t="s">
        <v>947</v>
      </c>
      <c r="AU387" s="226" t="s">
        <v>81</v>
      </c>
      <c r="AY387" s="19" t="s">
        <v>295</v>
      </c>
      <c r="BE387" s="227">
        <f>IF(N387="základní",J387,0)</f>
        <v>0</v>
      </c>
      <c r="BF387" s="227">
        <f>IF(N387="snížená",J387,0)</f>
        <v>0</v>
      </c>
      <c r="BG387" s="227">
        <f>IF(N387="zákl. přenesená",J387,0)</f>
        <v>0</v>
      </c>
      <c r="BH387" s="227">
        <f>IF(N387="sníž. přenesená",J387,0)</f>
        <v>0</v>
      </c>
      <c r="BI387" s="227">
        <f>IF(N387="nulová",J387,0)</f>
        <v>0</v>
      </c>
      <c r="BJ387" s="19" t="s">
        <v>79</v>
      </c>
      <c r="BK387" s="227">
        <f>ROUND(I387*H387,2)</f>
        <v>0</v>
      </c>
      <c r="BL387" s="19" t="s">
        <v>373</v>
      </c>
      <c r="BM387" s="226" t="s">
        <v>2098</v>
      </c>
    </row>
    <row r="388" s="13" customFormat="1">
      <c r="A388" s="13"/>
      <c r="B388" s="233"/>
      <c r="C388" s="234"/>
      <c r="D388" s="235" t="s">
        <v>307</v>
      </c>
      <c r="E388" s="236" t="s">
        <v>21</v>
      </c>
      <c r="F388" s="237" t="s">
        <v>1437</v>
      </c>
      <c r="G388" s="234"/>
      <c r="H388" s="236" t="s">
        <v>21</v>
      </c>
      <c r="I388" s="238"/>
      <c r="J388" s="234"/>
      <c r="K388" s="234"/>
      <c r="L388" s="239"/>
      <c r="M388" s="240"/>
      <c r="N388" s="241"/>
      <c r="O388" s="241"/>
      <c r="P388" s="241"/>
      <c r="Q388" s="241"/>
      <c r="R388" s="241"/>
      <c r="S388" s="241"/>
      <c r="T388" s="242"/>
      <c r="U388" s="13"/>
      <c r="V388" s="13"/>
      <c r="W388" s="13"/>
      <c r="X388" s="13"/>
      <c r="Y388" s="13"/>
      <c r="Z388" s="13"/>
      <c r="AA388" s="13"/>
      <c r="AB388" s="13"/>
      <c r="AC388" s="13"/>
      <c r="AD388" s="13"/>
      <c r="AE388" s="13"/>
      <c r="AT388" s="243" t="s">
        <v>307</v>
      </c>
      <c r="AU388" s="243" t="s">
        <v>81</v>
      </c>
      <c r="AV388" s="13" t="s">
        <v>79</v>
      </c>
      <c r="AW388" s="13" t="s">
        <v>33</v>
      </c>
      <c r="AX388" s="13" t="s">
        <v>72</v>
      </c>
      <c r="AY388" s="243" t="s">
        <v>295</v>
      </c>
    </row>
    <row r="389" s="14" customFormat="1">
      <c r="A389" s="14"/>
      <c r="B389" s="244"/>
      <c r="C389" s="245"/>
      <c r="D389" s="235" t="s">
        <v>307</v>
      </c>
      <c r="E389" s="246" t="s">
        <v>21</v>
      </c>
      <c r="F389" s="247" t="s">
        <v>79</v>
      </c>
      <c r="G389" s="245"/>
      <c r="H389" s="248">
        <v>1</v>
      </c>
      <c r="I389" s="249"/>
      <c r="J389" s="245"/>
      <c r="K389" s="245"/>
      <c r="L389" s="250"/>
      <c r="M389" s="251"/>
      <c r="N389" s="252"/>
      <c r="O389" s="252"/>
      <c r="P389" s="252"/>
      <c r="Q389" s="252"/>
      <c r="R389" s="252"/>
      <c r="S389" s="252"/>
      <c r="T389" s="253"/>
      <c r="U389" s="14"/>
      <c r="V389" s="14"/>
      <c r="W389" s="14"/>
      <c r="X389" s="14"/>
      <c r="Y389" s="14"/>
      <c r="Z389" s="14"/>
      <c r="AA389" s="14"/>
      <c r="AB389" s="14"/>
      <c r="AC389" s="14"/>
      <c r="AD389" s="14"/>
      <c r="AE389" s="14"/>
      <c r="AT389" s="254" t="s">
        <v>307</v>
      </c>
      <c r="AU389" s="254" t="s">
        <v>81</v>
      </c>
      <c r="AV389" s="14" t="s">
        <v>81</v>
      </c>
      <c r="AW389" s="14" t="s">
        <v>33</v>
      </c>
      <c r="AX389" s="14" t="s">
        <v>72</v>
      </c>
      <c r="AY389" s="254" t="s">
        <v>295</v>
      </c>
    </row>
    <row r="390" s="15" customFormat="1">
      <c r="A390" s="15"/>
      <c r="B390" s="255"/>
      <c r="C390" s="256"/>
      <c r="D390" s="235" t="s">
        <v>307</v>
      </c>
      <c r="E390" s="257" t="s">
        <v>21</v>
      </c>
      <c r="F390" s="258" t="s">
        <v>312</v>
      </c>
      <c r="G390" s="256"/>
      <c r="H390" s="259">
        <v>1</v>
      </c>
      <c r="I390" s="260"/>
      <c r="J390" s="256"/>
      <c r="K390" s="256"/>
      <c r="L390" s="261"/>
      <c r="M390" s="262"/>
      <c r="N390" s="263"/>
      <c r="O390" s="263"/>
      <c r="P390" s="263"/>
      <c r="Q390" s="263"/>
      <c r="R390" s="263"/>
      <c r="S390" s="263"/>
      <c r="T390" s="264"/>
      <c r="U390" s="15"/>
      <c r="V390" s="15"/>
      <c r="W390" s="15"/>
      <c r="X390" s="15"/>
      <c r="Y390" s="15"/>
      <c r="Z390" s="15"/>
      <c r="AA390" s="15"/>
      <c r="AB390" s="15"/>
      <c r="AC390" s="15"/>
      <c r="AD390" s="15"/>
      <c r="AE390" s="15"/>
      <c r="AT390" s="265" t="s">
        <v>307</v>
      </c>
      <c r="AU390" s="265" t="s">
        <v>81</v>
      </c>
      <c r="AV390" s="15" t="s">
        <v>303</v>
      </c>
      <c r="AW390" s="15" t="s">
        <v>33</v>
      </c>
      <c r="AX390" s="15" t="s">
        <v>79</v>
      </c>
      <c r="AY390" s="265" t="s">
        <v>295</v>
      </c>
    </row>
    <row r="391" s="2" customFormat="1" ht="37.8" customHeight="1">
      <c r="A391" s="40"/>
      <c r="B391" s="41"/>
      <c r="C391" s="286" t="s">
        <v>1459</v>
      </c>
      <c r="D391" s="286" t="s">
        <v>947</v>
      </c>
      <c r="E391" s="287" t="s">
        <v>1445</v>
      </c>
      <c r="F391" s="288" t="s">
        <v>1446</v>
      </c>
      <c r="G391" s="289" t="s">
        <v>459</v>
      </c>
      <c r="H391" s="290">
        <v>1</v>
      </c>
      <c r="I391" s="291"/>
      <c r="J391" s="292">
        <f>ROUND(I391*H391,2)</f>
        <v>0</v>
      </c>
      <c r="K391" s="288" t="s">
        <v>302</v>
      </c>
      <c r="L391" s="293"/>
      <c r="M391" s="294" t="s">
        <v>21</v>
      </c>
      <c r="N391" s="295" t="s">
        <v>43</v>
      </c>
      <c r="O391" s="86"/>
      <c r="P391" s="224">
        <f>O391*H391</f>
        <v>0</v>
      </c>
      <c r="Q391" s="224">
        <v>0.012250000000000001</v>
      </c>
      <c r="R391" s="224">
        <f>Q391*H391</f>
        <v>0.012250000000000001</v>
      </c>
      <c r="S391" s="224">
        <v>0</v>
      </c>
      <c r="T391" s="225">
        <f>S391*H391</f>
        <v>0</v>
      </c>
      <c r="U391" s="40"/>
      <c r="V391" s="40"/>
      <c r="W391" s="40"/>
      <c r="X391" s="40"/>
      <c r="Y391" s="40"/>
      <c r="Z391" s="40"/>
      <c r="AA391" s="40"/>
      <c r="AB391" s="40"/>
      <c r="AC391" s="40"/>
      <c r="AD391" s="40"/>
      <c r="AE391" s="40"/>
      <c r="AR391" s="226" t="s">
        <v>997</v>
      </c>
      <c r="AT391" s="226" t="s">
        <v>947</v>
      </c>
      <c r="AU391" s="226" t="s">
        <v>81</v>
      </c>
      <c r="AY391" s="19" t="s">
        <v>295</v>
      </c>
      <c r="BE391" s="227">
        <f>IF(N391="základní",J391,0)</f>
        <v>0</v>
      </c>
      <c r="BF391" s="227">
        <f>IF(N391="snížená",J391,0)</f>
        <v>0</v>
      </c>
      <c r="BG391" s="227">
        <f>IF(N391="zákl. přenesená",J391,0)</f>
        <v>0</v>
      </c>
      <c r="BH391" s="227">
        <f>IF(N391="sníž. přenesená",J391,0)</f>
        <v>0</v>
      </c>
      <c r="BI391" s="227">
        <f>IF(N391="nulová",J391,0)</f>
        <v>0</v>
      </c>
      <c r="BJ391" s="19" t="s">
        <v>79</v>
      </c>
      <c r="BK391" s="227">
        <f>ROUND(I391*H391,2)</f>
        <v>0</v>
      </c>
      <c r="BL391" s="19" t="s">
        <v>373</v>
      </c>
      <c r="BM391" s="226" t="s">
        <v>2099</v>
      </c>
    </row>
    <row r="392" s="13" customFormat="1">
      <c r="A392" s="13"/>
      <c r="B392" s="233"/>
      <c r="C392" s="234"/>
      <c r="D392" s="235" t="s">
        <v>307</v>
      </c>
      <c r="E392" s="236" t="s">
        <v>21</v>
      </c>
      <c r="F392" s="237" t="s">
        <v>1435</v>
      </c>
      <c r="G392" s="234"/>
      <c r="H392" s="236" t="s">
        <v>21</v>
      </c>
      <c r="I392" s="238"/>
      <c r="J392" s="234"/>
      <c r="K392" s="234"/>
      <c r="L392" s="239"/>
      <c r="M392" s="240"/>
      <c r="N392" s="241"/>
      <c r="O392" s="241"/>
      <c r="P392" s="241"/>
      <c r="Q392" s="241"/>
      <c r="R392" s="241"/>
      <c r="S392" s="241"/>
      <c r="T392" s="242"/>
      <c r="U392" s="13"/>
      <c r="V392" s="13"/>
      <c r="W392" s="13"/>
      <c r="X392" s="13"/>
      <c r="Y392" s="13"/>
      <c r="Z392" s="13"/>
      <c r="AA392" s="13"/>
      <c r="AB392" s="13"/>
      <c r="AC392" s="13"/>
      <c r="AD392" s="13"/>
      <c r="AE392" s="13"/>
      <c r="AT392" s="243" t="s">
        <v>307</v>
      </c>
      <c r="AU392" s="243" t="s">
        <v>81</v>
      </c>
      <c r="AV392" s="13" t="s">
        <v>79</v>
      </c>
      <c r="AW392" s="13" t="s">
        <v>33</v>
      </c>
      <c r="AX392" s="13" t="s">
        <v>72</v>
      </c>
      <c r="AY392" s="243" t="s">
        <v>295</v>
      </c>
    </row>
    <row r="393" s="14" customFormat="1">
      <c r="A393" s="14"/>
      <c r="B393" s="244"/>
      <c r="C393" s="245"/>
      <c r="D393" s="235" t="s">
        <v>307</v>
      </c>
      <c r="E393" s="246" t="s">
        <v>21</v>
      </c>
      <c r="F393" s="247" t="s">
        <v>79</v>
      </c>
      <c r="G393" s="245"/>
      <c r="H393" s="248">
        <v>1</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307</v>
      </c>
      <c r="AU393" s="254" t="s">
        <v>81</v>
      </c>
      <c r="AV393" s="14" t="s">
        <v>81</v>
      </c>
      <c r="AW393" s="14" t="s">
        <v>33</v>
      </c>
      <c r="AX393" s="14" t="s">
        <v>72</v>
      </c>
      <c r="AY393" s="254" t="s">
        <v>295</v>
      </c>
    </row>
    <row r="394" s="15" customFormat="1">
      <c r="A394" s="15"/>
      <c r="B394" s="255"/>
      <c r="C394" s="256"/>
      <c r="D394" s="235" t="s">
        <v>307</v>
      </c>
      <c r="E394" s="257" t="s">
        <v>21</v>
      </c>
      <c r="F394" s="258" t="s">
        <v>312</v>
      </c>
      <c r="G394" s="256"/>
      <c r="H394" s="259">
        <v>1</v>
      </c>
      <c r="I394" s="260"/>
      <c r="J394" s="256"/>
      <c r="K394" s="256"/>
      <c r="L394" s="261"/>
      <c r="M394" s="262"/>
      <c r="N394" s="263"/>
      <c r="O394" s="263"/>
      <c r="P394" s="263"/>
      <c r="Q394" s="263"/>
      <c r="R394" s="263"/>
      <c r="S394" s="263"/>
      <c r="T394" s="264"/>
      <c r="U394" s="15"/>
      <c r="V394" s="15"/>
      <c r="W394" s="15"/>
      <c r="X394" s="15"/>
      <c r="Y394" s="15"/>
      <c r="Z394" s="15"/>
      <c r="AA394" s="15"/>
      <c r="AB394" s="15"/>
      <c r="AC394" s="15"/>
      <c r="AD394" s="15"/>
      <c r="AE394" s="15"/>
      <c r="AT394" s="265" t="s">
        <v>307</v>
      </c>
      <c r="AU394" s="265" t="s">
        <v>81</v>
      </c>
      <c r="AV394" s="15" t="s">
        <v>303</v>
      </c>
      <c r="AW394" s="15" t="s">
        <v>33</v>
      </c>
      <c r="AX394" s="15" t="s">
        <v>79</v>
      </c>
      <c r="AY394" s="265" t="s">
        <v>295</v>
      </c>
    </row>
    <row r="395" s="2" customFormat="1" ht="49.05" customHeight="1">
      <c r="A395" s="40"/>
      <c r="B395" s="41"/>
      <c r="C395" s="215" t="s">
        <v>1463</v>
      </c>
      <c r="D395" s="215" t="s">
        <v>298</v>
      </c>
      <c r="E395" s="216" t="s">
        <v>1449</v>
      </c>
      <c r="F395" s="217" t="s">
        <v>1450</v>
      </c>
      <c r="G395" s="218" t="s">
        <v>459</v>
      </c>
      <c r="H395" s="219">
        <v>7</v>
      </c>
      <c r="I395" s="220"/>
      <c r="J395" s="221">
        <f>ROUND(I395*H395,2)</f>
        <v>0</v>
      </c>
      <c r="K395" s="217" t="s">
        <v>302</v>
      </c>
      <c r="L395" s="46"/>
      <c r="M395" s="222" t="s">
        <v>21</v>
      </c>
      <c r="N395" s="223" t="s">
        <v>43</v>
      </c>
      <c r="O395" s="86"/>
      <c r="P395" s="224">
        <f>O395*H395</f>
        <v>0</v>
      </c>
      <c r="Q395" s="224">
        <v>0.00528</v>
      </c>
      <c r="R395" s="224">
        <f>Q395*H395</f>
        <v>0.03696</v>
      </c>
      <c r="S395" s="224">
        <v>0</v>
      </c>
      <c r="T395" s="225">
        <f>S395*H395</f>
        <v>0</v>
      </c>
      <c r="U395" s="40"/>
      <c r="V395" s="40"/>
      <c r="W395" s="40"/>
      <c r="X395" s="40"/>
      <c r="Y395" s="40"/>
      <c r="Z395" s="40"/>
      <c r="AA395" s="40"/>
      <c r="AB395" s="40"/>
      <c r="AC395" s="40"/>
      <c r="AD395" s="40"/>
      <c r="AE395" s="40"/>
      <c r="AR395" s="226" t="s">
        <v>373</v>
      </c>
      <c r="AT395" s="226" t="s">
        <v>298</v>
      </c>
      <c r="AU395" s="226" t="s">
        <v>81</v>
      </c>
      <c r="AY395" s="19" t="s">
        <v>295</v>
      </c>
      <c r="BE395" s="227">
        <f>IF(N395="základní",J395,0)</f>
        <v>0</v>
      </c>
      <c r="BF395" s="227">
        <f>IF(N395="snížená",J395,0)</f>
        <v>0</v>
      </c>
      <c r="BG395" s="227">
        <f>IF(N395="zákl. přenesená",J395,0)</f>
        <v>0</v>
      </c>
      <c r="BH395" s="227">
        <f>IF(N395="sníž. přenesená",J395,0)</f>
        <v>0</v>
      </c>
      <c r="BI395" s="227">
        <f>IF(N395="nulová",J395,0)</f>
        <v>0</v>
      </c>
      <c r="BJ395" s="19" t="s">
        <v>79</v>
      </c>
      <c r="BK395" s="227">
        <f>ROUND(I395*H395,2)</f>
        <v>0</v>
      </c>
      <c r="BL395" s="19" t="s">
        <v>373</v>
      </c>
      <c r="BM395" s="226" t="s">
        <v>2100</v>
      </c>
    </row>
    <row r="396" s="2" customFormat="1">
      <c r="A396" s="40"/>
      <c r="B396" s="41"/>
      <c r="C396" s="42"/>
      <c r="D396" s="228" t="s">
        <v>305</v>
      </c>
      <c r="E396" s="42"/>
      <c r="F396" s="229" t="s">
        <v>1452</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305</v>
      </c>
      <c r="AU396" s="19" t="s">
        <v>81</v>
      </c>
    </row>
    <row r="397" s="13" customFormat="1">
      <c r="A397" s="13"/>
      <c r="B397" s="233"/>
      <c r="C397" s="234"/>
      <c r="D397" s="235" t="s">
        <v>307</v>
      </c>
      <c r="E397" s="236" t="s">
        <v>21</v>
      </c>
      <c r="F397" s="237" t="s">
        <v>1434</v>
      </c>
      <c r="G397" s="234"/>
      <c r="H397" s="236" t="s">
        <v>21</v>
      </c>
      <c r="I397" s="238"/>
      <c r="J397" s="234"/>
      <c r="K397" s="234"/>
      <c r="L397" s="239"/>
      <c r="M397" s="240"/>
      <c r="N397" s="241"/>
      <c r="O397" s="241"/>
      <c r="P397" s="241"/>
      <c r="Q397" s="241"/>
      <c r="R397" s="241"/>
      <c r="S397" s="241"/>
      <c r="T397" s="242"/>
      <c r="U397" s="13"/>
      <c r="V397" s="13"/>
      <c r="W397" s="13"/>
      <c r="X397" s="13"/>
      <c r="Y397" s="13"/>
      <c r="Z397" s="13"/>
      <c r="AA397" s="13"/>
      <c r="AB397" s="13"/>
      <c r="AC397" s="13"/>
      <c r="AD397" s="13"/>
      <c r="AE397" s="13"/>
      <c r="AT397" s="243" t="s">
        <v>307</v>
      </c>
      <c r="AU397" s="243" t="s">
        <v>81</v>
      </c>
      <c r="AV397" s="13" t="s">
        <v>79</v>
      </c>
      <c r="AW397" s="13" t="s">
        <v>33</v>
      </c>
      <c r="AX397" s="13" t="s">
        <v>72</v>
      </c>
      <c r="AY397" s="243" t="s">
        <v>295</v>
      </c>
    </row>
    <row r="398" s="14" customFormat="1">
      <c r="A398" s="14"/>
      <c r="B398" s="244"/>
      <c r="C398" s="245"/>
      <c r="D398" s="235" t="s">
        <v>307</v>
      </c>
      <c r="E398" s="246" t="s">
        <v>21</v>
      </c>
      <c r="F398" s="247" t="s">
        <v>79</v>
      </c>
      <c r="G398" s="245"/>
      <c r="H398" s="248">
        <v>1</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307</v>
      </c>
      <c r="AU398" s="254" t="s">
        <v>81</v>
      </c>
      <c r="AV398" s="14" t="s">
        <v>81</v>
      </c>
      <c r="AW398" s="14" t="s">
        <v>33</v>
      </c>
      <c r="AX398" s="14" t="s">
        <v>72</v>
      </c>
      <c r="AY398" s="254" t="s">
        <v>295</v>
      </c>
    </row>
    <row r="399" s="13" customFormat="1">
      <c r="A399" s="13"/>
      <c r="B399" s="233"/>
      <c r="C399" s="234"/>
      <c r="D399" s="235" t="s">
        <v>307</v>
      </c>
      <c r="E399" s="236" t="s">
        <v>21</v>
      </c>
      <c r="F399" s="237" t="s">
        <v>1435</v>
      </c>
      <c r="G399" s="234"/>
      <c r="H399" s="236" t="s">
        <v>21</v>
      </c>
      <c r="I399" s="238"/>
      <c r="J399" s="234"/>
      <c r="K399" s="234"/>
      <c r="L399" s="239"/>
      <c r="M399" s="240"/>
      <c r="N399" s="241"/>
      <c r="O399" s="241"/>
      <c r="P399" s="241"/>
      <c r="Q399" s="241"/>
      <c r="R399" s="241"/>
      <c r="S399" s="241"/>
      <c r="T399" s="242"/>
      <c r="U399" s="13"/>
      <c r="V399" s="13"/>
      <c r="W399" s="13"/>
      <c r="X399" s="13"/>
      <c r="Y399" s="13"/>
      <c r="Z399" s="13"/>
      <c r="AA399" s="13"/>
      <c r="AB399" s="13"/>
      <c r="AC399" s="13"/>
      <c r="AD399" s="13"/>
      <c r="AE399" s="13"/>
      <c r="AT399" s="243" t="s">
        <v>307</v>
      </c>
      <c r="AU399" s="243" t="s">
        <v>81</v>
      </c>
      <c r="AV399" s="13" t="s">
        <v>79</v>
      </c>
      <c r="AW399" s="13" t="s">
        <v>33</v>
      </c>
      <c r="AX399" s="13" t="s">
        <v>72</v>
      </c>
      <c r="AY399" s="243" t="s">
        <v>295</v>
      </c>
    </row>
    <row r="400" s="14" customFormat="1">
      <c r="A400" s="14"/>
      <c r="B400" s="244"/>
      <c r="C400" s="245"/>
      <c r="D400" s="235" t="s">
        <v>307</v>
      </c>
      <c r="E400" s="246" t="s">
        <v>21</v>
      </c>
      <c r="F400" s="247" t="s">
        <v>79</v>
      </c>
      <c r="G400" s="245"/>
      <c r="H400" s="248">
        <v>1</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307</v>
      </c>
      <c r="AU400" s="254" t="s">
        <v>81</v>
      </c>
      <c r="AV400" s="14" t="s">
        <v>81</v>
      </c>
      <c r="AW400" s="14" t="s">
        <v>33</v>
      </c>
      <c r="AX400" s="14" t="s">
        <v>72</v>
      </c>
      <c r="AY400" s="254" t="s">
        <v>295</v>
      </c>
    </row>
    <row r="401" s="13" customFormat="1">
      <c r="A401" s="13"/>
      <c r="B401" s="233"/>
      <c r="C401" s="234"/>
      <c r="D401" s="235" t="s">
        <v>307</v>
      </c>
      <c r="E401" s="236" t="s">
        <v>21</v>
      </c>
      <c r="F401" s="237" t="s">
        <v>1436</v>
      </c>
      <c r="G401" s="234"/>
      <c r="H401" s="236" t="s">
        <v>21</v>
      </c>
      <c r="I401" s="238"/>
      <c r="J401" s="234"/>
      <c r="K401" s="234"/>
      <c r="L401" s="239"/>
      <c r="M401" s="240"/>
      <c r="N401" s="241"/>
      <c r="O401" s="241"/>
      <c r="P401" s="241"/>
      <c r="Q401" s="241"/>
      <c r="R401" s="241"/>
      <c r="S401" s="241"/>
      <c r="T401" s="242"/>
      <c r="U401" s="13"/>
      <c r="V401" s="13"/>
      <c r="W401" s="13"/>
      <c r="X401" s="13"/>
      <c r="Y401" s="13"/>
      <c r="Z401" s="13"/>
      <c r="AA401" s="13"/>
      <c r="AB401" s="13"/>
      <c r="AC401" s="13"/>
      <c r="AD401" s="13"/>
      <c r="AE401" s="13"/>
      <c r="AT401" s="243" t="s">
        <v>307</v>
      </c>
      <c r="AU401" s="243" t="s">
        <v>81</v>
      </c>
      <c r="AV401" s="13" t="s">
        <v>79</v>
      </c>
      <c r="AW401" s="13" t="s">
        <v>33</v>
      </c>
      <c r="AX401" s="13" t="s">
        <v>72</v>
      </c>
      <c r="AY401" s="243" t="s">
        <v>295</v>
      </c>
    </row>
    <row r="402" s="14" customFormat="1">
      <c r="A402" s="14"/>
      <c r="B402" s="244"/>
      <c r="C402" s="245"/>
      <c r="D402" s="235" t="s">
        <v>307</v>
      </c>
      <c r="E402" s="246" t="s">
        <v>21</v>
      </c>
      <c r="F402" s="247" t="s">
        <v>303</v>
      </c>
      <c r="G402" s="245"/>
      <c r="H402" s="248">
        <v>4</v>
      </c>
      <c r="I402" s="249"/>
      <c r="J402" s="245"/>
      <c r="K402" s="245"/>
      <c r="L402" s="250"/>
      <c r="M402" s="251"/>
      <c r="N402" s="252"/>
      <c r="O402" s="252"/>
      <c r="P402" s="252"/>
      <c r="Q402" s="252"/>
      <c r="R402" s="252"/>
      <c r="S402" s="252"/>
      <c r="T402" s="253"/>
      <c r="U402" s="14"/>
      <c r="V402" s="14"/>
      <c r="W402" s="14"/>
      <c r="X402" s="14"/>
      <c r="Y402" s="14"/>
      <c r="Z402" s="14"/>
      <c r="AA402" s="14"/>
      <c r="AB402" s="14"/>
      <c r="AC402" s="14"/>
      <c r="AD402" s="14"/>
      <c r="AE402" s="14"/>
      <c r="AT402" s="254" t="s">
        <v>307</v>
      </c>
      <c r="AU402" s="254" t="s">
        <v>81</v>
      </c>
      <c r="AV402" s="14" t="s">
        <v>81</v>
      </c>
      <c r="AW402" s="14" t="s">
        <v>33</v>
      </c>
      <c r="AX402" s="14" t="s">
        <v>72</v>
      </c>
      <c r="AY402" s="254" t="s">
        <v>295</v>
      </c>
    </row>
    <row r="403" s="13" customFormat="1">
      <c r="A403" s="13"/>
      <c r="B403" s="233"/>
      <c r="C403" s="234"/>
      <c r="D403" s="235" t="s">
        <v>307</v>
      </c>
      <c r="E403" s="236" t="s">
        <v>21</v>
      </c>
      <c r="F403" s="237" t="s">
        <v>1437</v>
      </c>
      <c r="G403" s="234"/>
      <c r="H403" s="236" t="s">
        <v>21</v>
      </c>
      <c r="I403" s="238"/>
      <c r="J403" s="234"/>
      <c r="K403" s="234"/>
      <c r="L403" s="239"/>
      <c r="M403" s="240"/>
      <c r="N403" s="241"/>
      <c r="O403" s="241"/>
      <c r="P403" s="241"/>
      <c r="Q403" s="241"/>
      <c r="R403" s="241"/>
      <c r="S403" s="241"/>
      <c r="T403" s="242"/>
      <c r="U403" s="13"/>
      <c r="V403" s="13"/>
      <c r="W403" s="13"/>
      <c r="X403" s="13"/>
      <c r="Y403" s="13"/>
      <c r="Z403" s="13"/>
      <c r="AA403" s="13"/>
      <c r="AB403" s="13"/>
      <c r="AC403" s="13"/>
      <c r="AD403" s="13"/>
      <c r="AE403" s="13"/>
      <c r="AT403" s="243" t="s">
        <v>307</v>
      </c>
      <c r="AU403" s="243" t="s">
        <v>81</v>
      </c>
      <c r="AV403" s="13" t="s">
        <v>79</v>
      </c>
      <c r="AW403" s="13" t="s">
        <v>33</v>
      </c>
      <c r="AX403" s="13" t="s">
        <v>72</v>
      </c>
      <c r="AY403" s="243" t="s">
        <v>295</v>
      </c>
    </row>
    <row r="404" s="14" customFormat="1">
      <c r="A404" s="14"/>
      <c r="B404" s="244"/>
      <c r="C404" s="245"/>
      <c r="D404" s="235" t="s">
        <v>307</v>
      </c>
      <c r="E404" s="246" t="s">
        <v>21</v>
      </c>
      <c r="F404" s="247" t="s">
        <v>79</v>
      </c>
      <c r="G404" s="245"/>
      <c r="H404" s="248">
        <v>1</v>
      </c>
      <c r="I404" s="249"/>
      <c r="J404" s="245"/>
      <c r="K404" s="245"/>
      <c r="L404" s="250"/>
      <c r="M404" s="251"/>
      <c r="N404" s="252"/>
      <c r="O404" s="252"/>
      <c r="P404" s="252"/>
      <c r="Q404" s="252"/>
      <c r="R404" s="252"/>
      <c r="S404" s="252"/>
      <c r="T404" s="253"/>
      <c r="U404" s="14"/>
      <c r="V404" s="14"/>
      <c r="W404" s="14"/>
      <c r="X404" s="14"/>
      <c r="Y404" s="14"/>
      <c r="Z404" s="14"/>
      <c r="AA404" s="14"/>
      <c r="AB404" s="14"/>
      <c r="AC404" s="14"/>
      <c r="AD404" s="14"/>
      <c r="AE404" s="14"/>
      <c r="AT404" s="254" t="s">
        <v>307</v>
      </c>
      <c r="AU404" s="254" t="s">
        <v>81</v>
      </c>
      <c r="AV404" s="14" t="s">
        <v>81</v>
      </c>
      <c r="AW404" s="14" t="s">
        <v>33</v>
      </c>
      <c r="AX404" s="14" t="s">
        <v>72</v>
      </c>
      <c r="AY404" s="254" t="s">
        <v>295</v>
      </c>
    </row>
    <row r="405" s="15" customFormat="1">
      <c r="A405" s="15"/>
      <c r="B405" s="255"/>
      <c r="C405" s="256"/>
      <c r="D405" s="235" t="s">
        <v>307</v>
      </c>
      <c r="E405" s="257" t="s">
        <v>21</v>
      </c>
      <c r="F405" s="258" t="s">
        <v>312</v>
      </c>
      <c r="G405" s="256"/>
      <c r="H405" s="259">
        <v>7</v>
      </c>
      <c r="I405" s="260"/>
      <c r="J405" s="256"/>
      <c r="K405" s="256"/>
      <c r="L405" s="261"/>
      <c r="M405" s="262"/>
      <c r="N405" s="263"/>
      <c r="O405" s="263"/>
      <c r="P405" s="263"/>
      <c r="Q405" s="263"/>
      <c r="R405" s="263"/>
      <c r="S405" s="263"/>
      <c r="T405" s="264"/>
      <c r="U405" s="15"/>
      <c r="V405" s="15"/>
      <c r="W405" s="15"/>
      <c r="X405" s="15"/>
      <c r="Y405" s="15"/>
      <c r="Z405" s="15"/>
      <c r="AA405" s="15"/>
      <c r="AB405" s="15"/>
      <c r="AC405" s="15"/>
      <c r="AD405" s="15"/>
      <c r="AE405" s="15"/>
      <c r="AT405" s="265" t="s">
        <v>307</v>
      </c>
      <c r="AU405" s="265" t="s">
        <v>81</v>
      </c>
      <c r="AV405" s="15" t="s">
        <v>303</v>
      </c>
      <c r="AW405" s="15" t="s">
        <v>33</v>
      </c>
      <c r="AX405" s="15" t="s">
        <v>79</v>
      </c>
      <c r="AY405" s="265" t="s">
        <v>295</v>
      </c>
    </row>
    <row r="406" s="2" customFormat="1" ht="55.5" customHeight="1">
      <c r="A406" s="40"/>
      <c r="B406" s="41"/>
      <c r="C406" s="215" t="s">
        <v>1465</v>
      </c>
      <c r="D406" s="215" t="s">
        <v>298</v>
      </c>
      <c r="E406" s="216" t="s">
        <v>1454</v>
      </c>
      <c r="F406" s="217" t="s">
        <v>1455</v>
      </c>
      <c r="G406" s="218" t="s">
        <v>459</v>
      </c>
      <c r="H406" s="219">
        <v>1</v>
      </c>
      <c r="I406" s="220"/>
      <c r="J406" s="221">
        <f>ROUND(I406*H406,2)</f>
        <v>0</v>
      </c>
      <c r="K406" s="217" t="s">
        <v>302</v>
      </c>
      <c r="L406" s="46"/>
      <c r="M406" s="222" t="s">
        <v>21</v>
      </c>
      <c r="N406" s="223" t="s">
        <v>43</v>
      </c>
      <c r="O406" s="86"/>
      <c r="P406" s="224">
        <f>O406*H406</f>
        <v>0</v>
      </c>
      <c r="Q406" s="224">
        <v>0</v>
      </c>
      <c r="R406" s="224">
        <f>Q406*H406</f>
        <v>0</v>
      </c>
      <c r="S406" s="224">
        <v>0</v>
      </c>
      <c r="T406" s="225">
        <f>S406*H406</f>
        <v>0</v>
      </c>
      <c r="U406" s="40"/>
      <c r="V406" s="40"/>
      <c r="W406" s="40"/>
      <c r="X406" s="40"/>
      <c r="Y406" s="40"/>
      <c r="Z406" s="40"/>
      <c r="AA406" s="40"/>
      <c r="AB406" s="40"/>
      <c r="AC406" s="40"/>
      <c r="AD406" s="40"/>
      <c r="AE406" s="40"/>
      <c r="AR406" s="226" t="s">
        <v>373</v>
      </c>
      <c r="AT406" s="226" t="s">
        <v>298</v>
      </c>
      <c r="AU406" s="226" t="s">
        <v>81</v>
      </c>
      <c r="AY406" s="19" t="s">
        <v>295</v>
      </c>
      <c r="BE406" s="227">
        <f>IF(N406="základní",J406,0)</f>
        <v>0</v>
      </c>
      <c r="BF406" s="227">
        <f>IF(N406="snížená",J406,0)</f>
        <v>0</v>
      </c>
      <c r="BG406" s="227">
        <f>IF(N406="zákl. přenesená",J406,0)</f>
        <v>0</v>
      </c>
      <c r="BH406" s="227">
        <f>IF(N406="sníž. přenesená",J406,0)</f>
        <v>0</v>
      </c>
      <c r="BI406" s="227">
        <f>IF(N406="nulová",J406,0)</f>
        <v>0</v>
      </c>
      <c r="BJ406" s="19" t="s">
        <v>79</v>
      </c>
      <c r="BK406" s="227">
        <f>ROUND(I406*H406,2)</f>
        <v>0</v>
      </c>
      <c r="BL406" s="19" t="s">
        <v>373</v>
      </c>
      <c r="BM406" s="226" t="s">
        <v>2101</v>
      </c>
    </row>
    <row r="407" s="2" customFormat="1">
      <c r="A407" s="40"/>
      <c r="B407" s="41"/>
      <c r="C407" s="42"/>
      <c r="D407" s="228" t="s">
        <v>305</v>
      </c>
      <c r="E407" s="42"/>
      <c r="F407" s="229" t="s">
        <v>1457</v>
      </c>
      <c r="G407" s="42"/>
      <c r="H407" s="42"/>
      <c r="I407" s="230"/>
      <c r="J407" s="42"/>
      <c r="K407" s="42"/>
      <c r="L407" s="46"/>
      <c r="M407" s="231"/>
      <c r="N407" s="232"/>
      <c r="O407" s="86"/>
      <c r="P407" s="86"/>
      <c r="Q407" s="86"/>
      <c r="R407" s="86"/>
      <c r="S407" s="86"/>
      <c r="T407" s="87"/>
      <c r="U407" s="40"/>
      <c r="V407" s="40"/>
      <c r="W407" s="40"/>
      <c r="X407" s="40"/>
      <c r="Y407" s="40"/>
      <c r="Z407" s="40"/>
      <c r="AA407" s="40"/>
      <c r="AB407" s="40"/>
      <c r="AC407" s="40"/>
      <c r="AD407" s="40"/>
      <c r="AE407" s="40"/>
      <c r="AT407" s="19" t="s">
        <v>305</v>
      </c>
      <c r="AU407" s="19" t="s">
        <v>81</v>
      </c>
    </row>
    <row r="408" s="14" customFormat="1">
      <c r="A408" s="14"/>
      <c r="B408" s="244"/>
      <c r="C408" s="245"/>
      <c r="D408" s="235" t="s">
        <v>307</v>
      </c>
      <c r="E408" s="246" t="s">
        <v>21</v>
      </c>
      <c r="F408" s="247" t="s">
        <v>1458</v>
      </c>
      <c r="G408" s="245"/>
      <c r="H408" s="248">
        <v>1</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307</v>
      </c>
      <c r="AU408" s="254" t="s">
        <v>81</v>
      </c>
      <c r="AV408" s="14" t="s">
        <v>81</v>
      </c>
      <c r="AW408" s="14" t="s">
        <v>33</v>
      </c>
      <c r="AX408" s="14" t="s">
        <v>72</v>
      </c>
      <c r="AY408" s="254" t="s">
        <v>295</v>
      </c>
    </row>
    <row r="409" s="15" customFormat="1">
      <c r="A409" s="15"/>
      <c r="B409" s="255"/>
      <c r="C409" s="256"/>
      <c r="D409" s="235" t="s">
        <v>307</v>
      </c>
      <c r="E409" s="257" t="s">
        <v>21</v>
      </c>
      <c r="F409" s="258" t="s">
        <v>312</v>
      </c>
      <c r="G409" s="256"/>
      <c r="H409" s="259">
        <v>1</v>
      </c>
      <c r="I409" s="260"/>
      <c r="J409" s="256"/>
      <c r="K409" s="256"/>
      <c r="L409" s="261"/>
      <c r="M409" s="262"/>
      <c r="N409" s="263"/>
      <c r="O409" s="263"/>
      <c r="P409" s="263"/>
      <c r="Q409" s="263"/>
      <c r="R409" s="263"/>
      <c r="S409" s="263"/>
      <c r="T409" s="264"/>
      <c r="U409" s="15"/>
      <c r="V409" s="15"/>
      <c r="W409" s="15"/>
      <c r="X409" s="15"/>
      <c r="Y409" s="15"/>
      <c r="Z409" s="15"/>
      <c r="AA409" s="15"/>
      <c r="AB409" s="15"/>
      <c r="AC409" s="15"/>
      <c r="AD409" s="15"/>
      <c r="AE409" s="15"/>
      <c r="AT409" s="265" t="s">
        <v>307</v>
      </c>
      <c r="AU409" s="265" t="s">
        <v>81</v>
      </c>
      <c r="AV409" s="15" t="s">
        <v>303</v>
      </c>
      <c r="AW409" s="15" t="s">
        <v>33</v>
      </c>
      <c r="AX409" s="15" t="s">
        <v>79</v>
      </c>
      <c r="AY409" s="265" t="s">
        <v>295</v>
      </c>
    </row>
    <row r="410" s="2" customFormat="1" ht="24.15" customHeight="1">
      <c r="A410" s="40"/>
      <c r="B410" s="41"/>
      <c r="C410" s="286" t="s">
        <v>1467</v>
      </c>
      <c r="D410" s="286" t="s">
        <v>947</v>
      </c>
      <c r="E410" s="287" t="s">
        <v>1460</v>
      </c>
      <c r="F410" s="288" t="s">
        <v>1461</v>
      </c>
      <c r="G410" s="289" t="s">
        <v>459</v>
      </c>
      <c r="H410" s="290">
        <v>1</v>
      </c>
      <c r="I410" s="291"/>
      <c r="J410" s="292">
        <f>ROUND(I410*H410,2)</f>
        <v>0</v>
      </c>
      <c r="K410" s="288" t="s">
        <v>302</v>
      </c>
      <c r="L410" s="293"/>
      <c r="M410" s="294" t="s">
        <v>21</v>
      </c>
      <c r="N410" s="295" t="s">
        <v>43</v>
      </c>
      <c r="O410" s="86"/>
      <c r="P410" s="224">
        <f>O410*H410</f>
        <v>0</v>
      </c>
      <c r="Q410" s="224">
        <v>0.036999999999999998</v>
      </c>
      <c r="R410" s="224">
        <f>Q410*H410</f>
        <v>0.036999999999999998</v>
      </c>
      <c r="S410" s="224">
        <v>0</v>
      </c>
      <c r="T410" s="225">
        <f>S410*H410</f>
        <v>0</v>
      </c>
      <c r="U410" s="40"/>
      <c r="V410" s="40"/>
      <c r="W410" s="40"/>
      <c r="X410" s="40"/>
      <c r="Y410" s="40"/>
      <c r="Z410" s="40"/>
      <c r="AA410" s="40"/>
      <c r="AB410" s="40"/>
      <c r="AC410" s="40"/>
      <c r="AD410" s="40"/>
      <c r="AE410" s="40"/>
      <c r="AR410" s="226" t="s">
        <v>997</v>
      </c>
      <c r="AT410" s="226" t="s">
        <v>947</v>
      </c>
      <c r="AU410" s="226" t="s">
        <v>81</v>
      </c>
      <c r="AY410" s="19" t="s">
        <v>295</v>
      </c>
      <c r="BE410" s="227">
        <f>IF(N410="základní",J410,0)</f>
        <v>0</v>
      </c>
      <c r="BF410" s="227">
        <f>IF(N410="snížená",J410,0)</f>
        <v>0</v>
      </c>
      <c r="BG410" s="227">
        <f>IF(N410="zákl. přenesená",J410,0)</f>
        <v>0</v>
      </c>
      <c r="BH410" s="227">
        <f>IF(N410="sníž. přenesená",J410,0)</f>
        <v>0</v>
      </c>
      <c r="BI410" s="227">
        <f>IF(N410="nulová",J410,0)</f>
        <v>0</v>
      </c>
      <c r="BJ410" s="19" t="s">
        <v>79</v>
      </c>
      <c r="BK410" s="227">
        <f>ROUND(I410*H410,2)</f>
        <v>0</v>
      </c>
      <c r="BL410" s="19" t="s">
        <v>373</v>
      </c>
      <c r="BM410" s="226" t="s">
        <v>2102</v>
      </c>
    </row>
    <row r="411" s="2" customFormat="1" ht="44.25" customHeight="1">
      <c r="A411" s="40"/>
      <c r="B411" s="41"/>
      <c r="C411" s="215" t="s">
        <v>1472</v>
      </c>
      <c r="D411" s="215" t="s">
        <v>298</v>
      </c>
      <c r="E411" s="216" t="s">
        <v>1038</v>
      </c>
      <c r="F411" s="217" t="s">
        <v>1039</v>
      </c>
      <c r="G411" s="218" t="s">
        <v>328</v>
      </c>
      <c r="H411" s="219">
        <v>2.1499999999999999</v>
      </c>
      <c r="I411" s="220"/>
      <c r="J411" s="221">
        <f>ROUND(I411*H411,2)</f>
        <v>0</v>
      </c>
      <c r="K411" s="217" t="s">
        <v>302</v>
      </c>
      <c r="L411" s="46"/>
      <c r="M411" s="222" t="s">
        <v>21</v>
      </c>
      <c r="N411" s="223" t="s">
        <v>43</v>
      </c>
      <c r="O411" s="86"/>
      <c r="P411" s="224">
        <f>O411*H411</f>
        <v>0</v>
      </c>
      <c r="Q411" s="224">
        <v>0.011140000000000001</v>
      </c>
      <c r="R411" s="224">
        <f>Q411*H411</f>
        <v>0.023951</v>
      </c>
      <c r="S411" s="224">
        <v>0</v>
      </c>
      <c r="T411" s="225">
        <f>S411*H411</f>
        <v>0</v>
      </c>
      <c r="U411" s="40"/>
      <c r="V411" s="40"/>
      <c r="W411" s="40"/>
      <c r="X411" s="40"/>
      <c r="Y411" s="40"/>
      <c r="Z411" s="40"/>
      <c r="AA411" s="40"/>
      <c r="AB411" s="40"/>
      <c r="AC411" s="40"/>
      <c r="AD411" s="40"/>
      <c r="AE411" s="40"/>
      <c r="AR411" s="226" t="s">
        <v>373</v>
      </c>
      <c r="AT411" s="226" t="s">
        <v>298</v>
      </c>
      <c r="AU411" s="226" t="s">
        <v>81</v>
      </c>
      <c r="AY411" s="19" t="s">
        <v>295</v>
      </c>
      <c r="BE411" s="227">
        <f>IF(N411="základní",J411,0)</f>
        <v>0</v>
      </c>
      <c r="BF411" s="227">
        <f>IF(N411="snížená",J411,0)</f>
        <v>0</v>
      </c>
      <c r="BG411" s="227">
        <f>IF(N411="zákl. přenesená",J411,0)</f>
        <v>0</v>
      </c>
      <c r="BH411" s="227">
        <f>IF(N411="sníž. přenesená",J411,0)</f>
        <v>0</v>
      </c>
      <c r="BI411" s="227">
        <f>IF(N411="nulová",J411,0)</f>
        <v>0</v>
      </c>
      <c r="BJ411" s="19" t="s">
        <v>79</v>
      </c>
      <c r="BK411" s="227">
        <f>ROUND(I411*H411,2)</f>
        <v>0</v>
      </c>
      <c r="BL411" s="19" t="s">
        <v>373</v>
      </c>
      <c r="BM411" s="226" t="s">
        <v>2103</v>
      </c>
    </row>
    <row r="412" s="2" customFormat="1">
      <c r="A412" s="40"/>
      <c r="B412" s="41"/>
      <c r="C412" s="42"/>
      <c r="D412" s="228" t="s">
        <v>305</v>
      </c>
      <c r="E412" s="42"/>
      <c r="F412" s="229" t="s">
        <v>1041</v>
      </c>
      <c r="G412" s="42"/>
      <c r="H412" s="42"/>
      <c r="I412" s="230"/>
      <c r="J412" s="42"/>
      <c r="K412" s="42"/>
      <c r="L412" s="46"/>
      <c r="M412" s="231"/>
      <c r="N412" s="232"/>
      <c r="O412" s="86"/>
      <c r="P412" s="86"/>
      <c r="Q412" s="86"/>
      <c r="R412" s="86"/>
      <c r="S412" s="86"/>
      <c r="T412" s="87"/>
      <c r="U412" s="40"/>
      <c r="V412" s="40"/>
      <c r="W412" s="40"/>
      <c r="X412" s="40"/>
      <c r="Y412" s="40"/>
      <c r="Z412" s="40"/>
      <c r="AA412" s="40"/>
      <c r="AB412" s="40"/>
      <c r="AC412" s="40"/>
      <c r="AD412" s="40"/>
      <c r="AE412" s="40"/>
      <c r="AT412" s="19" t="s">
        <v>305</v>
      </c>
      <c r="AU412" s="19" t="s">
        <v>81</v>
      </c>
    </row>
    <row r="413" s="13" customFormat="1">
      <c r="A413" s="13"/>
      <c r="B413" s="233"/>
      <c r="C413" s="234"/>
      <c r="D413" s="235" t="s">
        <v>307</v>
      </c>
      <c r="E413" s="236" t="s">
        <v>21</v>
      </c>
      <c r="F413" s="237" t="s">
        <v>1042</v>
      </c>
      <c r="G413" s="234"/>
      <c r="H413" s="236" t="s">
        <v>21</v>
      </c>
      <c r="I413" s="238"/>
      <c r="J413" s="234"/>
      <c r="K413" s="234"/>
      <c r="L413" s="239"/>
      <c r="M413" s="240"/>
      <c r="N413" s="241"/>
      <c r="O413" s="241"/>
      <c r="P413" s="241"/>
      <c r="Q413" s="241"/>
      <c r="R413" s="241"/>
      <c r="S413" s="241"/>
      <c r="T413" s="242"/>
      <c r="U413" s="13"/>
      <c r="V413" s="13"/>
      <c r="W413" s="13"/>
      <c r="X413" s="13"/>
      <c r="Y413" s="13"/>
      <c r="Z413" s="13"/>
      <c r="AA413" s="13"/>
      <c r="AB413" s="13"/>
      <c r="AC413" s="13"/>
      <c r="AD413" s="13"/>
      <c r="AE413" s="13"/>
      <c r="AT413" s="243" t="s">
        <v>307</v>
      </c>
      <c r="AU413" s="243" t="s">
        <v>81</v>
      </c>
      <c r="AV413" s="13" t="s">
        <v>79</v>
      </c>
      <c r="AW413" s="13" t="s">
        <v>33</v>
      </c>
      <c r="AX413" s="13" t="s">
        <v>72</v>
      </c>
      <c r="AY413" s="243" t="s">
        <v>295</v>
      </c>
    </row>
    <row r="414" s="14" customFormat="1">
      <c r="A414" s="14"/>
      <c r="B414" s="244"/>
      <c r="C414" s="245"/>
      <c r="D414" s="235" t="s">
        <v>307</v>
      </c>
      <c r="E414" s="246" t="s">
        <v>21</v>
      </c>
      <c r="F414" s="247" t="s">
        <v>1043</v>
      </c>
      <c r="G414" s="245"/>
      <c r="H414" s="248">
        <v>2.1499999999999999</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307</v>
      </c>
      <c r="AU414" s="254" t="s">
        <v>81</v>
      </c>
      <c r="AV414" s="14" t="s">
        <v>81</v>
      </c>
      <c r="AW414" s="14" t="s">
        <v>33</v>
      </c>
      <c r="AX414" s="14" t="s">
        <v>72</v>
      </c>
      <c r="AY414" s="254" t="s">
        <v>295</v>
      </c>
    </row>
    <row r="415" s="15" customFormat="1">
      <c r="A415" s="15"/>
      <c r="B415" s="255"/>
      <c r="C415" s="256"/>
      <c r="D415" s="235" t="s">
        <v>307</v>
      </c>
      <c r="E415" s="257" t="s">
        <v>21</v>
      </c>
      <c r="F415" s="258" t="s">
        <v>312</v>
      </c>
      <c r="G415" s="256"/>
      <c r="H415" s="259">
        <v>2.1499999999999999</v>
      </c>
      <c r="I415" s="260"/>
      <c r="J415" s="256"/>
      <c r="K415" s="256"/>
      <c r="L415" s="261"/>
      <c r="M415" s="262"/>
      <c r="N415" s="263"/>
      <c r="O415" s="263"/>
      <c r="P415" s="263"/>
      <c r="Q415" s="263"/>
      <c r="R415" s="263"/>
      <c r="S415" s="263"/>
      <c r="T415" s="264"/>
      <c r="U415" s="15"/>
      <c r="V415" s="15"/>
      <c r="W415" s="15"/>
      <c r="X415" s="15"/>
      <c r="Y415" s="15"/>
      <c r="Z415" s="15"/>
      <c r="AA415" s="15"/>
      <c r="AB415" s="15"/>
      <c r="AC415" s="15"/>
      <c r="AD415" s="15"/>
      <c r="AE415" s="15"/>
      <c r="AT415" s="265" t="s">
        <v>307</v>
      </c>
      <c r="AU415" s="265" t="s">
        <v>81</v>
      </c>
      <c r="AV415" s="15" t="s">
        <v>303</v>
      </c>
      <c r="AW415" s="15" t="s">
        <v>33</v>
      </c>
      <c r="AX415" s="15" t="s">
        <v>79</v>
      </c>
      <c r="AY415" s="265" t="s">
        <v>295</v>
      </c>
    </row>
    <row r="416" s="2" customFormat="1" ht="44.25" customHeight="1">
      <c r="A416" s="40"/>
      <c r="B416" s="41"/>
      <c r="C416" s="215" t="s">
        <v>1474</v>
      </c>
      <c r="D416" s="215" t="s">
        <v>298</v>
      </c>
      <c r="E416" s="216" t="s">
        <v>1050</v>
      </c>
      <c r="F416" s="217" t="s">
        <v>1051</v>
      </c>
      <c r="G416" s="218" t="s">
        <v>348</v>
      </c>
      <c r="H416" s="219">
        <v>7.4749999999999996</v>
      </c>
      <c r="I416" s="220"/>
      <c r="J416" s="221">
        <f>ROUND(I416*H416,2)</f>
        <v>0</v>
      </c>
      <c r="K416" s="217" t="s">
        <v>302</v>
      </c>
      <c r="L416" s="46"/>
      <c r="M416" s="222" t="s">
        <v>21</v>
      </c>
      <c r="N416" s="223" t="s">
        <v>43</v>
      </c>
      <c r="O416" s="86"/>
      <c r="P416" s="224">
        <f>O416*H416</f>
        <v>0</v>
      </c>
      <c r="Q416" s="224">
        <v>0</v>
      </c>
      <c r="R416" s="224">
        <f>Q416*H416</f>
        <v>0</v>
      </c>
      <c r="S416" s="224">
        <v>0</v>
      </c>
      <c r="T416" s="225">
        <f>S416*H416</f>
        <v>0</v>
      </c>
      <c r="U416" s="40"/>
      <c r="V416" s="40"/>
      <c r="W416" s="40"/>
      <c r="X416" s="40"/>
      <c r="Y416" s="40"/>
      <c r="Z416" s="40"/>
      <c r="AA416" s="40"/>
      <c r="AB416" s="40"/>
      <c r="AC416" s="40"/>
      <c r="AD416" s="40"/>
      <c r="AE416" s="40"/>
      <c r="AR416" s="226" t="s">
        <v>373</v>
      </c>
      <c r="AT416" s="226" t="s">
        <v>298</v>
      </c>
      <c r="AU416" s="226" t="s">
        <v>81</v>
      </c>
      <c r="AY416" s="19" t="s">
        <v>295</v>
      </c>
      <c r="BE416" s="227">
        <f>IF(N416="základní",J416,0)</f>
        <v>0</v>
      </c>
      <c r="BF416" s="227">
        <f>IF(N416="snížená",J416,0)</f>
        <v>0</v>
      </c>
      <c r="BG416" s="227">
        <f>IF(N416="zákl. přenesená",J416,0)</f>
        <v>0</v>
      </c>
      <c r="BH416" s="227">
        <f>IF(N416="sníž. přenesená",J416,0)</f>
        <v>0</v>
      </c>
      <c r="BI416" s="227">
        <f>IF(N416="nulová",J416,0)</f>
        <v>0</v>
      </c>
      <c r="BJ416" s="19" t="s">
        <v>79</v>
      </c>
      <c r="BK416" s="227">
        <f>ROUND(I416*H416,2)</f>
        <v>0</v>
      </c>
      <c r="BL416" s="19" t="s">
        <v>373</v>
      </c>
      <c r="BM416" s="226" t="s">
        <v>2104</v>
      </c>
    </row>
    <row r="417" s="2" customFormat="1">
      <c r="A417" s="40"/>
      <c r="B417" s="41"/>
      <c r="C417" s="42"/>
      <c r="D417" s="228" t="s">
        <v>305</v>
      </c>
      <c r="E417" s="42"/>
      <c r="F417" s="229" t="s">
        <v>1053</v>
      </c>
      <c r="G417" s="42"/>
      <c r="H417" s="42"/>
      <c r="I417" s="230"/>
      <c r="J417" s="42"/>
      <c r="K417" s="42"/>
      <c r="L417" s="46"/>
      <c r="M417" s="231"/>
      <c r="N417" s="232"/>
      <c r="O417" s="86"/>
      <c r="P417" s="86"/>
      <c r="Q417" s="86"/>
      <c r="R417" s="86"/>
      <c r="S417" s="86"/>
      <c r="T417" s="87"/>
      <c r="U417" s="40"/>
      <c r="V417" s="40"/>
      <c r="W417" s="40"/>
      <c r="X417" s="40"/>
      <c r="Y417" s="40"/>
      <c r="Z417" s="40"/>
      <c r="AA417" s="40"/>
      <c r="AB417" s="40"/>
      <c r="AC417" s="40"/>
      <c r="AD417" s="40"/>
      <c r="AE417" s="40"/>
      <c r="AT417" s="19" t="s">
        <v>305</v>
      </c>
      <c r="AU417" s="19" t="s">
        <v>81</v>
      </c>
    </row>
    <row r="418" s="12" customFormat="1" ht="22.8" customHeight="1">
      <c r="A418" s="12"/>
      <c r="B418" s="199"/>
      <c r="C418" s="200"/>
      <c r="D418" s="201" t="s">
        <v>71</v>
      </c>
      <c r="E418" s="213" t="s">
        <v>391</v>
      </c>
      <c r="F418" s="213" t="s">
        <v>392</v>
      </c>
      <c r="G418" s="200"/>
      <c r="H418" s="200"/>
      <c r="I418" s="203"/>
      <c r="J418" s="214">
        <f>BK418</f>
        <v>0</v>
      </c>
      <c r="K418" s="200"/>
      <c r="L418" s="205"/>
      <c r="M418" s="206"/>
      <c r="N418" s="207"/>
      <c r="O418" s="207"/>
      <c r="P418" s="208">
        <f>SUM(P419:P452)</f>
        <v>0</v>
      </c>
      <c r="Q418" s="207"/>
      <c r="R418" s="208">
        <f>SUM(R419:R452)</f>
        <v>0.19920000000000004</v>
      </c>
      <c r="S418" s="207"/>
      <c r="T418" s="209">
        <f>SUM(T419:T452)</f>
        <v>0</v>
      </c>
      <c r="U418" s="12"/>
      <c r="V418" s="12"/>
      <c r="W418" s="12"/>
      <c r="X418" s="12"/>
      <c r="Y418" s="12"/>
      <c r="Z418" s="12"/>
      <c r="AA418" s="12"/>
      <c r="AB418" s="12"/>
      <c r="AC418" s="12"/>
      <c r="AD418" s="12"/>
      <c r="AE418" s="12"/>
      <c r="AR418" s="210" t="s">
        <v>81</v>
      </c>
      <c r="AT418" s="211" t="s">
        <v>71</v>
      </c>
      <c r="AU418" s="211" t="s">
        <v>79</v>
      </c>
      <c r="AY418" s="210" t="s">
        <v>295</v>
      </c>
      <c r="BK418" s="212">
        <f>SUM(BK419:BK452)</f>
        <v>0</v>
      </c>
    </row>
    <row r="419" s="2" customFormat="1" ht="37.8" customHeight="1">
      <c r="A419" s="40"/>
      <c r="B419" s="41"/>
      <c r="C419" s="215" t="s">
        <v>1478</v>
      </c>
      <c r="D419" s="215" t="s">
        <v>298</v>
      </c>
      <c r="E419" s="216" t="s">
        <v>1055</v>
      </c>
      <c r="F419" s="217" t="s">
        <v>1056</v>
      </c>
      <c r="G419" s="218" t="s">
        <v>459</v>
      </c>
      <c r="H419" s="219">
        <v>8</v>
      </c>
      <c r="I419" s="220"/>
      <c r="J419" s="221">
        <f>ROUND(I419*H419,2)</f>
        <v>0</v>
      </c>
      <c r="K419" s="217" t="s">
        <v>302</v>
      </c>
      <c r="L419" s="46"/>
      <c r="M419" s="222" t="s">
        <v>21</v>
      </c>
      <c r="N419" s="223" t="s">
        <v>43</v>
      </c>
      <c r="O419" s="86"/>
      <c r="P419" s="224">
        <f>O419*H419</f>
        <v>0</v>
      </c>
      <c r="Q419" s="224">
        <v>0</v>
      </c>
      <c r="R419" s="224">
        <f>Q419*H419</f>
        <v>0</v>
      </c>
      <c r="S419" s="224">
        <v>0</v>
      </c>
      <c r="T419" s="225">
        <f>S419*H419</f>
        <v>0</v>
      </c>
      <c r="U419" s="40"/>
      <c r="V419" s="40"/>
      <c r="W419" s="40"/>
      <c r="X419" s="40"/>
      <c r="Y419" s="40"/>
      <c r="Z419" s="40"/>
      <c r="AA419" s="40"/>
      <c r="AB419" s="40"/>
      <c r="AC419" s="40"/>
      <c r="AD419" s="40"/>
      <c r="AE419" s="40"/>
      <c r="AR419" s="226" t="s">
        <v>373</v>
      </c>
      <c r="AT419" s="226" t="s">
        <v>298</v>
      </c>
      <c r="AU419" s="226" t="s">
        <v>81</v>
      </c>
      <c r="AY419" s="19" t="s">
        <v>295</v>
      </c>
      <c r="BE419" s="227">
        <f>IF(N419="základní",J419,0)</f>
        <v>0</v>
      </c>
      <c r="BF419" s="227">
        <f>IF(N419="snížená",J419,0)</f>
        <v>0</v>
      </c>
      <c r="BG419" s="227">
        <f>IF(N419="zákl. přenesená",J419,0)</f>
        <v>0</v>
      </c>
      <c r="BH419" s="227">
        <f>IF(N419="sníž. přenesená",J419,0)</f>
        <v>0</v>
      </c>
      <c r="BI419" s="227">
        <f>IF(N419="nulová",J419,0)</f>
        <v>0</v>
      </c>
      <c r="BJ419" s="19" t="s">
        <v>79</v>
      </c>
      <c r="BK419" s="227">
        <f>ROUND(I419*H419,2)</f>
        <v>0</v>
      </c>
      <c r="BL419" s="19" t="s">
        <v>373</v>
      </c>
      <c r="BM419" s="226" t="s">
        <v>2105</v>
      </c>
    </row>
    <row r="420" s="2" customFormat="1">
      <c r="A420" s="40"/>
      <c r="B420" s="41"/>
      <c r="C420" s="42"/>
      <c r="D420" s="228" t="s">
        <v>305</v>
      </c>
      <c r="E420" s="42"/>
      <c r="F420" s="229" t="s">
        <v>1058</v>
      </c>
      <c r="G420" s="42"/>
      <c r="H420" s="42"/>
      <c r="I420" s="230"/>
      <c r="J420" s="42"/>
      <c r="K420" s="42"/>
      <c r="L420" s="46"/>
      <c r="M420" s="231"/>
      <c r="N420" s="232"/>
      <c r="O420" s="86"/>
      <c r="P420" s="86"/>
      <c r="Q420" s="86"/>
      <c r="R420" s="86"/>
      <c r="S420" s="86"/>
      <c r="T420" s="87"/>
      <c r="U420" s="40"/>
      <c r="V420" s="40"/>
      <c r="W420" s="40"/>
      <c r="X420" s="40"/>
      <c r="Y420" s="40"/>
      <c r="Z420" s="40"/>
      <c r="AA420" s="40"/>
      <c r="AB420" s="40"/>
      <c r="AC420" s="40"/>
      <c r="AD420" s="40"/>
      <c r="AE420" s="40"/>
      <c r="AT420" s="19" t="s">
        <v>305</v>
      </c>
      <c r="AU420" s="19" t="s">
        <v>81</v>
      </c>
    </row>
    <row r="421" s="14" customFormat="1">
      <c r="A421" s="14"/>
      <c r="B421" s="244"/>
      <c r="C421" s="245"/>
      <c r="D421" s="235" t="s">
        <v>307</v>
      </c>
      <c r="E421" s="246" t="s">
        <v>21</v>
      </c>
      <c r="F421" s="247" t="s">
        <v>1082</v>
      </c>
      <c r="G421" s="245"/>
      <c r="H421" s="248">
        <v>1</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307</v>
      </c>
      <c r="AU421" s="254" t="s">
        <v>81</v>
      </c>
      <c r="AV421" s="14" t="s">
        <v>81</v>
      </c>
      <c r="AW421" s="14" t="s">
        <v>33</v>
      </c>
      <c r="AX421" s="14" t="s">
        <v>72</v>
      </c>
      <c r="AY421" s="254" t="s">
        <v>295</v>
      </c>
    </row>
    <row r="422" s="14" customFormat="1">
      <c r="A422" s="14"/>
      <c r="B422" s="244"/>
      <c r="C422" s="245"/>
      <c r="D422" s="235" t="s">
        <v>307</v>
      </c>
      <c r="E422" s="246" t="s">
        <v>21</v>
      </c>
      <c r="F422" s="247" t="s">
        <v>1469</v>
      </c>
      <c r="G422" s="245"/>
      <c r="H422" s="248">
        <v>1</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307</v>
      </c>
      <c r="AU422" s="254" t="s">
        <v>81</v>
      </c>
      <c r="AV422" s="14" t="s">
        <v>81</v>
      </c>
      <c r="AW422" s="14" t="s">
        <v>33</v>
      </c>
      <c r="AX422" s="14" t="s">
        <v>72</v>
      </c>
      <c r="AY422" s="254" t="s">
        <v>295</v>
      </c>
    </row>
    <row r="423" s="14" customFormat="1">
      <c r="A423" s="14"/>
      <c r="B423" s="244"/>
      <c r="C423" s="245"/>
      <c r="D423" s="235" t="s">
        <v>307</v>
      </c>
      <c r="E423" s="246" t="s">
        <v>21</v>
      </c>
      <c r="F423" s="247" t="s">
        <v>1470</v>
      </c>
      <c r="G423" s="245"/>
      <c r="H423" s="248">
        <v>4</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307</v>
      </c>
      <c r="AU423" s="254" t="s">
        <v>81</v>
      </c>
      <c r="AV423" s="14" t="s">
        <v>81</v>
      </c>
      <c r="AW423" s="14" t="s">
        <v>33</v>
      </c>
      <c r="AX423" s="14" t="s">
        <v>72</v>
      </c>
      <c r="AY423" s="254" t="s">
        <v>295</v>
      </c>
    </row>
    <row r="424" s="14" customFormat="1">
      <c r="A424" s="14"/>
      <c r="B424" s="244"/>
      <c r="C424" s="245"/>
      <c r="D424" s="235" t="s">
        <v>307</v>
      </c>
      <c r="E424" s="246" t="s">
        <v>21</v>
      </c>
      <c r="F424" s="247" t="s">
        <v>1471</v>
      </c>
      <c r="G424" s="245"/>
      <c r="H424" s="248">
        <v>1</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307</v>
      </c>
      <c r="AU424" s="254" t="s">
        <v>81</v>
      </c>
      <c r="AV424" s="14" t="s">
        <v>81</v>
      </c>
      <c r="AW424" s="14" t="s">
        <v>33</v>
      </c>
      <c r="AX424" s="14" t="s">
        <v>72</v>
      </c>
      <c r="AY424" s="254" t="s">
        <v>295</v>
      </c>
    </row>
    <row r="425" s="14" customFormat="1">
      <c r="A425" s="14"/>
      <c r="B425" s="244"/>
      <c r="C425" s="245"/>
      <c r="D425" s="235" t="s">
        <v>307</v>
      </c>
      <c r="E425" s="246" t="s">
        <v>21</v>
      </c>
      <c r="F425" s="247" t="s">
        <v>1059</v>
      </c>
      <c r="G425" s="245"/>
      <c r="H425" s="248">
        <v>1</v>
      </c>
      <c r="I425" s="249"/>
      <c r="J425" s="245"/>
      <c r="K425" s="245"/>
      <c r="L425" s="250"/>
      <c r="M425" s="251"/>
      <c r="N425" s="252"/>
      <c r="O425" s="252"/>
      <c r="P425" s="252"/>
      <c r="Q425" s="252"/>
      <c r="R425" s="252"/>
      <c r="S425" s="252"/>
      <c r="T425" s="253"/>
      <c r="U425" s="14"/>
      <c r="V425" s="14"/>
      <c r="W425" s="14"/>
      <c r="X425" s="14"/>
      <c r="Y425" s="14"/>
      <c r="Z425" s="14"/>
      <c r="AA425" s="14"/>
      <c r="AB425" s="14"/>
      <c r="AC425" s="14"/>
      <c r="AD425" s="14"/>
      <c r="AE425" s="14"/>
      <c r="AT425" s="254" t="s">
        <v>307</v>
      </c>
      <c r="AU425" s="254" t="s">
        <v>81</v>
      </c>
      <c r="AV425" s="14" t="s">
        <v>81</v>
      </c>
      <c r="AW425" s="14" t="s">
        <v>33</v>
      </c>
      <c r="AX425" s="14" t="s">
        <v>72</v>
      </c>
      <c r="AY425" s="254" t="s">
        <v>295</v>
      </c>
    </row>
    <row r="426" s="15" customFormat="1">
      <c r="A426" s="15"/>
      <c r="B426" s="255"/>
      <c r="C426" s="256"/>
      <c r="D426" s="235" t="s">
        <v>307</v>
      </c>
      <c r="E426" s="257" t="s">
        <v>21</v>
      </c>
      <c r="F426" s="258" t="s">
        <v>312</v>
      </c>
      <c r="G426" s="256"/>
      <c r="H426" s="259">
        <v>8</v>
      </c>
      <c r="I426" s="260"/>
      <c r="J426" s="256"/>
      <c r="K426" s="256"/>
      <c r="L426" s="261"/>
      <c r="M426" s="262"/>
      <c r="N426" s="263"/>
      <c r="O426" s="263"/>
      <c r="P426" s="263"/>
      <c r="Q426" s="263"/>
      <c r="R426" s="263"/>
      <c r="S426" s="263"/>
      <c r="T426" s="264"/>
      <c r="U426" s="15"/>
      <c r="V426" s="15"/>
      <c r="W426" s="15"/>
      <c r="X426" s="15"/>
      <c r="Y426" s="15"/>
      <c r="Z426" s="15"/>
      <c r="AA426" s="15"/>
      <c r="AB426" s="15"/>
      <c r="AC426" s="15"/>
      <c r="AD426" s="15"/>
      <c r="AE426" s="15"/>
      <c r="AT426" s="265" t="s">
        <v>307</v>
      </c>
      <c r="AU426" s="265" t="s">
        <v>81</v>
      </c>
      <c r="AV426" s="15" t="s">
        <v>303</v>
      </c>
      <c r="AW426" s="15" t="s">
        <v>33</v>
      </c>
      <c r="AX426" s="15" t="s">
        <v>79</v>
      </c>
      <c r="AY426" s="265" t="s">
        <v>295</v>
      </c>
    </row>
    <row r="427" s="2" customFormat="1" ht="33" customHeight="1">
      <c r="A427" s="40"/>
      <c r="B427" s="41"/>
      <c r="C427" s="286" t="s">
        <v>1484</v>
      </c>
      <c r="D427" s="286" t="s">
        <v>947</v>
      </c>
      <c r="E427" s="287" t="s">
        <v>1061</v>
      </c>
      <c r="F427" s="288" t="s">
        <v>1062</v>
      </c>
      <c r="G427" s="289" t="s">
        <v>459</v>
      </c>
      <c r="H427" s="290">
        <v>7</v>
      </c>
      <c r="I427" s="291"/>
      <c r="J427" s="292">
        <f>ROUND(I427*H427,2)</f>
        <v>0</v>
      </c>
      <c r="K427" s="288" t="s">
        <v>302</v>
      </c>
      <c r="L427" s="293"/>
      <c r="M427" s="294" t="s">
        <v>21</v>
      </c>
      <c r="N427" s="295" t="s">
        <v>43</v>
      </c>
      <c r="O427" s="86"/>
      <c r="P427" s="224">
        <f>O427*H427</f>
        <v>0</v>
      </c>
      <c r="Q427" s="224">
        <v>0.0195</v>
      </c>
      <c r="R427" s="224">
        <f>Q427*H427</f>
        <v>0.13650000000000001</v>
      </c>
      <c r="S427" s="224">
        <v>0</v>
      </c>
      <c r="T427" s="225">
        <f>S427*H427</f>
        <v>0</v>
      </c>
      <c r="U427" s="40"/>
      <c r="V427" s="40"/>
      <c r="W427" s="40"/>
      <c r="X427" s="40"/>
      <c r="Y427" s="40"/>
      <c r="Z427" s="40"/>
      <c r="AA427" s="40"/>
      <c r="AB427" s="40"/>
      <c r="AC427" s="40"/>
      <c r="AD427" s="40"/>
      <c r="AE427" s="40"/>
      <c r="AR427" s="226" t="s">
        <v>997</v>
      </c>
      <c r="AT427" s="226" t="s">
        <v>947</v>
      </c>
      <c r="AU427" s="226" t="s">
        <v>81</v>
      </c>
      <c r="AY427" s="19" t="s">
        <v>295</v>
      </c>
      <c r="BE427" s="227">
        <f>IF(N427="základní",J427,0)</f>
        <v>0</v>
      </c>
      <c r="BF427" s="227">
        <f>IF(N427="snížená",J427,0)</f>
        <v>0</v>
      </c>
      <c r="BG427" s="227">
        <f>IF(N427="zákl. přenesená",J427,0)</f>
        <v>0</v>
      </c>
      <c r="BH427" s="227">
        <f>IF(N427="sníž. přenesená",J427,0)</f>
        <v>0</v>
      </c>
      <c r="BI427" s="227">
        <f>IF(N427="nulová",J427,0)</f>
        <v>0</v>
      </c>
      <c r="BJ427" s="19" t="s">
        <v>79</v>
      </c>
      <c r="BK427" s="227">
        <f>ROUND(I427*H427,2)</f>
        <v>0</v>
      </c>
      <c r="BL427" s="19" t="s">
        <v>373</v>
      </c>
      <c r="BM427" s="226" t="s">
        <v>2106</v>
      </c>
    </row>
    <row r="428" s="14" customFormat="1">
      <c r="A428" s="14"/>
      <c r="B428" s="244"/>
      <c r="C428" s="245"/>
      <c r="D428" s="235" t="s">
        <v>307</v>
      </c>
      <c r="E428" s="246" t="s">
        <v>21</v>
      </c>
      <c r="F428" s="247" t="s">
        <v>1082</v>
      </c>
      <c r="G428" s="245"/>
      <c r="H428" s="248">
        <v>1</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307</v>
      </c>
      <c r="AU428" s="254" t="s">
        <v>81</v>
      </c>
      <c r="AV428" s="14" t="s">
        <v>81</v>
      </c>
      <c r="AW428" s="14" t="s">
        <v>33</v>
      </c>
      <c r="AX428" s="14" t="s">
        <v>72</v>
      </c>
      <c r="AY428" s="254" t="s">
        <v>295</v>
      </c>
    </row>
    <row r="429" s="14" customFormat="1">
      <c r="A429" s="14"/>
      <c r="B429" s="244"/>
      <c r="C429" s="245"/>
      <c r="D429" s="235" t="s">
        <v>307</v>
      </c>
      <c r="E429" s="246" t="s">
        <v>21</v>
      </c>
      <c r="F429" s="247" t="s">
        <v>1470</v>
      </c>
      <c r="G429" s="245"/>
      <c r="H429" s="248">
        <v>4</v>
      </c>
      <c r="I429" s="249"/>
      <c r="J429" s="245"/>
      <c r="K429" s="245"/>
      <c r="L429" s="250"/>
      <c r="M429" s="251"/>
      <c r="N429" s="252"/>
      <c r="O429" s="252"/>
      <c r="P429" s="252"/>
      <c r="Q429" s="252"/>
      <c r="R429" s="252"/>
      <c r="S429" s="252"/>
      <c r="T429" s="253"/>
      <c r="U429" s="14"/>
      <c r="V429" s="14"/>
      <c r="W429" s="14"/>
      <c r="X429" s="14"/>
      <c r="Y429" s="14"/>
      <c r="Z429" s="14"/>
      <c r="AA429" s="14"/>
      <c r="AB429" s="14"/>
      <c r="AC429" s="14"/>
      <c r="AD429" s="14"/>
      <c r="AE429" s="14"/>
      <c r="AT429" s="254" t="s">
        <v>307</v>
      </c>
      <c r="AU429" s="254" t="s">
        <v>81</v>
      </c>
      <c r="AV429" s="14" t="s">
        <v>81</v>
      </c>
      <c r="AW429" s="14" t="s">
        <v>33</v>
      </c>
      <c r="AX429" s="14" t="s">
        <v>72</v>
      </c>
      <c r="AY429" s="254" t="s">
        <v>295</v>
      </c>
    </row>
    <row r="430" s="14" customFormat="1">
      <c r="A430" s="14"/>
      <c r="B430" s="244"/>
      <c r="C430" s="245"/>
      <c r="D430" s="235" t="s">
        <v>307</v>
      </c>
      <c r="E430" s="246" t="s">
        <v>21</v>
      </c>
      <c r="F430" s="247" t="s">
        <v>1471</v>
      </c>
      <c r="G430" s="245"/>
      <c r="H430" s="248">
        <v>1</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307</v>
      </c>
      <c r="AU430" s="254" t="s">
        <v>81</v>
      </c>
      <c r="AV430" s="14" t="s">
        <v>81</v>
      </c>
      <c r="AW430" s="14" t="s">
        <v>33</v>
      </c>
      <c r="AX430" s="14" t="s">
        <v>72</v>
      </c>
      <c r="AY430" s="254" t="s">
        <v>295</v>
      </c>
    </row>
    <row r="431" s="14" customFormat="1">
      <c r="A431" s="14"/>
      <c r="B431" s="244"/>
      <c r="C431" s="245"/>
      <c r="D431" s="235" t="s">
        <v>307</v>
      </c>
      <c r="E431" s="246" t="s">
        <v>21</v>
      </c>
      <c r="F431" s="247" t="s">
        <v>1059</v>
      </c>
      <c r="G431" s="245"/>
      <c r="H431" s="248">
        <v>1</v>
      </c>
      <c r="I431" s="249"/>
      <c r="J431" s="245"/>
      <c r="K431" s="245"/>
      <c r="L431" s="250"/>
      <c r="M431" s="251"/>
      <c r="N431" s="252"/>
      <c r="O431" s="252"/>
      <c r="P431" s="252"/>
      <c r="Q431" s="252"/>
      <c r="R431" s="252"/>
      <c r="S431" s="252"/>
      <c r="T431" s="253"/>
      <c r="U431" s="14"/>
      <c r="V431" s="14"/>
      <c r="W431" s="14"/>
      <c r="X431" s="14"/>
      <c r="Y431" s="14"/>
      <c r="Z431" s="14"/>
      <c r="AA431" s="14"/>
      <c r="AB431" s="14"/>
      <c r="AC431" s="14"/>
      <c r="AD431" s="14"/>
      <c r="AE431" s="14"/>
      <c r="AT431" s="254" t="s">
        <v>307</v>
      </c>
      <c r="AU431" s="254" t="s">
        <v>81</v>
      </c>
      <c r="AV431" s="14" t="s">
        <v>81</v>
      </c>
      <c r="AW431" s="14" t="s">
        <v>33</v>
      </c>
      <c r="AX431" s="14" t="s">
        <v>72</v>
      </c>
      <c r="AY431" s="254" t="s">
        <v>295</v>
      </c>
    </row>
    <row r="432" s="15" customFormat="1">
      <c r="A432" s="15"/>
      <c r="B432" s="255"/>
      <c r="C432" s="256"/>
      <c r="D432" s="235" t="s">
        <v>307</v>
      </c>
      <c r="E432" s="257" t="s">
        <v>21</v>
      </c>
      <c r="F432" s="258" t="s">
        <v>312</v>
      </c>
      <c r="G432" s="256"/>
      <c r="H432" s="259">
        <v>7</v>
      </c>
      <c r="I432" s="260"/>
      <c r="J432" s="256"/>
      <c r="K432" s="256"/>
      <c r="L432" s="261"/>
      <c r="M432" s="262"/>
      <c r="N432" s="263"/>
      <c r="O432" s="263"/>
      <c r="P432" s="263"/>
      <c r="Q432" s="263"/>
      <c r="R432" s="263"/>
      <c r="S432" s="263"/>
      <c r="T432" s="264"/>
      <c r="U432" s="15"/>
      <c r="V432" s="15"/>
      <c r="W432" s="15"/>
      <c r="X432" s="15"/>
      <c r="Y432" s="15"/>
      <c r="Z432" s="15"/>
      <c r="AA432" s="15"/>
      <c r="AB432" s="15"/>
      <c r="AC432" s="15"/>
      <c r="AD432" s="15"/>
      <c r="AE432" s="15"/>
      <c r="AT432" s="265" t="s">
        <v>307</v>
      </c>
      <c r="AU432" s="265" t="s">
        <v>81</v>
      </c>
      <c r="AV432" s="15" t="s">
        <v>303</v>
      </c>
      <c r="AW432" s="15" t="s">
        <v>33</v>
      </c>
      <c r="AX432" s="15" t="s">
        <v>79</v>
      </c>
      <c r="AY432" s="265" t="s">
        <v>295</v>
      </c>
    </row>
    <row r="433" s="2" customFormat="1" ht="33" customHeight="1">
      <c r="A433" s="40"/>
      <c r="B433" s="41"/>
      <c r="C433" s="286" t="s">
        <v>1486</v>
      </c>
      <c r="D433" s="286" t="s">
        <v>947</v>
      </c>
      <c r="E433" s="287" t="s">
        <v>1475</v>
      </c>
      <c r="F433" s="288" t="s">
        <v>1476</v>
      </c>
      <c r="G433" s="289" t="s">
        <v>459</v>
      </c>
      <c r="H433" s="290">
        <v>1</v>
      </c>
      <c r="I433" s="291"/>
      <c r="J433" s="292">
        <f>ROUND(I433*H433,2)</f>
        <v>0</v>
      </c>
      <c r="K433" s="288" t="s">
        <v>302</v>
      </c>
      <c r="L433" s="293"/>
      <c r="M433" s="294" t="s">
        <v>21</v>
      </c>
      <c r="N433" s="295" t="s">
        <v>43</v>
      </c>
      <c r="O433" s="86"/>
      <c r="P433" s="224">
        <f>O433*H433</f>
        <v>0</v>
      </c>
      <c r="Q433" s="224">
        <v>0.017500000000000002</v>
      </c>
      <c r="R433" s="224">
        <f>Q433*H433</f>
        <v>0.017500000000000002</v>
      </c>
      <c r="S433" s="224">
        <v>0</v>
      </c>
      <c r="T433" s="225">
        <f>S433*H433</f>
        <v>0</v>
      </c>
      <c r="U433" s="40"/>
      <c r="V433" s="40"/>
      <c r="W433" s="40"/>
      <c r="X433" s="40"/>
      <c r="Y433" s="40"/>
      <c r="Z433" s="40"/>
      <c r="AA433" s="40"/>
      <c r="AB433" s="40"/>
      <c r="AC433" s="40"/>
      <c r="AD433" s="40"/>
      <c r="AE433" s="40"/>
      <c r="AR433" s="226" t="s">
        <v>997</v>
      </c>
      <c r="AT433" s="226" t="s">
        <v>947</v>
      </c>
      <c r="AU433" s="226" t="s">
        <v>81</v>
      </c>
      <c r="AY433" s="19" t="s">
        <v>295</v>
      </c>
      <c r="BE433" s="227">
        <f>IF(N433="základní",J433,0)</f>
        <v>0</v>
      </c>
      <c r="BF433" s="227">
        <f>IF(N433="snížená",J433,0)</f>
        <v>0</v>
      </c>
      <c r="BG433" s="227">
        <f>IF(N433="zákl. přenesená",J433,0)</f>
        <v>0</v>
      </c>
      <c r="BH433" s="227">
        <f>IF(N433="sníž. přenesená",J433,0)</f>
        <v>0</v>
      </c>
      <c r="BI433" s="227">
        <f>IF(N433="nulová",J433,0)</f>
        <v>0</v>
      </c>
      <c r="BJ433" s="19" t="s">
        <v>79</v>
      </c>
      <c r="BK433" s="227">
        <f>ROUND(I433*H433,2)</f>
        <v>0</v>
      </c>
      <c r="BL433" s="19" t="s">
        <v>373</v>
      </c>
      <c r="BM433" s="226" t="s">
        <v>2107</v>
      </c>
    </row>
    <row r="434" s="14" customFormat="1">
      <c r="A434" s="14"/>
      <c r="B434" s="244"/>
      <c r="C434" s="245"/>
      <c r="D434" s="235" t="s">
        <v>307</v>
      </c>
      <c r="E434" s="246" t="s">
        <v>21</v>
      </c>
      <c r="F434" s="247" t="s">
        <v>1469</v>
      </c>
      <c r="G434" s="245"/>
      <c r="H434" s="248">
        <v>1</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307</v>
      </c>
      <c r="AU434" s="254" t="s">
        <v>81</v>
      </c>
      <c r="AV434" s="14" t="s">
        <v>81</v>
      </c>
      <c r="AW434" s="14" t="s">
        <v>33</v>
      </c>
      <c r="AX434" s="14" t="s">
        <v>72</v>
      </c>
      <c r="AY434" s="254" t="s">
        <v>295</v>
      </c>
    </row>
    <row r="435" s="15" customFormat="1">
      <c r="A435" s="15"/>
      <c r="B435" s="255"/>
      <c r="C435" s="256"/>
      <c r="D435" s="235" t="s">
        <v>307</v>
      </c>
      <c r="E435" s="257" t="s">
        <v>21</v>
      </c>
      <c r="F435" s="258" t="s">
        <v>312</v>
      </c>
      <c r="G435" s="256"/>
      <c r="H435" s="259">
        <v>1</v>
      </c>
      <c r="I435" s="260"/>
      <c r="J435" s="256"/>
      <c r="K435" s="256"/>
      <c r="L435" s="261"/>
      <c r="M435" s="262"/>
      <c r="N435" s="263"/>
      <c r="O435" s="263"/>
      <c r="P435" s="263"/>
      <c r="Q435" s="263"/>
      <c r="R435" s="263"/>
      <c r="S435" s="263"/>
      <c r="T435" s="264"/>
      <c r="U435" s="15"/>
      <c r="V435" s="15"/>
      <c r="W435" s="15"/>
      <c r="X435" s="15"/>
      <c r="Y435" s="15"/>
      <c r="Z435" s="15"/>
      <c r="AA435" s="15"/>
      <c r="AB435" s="15"/>
      <c r="AC435" s="15"/>
      <c r="AD435" s="15"/>
      <c r="AE435" s="15"/>
      <c r="AT435" s="265" t="s">
        <v>307</v>
      </c>
      <c r="AU435" s="265" t="s">
        <v>81</v>
      </c>
      <c r="AV435" s="15" t="s">
        <v>303</v>
      </c>
      <c r="AW435" s="15" t="s">
        <v>33</v>
      </c>
      <c r="AX435" s="15" t="s">
        <v>79</v>
      </c>
      <c r="AY435" s="265" t="s">
        <v>295</v>
      </c>
    </row>
    <row r="436" s="2" customFormat="1" ht="24.15" customHeight="1">
      <c r="A436" s="40"/>
      <c r="B436" s="41"/>
      <c r="C436" s="215" t="s">
        <v>1488</v>
      </c>
      <c r="D436" s="215" t="s">
        <v>298</v>
      </c>
      <c r="E436" s="216" t="s">
        <v>1479</v>
      </c>
      <c r="F436" s="217" t="s">
        <v>1480</v>
      </c>
      <c r="G436" s="218" t="s">
        <v>1481</v>
      </c>
      <c r="H436" s="219">
        <v>1</v>
      </c>
      <c r="I436" s="220"/>
      <c r="J436" s="221">
        <f>ROUND(I436*H436,2)</f>
        <v>0</v>
      </c>
      <c r="K436" s="217" t="s">
        <v>523</v>
      </c>
      <c r="L436" s="46"/>
      <c r="M436" s="222" t="s">
        <v>21</v>
      </c>
      <c r="N436" s="223" t="s">
        <v>43</v>
      </c>
      <c r="O436" s="86"/>
      <c r="P436" s="224">
        <f>O436*H436</f>
        <v>0</v>
      </c>
      <c r="Q436" s="224">
        <v>0</v>
      </c>
      <c r="R436" s="224">
        <f>Q436*H436</f>
        <v>0</v>
      </c>
      <c r="S436" s="224">
        <v>0</v>
      </c>
      <c r="T436" s="225">
        <f>S436*H436</f>
        <v>0</v>
      </c>
      <c r="U436" s="40"/>
      <c r="V436" s="40"/>
      <c r="W436" s="40"/>
      <c r="X436" s="40"/>
      <c r="Y436" s="40"/>
      <c r="Z436" s="40"/>
      <c r="AA436" s="40"/>
      <c r="AB436" s="40"/>
      <c r="AC436" s="40"/>
      <c r="AD436" s="40"/>
      <c r="AE436" s="40"/>
      <c r="AR436" s="226" t="s">
        <v>373</v>
      </c>
      <c r="AT436" s="226" t="s">
        <v>298</v>
      </c>
      <c r="AU436" s="226" t="s">
        <v>81</v>
      </c>
      <c r="AY436" s="19" t="s">
        <v>295</v>
      </c>
      <c r="BE436" s="227">
        <f>IF(N436="základní",J436,0)</f>
        <v>0</v>
      </c>
      <c r="BF436" s="227">
        <f>IF(N436="snížená",J436,0)</f>
        <v>0</v>
      </c>
      <c r="BG436" s="227">
        <f>IF(N436="zákl. přenesená",J436,0)</f>
        <v>0</v>
      </c>
      <c r="BH436" s="227">
        <f>IF(N436="sníž. přenesená",J436,0)</f>
        <v>0</v>
      </c>
      <c r="BI436" s="227">
        <f>IF(N436="nulová",J436,0)</f>
        <v>0</v>
      </c>
      <c r="BJ436" s="19" t="s">
        <v>79</v>
      </c>
      <c r="BK436" s="227">
        <f>ROUND(I436*H436,2)</f>
        <v>0</v>
      </c>
      <c r="BL436" s="19" t="s">
        <v>373</v>
      </c>
      <c r="BM436" s="226" t="s">
        <v>2108</v>
      </c>
    </row>
    <row r="437" s="14" customFormat="1">
      <c r="A437" s="14"/>
      <c r="B437" s="244"/>
      <c r="C437" s="245"/>
      <c r="D437" s="235" t="s">
        <v>307</v>
      </c>
      <c r="E437" s="246" t="s">
        <v>21</v>
      </c>
      <c r="F437" s="247" t="s">
        <v>1483</v>
      </c>
      <c r="G437" s="245"/>
      <c r="H437" s="248">
        <v>1</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307</v>
      </c>
      <c r="AU437" s="254" t="s">
        <v>81</v>
      </c>
      <c r="AV437" s="14" t="s">
        <v>81</v>
      </c>
      <c r="AW437" s="14" t="s">
        <v>33</v>
      </c>
      <c r="AX437" s="14" t="s">
        <v>72</v>
      </c>
      <c r="AY437" s="254" t="s">
        <v>295</v>
      </c>
    </row>
    <row r="438" s="15" customFormat="1">
      <c r="A438" s="15"/>
      <c r="B438" s="255"/>
      <c r="C438" s="256"/>
      <c r="D438" s="235" t="s">
        <v>307</v>
      </c>
      <c r="E438" s="257" t="s">
        <v>21</v>
      </c>
      <c r="F438" s="258" t="s">
        <v>312</v>
      </c>
      <c r="G438" s="256"/>
      <c r="H438" s="259">
        <v>1</v>
      </c>
      <c r="I438" s="260"/>
      <c r="J438" s="256"/>
      <c r="K438" s="256"/>
      <c r="L438" s="261"/>
      <c r="M438" s="262"/>
      <c r="N438" s="263"/>
      <c r="O438" s="263"/>
      <c r="P438" s="263"/>
      <c r="Q438" s="263"/>
      <c r="R438" s="263"/>
      <c r="S438" s="263"/>
      <c r="T438" s="264"/>
      <c r="U438" s="15"/>
      <c r="V438" s="15"/>
      <c r="W438" s="15"/>
      <c r="X438" s="15"/>
      <c r="Y438" s="15"/>
      <c r="Z438" s="15"/>
      <c r="AA438" s="15"/>
      <c r="AB438" s="15"/>
      <c r="AC438" s="15"/>
      <c r="AD438" s="15"/>
      <c r="AE438" s="15"/>
      <c r="AT438" s="265" t="s">
        <v>307</v>
      </c>
      <c r="AU438" s="265" t="s">
        <v>81</v>
      </c>
      <c r="AV438" s="15" t="s">
        <v>303</v>
      </c>
      <c r="AW438" s="15" t="s">
        <v>33</v>
      </c>
      <c r="AX438" s="15" t="s">
        <v>79</v>
      </c>
      <c r="AY438" s="265" t="s">
        <v>295</v>
      </c>
    </row>
    <row r="439" s="2" customFormat="1" ht="24.15" customHeight="1">
      <c r="A439" s="40"/>
      <c r="B439" s="41"/>
      <c r="C439" s="215" t="s">
        <v>1491</v>
      </c>
      <c r="D439" s="215" t="s">
        <v>298</v>
      </c>
      <c r="E439" s="216" t="s">
        <v>1065</v>
      </c>
      <c r="F439" s="217" t="s">
        <v>1066</v>
      </c>
      <c r="G439" s="218" t="s">
        <v>459</v>
      </c>
      <c r="H439" s="219">
        <v>8</v>
      </c>
      <c r="I439" s="220"/>
      <c r="J439" s="221">
        <f>ROUND(I439*H439,2)</f>
        <v>0</v>
      </c>
      <c r="K439" s="217" t="s">
        <v>302</v>
      </c>
      <c r="L439" s="46"/>
      <c r="M439" s="222" t="s">
        <v>21</v>
      </c>
      <c r="N439" s="223" t="s">
        <v>43</v>
      </c>
      <c r="O439" s="86"/>
      <c r="P439" s="224">
        <f>O439*H439</f>
        <v>0</v>
      </c>
      <c r="Q439" s="224">
        <v>0</v>
      </c>
      <c r="R439" s="224">
        <f>Q439*H439</f>
        <v>0</v>
      </c>
      <c r="S439" s="224">
        <v>0</v>
      </c>
      <c r="T439" s="225">
        <f>S439*H439</f>
        <v>0</v>
      </c>
      <c r="U439" s="40"/>
      <c r="V439" s="40"/>
      <c r="W439" s="40"/>
      <c r="X439" s="40"/>
      <c r="Y439" s="40"/>
      <c r="Z439" s="40"/>
      <c r="AA439" s="40"/>
      <c r="AB439" s="40"/>
      <c r="AC439" s="40"/>
      <c r="AD439" s="40"/>
      <c r="AE439" s="40"/>
      <c r="AR439" s="226" t="s">
        <v>373</v>
      </c>
      <c r="AT439" s="226" t="s">
        <v>298</v>
      </c>
      <c r="AU439" s="226" t="s">
        <v>81</v>
      </c>
      <c r="AY439" s="19" t="s">
        <v>295</v>
      </c>
      <c r="BE439" s="227">
        <f>IF(N439="základní",J439,0)</f>
        <v>0</v>
      </c>
      <c r="BF439" s="227">
        <f>IF(N439="snížená",J439,0)</f>
        <v>0</v>
      </c>
      <c r="BG439" s="227">
        <f>IF(N439="zákl. přenesená",J439,0)</f>
        <v>0</v>
      </c>
      <c r="BH439" s="227">
        <f>IF(N439="sníž. přenesená",J439,0)</f>
        <v>0</v>
      </c>
      <c r="BI439" s="227">
        <f>IF(N439="nulová",J439,0)</f>
        <v>0</v>
      </c>
      <c r="BJ439" s="19" t="s">
        <v>79</v>
      </c>
      <c r="BK439" s="227">
        <f>ROUND(I439*H439,2)</f>
        <v>0</v>
      </c>
      <c r="BL439" s="19" t="s">
        <v>373</v>
      </c>
      <c r="BM439" s="226" t="s">
        <v>2109</v>
      </c>
    </row>
    <row r="440" s="2" customFormat="1">
      <c r="A440" s="40"/>
      <c r="B440" s="41"/>
      <c r="C440" s="42"/>
      <c r="D440" s="228" t="s">
        <v>305</v>
      </c>
      <c r="E440" s="42"/>
      <c r="F440" s="229" t="s">
        <v>1068</v>
      </c>
      <c r="G440" s="42"/>
      <c r="H440" s="42"/>
      <c r="I440" s="230"/>
      <c r="J440" s="42"/>
      <c r="K440" s="42"/>
      <c r="L440" s="46"/>
      <c r="M440" s="231"/>
      <c r="N440" s="232"/>
      <c r="O440" s="86"/>
      <c r="P440" s="86"/>
      <c r="Q440" s="86"/>
      <c r="R440" s="86"/>
      <c r="S440" s="86"/>
      <c r="T440" s="87"/>
      <c r="U440" s="40"/>
      <c r="V440" s="40"/>
      <c r="W440" s="40"/>
      <c r="X440" s="40"/>
      <c r="Y440" s="40"/>
      <c r="Z440" s="40"/>
      <c r="AA440" s="40"/>
      <c r="AB440" s="40"/>
      <c r="AC440" s="40"/>
      <c r="AD440" s="40"/>
      <c r="AE440" s="40"/>
      <c r="AT440" s="19" t="s">
        <v>305</v>
      </c>
      <c r="AU440" s="19" t="s">
        <v>81</v>
      </c>
    </row>
    <row r="441" s="14" customFormat="1">
      <c r="A441" s="14"/>
      <c r="B441" s="244"/>
      <c r="C441" s="245"/>
      <c r="D441" s="235" t="s">
        <v>307</v>
      </c>
      <c r="E441" s="246" t="s">
        <v>21</v>
      </c>
      <c r="F441" s="247" t="s">
        <v>1082</v>
      </c>
      <c r="G441" s="245"/>
      <c r="H441" s="248">
        <v>1</v>
      </c>
      <c r="I441" s="249"/>
      <c r="J441" s="245"/>
      <c r="K441" s="245"/>
      <c r="L441" s="250"/>
      <c r="M441" s="251"/>
      <c r="N441" s="252"/>
      <c r="O441" s="252"/>
      <c r="P441" s="252"/>
      <c r="Q441" s="252"/>
      <c r="R441" s="252"/>
      <c r="S441" s="252"/>
      <c r="T441" s="253"/>
      <c r="U441" s="14"/>
      <c r="V441" s="14"/>
      <c r="W441" s="14"/>
      <c r="X441" s="14"/>
      <c r="Y441" s="14"/>
      <c r="Z441" s="14"/>
      <c r="AA441" s="14"/>
      <c r="AB441" s="14"/>
      <c r="AC441" s="14"/>
      <c r="AD441" s="14"/>
      <c r="AE441" s="14"/>
      <c r="AT441" s="254" t="s">
        <v>307</v>
      </c>
      <c r="AU441" s="254" t="s">
        <v>81</v>
      </c>
      <c r="AV441" s="14" t="s">
        <v>81</v>
      </c>
      <c r="AW441" s="14" t="s">
        <v>33</v>
      </c>
      <c r="AX441" s="14" t="s">
        <v>72</v>
      </c>
      <c r="AY441" s="254" t="s">
        <v>295</v>
      </c>
    </row>
    <row r="442" s="14" customFormat="1">
      <c r="A442" s="14"/>
      <c r="B442" s="244"/>
      <c r="C442" s="245"/>
      <c r="D442" s="235" t="s">
        <v>307</v>
      </c>
      <c r="E442" s="246" t="s">
        <v>21</v>
      </c>
      <c r="F442" s="247" t="s">
        <v>1469</v>
      </c>
      <c r="G442" s="245"/>
      <c r="H442" s="248">
        <v>1</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307</v>
      </c>
      <c r="AU442" s="254" t="s">
        <v>81</v>
      </c>
      <c r="AV442" s="14" t="s">
        <v>81</v>
      </c>
      <c r="AW442" s="14" t="s">
        <v>33</v>
      </c>
      <c r="AX442" s="14" t="s">
        <v>72</v>
      </c>
      <c r="AY442" s="254" t="s">
        <v>295</v>
      </c>
    </row>
    <row r="443" s="14" customFormat="1">
      <c r="A443" s="14"/>
      <c r="B443" s="244"/>
      <c r="C443" s="245"/>
      <c r="D443" s="235" t="s">
        <v>307</v>
      </c>
      <c r="E443" s="246" t="s">
        <v>21</v>
      </c>
      <c r="F443" s="247" t="s">
        <v>1470</v>
      </c>
      <c r="G443" s="245"/>
      <c r="H443" s="248">
        <v>4</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307</v>
      </c>
      <c r="AU443" s="254" t="s">
        <v>81</v>
      </c>
      <c r="AV443" s="14" t="s">
        <v>81</v>
      </c>
      <c r="AW443" s="14" t="s">
        <v>33</v>
      </c>
      <c r="AX443" s="14" t="s">
        <v>72</v>
      </c>
      <c r="AY443" s="254" t="s">
        <v>295</v>
      </c>
    </row>
    <row r="444" s="14" customFormat="1">
      <c r="A444" s="14"/>
      <c r="B444" s="244"/>
      <c r="C444" s="245"/>
      <c r="D444" s="235" t="s">
        <v>307</v>
      </c>
      <c r="E444" s="246" t="s">
        <v>21</v>
      </c>
      <c r="F444" s="247" t="s">
        <v>1471</v>
      </c>
      <c r="G444" s="245"/>
      <c r="H444" s="248">
        <v>1</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307</v>
      </c>
      <c r="AU444" s="254" t="s">
        <v>81</v>
      </c>
      <c r="AV444" s="14" t="s">
        <v>81</v>
      </c>
      <c r="AW444" s="14" t="s">
        <v>33</v>
      </c>
      <c r="AX444" s="14" t="s">
        <v>72</v>
      </c>
      <c r="AY444" s="254" t="s">
        <v>295</v>
      </c>
    </row>
    <row r="445" s="14" customFormat="1">
      <c r="A445" s="14"/>
      <c r="B445" s="244"/>
      <c r="C445" s="245"/>
      <c r="D445" s="235" t="s">
        <v>307</v>
      </c>
      <c r="E445" s="246" t="s">
        <v>21</v>
      </c>
      <c r="F445" s="247" t="s">
        <v>1059</v>
      </c>
      <c r="G445" s="245"/>
      <c r="H445" s="248">
        <v>1</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307</v>
      </c>
      <c r="AU445" s="254" t="s">
        <v>81</v>
      </c>
      <c r="AV445" s="14" t="s">
        <v>81</v>
      </c>
      <c r="AW445" s="14" t="s">
        <v>33</v>
      </c>
      <c r="AX445" s="14" t="s">
        <v>72</v>
      </c>
      <c r="AY445" s="254" t="s">
        <v>295</v>
      </c>
    </row>
    <row r="446" s="15" customFormat="1">
      <c r="A446" s="15"/>
      <c r="B446" s="255"/>
      <c r="C446" s="256"/>
      <c r="D446" s="235" t="s">
        <v>307</v>
      </c>
      <c r="E446" s="257" t="s">
        <v>21</v>
      </c>
      <c r="F446" s="258" t="s">
        <v>312</v>
      </c>
      <c r="G446" s="256"/>
      <c r="H446" s="259">
        <v>8</v>
      </c>
      <c r="I446" s="260"/>
      <c r="J446" s="256"/>
      <c r="K446" s="256"/>
      <c r="L446" s="261"/>
      <c r="M446" s="262"/>
      <c r="N446" s="263"/>
      <c r="O446" s="263"/>
      <c r="P446" s="263"/>
      <c r="Q446" s="263"/>
      <c r="R446" s="263"/>
      <c r="S446" s="263"/>
      <c r="T446" s="264"/>
      <c r="U446" s="15"/>
      <c r="V446" s="15"/>
      <c r="W446" s="15"/>
      <c r="X446" s="15"/>
      <c r="Y446" s="15"/>
      <c r="Z446" s="15"/>
      <c r="AA446" s="15"/>
      <c r="AB446" s="15"/>
      <c r="AC446" s="15"/>
      <c r="AD446" s="15"/>
      <c r="AE446" s="15"/>
      <c r="AT446" s="265" t="s">
        <v>307</v>
      </c>
      <c r="AU446" s="265" t="s">
        <v>81</v>
      </c>
      <c r="AV446" s="15" t="s">
        <v>303</v>
      </c>
      <c r="AW446" s="15" t="s">
        <v>33</v>
      </c>
      <c r="AX446" s="15" t="s">
        <v>79</v>
      </c>
      <c r="AY446" s="265" t="s">
        <v>295</v>
      </c>
    </row>
    <row r="447" s="2" customFormat="1" ht="16.5" customHeight="1">
      <c r="A447" s="40"/>
      <c r="B447" s="41"/>
      <c r="C447" s="286" t="s">
        <v>1495</v>
      </c>
      <c r="D447" s="286" t="s">
        <v>947</v>
      </c>
      <c r="E447" s="287" t="s">
        <v>1070</v>
      </c>
      <c r="F447" s="288" t="s">
        <v>1071</v>
      </c>
      <c r="G447" s="289" t="s">
        <v>459</v>
      </c>
      <c r="H447" s="290">
        <v>8</v>
      </c>
      <c r="I447" s="291"/>
      <c r="J447" s="292">
        <f>ROUND(I447*H447,2)</f>
        <v>0</v>
      </c>
      <c r="K447" s="288" t="s">
        <v>302</v>
      </c>
      <c r="L447" s="293"/>
      <c r="M447" s="294" t="s">
        <v>21</v>
      </c>
      <c r="N447" s="295" t="s">
        <v>43</v>
      </c>
      <c r="O447" s="86"/>
      <c r="P447" s="224">
        <f>O447*H447</f>
        <v>0</v>
      </c>
      <c r="Q447" s="224">
        <v>0.0023999999999999998</v>
      </c>
      <c r="R447" s="224">
        <f>Q447*H447</f>
        <v>0.019199999999999998</v>
      </c>
      <c r="S447" s="224">
        <v>0</v>
      </c>
      <c r="T447" s="225">
        <f>S447*H447</f>
        <v>0</v>
      </c>
      <c r="U447" s="40"/>
      <c r="V447" s="40"/>
      <c r="W447" s="40"/>
      <c r="X447" s="40"/>
      <c r="Y447" s="40"/>
      <c r="Z447" s="40"/>
      <c r="AA447" s="40"/>
      <c r="AB447" s="40"/>
      <c r="AC447" s="40"/>
      <c r="AD447" s="40"/>
      <c r="AE447" s="40"/>
      <c r="AR447" s="226" t="s">
        <v>997</v>
      </c>
      <c r="AT447" s="226" t="s">
        <v>947</v>
      </c>
      <c r="AU447" s="226" t="s">
        <v>81</v>
      </c>
      <c r="AY447" s="19" t="s">
        <v>295</v>
      </c>
      <c r="BE447" s="227">
        <f>IF(N447="základní",J447,0)</f>
        <v>0</v>
      </c>
      <c r="BF447" s="227">
        <f>IF(N447="snížená",J447,0)</f>
        <v>0</v>
      </c>
      <c r="BG447" s="227">
        <f>IF(N447="zákl. přenesená",J447,0)</f>
        <v>0</v>
      </c>
      <c r="BH447" s="227">
        <f>IF(N447="sníž. přenesená",J447,0)</f>
        <v>0</v>
      </c>
      <c r="BI447" s="227">
        <f>IF(N447="nulová",J447,0)</f>
        <v>0</v>
      </c>
      <c r="BJ447" s="19" t="s">
        <v>79</v>
      </c>
      <c r="BK447" s="227">
        <f>ROUND(I447*H447,2)</f>
        <v>0</v>
      </c>
      <c r="BL447" s="19" t="s">
        <v>373</v>
      </c>
      <c r="BM447" s="226" t="s">
        <v>2110</v>
      </c>
    </row>
    <row r="448" s="2" customFormat="1" ht="16.5" customHeight="1">
      <c r="A448" s="40"/>
      <c r="B448" s="41"/>
      <c r="C448" s="215" t="s">
        <v>1499</v>
      </c>
      <c r="D448" s="215" t="s">
        <v>298</v>
      </c>
      <c r="E448" s="216" t="s">
        <v>1074</v>
      </c>
      <c r="F448" s="217" t="s">
        <v>1489</v>
      </c>
      <c r="G448" s="218" t="s">
        <v>503</v>
      </c>
      <c r="H448" s="219">
        <v>8</v>
      </c>
      <c r="I448" s="220"/>
      <c r="J448" s="221">
        <f>ROUND(I448*H448,2)</f>
        <v>0</v>
      </c>
      <c r="K448" s="217" t="s">
        <v>523</v>
      </c>
      <c r="L448" s="46"/>
      <c r="M448" s="222" t="s">
        <v>21</v>
      </c>
      <c r="N448" s="223" t="s">
        <v>43</v>
      </c>
      <c r="O448" s="86"/>
      <c r="P448" s="224">
        <f>O448*H448</f>
        <v>0</v>
      </c>
      <c r="Q448" s="224">
        <v>0.001</v>
      </c>
      <c r="R448" s="224">
        <f>Q448*H448</f>
        <v>0.0080000000000000002</v>
      </c>
      <c r="S448" s="224">
        <v>0</v>
      </c>
      <c r="T448" s="225">
        <f>S448*H448</f>
        <v>0</v>
      </c>
      <c r="U448" s="40"/>
      <c r="V448" s="40"/>
      <c r="W448" s="40"/>
      <c r="X448" s="40"/>
      <c r="Y448" s="40"/>
      <c r="Z448" s="40"/>
      <c r="AA448" s="40"/>
      <c r="AB448" s="40"/>
      <c r="AC448" s="40"/>
      <c r="AD448" s="40"/>
      <c r="AE448" s="40"/>
      <c r="AR448" s="226" t="s">
        <v>373</v>
      </c>
      <c r="AT448" s="226" t="s">
        <v>298</v>
      </c>
      <c r="AU448" s="226" t="s">
        <v>81</v>
      </c>
      <c r="AY448" s="19" t="s">
        <v>295</v>
      </c>
      <c r="BE448" s="227">
        <f>IF(N448="základní",J448,0)</f>
        <v>0</v>
      </c>
      <c r="BF448" s="227">
        <f>IF(N448="snížená",J448,0)</f>
        <v>0</v>
      </c>
      <c r="BG448" s="227">
        <f>IF(N448="zákl. přenesená",J448,0)</f>
        <v>0</v>
      </c>
      <c r="BH448" s="227">
        <f>IF(N448="sníž. přenesená",J448,0)</f>
        <v>0</v>
      </c>
      <c r="BI448" s="227">
        <f>IF(N448="nulová",J448,0)</f>
        <v>0</v>
      </c>
      <c r="BJ448" s="19" t="s">
        <v>79</v>
      </c>
      <c r="BK448" s="227">
        <f>ROUND(I448*H448,2)</f>
        <v>0</v>
      </c>
      <c r="BL448" s="19" t="s">
        <v>373</v>
      </c>
      <c r="BM448" s="226" t="s">
        <v>2111</v>
      </c>
    </row>
    <row r="449" s="2" customFormat="1" ht="24.15" customHeight="1">
      <c r="A449" s="40"/>
      <c r="B449" s="41"/>
      <c r="C449" s="215" t="s">
        <v>1501</v>
      </c>
      <c r="D449" s="215" t="s">
        <v>298</v>
      </c>
      <c r="E449" s="216" t="s">
        <v>1492</v>
      </c>
      <c r="F449" s="217" t="s">
        <v>1493</v>
      </c>
      <c r="G449" s="218" t="s">
        <v>503</v>
      </c>
      <c r="H449" s="219">
        <v>8</v>
      </c>
      <c r="I449" s="220"/>
      <c r="J449" s="221">
        <f>ROUND(I449*H449,2)</f>
        <v>0</v>
      </c>
      <c r="K449" s="217" t="s">
        <v>523</v>
      </c>
      <c r="L449" s="46"/>
      <c r="M449" s="222" t="s">
        <v>21</v>
      </c>
      <c r="N449" s="223" t="s">
        <v>43</v>
      </c>
      <c r="O449" s="86"/>
      <c r="P449" s="224">
        <f>O449*H449</f>
        <v>0</v>
      </c>
      <c r="Q449" s="224">
        <v>0.001</v>
      </c>
      <c r="R449" s="224">
        <f>Q449*H449</f>
        <v>0.0080000000000000002</v>
      </c>
      <c r="S449" s="224">
        <v>0</v>
      </c>
      <c r="T449" s="225">
        <f>S449*H449</f>
        <v>0</v>
      </c>
      <c r="U449" s="40"/>
      <c r="V449" s="40"/>
      <c r="W449" s="40"/>
      <c r="X449" s="40"/>
      <c r="Y449" s="40"/>
      <c r="Z449" s="40"/>
      <c r="AA449" s="40"/>
      <c r="AB449" s="40"/>
      <c r="AC449" s="40"/>
      <c r="AD449" s="40"/>
      <c r="AE449" s="40"/>
      <c r="AR449" s="226" t="s">
        <v>373</v>
      </c>
      <c r="AT449" s="226" t="s">
        <v>298</v>
      </c>
      <c r="AU449" s="226" t="s">
        <v>81</v>
      </c>
      <c r="AY449" s="19" t="s">
        <v>295</v>
      </c>
      <c r="BE449" s="227">
        <f>IF(N449="základní",J449,0)</f>
        <v>0</v>
      </c>
      <c r="BF449" s="227">
        <f>IF(N449="snížená",J449,0)</f>
        <v>0</v>
      </c>
      <c r="BG449" s="227">
        <f>IF(N449="zákl. přenesená",J449,0)</f>
        <v>0</v>
      </c>
      <c r="BH449" s="227">
        <f>IF(N449="sníž. přenesená",J449,0)</f>
        <v>0</v>
      </c>
      <c r="BI449" s="227">
        <f>IF(N449="nulová",J449,0)</f>
        <v>0</v>
      </c>
      <c r="BJ449" s="19" t="s">
        <v>79</v>
      </c>
      <c r="BK449" s="227">
        <f>ROUND(I449*H449,2)</f>
        <v>0</v>
      </c>
      <c r="BL449" s="19" t="s">
        <v>373</v>
      </c>
      <c r="BM449" s="226" t="s">
        <v>2112</v>
      </c>
    </row>
    <row r="450" s="2" customFormat="1" ht="16.5" customHeight="1">
      <c r="A450" s="40"/>
      <c r="B450" s="41"/>
      <c r="C450" s="215" t="s">
        <v>1506</v>
      </c>
      <c r="D450" s="215" t="s">
        <v>298</v>
      </c>
      <c r="E450" s="216" t="s">
        <v>1496</v>
      </c>
      <c r="F450" s="217" t="s">
        <v>1497</v>
      </c>
      <c r="G450" s="218" t="s">
        <v>459</v>
      </c>
      <c r="H450" s="219">
        <v>2</v>
      </c>
      <c r="I450" s="220"/>
      <c r="J450" s="221">
        <f>ROUND(I450*H450,2)</f>
        <v>0</v>
      </c>
      <c r="K450" s="217" t="s">
        <v>523</v>
      </c>
      <c r="L450" s="46"/>
      <c r="M450" s="222" t="s">
        <v>21</v>
      </c>
      <c r="N450" s="223" t="s">
        <v>43</v>
      </c>
      <c r="O450" s="86"/>
      <c r="P450" s="224">
        <f>O450*H450</f>
        <v>0</v>
      </c>
      <c r="Q450" s="224">
        <v>0.0050000000000000001</v>
      </c>
      <c r="R450" s="224">
        <f>Q450*H450</f>
        <v>0.01</v>
      </c>
      <c r="S450" s="224">
        <v>0</v>
      </c>
      <c r="T450" s="225">
        <f>S450*H450</f>
        <v>0</v>
      </c>
      <c r="U450" s="40"/>
      <c r="V450" s="40"/>
      <c r="W450" s="40"/>
      <c r="X450" s="40"/>
      <c r="Y450" s="40"/>
      <c r="Z450" s="40"/>
      <c r="AA450" s="40"/>
      <c r="AB450" s="40"/>
      <c r="AC450" s="40"/>
      <c r="AD450" s="40"/>
      <c r="AE450" s="40"/>
      <c r="AR450" s="226" t="s">
        <v>373</v>
      </c>
      <c r="AT450" s="226" t="s">
        <v>298</v>
      </c>
      <c r="AU450" s="226" t="s">
        <v>81</v>
      </c>
      <c r="AY450" s="19" t="s">
        <v>295</v>
      </c>
      <c r="BE450" s="227">
        <f>IF(N450="základní",J450,0)</f>
        <v>0</v>
      </c>
      <c r="BF450" s="227">
        <f>IF(N450="snížená",J450,0)</f>
        <v>0</v>
      </c>
      <c r="BG450" s="227">
        <f>IF(N450="zákl. přenesená",J450,0)</f>
        <v>0</v>
      </c>
      <c r="BH450" s="227">
        <f>IF(N450="sníž. přenesená",J450,0)</f>
        <v>0</v>
      </c>
      <c r="BI450" s="227">
        <f>IF(N450="nulová",J450,0)</f>
        <v>0</v>
      </c>
      <c r="BJ450" s="19" t="s">
        <v>79</v>
      </c>
      <c r="BK450" s="227">
        <f>ROUND(I450*H450,2)</f>
        <v>0</v>
      </c>
      <c r="BL450" s="19" t="s">
        <v>373</v>
      </c>
      <c r="BM450" s="226" t="s">
        <v>2113</v>
      </c>
    </row>
    <row r="451" s="2" customFormat="1" ht="49.05" customHeight="1">
      <c r="A451" s="40"/>
      <c r="B451" s="41"/>
      <c r="C451" s="215" t="s">
        <v>1511</v>
      </c>
      <c r="D451" s="215" t="s">
        <v>298</v>
      </c>
      <c r="E451" s="216" t="s">
        <v>1088</v>
      </c>
      <c r="F451" s="217" t="s">
        <v>1089</v>
      </c>
      <c r="G451" s="218" t="s">
        <v>348</v>
      </c>
      <c r="H451" s="219">
        <v>0.19900000000000001</v>
      </c>
      <c r="I451" s="220"/>
      <c r="J451" s="221">
        <f>ROUND(I451*H451,2)</f>
        <v>0</v>
      </c>
      <c r="K451" s="217" t="s">
        <v>302</v>
      </c>
      <c r="L451" s="46"/>
      <c r="M451" s="222" t="s">
        <v>21</v>
      </c>
      <c r="N451" s="223" t="s">
        <v>43</v>
      </c>
      <c r="O451" s="86"/>
      <c r="P451" s="224">
        <f>O451*H451</f>
        <v>0</v>
      </c>
      <c r="Q451" s="224">
        <v>0</v>
      </c>
      <c r="R451" s="224">
        <f>Q451*H451</f>
        <v>0</v>
      </c>
      <c r="S451" s="224">
        <v>0</v>
      </c>
      <c r="T451" s="225">
        <f>S451*H451</f>
        <v>0</v>
      </c>
      <c r="U451" s="40"/>
      <c r="V451" s="40"/>
      <c r="W451" s="40"/>
      <c r="X451" s="40"/>
      <c r="Y451" s="40"/>
      <c r="Z451" s="40"/>
      <c r="AA451" s="40"/>
      <c r="AB451" s="40"/>
      <c r="AC451" s="40"/>
      <c r="AD451" s="40"/>
      <c r="AE451" s="40"/>
      <c r="AR451" s="226" t="s">
        <v>373</v>
      </c>
      <c r="AT451" s="226" t="s">
        <v>298</v>
      </c>
      <c r="AU451" s="226" t="s">
        <v>81</v>
      </c>
      <c r="AY451" s="19" t="s">
        <v>295</v>
      </c>
      <c r="BE451" s="227">
        <f>IF(N451="základní",J451,0)</f>
        <v>0</v>
      </c>
      <c r="BF451" s="227">
        <f>IF(N451="snížená",J451,0)</f>
        <v>0</v>
      </c>
      <c r="BG451" s="227">
        <f>IF(N451="zákl. přenesená",J451,0)</f>
        <v>0</v>
      </c>
      <c r="BH451" s="227">
        <f>IF(N451="sníž. přenesená",J451,0)</f>
        <v>0</v>
      </c>
      <c r="BI451" s="227">
        <f>IF(N451="nulová",J451,0)</f>
        <v>0</v>
      </c>
      <c r="BJ451" s="19" t="s">
        <v>79</v>
      </c>
      <c r="BK451" s="227">
        <f>ROUND(I451*H451,2)</f>
        <v>0</v>
      </c>
      <c r="BL451" s="19" t="s">
        <v>373</v>
      </c>
      <c r="BM451" s="226" t="s">
        <v>2114</v>
      </c>
    </row>
    <row r="452" s="2" customFormat="1">
      <c r="A452" s="40"/>
      <c r="B452" s="41"/>
      <c r="C452" s="42"/>
      <c r="D452" s="228" t="s">
        <v>305</v>
      </c>
      <c r="E452" s="42"/>
      <c r="F452" s="229" t="s">
        <v>1091</v>
      </c>
      <c r="G452" s="42"/>
      <c r="H452" s="42"/>
      <c r="I452" s="230"/>
      <c r="J452" s="42"/>
      <c r="K452" s="42"/>
      <c r="L452" s="46"/>
      <c r="M452" s="231"/>
      <c r="N452" s="232"/>
      <c r="O452" s="86"/>
      <c r="P452" s="86"/>
      <c r="Q452" s="86"/>
      <c r="R452" s="86"/>
      <c r="S452" s="86"/>
      <c r="T452" s="87"/>
      <c r="U452" s="40"/>
      <c r="V452" s="40"/>
      <c r="W452" s="40"/>
      <c r="X452" s="40"/>
      <c r="Y452" s="40"/>
      <c r="Z452" s="40"/>
      <c r="AA452" s="40"/>
      <c r="AB452" s="40"/>
      <c r="AC452" s="40"/>
      <c r="AD452" s="40"/>
      <c r="AE452" s="40"/>
      <c r="AT452" s="19" t="s">
        <v>305</v>
      </c>
      <c r="AU452" s="19" t="s">
        <v>81</v>
      </c>
    </row>
    <row r="453" s="12" customFormat="1" ht="22.8" customHeight="1">
      <c r="A453" s="12"/>
      <c r="B453" s="199"/>
      <c r="C453" s="200"/>
      <c r="D453" s="201" t="s">
        <v>71</v>
      </c>
      <c r="E453" s="213" t="s">
        <v>536</v>
      </c>
      <c r="F453" s="213" t="s">
        <v>537</v>
      </c>
      <c r="G453" s="200"/>
      <c r="H453" s="200"/>
      <c r="I453" s="203"/>
      <c r="J453" s="214">
        <f>BK453</f>
        <v>0</v>
      </c>
      <c r="K453" s="200"/>
      <c r="L453" s="205"/>
      <c r="M453" s="206"/>
      <c r="N453" s="207"/>
      <c r="O453" s="207"/>
      <c r="P453" s="208">
        <f>SUM(P454:P487)</f>
        <v>0</v>
      </c>
      <c r="Q453" s="207"/>
      <c r="R453" s="208">
        <f>SUM(R454:R487)</f>
        <v>0.88310727</v>
      </c>
      <c r="S453" s="207"/>
      <c r="T453" s="209">
        <f>SUM(T454:T487)</f>
        <v>0</v>
      </c>
      <c r="U453" s="12"/>
      <c r="V453" s="12"/>
      <c r="W453" s="12"/>
      <c r="X453" s="12"/>
      <c r="Y453" s="12"/>
      <c r="Z453" s="12"/>
      <c r="AA453" s="12"/>
      <c r="AB453" s="12"/>
      <c r="AC453" s="12"/>
      <c r="AD453" s="12"/>
      <c r="AE453" s="12"/>
      <c r="AR453" s="210" t="s">
        <v>81</v>
      </c>
      <c r="AT453" s="211" t="s">
        <v>71</v>
      </c>
      <c r="AU453" s="211" t="s">
        <v>79</v>
      </c>
      <c r="AY453" s="210" t="s">
        <v>295</v>
      </c>
      <c r="BK453" s="212">
        <f>SUM(BK454:BK487)</f>
        <v>0</v>
      </c>
    </row>
    <row r="454" s="2" customFormat="1" ht="24.15" customHeight="1">
      <c r="A454" s="40"/>
      <c r="B454" s="41"/>
      <c r="C454" s="215" t="s">
        <v>1516</v>
      </c>
      <c r="D454" s="215" t="s">
        <v>298</v>
      </c>
      <c r="E454" s="216" t="s">
        <v>1502</v>
      </c>
      <c r="F454" s="217" t="s">
        <v>1503</v>
      </c>
      <c r="G454" s="218" t="s">
        <v>301</v>
      </c>
      <c r="H454" s="219">
        <v>28.260000000000002</v>
      </c>
      <c r="I454" s="220"/>
      <c r="J454" s="221">
        <f>ROUND(I454*H454,2)</f>
        <v>0</v>
      </c>
      <c r="K454" s="217" t="s">
        <v>302</v>
      </c>
      <c r="L454" s="46"/>
      <c r="M454" s="222" t="s">
        <v>21</v>
      </c>
      <c r="N454" s="223" t="s">
        <v>43</v>
      </c>
      <c r="O454" s="86"/>
      <c r="P454" s="224">
        <f>O454*H454</f>
        <v>0</v>
      </c>
      <c r="Q454" s="224">
        <v>0.00029999999999999997</v>
      </c>
      <c r="R454" s="224">
        <f>Q454*H454</f>
        <v>0.0084779999999999994</v>
      </c>
      <c r="S454" s="224">
        <v>0</v>
      </c>
      <c r="T454" s="225">
        <f>S454*H454</f>
        <v>0</v>
      </c>
      <c r="U454" s="40"/>
      <c r="V454" s="40"/>
      <c r="W454" s="40"/>
      <c r="X454" s="40"/>
      <c r="Y454" s="40"/>
      <c r="Z454" s="40"/>
      <c r="AA454" s="40"/>
      <c r="AB454" s="40"/>
      <c r="AC454" s="40"/>
      <c r="AD454" s="40"/>
      <c r="AE454" s="40"/>
      <c r="AR454" s="226" t="s">
        <v>373</v>
      </c>
      <c r="AT454" s="226" t="s">
        <v>298</v>
      </c>
      <c r="AU454" s="226" t="s">
        <v>81</v>
      </c>
      <c r="AY454" s="19" t="s">
        <v>295</v>
      </c>
      <c r="BE454" s="227">
        <f>IF(N454="základní",J454,0)</f>
        <v>0</v>
      </c>
      <c r="BF454" s="227">
        <f>IF(N454="snížená",J454,0)</f>
        <v>0</v>
      </c>
      <c r="BG454" s="227">
        <f>IF(N454="zákl. přenesená",J454,0)</f>
        <v>0</v>
      </c>
      <c r="BH454" s="227">
        <f>IF(N454="sníž. přenesená",J454,0)</f>
        <v>0</v>
      </c>
      <c r="BI454" s="227">
        <f>IF(N454="nulová",J454,0)</f>
        <v>0</v>
      </c>
      <c r="BJ454" s="19" t="s">
        <v>79</v>
      </c>
      <c r="BK454" s="227">
        <f>ROUND(I454*H454,2)</f>
        <v>0</v>
      </c>
      <c r="BL454" s="19" t="s">
        <v>373</v>
      </c>
      <c r="BM454" s="226" t="s">
        <v>2115</v>
      </c>
    </row>
    <row r="455" s="2" customFormat="1">
      <c r="A455" s="40"/>
      <c r="B455" s="41"/>
      <c r="C455" s="42"/>
      <c r="D455" s="228" t="s">
        <v>305</v>
      </c>
      <c r="E455" s="42"/>
      <c r="F455" s="229" t="s">
        <v>1505</v>
      </c>
      <c r="G455" s="42"/>
      <c r="H455" s="42"/>
      <c r="I455" s="230"/>
      <c r="J455" s="42"/>
      <c r="K455" s="42"/>
      <c r="L455" s="46"/>
      <c r="M455" s="231"/>
      <c r="N455" s="232"/>
      <c r="O455" s="86"/>
      <c r="P455" s="86"/>
      <c r="Q455" s="86"/>
      <c r="R455" s="86"/>
      <c r="S455" s="86"/>
      <c r="T455" s="87"/>
      <c r="U455" s="40"/>
      <c r="V455" s="40"/>
      <c r="W455" s="40"/>
      <c r="X455" s="40"/>
      <c r="Y455" s="40"/>
      <c r="Z455" s="40"/>
      <c r="AA455" s="40"/>
      <c r="AB455" s="40"/>
      <c r="AC455" s="40"/>
      <c r="AD455" s="40"/>
      <c r="AE455" s="40"/>
      <c r="AT455" s="19" t="s">
        <v>305</v>
      </c>
      <c r="AU455" s="19" t="s">
        <v>81</v>
      </c>
    </row>
    <row r="456" s="14" customFormat="1">
      <c r="A456" s="14"/>
      <c r="B456" s="244"/>
      <c r="C456" s="245"/>
      <c r="D456" s="235" t="s">
        <v>307</v>
      </c>
      <c r="E456" s="246" t="s">
        <v>21</v>
      </c>
      <c r="F456" s="247" t="s">
        <v>1194</v>
      </c>
      <c r="G456" s="245"/>
      <c r="H456" s="248">
        <v>28.260000000000002</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307</v>
      </c>
      <c r="AU456" s="254" t="s">
        <v>81</v>
      </c>
      <c r="AV456" s="14" t="s">
        <v>81</v>
      </c>
      <c r="AW456" s="14" t="s">
        <v>33</v>
      </c>
      <c r="AX456" s="14" t="s">
        <v>72</v>
      </c>
      <c r="AY456" s="254" t="s">
        <v>295</v>
      </c>
    </row>
    <row r="457" s="15" customFormat="1">
      <c r="A457" s="15"/>
      <c r="B457" s="255"/>
      <c r="C457" s="256"/>
      <c r="D457" s="235" t="s">
        <v>307</v>
      </c>
      <c r="E457" s="257" t="s">
        <v>21</v>
      </c>
      <c r="F457" s="258" t="s">
        <v>312</v>
      </c>
      <c r="G457" s="256"/>
      <c r="H457" s="259">
        <v>28.260000000000002</v>
      </c>
      <c r="I457" s="260"/>
      <c r="J457" s="256"/>
      <c r="K457" s="256"/>
      <c r="L457" s="261"/>
      <c r="M457" s="262"/>
      <c r="N457" s="263"/>
      <c r="O457" s="263"/>
      <c r="P457" s="263"/>
      <c r="Q457" s="263"/>
      <c r="R457" s="263"/>
      <c r="S457" s="263"/>
      <c r="T457" s="264"/>
      <c r="U457" s="15"/>
      <c r="V457" s="15"/>
      <c r="W457" s="15"/>
      <c r="X457" s="15"/>
      <c r="Y457" s="15"/>
      <c r="Z457" s="15"/>
      <c r="AA457" s="15"/>
      <c r="AB457" s="15"/>
      <c r="AC457" s="15"/>
      <c r="AD457" s="15"/>
      <c r="AE457" s="15"/>
      <c r="AT457" s="265" t="s">
        <v>307</v>
      </c>
      <c r="AU457" s="265" t="s">
        <v>81</v>
      </c>
      <c r="AV457" s="15" t="s">
        <v>303</v>
      </c>
      <c r="AW457" s="15" t="s">
        <v>33</v>
      </c>
      <c r="AX457" s="15" t="s">
        <v>79</v>
      </c>
      <c r="AY457" s="265" t="s">
        <v>295</v>
      </c>
    </row>
    <row r="458" s="2" customFormat="1" ht="33" customHeight="1">
      <c r="A458" s="40"/>
      <c r="B458" s="41"/>
      <c r="C458" s="215" t="s">
        <v>1521</v>
      </c>
      <c r="D458" s="215" t="s">
        <v>298</v>
      </c>
      <c r="E458" s="216" t="s">
        <v>1507</v>
      </c>
      <c r="F458" s="217" t="s">
        <v>1508</v>
      </c>
      <c r="G458" s="218" t="s">
        <v>328</v>
      </c>
      <c r="H458" s="219">
        <v>25.434000000000001</v>
      </c>
      <c r="I458" s="220"/>
      <c r="J458" s="221">
        <f>ROUND(I458*H458,2)</f>
        <v>0</v>
      </c>
      <c r="K458" s="217" t="s">
        <v>302</v>
      </c>
      <c r="L458" s="46"/>
      <c r="M458" s="222" t="s">
        <v>21</v>
      </c>
      <c r="N458" s="223" t="s">
        <v>43</v>
      </c>
      <c r="O458" s="86"/>
      <c r="P458" s="224">
        <f>O458*H458</f>
        <v>0</v>
      </c>
      <c r="Q458" s="224">
        <v>0.00042999999999999999</v>
      </c>
      <c r="R458" s="224">
        <f>Q458*H458</f>
        <v>0.010936619999999999</v>
      </c>
      <c r="S458" s="224">
        <v>0</v>
      </c>
      <c r="T458" s="225">
        <f>S458*H458</f>
        <v>0</v>
      </c>
      <c r="U458" s="40"/>
      <c r="V458" s="40"/>
      <c r="W458" s="40"/>
      <c r="X458" s="40"/>
      <c r="Y458" s="40"/>
      <c r="Z458" s="40"/>
      <c r="AA458" s="40"/>
      <c r="AB458" s="40"/>
      <c r="AC458" s="40"/>
      <c r="AD458" s="40"/>
      <c r="AE458" s="40"/>
      <c r="AR458" s="226" t="s">
        <v>373</v>
      </c>
      <c r="AT458" s="226" t="s">
        <v>298</v>
      </c>
      <c r="AU458" s="226" t="s">
        <v>81</v>
      </c>
      <c r="AY458" s="19" t="s">
        <v>295</v>
      </c>
      <c r="BE458" s="227">
        <f>IF(N458="základní",J458,0)</f>
        <v>0</v>
      </c>
      <c r="BF458" s="227">
        <f>IF(N458="snížená",J458,0)</f>
        <v>0</v>
      </c>
      <c r="BG458" s="227">
        <f>IF(N458="zákl. přenesená",J458,0)</f>
        <v>0</v>
      </c>
      <c r="BH458" s="227">
        <f>IF(N458="sníž. přenesená",J458,0)</f>
        <v>0</v>
      </c>
      <c r="BI458" s="227">
        <f>IF(N458="nulová",J458,0)</f>
        <v>0</v>
      </c>
      <c r="BJ458" s="19" t="s">
        <v>79</v>
      </c>
      <c r="BK458" s="227">
        <f>ROUND(I458*H458,2)</f>
        <v>0</v>
      </c>
      <c r="BL458" s="19" t="s">
        <v>373</v>
      </c>
      <c r="BM458" s="226" t="s">
        <v>2116</v>
      </c>
    </row>
    <row r="459" s="2" customFormat="1">
      <c r="A459" s="40"/>
      <c r="B459" s="41"/>
      <c r="C459" s="42"/>
      <c r="D459" s="228" t="s">
        <v>305</v>
      </c>
      <c r="E459" s="42"/>
      <c r="F459" s="229" t="s">
        <v>1510</v>
      </c>
      <c r="G459" s="42"/>
      <c r="H459" s="42"/>
      <c r="I459" s="230"/>
      <c r="J459" s="42"/>
      <c r="K459" s="42"/>
      <c r="L459" s="46"/>
      <c r="M459" s="231"/>
      <c r="N459" s="232"/>
      <c r="O459" s="86"/>
      <c r="P459" s="86"/>
      <c r="Q459" s="86"/>
      <c r="R459" s="86"/>
      <c r="S459" s="86"/>
      <c r="T459" s="87"/>
      <c r="U459" s="40"/>
      <c r="V459" s="40"/>
      <c r="W459" s="40"/>
      <c r="X459" s="40"/>
      <c r="Y459" s="40"/>
      <c r="Z459" s="40"/>
      <c r="AA459" s="40"/>
      <c r="AB459" s="40"/>
      <c r="AC459" s="40"/>
      <c r="AD459" s="40"/>
      <c r="AE459" s="40"/>
      <c r="AT459" s="19" t="s">
        <v>305</v>
      </c>
      <c r="AU459" s="19" t="s">
        <v>81</v>
      </c>
    </row>
    <row r="460" s="14" customFormat="1">
      <c r="A460" s="14"/>
      <c r="B460" s="244"/>
      <c r="C460" s="245"/>
      <c r="D460" s="235" t="s">
        <v>307</v>
      </c>
      <c r="E460" s="246" t="s">
        <v>21</v>
      </c>
      <c r="F460" s="247" t="s">
        <v>1265</v>
      </c>
      <c r="G460" s="245"/>
      <c r="H460" s="248">
        <v>25.434000000000001</v>
      </c>
      <c r="I460" s="249"/>
      <c r="J460" s="245"/>
      <c r="K460" s="245"/>
      <c r="L460" s="250"/>
      <c r="M460" s="251"/>
      <c r="N460" s="252"/>
      <c r="O460" s="252"/>
      <c r="P460" s="252"/>
      <c r="Q460" s="252"/>
      <c r="R460" s="252"/>
      <c r="S460" s="252"/>
      <c r="T460" s="253"/>
      <c r="U460" s="14"/>
      <c r="V460" s="14"/>
      <c r="W460" s="14"/>
      <c r="X460" s="14"/>
      <c r="Y460" s="14"/>
      <c r="Z460" s="14"/>
      <c r="AA460" s="14"/>
      <c r="AB460" s="14"/>
      <c r="AC460" s="14"/>
      <c r="AD460" s="14"/>
      <c r="AE460" s="14"/>
      <c r="AT460" s="254" t="s">
        <v>307</v>
      </c>
      <c r="AU460" s="254" t="s">
        <v>81</v>
      </c>
      <c r="AV460" s="14" t="s">
        <v>81</v>
      </c>
      <c r="AW460" s="14" t="s">
        <v>33</v>
      </c>
      <c r="AX460" s="14" t="s">
        <v>72</v>
      </c>
      <c r="AY460" s="254" t="s">
        <v>295</v>
      </c>
    </row>
    <row r="461" s="15" customFormat="1">
      <c r="A461" s="15"/>
      <c r="B461" s="255"/>
      <c r="C461" s="256"/>
      <c r="D461" s="235" t="s">
        <v>307</v>
      </c>
      <c r="E461" s="257" t="s">
        <v>21</v>
      </c>
      <c r="F461" s="258" t="s">
        <v>312</v>
      </c>
      <c r="G461" s="256"/>
      <c r="H461" s="259">
        <v>25.434000000000001</v>
      </c>
      <c r="I461" s="260"/>
      <c r="J461" s="256"/>
      <c r="K461" s="256"/>
      <c r="L461" s="261"/>
      <c r="M461" s="262"/>
      <c r="N461" s="263"/>
      <c r="O461" s="263"/>
      <c r="P461" s="263"/>
      <c r="Q461" s="263"/>
      <c r="R461" s="263"/>
      <c r="S461" s="263"/>
      <c r="T461" s="264"/>
      <c r="U461" s="15"/>
      <c r="V461" s="15"/>
      <c r="W461" s="15"/>
      <c r="X461" s="15"/>
      <c r="Y461" s="15"/>
      <c r="Z461" s="15"/>
      <c r="AA461" s="15"/>
      <c r="AB461" s="15"/>
      <c r="AC461" s="15"/>
      <c r="AD461" s="15"/>
      <c r="AE461" s="15"/>
      <c r="AT461" s="265" t="s">
        <v>307</v>
      </c>
      <c r="AU461" s="265" t="s">
        <v>81</v>
      </c>
      <c r="AV461" s="15" t="s">
        <v>303</v>
      </c>
      <c r="AW461" s="15" t="s">
        <v>33</v>
      </c>
      <c r="AX461" s="15" t="s">
        <v>79</v>
      </c>
      <c r="AY461" s="265" t="s">
        <v>295</v>
      </c>
    </row>
    <row r="462" s="2" customFormat="1" ht="24.15" customHeight="1">
      <c r="A462" s="40"/>
      <c r="B462" s="41"/>
      <c r="C462" s="286" t="s">
        <v>1535</v>
      </c>
      <c r="D462" s="286" t="s">
        <v>947</v>
      </c>
      <c r="E462" s="287" t="s">
        <v>1512</v>
      </c>
      <c r="F462" s="288" t="s">
        <v>1513</v>
      </c>
      <c r="G462" s="289" t="s">
        <v>459</v>
      </c>
      <c r="H462" s="290">
        <v>62.948999999999998</v>
      </c>
      <c r="I462" s="291"/>
      <c r="J462" s="292">
        <f>ROUND(I462*H462,2)</f>
        <v>0</v>
      </c>
      <c r="K462" s="288" t="s">
        <v>302</v>
      </c>
      <c r="L462" s="293"/>
      <c r="M462" s="294" t="s">
        <v>21</v>
      </c>
      <c r="N462" s="295" t="s">
        <v>43</v>
      </c>
      <c r="O462" s="86"/>
      <c r="P462" s="224">
        <f>O462*H462</f>
        <v>0</v>
      </c>
      <c r="Q462" s="224">
        <v>0.00044999999999999999</v>
      </c>
      <c r="R462" s="224">
        <f>Q462*H462</f>
        <v>0.028327049999999999</v>
      </c>
      <c r="S462" s="224">
        <v>0</v>
      </c>
      <c r="T462" s="225">
        <f>S462*H462</f>
        <v>0</v>
      </c>
      <c r="U462" s="40"/>
      <c r="V462" s="40"/>
      <c r="W462" s="40"/>
      <c r="X462" s="40"/>
      <c r="Y462" s="40"/>
      <c r="Z462" s="40"/>
      <c r="AA462" s="40"/>
      <c r="AB462" s="40"/>
      <c r="AC462" s="40"/>
      <c r="AD462" s="40"/>
      <c r="AE462" s="40"/>
      <c r="AR462" s="226" t="s">
        <v>997</v>
      </c>
      <c r="AT462" s="226" t="s">
        <v>947</v>
      </c>
      <c r="AU462" s="226" t="s">
        <v>81</v>
      </c>
      <c r="AY462" s="19" t="s">
        <v>295</v>
      </c>
      <c r="BE462" s="227">
        <f>IF(N462="základní",J462,0)</f>
        <v>0</v>
      </c>
      <c r="BF462" s="227">
        <f>IF(N462="snížená",J462,0)</f>
        <v>0</v>
      </c>
      <c r="BG462" s="227">
        <f>IF(N462="zákl. přenesená",J462,0)</f>
        <v>0</v>
      </c>
      <c r="BH462" s="227">
        <f>IF(N462="sníž. přenesená",J462,0)</f>
        <v>0</v>
      </c>
      <c r="BI462" s="227">
        <f>IF(N462="nulová",J462,0)</f>
        <v>0</v>
      </c>
      <c r="BJ462" s="19" t="s">
        <v>79</v>
      </c>
      <c r="BK462" s="227">
        <f>ROUND(I462*H462,2)</f>
        <v>0</v>
      </c>
      <c r="BL462" s="19" t="s">
        <v>373</v>
      </c>
      <c r="BM462" s="226" t="s">
        <v>2117</v>
      </c>
    </row>
    <row r="463" s="14" customFormat="1">
      <c r="A463" s="14"/>
      <c r="B463" s="244"/>
      <c r="C463" s="245"/>
      <c r="D463" s="235" t="s">
        <v>307</v>
      </c>
      <c r="E463" s="245"/>
      <c r="F463" s="247" t="s">
        <v>1515</v>
      </c>
      <c r="G463" s="245"/>
      <c r="H463" s="248">
        <v>62.948999999999998</v>
      </c>
      <c r="I463" s="249"/>
      <c r="J463" s="245"/>
      <c r="K463" s="245"/>
      <c r="L463" s="250"/>
      <c r="M463" s="251"/>
      <c r="N463" s="252"/>
      <c r="O463" s="252"/>
      <c r="P463" s="252"/>
      <c r="Q463" s="252"/>
      <c r="R463" s="252"/>
      <c r="S463" s="252"/>
      <c r="T463" s="253"/>
      <c r="U463" s="14"/>
      <c r="V463" s="14"/>
      <c r="W463" s="14"/>
      <c r="X463" s="14"/>
      <c r="Y463" s="14"/>
      <c r="Z463" s="14"/>
      <c r="AA463" s="14"/>
      <c r="AB463" s="14"/>
      <c r="AC463" s="14"/>
      <c r="AD463" s="14"/>
      <c r="AE463" s="14"/>
      <c r="AT463" s="254" t="s">
        <v>307</v>
      </c>
      <c r="AU463" s="254" t="s">
        <v>81</v>
      </c>
      <c r="AV463" s="14" t="s">
        <v>81</v>
      </c>
      <c r="AW463" s="14" t="s">
        <v>4</v>
      </c>
      <c r="AX463" s="14" t="s">
        <v>79</v>
      </c>
      <c r="AY463" s="254" t="s">
        <v>295</v>
      </c>
    </row>
    <row r="464" s="2" customFormat="1" ht="49.05" customHeight="1">
      <c r="A464" s="40"/>
      <c r="B464" s="41"/>
      <c r="C464" s="215" t="s">
        <v>1540</v>
      </c>
      <c r="D464" s="215" t="s">
        <v>298</v>
      </c>
      <c r="E464" s="216" t="s">
        <v>1517</v>
      </c>
      <c r="F464" s="217" t="s">
        <v>1518</v>
      </c>
      <c r="G464" s="218" t="s">
        <v>301</v>
      </c>
      <c r="H464" s="219">
        <v>28.260000000000002</v>
      </c>
      <c r="I464" s="220"/>
      <c r="J464" s="221">
        <f>ROUND(I464*H464,2)</f>
        <v>0</v>
      </c>
      <c r="K464" s="217" t="s">
        <v>302</v>
      </c>
      <c r="L464" s="46"/>
      <c r="M464" s="222" t="s">
        <v>21</v>
      </c>
      <c r="N464" s="223" t="s">
        <v>43</v>
      </c>
      <c r="O464" s="86"/>
      <c r="P464" s="224">
        <f>O464*H464</f>
        <v>0</v>
      </c>
      <c r="Q464" s="224">
        <v>0.0068900000000000003</v>
      </c>
      <c r="R464" s="224">
        <f>Q464*H464</f>
        <v>0.19471140000000001</v>
      </c>
      <c r="S464" s="224">
        <v>0</v>
      </c>
      <c r="T464" s="225">
        <f>S464*H464</f>
        <v>0</v>
      </c>
      <c r="U464" s="40"/>
      <c r="V464" s="40"/>
      <c r="W464" s="40"/>
      <c r="X464" s="40"/>
      <c r="Y464" s="40"/>
      <c r="Z464" s="40"/>
      <c r="AA464" s="40"/>
      <c r="AB464" s="40"/>
      <c r="AC464" s="40"/>
      <c r="AD464" s="40"/>
      <c r="AE464" s="40"/>
      <c r="AR464" s="226" t="s">
        <v>373</v>
      </c>
      <c r="AT464" s="226" t="s">
        <v>298</v>
      </c>
      <c r="AU464" s="226" t="s">
        <v>81</v>
      </c>
      <c r="AY464" s="19" t="s">
        <v>295</v>
      </c>
      <c r="BE464" s="227">
        <f>IF(N464="základní",J464,0)</f>
        <v>0</v>
      </c>
      <c r="BF464" s="227">
        <f>IF(N464="snížená",J464,0)</f>
        <v>0</v>
      </c>
      <c r="BG464" s="227">
        <f>IF(N464="zákl. přenesená",J464,0)</f>
        <v>0</v>
      </c>
      <c r="BH464" s="227">
        <f>IF(N464="sníž. přenesená",J464,0)</f>
        <v>0</v>
      </c>
      <c r="BI464" s="227">
        <f>IF(N464="nulová",J464,0)</f>
        <v>0</v>
      </c>
      <c r="BJ464" s="19" t="s">
        <v>79</v>
      </c>
      <c r="BK464" s="227">
        <f>ROUND(I464*H464,2)</f>
        <v>0</v>
      </c>
      <c r="BL464" s="19" t="s">
        <v>373</v>
      </c>
      <c r="BM464" s="226" t="s">
        <v>2118</v>
      </c>
    </row>
    <row r="465" s="2" customFormat="1">
      <c r="A465" s="40"/>
      <c r="B465" s="41"/>
      <c r="C465" s="42"/>
      <c r="D465" s="228" t="s">
        <v>305</v>
      </c>
      <c r="E465" s="42"/>
      <c r="F465" s="229" t="s">
        <v>1520</v>
      </c>
      <c r="G465" s="42"/>
      <c r="H465" s="42"/>
      <c r="I465" s="230"/>
      <c r="J465" s="42"/>
      <c r="K465" s="42"/>
      <c r="L465" s="46"/>
      <c r="M465" s="231"/>
      <c r="N465" s="232"/>
      <c r="O465" s="86"/>
      <c r="P465" s="86"/>
      <c r="Q465" s="86"/>
      <c r="R465" s="86"/>
      <c r="S465" s="86"/>
      <c r="T465" s="87"/>
      <c r="U465" s="40"/>
      <c r="V465" s="40"/>
      <c r="W465" s="40"/>
      <c r="X465" s="40"/>
      <c r="Y465" s="40"/>
      <c r="Z465" s="40"/>
      <c r="AA465" s="40"/>
      <c r="AB465" s="40"/>
      <c r="AC465" s="40"/>
      <c r="AD465" s="40"/>
      <c r="AE465" s="40"/>
      <c r="AT465" s="19" t="s">
        <v>305</v>
      </c>
      <c r="AU465" s="19" t="s">
        <v>81</v>
      </c>
    </row>
    <row r="466" s="14" customFormat="1">
      <c r="A466" s="14"/>
      <c r="B466" s="244"/>
      <c r="C466" s="245"/>
      <c r="D466" s="235" t="s">
        <v>307</v>
      </c>
      <c r="E466" s="246" t="s">
        <v>21</v>
      </c>
      <c r="F466" s="247" t="s">
        <v>1194</v>
      </c>
      <c r="G466" s="245"/>
      <c r="H466" s="248">
        <v>28.260000000000002</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307</v>
      </c>
      <c r="AU466" s="254" t="s">
        <v>81</v>
      </c>
      <c r="AV466" s="14" t="s">
        <v>81</v>
      </c>
      <c r="AW466" s="14" t="s">
        <v>33</v>
      </c>
      <c r="AX466" s="14" t="s">
        <v>72</v>
      </c>
      <c r="AY466" s="254" t="s">
        <v>295</v>
      </c>
    </row>
    <row r="467" s="15" customFormat="1">
      <c r="A467" s="15"/>
      <c r="B467" s="255"/>
      <c r="C467" s="256"/>
      <c r="D467" s="235" t="s">
        <v>307</v>
      </c>
      <c r="E467" s="257" t="s">
        <v>21</v>
      </c>
      <c r="F467" s="258" t="s">
        <v>312</v>
      </c>
      <c r="G467" s="256"/>
      <c r="H467" s="259">
        <v>28.260000000000002</v>
      </c>
      <c r="I467" s="260"/>
      <c r="J467" s="256"/>
      <c r="K467" s="256"/>
      <c r="L467" s="261"/>
      <c r="M467" s="262"/>
      <c r="N467" s="263"/>
      <c r="O467" s="263"/>
      <c r="P467" s="263"/>
      <c r="Q467" s="263"/>
      <c r="R467" s="263"/>
      <c r="S467" s="263"/>
      <c r="T467" s="264"/>
      <c r="U467" s="15"/>
      <c r="V467" s="15"/>
      <c r="W467" s="15"/>
      <c r="X467" s="15"/>
      <c r="Y467" s="15"/>
      <c r="Z467" s="15"/>
      <c r="AA467" s="15"/>
      <c r="AB467" s="15"/>
      <c r="AC467" s="15"/>
      <c r="AD467" s="15"/>
      <c r="AE467" s="15"/>
      <c r="AT467" s="265" t="s">
        <v>307</v>
      </c>
      <c r="AU467" s="265" t="s">
        <v>81</v>
      </c>
      <c r="AV467" s="15" t="s">
        <v>303</v>
      </c>
      <c r="AW467" s="15" t="s">
        <v>33</v>
      </c>
      <c r="AX467" s="15" t="s">
        <v>79</v>
      </c>
      <c r="AY467" s="265" t="s">
        <v>295</v>
      </c>
    </row>
    <row r="468" s="2" customFormat="1" ht="37.8" customHeight="1">
      <c r="A468" s="40"/>
      <c r="B468" s="41"/>
      <c r="C468" s="286" t="s">
        <v>1545</v>
      </c>
      <c r="D468" s="286" t="s">
        <v>947</v>
      </c>
      <c r="E468" s="287" t="s">
        <v>1522</v>
      </c>
      <c r="F468" s="288" t="s">
        <v>1523</v>
      </c>
      <c r="G468" s="289" t="s">
        <v>301</v>
      </c>
      <c r="H468" s="290">
        <v>26.367000000000001</v>
      </c>
      <c r="I468" s="291"/>
      <c r="J468" s="292">
        <f>ROUND(I468*H468,2)</f>
        <v>0</v>
      </c>
      <c r="K468" s="288" t="s">
        <v>302</v>
      </c>
      <c r="L468" s="293"/>
      <c r="M468" s="294" t="s">
        <v>21</v>
      </c>
      <c r="N468" s="295" t="s">
        <v>43</v>
      </c>
      <c r="O468" s="86"/>
      <c r="P468" s="224">
        <f>O468*H468</f>
        <v>0</v>
      </c>
      <c r="Q468" s="224">
        <v>0.019199999999999998</v>
      </c>
      <c r="R468" s="224">
        <f>Q468*H468</f>
        <v>0.50624639999999999</v>
      </c>
      <c r="S468" s="224">
        <v>0</v>
      </c>
      <c r="T468" s="225">
        <f>S468*H468</f>
        <v>0</v>
      </c>
      <c r="U468" s="40"/>
      <c r="V468" s="40"/>
      <c r="W468" s="40"/>
      <c r="X468" s="40"/>
      <c r="Y468" s="40"/>
      <c r="Z468" s="40"/>
      <c r="AA468" s="40"/>
      <c r="AB468" s="40"/>
      <c r="AC468" s="40"/>
      <c r="AD468" s="40"/>
      <c r="AE468" s="40"/>
      <c r="AR468" s="226" t="s">
        <v>997</v>
      </c>
      <c r="AT468" s="226" t="s">
        <v>947</v>
      </c>
      <c r="AU468" s="226" t="s">
        <v>81</v>
      </c>
      <c r="AY468" s="19" t="s">
        <v>295</v>
      </c>
      <c r="BE468" s="227">
        <f>IF(N468="základní",J468,0)</f>
        <v>0</v>
      </c>
      <c r="BF468" s="227">
        <f>IF(N468="snížená",J468,0)</f>
        <v>0</v>
      </c>
      <c r="BG468" s="227">
        <f>IF(N468="zákl. přenesená",J468,0)</f>
        <v>0</v>
      </c>
      <c r="BH468" s="227">
        <f>IF(N468="sníž. přenesená",J468,0)</f>
        <v>0</v>
      </c>
      <c r="BI468" s="227">
        <f>IF(N468="nulová",J468,0)</f>
        <v>0</v>
      </c>
      <c r="BJ468" s="19" t="s">
        <v>79</v>
      </c>
      <c r="BK468" s="227">
        <f>ROUND(I468*H468,2)</f>
        <v>0</v>
      </c>
      <c r="BL468" s="19" t="s">
        <v>373</v>
      </c>
      <c r="BM468" s="226" t="s">
        <v>2119</v>
      </c>
    </row>
    <row r="469" s="13" customFormat="1">
      <c r="A469" s="13"/>
      <c r="B469" s="233"/>
      <c r="C469" s="234"/>
      <c r="D469" s="235" t="s">
        <v>307</v>
      </c>
      <c r="E469" s="236" t="s">
        <v>21</v>
      </c>
      <c r="F469" s="237" t="s">
        <v>1525</v>
      </c>
      <c r="G469" s="234"/>
      <c r="H469" s="236" t="s">
        <v>21</v>
      </c>
      <c r="I469" s="238"/>
      <c r="J469" s="234"/>
      <c r="K469" s="234"/>
      <c r="L469" s="239"/>
      <c r="M469" s="240"/>
      <c r="N469" s="241"/>
      <c r="O469" s="241"/>
      <c r="P469" s="241"/>
      <c r="Q469" s="241"/>
      <c r="R469" s="241"/>
      <c r="S469" s="241"/>
      <c r="T469" s="242"/>
      <c r="U469" s="13"/>
      <c r="V469" s="13"/>
      <c r="W469" s="13"/>
      <c r="X469" s="13"/>
      <c r="Y469" s="13"/>
      <c r="Z469" s="13"/>
      <c r="AA469" s="13"/>
      <c r="AB469" s="13"/>
      <c r="AC469" s="13"/>
      <c r="AD469" s="13"/>
      <c r="AE469" s="13"/>
      <c r="AT469" s="243" t="s">
        <v>307</v>
      </c>
      <c r="AU469" s="243" t="s">
        <v>81</v>
      </c>
      <c r="AV469" s="13" t="s">
        <v>79</v>
      </c>
      <c r="AW469" s="13" t="s">
        <v>33</v>
      </c>
      <c r="AX469" s="13" t="s">
        <v>72</v>
      </c>
      <c r="AY469" s="243" t="s">
        <v>295</v>
      </c>
    </row>
    <row r="470" s="14" customFormat="1">
      <c r="A470" s="14"/>
      <c r="B470" s="244"/>
      <c r="C470" s="245"/>
      <c r="D470" s="235" t="s">
        <v>307</v>
      </c>
      <c r="E470" s="246" t="s">
        <v>21</v>
      </c>
      <c r="F470" s="247" t="s">
        <v>1526</v>
      </c>
      <c r="G470" s="245"/>
      <c r="H470" s="248">
        <v>23.969999999999999</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307</v>
      </c>
      <c r="AU470" s="254" t="s">
        <v>81</v>
      </c>
      <c r="AV470" s="14" t="s">
        <v>81</v>
      </c>
      <c r="AW470" s="14" t="s">
        <v>33</v>
      </c>
      <c r="AX470" s="14" t="s">
        <v>72</v>
      </c>
      <c r="AY470" s="254" t="s">
        <v>295</v>
      </c>
    </row>
    <row r="471" s="15" customFormat="1">
      <c r="A471" s="15"/>
      <c r="B471" s="255"/>
      <c r="C471" s="256"/>
      <c r="D471" s="235" t="s">
        <v>307</v>
      </c>
      <c r="E471" s="257" t="s">
        <v>21</v>
      </c>
      <c r="F471" s="258" t="s">
        <v>312</v>
      </c>
      <c r="G471" s="256"/>
      <c r="H471" s="259">
        <v>23.969999999999999</v>
      </c>
      <c r="I471" s="260"/>
      <c r="J471" s="256"/>
      <c r="K471" s="256"/>
      <c r="L471" s="261"/>
      <c r="M471" s="262"/>
      <c r="N471" s="263"/>
      <c r="O471" s="263"/>
      <c r="P471" s="263"/>
      <c r="Q471" s="263"/>
      <c r="R471" s="263"/>
      <c r="S471" s="263"/>
      <c r="T471" s="264"/>
      <c r="U471" s="15"/>
      <c r="V471" s="15"/>
      <c r="W471" s="15"/>
      <c r="X471" s="15"/>
      <c r="Y471" s="15"/>
      <c r="Z471" s="15"/>
      <c r="AA471" s="15"/>
      <c r="AB471" s="15"/>
      <c r="AC471" s="15"/>
      <c r="AD471" s="15"/>
      <c r="AE471" s="15"/>
      <c r="AT471" s="265" t="s">
        <v>307</v>
      </c>
      <c r="AU471" s="265" t="s">
        <v>81</v>
      </c>
      <c r="AV471" s="15" t="s">
        <v>303</v>
      </c>
      <c r="AW471" s="15" t="s">
        <v>33</v>
      </c>
      <c r="AX471" s="15" t="s">
        <v>79</v>
      </c>
      <c r="AY471" s="265" t="s">
        <v>295</v>
      </c>
    </row>
    <row r="472" s="14" customFormat="1">
      <c r="A472" s="14"/>
      <c r="B472" s="244"/>
      <c r="C472" s="245"/>
      <c r="D472" s="235" t="s">
        <v>307</v>
      </c>
      <c r="E472" s="245"/>
      <c r="F472" s="247" t="s">
        <v>1527</v>
      </c>
      <c r="G472" s="245"/>
      <c r="H472" s="248">
        <v>26.367000000000001</v>
      </c>
      <c r="I472" s="249"/>
      <c r="J472" s="245"/>
      <c r="K472" s="245"/>
      <c r="L472" s="250"/>
      <c r="M472" s="251"/>
      <c r="N472" s="252"/>
      <c r="O472" s="252"/>
      <c r="P472" s="252"/>
      <c r="Q472" s="252"/>
      <c r="R472" s="252"/>
      <c r="S472" s="252"/>
      <c r="T472" s="253"/>
      <c r="U472" s="14"/>
      <c r="V472" s="14"/>
      <c r="W472" s="14"/>
      <c r="X472" s="14"/>
      <c r="Y472" s="14"/>
      <c r="Z472" s="14"/>
      <c r="AA472" s="14"/>
      <c r="AB472" s="14"/>
      <c r="AC472" s="14"/>
      <c r="AD472" s="14"/>
      <c r="AE472" s="14"/>
      <c r="AT472" s="254" t="s">
        <v>307</v>
      </c>
      <c r="AU472" s="254" t="s">
        <v>81</v>
      </c>
      <c r="AV472" s="14" t="s">
        <v>81</v>
      </c>
      <c r="AW472" s="14" t="s">
        <v>4</v>
      </c>
      <c r="AX472" s="14" t="s">
        <v>79</v>
      </c>
      <c r="AY472" s="254" t="s">
        <v>295</v>
      </c>
    </row>
    <row r="473" s="2" customFormat="1" ht="24.15" customHeight="1">
      <c r="A473" s="40"/>
      <c r="B473" s="41"/>
      <c r="C473" s="286" t="s">
        <v>1999</v>
      </c>
      <c r="D473" s="286" t="s">
        <v>947</v>
      </c>
      <c r="E473" s="287" t="s">
        <v>1529</v>
      </c>
      <c r="F473" s="288" t="s">
        <v>1530</v>
      </c>
      <c r="G473" s="289" t="s">
        <v>301</v>
      </c>
      <c r="H473" s="290">
        <v>4.7190000000000003</v>
      </c>
      <c r="I473" s="291"/>
      <c r="J473" s="292">
        <f>ROUND(I473*H473,2)</f>
        <v>0</v>
      </c>
      <c r="K473" s="288" t="s">
        <v>523</v>
      </c>
      <c r="L473" s="293"/>
      <c r="M473" s="294" t="s">
        <v>21</v>
      </c>
      <c r="N473" s="295" t="s">
        <v>43</v>
      </c>
      <c r="O473" s="86"/>
      <c r="P473" s="224">
        <f>O473*H473</f>
        <v>0</v>
      </c>
      <c r="Q473" s="224">
        <v>0.019199999999999998</v>
      </c>
      <c r="R473" s="224">
        <f>Q473*H473</f>
        <v>0.090604799999999999</v>
      </c>
      <c r="S473" s="224">
        <v>0</v>
      </c>
      <c r="T473" s="225">
        <f>S473*H473</f>
        <v>0</v>
      </c>
      <c r="U473" s="40"/>
      <c r="V473" s="40"/>
      <c r="W473" s="40"/>
      <c r="X473" s="40"/>
      <c r="Y473" s="40"/>
      <c r="Z473" s="40"/>
      <c r="AA473" s="40"/>
      <c r="AB473" s="40"/>
      <c r="AC473" s="40"/>
      <c r="AD473" s="40"/>
      <c r="AE473" s="40"/>
      <c r="AR473" s="226" t="s">
        <v>997</v>
      </c>
      <c r="AT473" s="226" t="s">
        <v>947</v>
      </c>
      <c r="AU473" s="226" t="s">
        <v>81</v>
      </c>
      <c r="AY473" s="19" t="s">
        <v>295</v>
      </c>
      <c r="BE473" s="227">
        <f>IF(N473="základní",J473,0)</f>
        <v>0</v>
      </c>
      <c r="BF473" s="227">
        <f>IF(N473="snížená",J473,0)</f>
        <v>0</v>
      </c>
      <c r="BG473" s="227">
        <f>IF(N473="zákl. přenesená",J473,0)</f>
        <v>0</v>
      </c>
      <c r="BH473" s="227">
        <f>IF(N473="sníž. přenesená",J473,0)</f>
        <v>0</v>
      </c>
      <c r="BI473" s="227">
        <f>IF(N473="nulová",J473,0)</f>
        <v>0</v>
      </c>
      <c r="BJ473" s="19" t="s">
        <v>79</v>
      </c>
      <c r="BK473" s="227">
        <f>ROUND(I473*H473,2)</f>
        <v>0</v>
      </c>
      <c r="BL473" s="19" t="s">
        <v>373</v>
      </c>
      <c r="BM473" s="226" t="s">
        <v>2120</v>
      </c>
    </row>
    <row r="474" s="13" customFormat="1">
      <c r="A474" s="13"/>
      <c r="B474" s="233"/>
      <c r="C474" s="234"/>
      <c r="D474" s="235" t="s">
        <v>307</v>
      </c>
      <c r="E474" s="236" t="s">
        <v>21</v>
      </c>
      <c r="F474" s="237" t="s">
        <v>1532</v>
      </c>
      <c r="G474" s="234"/>
      <c r="H474" s="236" t="s">
        <v>21</v>
      </c>
      <c r="I474" s="238"/>
      <c r="J474" s="234"/>
      <c r="K474" s="234"/>
      <c r="L474" s="239"/>
      <c r="M474" s="240"/>
      <c r="N474" s="241"/>
      <c r="O474" s="241"/>
      <c r="P474" s="241"/>
      <c r="Q474" s="241"/>
      <c r="R474" s="241"/>
      <c r="S474" s="241"/>
      <c r="T474" s="242"/>
      <c r="U474" s="13"/>
      <c r="V474" s="13"/>
      <c r="W474" s="13"/>
      <c r="X474" s="13"/>
      <c r="Y474" s="13"/>
      <c r="Z474" s="13"/>
      <c r="AA474" s="13"/>
      <c r="AB474" s="13"/>
      <c r="AC474" s="13"/>
      <c r="AD474" s="13"/>
      <c r="AE474" s="13"/>
      <c r="AT474" s="243" t="s">
        <v>307</v>
      </c>
      <c r="AU474" s="243" t="s">
        <v>81</v>
      </c>
      <c r="AV474" s="13" t="s">
        <v>79</v>
      </c>
      <c r="AW474" s="13" t="s">
        <v>33</v>
      </c>
      <c r="AX474" s="13" t="s">
        <v>72</v>
      </c>
      <c r="AY474" s="243" t="s">
        <v>295</v>
      </c>
    </row>
    <row r="475" s="14" customFormat="1">
      <c r="A475" s="14"/>
      <c r="B475" s="244"/>
      <c r="C475" s="245"/>
      <c r="D475" s="235" t="s">
        <v>307</v>
      </c>
      <c r="E475" s="246" t="s">
        <v>21</v>
      </c>
      <c r="F475" s="247" t="s">
        <v>1533</v>
      </c>
      <c r="G475" s="245"/>
      <c r="H475" s="248">
        <v>4.29</v>
      </c>
      <c r="I475" s="249"/>
      <c r="J475" s="245"/>
      <c r="K475" s="245"/>
      <c r="L475" s="250"/>
      <c r="M475" s="251"/>
      <c r="N475" s="252"/>
      <c r="O475" s="252"/>
      <c r="P475" s="252"/>
      <c r="Q475" s="252"/>
      <c r="R475" s="252"/>
      <c r="S475" s="252"/>
      <c r="T475" s="253"/>
      <c r="U475" s="14"/>
      <c r="V475" s="14"/>
      <c r="W475" s="14"/>
      <c r="X475" s="14"/>
      <c r="Y475" s="14"/>
      <c r="Z475" s="14"/>
      <c r="AA475" s="14"/>
      <c r="AB475" s="14"/>
      <c r="AC475" s="14"/>
      <c r="AD475" s="14"/>
      <c r="AE475" s="14"/>
      <c r="AT475" s="254" t="s">
        <v>307</v>
      </c>
      <c r="AU475" s="254" t="s">
        <v>81</v>
      </c>
      <c r="AV475" s="14" t="s">
        <v>81</v>
      </c>
      <c r="AW475" s="14" t="s">
        <v>33</v>
      </c>
      <c r="AX475" s="14" t="s">
        <v>72</v>
      </c>
      <c r="AY475" s="254" t="s">
        <v>295</v>
      </c>
    </row>
    <row r="476" s="15" customFormat="1">
      <c r="A476" s="15"/>
      <c r="B476" s="255"/>
      <c r="C476" s="256"/>
      <c r="D476" s="235" t="s">
        <v>307</v>
      </c>
      <c r="E476" s="257" t="s">
        <v>21</v>
      </c>
      <c r="F476" s="258" t="s">
        <v>312</v>
      </c>
      <c r="G476" s="256"/>
      <c r="H476" s="259">
        <v>4.29</v>
      </c>
      <c r="I476" s="260"/>
      <c r="J476" s="256"/>
      <c r="K476" s="256"/>
      <c r="L476" s="261"/>
      <c r="M476" s="262"/>
      <c r="N476" s="263"/>
      <c r="O476" s="263"/>
      <c r="P476" s="263"/>
      <c r="Q476" s="263"/>
      <c r="R476" s="263"/>
      <c r="S476" s="263"/>
      <c r="T476" s="264"/>
      <c r="U476" s="15"/>
      <c r="V476" s="15"/>
      <c r="W476" s="15"/>
      <c r="X476" s="15"/>
      <c r="Y476" s="15"/>
      <c r="Z476" s="15"/>
      <c r="AA476" s="15"/>
      <c r="AB476" s="15"/>
      <c r="AC476" s="15"/>
      <c r="AD476" s="15"/>
      <c r="AE476" s="15"/>
      <c r="AT476" s="265" t="s">
        <v>307</v>
      </c>
      <c r="AU476" s="265" t="s">
        <v>81</v>
      </c>
      <c r="AV476" s="15" t="s">
        <v>303</v>
      </c>
      <c r="AW476" s="15" t="s">
        <v>33</v>
      </c>
      <c r="AX476" s="15" t="s">
        <v>79</v>
      </c>
      <c r="AY476" s="265" t="s">
        <v>295</v>
      </c>
    </row>
    <row r="477" s="14" customFormat="1">
      <c r="A477" s="14"/>
      <c r="B477" s="244"/>
      <c r="C477" s="245"/>
      <c r="D477" s="235" t="s">
        <v>307</v>
      </c>
      <c r="E477" s="245"/>
      <c r="F477" s="247" t="s">
        <v>1534</v>
      </c>
      <c r="G477" s="245"/>
      <c r="H477" s="248">
        <v>4.7190000000000003</v>
      </c>
      <c r="I477" s="249"/>
      <c r="J477" s="245"/>
      <c r="K477" s="245"/>
      <c r="L477" s="250"/>
      <c r="M477" s="251"/>
      <c r="N477" s="252"/>
      <c r="O477" s="252"/>
      <c r="P477" s="252"/>
      <c r="Q477" s="252"/>
      <c r="R477" s="252"/>
      <c r="S477" s="252"/>
      <c r="T477" s="253"/>
      <c r="U477" s="14"/>
      <c r="V477" s="14"/>
      <c r="W477" s="14"/>
      <c r="X477" s="14"/>
      <c r="Y477" s="14"/>
      <c r="Z477" s="14"/>
      <c r="AA477" s="14"/>
      <c r="AB477" s="14"/>
      <c r="AC477" s="14"/>
      <c r="AD477" s="14"/>
      <c r="AE477" s="14"/>
      <c r="AT477" s="254" t="s">
        <v>307</v>
      </c>
      <c r="AU477" s="254" t="s">
        <v>81</v>
      </c>
      <c r="AV477" s="14" t="s">
        <v>81</v>
      </c>
      <c r="AW477" s="14" t="s">
        <v>4</v>
      </c>
      <c r="AX477" s="14" t="s">
        <v>79</v>
      </c>
      <c r="AY477" s="254" t="s">
        <v>295</v>
      </c>
    </row>
    <row r="478" s="2" customFormat="1" ht="24.15" customHeight="1">
      <c r="A478" s="40"/>
      <c r="B478" s="41"/>
      <c r="C478" s="215" t="s">
        <v>1550</v>
      </c>
      <c r="D478" s="215" t="s">
        <v>298</v>
      </c>
      <c r="E478" s="216" t="s">
        <v>1536</v>
      </c>
      <c r="F478" s="217" t="s">
        <v>1537</v>
      </c>
      <c r="G478" s="218" t="s">
        <v>301</v>
      </c>
      <c r="H478" s="219">
        <v>28.260000000000002</v>
      </c>
      <c r="I478" s="220"/>
      <c r="J478" s="221">
        <f>ROUND(I478*H478,2)</f>
        <v>0</v>
      </c>
      <c r="K478" s="217" t="s">
        <v>302</v>
      </c>
      <c r="L478" s="46"/>
      <c r="M478" s="222" t="s">
        <v>21</v>
      </c>
      <c r="N478" s="223" t="s">
        <v>43</v>
      </c>
      <c r="O478" s="86"/>
      <c r="P478" s="224">
        <f>O478*H478</f>
        <v>0</v>
      </c>
      <c r="Q478" s="224">
        <v>0.0015</v>
      </c>
      <c r="R478" s="224">
        <f>Q478*H478</f>
        <v>0.042390000000000004</v>
      </c>
      <c r="S478" s="224">
        <v>0</v>
      </c>
      <c r="T478" s="225">
        <f>S478*H478</f>
        <v>0</v>
      </c>
      <c r="U478" s="40"/>
      <c r="V478" s="40"/>
      <c r="W478" s="40"/>
      <c r="X478" s="40"/>
      <c r="Y478" s="40"/>
      <c r="Z478" s="40"/>
      <c r="AA478" s="40"/>
      <c r="AB478" s="40"/>
      <c r="AC478" s="40"/>
      <c r="AD478" s="40"/>
      <c r="AE478" s="40"/>
      <c r="AR478" s="226" t="s">
        <v>373</v>
      </c>
      <c r="AT478" s="226" t="s">
        <v>298</v>
      </c>
      <c r="AU478" s="226" t="s">
        <v>81</v>
      </c>
      <c r="AY478" s="19" t="s">
        <v>295</v>
      </c>
      <c r="BE478" s="227">
        <f>IF(N478="základní",J478,0)</f>
        <v>0</v>
      </c>
      <c r="BF478" s="227">
        <f>IF(N478="snížená",J478,0)</f>
        <v>0</v>
      </c>
      <c r="BG478" s="227">
        <f>IF(N478="zákl. přenesená",J478,0)</f>
        <v>0</v>
      </c>
      <c r="BH478" s="227">
        <f>IF(N478="sníž. přenesená",J478,0)</f>
        <v>0</v>
      </c>
      <c r="BI478" s="227">
        <f>IF(N478="nulová",J478,0)</f>
        <v>0</v>
      </c>
      <c r="BJ478" s="19" t="s">
        <v>79</v>
      </c>
      <c r="BK478" s="227">
        <f>ROUND(I478*H478,2)</f>
        <v>0</v>
      </c>
      <c r="BL478" s="19" t="s">
        <v>373</v>
      </c>
      <c r="BM478" s="226" t="s">
        <v>2121</v>
      </c>
    </row>
    <row r="479" s="2" customFormat="1">
      <c r="A479" s="40"/>
      <c r="B479" s="41"/>
      <c r="C479" s="42"/>
      <c r="D479" s="228" t="s">
        <v>305</v>
      </c>
      <c r="E479" s="42"/>
      <c r="F479" s="229" t="s">
        <v>1539</v>
      </c>
      <c r="G479" s="42"/>
      <c r="H479" s="42"/>
      <c r="I479" s="230"/>
      <c r="J479" s="42"/>
      <c r="K479" s="42"/>
      <c r="L479" s="46"/>
      <c r="M479" s="231"/>
      <c r="N479" s="232"/>
      <c r="O479" s="86"/>
      <c r="P479" s="86"/>
      <c r="Q479" s="86"/>
      <c r="R479" s="86"/>
      <c r="S479" s="86"/>
      <c r="T479" s="87"/>
      <c r="U479" s="40"/>
      <c r="V479" s="40"/>
      <c r="W479" s="40"/>
      <c r="X479" s="40"/>
      <c r="Y479" s="40"/>
      <c r="Z479" s="40"/>
      <c r="AA479" s="40"/>
      <c r="AB479" s="40"/>
      <c r="AC479" s="40"/>
      <c r="AD479" s="40"/>
      <c r="AE479" s="40"/>
      <c r="AT479" s="19" t="s">
        <v>305</v>
      </c>
      <c r="AU479" s="19" t="s">
        <v>81</v>
      </c>
    </row>
    <row r="480" s="14" customFormat="1">
      <c r="A480" s="14"/>
      <c r="B480" s="244"/>
      <c r="C480" s="245"/>
      <c r="D480" s="235" t="s">
        <v>307</v>
      </c>
      <c r="E480" s="246" t="s">
        <v>21</v>
      </c>
      <c r="F480" s="247" t="s">
        <v>1194</v>
      </c>
      <c r="G480" s="245"/>
      <c r="H480" s="248">
        <v>28.260000000000002</v>
      </c>
      <c r="I480" s="249"/>
      <c r="J480" s="245"/>
      <c r="K480" s="245"/>
      <c r="L480" s="250"/>
      <c r="M480" s="251"/>
      <c r="N480" s="252"/>
      <c r="O480" s="252"/>
      <c r="P480" s="252"/>
      <c r="Q480" s="252"/>
      <c r="R480" s="252"/>
      <c r="S480" s="252"/>
      <c r="T480" s="253"/>
      <c r="U480" s="14"/>
      <c r="V480" s="14"/>
      <c r="W480" s="14"/>
      <c r="X480" s="14"/>
      <c r="Y480" s="14"/>
      <c r="Z480" s="14"/>
      <c r="AA480" s="14"/>
      <c r="AB480" s="14"/>
      <c r="AC480" s="14"/>
      <c r="AD480" s="14"/>
      <c r="AE480" s="14"/>
      <c r="AT480" s="254" t="s">
        <v>307</v>
      </c>
      <c r="AU480" s="254" t="s">
        <v>81</v>
      </c>
      <c r="AV480" s="14" t="s">
        <v>81</v>
      </c>
      <c r="AW480" s="14" t="s">
        <v>33</v>
      </c>
      <c r="AX480" s="14" t="s">
        <v>72</v>
      </c>
      <c r="AY480" s="254" t="s">
        <v>295</v>
      </c>
    </row>
    <row r="481" s="15" customFormat="1">
      <c r="A481" s="15"/>
      <c r="B481" s="255"/>
      <c r="C481" s="256"/>
      <c r="D481" s="235" t="s">
        <v>307</v>
      </c>
      <c r="E481" s="257" t="s">
        <v>21</v>
      </c>
      <c r="F481" s="258" t="s">
        <v>312</v>
      </c>
      <c r="G481" s="256"/>
      <c r="H481" s="259">
        <v>28.260000000000002</v>
      </c>
      <c r="I481" s="260"/>
      <c r="J481" s="256"/>
      <c r="K481" s="256"/>
      <c r="L481" s="261"/>
      <c r="M481" s="262"/>
      <c r="N481" s="263"/>
      <c r="O481" s="263"/>
      <c r="P481" s="263"/>
      <c r="Q481" s="263"/>
      <c r="R481" s="263"/>
      <c r="S481" s="263"/>
      <c r="T481" s="264"/>
      <c r="U481" s="15"/>
      <c r="V481" s="15"/>
      <c r="W481" s="15"/>
      <c r="X481" s="15"/>
      <c r="Y481" s="15"/>
      <c r="Z481" s="15"/>
      <c r="AA481" s="15"/>
      <c r="AB481" s="15"/>
      <c r="AC481" s="15"/>
      <c r="AD481" s="15"/>
      <c r="AE481" s="15"/>
      <c r="AT481" s="265" t="s">
        <v>307</v>
      </c>
      <c r="AU481" s="265" t="s">
        <v>81</v>
      </c>
      <c r="AV481" s="15" t="s">
        <v>303</v>
      </c>
      <c r="AW481" s="15" t="s">
        <v>33</v>
      </c>
      <c r="AX481" s="15" t="s">
        <v>79</v>
      </c>
      <c r="AY481" s="265" t="s">
        <v>295</v>
      </c>
    </row>
    <row r="482" s="2" customFormat="1" ht="24.15" customHeight="1">
      <c r="A482" s="40"/>
      <c r="B482" s="41"/>
      <c r="C482" s="215" t="s">
        <v>1552</v>
      </c>
      <c r="D482" s="215" t="s">
        <v>298</v>
      </c>
      <c r="E482" s="216" t="s">
        <v>1541</v>
      </c>
      <c r="F482" s="217" t="s">
        <v>1542</v>
      </c>
      <c r="G482" s="218" t="s">
        <v>301</v>
      </c>
      <c r="H482" s="219">
        <v>28.260000000000002</v>
      </c>
      <c r="I482" s="220"/>
      <c r="J482" s="221">
        <f>ROUND(I482*H482,2)</f>
        <v>0</v>
      </c>
      <c r="K482" s="217" t="s">
        <v>302</v>
      </c>
      <c r="L482" s="46"/>
      <c r="M482" s="222" t="s">
        <v>21</v>
      </c>
      <c r="N482" s="223" t="s">
        <v>43</v>
      </c>
      <c r="O482" s="86"/>
      <c r="P482" s="224">
        <f>O482*H482</f>
        <v>0</v>
      </c>
      <c r="Q482" s="224">
        <v>5.0000000000000002E-05</v>
      </c>
      <c r="R482" s="224">
        <f>Q482*H482</f>
        <v>0.0014130000000000002</v>
      </c>
      <c r="S482" s="224">
        <v>0</v>
      </c>
      <c r="T482" s="225">
        <f>S482*H482</f>
        <v>0</v>
      </c>
      <c r="U482" s="40"/>
      <c r="V482" s="40"/>
      <c r="W482" s="40"/>
      <c r="X482" s="40"/>
      <c r="Y482" s="40"/>
      <c r="Z482" s="40"/>
      <c r="AA482" s="40"/>
      <c r="AB482" s="40"/>
      <c r="AC482" s="40"/>
      <c r="AD482" s="40"/>
      <c r="AE482" s="40"/>
      <c r="AR482" s="226" t="s">
        <v>373</v>
      </c>
      <c r="AT482" s="226" t="s">
        <v>298</v>
      </c>
      <c r="AU482" s="226" t="s">
        <v>81</v>
      </c>
      <c r="AY482" s="19" t="s">
        <v>295</v>
      </c>
      <c r="BE482" s="227">
        <f>IF(N482="základní",J482,0)</f>
        <v>0</v>
      </c>
      <c r="BF482" s="227">
        <f>IF(N482="snížená",J482,0)</f>
        <v>0</v>
      </c>
      <c r="BG482" s="227">
        <f>IF(N482="zákl. přenesená",J482,0)</f>
        <v>0</v>
      </c>
      <c r="BH482" s="227">
        <f>IF(N482="sníž. přenesená",J482,0)</f>
        <v>0</v>
      </c>
      <c r="BI482" s="227">
        <f>IF(N482="nulová",J482,0)</f>
        <v>0</v>
      </c>
      <c r="BJ482" s="19" t="s">
        <v>79</v>
      </c>
      <c r="BK482" s="227">
        <f>ROUND(I482*H482,2)</f>
        <v>0</v>
      </c>
      <c r="BL482" s="19" t="s">
        <v>373</v>
      </c>
      <c r="BM482" s="226" t="s">
        <v>2122</v>
      </c>
    </row>
    <row r="483" s="2" customFormat="1">
      <c r="A483" s="40"/>
      <c r="B483" s="41"/>
      <c r="C483" s="42"/>
      <c r="D483" s="228" t="s">
        <v>305</v>
      </c>
      <c r="E483" s="42"/>
      <c r="F483" s="229" t="s">
        <v>1544</v>
      </c>
      <c r="G483" s="42"/>
      <c r="H483" s="42"/>
      <c r="I483" s="230"/>
      <c r="J483" s="42"/>
      <c r="K483" s="42"/>
      <c r="L483" s="46"/>
      <c r="M483" s="231"/>
      <c r="N483" s="232"/>
      <c r="O483" s="86"/>
      <c r="P483" s="86"/>
      <c r="Q483" s="86"/>
      <c r="R483" s="86"/>
      <c r="S483" s="86"/>
      <c r="T483" s="87"/>
      <c r="U483" s="40"/>
      <c r="V483" s="40"/>
      <c r="W483" s="40"/>
      <c r="X483" s="40"/>
      <c r="Y483" s="40"/>
      <c r="Z483" s="40"/>
      <c r="AA483" s="40"/>
      <c r="AB483" s="40"/>
      <c r="AC483" s="40"/>
      <c r="AD483" s="40"/>
      <c r="AE483" s="40"/>
      <c r="AT483" s="19" t="s">
        <v>305</v>
      </c>
      <c r="AU483" s="19" t="s">
        <v>81</v>
      </c>
    </row>
    <row r="484" s="14" customFormat="1">
      <c r="A484" s="14"/>
      <c r="B484" s="244"/>
      <c r="C484" s="245"/>
      <c r="D484" s="235" t="s">
        <v>307</v>
      </c>
      <c r="E484" s="246" t="s">
        <v>21</v>
      </c>
      <c r="F484" s="247" t="s">
        <v>1194</v>
      </c>
      <c r="G484" s="245"/>
      <c r="H484" s="248">
        <v>28.260000000000002</v>
      </c>
      <c r="I484" s="249"/>
      <c r="J484" s="245"/>
      <c r="K484" s="245"/>
      <c r="L484" s="250"/>
      <c r="M484" s="251"/>
      <c r="N484" s="252"/>
      <c r="O484" s="252"/>
      <c r="P484" s="252"/>
      <c r="Q484" s="252"/>
      <c r="R484" s="252"/>
      <c r="S484" s="252"/>
      <c r="T484" s="253"/>
      <c r="U484" s="14"/>
      <c r="V484" s="14"/>
      <c r="W484" s="14"/>
      <c r="X484" s="14"/>
      <c r="Y484" s="14"/>
      <c r="Z484" s="14"/>
      <c r="AA484" s="14"/>
      <c r="AB484" s="14"/>
      <c r="AC484" s="14"/>
      <c r="AD484" s="14"/>
      <c r="AE484" s="14"/>
      <c r="AT484" s="254" t="s">
        <v>307</v>
      </c>
      <c r="AU484" s="254" t="s">
        <v>81</v>
      </c>
      <c r="AV484" s="14" t="s">
        <v>81</v>
      </c>
      <c r="AW484" s="14" t="s">
        <v>33</v>
      </c>
      <c r="AX484" s="14" t="s">
        <v>72</v>
      </c>
      <c r="AY484" s="254" t="s">
        <v>295</v>
      </c>
    </row>
    <row r="485" s="15" customFormat="1">
      <c r="A485" s="15"/>
      <c r="B485" s="255"/>
      <c r="C485" s="256"/>
      <c r="D485" s="235" t="s">
        <v>307</v>
      </c>
      <c r="E485" s="257" t="s">
        <v>21</v>
      </c>
      <c r="F485" s="258" t="s">
        <v>312</v>
      </c>
      <c r="G485" s="256"/>
      <c r="H485" s="259">
        <v>28.260000000000002</v>
      </c>
      <c r="I485" s="260"/>
      <c r="J485" s="256"/>
      <c r="K485" s="256"/>
      <c r="L485" s="261"/>
      <c r="M485" s="262"/>
      <c r="N485" s="263"/>
      <c r="O485" s="263"/>
      <c r="P485" s="263"/>
      <c r="Q485" s="263"/>
      <c r="R485" s="263"/>
      <c r="S485" s="263"/>
      <c r="T485" s="264"/>
      <c r="U485" s="15"/>
      <c r="V485" s="15"/>
      <c r="W485" s="15"/>
      <c r="X485" s="15"/>
      <c r="Y485" s="15"/>
      <c r="Z485" s="15"/>
      <c r="AA485" s="15"/>
      <c r="AB485" s="15"/>
      <c r="AC485" s="15"/>
      <c r="AD485" s="15"/>
      <c r="AE485" s="15"/>
      <c r="AT485" s="265" t="s">
        <v>307</v>
      </c>
      <c r="AU485" s="265" t="s">
        <v>81</v>
      </c>
      <c r="AV485" s="15" t="s">
        <v>303</v>
      </c>
      <c r="AW485" s="15" t="s">
        <v>33</v>
      </c>
      <c r="AX485" s="15" t="s">
        <v>79</v>
      </c>
      <c r="AY485" s="265" t="s">
        <v>295</v>
      </c>
    </row>
    <row r="486" s="2" customFormat="1" ht="49.05" customHeight="1">
      <c r="A486" s="40"/>
      <c r="B486" s="41"/>
      <c r="C486" s="215" t="s">
        <v>1554</v>
      </c>
      <c r="D486" s="215" t="s">
        <v>298</v>
      </c>
      <c r="E486" s="216" t="s">
        <v>1546</v>
      </c>
      <c r="F486" s="217" t="s">
        <v>1547</v>
      </c>
      <c r="G486" s="218" t="s">
        <v>348</v>
      </c>
      <c r="H486" s="219">
        <v>0.88300000000000001</v>
      </c>
      <c r="I486" s="220"/>
      <c r="J486" s="221">
        <f>ROUND(I486*H486,2)</f>
        <v>0</v>
      </c>
      <c r="K486" s="217" t="s">
        <v>302</v>
      </c>
      <c r="L486" s="46"/>
      <c r="M486" s="222" t="s">
        <v>21</v>
      </c>
      <c r="N486" s="223" t="s">
        <v>43</v>
      </c>
      <c r="O486" s="86"/>
      <c r="P486" s="224">
        <f>O486*H486</f>
        <v>0</v>
      </c>
      <c r="Q486" s="224">
        <v>0</v>
      </c>
      <c r="R486" s="224">
        <f>Q486*H486</f>
        <v>0</v>
      </c>
      <c r="S486" s="224">
        <v>0</v>
      </c>
      <c r="T486" s="225">
        <f>S486*H486</f>
        <v>0</v>
      </c>
      <c r="U486" s="40"/>
      <c r="V486" s="40"/>
      <c r="W486" s="40"/>
      <c r="X486" s="40"/>
      <c r="Y486" s="40"/>
      <c r="Z486" s="40"/>
      <c r="AA486" s="40"/>
      <c r="AB486" s="40"/>
      <c r="AC486" s="40"/>
      <c r="AD486" s="40"/>
      <c r="AE486" s="40"/>
      <c r="AR486" s="226" t="s">
        <v>373</v>
      </c>
      <c r="AT486" s="226" t="s">
        <v>298</v>
      </c>
      <c r="AU486" s="226" t="s">
        <v>81</v>
      </c>
      <c r="AY486" s="19" t="s">
        <v>295</v>
      </c>
      <c r="BE486" s="227">
        <f>IF(N486="základní",J486,0)</f>
        <v>0</v>
      </c>
      <c r="BF486" s="227">
        <f>IF(N486="snížená",J486,0)</f>
        <v>0</v>
      </c>
      <c r="BG486" s="227">
        <f>IF(N486="zákl. přenesená",J486,0)</f>
        <v>0</v>
      </c>
      <c r="BH486" s="227">
        <f>IF(N486="sníž. přenesená",J486,0)</f>
        <v>0</v>
      </c>
      <c r="BI486" s="227">
        <f>IF(N486="nulová",J486,0)</f>
        <v>0</v>
      </c>
      <c r="BJ486" s="19" t="s">
        <v>79</v>
      </c>
      <c r="BK486" s="227">
        <f>ROUND(I486*H486,2)</f>
        <v>0</v>
      </c>
      <c r="BL486" s="19" t="s">
        <v>373</v>
      </c>
      <c r="BM486" s="226" t="s">
        <v>2123</v>
      </c>
    </row>
    <row r="487" s="2" customFormat="1">
      <c r="A487" s="40"/>
      <c r="B487" s="41"/>
      <c r="C487" s="42"/>
      <c r="D487" s="228" t="s">
        <v>305</v>
      </c>
      <c r="E487" s="42"/>
      <c r="F487" s="229" t="s">
        <v>1549</v>
      </c>
      <c r="G487" s="42"/>
      <c r="H487" s="42"/>
      <c r="I487" s="230"/>
      <c r="J487" s="42"/>
      <c r="K487" s="42"/>
      <c r="L487" s="46"/>
      <c r="M487" s="231"/>
      <c r="N487" s="232"/>
      <c r="O487" s="86"/>
      <c r="P487" s="86"/>
      <c r="Q487" s="86"/>
      <c r="R487" s="86"/>
      <c r="S487" s="86"/>
      <c r="T487" s="87"/>
      <c r="U487" s="40"/>
      <c r="V487" s="40"/>
      <c r="W487" s="40"/>
      <c r="X487" s="40"/>
      <c r="Y487" s="40"/>
      <c r="Z487" s="40"/>
      <c r="AA487" s="40"/>
      <c r="AB487" s="40"/>
      <c r="AC487" s="40"/>
      <c r="AD487" s="40"/>
      <c r="AE487" s="40"/>
      <c r="AT487" s="19" t="s">
        <v>305</v>
      </c>
      <c r="AU487" s="19" t="s">
        <v>81</v>
      </c>
    </row>
    <row r="488" s="12" customFormat="1" ht="22.8" customHeight="1">
      <c r="A488" s="12"/>
      <c r="B488" s="199"/>
      <c r="C488" s="200"/>
      <c r="D488" s="201" t="s">
        <v>71</v>
      </c>
      <c r="E488" s="213" t="s">
        <v>543</v>
      </c>
      <c r="F488" s="213" t="s">
        <v>544</v>
      </c>
      <c r="G488" s="200"/>
      <c r="H488" s="200"/>
      <c r="I488" s="203"/>
      <c r="J488" s="214">
        <f>BK488</f>
        <v>0</v>
      </c>
      <c r="K488" s="200"/>
      <c r="L488" s="205"/>
      <c r="M488" s="206"/>
      <c r="N488" s="207"/>
      <c r="O488" s="207"/>
      <c r="P488" s="208">
        <f>SUM(P489:P522)</f>
        <v>0</v>
      </c>
      <c r="Q488" s="207"/>
      <c r="R488" s="208">
        <f>SUM(R489:R522)</f>
        <v>2.8792467799999999</v>
      </c>
      <c r="S488" s="207"/>
      <c r="T488" s="209">
        <f>SUM(T489:T522)</f>
        <v>0</v>
      </c>
      <c r="U488" s="12"/>
      <c r="V488" s="12"/>
      <c r="W488" s="12"/>
      <c r="X488" s="12"/>
      <c r="Y488" s="12"/>
      <c r="Z488" s="12"/>
      <c r="AA488" s="12"/>
      <c r="AB488" s="12"/>
      <c r="AC488" s="12"/>
      <c r="AD488" s="12"/>
      <c r="AE488" s="12"/>
      <c r="AR488" s="210" t="s">
        <v>81</v>
      </c>
      <c r="AT488" s="211" t="s">
        <v>71</v>
      </c>
      <c r="AU488" s="211" t="s">
        <v>79</v>
      </c>
      <c r="AY488" s="210" t="s">
        <v>295</v>
      </c>
      <c r="BK488" s="212">
        <f>SUM(BK489:BK522)</f>
        <v>0</v>
      </c>
    </row>
    <row r="489" s="2" customFormat="1" ht="16.5" customHeight="1">
      <c r="A489" s="40"/>
      <c r="B489" s="41"/>
      <c r="C489" s="215" t="s">
        <v>1556</v>
      </c>
      <c r="D489" s="215" t="s">
        <v>298</v>
      </c>
      <c r="E489" s="216" t="s">
        <v>1110</v>
      </c>
      <c r="F489" s="217" t="s">
        <v>1111</v>
      </c>
      <c r="G489" s="218" t="s">
        <v>301</v>
      </c>
      <c r="H489" s="219">
        <v>145.27000000000001</v>
      </c>
      <c r="I489" s="220"/>
      <c r="J489" s="221">
        <f>ROUND(I489*H489,2)</f>
        <v>0</v>
      </c>
      <c r="K489" s="217" t="s">
        <v>302</v>
      </c>
      <c r="L489" s="46"/>
      <c r="M489" s="222" t="s">
        <v>21</v>
      </c>
      <c r="N489" s="223" t="s">
        <v>43</v>
      </c>
      <c r="O489" s="86"/>
      <c r="P489" s="224">
        <f>O489*H489</f>
        <v>0</v>
      </c>
      <c r="Q489" s="224">
        <v>0</v>
      </c>
      <c r="R489" s="224">
        <f>Q489*H489</f>
        <v>0</v>
      </c>
      <c r="S489" s="224">
        <v>0</v>
      </c>
      <c r="T489" s="225">
        <f>S489*H489</f>
        <v>0</v>
      </c>
      <c r="U489" s="40"/>
      <c r="V489" s="40"/>
      <c r="W489" s="40"/>
      <c r="X489" s="40"/>
      <c r="Y489" s="40"/>
      <c r="Z489" s="40"/>
      <c r="AA489" s="40"/>
      <c r="AB489" s="40"/>
      <c r="AC489" s="40"/>
      <c r="AD489" s="40"/>
      <c r="AE489" s="40"/>
      <c r="AR489" s="226" t="s">
        <v>373</v>
      </c>
      <c r="AT489" s="226" t="s">
        <v>298</v>
      </c>
      <c r="AU489" s="226" t="s">
        <v>81</v>
      </c>
      <c r="AY489" s="19" t="s">
        <v>295</v>
      </c>
      <c r="BE489" s="227">
        <f>IF(N489="základní",J489,0)</f>
        <v>0</v>
      </c>
      <c r="BF489" s="227">
        <f>IF(N489="snížená",J489,0)</f>
        <v>0</v>
      </c>
      <c r="BG489" s="227">
        <f>IF(N489="zákl. přenesená",J489,0)</f>
        <v>0</v>
      </c>
      <c r="BH489" s="227">
        <f>IF(N489="sníž. přenesená",J489,0)</f>
        <v>0</v>
      </c>
      <c r="BI489" s="227">
        <f>IF(N489="nulová",J489,0)</f>
        <v>0</v>
      </c>
      <c r="BJ489" s="19" t="s">
        <v>79</v>
      </c>
      <c r="BK489" s="227">
        <f>ROUND(I489*H489,2)</f>
        <v>0</v>
      </c>
      <c r="BL489" s="19" t="s">
        <v>373</v>
      </c>
      <c r="BM489" s="226" t="s">
        <v>2124</v>
      </c>
    </row>
    <row r="490" s="2" customFormat="1">
      <c r="A490" s="40"/>
      <c r="B490" s="41"/>
      <c r="C490" s="42"/>
      <c r="D490" s="228" t="s">
        <v>305</v>
      </c>
      <c r="E490" s="42"/>
      <c r="F490" s="229" t="s">
        <v>1113</v>
      </c>
      <c r="G490" s="42"/>
      <c r="H490" s="42"/>
      <c r="I490" s="230"/>
      <c r="J490" s="42"/>
      <c r="K490" s="42"/>
      <c r="L490" s="46"/>
      <c r="M490" s="231"/>
      <c r="N490" s="232"/>
      <c r="O490" s="86"/>
      <c r="P490" s="86"/>
      <c r="Q490" s="86"/>
      <c r="R490" s="86"/>
      <c r="S490" s="86"/>
      <c r="T490" s="87"/>
      <c r="U490" s="40"/>
      <c r="V490" s="40"/>
      <c r="W490" s="40"/>
      <c r="X490" s="40"/>
      <c r="Y490" s="40"/>
      <c r="Z490" s="40"/>
      <c r="AA490" s="40"/>
      <c r="AB490" s="40"/>
      <c r="AC490" s="40"/>
      <c r="AD490" s="40"/>
      <c r="AE490" s="40"/>
      <c r="AT490" s="19" t="s">
        <v>305</v>
      </c>
      <c r="AU490" s="19" t="s">
        <v>81</v>
      </c>
    </row>
    <row r="491" s="14" customFormat="1">
      <c r="A491" s="14"/>
      <c r="B491" s="244"/>
      <c r="C491" s="245"/>
      <c r="D491" s="235" t="s">
        <v>307</v>
      </c>
      <c r="E491" s="246" t="s">
        <v>21</v>
      </c>
      <c r="F491" s="247" t="s">
        <v>1191</v>
      </c>
      <c r="G491" s="245"/>
      <c r="H491" s="248">
        <v>145.27000000000001</v>
      </c>
      <c r="I491" s="249"/>
      <c r="J491" s="245"/>
      <c r="K491" s="245"/>
      <c r="L491" s="250"/>
      <c r="M491" s="251"/>
      <c r="N491" s="252"/>
      <c r="O491" s="252"/>
      <c r="P491" s="252"/>
      <c r="Q491" s="252"/>
      <c r="R491" s="252"/>
      <c r="S491" s="252"/>
      <c r="T491" s="253"/>
      <c r="U491" s="14"/>
      <c r="V491" s="14"/>
      <c r="W491" s="14"/>
      <c r="X491" s="14"/>
      <c r="Y491" s="14"/>
      <c r="Z491" s="14"/>
      <c r="AA491" s="14"/>
      <c r="AB491" s="14"/>
      <c r="AC491" s="14"/>
      <c r="AD491" s="14"/>
      <c r="AE491" s="14"/>
      <c r="AT491" s="254" t="s">
        <v>307</v>
      </c>
      <c r="AU491" s="254" t="s">
        <v>81</v>
      </c>
      <c r="AV491" s="14" t="s">
        <v>81</v>
      </c>
      <c r="AW491" s="14" t="s">
        <v>33</v>
      </c>
      <c r="AX491" s="14" t="s">
        <v>72</v>
      </c>
      <c r="AY491" s="254" t="s">
        <v>295</v>
      </c>
    </row>
    <row r="492" s="15" customFormat="1">
      <c r="A492" s="15"/>
      <c r="B492" s="255"/>
      <c r="C492" s="256"/>
      <c r="D492" s="235" t="s">
        <v>307</v>
      </c>
      <c r="E492" s="257" t="s">
        <v>21</v>
      </c>
      <c r="F492" s="258" t="s">
        <v>312</v>
      </c>
      <c r="G492" s="256"/>
      <c r="H492" s="259">
        <v>145.27000000000001</v>
      </c>
      <c r="I492" s="260"/>
      <c r="J492" s="256"/>
      <c r="K492" s="256"/>
      <c r="L492" s="261"/>
      <c r="M492" s="262"/>
      <c r="N492" s="263"/>
      <c r="O492" s="263"/>
      <c r="P492" s="263"/>
      <c r="Q492" s="263"/>
      <c r="R492" s="263"/>
      <c r="S492" s="263"/>
      <c r="T492" s="264"/>
      <c r="U492" s="15"/>
      <c r="V492" s="15"/>
      <c r="W492" s="15"/>
      <c r="X492" s="15"/>
      <c r="Y492" s="15"/>
      <c r="Z492" s="15"/>
      <c r="AA492" s="15"/>
      <c r="AB492" s="15"/>
      <c r="AC492" s="15"/>
      <c r="AD492" s="15"/>
      <c r="AE492" s="15"/>
      <c r="AT492" s="265" t="s">
        <v>307</v>
      </c>
      <c r="AU492" s="265" t="s">
        <v>81</v>
      </c>
      <c r="AV492" s="15" t="s">
        <v>303</v>
      </c>
      <c r="AW492" s="15" t="s">
        <v>33</v>
      </c>
      <c r="AX492" s="15" t="s">
        <v>79</v>
      </c>
      <c r="AY492" s="265" t="s">
        <v>295</v>
      </c>
    </row>
    <row r="493" s="2" customFormat="1" ht="21.75" customHeight="1">
      <c r="A493" s="40"/>
      <c r="B493" s="41"/>
      <c r="C493" s="215" t="s">
        <v>1561</v>
      </c>
      <c r="D493" s="215" t="s">
        <v>298</v>
      </c>
      <c r="E493" s="216" t="s">
        <v>1115</v>
      </c>
      <c r="F493" s="217" t="s">
        <v>1116</v>
      </c>
      <c r="G493" s="218" t="s">
        <v>301</v>
      </c>
      <c r="H493" s="219">
        <v>145.27000000000001</v>
      </c>
      <c r="I493" s="220"/>
      <c r="J493" s="221">
        <f>ROUND(I493*H493,2)</f>
        <v>0</v>
      </c>
      <c r="K493" s="217" t="s">
        <v>302</v>
      </c>
      <c r="L493" s="46"/>
      <c r="M493" s="222" t="s">
        <v>21</v>
      </c>
      <c r="N493" s="223" t="s">
        <v>43</v>
      </c>
      <c r="O493" s="86"/>
      <c r="P493" s="224">
        <f>O493*H493</f>
        <v>0</v>
      </c>
      <c r="Q493" s="224">
        <v>3.0000000000000001E-05</v>
      </c>
      <c r="R493" s="224">
        <f>Q493*H493</f>
        <v>0.0043581000000000002</v>
      </c>
      <c r="S493" s="224">
        <v>0</v>
      </c>
      <c r="T493" s="225">
        <f>S493*H493</f>
        <v>0</v>
      </c>
      <c r="U493" s="40"/>
      <c r="V493" s="40"/>
      <c r="W493" s="40"/>
      <c r="X493" s="40"/>
      <c r="Y493" s="40"/>
      <c r="Z493" s="40"/>
      <c r="AA493" s="40"/>
      <c r="AB493" s="40"/>
      <c r="AC493" s="40"/>
      <c r="AD493" s="40"/>
      <c r="AE493" s="40"/>
      <c r="AR493" s="226" t="s">
        <v>373</v>
      </c>
      <c r="AT493" s="226" t="s">
        <v>298</v>
      </c>
      <c r="AU493" s="226" t="s">
        <v>81</v>
      </c>
      <c r="AY493" s="19" t="s">
        <v>295</v>
      </c>
      <c r="BE493" s="227">
        <f>IF(N493="základní",J493,0)</f>
        <v>0</v>
      </c>
      <c r="BF493" s="227">
        <f>IF(N493="snížená",J493,0)</f>
        <v>0</v>
      </c>
      <c r="BG493" s="227">
        <f>IF(N493="zákl. přenesená",J493,0)</f>
        <v>0</v>
      </c>
      <c r="BH493" s="227">
        <f>IF(N493="sníž. přenesená",J493,0)</f>
        <v>0</v>
      </c>
      <c r="BI493" s="227">
        <f>IF(N493="nulová",J493,0)</f>
        <v>0</v>
      </c>
      <c r="BJ493" s="19" t="s">
        <v>79</v>
      </c>
      <c r="BK493" s="227">
        <f>ROUND(I493*H493,2)</f>
        <v>0</v>
      </c>
      <c r="BL493" s="19" t="s">
        <v>373</v>
      </c>
      <c r="BM493" s="226" t="s">
        <v>2125</v>
      </c>
    </row>
    <row r="494" s="2" customFormat="1">
      <c r="A494" s="40"/>
      <c r="B494" s="41"/>
      <c r="C494" s="42"/>
      <c r="D494" s="228" t="s">
        <v>305</v>
      </c>
      <c r="E494" s="42"/>
      <c r="F494" s="229" t="s">
        <v>1118</v>
      </c>
      <c r="G494" s="42"/>
      <c r="H494" s="42"/>
      <c r="I494" s="230"/>
      <c r="J494" s="42"/>
      <c r="K494" s="42"/>
      <c r="L494" s="46"/>
      <c r="M494" s="231"/>
      <c r="N494" s="232"/>
      <c r="O494" s="86"/>
      <c r="P494" s="86"/>
      <c r="Q494" s="86"/>
      <c r="R494" s="86"/>
      <c r="S494" s="86"/>
      <c r="T494" s="87"/>
      <c r="U494" s="40"/>
      <c r="V494" s="40"/>
      <c r="W494" s="40"/>
      <c r="X494" s="40"/>
      <c r="Y494" s="40"/>
      <c r="Z494" s="40"/>
      <c r="AA494" s="40"/>
      <c r="AB494" s="40"/>
      <c r="AC494" s="40"/>
      <c r="AD494" s="40"/>
      <c r="AE494" s="40"/>
      <c r="AT494" s="19" t="s">
        <v>305</v>
      </c>
      <c r="AU494" s="19" t="s">
        <v>81</v>
      </c>
    </row>
    <row r="495" s="14" customFormat="1">
      <c r="A495" s="14"/>
      <c r="B495" s="244"/>
      <c r="C495" s="245"/>
      <c r="D495" s="235" t="s">
        <v>307</v>
      </c>
      <c r="E495" s="246" t="s">
        <v>21</v>
      </c>
      <c r="F495" s="247" t="s">
        <v>1191</v>
      </c>
      <c r="G495" s="245"/>
      <c r="H495" s="248">
        <v>145.27000000000001</v>
      </c>
      <c r="I495" s="249"/>
      <c r="J495" s="245"/>
      <c r="K495" s="245"/>
      <c r="L495" s="250"/>
      <c r="M495" s="251"/>
      <c r="N495" s="252"/>
      <c r="O495" s="252"/>
      <c r="P495" s="252"/>
      <c r="Q495" s="252"/>
      <c r="R495" s="252"/>
      <c r="S495" s="252"/>
      <c r="T495" s="253"/>
      <c r="U495" s="14"/>
      <c r="V495" s="14"/>
      <c r="W495" s="14"/>
      <c r="X495" s="14"/>
      <c r="Y495" s="14"/>
      <c r="Z495" s="14"/>
      <c r="AA495" s="14"/>
      <c r="AB495" s="14"/>
      <c r="AC495" s="14"/>
      <c r="AD495" s="14"/>
      <c r="AE495" s="14"/>
      <c r="AT495" s="254" t="s">
        <v>307</v>
      </c>
      <c r="AU495" s="254" t="s">
        <v>81</v>
      </c>
      <c r="AV495" s="14" t="s">
        <v>81</v>
      </c>
      <c r="AW495" s="14" t="s">
        <v>33</v>
      </c>
      <c r="AX495" s="14" t="s">
        <v>72</v>
      </c>
      <c r="AY495" s="254" t="s">
        <v>295</v>
      </c>
    </row>
    <row r="496" s="15" customFormat="1">
      <c r="A496" s="15"/>
      <c r="B496" s="255"/>
      <c r="C496" s="256"/>
      <c r="D496" s="235" t="s">
        <v>307</v>
      </c>
      <c r="E496" s="257" t="s">
        <v>21</v>
      </c>
      <c r="F496" s="258" t="s">
        <v>312</v>
      </c>
      <c r="G496" s="256"/>
      <c r="H496" s="259">
        <v>145.27000000000001</v>
      </c>
      <c r="I496" s="260"/>
      <c r="J496" s="256"/>
      <c r="K496" s="256"/>
      <c r="L496" s="261"/>
      <c r="M496" s="262"/>
      <c r="N496" s="263"/>
      <c r="O496" s="263"/>
      <c r="P496" s="263"/>
      <c r="Q496" s="263"/>
      <c r="R496" s="263"/>
      <c r="S496" s="263"/>
      <c r="T496" s="264"/>
      <c r="U496" s="15"/>
      <c r="V496" s="15"/>
      <c r="W496" s="15"/>
      <c r="X496" s="15"/>
      <c r="Y496" s="15"/>
      <c r="Z496" s="15"/>
      <c r="AA496" s="15"/>
      <c r="AB496" s="15"/>
      <c r="AC496" s="15"/>
      <c r="AD496" s="15"/>
      <c r="AE496" s="15"/>
      <c r="AT496" s="265" t="s">
        <v>307</v>
      </c>
      <c r="AU496" s="265" t="s">
        <v>81</v>
      </c>
      <c r="AV496" s="15" t="s">
        <v>303</v>
      </c>
      <c r="AW496" s="15" t="s">
        <v>33</v>
      </c>
      <c r="AX496" s="15" t="s">
        <v>79</v>
      </c>
      <c r="AY496" s="265" t="s">
        <v>295</v>
      </c>
    </row>
    <row r="497" s="2" customFormat="1" ht="33" customHeight="1">
      <c r="A497" s="40"/>
      <c r="B497" s="41"/>
      <c r="C497" s="215" t="s">
        <v>1566</v>
      </c>
      <c r="D497" s="215" t="s">
        <v>298</v>
      </c>
      <c r="E497" s="216" t="s">
        <v>1120</v>
      </c>
      <c r="F497" s="217" t="s">
        <v>1121</v>
      </c>
      <c r="G497" s="218" t="s">
        <v>301</v>
      </c>
      <c r="H497" s="219">
        <v>145.27000000000001</v>
      </c>
      <c r="I497" s="220"/>
      <c r="J497" s="221">
        <f>ROUND(I497*H497,2)</f>
        <v>0</v>
      </c>
      <c r="K497" s="217" t="s">
        <v>302</v>
      </c>
      <c r="L497" s="46"/>
      <c r="M497" s="222" t="s">
        <v>21</v>
      </c>
      <c r="N497" s="223" t="s">
        <v>43</v>
      </c>
      <c r="O497" s="86"/>
      <c r="P497" s="224">
        <f>O497*H497</f>
        <v>0</v>
      </c>
      <c r="Q497" s="224">
        <v>0.0075799999999999999</v>
      </c>
      <c r="R497" s="224">
        <f>Q497*H497</f>
        <v>1.1011466000000001</v>
      </c>
      <c r="S497" s="224">
        <v>0</v>
      </c>
      <c r="T497" s="225">
        <f>S497*H497</f>
        <v>0</v>
      </c>
      <c r="U497" s="40"/>
      <c r="V497" s="40"/>
      <c r="W497" s="40"/>
      <c r="X497" s="40"/>
      <c r="Y497" s="40"/>
      <c r="Z497" s="40"/>
      <c r="AA497" s="40"/>
      <c r="AB497" s="40"/>
      <c r="AC497" s="40"/>
      <c r="AD497" s="40"/>
      <c r="AE497" s="40"/>
      <c r="AR497" s="226" t="s">
        <v>373</v>
      </c>
      <c r="AT497" s="226" t="s">
        <v>298</v>
      </c>
      <c r="AU497" s="226" t="s">
        <v>81</v>
      </c>
      <c r="AY497" s="19" t="s">
        <v>295</v>
      </c>
      <c r="BE497" s="227">
        <f>IF(N497="základní",J497,0)</f>
        <v>0</v>
      </c>
      <c r="BF497" s="227">
        <f>IF(N497="snížená",J497,0)</f>
        <v>0</v>
      </c>
      <c r="BG497" s="227">
        <f>IF(N497="zákl. přenesená",J497,0)</f>
        <v>0</v>
      </c>
      <c r="BH497" s="227">
        <f>IF(N497="sníž. přenesená",J497,0)</f>
        <v>0</v>
      </c>
      <c r="BI497" s="227">
        <f>IF(N497="nulová",J497,0)</f>
        <v>0</v>
      </c>
      <c r="BJ497" s="19" t="s">
        <v>79</v>
      </c>
      <c r="BK497" s="227">
        <f>ROUND(I497*H497,2)</f>
        <v>0</v>
      </c>
      <c r="BL497" s="19" t="s">
        <v>373</v>
      </c>
      <c r="BM497" s="226" t="s">
        <v>2126</v>
      </c>
    </row>
    <row r="498" s="2" customFormat="1">
      <c r="A498" s="40"/>
      <c r="B498" s="41"/>
      <c r="C498" s="42"/>
      <c r="D498" s="228" t="s">
        <v>305</v>
      </c>
      <c r="E498" s="42"/>
      <c r="F498" s="229" t="s">
        <v>1123</v>
      </c>
      <c r="G498" s="42"/>
      <c r="H498" s="42"/>
      <c r="I498" s="230"/>
      <c r="J498" s="42"/>
      <c r="K498" s="42"/>
      <c r="L498" s="46"/>
      <c r="M498" s="231"/>
      <c r="N498" s="232"/>
      <c r="O498" s="86"/>
      <c r="P498" s="86"/>
      <c r="Q498" s="86"/>
      <c r="R498" s="86"/>
      <c r="S498" s="86"/>
      <c r="T498" s="87"/>
      <c r="U498" s="40"/>
      <c r="V498" s="40"/>
      <c r="W498" s="40"/>
      <c r="X498" s="40"/>
      <c r="Y498" s="40"/>
      <c r="Z498" s="40"/>
      <c r="AA498" s="40"/>
      <c r="AB498" s="40"/>
      <c r="AC498" s="40"/>
      <c r="AD498" s="40"/>
      <c r="AE498" s="40"/>
      <c r="AT498" s="19" t="s">
        <v>305</v>
      </c>
      <c r="AU498" s="19" t="s">
        <v>81</v>
      </c>
    </row>
    <row r="499" s="14" customFormat="1">
      <c r="A499" s="14"/>
      <c r="B499" s="244"/>
      <c r="C499" s="245"/>
      <c r="D499" s="235" t="s">
        <v>307</v>
      </c>
      <c r="E499" s="246" t="s">
        <v>21</v>
      </c>
      <c r="F499" s="247" t="s">
        <v>1191</v>
      </c>
      <c r="G499" s="245"/>
      <c r="H499" s="248">
        <v>145.27000000000001</v>
      </c>
      <c r="I499" s="249"/>
      <c r="J499" s="245"/>
      <c r="K499" s="245"/>
      <c r="L499" s="250"/>
      <c r="M499" s="251"/>
      <c r="N499" s="252"/>
      <c r="O499" s="252"/>
      <c r="P499" s="252"/>
      <c r="Q499" s="252"/>
      <c r="R499" s="252"/>
      <c r="S499" s="252"/>
      <c r="T499" s="253"/>
      <c r="U499" s="14"/>
      <c r="V499" s="14"/>
      <c r="W499" s="14"/>
      <c r="X499" s="14"/>
      <c r="Y499" s="14"/>
      <c r="Z499" s="14"/>
      <c r="AA499" s="14"/>
      <c r="AB499" s="14"/>
      <c r="AC499" s="14"/>
      <c r="AD499" s="14"/>
      <c r="AE499" s="14"/>
      <c r="AT499" s="254" t="s">
        <v>307</v>
      </c>
      <c r="AU499" s="254" t="s">
        <v>81</v>
      </c>
      <c r="AV499" s="14" t="s">
        <v>81</v>
      </c>
      <c r="AW499" s="14" t="s">
        <v>33</v>
      </c>
      <c r="AX499" s="14" t="s">
        <v>72</v>
      </c>
      <c r="AY499" s="254" t="s">
        <v>295</v>
      </c>
    </row>
    <row r="500" s="15" customFormat="1">
      <c r="A500" s="15"/>
      <c r="B500" s="255"/>
      <c r="C500" s="256"/>
      <c r="D500" s="235" t="s">
        <v>307</v>
      </c>
      <c r="E500" s="257" t="s">
        <v>21</v>
      </c>
      <c r="F500" s="258" t="s">
        <v>312</v>
      </c>
      <c r="G500" s="256"/>
      <c r="H500" s="259">
        <v>145.27000000000001</v>
      </c>
      <c r="I500" s="260"/>
      <c r="J500" s="256"/>
      <c r="K500" s="256"/>
      <c r="L500" s="261"/>
      <c r="M500" s="262"/>
      <c r="N500" s="263"/>
      <c r="O500" s="263"/>
      <c r="P500" s="263"/>
      <c r="Q500" s="263"/>
      <c r="R500" s="263"/>
      <c r="S500" s="263"/>
      <c r="T500" s="264"/>
      <c r="U500" s="15"/>
      <c r="V500" s="15"/>
      <c r="W500" s="15"/>
      <c r="X500" s="15"/>
      <c r="Y500" s="15"/>
      <c r="Z500" s="15"/>
      <c r="AA500" s="15"/>
      <c r="AB500" s="15"/>
      <c r="AC500" s="15"/>
      <c r="AD500" s="15"/>
      <c r="AE500" s="15"/>
      <c r="AT500" s="265" t="s">
        <v>307</v>
      </c>
      <c r="AU500" s="265" t="s">
        <v>81</v>
      </c>
      <c r="AV500" s="15" t="s">
        <v>303</v>
      </c>
      <c r="AW500" s="15" t="s">
        <v>33</v>
      </c>
      <c r="AX500" s="15" t="s">
        <v>79</v>
      </c>
      <c r="AY500" s="265" t="s">
        <v>295</v>
      </c>
    </row>
    <row r="501" s="2" customFormat="1" ht="24.15" customHeight="1">
      <c r="A501" s="40"/>
      <c r="B501" s="41"/>
      <c r="C501" s="215" t="s">
        <v>1570</v>
      </c>
      <c r="D501" s="215" t="s">
        <v>298</v>
      </c>
      <c r="E501" s="216" t="s">
        <v>1557</v>
      </c>
      <c r="F501" s="217" t="s">
        <v>1558</v>
      </c>
      <c r="G501" s="218" t="s">
        <v>301</v>
      </c>
      <c r="H501" s="219">
        <v>145.27000000000001</v>
      </c>
      <c r="I501" s="220"/>
      <c r="J501" s="221">
        <f>ROUND(I501*H501,2)</f>
        <v>0</v>
      </c>
      <c r="K501" s="217" t="s">
        <v>302</v>
      </c>
      <c r="L501" s="46"/>
      <c r="M501" s="222" t="s">
        <v>21</v>
      </c>
      <c r="N501" s="223" t="s">
        <v>43</v>
      </c>
      <c r="O501" s="86"/>
      <c r="P501" s="224">
        <f>O501*H501</f>
        <v>0</v>
      </c>
      <c r="Q501" s="224">
        <v>0.00029999999999999997</v>
      </c>
      <c r="R501" s="224">
        <f>Q501*H501</f>
        <v>0.043581000000000002</v>
      </c>
      <c r="S501" s="224">
        <v>0</v>
      </c>
      <c r="T501" s="225">
        <f>S501*H501</f>
        <v>0</v>
      </c>
      <c r="U501" s="40"/>
      <c r="V501" s="40"/>
      <c r="W501" s="40"/>
      <c r="X501" s="40"/>
      <c r="Y501" s="40"/>
      <c r="Z501" s="40"/>
      <c r="AA501" s="40"/>
      <c r="AB501" s="40"/>
      <c r="AC501" s="40"/>
      <c r="AD501" s="40"/>
      <c r="AE501" s="40"/>
      <c r="AR501" s="226" t="s">
        <v>373</v>
      </c>
      <c r="AT501" s="226" t="s">
        <v>298</v>
      </c>
      <c r="AU501" s="226" t="s">
        <v>81</v>
      </c>
      <c r="AY501" s="19" t="s">
        <v>295</v>
      </c>
      <c r="BE501" s="227">
        <f>IF(N501="základní",J501,0)</f>
        <v>0</v>
      </c>
      <c r="BF501" s="227">
        <f>IF(N501="snížená",J501,0)</f>
        <v>0</v>
      </c>
      <c r="BG501" s="227">
        <f>IF(N501="zákl. přenesená",J501,0)</f>
        <v>0</v>
      </c>
      <c r="BH501" s="227">
        <f>IF(N501="sníž. přenesená",J501,0)</f>
        <v>0</v>
      </c>
      <c r="BI501" s="227">
        <f>IF(N501="nulová",J501,0)</f>
        <v>0</v>
      </c>
      <c r="BJ501" s="19" t="s">
        <v>79</v>
      </c>
      <c r="BK501" s="227">
        <f>ROUND(I501*H501,2)</f>
        <v>0</v>
      </c>
      <c r="BL501" s="19" t="s">
        <v>373</v>
      </c>
      <c r="BM501" s="226" t="s">
        <v>2127</v>
      </c>
    </row>
    <row r="502" s="2" customFormat="1">
      <c r="A502" s="40"/>
      <c r="B502" s="41"/>
      <c r="C502" s="42"/>
      <c r="D502" s="228" t="s">
        <v>305</v>
      </c>
      <c r="E502" s="42"/>
      <c r="F502" s="229" t="s">
        <v>1560</v>
      </c>
      <c r="G502" s="42"/>
      <c r="H502" s="42"/>
      <c r="I502" s="230"/>
      <c r="J502" s="42"/>
      <c r="K502" s="42"/>
      <c r="L502" s="46"/>
      <c r="M502" s="231"/>
      <c r="N502" s="232"/>
      <c r="O502" s="86"/>
      <c r="P502" s="86"/>
      <c r="Q502" s="86"/>
      <c r="R502" s="86"/>
      <c r="S502" s="86"/>
      <c r="T502" s="87"/>
      <c r="U502" s="40"/>
      <c r="V502" s="40"/>
      <c r="W502" s="40"/>
      <c r="X502" s="40"/>
      <c r="Y502" s="40"/>
      <c r="Z502" s="40"/>
      <c r="AA502" s="40"/>
      <c r="AB502" s="40"/>
      <c r="AC502" s="40"/>
      <c r="AD502" s="40"/>
      <c r="AE502" s="40"/>
      <c r="AT502" s="19" t="s">
        <v>305</v>
      </c>
      <c r="AU502" s="19" t="s">
        <v>81</v>
      </c>
    </row>
    <row r="503" s="14" customFormat="1">
      <c r="A503" s="14"/>
      <c r="B503" s="244"/>
      <c r="C503" s="245"/>
      <c r="D503" s="235" t="s">
        <v>307</v>
      </c>
      <c r="E503" s="246" t="s">
        <v>21</v>
      </c>
      <c r="F503" s="247" t="s">
        <v>1191</v>
      </c>
      <c r="G503" s="245"/>
      <c r="H503" s="248">
        <v>145.27000000000001</v>
      </c>
      <c r="I503" s="249"/>
      <c r="J503" s="245"/>
      <c r="K503" s="245"/>
      <c r="L503" s="250"/>
      <c r="M503" s="251"/>
      <c r="N503" s="252"/>
      <c r="O503" s="252"/>
      <c r="P503" s="252"/>
      <c r="Q503" s="252"/>
      <c r="R503" s="252"/>
      <c r="S503" s="252"/>
      <c r="T503" s="253"/>
      <c r="U503" s="14"/>
      <c r="V503" s="14"/>
      <c r="W503" s="14"/>
      <c r="X503" s="14"/>
      <c r="Y503" s="14"/>
      <c r="Z503" s="14"/>
      <c r="AA503" s="14"/>
      <c r="AB503" s="14"/>
      <c r="AC503" s="14"/>
      <c r="AD503" s="14"/>
      <c r="AE503" s="14"/>
      <c r="AT503" s="254" t="s">
        <v>307</v>
      </c>
      <c r="AU503" s="254" t="s">
        <v>81</v>
      </c>
      <c r="AV503" s="14" t="s">
        <v>81</v>
      </c>
      <c r="AW503" s="14" t="s">
        <v>33</v>
      </c>
      <c r="AX503" s="14" t="s">
        <v>72</v>
      </c>
      <c r="AY503" s="254" t="s">
        <v>295</v>
      </c>
    </row>
    <row r="504" s="15" customFormat="1">
      <c r="A504" s="15"/>
      <c r="B504" s="255"/>
      <c r="C504" s="256"/>
      <c r="D504" s="235" t="s">
        <v>307</v>
      </c>
      <c r="E504" s="257" t="s">
        <v>21</v>
      </c>
      <c r="F504" s="258" t="s">
        <v>312</v>
      </c>
      <c r="G504" s="256"/>
      <c r="H504" s="259">
        <v>145.27000000000001</v>
      </c>
      <c r="I504" s="260"/>
      <c r="J504" s="256"/>
      <c r="K504" s="256"/>
      <c r="L504" s="261"/>
      <c r="M504" s="262"/>
      <c r="N504" s="263"/>
      <c r="O504" s="263"/>
      <c r="P504" s="263"/>
      <c r="Q504" s="263"/>
      <c r="R504" s="263"/>
      <c r="S504" s="263"/>
      <c r="T504" s="264"/>
      <c r="U504" s="15"/>
      <c r="V504" s="15"/>
      <c r="W504" s="15"/>
      <c r="X504" s="15"/>
      <c r="Y504" s="15"/>
      <c r="Z504" s="15"/>
      <c r="AA504" s="15"/>
      <c r="AB504" s="15"/>
      <c r="AC504" s="15"/>
      <c r="AD504" s="15"/>
      <c r="AE504" s="15"/>
      <c r="AT504" s="265" t="s">
        <v>307</v>
      </c>
      <c r="AU504" s="265" t="s">
        <v>81</v>
      </c>
      <c r="AV504" s="15" t="s">
        <v>303</v>
      </c>
      <c r="AW504" s="15" t="s">
        <v>33</v>
      </c>
      <c r="AX504" s="15" t="s">
        <v>79</v>
      </c>
      <c r="AY504" s="265" t="s">
        <v>295</v>
      </c>
    </row>
    <row r="505" s="2" customFormat="1" ht="24.15" customHeight="1">
      <c r="A505" s="40"/>
      <c r="B505" s="41"/>
      <c r="C505" s="286" t="s">
        <v>1573</v>
      </c>
      <c r="D505" s="286" t="s">
        <v>947</v>
      </c>
      <c r="E505" s="287" t="s">
        <v>1562</v>
      </c>
      <c r="F505" s="288" t="s">
        <v>1563</v>
      </c>
      <c r="G505" s="289" t="s">
        <v>301</v>
      </c>
      <c r="H505" s="290">
        <v>159.797</v>
      </c>
      <c r="I505" s="291"/>
      <c r="J505" s="292">
        <f>ROUND(I505*H505,2)</f>
        <v>0</v>
      </c>
      <c r="K505" s="288" t="s">
        <v>523</v>
      </c>
      <c r="L505" s="293"/>
      <c r="M505" s="294" t="s">
        <v>21</v>
      </c>
      <c r="N505" s="295" t="s">
        <v>43</v>
      </c>
      <c r="O505" s="86"/>
      <c r="P505" s="224">
        <f>O505*H505</f>
        <v>0</v>
      </c>
      <c r="Q505" s="224">
        <v>0.00264</v>
      </c>
      <c r="R505" s="224">
        <f>Q505*H505</f>
        <v>0.42186407999999997</v>
      </c>
      <c r="S505" s="224">
        <v>0</v>
      </c>
      <c r="T505" s="225">
        <f>S505*H505</f>
        <v>0</v>
      </c>
      <c r="U505" s="40"/>
      <c r="V505" s="40"/>
      <c r="W505" s="40"/>
      <c r="X505" s="40"/>
      <c r="Y505" s="40"/>
      <c r="Z505" s="40"/>
      <c r="AA505" s="40"/>
      <c r="AB505" s="40"/>
      <c r="AC505" s="40"/>
      <c r="AD505" s="40"/>
      <c r="AE505" s="40"/>
      <c r="AR505" s="226" t="s">
        <v>997</v>
      </c>
      <c r="AT505" s="226" t="s">
        <v>947</v>
      </c>
      <c r="AU505" s="226" t="s">
        <v>81</v>
      </c>
      <c r="AY505" s="19" t="s">
        <v>295</v>
      </c>
      <c r="BE505" s="227">
        <f>IF(N505="základní",J505,0)</f>
        <v>0</v>
      </c>
      <c r="BF505" s="227">
        <f>IF(N505="snížená",J505,0)</f>
        <v>0</v>
      </c>
      <c r="BG505" s="227">
        <f>IF(N505="zákl. přenesená",J505,0)</f>
        <v>0</v>
      </c>
      <c r="BH505" s="227">
        <f>IF(N505="sníž. přenesená",J505,0)</f>
        <v>0</v>
      </c>
      <c r="BI505" s="227">
        <f>IF(N505="nulová",J505,0)</f>
        <v>0</v>
      </c>
      <c r="BJ505" s="19" t="s">
        <v>79</v>
      </c>
      <c r="BK505" s="227">
        <f>ROUND(I505*H505,2)</f>
        <v>0</v>
      </c>
      <c r="BL505" s="19" t="s">
        <v>373</v>
      </c>
      <c r="BM505" s="226" t="s">
        <v>2128</v>
      </c>
    </row>
    <row r="506" s="14" customFormat="1">
      <c r="A506" s="14"/>
      <c r="B506" s="244"/>
      <c r="C506" s="245"/>
      <c r="D506" s="235" t="s">
        <v>307</v>
      </c>
      <c r="E506" s="245"/>
      <c r="F506" s="247" t="s">
        <v>1565</v>
      </c>
      <c r="G506" s="245"/>
      <c r="H506" s="248">
        <v>159.797</v>
      </c>
      <c r="I506" s="249"/>
      <c r="J506" s="245"/>
      <c r="K506" s="245"/>
      <c r="L506" s="250"/>
      <c r="M506" s="251"/>
      <c r="N506" s="252"/>
      <c r="O506" s="252"/>
      <c r="P506" s="252"/>
      <c r="Q506" s="252"/>
      <c r="R506" s="252"/>
      <c r="S506" s="252"/>
      <c r="T506" s="253"/>
      <c r="U506" s="14"/>
      <c r="V506" s="14"/>
      <c r="W506" s="14"/>
      <c r="X506" s="14"/>
      <c r="Y506" s="14"/>
      <c r="Z506" s="14"/>
      <c r="AA506" s="14"/>
      <c r="AB506" s="14"/>
      <c r="AC506" s="14"/>
      <c r="AD506" s="14"/>
      <c r="AE506" s="14"/>
      <c r="AT506" s="254" t="s">
        <v>307</v>
      </c>
      <c r="AU506" s="254" t="s">
        <v>81</v>
      </c>
      <c r="AV506" s="14" t="s">
        <v>81</v>
      </c>
      <c r="AW506" s="14" t="s">
        <v>4</v>
      </c>
      <c r="AX506" s="14" t="s">
        <v>79</v>
      </c>
      <c r="AY506" s="254" t="s">
        <v>295</v>
      </c>
    </row>
    <row r="507" s="2" customFormat="1" ht="24.15" customHeight="1">
      <c r="A507" s="40"/>
      <c r="B507" s="41"/>
      <c r="C507" s="215" t="s">
        <v>1576</v>
      </c>
      <c r="D507" s="215" t="s">
        <v>298</v>
      </c>
      <c r="E507" s="216" t="s">
        <v>1567</v>
      </c>
      <c r="F507" s="217" t="s">
        <v>1568</v>
      </c>
      <c r="G507" s="218" t="s">
        <v>328</v>
      </c>
      <c r="H507" s="219">
        <v>130.743</v>
      </c>
      <c r="I507" s="220"/>
      <c r="J507" s="221">
        <f>ROUND(I507*H507,2)</f>
        <v>0</v>
      </c>
      <c r="K507" s="217" t="s">
        <v>523</v>
      </c>
      <c r="L507" s="46"/>
      <c r="M507" s="222" t="s">
        <v>21</v>
      </c>
      <c r="N507" s="223" t="s">
        <v>43</v>
      </c>
      <c r="O507" s="86"/>
      <c r="P507" s="224">
        <f>O507*H507</f>
        <v>0</v>
      </c>
      <c r="Q507" s="224">
        <v>0.01</v>
      </c>
      <c r="R507" s="224">
        <f>Q507*H507</f>
        <v>1.3074299999999999</v>
      </c>
      <c r="S507" s="224">
        <v>0</v>
      </c>
      <c r="T507" s="225">
        <f>S507*H507</f>
        <v>0</v>
      </c>
      <c r="U507" s="40"/>
      <c r="V507" s="40"/>
      <c r="W507" s="40"/>
      <c r="X507" s="40"/>
      <c r="Y507" s="40"/>
      <c r="Z507" s="40"/>
      <c r="AA507" s="40"/>
      <c r="AB507" s="40"/>
      <c r="AC507" s="40"/>
      <c r="AD507" s="40"/>
      <c r="AE507" s="40"/>
      <c r="AR507" s="226" t="s">
        <v>373</v>
      </c>
      <c r="AT507" s="226" t="s">
        <v>298</v>
      </c>
      <c r="AU507" s="226" t="s">
        <v>81</v>
      </c>
      <c r="AY507" s="19" t="s">
        <v>295</v>
      </c>
      <c r="BE507" s="227">
        <f>IF(N507="základní",J507,0)</f>
        <v>0</v>
      </c>
      <c r="BF507" s="227">
        <f>IF(N507="snížená",J507,0)</f>
        <v>0</v>
      </c>
      <c r="BG507" s="227">
        <f>IF(N507="zákl. přenesená",J507,0)</f>
        <v>0</v>
      </c>
      <c r="BH507" s="227">
        <f>IF(N507="sníž. přenesená",J507,0)</f>
        <v>0</v>
      </c>
      <c r="BI507" s="227">
        <f>IF(N507="nulová",J507,0)</f>
        <v>0</v>
      </c>
      <c r="BJ507" s="19" t="s">
        <v>79</v>
      </c>
      <c r="BK507" s="227">
        <f>ROUND(I507*H507,2)</f>
        <v>0</v>
      </c>
      <c r="BL507" s="19" t="s">
        <v>373</v>
      </c>
      <c r="BM507" s="226" t="s">
        <v>2129</v>
      </c>
    </row>
    <row r="508" s="14" customFormat="1">
      <c r="A508" s="14"/>
      <c r="B508" s="244"/>
      <c r="C508" s="245"/>
      <c r="D508" s="235" t="s">
        <v>307</v>
      </c>
      <c r="E508" s="246" t="s">
        <v>21</v>
      </c>
      <c r="F508" s="247" t="s">
        <v>1264</v>
      </c>
      <c r="G508" s="245"/>
      <c r="H508" s="248">
        <v>130.743</v>
      </c>
      <c r="I508" s="249"/>
      <c r="J508" s="245"/>
      <c r="K508" s="245"/>
      <c r="L508" s="250"/>
      <c r="M508" s="251"/>
      <c r="N508" s="252"/>
      <c r="O508" s="252"/>
      <c r="P508" s="252"/>
      <c r="Q508" s="252"/>
      <c r="R508" s="252"/>
      <c r="S508" s="252"/>
      <c r="T508" s="253"/>
      <c r="U508" s="14"/>
      <c r="V508" s="14"/>
      <c r="W508" s="14"/>
      <c r="X508" s="14"/>
      <c r="Y508" s="14"/>
      <c r="Z508" s="14"/>
      <c r="AA508" s="14"/>
      <c r="AB508" s="14"/>
      <c r="AC508" s="14"/>
      <c r="AD508" s="14"/>
      <c r="AE508" s="14"/>
      <c r="AT508" s="254" t="s">
        <v>307</v>
      </c>
      <c r="AU508" s="254" t="s">
        <v>81</v>
      </c>
      <c r="AV508" s="14" t="s">
        <v>81</v>
      </c>
      <c r="AW508" s="14" t="s">
        <v>33</v>
      </c>
      <c r="AX508" s="14" t="s">
        <v>72</v>
      </c>
      <c r="AY508" s="254" t="s">
        <v>295</v>
      </c>
    </row>
    <row r="509" s="15" customFormat="1">
      <c r="A509" s="15"/>
      <c r="B509" s="255"/>
      <c r="C509" s="256"/>
      <c r="D509" s="235" t="s">
        <v>307</v>
      </c>
      <c r="E509" s="257" t="s">
        <v>21</v>
      </c>
      <c r="F509" s="258" t="s">
        <v>312</v>
      </c>
      <c r="G509" s="256"/>
      <c r="H509" s="259">
        <v>130.743</v>
      </c>
      <c r="I509" s="260"/>
      <c r="J509" s="256"/>
      <c r="K509" s="256"/>
      <c r="L509" s="261"/>
      <c r="M509" s="262"/>
      <c r="N509" s="263"/>
      <c r="O509" s="263"/>
      <c r="P509" s="263"/>
      <c r="Q509" s="263"/>
      <c r="R509" s="263"/>
      <c r="S509" s="263"/>
      <c r="T509" s="264"/>
      <c r="U509" s="15"/>
      <c r="V509" s="15"/>
      <c r="W509" s="15"/>
      <c r="X509" s="15"/>
      <c r="Y509" s="15"/>
      <c r="Z509" s="15"/>
      <c r="AA509" s="15"/>
      <c r="AB509" s="15"/>
      <c r="AC509" s="15"/>
      <c r="AD509" s="15"/>
      <c r="AE509" s="15"/>
      <c r="AT509" s="265" t="s">
        <v>307</v>
      </c>
      <c r="AU509" s="265" t="s">
        <v>81</v>
      </c>
      <c r="AV509" s="15" t="s">
        <v>303</v>
      </c>
      <c r="AW509" s="15" t="s">
        <v>33</v>
      </c>
      <c r="AX509" s="15" t="s">
        <v>79</v>
      </c>
      <c r="AY509" s="265" t="s">
        <v>295</v>
      </c>
    </row>
    <row r="510" s="2" customFormat="1" ht="16.5" customHeight="1">
      <c r="A510" s="40"/>
      <c r="B510" s="41"/>
      <c r="C510" s="215" t="s">
        <v>1578</v>
      </c>
      <c r="D510" s="215" t="s">
        <v>298</v>
      </c>
      <c r="E510" s="216" t="s">
        <v>1138</v>
      </c>
      <c r="F510" s="217" t="s">
        <v>1139</v>
      </c>
      <c r="G510" s="218" t="s">
        <v>328</v>
      </c>
      <c r="H510" s="219">
        <v>5</v>
      </c>
      <c r="I510" s="220"/>
      <c r="J510" s="221">
        <f>ROUND(I510*H510,2)</f>
        <v>0</v>
      </c>
      <c r="K510" s="217" t="s">
        <v>302</v>
      </c>
      <c r="L510" s="46"/>
      <c r="M510" s="222" t="s">
        <v>21</v>
      </c>
      <c r="N510" s="223" t="s">
        <v>43</v>
      </c>
      <c r="O510" s="86"/>
      <c r="P510" s="224">
        <f>O510*H510</f>
        <v>0</v>
      </c>
      <c r="Q510" s="224">
        <v>0</v>
      </c>
      <c r="R510" s="224">
        <f>Q510*H510</f>
        <v>0</v>
      </c>
      <c r="S510" s="224">
        <v>0</v>
      </c>
      <c r="T510" s="225">
        <f>S510*H510</f>
        <v>0</v>
      </c>
      <c r="U510" s="40"/>
      <c r="V510" s="40"/>
      <c r="W510" s="40"/>
      <c r="X510" s="40"/>
      <c r="Y510" s="40"/>
      <c r="Z510" s="40"/>
      <c r="AA510" s="40"/>
      <c r="AB510" s="40"/>
      <c r="AC510" s="40"/>
      <c r="AD510" s="40"/>
      <c r="AE510" s="40"/>
      <c r="AR510" s="226" t="s">
        <v>303</v>
      </c>
      <c r="AT510" s="226" t="s">
        <v>298</v>
      </c>
      <c r="AU510" s="226" t="s">
        <v>81</v>
      </c>
      <c r="AY510" s="19" t="s">
        <v>295</v>
      </c>
      <c r="BE510" s="227">
        <f>IF(N510="základní",J510,0)</f>
        <v>0</v>
      </c>
      <c r="BF510" s="227">
        <f>IF(N510="snížená",J510,0)</f>
        <v>0</v>
      </c>
      <c r="BG510" s="227">
        <f>IF(N510="zákl. přenesená",J510,0)</f>
        <v>0</v>
      </c>
      <c r="BH510" s="227">
        <f>IF(N510="sníž. přenesená",J510,0)</f>
        <v>0</v>
      </c>
      <c r="BI510" s="227">
        <f>IF(N510="nulová",J510,0)</f>
        <v>0</v>
      </c>
      <c r="BJ510" s="19" t="s">
        <v>79</v>
      </c>
      <c r="BK510" s="227">
        <f>ROUND(I510*H510,2)</f>
        <v>0</v>
      </c>
      <c r="BL510" s="19" t="s">
        <v>303</v>
      </c>
      <c r="BM510" s="226" t="s">
        <v>2130</v>
      </c>
    </row>
    <row r="511" s="2" customFormat="1">
      <c r="A511" s="40"/>
      <c r="B511" s="41"/>
      <c r="C511" s="42"/>
      <c r="D511" s="228" t="s">
        <v>305</v>
      </c>
      <c r="E511" s="42"/>
      <c r="F511" s="229" t="s">
        <v>1141</v>
      </c>
      <c r="G511" s="42"/>
      <c r="H511" s="42"/>
      <c r="I511" s="230"/>
      <c r="J511" s="42"/>
      <c r="K511" s="42"/>
      <c r="L511" s="46"/>
      <c r="M511" s="231"/>
      <c r="N511" s="232"/>
      <c r="O511" s="86"/>
      <c r="P511" s="86"/>
      <c r="Q511" s="86"/>
      <c r="R511" s="86"/>
      <c r="S511" s="86"/>
      <c r="T511" s="87"/>
      <c r="U511" s="40"/>
      <c r="V511" s="40"/>
      <c r="W511" s="40"/>
      <c r="X511" s="40"/>
      <c r="Y511" s="40"/>
      <c r="Z511" s="40"/>
      <c r="AA511" s="40"/>
      <c r="AB511" s="40"/>
      <c r="AC511" s="40"/>
      <c r="AD511" s="40"/>
      <c r="AE511" s="40"/>
      <c r="AT511" s="19" t="s">
        <v>305</v>
      </c>
      <c r="AU511" s="19" t="s">
        <v>81</v>
      </c>
    </row>
    <row r="512" s="13" customFormat="1">
      <c r="A512" s="13"/>
      <c r="B512" s="233"/>
      <c r="C512" s="234"/>
      <c r="D512" s="235" t="s">
        <v>307</v>
      </c>
      <c r="E512" s="236" t="s">
        <v>21</v>
      </c>
      <c r="F512" s="237" t="s">
        <v>1142</v>
      </c>
      <c r="G512" s="234"/>
      <c r="H512" s="236" t="s">
        <v>21</v>
      </c>
      <c r="I512" s="238"/>
      <c r="J512" s="234"/>
      <c r="K512" s="234"/>
      <c r="L512" s="239"/>
      <c r="M512" s="240"/>
      <c r="N512" s="241"/>
      <c r="O512" s="241"/>
      <c r="P512" s="241"/>
      <c r="Q512" s="241"/>
      <c r="R512" s="241"/>
      <c r="S512" s="241"/>
      <c r="T512" s="242"/>
      <c r="U512" s="13"/>
      <c r="V512" s="13"/>
      <c r="W512" s="13"/>
      <c r="X512" s="13"/>
      <c r="Y512" s="13"/>
      <c r="Z512" s="13"/>
      <c r="AA512" s="13"/>
      <c r="AB512" s="13"/>
      <c r="AC512" s="13"/>
      <c r="AD512" s="13"/>
      <c r="AE512" s="13"/>
      <c r="AT512" s="243" t="s">
        <v>307</v>
      </c>
      <c r="AU512" s="243" t="s">
        <v>81</v>
      </c>
      <c r="AV512" s="13" t="s">
        <v>79</v>
      </c>
      <c r="AW512" s="13" t="s">
        <v>33</v>
      </c>
      <c r="AX512" s="13" t="s">
        <v>72</v>
      </c>
      <c r="AY512" s="243" t="s">
        <v>295</v>
      </c>
    </row>
    <row r="513" s="14" customFormat="1">
      <c r="A513" s="14"/>
      <c r="B513" s="244"/>
      <c r="C513" s="245"/>
      <c r="D513" s="235" t="s">
        <v>307</v>
      </c>
      <c r="E513" s="246" t="s">
        <v>21</v>
      </c>
      <c r="F513" s="247" t="s">
        <v>1572</v>
      </c>
      <c r="G513" s="245"/>
      <c r="H513" s="248">
        <v>5</v>
      </c>
      <c r="I513" s="249"/>
      <c r="J513" s="245"/>
      <c r="K513" s="245"/>
      <c r="L513" s="250"/>
      <c r="M513" s="251"/>
      <c r="N513" s="252"/>
      <c r="O513" s="252"/>
      <c r="P513" s="252"/>
      <c r="Q513" s="252"/>
      <c r="R513" s="252"/>
      <c r="S513" s="252"/>
      <c r="T513" s="253"/>
      <c r="U513" s="14"/>
      <c r="V513" s="14"/>
      <c r="W513" s="14"/>
      <c r="X513" s="14"/>
      <c r="Y513" s="14"/>
      <c r="Z513" s="14"/>
      <c r="AA513" s="14"/>
      <c r="AB513" s="14"/>
      <c r="AC513" s="14"/>
      <c r="AD513" s="14"/>
      <c r="AE513" s="14"/>
      <c r="AT513" s="254" t="s">
        <v>307</v>
      </c>
      <c r="AU513" s="254" t="s">
        <v>81</v>
      </c>
      <c r="AV513" s="14" t="s">
        <v>81</v>
      </c>
      <c r="AW513" s="14" t="s">
        <v>33</v>
      </c>
      <c r="AX513" s="14" t="s">
        <v>72</v>
      </c>
      <c r="AY513" s="254" t="s">
        <v>295</v>
      </c>
    </row>
    <row r="514" s="15" customFormat="1">
      <c r="A514" s="15"/>
      <c r="B514" s="255"/>
      <c r="C514" s="256"/>
      <c r="D514" s="235" t="s">
        <v>307</v>
      </c>
      <c r="E514" s="257" t="s">
        <v>21</v>
      </c>
      <c r="F514" s="258" t="s">
        <v>312</v>
      </c>
      <c r="G514" s="256"/>
      <c r="H514" s="259">
        <v>5</v>
      </c>
      <c r="I514" s="260"/>
      <c r="J514" s="256"/>
      <c r="K514" s="256"/>
      <c r="L514" s="261"/>
      <c r="M514" s="262"/>
      <c r="N514" s="263"/>
      <c r="O514" s="263"/>
      <c r="P514" s="263"/>
      <c r="Q514" s="263"/>
      <c r="R514" s="263"/>
      <c r="S514" s="263"/>
      <c r="T514" s="264"/>
      <c r="U514" s="15"/>
      <c r="V514" s="15"/>
      <c r="W514" s="15"/>
      <c r="X514" s="15"/>
      <c r="Y514" s="15"/>
      <c r="Z514" s="15"/>
      <c r="AA514" s="15"/>
      <c r="AB514" s="15"/>
      <c r="AC514" s="15"/>
      <c r="AD514" s="15"/>
      <c r="AE514" s="15"/>
      <c r="AT514" s="265" t="s">
        <v>307</v>
      </c>
      <c r="AU514" s="265" t="s">
        <v>81</v>
      </c>
      <c r="AV514" s="15" t="s">
        <v>303</v>
      </c>
      <c r="AW514" s="15" t="s">
        <v>33</v>
      </c>
      <c r="AX514" s="15" t="s">
        <v>79</v>
      </c>
      <c r="AY514" s="265" t="s">
        <v>295</v>
      </c>
    </row>
    <row r="515" s="2" customFormat="1" ht="16.5" customHeight="1">
      <c r="A515" s="40"/>
      <c r="B515" s="41"/>
      <c r="C515" s="286" t="s">
        <v>1582</v>
      </c>
      <c r="D515" s="286" t="s">
        <v>947</v>
      </c>
      <c r="E515" s="287" t="s">
        <v>1145</v>
      </c>
      <c r="F515" s="288" t="s">
        <v>1146</v>
      </c>
      <c r="G515" s="289" t="s">
        <v>328</v>
      </c>
      <c r="H515" s="290">
        <v>5.0999999999999996</v>
      </c>
      <c r="I515" s="291"/>
      <c r="J515" s="292">
        <f>ROUND(I515*H515,2)</f>
        <v>0</v>
      </c>
      <c r="K515" s="288" t="s">
        <v>302</v>
      </c>
      <c r="L515" s="293"/>
      <c r="M515" s="294" t="s">
        <v>21</v>
      </c>
      <c r="N515" s="295" t="s">
        <v>43</v>
      </c>
      <c r="O515" s="86"/>
      <c r="P515" s="224">
        <f>O515*H515</f>
        <v>0</v>
      </c>
      <c r="Q515" s="224">
        <v>0.00017000000000000001</v>
      </c>
      <c r="R515" s="224">
        <f>Q515*H515</f>
        <v>0.00086700000000000004</v>
      </c>
      <c r="S515" s="224">
        <v>0</v>
      </c>
      <c r="T515" s="225">
        <f>S515*H515</f>
        <v>0</v>
      </c>
      <c r="U515" s="40"/>
      <c r="V515" s="40"/>
      <c r="W515" s="40"/>
      <c r="X515" s="40"/>
      <c r="Y515" s="40"/>
      <c r="Z515" s="40"/>
      <c r="AA515" s="40"/>
      <c r="AB515" s="40"/>
      <c r="AC515" s="40"/>
      <c r="AD515" s="40"/>
      <c r="AE515" s="40"/>
      <c r="AR515" s="226" t="s">
        <v>351</v>
      </c>
      <c r="AT515" s="226" t="s">
        <v>947</v>
      </c>
      <c r="AU515" s="226" t="s">
        <v>81</v>
      </c>
      <c r="AY515" s="19" t="s">
        <v>295</v>
      </c>
      <c r="BE515" s="227">
        <f>IF(N515="základní",J515,0)</f>
        <v>0</v>
      </c>
      <c r="BF515" s="227">
        <f>IF(N515="snížená",J515,0)</f>
        <v>0</v>
      </c>
      <c r="BG515" s="227">
        <f>IF(N515="zákl. přenesená",J515,0)</f>
        <v>0</v>
      </c>
      <c r="BH515" s="227">
        <f>IF(N515="sníž. přenesená",J515,0)</f>
        <v>0</v>
      </c>
      <c r="BI515" s="227">
        <f>IF(N515="nulová",J515,0)</f>
        <v>0</v>
      </c>
      <c r="BJ515" s="19" t="s">
        <v>79</v>
      </c>
      <c r="BK515" s="227">
        <f>ROUND(I515*H515,2)</f>
        <v>0</v>
      </c>
      <c r="BL515" s="19" t="s">
        <v>303</v>
      </c>
      <c r="BM515" s="226" t="s">
        <v>2131</v>
      </c>
    </row>
    <row r="516" s="14" customFormat="1">
      <c r="A516" s="14"/>
      <c r="B516" s="244"/>
      <c r="C516" s="245"/>
      <c r="D516" s="235" t="s">
        <v>307</v>
      </c>
      <c r="E516" s="245"/>
      <c r="F516" s="247" t="s">
        <v>1575</v>
      </c>
      <c r="G516" s="245"/>
      <c r="H516" s="248">
        <v>5.0999999999999996</v>
      </c>
      <c r="I516" s="249"/>
      <c r="J516" s="245"/>
      <c r="K516" s="245"/>
      <c r="L516" s="250"/>
      <c r="M516" s="251"/>
      <c r="N516" s="252"/>
      <c r="O516" s="252"/>
      <c r="P516" s="252"/>
      <c r="Q516" s="252"/>
      <c r="R516" s="252"/>
      <c r="S516" s="252"/>
      <c r="T516" s="253"/>
      <c r="U516" s="14"/>
      <c r="V516" s="14"/>
      <c r="W516" s="14"/>
      <c r="X516" s="14"/>
      <c r="Y516" s="14"/>
      <c r="Z516" s="14"/>
      <c r="AA516" s="14"/>
      <c r="AB516" s="14"/>
      <c r="AC516" s="14"/>
      <c r="AD516" s="14"/>
      <c r="AE516" s="14"/>
      <c r="AT516" s="254" t="s">
        <v>307</v>
      </c>
      <c r="AU516" s="254" t="s">
        <v>81</v>
      </c>
      <c r="AV516" s="14" t="s">
        <v>81</v>
      </c>
      <c r="AW516" s="14" t="s">
        <v>4</v>
      </c>
      <c r="AX516" s="14" t="s">
        <v>79</v>
      </c>
      <c r="AY516" s="254" t="s">
        <v>295</v>
      </c>
    </row>
    <row r="517" s="2" customFormat="1" ht="24.15" customHeight="1">
      <c r="A517" s="40"/>
      <c r="B517" s="41"/>
      <c r="C517" s="215" t="s">
        <v>1587</v>
      </c>
      <c r="D517" s="215" t="s">
        <v>298</v>
      </c>
      <c r="E517" s="216" t="s">
        <v>1150</v>
      </c>
      <c r="F517" s="217" t="s">
        <v>1151</v>
      </c>
      <c r="G517" s="218" t="s">
        <v>301</v>
      </c>
      <c r="H517" s="219">
        <v>145.27000000000001</v>
      </c>
      <c r="I517" s="220"/>
      <c r="J517" s="221">
        <f>ROUND(I517*H517,2)</f>
        <v>0</v>
      </c>
      <c r="K517" s="217" t="s">
        <v>302</v>
      </c>
      <c r="L517" s="46"/>
      <c r="M517" s="222" t="s">
        <v>21</v>
      </c>
      <c r="N517" s="223" t="s">
        <v>43</v>
      </c>
      <c r="O517" s="86"/>
      <c r="P517" s="224">
        <f>O517*H517</f>
        <v>0</v>
      </c>
      <c r="Q517" s="224">
        <v>0</v>
      </c>
      <c r="R517" s="224">
        <f>Q517*H517</f>
        <v>0</v>
      </c>
      <c r="S517" s="224">
        <v>0</v>
      </c>
      <c r="T517" s="225">
        <f>S517*H517</f>
        <v>0</v>
      </c>
      <c r="U517" s="40"/>
      <c r="V517" s="40"/>
      <c r="W517" s="40"/>
      <c r="X517" s="40"/>
      <c r="Y517" s="40"/>
      <c r="Z517" s="40"/>
      <c r="AA517" s="40"/>
      <c r="AB517" s="40"/>
      <c r="AC517" s="40"/>
      <c r="AD517" s="40"/>
      <c r="AE517" s="40"/>
      <c r="AR517" s="226" t="s">
        <v>373</v>
      </c>
      <c r="AT517" s="226" t="s">
        <v>298</v>
      </c>
      <c r="AU517" s="226" t="s">
        <v>81</v>
      </c>
      <c r="AY517" s="19" t="s">
        <v>295</v>
      </c>
      <c r="BE517" s="227">
        <f>IF(N517="základní",J517,0)</f>
        <v>0</v>
      </c>
      <c r="BF517" s="227">
        <f>IF(N517="snížená",J517,0)</f>
        <v>0</v>
      </c>
      <c r="BG517" s="227">
        <f>IF(N517="zákl. přenesená",J517,0)</f>
        <v>0</v>
      </c>
      <c r="BH517" s="227">
        <f>IF(N517="sníž. přenesená",J517,0)</f>
        <v>0</v>
      </c>
      <c r="BI517" s="227">
        <f>IF(N517="nulová",J517,0)</f>
        <v>0</v>
      </c>
      <c r="BJ517" s="19" t="s">
        <v>79</v>
      </c>
      <c r="BK517" s="227">
        <f>ROUND(I517*H517,2)</f>
        <v>0</v>
      </c>
      <c r="BL517" s="19" t="s">
        <v>373</v>
      </c>
      <c r="BM517" s="226" t="s">
        <v>2132</v>
      </c>
    </row>
    <row r="518" s="2" customFormat="1">
      <c r="A518" s="40"/>
      <c r="B518" s="41"/>
      <c r="C518" s="42"/>
      <c r="D518" s="228" t="s">
        <v>305</v>
      </c>
      <c r="E518" s="42"/>
      <c r="F518" s="229" t="s">
        <v>1153</v>
      </c>
      <c r="G518" s="42"/>
      <c r="H518" s="42"/>
      <c r="I518" s="230"/>
      <c r="J518" s="42"/>
      <c r="K518" s="42"/>
      <c r="L518" s="46"/>
      <c r="M518" s="231"/>
      <c r="N518" s="232"/>
      <c r="O518" s="86"/>
      <c r="P518" s="86"/>
      <c r="Q518" s="86"/>
      <c r="R518" s="86"/>
      <c r="S518" s="86"/>
      <c r="T518" s="87"/>
      <c r="U518" s="40"/>
      <c r="V518" s="40"/>
      <c r="W518" s="40"/>
      <c r="X518" s="40"/>
      <c r="Y518" s="40"/>
      <c r="Z518" s="40"/>
      <c r="AA518" s="40"/>
      <c r="AB518" s="40"/>
      <c r="AC518" s="40"/>
      <c r="AD518" s="40"/>
      <c r="AE518" s="40"/>
      <c r="AT518" s="19" t="s">
        <v>305</v>
      </c>
      <c r="AU518" s="19" t="s">
        <v>81</v>
      </c>
    </row>
    <row r="519" s="14" customFormat="1">
      <c r="A519" s="14"/>
      <c r="B519" s="244"/>
      <c r="C519" s="245"/>
      <c r="D519" s="235" t="s">
        <v>307</v>
      </c>
      <c r="E519" s="246" t="s">
        <v>21</v>
      </c>
      <c r="F519" s="247" t="s">
        <v>1191</v>
      </c>
      <c r="G519" s="245"/>
      <c r="H519" s="248">
        <v>145.27000000000001</v>
      </c>
      <c r="I519" s="249"/>
      <c r="J519" s="245"/>
      <c r="K519" s="245"/>
      <c r="L519" s="250"/>
      <c r="M519" s="251"/>
      <c r="N519" s="252"/>
      <c r="O519" s="252"/>
      <c r="P519" s="252"/>
      <c r="Q519" s="252"/>
      <c r="R519" s="252"/>
      <c r="S519" s="252"/>
      <c r="T519" s="253"/>
      <c r="U519" s="14"/>
      <c r="V519" s="14"/>
      <c r="W519" s="14"/>
      <c r="X519" s="14"/>
      <c r="Y519" s="14"/>
      <c r="Z519" s="14"/>
      <c r="AA519" s="14"/>
      <c r="AB519" s="14"/>
      <c r="AC519" s="14"/>
      <c r="AD519" s="14"/>
      <c r="AE519" s="14"/>
      <c r="AT519" s="254" t="s">
        <v>307</v>
      </c>
      <c r="AU519" s="254" t="s">
        <v>81</v>
      </c>
      <c r="AV519" s="14" t="s">
        <v>81</v>
      </c>
      <c r="AW519" s="14" t="s">
        <v>33</v>
      </c>
      <c r="AX519" s="14" t="s">
        <v>72</v>
      </c>
      <c r="AY519" s="254" t="s">
        <v>295</v>
      </c>
    </row>
    <row r="520" s="15" customFormat="1">
      <c r="A520" s="15"/>
      <c r="B520" s="255"/>
      <c r="C520" s="256"/>
      <c r="D520" s="235" t="s">
        <v>307</v>
      </c>
      <c r="E520" s="257" t="s">
        <v>21</v>
      </c>
      <c r="F520" s="258" t="s">
        <v>312</v>
      </c>
      <c r="G520" s="256"/>
      <c r="H520" s="259">
        <v>145.27000000000001</v>
      </c>
      <c r="I520" s="260"/>
      <c r="J520" s="256"/>
      <c r="K520" s="256"/>
      <c r="L520" s="261"/>
      <c r="M520" s="262"/>
      <c r="N520" s="263"/>
      <c r="O520" s="263"/>
      <c r="P520" s="263"/>
      <c r="Q520" s="263"/>
      <c r="R520" s="263"/>
      <c r="S520" s="263"/>
      <c r="T520" s="264"/>
      <c r="U520" s="15"/>
      <c r="V520" s="15"/>
      <c r="W520" s="15"/>
      <c r="X520" s="15"/>
      <c r="Y520" s="15"/>
      <c r="Z520" s="15"/>
      <c r="AA520" s="15"/>
      <c r="AB520" s="15"/>
      <c r="AC520" s="15"/>
      <c r="AD520" s="15"/>
      <c r="AE520" s="15"/>
      <c r="AT520" s="265" t="s">
        <v>307</v>
      </c>
      <c r="AU520" s="265" t="s">
        <v>81</v>
      </c>
      <c r="AV520" s="15" t="s">
        <v>303</v>
      </c>
      <c r="AW520" s="15" t="s">
        <v>33</v>
      </c>
      <c r="AX520" s="15" t="s">
        <v>79</v>
      </c>
      <c r="AY520" s="265" t="s">
        <v>295</v>
      </c>
    </row>
    <row r="521" s="2" customFormat="1" ht="49.05" customHeight="1">
      <c r="A521" s="40"/>
      <c r="B521" s="41"/>
      <c r="C521" s="215" t="s">
        <v>1602</v>
      </c>
      <c r="D521" s="215" t="s">
        <v>298</v>
      </c>
      <c r="E521" s="216" t="s">
        <v>1155</v>
      </c>
      <c r="F521" s="217" t="s">
        <v>1156</v>
      </c>
      <c r="G521" s="218" t="s">
        <v>348</v>
      </c>
      <c r="H521" s="219">
        <v>2.8780000000000001</v>
      </c>
      <c r="I521" s="220"/>
      <c r="J521" s="221">
        <f>ROUND(I521*H521,2)</f>
        <v>0</v>
      </c>
      <c r="K521" s="217" t="s">
        <v>302</v>
      </c>
      <c r="L521" s="46"/>
      <c r="M521" s="222" t="s">
        <v>21</v>
      </c>
      <c r="N521" s="223" t="s">
        <v>43</v>
      </c>
      <c r="O521" s="86"/>
      <c r="P521" s="224">
        <f>O521*H521</f>
        <v>0</v>
      </c>
      <c r="Q521" s="224">
        <v>0</v>
      </c>
      <c r="R521" s="224">
        <f>Q521*H521</f>
        <v>0</v>
      </c>
      <c r="S521" s="224">
        <v>0</v>
      </c>
      <c r="T521" s="225">
        <f>S521*H521</f>
        <v>0</v>
      </c>
      <c r="U521" s="40"/>
      <c r="V521" s="40"/>
      <c r="W521" s="40"/>
      <c r="X521" s="40"/>
      <c r="Y521" s="40"/>
      <c r="Z521" s="40"/>
      <c r="AA521" s="40"/>
      <c r="AB521" s="40"/>
      <c r="AC521" s="40"/>
      <c r="AD521" s="40"/>
      <c r="AE521" s="40"/>
      <c r="AR521" s="226" t="s">
        <v>373</v>
      </c>
      <c r="AT521" s="226" t="s">
        <v>298</v>
      </c>
      <c r="AU521" s="226" t="s">
        <v>81</v>
      </c>
      <c r="AY521" s="19" t="s">
        <v>295</v>
      </c>
      <c r="BE521" s="227">
        <f>IF(N521="základní",J521,0)</f>
        <v>0</v>
      </c>
      <c r="BF521" s="227">
        <f>IF(N521="snížená",J521,0)</f>
        <v>0</v>
      </c>
      <c r="BG521" s="227">
        <f>IF(N521="zákl. přenesená",J521,0)</f>
        <v>0</v>
      </c>
      <c r="BH521" s="227">
        <f>IF(N521="sníž. přenesená",J521,0)</f>
        <v>0</v>
      </c>
      <c r="BI521" s="227">
        <f>IF(N521="nulová",J521,0)</f>
        <v>0</v>
      </c>
      <c r="BJ521" s="19" t="s">
        <v>79</v>
      </c>
      <c r="BK521" s="227">
        <f>ROUND(I521*H521,2)</f>
        <v>0</v>
      </c>
      <c r="BL521" s="19" t="s">
        <v>373</v>
      </c>
      <c r="BM521" s="226" t="s">
        <v>2133</v>
      </c>
    </row>
    <row r="522" s="2" customFormat="1">
      <c r="A522" s="40"/>
      <c r="B522" s="41"/>
      <c r="C522" s="42"/>
      <c r="D522" s="228" t="s">
        <v>305</v>
      </c>
      <c r="E522" s="42"/>
      <c r="F522" s="229" t="s">
        <v>1158</v>
      </c>
      <c r="G522" s="42"/>
      <c r="H522" s="42"/>
      <c r="I522" s="230"/>
      <c r="J522" s="42"/>
      <c r="K522" s="42"/>
      <c r="L522" s="46"/>
      <c r="M522" s="231"/>
      <c r="N522" s="232"/>
      <c r="O522" s="86"/>
      <c r="P522" s="86"/>
      <c r="Q522" s="86"/>
      <c r="R522" s="86"/>
      <c r="S522" s="86"/>
      <c r="T522" s="87"/>
      <c r="U522" s="40"/>
      <c r="V522" s="40"/>
      <c r="W522" s="40"/>
      <c r="X522" s="40"/>
      <c r="Y522" s="40"/>
      <c r="Z522" s="40"/>
      <c r="AA522" s="40"/>
      <c r="AB522" s="40"/>
      <c r="AC522" s="40"/>
      <c r="AD522" s="40"/>
      <c r="AE522" s="40"/>
      <c r="AT522" s="19" t="s">
        <v>305</v>
      </c>
      <c r="AU522" s="19" t="s">
        <v>81</v>
      </c>
    </row>
    <row r="523" s="12" customFormat="1" ht="22.8" customHeight="1">
      <c r="A523" s="12"/>
      <c r="B523" s="199"/>
      <c r="C523" s="200"/>
      <c r="D523" s="201" t="s">
        <v>71</v>
      </c>
      <c r="E523" s="213" t="s">
        <v>1580</v>
      </c>
      <c r="F523" s="213" t="s">
        <v>1581</v>
      </c>
      <c r="G523" s="200"/>
      <c r="H523" s="200"/>
      <c r="I523" s="203"/>
      <c r="J523" s="214">
        <f>BK523</f>
        <v>0</v>
      </c>
      <c r="K523" s="200"/>
      <c r="L523" s="205"/>
      <c r="M523" s="206"/>
      <c r="N523" s="207"/>
      <c r="O523" s="207"/>
      <c r="P523" s="208">
        <f>SUM(P524:P565)</f>
        <v>0</v>
      </c>
      <c r="Q523" s="207"/>
      <c r="R523" s="208">
        <f>SUM(R524:R565)</f>
        <v>0.95778204999999994</v>
      </c>
      <c r="S523" s="207"/>
      <c r="T523" s="209">
        <f>SUM(T524:T565)</f>
        <v>0</v>
      </c>
      <c r="U523" s="12"/>
      <c r="V523" s="12"/>
      <c r="W523" s="12"/>
      <c r="X523" s="12"/>
      <c r="Y523" s="12"/>
      <c r="Z523" s="12"/>
      <c r="AA523" s="12"/>
      <c r="AB523" s="12"/>
      <c r="AC523" s="12"/>
      <c r="AD523" s="12"/>
      <c r="AE523" s="12"/>
      <c r="AR523" s="210" t="s">
        <v>81</v>
      </c>
      <c r="AT523" s="211" t="s">
        <v>71</v>
      </c>
      <c r="AU523" s="211" t="s">
        <v>79</v>
      </c>
      <c r="AY523" s="210" t="s">
        <v>295</v>
      </c>
      <c r="BK523" s="212">
        <f>SUM(BK524:BK565)</f>
        <v>0</v>
      </c>
    </row>
    <row r="524" s="2" customFormat="1" ht="24.15" customHeight="1">
      <c r="A524" s="40"/>
      <c r="B524" s="41"/>
      <c r="C524" s="215" t="s">
        <v>1243</v>
      </c>
      <c r="D524" s="215" t="s">
        <v>298</v>
      </c>
      <c r="E524" s="216" t="s">
        <v>1583</v>
      </c>
      <c r="F524" s="217" t="s">
        <v>1584</v>
      </c>
      <c r="G524" s="218" t="s">
        <v>301</v>
      </c>
      <c r="H524" s="219">
        <v>48.430999999999997</v>
      </c>
      <c r="I524" s="220"/>
      <c r="J524" s="221">
        <f>ROUND(I524*H524,2)</f>
        <v>0</v>
      </c>
      <c r="K524" s="217" t="s">
        <v>302</v>
      </c>
      <c r="L524" s="46"/>
      <c r="M524" s="222" t="s">
        <v>21</v>
      </c>
      <c r="N524" s="223" t="s">
        <v>43</v>
      </c>
      <c r="O524" s="86"/>
      <c r="P524" s="224">
        <f>O524*H524</f>
        <v>0</v>
      </c>
      <c r="Q524" s="224">
        <v>0.00029999999999999997</v>
      </c>
      <c r="R524" s="224">
        <f>Q524*H524</f>
        <v>0.014529299999999999</v>
      </c>
      <c r="S524" s="224">
        <v>0</v>
      </c>
      <c r="T524" s="225">
        <f>S524*H524</f>
        <v>0</v>
      </c>
      <c r="U524" s="40"/>
      <c r="V524" s="40"/>
      <c r="W524" s="40"/>
      <c r="X524" s="40"/>
      <c r="Y524" s="40"/>
      <c r="Z524" s="40"/>
      <c r="AA524" s="40"/>
      <c r="AB524" s="40"/>
      <c r="AC524" s="40"/>
      <c r="AD524" s="40"/>
      <c r="AE524" s="40"/>
      <c r="AR524" s="226" t="s">
        <v>373</v>
      </c>
      <c r="AT524" s="226" t="s">
        <v>298</v>
      </c>
      <c r="AU524" s="226" t="s">
        <v>81</v>
      </c>
      <c r="AY524" s="19" t="s">
        <v>295</v>
      </c>
      <c r="BE524" s="227">
        <f>IF(N524="základní",J524,0)</f>
        <v>0</v>
      </c>
      <c r="BF524" s="227">
        <f>IF(N524="snížená",J524,0)</f>
        <v>0</v>
      </c>
      <c r="BG524" s="227">
        <f>IF(N524="zákl. přenesená",J524,0)</f>
        <v>0</v>
      </c>
      <c r="BH524" s="227">
        <f>IF(N524="sníž. přenesená",J524,0)</f>
        <v>0</v>
      </c>
      <c r="BI524" s="227">
        <f>IF(N524="nulová",J524,0)</f>
        <v>0</v>
      </c>
      <c r="BJ524" s="19" t="s">
        <v>79</v>
      </c>
      <c r="BK524" s="227">
        <f>ROUND(I524*H524,2)</f>
        <v>0</v>
      </c>
      <c r="BL524" s="19" t="s">
        <v>373</v>
      </c>
      <c r="BM524" s="226" t="s">
        <v>2134</v>
      </c>
    </row>
    <row r="525" s="2" customFormat="1">
      <c r="A525" s="40"/>
      <c r="B525" s="41"/>
      <c r="C525" s="42"/>
      <c r="D525" s="228" t="s">
        <v>305</v>
      </c>
      <c r="E525" s="42"/>
      <c r="F525" s="229" t="s">
        <v>1586</v>
      </c>
      <c r="G525" s="42"/>
      <c r="H525" s="42"/>
      <c r="I525" s="230"/>
      <c r="J525" s="42"/>
      <c r="K525" s="42"/>
      <c r="L525" s="46"/>
      <c r="M525" s="231"/>
      <c r="N525" s="232"/>
      <c r="O525" s="86"/>
      <c r="P525" s="86"/>
      <c r="Q525" s="86"/>
      <c r="R525" s="86"/>
      <c r="S525" s="86"/>
      <c r="T525" s="87"/>
      <c r="U525" s="40"/>
      <c r="V525" s="40"/>
      <c r="W525" s="40"/>
      <c r="X525" s="40"/>
      <c r="Y525" s="40"/>
      <c r="Z525" s="40"/>
      <c r="AA525" s="40"/>
      <c r="AB525" s="40"/>
      <c r="AC525" s="40"/>
      <c r="AD525" s="40"/>
      <c r="AE525" s="40"/>
      <c r="AT525" s="19" t="s">
        <v>305</v>
      </c>
      <c r="AU525" s="19" t="s">
        <v>81</v>
      </c>
    </row>
    <row r="526" s="14" customFormat="1">
      <c r="A526" s="14"/>
      <c r="B526" s="244"/>
      <c r="C526" s="245"/>
      <c r="D526" s="235" t="s">
        <v>307</v>
      </c>
      <c r="E526" s="246" t="s">
        <v>21</v>
      </c>
      <c r="F526" s="247" t="s">
        <v>1197</v>
      </c>
      <c r="G526" s="245"/>
      <c r="H526" s="248">
        <v>48.430999999999997</v>
      </c>
      <c r="I526" s="249"/>
      <c r="J526" s="245"/>
      <c r="K526" s="245"/>
      <c r="L526" s="250"/>
      <c r="M526" s="251"/>
      <c r="N526" s="252"/>
      <c r="O526" s="252"/>
      <c r="P526" s="252"/>
      <c r="Q526" s="252"/>
      <c r="R526" s="252"/>
      <c r="S526" s="252"/>
      <c r="T526" s="253"/>
      <c r="U526" s="14"/>
      <c r="V526" s="14"/>
      <c r="W526" s="14"/>
      <c r="X526" s="14"/>
      <c r="Y526" s="14"/>
      <c r="Z526" s="14"/>
      <c r="AA526" s="14"/>
      <c r="AB526" s="14"/>
      <c r="AC526" s="14"/>
      <c r="AD526" s="14"/>
      <c r="AE526" s="14"/>
      <c r="AT526" s="254" t="s">
        <v>307</v>
      </c>
      <c r="AU526" s="254" t="s">
        <v>81</v>
      </c>
      <c r="AV526" s="14" t="s">
        <v>81</v>
      </c>
      <c r="AW526" s="14" t="s">
        <v>33</v>
      </c>
      <c r="AX526" s="14" t="s">
        <v>72</v>
      </c>
      <c r="AY526" s="254" t="s">
        <v>295</v>
      </c>
    </row>
    <row r="527" s="15" customFormat="1">
      <c r="A527" s="15"/>
      <c r="B527" s="255"/>
      <c r="C527" s="256"/>
      <c r="D527" s="235" t="s">
        <v>307</v>
      </c>
      <c r="E527" s="257" t="s">
        <v>21</v>
      </c>
      <c r="F527" s="258" t="s">
        <v>312</v>
      </c>
      <c r="G527" s="256"/>
      <c r="H527" s="259">
        <v>48.430999999999997</v>
      </c>
      <c r="I527" s="260"/>
      <c r="J527" s="256"/>
      <c r="K527" s="256"/>
      <c r="L527" s="261"/>
      <c r="M527" s="262"/>
      <c r="N527" s="263"/>
      <c r="O527" s="263"/>
      <c r="P527" s="263"/>
      <c r="Q527" s="263"/>
      <c r="R527" s="263"/>
      <c r="S527" s="263"/>
      <c r="T527" s="264"/>
      <c r="U527" s="15"/>
      <c r="V527" s="15"/>
      <c r="W527" s="15"/>
      <c r="X527" s="15"/>
      <c r="Y527" s="15"/>
      <c r="Z527" s="15"/>
      <c r="AA527" s="15"/>
      <c r="AB527" s="15"/>
      <c r="AC527" s="15"/>
      <c r="AD527" s="15"/>
      <c r="AE527" s="15"/>
      <c r="AT527" s="265" t="s">
        <v>307</v>
      </c>
      <c r="AU527" s="265" t="s">
        <v>81</v>
      </c>
      <c r="AV527" s="15" t="s">
        <v>303</v>
      </c>
      <c r="AW527" s="15" t="s">
        <v>33</v>
      </c>
      <c r="AX527" s="15" t="s">
        <v>79</v>
      </c>
      <c r="AY527" s="265" t="s">
        <v>295</v>
      </c>
    </row>
    <row r="528" s="2" customFormat="1" ht="24.15" customHeight="1">
      <c r="A528" s="40"/>
      <c r="B528" s="41"/>
      <c r="C528" s="215" t="s">
        <v>1618</v>
      </c>
      <c r="D528" s="215" t="s">
        <v>298</v>
      </c>
      <c r="E528" s="216" t="s">
        <v>1588</v>
      </c>
      <c r="F528" s="217" t="s">
        <v>1589</v>
      </c>
      <c r="G528" s="218" t="s">
        <v>301</v>
      </c>
      <c r="H528" s="219">
        <v>11.808</v>
      </c>
      <c r="I528" s="220"/>
      <c r="J528" s="221">
        <f>ROUND(I528*H528,2)</f>
        <v>0</v>
      </c>
      <c r="K528" s="217" t="s">
        <v>302</v>
      </c>
      <c r="L528" s="46"/>
      <c r="M528" s="222" t="s">
        <v>21</v>
      </c>
      <c r="N528" s="223" t="s">
        <v>43</v>
      </c>
      <c r="O528" s="86"/>
      <c r="P528" s="224">
        <f>O528*H528</f>
        <v>0</v>
      </c>
      <c r="Q528" s="224">
        <v>0.0015</v>
      </c>
      <c r="R528" s="224">
        <f>Q528*H528</f>
        <v>0.017711999999999999</v>
      </c>
      <c r="S528" s="224">
        <v>0</v>
      </c>
      <c r="T528" s="225">
        <f>S528*H528</f>
        <v>0</v>
      </c>
      <c r="U528" s="40"/>
      <c r="V528" s="40"/>
      <c r="W528" s="40"/>
      <c r="X528" s="40"/>
      <c r="Y528" s="40"/>
      <c r="Z528" s="40"/>
      <c r="AA528" s="40"/>
      <c r="AB528" s="40"/>
      <c r="AC528" s="40"/>
      <c r="AD528" s="40"/>
      <c r="AE528" s="40"/>
      <c r="AR528" s="226" t="s">
        <v>373</v>
      </c>
      <c r="AT528" s="226" t="s">
        <v>298</v>
      </c>
      <c r="AU528" s="226" t="s">
        <v>81</v>
      </c>
      <c r="AY528" s="19" t="s">
        <v>295</v>
      </c>
      <c r="BE528" s="227">
        <f>IF(N528="základní",J528,0)</f>
        <v>0</v>
      </c>
      <c r="BF528" s="227">
        <f>IF(N528="snížená",J528,0)</f>
        <v>0</v>
      </c>
      <c r="BG528" s="227">
        <f>IF(N528="zákl. přenesená",J528,0)</f>
        <v>0</v>
      </c>
      <c r="BH528" s="227">
        <f>IF(N528="sníž. přenesená",J528,0)</f>
        <v>0</v>
      </c>
      <c r="BI528" s="227">
        <f>IF(N528="nulová",J528,0)</f>
        <v>0</v>
      </c>
      <c r="BJ528" s="19" t="s">
        <v>79</v>
      </c>
      <c r="BK528" s="227">
        <f>ROUND(I528*H528,2)</f>
        <v>0</v>
      </c>
      <c r="BL528" s="19" t="s">
        <v>373</v>
      </c>
      <c r="BM528" s="226" t="s">
        <v>2135</v>
      </c>
    </row>
    <row r="529" s="2" customFormat="1">
      <c r="A529" s="40"/>
      <c r="B529" s="41"/>
      <c r="C529" s="42"/>
      <c r="D529" s="228" t="s">
        <v>305</v>
      </c>
      <c r="E529" s="42"/>
      <c r="F529" s="229" t="s">
        <v>1591</v>
      </c>
      <c r="G529" s="42"/>
      <c r="H529" s="42"/>
      <c r="I529" s="230"/>
      <c r="J529" s="42"/>
      <c r="K529" s="42"/>
      <c r="L529" s="46"/>
      <c r="M529" s="231"/>
      <c r="N529" s="232"/>
      <c r="O529" s="86"/>
      <c r="P529" s="86"/>
      <c r="Q529" s="86"/>
      <c r="R529" s="86"/>
      <c r="S529" s="86"/>
      <c r="T529" s="87"/>
      <c r="U529" s="40"/>
      <c r="V529" s="40"/>
      <c r="W529" s="40"/>
      <c r="X529" s="40"/>
      <c r="Y529" s="40"/>
      <c r="Z529" s="40"/>
      <c r="AA529" s="40"/>
      <c r="AB529" s="40"/>
      <c r="AC529" s="40"/>
      <c r="AD529" s="40"/>
      <c r="AE529" s="40"/>
      <c r="AT529" s="19" t="s">
        <v>305</v>
      </c>
      <c r="AU529" s="19" t="s">
        <v>81</v>
      </c>
    </row>
    <row r="530" s="13" customFormat="1">
      <c r="A530" s="13"/>
      <c r="B530" s="233"/>
      <c r="C530" s="234"/>
      <c r="D530" s="235" t="s">
        <v>307</v>
      </c>
      <c r="E530" s="236" t="s">
        <v>21</v>
      </c>
      <c r="F530" s="237" t="s">
        <v>1592</v>
      </c>
      <c r="G530" s="234"/>
      <c r="H530" s="236" t="s">
        <v>21</v>
      </c>
      <c r="I530" s="238"/>
      <c r="J530" s="234"/>
      <c r="K530" s="234"/>
      <c r="L530" s="239"/>
      <c r="M530" s="240"/>
      <c r="N530" s="241"/>
      <c r="O530" s="241"/>
      <c r="P530" s="241"/>
      <c r="Q530" s="241"/>
      <c r="R530" s="241"/>
      <c r="S530" s="241"/>
      <c r="T530" s="242"/>
      <c r="U530" s="13"/>
      <c r="V530" s="13"/>
      <c r="W530" s="13"/>
      <c r="X530" s="13"/>
      <c r="Y530" s="13"/>
      <c r="Z530" s="13"/>
      <c r="AA530" s="13"/>
      <c r="AB530" s="13"/>
      <c r="AC530" s="13"/>
      <c r="AD530" s="13"/>
      <c r="AE530" s="13"/>
      <c r="AT530" s="243" t="s">
        <v>307</v>
      </c>
      <c r="AU530" s="243" t="s">
        <v>81</v>
      </c>
      <c r="AV530" s="13" t="s">
        <v>79</v>
      </c>
      <c r="AW530" s="13" t="s">
        <v>33</v>
      </c>
      <c r="AX530" s="13" t="s">
        <v>72</v>
      </c>
      <c r="AY530" s="243" t="s">
        <v>295</v>
      </c>
    </row>
    <row r="531" s="13" customFormat="1">
      <c r="A531" s="13"/>
      <c r="B531" s="233"/>
      <c r="C531" s="234"/>
      <c r="D531" s="235" t="s">
        <v>307</v>
      </c>
      <c r="E531" s="236" t="s">
        <v>21</v>
      </c>
      <c r="F531" s="237" t="s">
        <v>1593</v>
      </c>
      <c r="G531" s="234"/>
      <c r="H531" s="236" t="s">
        <v>21</v>
      </c>
      <c r="I531" s="238"/>
      <c r="J531" s="234"/>
      <c r="K531" s="234"/>
      <c r="L531" s="239"/>
      <c r="M531" s="240"/>
      <c r="N531" s="241"/>
      <c r="O531" s="241"/>
      <c r="P531" s="241"/>
      <c r="Q531" s="241"/>
      <c r="R531" s="241"/>
      <c r="S531" s="241"/>
      <c r="T531" s="242"/>
      <c r="U531" s="13"/>
      <c r="V531" s="13"/>
      <c r="W531" s="13"/>
      <c r="X531" s="13"/>
      <c r="Y531" s="13"/>
      <c r="Z531" s="13"/>
      <c r="AA531" s="13"/>
      <c r="AB531" s="13"/>
      <c r="AC531" s="13"/>
      <c r="AD531" s="13"/>
      <c r="AE531" s="13"/>
      <c r="AT531" s="243" t="s">
        <v>307</v>
      </c>
      <c r="AU531" s="243" t="s">
        <v>81</v>
      </c>
      <c r="AV531" s="13" t="s">
        <v>79</v>
      </c>
      <c r="AW531" s="13" t="s">
        <v>33</v>
      </c>
      <c r="AX531" s="13" t="s">
        <v>72</v>
      </c>
      <c r="AY531" s="243" t="s">
        <v>295</v>
      </c>
    </row>
    <row r="532" s="14" customFormat="1">
      <c r="A532" s="14"/>
      <c r="B532" s="244"/>
      <c r="C532" s="245"/>
      <c r="D532" s="235" t="s">
        <v>307</v>
      </c>
      <c r="E532" s="246" t="s">
        <v>21</v>
      </c>
      <c r="F532" s="247" t="s">
        <v>1594</v>
      </c>
      <c r="G532" s="245"/>
      <c r="H532" s="248">
        <v>3.819</v>
      </c>
      <c r="I532" s="249"/>
      <c r="J532" s="245"/>
      <c r="K532" s="245"/>
      <c r="L532" s="250"/>
      <c r="M532" s="251"/>
      <c r="N532" s="252"/>
      <c r="O532" s="252"/>
      <c r="P532" s="252"/>
      <c r="Q532" s="252"/>
      <c r="R532" s="252"/>
      <c r="S532" s="252"/>
      <c r="T532" s="253"/>
      <c r="U532" s="14"/>
      <c r="V532" s="14"/>
      <c r="W532" s="14"/>
      <c r="X532" s="14"/>
      <c r="Y532" s="14"/>
      <c r="Z532" s="14"/>
      <c r="AA532" s="14"/>
      <c r="AB532" s="14"/>
      <c r="AC532" s="14"/>
      <c r="AD532" s="14"/>
      <c r="AE532" s="14"/>
      <c r="AT532" s="254" t="s">
        <v>307</v>
      </c>
      <c r="AU532" s="254" t="s">
        <v>81</v>
      </c>
      <c r="AV532" s="14" t="s">
        <v>81</v>
      </c>
      <c r="AW532" s="14" t="s">
        <v>33</v>
      </c>
      <c r="AX532" s="14" t="s">
        <v>72</v>
      </c>
      <c r="AY532" s="254" t="s">
        <v>295</v>
      </c>
    </row>
    <row r="533" s="14" customFormat="1">
      <c r="A533" s="14"/>
      <c r="B533" s="244"/>
      <c r="C533" s="245"/>
      <c r="D533" s="235" t="s">
        <v>307</v>
      </c>
      <c r="E533" s="246" t="s">
        <v>21</v>
      </c>
      <c r="F533" s="247" t="s">
        <v>1595</v>
      </c>
      <c r="G533" s="245"/>
      <c r="H533" s="248">
        <v>-0.23999999999999999</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307</v>
      </c>
      <c r="AU533" s="254" t="s">
        <v>81</v>
      </c>
      <c r="AV533" s="14" t="s">
        <v>81</v>
      </c>
      <c r="AW533" s="14" t="s">
        <v>33</v>
      </c>
      <c r="AX533" s="14" t="s">
        <v>72</v>
      </c>
      <c r="AY533" s="254" t="s">
        <v>295</v>
      </c>
    </row>
    <row r="534" s="13" customFormat="1">
      <c r="A534" s="13"/>
      <c r="B534" s="233"/>
      <c r="C534" s="234"/>
      <c r="D534" s="235" t="s">
        <v>307</v>
      </c>
      <c r="E534" s="236" t="s">
        <v>21</v>
      </c>
      <c r="F534" s="237" t="s">
        <v>1596</v>
      </c>
      <c r="G534" s="234"/>
      <c r="H534" s="236" t="s">
        <v>21</v>
      </c>
      <c r="I534" s="238"/>
      <c r="J534" s="234"/>
      <c r="K534" s="234"/>
      <c r="L534" s="239"/>
      <c r="M534" s="240"/>
      <c r="N534" s="241"/>
      <c r="O534" s="241"/>
      <c r="P534" s="241"/>
      <c r="Q534" s="241"/>
      <c r="R534" s="241"/>
      <c r="S534" s="241"/>
      <c r="T534" s="242"/>
      <c r="U534" s="13"/>
      <c r="V534" s="13"/>
      <c r="W534" s="13"/>
      <c r="X534" s="13"/>
      <c r="Y534" s="13"/>
      <c r="Z534" s="13"/>
      <c r="AA534" s="13"/>
      <c r="AB534" s="13"/>
      <c r="AC534" s="13"/>
      <c r="AD534" s="13"/>
      <c r="AE534" s="13"/>
      <c r="AT534" s="243" t="s">
        <v>307</v>
      </c>
      <c r="AU534" s="243" t="s">
        <v>81</v>
      </c>
      <c r="AV534" s="13" t="s">
        <v>79</v>
      </c>
      <c r="AW534" s="13" t="s">
        <v>33</v>
      </c>
      <c r="AX534" s="13" t="s">
        <v>72</v>
      </c>
      <c r="AY534" s="243" t="s">
        <v>295</v>
      </c>
    </row>
    <row r="535" s="14" customFormat="1">
      <c r="A535" s="14"/>
      <c r="B535" s="244"/>
      <c r="C535" s="245"/>
      <c r="D535" s="235" t="s">
        <v>307</v>
      </c>
      <c r="E535" s="246" t="s">
        <v>21</v>
      </c>
      <c r="F535" s="247" t="s">
        <v>1597</v>
      </c>
      <c r="G535" s="245"/>
      <c r="H535" s="248">
        <v>0.88200000000000001</v>
      </c>
      <c r="I535" s="249"/>
      <c r="J535" s="245"/>
      <c r="K535" s="245"/>
      <c r="L535" s="250"/>
      <c r="M535" s="251"/>
      <c r="N535" s="252"/>
      <c r="O535" s="252"/>
      <c r="P535" s="252"/>
      <c r="Q535" s="252"/>
      <c r="R535" s="252"/>
      <c r="S535" s="252"/>
      <c r="T535" s="253"/>
      <c r="U535" s="14"/>
      <c r="V535" s="14"/>
      <c r="W535" s="14"/>
      <c r="X535" s="14"/>
      <c r="Y535" s="14"/>
      <c r="Z535" s="14"/>
      <c r="AA535" s="14"/>
      <c r="AB535" s="14"/>
      <c r="AC535" s="14"/>
      <c r="AD535" s="14"/>
      <c r="AE535" s="14"/>
      <c r="AT535" s="254" t="s">
        <v>307</v>
      </c>
      <c r="AU535" s="254" t="s">
        <v>81</v>
      </c>
      <c r="AV535" s="14" t="s">
        <v>81</v>
      </c>
      <c r="AW535" s="14" t="s">
        <v>33</v>
      </c>
      <c r="AX535" s="14" t="s">
        <v>72</v>
      </c>
      <c r="AY535" s="254" t="s">
        <v>295</v>
      </c>
    </row>
    <row r="536" s="13" customFormat="1">
      <c r="A536" s="13"/>
      <c r="B536" s="233"/>
      <c r="C536" s="234"/>
      <c r="D536" s="235" t="s">
        <v>307</v>
      </c>
      <c r="E536" s="236" t="s">
        <v>21</v>
      </c>
      <c r="F536" s="237" t="s">
        <v>1532</v>
      </c>
      <c r="G536" s="234"/>
      <c r="H536" s="236" t="s">
        <v>21</v>
      </c>
      <c r="I536" s="238"/>
      <c r="J536" s="234"/>
      <c r="K536" s="234"/>
      <c r="L536" s="239"/>
      <c r="M536" s="240"/>
      <c r="N536" s="241"/>
      <c r="O536" s="241"/>
      <c r="P536" s="241"/>
      <c r="Q536" s="241"/>
      <c r="R536" s="241"/>
      <c r="S536" s="241"/>
      <c r="T536" s="242"/>
      <c r="U536" s="13"/>
      <c r="V536" s="13"/>
      <c r="W536" s="13"/>
      <c r="X536" s="13"/>
      <c r="Y536" s="13"/>
      <c r="Z536" s="13"/>
      <c r="AA536" s="13"/>
      <c r="AB536" s="13"/>
      <c r="AC536" s="13"/>
      <c r="AD536" s="13"/>
      <c r="AE536" s="13"/>
      <c r="AT536" s="243" t="s">
        <v>307</v>
      </c>
      <c r="AU536" s="243" t="s">
        <v>81</v>
      </c>
      <c r="AV536" s="13" t="s">
        <v>79</v>
      </c>
      <c r="AW536" s="13" t="s">
        <v>33</v>
      </c>
      <c r="AX536" s="13" t="s">
        <v>72</v>
      </c>
      <c r="AY536" s="243" t="s">
        <v>295</v>
      </c>
    </row>
    <row r="537" s="14" customFormat="1">
      <c r="A537" s="14"/>
      <c r="B537" s="244"/>
      <c r="C537" s="245"/>
      <c r="D537" s="235" t="s">
        <v>307</v>
      </c>
      <c r="E537" s="246" t="s">
        <v>21</v>
      </c>
      <c r="F537" s="247" t="s">
        <v>1598</v>
      </c>
      <c r="G537" s="245"/>
      <c r="H537" s="248">
        <v>2.577</v>
      </c>
      <c r="I537" s="249"/>
      <c r="J537" s="245"/>
      <c r="K537" s="245"/>
      <c r="L537" s="250"/>
      <c r="M537" s="251"/>
      <c r="N537" s="252"/>
      <c r="O537" s="252"/>
      <c r="P537" s="252"/>
      <c r="Q537" s="252"/>
      <c r="R537" s="252"/>
      <c r="S537" s="252"/>
      <c r="T537" s="253"/>
      <c r="U537" s="14"/>
      <c r="V537" s="14"/>
      <c r="W537" s="14"/>
      <c r="X537" s="14"/>
      <c r="Y537" s="14"/>
      <c r="Z537" s="14"/>
      <c r="AA537" s="14"/>
      <c r="AB537" s="14"/>
      <c r="AC537" s="14"/>
      <c r="AD537" s="14"/>
      <c r="AE537" s="14"/>
      <c r="AT537" s="254" t="s">
        <v>307</v>
      </c>
      <c r="AU537" s="254" t="s">
        <v>81</v>
      </c>
      <c r="AV537" s="14" t="s">
        <v>81</v>
      </c>
      <c r="AW537" s="14" t="s">
        <v>33</v>
      </c>
      <c r="AX537" s="14" t="s">
        <v>72</v>
      </c>
      <c r="AY537" s="254" t="s">
        <v>295</v>
      </c>
    </row>
    <row r="538" s="14" customFormat="1">
      <c r="A538" s="14"/>
      <c r="B538" s="244"/>
      <c r="C538" s="245"/>
      <c r="D538" s="235" t="s">
        <v>307</v>
      </c>
      <c r="E538" s="246" t="s">
        <v>21</v>
      </c>
      <c r="F538" s="247" t="s">
        <v>1599</v>
      </c>
      <c r="G538" s="245"/>
      <c r="H538" s="248">
        <v>-0.63</v>
      </c>
      <c r="I538" s="249"/>
      <c r="J538" s="245"/>
      <c r="K538" s="245"/>
      <c r="L538" s="250"/>
      <c r="M538" s="251"/>
      <c r="N538" s="252"/>
      <c r="O538" s="252"/>
      <c r="P538" s="252"/>
      <c r="Q538" s="252"/>
      <c r="R538" s="252"/>
      <c r="S538" s="252"/>
      <c r="T538" s="253"/>
      <c r="U538" s="14"/>
      <c r="V538" s="14"/>
      <c r="W538" s="14"/>
      <c r="X538" s="14"/>
      <c r="Y538" s="14"/>
      <c r="Z538" s="14"/>
      <c r="AA538" s="14"/>
      <c r="AB538" s="14"/>
      <c r="AC538" s="14"/>
      <c r="AD538" s="14"/>
      <c r="AE538" s="14"/>
      <c r="AT538" s="254" t="s">
        <v>307</v>
      </c>
      <c r="AU538" s="254" t="s">
        <v>81</v>
      </c>
      <c r="AV538" s="14" t="s">
        <v>81</v>
      </c>
      <c r="AW538" s="14" t="s">
        <v>33</v>
      </c>
      <c r="AX538" s="14" t="s">
        <v>72</v>
      </c>
      <c r="AY538" s="254" t="s">
        <v>295</v>
      </c>
    </row>
    <row r="539" s="16" customFormat="1">
      <c r="A539" s="16"/>
      <c r="B539" s="270"/>
      <c r="C539" s="271"/>
      <c r="D539" s="235" t="s">
        <v>307</v>
      </c>
      <c r="E539" s="272" t="s">
        <v>21</v>
      </c>
      <c r="F539" s="273" t="s">
        <v>433</v>
      </c>
      <c r="G539" s="271"/>
      <c r="H539" s="274">
        <v>6.4080000000000004</v>
      </c>
      <c r="I539" s="275"/>
      <c r="J539" s="271"/>
      <c r="K539" s="271"/>
      <c r="L539" s="276"/>
      <c r="M539" s="277"/>
      <c r="N539" s="278"/>
      <c r="O539" s="278"/>
      <c r="P539" s="278"/>
      <c r="Q539" s="278"/>
      <c r="R539" s="278"/>
      <c r="S539" s="278"/>
      <c r="T539" s="279"/>
      <c r="U539" s="16"/>
      <c r="V539" s="16"/>
      <c r="W539" s="16"/>
      <c r="X539" s="16"/>
      <c r="Y539" s="16"/>
      <c r="Z539" s="16"/>
      <c r="AA539" s="16"/>
      <c r="AB539" s="16"/>
      <c r="AC539" s="16"/>
      <c r="AD539" s="16"/>
      <c r="AE539" s="16"/>
      <c r="AT539" s="280" t="s">
        <v>307</v>
      </c>
      <c r="AU539" s="280" t="s">
        <v>81</v>
      </c>
      <c r="AV539" s="16" t="s">
        <v>92</v>
      </c>
      <c r="AW539" s="16" t="s">
        <v>33</v>
      </c>
      <c r="AX539" s="16" t="s">
        <v>72</v>
      </c>
      <c r="AY539" s="280" t="s">
        <v>295</v>
      </c>
    </row>
    <row r="540" s="13" customFormat="1">
      <c r="A540" s="13"/>
      <c r="B540" s="233"/>
      <c r="C540" s="234"/>
      <c r="D540" s="235" t="s">
        <v>307</v>
      </c>
      <c r="E540" s="236" t="s">
        <v>21</v>
      </c>
      <c r="F540" s="237" t="s">
        <v>1600</v>
      </c>
      <c r="G540" s="234"/>
      <c r="H540" s="236" t="s">
        <v>21</v>
      </c>
      <c r="I540" s="238"/>
      <c r="J540" s="234"/>
      <c r="K540" s="234"/>
      <c r="L540" s="239"/>
      <c r="M540" s="240"/>
      <c r="N540" s="241"/>
      <c r="O540" s="241"/>
      <c r="P540" s="241"/>
      <c r="Q540" s="241"/>
      <c r="R540" s="241"/>
      <c r="S540" s="241"/>
      <c r="T540" s="242"/>
      <c r="U540" s="13"/>
      <c r="V540" s="13"/>
      <c r="W540" s="13"/>
      <c r="X540" s="13"/>
      <c r="Y540" s="13"/>
      <c r="Z540" s="13"/>
      <c r="AA540" s="13"/>
      <c r="AB540" s="13"/>
      <c r="AC540" s="13"/>
      <c r="AD540" s="13"/>
      <c r="AE540" s="13"/>
      <c r="AT540" s="243" t="s">
        <v>307</v>
      </c>
      <c r="AU540" s="243" t="s">
        <v>81</v>
      </c>
      <c r="AV540" s="13" t="s">
        <v>79</v>
      </c>
      <c r="AW540" s="13" t="s">
        <v>33</v>
      </c>
      <c r="AX540" s="13" t="s">
        <v>72</v>
      </c>
      <c r="AY540" s="243" t="s">
        <v>295</v>
      </c>
    </row>
    <row r="541" s="13" customFormat="1">
      <c r="A541" s="13"/>
      <c r="B541" s="233"/>
      <c r="C541" s="234"/>
      <c r="D541" s="235" t="s">
        <v>307</v>
      </c>
      <c r="E541" s="236" t="s">
        <v>21</v>
      </c>
      <c r="F541" s="237" t="s">
        <v>1532</v>
      </c>
      <c r="G541" s="234"/>
      <c r="H541" s="236" t="s">
        <v>21</v>
      </c>
      <c r="I541" s="238"/>
      <c r="J541" s="234"/>
      <c r="K541" s="234"/>
      <c r="L541" s="239"/>
      <c r="M541" s="240"/>
      <c r="N541" s="241"/>
      <c r="O541" s="241"/>
      <c r="P541" s="241"/>
      <c r="Q541" s="241"/>
      <c r="R541" s="241"/>
      <c r="S541" s="241"/>
      <c r="T541" s="242"/>
      <c r="U541" s="13"/>
      <c r="V541" s="13"/>
      <c r="W541" s="13"/>
      <c r="X541" s="13"/>
      <c r="Y541" s="13"/>
      <c r="Z541" s="13"/>
      <c r="AA541" s="13"/>
      <c r="AB541" s="13"/>
      <c r="AC541" s="13"/>
      <c r="AD541" s="13"/>
      <c r="AE541" s="13"/>
      <c r="AT541" s="243" t="s">
        <v>307</v>
      </c>
      <c r="AU541" s="243" t="s">
        <v>81</v>
      </c>
      <c r="AV541" s="13" t="s">
        <v>79</v>
      </c>
      <c r="AW541" s="13" t="s">
        <v>33</v>
      </c>
      <c r="AX541" s="13" t="s">
        <v>72</v>
      </c>
      <c r="AY541" s="243" t="s">
        <v>295</v>
      </c>
    </row>
    <row r="542" s="14" customFormat="1">
      <c r="A542" s="14"/>
      <c r="B542" s="244"/>
      <c r="C542" s="245"/>
      <c r="D542" s="235" t="s">
        <v>307</v>
      </c>
      <c r="E542" s="246" t="s">
        <v>21</v>
      </c>
      <c r="F542" s="247" t="s">
        <v>1601</v>
      </c>
      <c r="G542" s="245"/>
      <c r="H542" s="248">
        <v>5.4000000000000004</v>
      </c>
      <c r="I542" s="249"/>
      <c r="J542" s="245"/>
      <c r="K542" s="245"/>
      <c r="L542" s="250"/>
      <c r="M542" s="251"/>
      <c r="N542" s="252"/>
      <c r="O542" s="252"/>
      <c r="P542" s="252"/>
      <c r="Q542" s="252"/>
      <c r="R542" s="252"/>
      <c r="S542" s="252"/>
      <c r="T542" s="253"/>
      <c r="U542" s="14"/>
      <c r="V542" s="14"/>
      <c r="W542" s="14"/>
      <c r="X542" s="14"/>
      <c r="Y542" s="14"/>
      <c r="Z542" s="14"/>
      <c r="AA542" s="14"/>
      <c r="AB542" s="14"/>
      <c r="AC542" s="14"/>
      <c r="AD542" s="14"/>
      <c r="AE542" s="14"/>
      <c r="AT542" s="254" t="s">
        <v>307</v>
      </c>
      <c r="AU542" s="254" t="s">
        <v>81</v>
      </c>
      <c r="AV542" s="14" t="s">
        <v>81</v>
      </c>
      <c r="AW542" s="14" t="s">
        <v>33</v>
      </c>
      <c r="AX542" s="14" t="s">
        <v>72</v>
      </c>
      <c r="AY542" s="254" t="s">
        <v>295</v>
      </c>
    </row>
    <row r="543" s="15" customFormat="1">
      <c r="A543" s="15"/>
      <c r="B543" s="255"/>
      <c r="C543" s="256"/>
      <c r="D543" s="235" t="s">
        <v>307</v>
      </c>
      <c r="E543" s="257" t="s">
        <v>21</v>
      </c>
      <c r="F543" s="258" t="s">
        <v>312</v>
      </c>
      <c r="G543" s="256"/>
      <c r="H543" s="259">
        <v>11.808</v>
      </c>
      <c r="I543" s="260"/>
      <c r="J543" s="256"/>
      <c r="K543" s="256"/>
      <c r="L543" s="261"/>
      <c r="M543" s="262"/>
      <c r="N543" s="263"/>
      <c r="O543" s="263"/>
      <c r="P543" s="263"/>
      <c r="Q543" s="263"/>
      <c r="R543" s="263"/>
      <c r="S543" s="263"/>
      <c r="T543" s="264"/>
      <c r="U543" s="15"/>
      <c r="V543" s="15"/>
      <c r="W543" s="15"/>
      <c r="X543" s="15"/>
      <c r="Y543" s="15"/>
      <c r="Z543" s="15"/>
      <c r="AA543" s="15"/>
      <c r="AB543" s="15"/>
      <c r="AC543" s="15"/>
      <c r="AD543" s="15"/>
      <c r="AE543" s="15"/>
      <c r="AT543" s="265" t="s">
        <v>307</v>
      </c>
      <c r="AU543" s="265" t="s">
        <v>81</v>
      </c>
      <c r="AV543" s="15" t="s">
        <v>303</v>
      </c>
      <c r="AW543" s="15" t="s">
        <v>33</v>
      </c>
      <c r="AX543" s="15" t="s">
        <v>79</v>
      </c>
      <c r="AY543" s="265" t="s">
        <v>295</v>
      </c>
    </row>
    <row r="544" s="2" customFormat="1" ht="37.8" customHeight="1">
      <c r="A544" s="40"/>
      <c r="B544" s="41"/>
      <c r="C544" s="215" t="s">
        <v>1622</v>
      </c>
      <c r="D544" s="215" t="s">
        <v>298</v>
      </c>
      <c r="E544" s="216" t="s">
        <v>1603</v>
      </c>
      <c r="F544" s="217" t="s">
        <v>1604</v>
      </c>
      <c r="G544" s="218" t="s">
        <v>301</v>
      </c>
      <c r="H544" s="219">
        <v>48.430999999999997</v>
      </c>
      <c r="I544" s="220"/>
      <c r="J544" s="221">
        <f>ROUND(I544*H544,2)</f>
        <v>0</v>
      </c>
      <c r="K544" s="217" t="s">
        <v>302</v>
      </c>
      <c r="L544" s="46"/>
      <c r="M544" s="222" t="s">
        <v>21</v>
      </c>
      <c r="N544" s="223" t="s">
        <v>43</v>
      </c>
      <c r="O544" s="86"/>
      <c r="P544" s="224">
        <f>O544*H544</f>
        <v>0</v>
      </c>
      <c r="Q544" s="224">
        <v>0.0060000000000000001</v>
      </c>
      <c r="R544" s="224">
        <f>Q544*H544</f>
        <v>0.29058600000000001</v>
      </c>
      <c r="S544" s="224">
        <v>0</v>
      </c>
      <c r="T544" s="225">
        <f>S544*H544</f>
        <v>0</v>
      </c>
      <c r="U544" s="40"/>
      <c r="V544" s="40"/>
      <c r="W544" s="40"/>
      <c r="X544" s="40"/>
      <c r="Y544" s="40"/>
      <c r="Z544" s="40"/>
      <c r="AA544" s="40"/>
      <c r="AB544" s="40"/>
      <c r="AC544" s="40"/>
      <c r="AD544" s="40"/>
      <c r="AE544" s="40"/>
      <c r="AR544" s="226" t="s">
        <v>373</v>
      </c>
      <c r="AT544" s="226" t="s">
        <v>298</v>
      </c>
      <c r="AU544" s="226" t="s">
        <v>81</v>
      </c>
      <c r="AY544" s="19" t="s">
        <v>295</v>
      </c>
      <c r="BE544" s="227">
        <f>IF(N544="základní",J544,0)</f>
        <v>0</v>
      </c>
      <c r="BF544" s="227">
        <f>IF(N544="snížená",J544,0)</f>
        <v>0</v>
      </c>
      <c r="BG544" s="227">
        <f>IF(N544="zákl. přenesená",J544,0)</f>
        <v>0</v>
      </c>
      <c r="BH544" s="227">
        <f>IF(N544="sníž. přenesená",J544,0)</f>
        <v>0</v>
      </c>
      <c r="BI544" s="227">
        <f>IF(N544="nulová",J544,0)</f>
        <v>0</v>
      </c>
      <c r="BJ544" s="19" t="s">
        <v>79</v>
      </c>
      <c r="BK544" s="227">
        <f>ROUND(I544*H544,2)</f>
        <v>0</v>
      </c>
      <c r="BL544" s="19" t="s">
        <v>373</v>
      </c>
      <c r="BM544" s="226" t="s">
        <v>2136</v>
      </c>
    </row>
    <row r="545" s="2" customFormat="1">
      <c r="A545" s="40"/>
      <c r="B545" s="41"/>
      <c r="C545" s="42"/>
      <c r="D545" s="228" t="s">
        <v>305</v>
      </c>
      <c r="E545" s="42"/>
      <c r="F545" s="229" t="s">
        <v>1606</v>
      </c>
      <c r="G545" s="42"/>
      <c r="H545" s="42"/>
      <c r="I545" s="230"/>
      <c r="J545" s="42"/>
      <c r="K545" s="42"/>
      <c r="L545" s="46"/>
      <c r="M545" s="231"/>
      <c r="N545" s="232"/>
      <c r="O545" s="86"/>
      <c r="P545" s="86"/>
      <c r="Q545" s="86"/>
      <c r="R545" s="86"/>
      <c r="S545" s="86"/>
      <c r="T545" s="87"/>
      <c r="U545" s="40"/>
      <c r="V545" s="40"/>
      <c r="W545" s="40"/>
      <c r="X545" s="40"/>
      <c r="Y545" s="40"/>
      <c r="Z545" s="40"/>
      <c r="AA545" s="40"/>
      <c r="AB545" s="40"/>
      <c r="AC545" s="40"/>
      <c r="AD545" s="40"/>
      <c r="AE545" s="40"/>
      <c r="AT545" s="19" t="s">
        <v>305</v>
      </c>
      <c r="AU545" s="19" t="s">
        <v>81</v>
      </c>
    </row>
    <row r="546" s="13" customFormat="1">
      <c r="A546" s="13"/>
      <c r="B546" s="233"/>
      <c r="C546" s="234"/>
      <c r="D546" s="235" t="s">
        <v>307</v>
      </c>
      <c r="E546" s="236" t="s">
        <v>21</v>
      </c>
      <c r="F546" s="237" t="s">
        <v>1593</v>
      </c>
      <c r="G546" s="234"/>
      <c r="H546" s="236" t="s">
        <v>21</v>
      </c>
      <c r="I546" s="238"/>
      <c r="J546" s="234"/>
      <c r="K546" s="234"/>
      <c r="L546" s="239"/>
      <c r="M546" s="240"/>
      <c r="N546" s="241"/>
      <c r="O546" s="241"/>
      <c r="P546" s="241"/>
      <c r="Q546" s="241"/>
      <c r="R546" s="241"/>
      <c r="S546" s="241"/>
      <c r="T546" s="242"/>
      <c r="U546" s="13"/>
      <c r="V546" s="13"/>
      <c r="W546" s="13"/>
      <c r="X546" s="13"/>
      <c r="Y546" s="13"/>
      <c r="Z546" s="13"/>
      <c r="AA546" s="13"/>
      <c r="AB546" s="13"/>
      <c r="AC546" s="13"/>
      <c r="AD546" s="13"/>
      <c r="AE546" s="13"/>
      <c r="AT546" s="243" t="s">
        <v>307</v>
      </c>
      <c r="AU546" s="243" t="s">
        <v>81</v>
      </c>
      <c r="AV546" s="13" t="s">
        <v>79</v>
      </c>
      <c r="AW546" s="13" t="s">
        <v>33</v>
      </c>
      <c r="AX546" s="13" t="s">
        <v>72</v>
      </c>
      <c r="AY546" s="243" t="s">
        <v>295</v>
      </c>
    </row>
    <row r="547" s="14" customFormat="1">
      <c r="A547" s="14"/>
      <c r="B547" s="244"/>
      <c r="C547" s="245"/>
      <c r="D547" s="235" t="s">
        <v>307</v>
      </c>
      <c r="E547" s="246" t="s">
        <v>21</v>
      </c>
      <c r="F547" s="247" t="s">
        <v>1607</v>
      </c>
      <c r="G547" s="245"/>
      <c r="H547" s="248">
        <v>20.367999999999999</v>
      </c>
      <c r="I547" s="249"/>
      <c r="J547" s="245"/>
      <c r="K547" s="245"/>
      <c r="L547" s="250"/>
      <c r="M547" s="251"/>
      <c r="N547" s="252"/>
      <c r="O547" s="252"/>
      <c r="P547" s="252"/>
      <c r="Q547" s="252"/>
      <c r="R547" s="252"/>
      <c r="S547" s="252"/>
      <c r="T547" s="253"/>
      <c r="U547" s="14"/>
      <c r="V547" s="14"/>
      <c r="W547" s="14"/>
      <c r="X547" s="14"/>
      <c r="Y547" s="14"/>
      <c r="Z547" s="14"/>
      <c r="AA547" s="14"/>
      <c r="AB547" s="14"/>
      <c r="AC547" s="14"/>
      <c r="AD547" s="14"/>
      <c r="AE547" s="14"/>
      <c r="AT547" s="254" t="s">
        <v>307</v>
      </c>
      <c r="AU547" s="254" t="s">
        <v>81</v>
      </c>
      <c r="AV547" s="14" t="s">
        <v>81</v>
      </c>
      <c r="AW547" s="14" t="s">
        <v>33</v>
      </c>
      <c r="AX547" s="14" t="s">
        <v>72</v>
      </c>
      <c r="AY547" s="254" t="s">
        <v>295</v>
      </c>
    </row>
    <row r="548" s="14" customFormat="1">
      <c r="A548" s="14"/>
      <c r="B548" s="244"/>
      <c r="C548" s="245"/>
      <c r="D548" s="235" t="s">
        <v>307</v>
      </c>
      <c r="E548" s="246" t="s">
        <v>21</v>
      </c>
      <c r="F548" s="247" t="s">
        <v>1608</v>
      </c>
      <c r="G548" s="245"/>
      <c r="H548" s="248">
        <v>-1.28</v>
      </c>
      <c r="I548" s="249"/>
      <c r="J548" s="245"/>
      <c r="K548" s="245"/>
      <c r="L548" s="250"/>
      <c r="M548" s="251"/>
      <c r="N548" s="252"/>
      <c r="O548" s="252"/>
      <c r="P548" s="252"/>
      <c r="Q548" s="252"/>
      <c r="R548" s="252"/>
      <c r="S548" s="252"/>
      <c r="T548" s="253"/>
      <c r="U548" s="14"/>
      <c r="V548" s="14"/>
      <c r="W548" s="14"/>
      <c r="X548" s="14"/>
      <c r="Y548" s="14"/>
      <c r="Z548" s="14"/>
      <c r="AA548" s="14"/>
      <c r="AB548" s="14"/>
      <c r="AC548" s="14"/>
      <c r="AD548" s="14"/>
      <c r="AE548" s="14"/>
      <c r="AT548" s="254" t="s">
        <v>307</v>
      </c>
      <c r="AU548" s="254" t="s">
        <v>81</v>
      </c>
      <c r="AV548" s="14" t="s">
        <v>81</v>
      </c>
      <c r="AW548" s="14" t="s">
        <v>33</v>
      </c>
      <c r="AX548" s="14" t="s">
        <v>72</v>
      </c>
      <c r="AY548" s="254" t="s">
        <v>295</v>
      </c>
    </row>
    <row r="549" s="13" customFormat="1">
      <c r="A549" s="13"/>
      <c r="B549" s="233"/>
      <c r="C549" s="234"/>
      <c r="D549" s="235" t="s">
        <v>307</v>
      </c>
      <c r="E549" s="236" t="s">
        <v>21</v>
      </c>
      <c r="F549" s="237" t="s">
        <v>1596</v>
      </c>
      <c r="G549" s="234"/>
      <c r="H549" s="236" t="s">
        <v>21</v>
      </c>
      <c r="I549" s="238"/>
      <c r="J549" s="234"/>
      <c r="K549" s="234"/>
      <c r="L549" s="239"/>
      <c r="M549" s="240"/>
      <c r="N549" s="241"/>
      <c r="O549" s="241"/>
      <c r="P549" s="241"/>
      <c r="Q549" s="241"/>
      <c r="R549" s="241"/>
      <c r="S549" s="241"/>
      <c r="T549" s="242"/>
      <c r="U549" s="13"/>
      <c r="V549" s="13"/>
      <c r="W549" s="13"/>
      <c r="X549" s="13"/>
      <c r="Y549" s="13"/>
      <c r="Z549" s="13"/>
      <c r="AA549" s="13"/>
      <c r="AB549" s="13"/>
      <c r="AC549" s="13"/>
      <c r="AD549" s="13"/>
      <c r="AE549" s="13"/>
      <c r="AT549" s="243" t="s">
        <v>307</v>
      </c>
      <c r="AU549" s="243" t="s">
        <v>81</v>
      </c>
      <c r="AV549" s="13" t="s">
        <v>79</v>
      </c>
      <c r="AW549" s="13" t="s">
        <v>33</v>
      </c>
      <c r="AX549" s="13" t="s">
        <v>72</v>
      </c>
      <c r="AY549" s="243" t="s">
        <v>295</v>
      </c>
    </row>
    <row r="550" s="14" customFormat="1">
      <c r="A550" s="14"/>
      <c r="B550" s="244"/>
      <c r="C550" s="245"/>
      <c r="D550" s="235" t="s">
        <v>307</v>
      </c>
      <c r="E550" s="246" t="s">
        <v>21</v>
      </c>
      <c r="F550" s="247" t="s">
        <v>1609</v>
      </c>
      <c r="G550" s="245"/>
      <c r="H550" s="248">
        <v>5.8799999999999999</v>
      </c>
      <c r="I550" s="249"/>
      <c r="J550" s="245"/>
      <c r="K550" s="245"/>
      <c r="L550" s="250"/>
      <c r="M550" s="251"/>
      <c r="N550" s="252"/>
      <c r="O550" s="252"/>
      <c r="P550" s="252"/>
      <c r="Q550" s="252"/>
      <c r="R550" s="252"/>
      <c r="S550" s="252"/>
      <c r="T550" s="253"/>
      <c r="U550" s="14"/>
      <c r="V550" s="14"/>
      <c r="W550" s="14"/>
      <c r="X550" s="14"/>
      <c r="Y550" s="14"/>
      <c r="Z550" s="14"/>
      <c r="AA550" s="14"/>
      <c r="AB550" s="14"/>
      <c r="AC550" s="14"/>
      <c r="AD550" s="14"/>
      <c r="AE550" s="14"/>
      <c r="AT550" s="254" t="s">
        <v>307</v>
      </c>
      <c r="AU550" s="254" t="s">
        <v>81</v>
      </c>
      <c r="AV550" s="14" t="s">
        <v>81</v>
      </c>
      <c r="AW550" s="14" t="s">
        <v>33</v>
      </c>
      <c r="AX550" s="14" t="s">
        <v>72</v>
      </c>
      <c r="AY550" s="254" t="s">
        <v>295</v>
      </c>
    </row>
    <row r="551" s="13" customFormat="1">
      <c r="A551" s="13"/>
      <c r="B551" s="233"/>
      <c r="C551" s="234"/>
      <c r="D551" s="235" t="s">
        <v>307</v>
      </c>
      <c r="E551" s="236" t="s">
        <v>21</v>
      </c>
      <c r="F551" s="237" t="s">
        <v>1532</v>
      </c>
      <c r="G551" s="234"/>
      <c r="H551" s="236" t="s">
        <v>21</v>
      </c>
      <c r="I551" s="238"/>
      <c r="J551" s="234"/>
      <c r="K551" s="234"/>
      <c r="L551" s="239"/>
      <c r="M551" s="240"/>
      <c r="N551" s="241"/>
      <c r="O551" s="241"/>
      <c r="P551" s="241"/>
      <c r="Q551" s="241"/>
      <c r="R551" s="241"/>
      <c r="S551" s="241"/>
      <c r="T551" s="242"/>
      <c r="U551" s="13"/>
      <c r="V551" s="13"/>
      <c r="W551" s="13"/>
      <c r="X551" s="13"/>
      <c r="Y551" s="13"/>
      <c r="Z551" s="13"/>
      <c r="AA551" s="13"/>
      <c r="AB551" s="13"/>
      <c r="AC551" s="13"/>
      <c r="AD551" s="13"/>
      <c r="AE551" s="13"/>
      <c r="AT551" s="243" t="s">
        <v>307</v>
      </c>
      <c r="AU551" s="243" t="s">
        <v>81</v>
      </c>
      <c r="AV551" s="13" t="s">
        <v>79</v>
      </c>
      <c r="AW551" s="13" t="s">
        <v>33</v>
      </c>
      <c r="AX551" s="13" t="s">
        <v>72</v>
      </c>
      <c r="AY551" s="243" t="s">
        <v>295</v>
      </c>
    </row>
    <row r="552" s="14" customFormat="1">
      <c r="A552" s="14"/>
      <c r="B552" s="244"/>
      <c r="C552" s="245"/>
      <c r="D552" s="235" t="s">
        <v>307</v>
      </c>
      <c r="E552" s="246" t="s">
        <v>21</v>
      </c>
      <c r="F552" s="247" t="s">
        <v>1610</v>
      </c>
      <c r="G552" s="245"/>
      <c r="H552" s="248">
        <v>26.16</v>
      </c>
      <c r="I552" s="249"/>
      <c r="J552" s="245"/>
      <c r="K552" s="245"/>
      <c r="L552" s="250"/>
      <c r="M552" s="251"/>
      <c r="N552" s="252"/>
      <c r="O552" s="252"/>
      <c r="P552" s="252"/>
      <c r="Q552" s="252"/>
      <c r="R552" s="252"/>
      <c r="S552" s="252"/>
      <c r="T552" s="253"/>
      <c r="U552" s="14"/>
      <c r="V552" s="14"/>
      <c r="W552" s="14"/>
      <c r="X552" s="14"/>
      <c r="Y552" s="14"/>
      <c r="Z552" s="14"/>
      <c r="AA552" s="14"/>
      <c r="AB552" s="14"/>
      <c r="AC552" s="14"/>
      <c r="AD552" s="14"/>
      <c r="AE552" s="14"/>
      <c r="AT552" s="254" t="s">
        <v>307</v>
      </c>
      <c r="AU552" s="254" t="s">
        <v>81</v>
      </c>
      <c r="AV552" s="14" t="s">
        <v>81</v>
      </c>
      <c r="AW552" s="14" t="s">
        <v>33</v>
      </c>
      <c r="AX552" s="14" t="s">
        <v>72</v>
      </c>
      <c r="AY552" s="254" t="s">
        <v>295</v>
      </c>
    </row>
    <row r="553" s="14" customFormat="1">
      <c r="A553" s="14"/>
      <c r="B553" s="244"/>
      <c r="C553" s="245"/>
      <c r="D553" s="235" t="s">
        <v>307</v>
      </c>
      <c r="E553" s="246" t="s">
        <v>21</v>
      </c>
      <c r="F553" s="247" t="s">
        <v>1611</v>
      </c>
      <c r="G553" s="245"/>
      <c r="H553" s="248">
        <v>-4.1369999999999996</v>
      </c>
      <c r="I553" s="249"/>
      <c r="J553" s="245"/>
      <c r="K553" s="245"/>
      <c r="L553" s="250"/>
      <c r="M553" s="251"/>
      <c r="N553" s="252"/>
      <c r="O553" s="252"/>
      <c r="P553" s="252"/>
      <c r="Q553" s="252"/>
      <c r="R553" s="252"/>
      <c r="S553" s="252"/>
      <c r="T553" s="253"/>
      <c r="U553" s="14"/>
      <c r="V553" s="14"/>
      <c r="W553" s="14"/>
      <c r="X553" s="14"/>
      <c r="Y553" s="14"/>
      <c r="Z553" s="14"/>
      <c r="AA553" s="14"/>
      <c r="AB553" s="14"/>
      <c r="AC553" s="14"/>
      <c r="AD553" s="14"/>
      <c r="AE553" s="14"/>
      <c r="AT553" s="254" t="s">
        <v>307</v>
      </c>
      <c r="AU553" s="254" t="s">
        <v>81</v>
      </c>
      <c r="AV553" s="14" t="s">
        <v>81</v>
      </c>
      <c r="AW553" s="14" t="s">
        <v>33</v>
      </c>
      <c r="AX553" s="14" t="s">
        <v>72</v>
      </c>
      <c r="AY553" s="254" t="s">
        <v>295</v>
      </c>
    </row>
    <row r="554" s="13" customFormat="1">
      <c r="A554" s="13"/>
      <c r="B554" s="233"/>
      <c r="C554" s="234"/>
      <c r="D554" s="235" t="s">
        <v>307</v>
      </c>
      <c r="E554" s="236" t="s">
        <v>21</v>
      </c>
      <c r="F554" s="237" t="s">
        <v>1612</v>
      </c>
      <c r="G554" s="234"/>
      <c r="H554" s="236" t="s">
        <v>21</v>
      </c>
      <c r="I554" s="238"/>
      <c r="J554" s="234"/>
      <c r="K554" s="234"/>
      <c r="L554" s="239"/>
      <c r="M554" s="240"/>
      <c r="N554" s="241"/>
      <c r="O554" s="241"/>
      <c r="P554" s="241"/>
      <c r="Q554" s="241"/>
      <c r="R554" s="241"/>
      <c r="S554" s="241"/>
      <c r="T554" s="242"/>
      <c r="U554" s="13"/>
      <c r="V554" s="13"/>
      <c r="W554" s="13"/>
      <c r="X554" s="13"/>
      <c r="Y554" s="13"/>
      <c r="Z554" s="13"/>
      <c r="AA554" s="13"/>
      <c r="AB554" s="13"/>
      <c r="AC554" s="13"/>
      <c r="AD554" s="13"/>
      <c r="AE554" s="13"/>
      <c r="AT554" s="243" t="s">
        <v>307</v>
      </c>
      <c r="AU554" s="243" t="s">
        <v>81</v>
      </c>
      <c r="AV554" s="13" t="s">
        <v>79</v>
      </c>
      <c r="AW554" s="13" t="s">
        <v>33</v>
      </c>
      <c r="AX554" s="13" t="s">
        <v>72</v>
      </c>
      <c r="AY554" s="243" t="s">
        <v>295</v>
      </c>
    </row>
    <row r="555" s="14" customFormat="1">
      <c r="A555" s="14"/>
      <c r="B555" s="244"/>
      <c r="C555" s="245"/>
      <c r="D555" s="235" t="s">
        <v>307</v>
      </c>
      <c r="E555" s="246" t="s">
        <v>21</v>
      </c>
      <c r="F555" s="247" t="s">
        <v>1613</v>
      </c>
      <c r="G555" s="245"/>
      <c r="H555" s="248">
        <v>1.44</v>
      </c>
      <c r="I555" s="249"/>
      <c r="J555" s="245"/>
      <c r="K555" s="245"/>
      <c r="L555" s="250"/>
      <c r="M555" s="251"/>
      <c r="N555" s="252"/>
      <c r="O555" s="252"/>
      <c r="P555" s="252"/>
      <c r="Q555" s="252"/>
      <c r="R555" s="252"/>
      <c r="S555" s="252"/>
      <c r="T555" s="253"/>
      <c r="U555" s="14"/>
      <c r="V555" s="14"/>
      <c r="W555" s="14"/>
      <c r="X555" s="14"/>
      <c r="Y555" s="14"/>
      <c r="Z555" s="14"/>
      <c r="AA555" s="14"/>
      <c r="AB555" s="14"/>
      <c r="AC555" s="14"/>
      <c r="AD555" s="14"/>
      <c r="AE555" s="14"/>
      <c r="AT555" s="254" t="s">
        <v>307</v>
      </c>
      <c r="AU555" s="254" t="s">
        <v>81</v>
      </c>
      <c r="AV555" s="14" t="s">
        <v>81</v>
      </c>
      <c r="AW555" s="14" t="s">
        <v>33</v>
      </c>
      <c r="AX555" s="14" t="s">
        <v>72</v>
      </c>
      <c r="AY555" s="254" t="s">
        <v>295</v>
      </c>
    </row>
    <row r="556" s="15" customFormat="1">
      <c r="A556" s="15"/>
      <c r="B556" s="255"/>
      <c r="C556" s="256"/>
      <c r="D556" s="235" t="s">
        <v>307</v>
      </c>
      <c r="E556" s="257" t="s">
        <v>1197</v>
      </c>
      <c r="F556" s="258" t="s">
        <v>312</v>
      </c>
      <c r="G556" s="256"/>
      <c r="H556" s="259">
        <v>48.430999999999997</v>
      </c>
      <c r="I556" s="260"/>
      <c r="J556" s="256"/>
      <c r="K556" s="256"/>
      <c r="L556" s="261"/>
      <c r="M556" s="262"/>
      <c r="N556" s="263"/>
      <c r="O556" s="263"/>
      <c r="P556" s="263"/>
      <c r="Q556" s="263"/>
      <c r="R556" s="263"/>
      <c r="S556" s="263"/>
      <c r="T556" s="264"/>
      <c r="U556" s="15"/>
      <c r="V556" s="15"/>
      <c r="W556" s="15"/>
      <c r="X556" s="15"/>
      <c r="Y556" s="15"/>
      <c r="Z556" s="15"/>
      <c r="AA556" s="15"/>
      <c r="AB556" s="15"/>
      <c r="AC556" s="15"/>
      <c r="AD556" s="15"/>
      <c r="AE556" s="15"/>
      <c r="AT556" s="265" t="s">
        <v>307</v>
      </c>
      <c r="AU556" s="265" t="s">
        <v>81</v>
      </c>
      <c r="AV556" s="15" t="s">
        <v>303</v>
      </c>
      <c r="AW556" s="15" t="s">
        <v>33</v>
      </c>
      <c r="AX556" s="15" t="s">
        <v>79</v>
      </c>
      <c r="AY556" s="265" t="s">
        <v>295</v>
      </c>
    </row>
    <row r="557" s="2" customFormat="1" ht="16.5" customHeight="1">
      <c r="A557" s="40"/>
      <c r="B557" s="41"/>
      <c r="C557" s="286" t="s">
        <v>1627</v>
      </c>
      <c r="D557" s="286" t="s">
        <v>947</v>
      </c>
      <c r="E557" s="287" t="s">
        <v>1614</v>
      </c>
      <c r="F557" s="288" t="s">
        <v>1615</v>
      </c>
      <c r="G557" s="289" t="s">
        <v>301</v>
      </c>
      <c r="H557" s="290">
        <v>53.274000000000001</v>
      </c>
      <c r="I557" s="291"/>
      <c r="J557" s="292">
        <f>ROUND(I557*H557,2)</f>
        <v>0</v>
      </c>
      <c r="K557" s="288" t="s">
        <v>302</v>
      </c>
      <c r="L557" s="293"/>
      <c r="M557" s="294" t="s">
        <v>21</v>
      </c>
      <c r="N557" s="295" t="s">
        <v>43</v>
      </c>
      <c r="O557" s="86"/>
      <c r="P557" s="224">
        <f>O557*H557</f>
        <v>0</v>
      </c>
      <c r="Q557" s="224">
        <v>0.0118</v>
      </c>
      <c r="R557" s="224">
        <f>Q557*H557</f>
        <v>0.6286332</v>
      </c>
      <c r="S557" s="224">
        <v>0</v>
      </c>
      <c r="T557" s="225">
        <f>S557*H557</f>
        <v>0</v>
      </c>
      <c r="U557" s="40"/>
      <c r="V557" s="40"/>
      <c r="W557" s="40"/>
      <c r="X557" s="40"/>
      <c r="Y557" s="40"/>
      <c r="Z557" s="40"/>
      <c r="AA557" s="40"/>
      <c r="AB557" s="40"/>
      <c r="AC557" s="40"/>
      <c r="AD557" s="40"/>
      <c r="AE557" s="40"/>
      <c r="AR557" s="226" t="s">
        <v>997</v>
      </c>
      <c r="AT557" s="226" t="s">
        <v>947</v>
      </c>
      <c r="AU557" s="226" t="s">
        <v>81</v>
      </c>
      <c r="AY557" s="19" t="s">
        <v>295</v>
      </c>
      <c r="BE557" s="227">
        <f>IF(N557="základní",J557,0)</f>
        <v>0</v>
      </c>
      <c r="BF557" s="227">
        <f>IF(N557="snížená",J557,0)</f>
        <v>0</v>
      </c>
      <c r="BG557" s="227">
        <f>IF(N557="zákl. přenesená",J557,0)</f>
        <v>0</v>
      </c>
      <c r="BH557" s="227">
        <f>IF(N557="sníž. přenesená",J557,0)</f>
        <v>0</v>
      </c>
      <c r="BI557" s="227">
        <f>IF(N557="nulová",J557,0)</f>
        <v>0</v>
      </c>
      <c r="BJ557" s="19" t="s">
        <v>79</v>
      </c>
      <c r="BK557" s="227">
        <f>ROUND(I557*H557,2)</f>
        <v>0</v>
      </c>
      <c r="BL557" s="19" t="s">
        <v>373</v>
      </c>
      <c r="BM557" s="226" t="s">
        <v>2137</v>
      </c>
    </row>
    <row r="558" s="14" customFormat="1">
      <c r="A558" s="14"/>
      <c r="B558" s="244"/>
      <c r="C558" s="245"/>
      <c r="D558" s="235" t="s">
        <v>307</v>
      </c>
      <c r="E558" s="245"/>
      <c r="F558" s="247" t="s">
        <v>1617</v>
      </c>
      <c r="G558" s="245"/>
      <c r="H558" s="248">
        <v>53.274000000000001</v>
      </c>
      <c r="I558" s="249"/>
      <c r="J558" s="245"/>
      <c r="K558" s="245"/>
      <c r="L558" s="250"/>
      <c r="M558" s="251"/>
      <c r="N558" s="252"/>
      <c r="O558" s="252"/>
      <c r="P558" s="252"/>
      <c r="Q558" s="252"/>
      <c r="R558" s="252"/>
      <c r="S558" s="252"/>
      <c r="T558" s="253"/>
      <c r="U558" s="14"/>
      <c r="V558" s="14"/>
      <c r="W558" s="14"/>
      <c r="X558" s="14"/>
      <c r="Y558" s="14"/>
      <c r="Z558" s="14"/>
      <c r="AA558" s="14"/>
      <c r="AB558" s="14"/>
      <c r="AC558" s="14"/>
      <c r="AD558" s="14"/>
      <c r="AE558" s="14"/>
      <c r="AT558" s="254" t="s">
        <v>307</v>
      </c>
      <c r="AU558" s="254" t="s">
        <v>81</v>
      </c>
      <c r="AV558" s="14" t="s">
        <v>81</v>
      </c>
      <c r="AW558" s="14" t="s">
        <v>4</v>
      </c>
      <c r="AX558" s="14" t="s">
        <v>79</v>
      </c>
      <c r="AY558" s="254" t="s">
        <v>295</v>
      </c>
    </row>
    <row r="559" s="2" customFormat="1" ht="24.15" customHeight="1">
      <c r="A559" s="40"/>
      <c r="B559" s="41"/>
      <c r="C559" s="215" t="s">
        <v>1634</v>
      </c>
      <c r="D559" s="215" t="s">
        <v>298</v>
      </c>
      <c r="E559" s="216" t="s">
        <v>1619</v>
      </c>
      <c r="F559" s="217" t="s">
        <v>1620</v>
      </c>
      <c r="G559" s="218" t="s">
        <v>328</v>
      </c>
      <c r="H559" s="219">
        <v>15</v>
      </c>
      <c r="I559" s="220"/>
      <c r="J559" s="221">
        <f>ROUND(I559*H559,2)</f>
        <v>0</v>
      </c>
      <c r="K559" s="217" t="s">
        <v>523</v>
      </c>
      <c r="L559" s="46"/>
      <c r="M559" s="222" t="s">
        <v>21</v>
      </c>
      <c r="N559" s="223" t="s">
        <v>43</v>
      </c>
      <c r="O559" s="86"/>
      <c r="P559" s="224">
        <f>O559*H559</f>
        <v>0</v>
      </c>
      <c r="Q559" s="224">
        <v>0.00025999999999999998</v>
      </c>
      <c r="R559" s="224">
        <f>Q559*H559</f>
        <v>0.0038999999999999998</v>
      </c>
      <c r="S559" s="224">
        <v>0</v>
      </c>
      <c r="T559" s="225">
        <f>S559*H559</f>
        <v>0</v>
      </c>
      <c r="U559" s="40"/>
      <c r="V559" s="40"/>
      <c r="W559" s="40"/>
      <c r="X559" s="40"/>
      <c r="Y559" s="40"/>
      <c r="Z559" s="40"/>
      <c r="AA559" s="40"/>
      <c r="AB559" s="40"/>
      <c r="AC559" s="40"/>
      <c r="AD559" s="40"/>
      <c r="AE559" s="40"/>
      <c r="AR559" s="226" t="s">
        <v>373</v>
      </c>
      <c r="AT559" s="226" t="s">
        <v>298</v>
      </c>
      <c r="AU559" s="226" t="s">
        <v>81</v>
      </c>
      <c r="AY559" s="19" t="s">
        <v>295</v>
      </c>
      <c r="BE559" s="227">
        <f>IF(N559="základní",J559,0)</f>
        <v>0</v>
      </c>
      <c r="BF559" s="227">
        <f>IF(N559="snížená",J559,0)</f>
        <v>0</v>
      </c>
      <c r="BG559" s="227">
        <f>IF(N559="zákl. přenesená",J559,0)</f>
        <v>0</v>
      </c>
      <c r="BH559" s="227">
        <f>IF(N559="sníž. přenesená",J559,0)</f>
        <v>0</v>
      </c>
      <c r="BI559" s="227">
        <f>IF(N559="nulová",J559,0)</f>
        <v>0</v>
      </c>
      <c r="BJ559" s="19" t="s">
        <v>79</v>
      </c>
      <c r="BK559" s="227">
        <f>ROUND(I559*H559,2)</f>
        <v>0</v>
      </c>
      <c r="BL559" s="19" t="s">
        <v>373</v>
      </c>
      <c r="BM559" s="226" t="s">
        <v>2138</v>
      </c>
    </row>
    <row r="560" s="2" customFormat="1" ht="24.15" customHeight="1">
      <c r="A560" s="40"/>
      <c r="B560" s="41"/>
      <c r="C560" s="215" t="s">
        <v>1638</v>
      </c>
      <c r="D560" s="215" t="s">
        <v>298</v>
      </c>
      <c r="E560" s="216" t="s">
        <v>1623</v>
      </c>
      <c r="F560" s="217" t="s">
        <v>1624</v>
      </c>
      <c r="G560" s="218" t="s">
        <v>301</v>
      </c>
      <c r="H560" s="219">
        <v>48.430999999999997</v>
      </c>
      <c r="I560" s="220"/>
      <c r="J560" s="221">
        <f>ROUND(I560*H560,2)</f>
        <v>0</v>
      </c>
      <c r="K560" s="217" t="s">
        <v>302</v>
      </c>
      <c r="L560" s="46"/>
      <c r="M560" s="222" t="s">
        <v>21</v>
      </c>
      <c r="N560" s="223" t="s">
        <v>43</v>
      </c>
      <c r="O560" s="86"/>
      <c r="P560" s="224">
        <f>O560*H560</f>
        <v>0</v>
      </c>
      <c r="Q560" s="224">
        <v>5.0000000000000002E-05</v>
      </c>
      <c r="R560" s="224">
        <f>Q560*H560</f>
        <v>0.0024215500000000002</v>
      </c>
      <c r="S560" s="224">
        <v>0</v>
      </c>
      <c r="T560" s="225">
        <f>S560*H560</f>
        <v>0</v>
      </c>
      <c r="U560" s="40"/>
      <c r="V560" s="40"/>
      <c r="W560" s="40"/>
      <c r="X560" s="40"/>
      <c r="Y560" s="40"/>
      <c r="Z560" s="40"/>
      <c r="AA560" s="40"/>
      <c r="AB560" s="40"/>
      <c r="AC560" s="40"/>
      <c r="AD560" s="40"/>
      <c r="AE560" s="40"/>
      <c r="AR560" s="226" t="s">
        <v>373</v>
      </c>
      <c r="AT560" s="226" t="s">
        <v>298</v>
      </c>
      <c r="AU560" s="226" t="s">
        <v>81</v>
      </c>
      <c r="AY560" s="19" t="s">
        <v>295</v>
      </c>
      <c r="BE560" s="227">
        <f>IF(N560="základní",J560,0)</f>
        <v>0</v>
      </c>
      <c r="BF560" s="227">
        <f>IF(N560="snížená",J560,0)</f>
        <v>0</v>
      </c>
      <c r="BG560" s="227">
        <f>IF(N560="zákl. přenesená",J560,0)</f>
        <v>0</v>
      </c>
      <c r="BH560" s="227">
        <f>IF(N560="sníž. přenesená",J560,0)</f>
        <v>0</v>
      </c>
      <c r="BI560" s="227">
        <f>IF(N560="nulová",J560,0)</f>
        <v>0</v>
      </c>
      <c r="BJ560" s="19" t="s">
        <v>79</v>
      </c>
      <c r="BK560" s="227">
        <f>ROUND(I560*H560,2)</f>
        <v>0</v>
      </c>
      <c r="BL560" s="19" t="s">
        <v>373</v>
      </c>
      <c r="BM560" s="226" t="s">
        <v>2139</v>
      </c>
    </row>
    <row r="561" s="2" customFormat="1">
      <c r="A561" s="40"/>
      <c r="B561" s="41"/>
      <c r="C561" s="42"/>
      <c r="D561" s="228" t="s">
        <v>305</v>
      </c>
      <c r="E561" s="42"/>
      <c r="F561" s="229" t="s">
        <v>1626</v>
      </c>
      <c r="G561" s="42"/>
      <c r="H561" s="42"/>
      <c r="I561" s="230"/>
      <c r="J561" s="42"/>
      <c r="K561" s="42"/>
      <c r="L561" s="46"/>
      <c r="M561" s="231"/>
      <c r="N561" s="232"/>
      <c r="O561" s="86"/>
      <c r="P561" s="86"/>
      <c r="Q561" s="86"/>
      <c r="R561" s="86"/>
      <c r="S561" s="86"/>
      <c r="T561" s="87"/>
      <c r="U561" s="40"/>
      <c r="V561" s="40"/>
      <c r="W561" s="40"/>
      <c r="X561" s="40"/>
      <c r="Y561" s="40"/>
      <c r="Z561" s="40"/>
      <c r="AA561" s="40"/>
      <c r="AB561" s="40"/>
      <c r="AC561" s="40"/>
      <c r="AD561" s="40"/>
      <c r="AE561" s="40"/>
      <c r="AT561" s="19" t="s">
        <v>305</v>
      </c>
      <c r="AU561" s="19" t="s">
        <v>81</v>
      </c>
    </row>
    <row r="562" s="14" customFormat="1">
      <c r="A562" s="14"/>
      <c r="B562" s="244"/>
      <c r="C562" s="245"/>
      <c r="D562" s="235" t="s">
        <v>307</v>
      </c>
      <c r="E562" s="246" t="s">
        <v>21</v>
      </c>
      <c r="F562" s="247" t="s">
        <v>1197</v>
      </c>
      <c r="G562" s="245"/>
      <c r="H562" s="248">
        <v>48.430999999999997</v>
      </c>
      <c r="I562" s="249"/>
      <c r="J562" s="245"/>
      <c r="K562" s="245"/>
      <c r="L562" s="250"/>
      <c r="M562" s="251"/>
      <c r="N562" s="252"/>
      <c r="O562" s="252"/>
      <c r="P562" s="252"/>
      <c r="Q562" s="252"/>
      <c r="R562" s="252"/>
      <c r="S562" s="252"/>
      <c r="T562" s="253"/>
      <c r="U562" s="14"/>
      <c r="V562" s="14"/>
      <c r="W562" s="14"/>
      <c r="X562" s="14"/>
      <c r="Y562" s="14"/>
      <c r="Z562" s="14"/>
      <c r="AA562" s="14"/>
      <c r="AB562" s="14"/>
      <c r="AC562" s="14"/>
      <c r="AD562" s="14"/>
      <c r="AE562" s="14"/>
      <c r="AT562" s="254" t="s">
        <v>307</v>
      </c>
      <c r="AU562" s="254" t="s">
        <v>81</v>
      </c>
      <c r="AV562" s="14" t="s">
        <v>81</v>
      </c>
      <c r="AW562" s="14" t="s">
        <v>33</v>
      </c>
      <c r="AX562" s="14" t="s">
        <v>72</v>
      </c>
      <c r="AY562" s="254" t="s">
        <v>295</v>
      </c>
    </row>
    <row r="563" s="15" customFormat="1">
      <c r="A563" s="15"/>
      <c r="B563" s="255"/>
      <c r="C563" s="256"/>
      <c r="D563" s="235" t="s">
        <v>307</v>
      </c>
      <c r="E563" s="257" t="s">
        <v>21</v>
      </c>
      <c r="F563" s="258" t="s">
        <v>312</v>
      </c>
      <c r="G563" s="256"/>
      <c r="H563" s="259">
        <v>48.430999999999997</v>
      </c>
      <c r="I563" s="260"/>
      <c r="J563" s="256"/>
      <c r="K563" s="256"/>
      <c r="L563" s="261"/>
      <c r="M563" s="262"/>
      <c r="N563" s="263"/>
      <c r="O563" s="263"/>
      <c r="P563" s="263"/>
      <c r="Q563" s="263"/>
      <c r="R563" s="263"/>
      <c r="S563" s="263"/>
      <c r="T563" s="264"/>
      <c r="U563" s="15"/>
      <c r="V563" s="15"/>
      <c r="W563" s="15"/>
      <c r="X563" s="15"/>
      <c r="Y563" s="15"/>
      <c r="Z563" s="15"/>
      <c r="AA563" s="15"/>
      <c r="AB563" s="15"/>
      <c r="AC563" s="15"/>
      <c r="AD563" s="15"/>
      <c r="AE563" s="15"/>
      <c r="AT563" s="265" t="s">
        <v>307</v>
      </c>
      <c r="AU563" s="265" t="s">
        <v>81</v>
      </c>
      <c r="AV563" s="15" t="s">
        <v>303</v>
      </c>
      <c r="AW563" s="15" t="s">
        <v>33</v>
      </c>
      <c r="AX563" s="15" t="s">
        <v>79</v>
      </c>
      <c r="AY563" s="265" t="s">
        <v>295</v>
      </c>
    </row>
    <row r="564" s="2" customFormat="1" ht="49.05" customHeight="1">
      <c r="A564" s="40"/>
      <c r="B564" s="41"/>
      <c r="C564" s="215" t="s">
        <v>1643</v>
      </c>
      <c r="D564" s="215" t="s">
        <v>298</v>
      </c>
      <c r="E564" s="216" t="s">
        <v>1628</v>
      </c>
      <c r="F564" s="217" t="s">
        <v>1629</v>
      </c>
      <c r="G564" s="218" t="s">
        <v>348</v>
      </c>
      <c r="H564" s="219">
        <v>0.95799999999999996</v>
      </c>
      <c r="I564" s="220"/>
      <c r="J564" s="221">
        <f>ROUND(I564*H564,2)</f>
        <v>0</v>
      </c>
      <c r="K564" s="217" t="s">
        <v>302</v>
      </c>
      <c r="L564" s="46"/>
      <c r="M564" s="222" t="s">
        <v>21</v>
      </c>
      <c r="N564" s="223" t="s">
        <v>43</v>
      </c>
      <c r="O564" s="86"/>
      <c r="P564" s="224">
        <f>O564*H564</f>
        <v>0</v>
      </c>
      <c r="Q564" s="224">
        <v>0</v>
      </c>
      <c r="R564" s="224">
        <f>Q564*H564</f>
        <v>0</v>
      </c>
      <c r="S564" s="224">
        <v>0</v>
      </c>
      <c r="T564" s="225">
        <f>S564*H564</f>
        <v>0</v>
      </c>
      <c r="U564" s="40"/>
      <c r="V564" s="40"/>
      <c r="W564" s="40"/>
      <c r="X564" s="40"/>
      <c r="Y564" s="40"/>
      <c r="Z564" s="40"/>
      <c r="AA564" s="40"/>
      <c r="AB564" s="40"/>
      <c r="AC564" s="40"/>
      <c r="AD564" s="40"/>
      <c r="AE564" s="40"/>
      <c r="AR564" s="226" t="s">
        <v>373</v>
      </c>
      <c r="AT564" s="226" t="s">
        <v>298</v>
      </c>
      <c r="AU564" s="226" t="s">
        <v>81</v>
      </c>
      <c r="AY564" s="19" t="s">
        <v>295</v>
      </c>
      <c r="BE564" s="227">
        <f>IF(N564="základní",J564,0)</f>
        <v>0</v>
      </c>
      <c r="BF564" s="227">
        <f>IF(N564="snížená",J564,0)</f>
        <v>0</v>
      </c>
      <c r="BG564" s="227">
        <f>IF(N564="zákl. přenesená",J564,0)</f>
        <v>0</v>
      </c>
      <c r="BH564" s="227">
        <f>IF(N564="sníž. přenesená",J564,0)</f>
        <v>0</v>
      </c>
      <c r="BI564" s="227">
        <f>IF(N564="nulová",J564,0)</f>
        <v>0</v>
      </c>
      <c r="BJ564" s="19" t="s">
        <v>79</v>
      </c>
      <c r="BK564" s="227">
        <f>ROUND(I564*H564,2)</f>
        <v>0</v>
      </c>
      <c r="BL564" s="19" t="s">
        <v>373</v>
      </c>
      <c r="BM564" s="226" t="s">
        <v>2140</v>
      </c>
    </row>
    <row r="565" s="2" customFormat="1">
      <c r="A565" s="40"/>
      <c r="B565" s="41"/>
      <c r="C565" s="42"/>
      <c r="D565" s="228" t="s">
        <v>305</v>
      </c>
      <c r="E565" s="42"/>
      <c r="F565" s="229" t="s">
        <v>1631</v>
      </c>
      <c r="G565" s="42"/>
      <c r="H565" s="42"/>
      <c r="I565" s="230"/>
      <c r="J565" s="42"/>
      <c r="K565" s="42"/>
      <c r="L565" s="46"/>
      <c r="M565" s="231"/>
      <c r="N565" s="232"/>
      <c r="O565" s="86"/>
      <c r="P565" s="86"/>
      <c r="Q565" s="86"/>
      <c r="R565" s="86"/>
      <c r="S565" s="86"/>
      <c r="T565" s="87"/>
      <c r="U565" s="40"/>
      <c r="V565" s="40"/>
      <c r="W565" s="40"/>
      <c r="X565" s="40"/>
      <c r="Y565" s="40"/>
      <c r="Z565" s="40"/>
      <c r="AA565" s="40"/>
      <c r="AB565" s="40"/>
      <c r="AC565" s="40"/>
      <c r="AD565" s="40"/>
      <c r="AE565" s="40"/>
      <c r="AT565" s="19" t="s">
        <v>305</v>
      </c>
      <c r="AU565" s="19" t="s">
        <v>81</v>
      </c>
    </row>
    <row r="566" s="12" customFormat="1" ht="22.8" customHeight="1">
      <c r="A566" s="12"/>
      <c r="B566" s="199"/>
      <c r="C566" s="200"/>
      <c r="D566" s="201" t="s">
        <v>71</v>
      </c>
      <c r="E566" s="213" t="s">
        <v>1632</v>
      </c>
      <c r="F566" s="213" t="s">
        <v>1633</v>
      </c>
      <c r="G566" s="200"/>
      <c r="H566" s="200"/>
      <c r="I566" s="203"/>
      <c r="J566" s="214">
        <f>BK566</f>
        <v>0</v>
      </c>
      <c r="K566" s="200"/>
      <c r="L566" s="205"/>
      <c r="M566" s="206"/>
      <c r="N566" s="207"/>
      <c r="O566" s="207"/>
      <c r="P566" s="208">
        <f>P567</f>
        <v>0</v>
      </c>
      <c r="Q566" s="207"/>
      <c r="R566" s="208">
        <f>R567</f>
        <v>0</v>
      </c>
      <c r="S566" s="207"/>
      <c r="T566" s="209">
        <f>T567</f>
        <v>0</v>
      </c>
      <c r="U566" s="12"/>
      <c r="V566" s="12"/>
      <c r="W566" s="12"/>
      <c r="X566" s="12"/>
      <c r="Y566" s="12"/>
      <c r="Z566" s="12"/>
      <c r="AA566" s="12"/>
      <c r="AB566" s="12"/>
      <c r="AC566" s="12"/>
      <c r="AD566" s="12"/>
      <c r="AE566" s="12"/>
      <c r="AR566" s="210" t="s">
        <v>81</v>
      </c>
      <c r="AT566" s="211" t="s">
        <v>71</v>
      </c>
      <c r="AU566" s="211" t="s">
        <v>79</v>
      </c>
      <c r="AY566" s="210" t="s">
        <v>295</v>
      </c>
      <c r="BK566" s="212">
        <f>BK567</f>
        <v>0</v>
      </c>
    </row>
    <row r="567" s="2" customFormat="1" ht="16.5" customHeight="1">
      <c r="A567" s="40"/>
      <c r="B567" s="41"/>
      <c r="C567" s="215" t="s">
        <v>1658</v>
      </c>
      <c r="D567" s="215" t="s">
        <v>298</v>
      </c>
      <c r="E567" s="216" t="s">
        <v>1635</v>
      </c>
      <c r="F567" s="217" t="s">
        <v>1636</v>
      </c>
      <c r="G567" s="218" t="s">
        <v>459</v>
      </c>
      <c r="H567" s="219">
        <v>8</v>
      </c>
      <c r="I567" s="220"/>
      <c r="J567" s="221">
        <f>ROUND(I567*H567,2)</f>
        <v>0</v>
      </c>
      <c r="K567" s="217" t="s">
        <v>523</v>
      </c>
      <c r="L567" s="46"/>
      <c r="M567" s="222" t="s">
        <v>21</v>
      </c>
      <c r="N567" s="223" t="s">
        <v>43</v>
      </c>
      <c r="O567" s="86"/>
      <c r="P567" s="224">
        <f>O567*H567</f>
        <v>0</v>
      </c>
      <c r="Q567" s="224">
        <v>0</v>
      </c>
      <c r="R567" s="224">
        <f>Q567*H567</f>
        <v>0</v>
      </c>
      <c r="S567" s="224">
        <v>0</v>
      </c>
      <c r="T567" s="225">
        <f>S567*H567</f>
        <v>0</v>
      </c>
      <c r="U567" s="40"/>
      <c r="V567" s="40"/>
      <c r="W567" s="40"/>
      <c r="X567" s="40"/>
      <c r="Y567" s="40"/>
      <c r="Z567" s="40"/>
      <c r="AA567" s="40"/>
      <c r="AB567" s="40"/>
      <c r="AC567" s="40"/>
      <c r="AD567" s="40"/>
      <c r="AE567" s="40"/>
      <c r="AR567" s="226" t="s">
        <v>373</v>
      </c>
      <c r="AT567" s="226" t="s">
        <v>298</v>
      </c>
      <c r="AU567" s="226" t="s">
        <v>81</v>
      </c>
      <c r="AY567" s="19" t="s">
        <v>295</v>
      </c>
      <c r="BE567" s="227">
        <f>IF(N567="základní",J567,0)</f>
        <v>0</v>
      </c>
      <c r="BF567" s="227">
        <f>IF(N567="snížená",J567,0)</f>
        <v>0</v>
      </c>
      <c r="BG567" s="227">
        <f>IF(N567="zákl. přenesená",J567,0)</f>
        <v>0</v>
      </c>
      <c r="BH567" s="227">
        <f>IF(N567="sníž. přenesená",J567,0)</f>
        <v>0</v>
      </c>
      <c r="BI567" s="227">
        <f>IF(N567="nulová",J567,0)</f>
        <v>0</v>
      </c>
      <c r="BJ567" s="19" t="s">
        <v>79</v>
      </c>
      <c r="BK567" s="227">
        <f>ROUND(I567*H567,2)</f>
        <v>0</v>
      </c>
      <c r="BL567" s="19" t="s">
        <v>373</v>
      </c>
      <c r="BM567" s="226" t="s">
        <v>2141</v>
      </c>
    </row>
    <row r="568" s="12" customFormat="1" ht="22.8" customHeight="1">
      <c r="A568" s="12"/>
      <c r="B568" s="199"/>
      <c r="C568" s="200"/>
      <c r="D568" s="201" t="s">
        <v>71</v>
      </c>
      <c r="E568" s="213" t="s">
        <v>1159</v>
      </c>
      <c r="F568" s="213" t="s">
        <v>1160</v>
      </c>
      <c r="G568" s="200"/>
      <c r="H568" s="200"/>
      <c r="I568" s="203"/>
      <c r="J568" s="214">
        <f>BK568</f>
        <v>0</v>
      </c>
      <c r="K568" s="200"/>
      <c r="L568" s="205"/>
      <c r="M568" s="206"/>
      <c r="N568" s="207"/>
      <c r="O568" s="207"/>
      <c r="P568" s="208">
        <f>SUM(P569:P627)</f>
        <v>0</v>
      </c>
      <c r="Q568" s="207"/>
      <c r="R568" s="208">
        <f>SUM(R569:R627)</f>
        <v>0.45514161999999997</v>
      </c>
      <c r="S568" s="207"/>
      <c r="T568" s="209">
        <f>SUM(T569:T627)</f>
        <v>0.055665499999999993</v>
      </c>
      <c r="U568" s="12"/>
      <c r="V568" s="12"/>
      <c r="W568" s="12"/>
      <c r="X568" s="12"/>
      <c r="Y568" s="12"/>
      <c r="Z568" s="12"/>
      <c r="AA568" s="12"/>
      <c r="AB568" s="12"/>
      <c r="AC568" s="12"/>
      <c r="AD568" s="12"/>
      <c r="AE568" s="12"/>
      <c r="AR568" s="210" t="s">
        <v>81</v>
      </c>
      <c r="AT568" s="211" t="s">
        <v>71</v>
      </c>
      <c r="AU568" s="211" t="s">
        <v>79</v>
      </c>
      <c r="AY568" s="210" t="s">
        <v>295</v>
      </c>
      <c r="BK568" s="212">
        <f>SUM(BK569:BK627)</f>
        <v>0</v>
      </c>
    </row>
    <row r="569" s="2" customFormat="1" ht="24.15" customHeight="1">
      <c r="A569" s="40"/>
      <c r="B569" s="41"/>
      <c r="C569" s="215" t="s">
        <v>1664</v>
      </c>
      <c r="D569" s="215" t="s">
        <v>298</v>
      </c>
      <c r="E569" s="216" t="s">
        <v>1639</v>
      </c>
      <c r="F569" s="217" t="s">
        <v>1640</v>
      </c>
      <c r="G569" s="218" t="s">
        <v>301</v>
      </c>
      <c r="H569" s="219">
        <v>173.53</v>
      </c>
      <c r="I569" s="220"/>
      <c r="J569" s="221">
        <f>ROUND(I569*H569,2)</f>
        <v>0</v>
      </c>
      <c r="K569" s="217" t="s">
        <v>302</v>
      </c>
      <c r="L569" s="46"/>
      <c r="M569" s="222" t="s">
        <v>21</v>
      </c>
      <c r="N569" s="223" t="s">
        <v>43</v>
      </c>
      <c r="O569" s="86"/>
      <c r="P569" s="224">
        <f>O569*H569</f>
        <v>0</v>
      </c>
      <c r="Q569" s="224">
        <v>0</v>
      </c>
      <c r="R569" s="224">
        <f>Q569*H569</f>
        <v>0</v>
      </c>
      <c r="S569" s="224">
        <v>0.00014999999999999999</v>
      </c>
      <c r="T569" s="225">
        <f>S569*H569</f>
        <v>0.026029499999999997</v>
      </c>
      <c r="U569" s="40"/>
      <c r="V569" s="40"/>
      <c r="W569" s="40"/>
      <c r="X569" s="40"/>
      <c r="Y569" s="40"/>
      <c r="Z569" s="40"/>
      <c r="AA569" s="40"/>
      <c r="AB569" s="40"/>
      <c r="AC569" s="40"/>
      <c r="AD569" s="40"/>
      <c r="AE569" s="40"/>
      <c r="AR569" s="226" t="s">
        <v>373</v>
      </c>
      <c r="AT569" s="226" t="s">
        <v>298</v>
      </c>
      <c r="AU569" s="226" t="s">
        <v>81</v>
      </c>
      <c r="AY569" s="19" t="s">
        <v>295</v>
      </c>
      <c r="BE569" s="227">
        <f>IF(N569="základní",J569,0)</f>
        <v>0</v>
      </c>
      <c r="BF569" s="227">
        <f>IF(N569="snížená",J569,0)</f>
        <v>0</v>
      </c>
      <c r="BG569" s="227">
        <f>IF(N569="zákl. přenesená",J569,0)</f>
        <v>0</v>
      </c>
      <c r="BH569" s="227">
        <f>IF(N569="sníž. přenesená",J569,0)</f>
        <v>0</v>
      </c>
      <c r="BI569" s="227">
        <f>IF(N569="nulová",J569,0)</f>
        <v>0</v>
      </c>
      <c r="BJ569" s="19" t="s">
        <v>79</v>
      </c>
      <c r="BK569" s="227">
        <f>ROUND(I569*H569,2)</f>
        <v>0</v>
      </c>
      <c r="BL569" s="19" t="s">
        <v>373</v>
      </c>
      <c r="BM569" s="226" t="s">
        <v>2142</v>
      </c>
    </row>
    <row r="570" s="2" customFormat="1">
      <c r="A570" s="40"/>
      <c r="B570" s="41"/>
      <c r="C570" s="42"/>
      <c r="D570" s="228" t="s">
        <v>305</v>
      </c>
      <c r="E570" s="42"/>
      <c r="F570" s="229" t="s">
        <v>1642</v>
      </c>
      <c r="G570" s="42"/>
      <c r="H570" s="42"/>
      <c r="I570" s="230"/>
      <c r="J570" s="42"/>
      <c r="K570" s="42"/>
      <c r="L570" s="46"/>
      <c r="M570" s="231"/>
      <c r="N570" s="232"/>
      <c r="O570" s="86"/>
      <c r="P570" s="86"/>
      <c r="Q570" s="86"/>
      <c r="R570" s="86"/>
      <c r="S570" s="86"/>
      <c r="T570" s="87"/>
      <c r="U570" s="40"/>
      <c r="V570" s="40"/>
      <c r="W570" s="40"/>
      <c r="X570" s="40"/>
      <c r="Y570" s="40"/>
      <c r="Z570" s="40"/>
      <c r="AA570" s="40"/>
      <c r="AB570" s="40"/>
      <c r="AC570" s="40"/>
      <c r="AD570" s="40"/>
      <c r="AE570" s="40"/>
      <c r="AT570" s="19" t="s">
        <v>305</v>
      </c>
      <c r="AU570" s="19" t="s">
        <v>81</v>
      </c>
    </row>
    <row r="571" s="14" customFormat="1">
      <c r="A571" s="14"/>
      <c r="B571" s="244"/>
      <c r="C571" s="245"/>
      <c r="D571" s="235" t="s">
        <v>307</v>
      </c>
      <c r="E571" s="246" t="s">
        <v>21</v>
      </c>
      <c r="F571" s="247" t="s">
        <v>1188</v>
      </c>
      <c r="G571" s="245"/>
      <c r="H571" s="248">
        <v>173.53</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307</v>
      </c>
      <c r="AU571" s="254" t="s">
        <v>81</v>
      </c>
      <c r="AV571" s="14" t="s">
        <v>81</v>
      </c>
      <c r="AW571" s="14" t="s">
        <v>33</v>
      </c>
      <c r="AX571" s="14" t="s">
        <v>72</v>
      </c>
      <c r="AY571" s="254" t="s">
        <v>295</v>
      </c>
    </row>
    <row r="572" s="15" customFormat="1">
      <c r="A572" s="15"/>
      <c r="B572" s="255"/>
      <c r="C572" s="256"/>
      <c r="D572" s="235" t="s">
        <v>307</v>
      </c>
      <c r="E572" s="257" t="s">
        <v>21</v>
      </c>
      <c r="F572" s="258" t="s">
        <v>312</v>
      </c>
      <c r="G572" s="256"/>
      <c r="H572" s="259">
        <v>173.53</v>
      </c>
      <c r="I572" s="260"/>
      <c r="J572" s="256"/>
      <c r="K572" s="256"/>
      <c r="L572" s="261"/>
      <c r="M572" s="262"/>
      <c r="N572" s="263"/>
      <c r="O572" s="263"/>
      <c r="P572" s="263"/>
      <c r="Q572" s="263"/>
      <c r="R572" s="263"/>
      <c r="S572" s="263"/>
      <c r="T572" s="264"/>
      <c r="U572" s="15"/>
      <c r="V572" s="15"/>
      <c r="W572" s="15"/>
      <c r="X572" s="15"/>
      <c r="Y572" s="15"/>
      <c r="Z572" s="15"/>
      <c r="AA572" s="15"/>
      <c r="AB572" s="15"/>
      <c r="AC572" s="15"/>
      <c r="AD572" s="15"/>
      <c r="AE572" s="15"/>
      <c r="AT572" s="265" t="s">
        <v>307</v>
      </c>
      <c r="AU572" s="265" t="s">
        <v>81</v>
      </c>
      <c r="AV572" s="15" t="s">
        <v>303</v>
      </c>
      <c r="AW572" s="15" t="s">
        <v>33</v>
      </c>
      <c r="AX572" s="15" t="s">
        <v>79</v>
      </c>
      <c r="AY572" s="265" t="s">
        <v>295</v>
      </c>
    </row>
    <row r="573" s="2" customFormat="1" ht="16.5" customHeight="1">
      <c r="A573" s="40"/>
      <c r="B573" s="41"/>
      <c r="C573" s="215" t="s">
        <v>1666</v>
      </c>
      <c r="D573" s="215" t="s">
        <v>298</v>
      </c>
      <c r="E573" s="216" t="s">
        <v>1644</v>
      </c>
      <c r="F573" s="217" t="s">
        <v>1645</v>
      </c>
      <c r="G573" s="218" t="s">
        <v>301</v>
      </c>
      <c r="H573" s="219">
        <v>95.599999999999994</v>
      </c>
      <c r="I573" s="220"/>
      <c r="J573" s="221">
        <f>ROUND(I573*H573,2)</f>
        <v>0</v>
      </c>
      <c r="K573" s="217" t="s">
        <v>302</v>
      </c>
      <c r="L573" s="46"/>
      <c r="M573" s="222" t="s">
        <v>21</v>
      </c>
      <c r="N573" s="223" t="s">
        <v>43</v>
      </c>
      <c r="O573" s="86"/>
      <c r="P573" s="224">
        <f>O573*H573</f>
        <v>0</v>
      </c>
      <c r="Q573" s="224">
        <v>0.001</v>
      </c>
      <c r="R573" s="224">
        <f>Q573*H573</f>
        <v>0.095599999999999991</v>
      </c>
      <c r="S573" s="224">
        <v>0.00031</v>
      </c>
      <c r="T573" s="225">
        <f>S573*H573</f>
        <v>0.029635999999999999</v>
      </c>
      <c r="U573" s="40"/>
      <c r="V573" s="40"/>
      <c r="W573" s="40"/>
      <c r="X573" s="40"/>
      <c r="Y573" s="40"/>
      <c r="Z573" s="40"/>
      <c r="AA573" s="40"/>
      <c r="AB573" s="40"/>
      <c r="AC573" s="40"/>
      <c r="AD573" s="40"/>
      <c r="AE573" s="40"/>
      <c r="AR573" s="226" t="s">
        <v>373</v>
      </c>
      <c r="AT573" s="226" t="s">
        <v>298</v>
      </c>
      <c r="AU573" s="226" t="s">
        <v>81</v>
      </c>
      <c r="AY573" s="19" t="s">
        <v>295</v>
      </c>
      <c r="BE573" s="227">
        <f>IF(N573="základní",J573,0)</f>
        <v>0</v>
      </c>
      <c r="BF573" s="227">
        <f>IF(N573="snížená",J573,0)</f>
        <v>0</v>
      </c>
      <c r="BG573" s="227">
        <f>IF(N573="zákl. přenesená",J573,0)</f>
        <v>0</v>
      </c>
      <c r="BH573" s="227">
        <f>IF(N573="sníž. přenesená",J573,0)</f>
        <v>0</v>
      </c>
      <c r="BI573" s="227">
        <f>IF(N573="nulová",J573,0)</f>
        <v>0</v>
      </c>
      <c r="BJ573" s="19" t="s">
        <v>79</v>
      </c>
      <c r="BK573" s="227">
        <f>ROUND(I573*H573,2)</f>
        <v>0</v>
      </c>
      <c r="BL573" s="19" t="s">
        <v>373</v>
      </c>
      <c r="BM573" s="226" t="s">
        <v>2143</v>
      </c>
    </row>
    <row r="574" s="2" customFormat="1">
      <c r="A574" s="40"/>
      <c r="B574" s="41"/>
      <c r="C574" s="42"/>
      <c r="D574" s="228" t="s">
        <v>305</v>
      </c>
      <c r="E574" s="42"/>
      <c r="F574" s="229" t="s">
        <v>1647</v>
      </c>
      <c r="G574" s="42"/>
      <c r="H574" s="42"/>
      <c r="I574" s="230"/>
      <c r="J574" s="42"/>
      <c r="K574" s="42"/>
      <c r="L574" s="46"/>
      <c r="M574" s="231"/>
      <c r="N574" s="232"/>
      <c r="O574" s="86"/>
      <c r="P574" s="86"/>
      <c r="Q574" s="86"/>
      <c r="R574" s="86"/>
      <c r="S574" s="86"/>
      <c r="T574" s="87"/>
      <c r="U574" s="40"/>
      <c r="V574" s="40"/>
      <c r="W574" s="40"/>
      <c r="X574" s="40"/>
      <c r="Y574" s="40"/>
      <c r="Z574" s="40"/>
      <c r="AA574" s="40"/>
      <c r="AB574" s="40"/>
      <c r="AC574" s="40"/>
      <c r="AD574" s="40"/>
      <c r="AE574" s="40"/>
      <c r="AT574" s="19" t="s">
        <v>305</v>
      </c>
      <c r="AU574" s="19" t="s">
        <v>81</v>
      </c>
    </row>
    <row r="575" s="13" customFormat="1">
      <c r="A575" s="13"/>
      <c r="B575" s="233"/>
      <c r="C575" s="234"/>
      <c r="D575" s="235" t="s">
        <v>307</v>
      </c>
      <c r="E575" s="236" t="s">
        <v>21</v>
      </c>
      <c r="F575" s="237" t="s">
        <v>1648</v>
      </c>
      <c r="G575" s="234"/>
      <c r="H575" s="236" t="s">
        <v>21</v>
      </c>
      <c r="I575" s="238"/>
      <c r="J575" s="234"/>
      <c r="K575" s="234"/>
      <c r="L575" s="239"/>
      <c r="M575" s="240"/>
      <c r="N575" s="241"/>
      <c r="O575" s="241"/>
      <c r="P575" s="241"/>
      <c r="Q575" s="241"/>
      <c r="R575" s="241"/>
      <c r="S575" s="241"/>
      <c r="T575" s="242"/>
      <c r="U575" s="13"/>
      <c r="V575" s="13"/>
      <c r="W575" s="13"/>
      <c r="X575" s="13"/>
      <c r="Y575" s="13"/>
      <c r="Z575" s="13"/>
      <c r="AA575" s="13"/>
      <c r="AB575" s="13"/>
      <c r="AC575" s="13"/>
      <c r="AD575" s="13"/>
      <c r="AE575" s="13"/>
      <c r="AT575" s="243" t="s">
        <v>307</v>
      </c>
      <c r="AU575" s="243" t="s">
        <v>81</v>
      </c>
      <c r="AV575" s="13" t="s">
        <v>79</v>
      </c>
      <c r="AW575" s="13" t="s">
        <v>33</v>
      </c>
      <c r="AX575" s="13" t="s">
        <v>72</v>
      </c>
      <c r="AY575" s="243" t="s">
        <v>295</v>
      </c>
    </row>
    <row r="576" s="14" customFormat="1">
      <c r="A576" s="14"/>
      <c r="B576" s="244"/>
      <c r="C576" s="245"/>
      <c r="D576" s="235" t="s">
        <v>307</v>
      </c>
      <c r="E576" s="246" t="s">
        <v>21</v>
      </c>
      <c r="F576" s="247" t="s">
        <v>1649</v>
      </c>
      <c r="G576" s="245"/>
      <c r="H576" s="248">
        <v>13.75</v>
      </c>
      <c r="I576" s="249"/>
      <c r="J576" s="245"/>
      <c r="K576" s="245"/>
      <c r="L576" s="250"/>
      <c r="M576" s="251"/>
      <c r="N576" s="252"/>
      <c r="O576" s="252"/>
      <c r="P576" s="252"/>
      <c r="Q576" s="252"/>
      <c r="R576" s="252"/>
      <c r="S576" s="252"/>
      <c r="T576" s="253"/>
      <c r="U576" s="14"/>
      <c r="V576" s="14"/>
      <c r="W576" s="14"/>
      <c r="X576" s="14"/>
      <c r="Y576" s="14"/>
      <c r="Z576" s="14"/>
      <c r="AA576" s="14"/>
      <c r="AB576" s="14"/>
      <c r="AC576" s="14"/>
      <c r="AD576" s="14"/>
      <c r="AE576" s="14"/>
      <c r="AT576" s="254" t="s">
        <v>307</v>
      </c>
      <c r="AU576" s="254" t="s">
        <v>81</v>
      </c>
      <c r="AV576" s="14" t="s">
        <v>81</v>
      </c>
      <c r="AW576" s="14" t="s">
        <v>33</v>
      </c>
      <c r="AX576" s="14" t="s">
        <v>72</v>
      </c>
      <c r="AY576" s="254" t="s">
        <v>295</v>
      </c>
    </row>
    <row r="577" s="14" customFormat="1">
      <c r="A577" s="14"/>
      <c r="B577" s="244"/>
      <c r="C577" s="245"/>
      <c r="D577" s="235" t="s">
        <v>307</v>
      </c>
      <c r="E577" s="246" t="s">
        <v>21</v>
      </c>
      <c r="F577" s="247" t="s">
        <v>1650</v>
      </c>
      <c r="G577" s="245"/>
      <c r="H577" s="248">
        <v>39</v>
      </c>
      <c r="I577" s="249"/>
      <c r="J577" s="245"/>
      <c r="K577" s="245"/>
      <c r="L577" s="250"/>
      <c r="M577" s="251"/>
      <c r="N577" s="252"/>
      <c r="O577" s="252"/>
      <c r="P577" s="252"/>
      <c r="Q577" s="252"/>
      <c r="R577" s="252"/>
      <c r="S577" s="252"/>
      <c r="T577" s="253"/>
      <c r="U577" s="14"/>
      <c r="V577" s="14"/>
      <c r="W577" s="14"/>
      <c r="X577" s="14"/>
      <c r="Y577" s="14"/>
      <c r="Z577" s="14"/>
      <c r="AA577" s="14"/>
      <c r="AB577" s="14"/>
      <c r="AC577" s="14"/>
      <c r="AD577" s="14"/>
      <c r="AE577" s="14"/>
      <c r="AT577" s="254" t="s">
        <v>307</v>
      </c>
      <c r="AU577" s="254" t="s">
        <v>81</v>
      </c>
      <c r="AV577" s="14" t="s">
        <v>81</v>
      </c>
      <c r="AW577" s="14" t="s">
        <v>33</v>
      </c>
      <c r="AX577" s="14" t="s">
        <v>72</v>
      </c>
      <c r="AY577" s="254" t="s">
        <v>295</v>
      </c>
    </row>
    <row r="578" s="13" customFormat="1">
      <c r="A578" s="13"/>
      <c r="B578" s="233"/>
      <c r="C578" s="234"/>
      <c r="D578" s="235" t="s">
        <v>307</v>
      </c>
      <c r="E578" s="236" t="s">
        <v>21</v>
      </c>
      <c r="F578" s="237" t="s">
        <v>864</v>
      </c>
      <c r="G578" s="234"/>
      <c r="H578" s="236" t="s">
        <v>21</v>
      </c>
      <c r="I578" s="238"/>
      <c r="J578" s="234"/>
      <c r="K578" s="234"/>
      <c r="L578" s="239"/>
      <c r="M578" s="240"/>
      <c r="N578" s="241"/>
      <c r="O578" s="241"/>
      <c r="P578" s="241"/>
      <c r="Q578" s="241"/>
      <c r="R578" s="241"/>
      <c r="S578" s="241"/>
      <c r="T578" s="242"/>
      <c r="U578" s="13"/>
      <c r="V578" s="13"/>
      <c r="W578" s="13"/>
      <c r="X578" s="13"/>
      <c r="Y578" s="13"/>
      <c r="Z578" s="13"/>
      <c r="AA578" s="13"/>
      <c r="AB578" s="13"/>
      <c r="AC578" s="13"/>
      <c r="AD578" s="13"/>
      <c r="AE578" s="13"/>
      <c r="AT578" s="243" t="s">
        <v>307</v>
      </c>
      <c r="AU578" s="243" t="s">
        <v>81</v>
      </c>
      <c r="AV578" s="13" t="s">
        <v>79</v>
      </c>
      <c r="AW578" s="13" t="s">
        <v>33</v>
      </c>
      <c r="AX578" s="13" t="s">
        <v>72</v>
      </c>
      <c r="AY578" s="243" t="s">
        <v>295</v>
      </c>
    </row>
    <row r="579" s="14" customFormat="1">
      <c r="A579" s="14"/>
      <c r="B579" s="244"/>
      <c r="C579" s="245"/>
      <c r="D579" s="235" t="s">
        <v>307</v>
      </c>
      <c r="E579" s="246" t="s">
        <v>21</v>
      </c>
      <c r="F579" s="247" t="s">
        <v>1651</v>
      </c>
      <c r="G579" s="245"/>
      <c r="H579" s="248">
        <v>2</v>
      </c>
      <c r="I579" s="249"/>
      <c r="J579" s="245"/>
      <c r="K579" s="245"/>
      <c r="L579" s="250"/>
      <c r="M579" s="251"/>
      <c r="N579" s="252"/>
      <c r="O579" s="252"/>
      <c r="P579" s="252"/>
      <c r="Q579" s="252"/>
      <c r="R579" s="252"/>
      <c r="S579" s="252"/>
      <c r="T579" s="253"/>
      <c r="U579" s="14"/>
      <c r="V579" s="14"/>
      <c r="W579" s="14"/>
      <c r="X579" s="14"/>
      <c r="Y579" s="14"/>
      <c r="Z579" s="14"/>
      <c r="AA579" s="14"/>
      <c r="AB579" s="14"/>
      <c r="AC579" s="14"/>
      <c r="AD579" s="14"/>
      <c r="AE579" s="14"/>
      <c r="AT579" s="254" t="s">
        <v>307</v>
      </c>
      <c r="AU579" s="254" t="s">
        <v>81</v>
      </c>
      <c r="AV579" s="14" t="s">
        <v>81</v>
      </c>
      <c r="AW579" s="14" t="s">
        <v>33</v>
      </c>
      <c r="AX579" s="14" t="s">
        <v>72</v>
      </c>
      <c r="AY579" s="254" t="s">
        <v>295</v>
      </c>
    </row>
    <row r="580" s="13" customFormat="1">
      <c r="A580" s="13"/>
      <c r="B580" s="233"/>
      <c r="C580" s="234"/>
      <c r="D580" s="235" t="s">
        <v>307</v>
      </c>
      <c r="E580" s="236" t="s">
        <v>21</v>
      </c>
      <c r="F580" s="237" t="s">
        <v>1612</v>
      </c>
      <c r="G580" s="234"/>
      <c r="H580" s="236" t="s">
        <v>21</v>
      </c>
      <c r="I580" s="238"/>
      <c r="J580" s="234"/>
      <c r="K580" s="234"/>
      <c r="L580" s="239"/>
      <c r="M580" s="240"/>
      <c r="N580" s="241"/>
      <c r="O580" s="241"/>
      <c r="P580" s="241"/>
      <c r="Q580" s="241"/>
      <c r="R580" s="241"/>
      <c r="S580" s="241"/>
      <c r="T580" s="242"/>
      <c r="U580" s="13"/>
      <c r="V580" s="13"/>
      <c r="W580" s="13"/>
      <c r="X580" s="13"/>
      <c r="Y580" s="13"/>
      <c r="Z580" s="13"/>
      <c r="AA580" s="13"/>
      <c r="AB580" s="13"/>
      <c r="AC580" s="13"/>
      <c r="AD580" s="13"/>
      <c r="AE580" s="13"/>
      <c r="AT580" s="243" t="s">
        <v>307</v>
      </c>
      <c r="AU580" s="243" t="s">
        <v>81</v>
      </c>
      <c r="AV580" s="13" t="s">
        <v>79</v>
      </c>
      <c r="AW580" s="13" t="s">
        <v>33</v>
      </c>
      <c r="AX580" s="13" t="s">
        <v>72</v>
      </c>
      <c r="AY580" s="243" t="s">
        <v>295</v>
      </c>
    </row>
    <row r="581" s="14" customFormat="1">
      <c r="A581" s="14"/>
      <c r="B581" s="244"/>
      <c r="C581" s="245"/>
      <c r="D581" s="235" t="s">
        <v>307</v>
      </c>
      <c r="E581" s="246" t="s">
        <v>21</v>
      </c>
      <c r="F581" s="247" t="s">
        <v>1652</v>
      </c>
      <c r="G581" s="245"/>
      <c r="H581" s="248">
        <v>10.35</v>
      </c>
      <c r="I581" s="249"/>
      <c r="J581" s="245"/>
      <c r="K581" s="245"/>
      <c r="L581" s="250"/>
      <c r="M581" s="251"/>
      <c r="N581" s="252"/>
      <c r="O581" s="252"/>
      <c r="P581" s="252"/>
      <c r="Q581" s="252"/>
      <c r="R581" s="252"/>
      <c r="S581" s="252"/>
      <c r="T581" s="253"/>
      <c r="U581" s="14"/>
      <c r="V581" s="14"/>
      <c r="W581" s="14"/>
      <c r="X581" s="14"/>
      <c r="Y581" s="14"/>
      <c r="Z581" s="14"/>
      <c r="AA581" s="14"/>
      <c r="AB581" s="14"/>
      <c r="AC581" s="14"/>
      <c r="AD581" s="14"/>
      <c r="AE581" s="14"/>
      <c r="AT581" s="254" t="s">
        <v>307</v>
      </c>
      <c r="AU581" s="254" t="s">
        <v>81</v>
      </c>
      <c r="AV581" s="14" t="s">
        <v>81</v>
      </c>
      <c r="AW581" s="14" t="s">
        <v>33</v>
      </c>
      <c r="AX581" s="14" t="s">
        <v>72</v>
      </c>
      <c r="AY581" s="254" t="s">
        <v>295</v>
      </c>
    </row>
    <row r="582" s="13" customFormat="1">
      <c r="A582" s="13"/>
      <c r="B582" s="233"/>
      <c r="C582" s="234"/>
      <c r="D582" s="235" t="s">
        <v>307</v>
      </c>
      <c r="E582" s="236" t="s">
        <v>21</v>
      </c>
      <c r="F582" s="237" t="s">
        <v>1653</v>
      </c>
      <c r="G582" s="234"/>
      <c r="H582" s="236" t="s">
        <v>21</v>
      </c>
      <c r="I582" s="238"/>
      <c r="J582" s="234"/>
      <c r="K582" s="234"/>
      <c r="L582" s="239"/>
      <c r="M582" s="240"/>
      <c r="N582" s="241"/>
      <c r="O582" s="241"/>
      <c r="P582" s="241"/>
      <c r="Q582" s="241"/>
      <c r="R582" s="241"/>
      <c r="S582" s="241"/>
      <c r="T582" s="242"/>
      <c r="U582" s="13"/>
      <c r="V582" s="13"/>
      <c r="W582" s="13"/>
      <c r="X582" s="13"/>
      <c r="Y582" s="13"/>
      <c r="Z582" s="13"/>
      <c r="AA582" s="13"/>
      <c r="AB582" s="13"/>
      <c r="AC582" s="13"/>
      <c r="AD582" s="13"/>
      <c r="AE582" s="13"/>
      <c r="AT582" s="243" t="s">
        <v>307</v>
      </c>
      <c r="AU582" s="243" t="s">
        <v>81</v>
      </c>
      <c r="AV582" s="13" t="s">
        <v>79</v>
      </c>
      <c r="AW582" s="13" t="s">
        <v>33</v>
      </c>
      <c r="AX582" s="13" t="s">
        <v>72</v>
      </c>
      <c r="AY582" s="243" t="s">
        <v>295</v>
      </c>
    </row>
    <row r="583" s="14" customFormat="1">
      <c r="A583" s="14"/>
      <c r="B583" s="244"/>
      <c r="C583" s="245"/>
      <c r="D583" s="235" t="s">
        <v>307</v>
      </c>
      <c r="E583" s="246" t="s">
        <v>21</v>
      </c>
      <c r="F583" s="247" t="s">
        <v>1654</v>
      </c>
      <c r="G583" s="245"/>
      <c r="H583" s="248">
        <v>4</v>
      </c>
      <c r="I583" s="249"/>
      <c r="J583" s="245"/>
      <c r="K583" s="245"/>
      <c r="L583" s="250"/>
      <c r="M583" s="251"/>
      <c r="N583" s="252"/>
      <c r="O583" s="252"/>
      <c r="P583" s="252"/>
      <c r="Q583" s="252"/>
      <c r="R583" s="252"/>
      <c r="S583" s="252"/>
      <c r="T583" s="253"/>
      <c r="U583" s="14"/>
      <c r="V583" s="14"/>
      <c r="W583" s="14"/>
      <c r="X583" s="14"/>
      <c r="Y583" s="14"/>
      <c r="Z583" s="14"/>
      <c r="AA583" s="14"/>
      <c r="AB583" s="14"/>
      <c r="AC583" s="14"/>
      <c r="AD583" s="14"/>
      <c r="AE583" s="14"/>
      <c r="AT583" s="254" t="s">
        <v>307</v>
      </c>
      <c r="AU583" s="254" t="s">
        <v>81</v>
      </c>
      <c r="AV583" s="14" t="s">
        <v>81</v>
      </c>
      <c r="AW583" s="14" t="s">
        <v>33</v>
      </c>
      <c r="AX583" s="14" t="s">
        <v>72</v>
      </c>
      <c r="AY583" s="254" t="s">
        <v>295</v>
      </c>
    </row>
    <row r="584" s="13" customFormat="1">
      <c r="A584" s="13"/>
      <c r="B584" s="233"/>
      <c r="C584" s="234"/>
      <c r="D584" s="235" t="s">
        <v>307</v>
      </c>
      <c r="E584" s="236" t="s">
        <v>21</v>
      </c>
      <c r="F584" s="237" t="s">
        <v>1655</v>
      </c>
      <c r="G584" s="234"/>
      <c r="H584" s="236" t="s">
        <v>21</v>
      </c>
      <c r="I584" s="238"/>
      <c r="J584" s="234"/>
      <c r="K584" s="234"/>
      <c r="L584" s="239"/>
      <c r="M584" s="240"/>
      <c r="N584" s="241"/>
      <c r="O584" s="241"/>
      <c r="P584" s="241"/>
      <c r="Q584" s="241"/>
      <c r="R584" s="241"/>
      <c r="S584" s="241"/>
      <c r="T584" s="242"/>
      <c r="U584" s="13"/>
      <c r="V584" s="13"/>
      <c r="W584" s="13"/>
      <c r="X584" s="13"/>
      <c r="Y584" s="13"/>
      <c r="Z584" s="13"/>
      <c r="AA584" s="13"/>
      <c r="AB584" s="13"/>
      <c r="AC584" s="13"/>
      <c r="AD584" s="13"/>
      <c r="AE584" s="13"/>
      <c r="AT584" s="243" t="s">
        <v>307</v>
      </c>
      <c r="AU584" s="243" t="s">
        <v>81</v>
      </c>
      <c r="AV584" s="13" t="s">
        <v>79</v>
      </c>
      <c r="AW584" s="13" t="s">
        <v>33</v>
      </c>
      <c r="AX584" s="13" t="s">
        <v>72</v>
      </c>
      <c r="AY584" s="243" t="s">
        <v>295</v>
      </c>
    </row>
    <row r="585" s="14" customFormat="1">
      <c r="A585" s="14"/>
      <c r="B585" s="244"/>
      <c r="C585" s="245"/>
      <c r="D585" s="235" t="s">
        <v>307</v>
      </c>
      <c r="E585" s="246" t="s">
        <v>21</v>
      </c>
      <c r="F585" s="247" t="s">
        <v>1654</v>
      </c>
      <c r="G585" s="245"/>
      <c r="H585" s="248">
        <v>4</v>
      </c>
      <c r="I585" s="249"/>
      <c r="J585" s="245"/>
      <c r="K585" s="245"/>
      <c r="L585" s="250"/>
      <c r="M585" s="251"/>
      <c r="N585" s="252"/>
      <c r="O585" s="252"/>
      <c r="P585" s="252"/>
      <c r="Q585" s="252"/>
      <c r="R585" s="252"/>
      <c r="S585" s="252"/>
      <c r="T585" s="253"/>
      <c r="U585" s="14"/>
      <c r="V585" s="14"/>
      <c r="W585" s="14"/>
      <c r="X585" s="14"/>
      <c r="Y585" s="14"/>
      <c r="Z585" s="14"/>
      <c r="AA585" s="14"/>
      <c r="AB585" s="14"/>
      <c r="AC585" s="14"/>
      <c r="AD585" s="14"/>
      <c r="AE585" s="14"/>
      <c r="AT585" s="254" t="s">
        <v>307</v>
      </c>
      <c r="AU585" s="254" t="s">
        <v>81</v>
      </c>
      <c r="AV585" s="14" t="s">
        <v>81</v>
      </c>
      <c r="AW585" s="14" t="s">
        <v>33</v>
      </c>
      <c r="AX585" s="14" t="s">
        <v>72</v>
      </c>
      <c r="AY585" s="254" t="s">
        <v>295</v>
      </c>
    </row>
    <row r="586" s="13" customFormat="1">
      <c r="A586" s="13"/>
      <c r="B586" s="233"/>
      <c r="C586" s="234"/>
      <c r="D586" s="235" t="s">
        <v>307</v>
      </c>
      <c r="E586" s="236" t="s">
        <v>21</v>
      </c>
      <c r="F586" s="237" t="s">
        <v>1656</v>
      </c>
      <c r="G586" s="234"/>
      <c r="H586" s="236" t="s">
        <v>21</v>
      </c>
      <c r="I586" s="238"/>
      <c r="J586" s="234"/>
      <c r="K586" s="234"/>
      <c r="L586" s="239"/>
      <c r="M586" s="240"/>
      <c r="N586" s="241"/>
      <c r="O586" s="241"/>
      <c r="P586" s="241"/>
      <c r="Q586" s="241"/>
      <c r="R586" s="241"/>
      <c r="S586" s="241"/>
      <c r="T586" s="242"/>
      <c r="U586" s="13"/>
      <c r="V586" s="13"/>
      <c r="W586" s="13"/>
      <c r="X586" s="13"/>
      <c r="Y586" s="13"/>
      <c r="Z586" s="13"/>
      <c r="AA586" s="13"/>
      <c r="AB586" s="13"/>
      <c r="AC586" s="13"/>
      <c r="AD586" s="13"/>
      <c r="AE586" s="13"/>
      <c r="AT586" s="243" t="s">
        <v>307</v>
      </c>
      <c r="AU586" s="243" t="s">
        <v>81</v>
      </c>
      <c r="AV586" s="13" t="s">
        <v>79</v>
      </c>
      <c r="AW586" s="13" t="s">
        <v>33</v>
      </c>
      <c r="AX586" s="13" t="s">
        <v>72</v>
      </c>
      <c r="AY586" s="243" t="s">
        <v>295</v>
      </c>
    </row>
    <row r="587" s="14" customFormat="1">
      <c r="A587" s="14"/>
      <c r="B587" s="244"/>
      <c r="C587" s="245"/>
      <c r="D587" s="235" t="s">
        <v>307</v>
      </c>
      <c r="E587" s="246" t="s">
        <v>21</v>
      </c>
      <c r="F587" s="247" t="s">
        <v>1657</v>
      </c>
      <c r="G587" s="245"/>
      <c r="H587" s="248">
        <v>22.5</v>
      </c>
      <c r="I587" s="249"/>
      <c r="J587" s="245"/>
      <c r="K587" s="245"/>
      <c r="L587" s="250"/>
      <c r="M587" s="251"/>
      <c r="N587" s="252"/>
      <c r="O587" s="252"/>
      <c r="P587" s="252"/>
      <c r="Q587" s="252"/>
      <c r="R587" s="252"/>
      <c r="S587" s="252"/>
      <c r="T587" s="253"/>
      <c r="U587" s="14"/>
      <c r="V587" s="14"/>
      <c r="W587" s="14"/>
      <c r="X587" s="14"/>
      <c r="Y587" s="14"/>
      <c r="Z587" s="14"/>
      <c r="AA587" s="14"/>
      <c r="AB587" s="14"/>
      <c r="AC587" s="14"/>
      <c r="AD587" s="14"/>
      <c r="AE587" s="14"/>
      <c r="AT587" s="254" t="s">
        <v>307</v>
      </c>
      <c r="AU587" s="254" t="s">
        <v>81</v>
      </c>
      <c r="AV587" s="14" t="s">
        <v>81</v>
      </c>
      <c r="AW587" s="14" t="s">
        <v>33</v>
      </c>
      <c r="AX587" s="14" t="s">
        <v>72</v>
      </c>
      <c r="AY587" s="254" t="s">
        <v>295</v>
      </c>
    </row>
    <row r="588" s="15" customFormat="1">
      <c r="A588" s="15"/>
      <c r="B588" s="255"/>
      <c r="C588" s="256"/>
      <c r="D588" s="235" t="s">
        <v>307</v>
      </c>
      <c r="E588" s="257" t="s">
        <v>21</v>
      </c>
      <c r="F588" s="258" t="s">
        <v>312</v>
      </c>
      <c r="G588" s="256"/>
      <c r="H588" s="259">
        <v>95.599999999999994</v>
      </c>
      <c r="I588" s="260"/>
      <c r="J588" s="256"/>
      <c r="K588" s="256"/>
      <c r="L588" s="261"/>
      <c r="M588" s="262"/>
      <c r="N588" s="263"/>
      <c r="O588" s="263"/>
      <c r="P588" s="263"/>
      <c r="Q588" s="263"/>
      <c r="R588" s="263"/>
      <c r="S588" s="263"/>
      <c r="T588" s="264"/>
      <c r="U588" s="15"/>
      <c r="V588" s="15"/>
      <c r="W588" s="15"/>
      <c r="X588" s="15"/>
      <c r="Y588" s="15"/>
      <c r="Z588" s="15"/>
      <c r="AA588" s="15"/>
      <c r="AB588" s="15"/>
      <c r="AC588" s="15"/>
      <c r="AD588" s="15"/>
      <c r="AE588" s="15"/>
      <c r="AT588" s="265" t="s">
        <v>307</v>
      </c>
      <c r="AU588" s="265" t="s">
        <v>81</v>
      </c>
      <c r="AV588" s="15" t="s">
        <v>303</v>
      </c>
      <c r="AW588" s="15" t="s">
        <v>33</v>
      </c>
      <c r="AX588" s="15" t="s">
        <v>79</v>
      </c>
      <c r="AY588" s="265" t="s">
        <v>295</v>
      </c>
    </row>
    <row r="589" s="2" customFormat="1" ht="44.25" customHeight="1">
      <c r="A589" s="40"/>
      <c r="B589" s="41"/>
      <c r="C589" s="215" t="s">
        <v>1684</v>
      </c>
      <c r="D589" s="215" t="s">
        <v>298</v>
      </c>
      <c r="E589" s="216" t="s">
        <v>1659</v>
      </c>
      <c r="F589" s="217" t="s">
        <v>1660</v>
      </c>
      <c r="G589" s="218" t="s">
        <v>301</v>
      </c>
      <c r="H589" s="219">
        <v>200</v>
      </c>
      <c r="I589" s="220"/>
      <c r="J589" s="221">
        <f>ROUND(I589*H589,2)</f>
        <v>0</v>
      </c>
      <c r="K589" s="217" t="s">
        <v>302</v>
      </c>
      <c r="L589" s="46"/>
      <c r="M589" s="222" t="s">
        <v>21</v>
      </c>
      <c r="N589" s="223" t="s">
        <v>43</v>
      </c>
      <c r="O589" s="86"/>
      <c r="P589" s="224">
        <f>O589*H589</f>
        <v>0</v>
      </c>
      <c r="Q589" s="224">
        <v>0</v>
      </c>
      <c r="R589" s="224">
        <f>Q589*H589</f>
        <v>0</v>
      </c>
      <c r="S589" s="224">
        <v>0</v>
      </c>
      <c r="T589" s="225">
        <f>S589*H589</f>
        <v>0</v>
      </c>
      <c r="U589" s="40"/>
      <c r="V589" s="40"/>
      <c r="W589" s="40"/>
      <c r="X589" s="40"/>
      <c r="Y589" s="40"/>
      <c r="Z589" s="40"/>
      <c r="AA589" s="40"/>
      <c r="AB589" s="40"/>
      <c r="AC589" s="40"/>
      <c r="AD589" s="40"/>
      <c r="AE589" s="40"/>
      <c r="AR589" s="226" t="s">
        <v>373</v>
      </c>
      <c r="AT589" s="226" t="s">
        <v>298</v>
      </c>
      <c r="AU589" s="226" t="s">
        <v>81</v>
      </c>
      <c r="AY589" s="19" t="s">
        <v>295</v>
      </c>
      <c r="BE589" s="227">
        <f>IF(N589="základní",J589,0)</f>
        <v>0</v>
      </c>
      <c r="BF589" s="227">
        <f>IF(N589="snížená",J589,0)</f>
        <v>0</v>
      </c>
      <c r="BG589" s="227">
        <f>IF(N589="zákl. přenesená",J589,0)</f>
        <v>0</v>
      </c>
      <c r="BH589" s="227">
        <f>IF(N589="sníž. přenesená",J589,0)</f>
        <v>0</v>
      </c>
      <c r="BI589" s="227">
        <f>IF(N589="nulová",J589,0)</f>
        <v>0</v>
      </c>
      <c r="BJ589" s="19" t="s">
        <v>79</v>
      </c>
      <c r="BK589" s="227">
        <f>ROUND(I589*H589,2)</f>
        <v>0</v>
      </c>
      <c r="BL589" s="19" t="s">
        <v>373</v>
      </c>
      <c r="BM589" s="226" t="s">
        <v>2144</v>
      </c>
    </row>
    <row r="590" s="2" customFormat="1">
      <c r="A590" s="40"/>
      <c r="B590" s="41"/>
      <c r="C590" s="42"/>
      <c r="D590" s="228" t="s">
        <v>305</v>
      </c>
      <c r="E590" s="42"/>
      <c r="F590" s="229" t="s">
        <v>1662</v>
      </c>
      <c r="G590" s="42"/>
      <c r="H590" s="42"/>
      <c r="I590" s="230"/>
      <c r="J590" s="42"/>
      <c r="K590" s="42"/>
      <c r="L590" s="46"/>
      <c r="M590" s="231"/>
      <c r="N590" s="232"/>
      <c r="O590" s="86"/>
      <c r="P590" s="86"/>
      <c r="Q590" s="86"/>
      <c r="R590" s="86"/>
      <c r="S590" s="86"/>
      <c r="T590" s="87"/>
      <c r="U590" s="40"/>
      <c r="V590" s="40"/>
      <c r="W590" s="40"/>
      <c r="X590" s="40"/>
      <c r="Y590" s="40"/>
      <c r="Z590" s="40"/>
      <c r="AA590" s="40"/>
      <c r="AB590" s="40"/>
      <c r="AC590" s="40"/>
      <c r="AD590" s="40"/>
      <c r="AE590" s="40"/>
      <c r="AT590" s="19" t="s">
        <v>305</v>
      </c>
      <c r="AU590" s="19" t="s">
        <v>81</v>
      </c>
    </row>
    <row r="591" s="14" customFormat="1">
      <c r="A591" s="14"/>
      <c r="B591" s="244"/>
      <c r="C591" s="245"/>
      <c r="D591" s="235" t="s">
        <v>307</v>
      </c>
      <c r="E591" s="246" t="s">
        <v>21</v>
      </c>
      <c r="F591" s="247" t="s">
        <v>1663</v>
      </c>
      <c r="G591" s="245"/>
      <c r="H591" s="248">
        <v>200</v>
      </c>
      <c r="I591" s="249"/>
      <c r="J591" s="245"/>
      <c r="K591" s="245"/>
      <c r="L591" s="250"/>
      <c r="M591" s="251"/>
      <c r="N591" s="252"/>
      <c r="O591" s="252"/>
      <c r="P591" s="252"/>
      <c r="Q591" s="252"/>
      <c r="R591" s="252"/>
      <c r="S591" s="252"/>
      <c r="T591" s="253"/>
      <c r="U591" s="14"/>
      <c r="V591" s="14"/>
      <c r="W591" s="14"/>
      <c r="X591" s="14"/>
      <c r="Y591" s="14"/>
      <c r="Z591" s="14"/>
      <c r="AA591" s="14"/>
      <c r="AB591" s="14"/>
      <c r="AC591" s="14"/>
      <c r="AD591" s="14"/>
      <c r="AE591" s="14"/>
      <c r="AT591" s="254" t="s">
        <v>307</v>
      </c>
      <c r="AU591" s="254" t="s">
        <v>81</v>
      </c>
      <c r="AV591" s="14" t="s">
        <v>81</v>
      </c>
      <c r="AW591" s="14" t="s">
        <v>33</v>
      </c>
      <c r="AX591" s="14" t="s">
        <v>72</v>
      </c>
      <c r="AY591" s="254" t="s">
        <v>295</v>
      </c>
    </row>
    <row r="592" s="15" customFormat="1">
      <c r="A592" s="15"/>
      <c r="B592" s="255"/>
      <c r="C592" s="256"/>
      <c r="D592" s="235" t="s">
        <v>307</v>
      </c>
      <c r="E592" s="257" t="s">
        <v>21</v>
      </c>
      <c r="F592" s="258" t="s">
        <v>312</v>
      </c>
      <c r="G592" s="256"/>
      <c r="H592" s="259">
        <v>200</v>
      </c>
      <c r="I592" s="260"/>
      <c r="J592" s="256"/>
      <c r="K592" s="256"/>
      <c r="L592" s="261"/>
      <c r="M592" s="262"/>
      <c r="N592" s="263"/>
      <c r="O592" s="263"/>
      <c r="P592" s="263"/>
      <c r="Q592" s="263"/>
      <c r="R592" s="263"/>
      <c r="S592" s="263"/>
      <c r="T592" s="264"/>
      <c r="U592" s="15"/>
      <c r="V592" s="15"/>
      <c r="W592" s="15"/>
      <c r="X592" s="15"/>
      <c r="Y592" s="15"/>
      <c r="Z592" s="15"/>
      <c r="AA592" s="15"/>
      <c r="AB592" s="15"/>
      <c r="AC592" s="15"/>
      <c r="AD592" s="15"/>
      <c r="AE592" s="15"/>
      <c r="AT592" s="265" t="s">
        <v>307</v>
      </c>
      <c r="AU592" s="265" t="s">
        <v>81</v>
      </c>
      <c r="AV592" s="15" t="s">
        <v>303</v>
      </c>
      <c r="AW592" s="15" t="s">
        <v>33</v>
      </c>
      <c r="AX592" s="15" t="s">
        <v>79</v>
      </c>
      <c r="AY592" s="265" t="s">
        <v>295</v>
      </c>
    </row>
    <row r="593" s="2" customFormat="1" ht="16.5" customHeight="1">
      <c r="A593" s="40"/>
      <c r="B593" s="41"/>
      <c r="C593" s="286" t="s">
        <v>1528</v>
      </c>
      <c r="D593" s="286" t="s">
        <v>947</v>
      </c>
      <c r="E593" s="287" t="s">
        <v>1174</v>
      </c>
      <c r="F593" s="288" t="s">
        <v>1175</v>
      </c>
      <c r="G593" s="289" t="s">
        <v>301</v>
      </c>
      <c r="H593" s="290">
        <v>210</v>
      </c>
      <c r="I593" s="291"/>
      <c r="J593" s="292">
        <f>ROUND(I593*H593,2)</f>
        <v>0</v>
      </c>
      <c r="K593" s="288" t="s">
        <v>302</v>
      </c>
      <c r="L593" s="293"/>
      <c r="M593" s="294" t="s">
        <v>21</v>
      </c>
      <c r="N593" s="295" t="s">
        <v>43</v>
      </c>
      <c r="O593" s="86"/>
      <c r="P593" s="224">
        <f>O593*H593</f>
        <v>0</v>
      </c>
      <c r="Q593" s="224">
        <v>1.0000000000000001E-05</v>
      </c>
      <c r="R593" s="224">
        <f>Q593*H593</f>
        <v>0.0021000000000000003</v>
      </c>
      <c r="S593" s="224">
        <v>0</v>
      </c>
      <c r="T593" s="225">
        <f>S593*H593</f>
        <v>0</v>
      </c>
      <c r="U593" s="40"/>
      <c r="V593" s="40"/>
      <c r="W593" s="40"/>
      <c r="X593" s="40"/>
      <c r="Y593" s="40"/>
      <c r="Z593" s="40"/>
      <c r="AA593" s="40"/>
      <c r="AB593" s="40"/>
      <c r="AC593" s="40"/>
      <c r="AD593" s="40"/>
      <c r="AE593" s="40"/>
      <c r="AR593" s="226" t="s">
        <v>997</v>
      </c>
      <c r="AT593" s="226" t="s">
        <v>947</v>
      </c>
      <c r="AU593" s="226" t="s">
        <v>81</v>
      </c>
      <c r="AY593" s="19" t="s">
        <v>295</v>
      </c>
      <c r="BE593" s="227">
        <f>IF(N593="základní",J593,0)</f>
        <v>0</v>
      </c>
      <c r="BF593" s="227">
        <f>IF(N593="snížená",J593,0)</f>
        <v>0</v>
      </c>
      <c r="BG593" s="227">
        <f>IF(N593="zákl. přenesená",J593,0)</f>
        <v>0</v>
      </c>
      <c r="BH593" s="227">
        <f>IF(N593="sníž. přenesená",J593,0)</f>
        <v>0</v>
      </c>
      <c r="BI593" s="227">
        <f>IF(N593="nulová",J593,0)</f>
        <v>0</v>
      </c>
      <c r="BJ593" s="19" t="s">
        <v>79</v>
      </c>
      <c r="BK593" s="227">
        <f>ROUND(I593*H593,2)</f>
        <v>0</v>
      </c>
      <c r="BL593" s="19" t="s">
        <v>373</v>
      </c>
      <c r="BM593" s="226" t="s">
        <v>2145</v>
      </c>
    </row>
    <row r="594" s="14" customFormat="1">
      <c r="A594" s="14"/>
      <c r="B594" s="244"/>
      <c r="C594" s="245"/>
      <c r="D594" s="235" t="s">
        <v>307</v>
      </c>
      <c r="E594" s="245"/>
      <c r="F594" s="247" t="s">
        <v>1177</v>
      </c>
      <c r="G594" s="245"/>
      <c r="H594" s="248">
        <v>210</v>
      </c>
      <c r="I594" s="249"/>
      <c r="J594" s="245"/>
      <c r="K594" s="245"/>
      <c r="L594" s="250"/>
      <c r="M594" s="251"/>
      <c r="N594" s="252"/>
      <c r="O594" s="252"/>
      <c r="P594" s="252"/>
      <c r="Q594" s="252"/>
      <c r="R594" s="252"/>
      <c r="S594" s="252"/>
      <c r="T594" s="253"/>
      <c r="U594" s="14"/>
      <c r="V594" s="14"/>
      <c r="W594" s="14"/>
      <c r="X594" s="14"/>
      <c r="Y594" s="14"/>
      <c r="Z594" s="14"/>
      <c r="AA594" s="14"/>
      <c r="AB594" s="14"/>
      <c r="AC594" s="14"/>
      <c r="AD594" s="14"/>
      <c r="AE594" s="14"/>
      <c r="AT594" s="254" t="s">
        <v>307</v>
      </c>
      <c r="AU594" s="254" t="s">
        <v>81</v>
      </c>
      <c r="AV594" s="14" t="s">
        <v>81</v>
      </c>
      <c r="AW594" s="14" t="s">
        <v>4</v>
      </c>
      <c r="AX594" s="14" t="s">
        <v>79</v>
      </c>
      <c r="AY594" s="254" t="s">
        <v>295</v>
      </c>
    </row>
    <row r="595" s="2" customFormat="1" ht="33" customHeight="1">
      <c r="A595" s="40"/>
      <c r="B595" s="41"/>
      <c r="C595" s="215" t="s">
        <v>1820</v>
      </c>
      <c r="D595" s="215" t="s">
        <v>298</v>
      </c>
      <c r="E595" s="216" t="s">
        <v>1667</v>
      </c>
      <c r="F595" s="217" t="s">
        <v>1668</v>
      </c>
      <c r="G595" s="218" t="s">
        <v>301</v>
      </c>
      <c r="H595" s="219">
        <v>777.04700000000003</v>
      </c>
      <c r="I595" s="220"/>
      <c r="J595" s="221">
        <f>ROUND(I595*H595,2)</f>
        <v>0</v>
      </c>
      <c r="K595" s="217" t="s">
        <v>302</v>
      </c>
      <c r="L595" s="46"/>
      <c r="M595" s="222" t="s">
        <v>21</v>
      </c>
      <c r="N595" s="223" t="s">
        <v>43</v>
      </c>
      <c r="O595" s="86"/>
      <c r="P595" s="224">
        <f>O595*H595</f>
        <v>0</v>
      </c>
      <c r="Q595" s="224">
        <v>0.00020000000000000001</v>
      </c>
      <c r="R595" s="224">
        <f>Q595*H595</f>
        <v>0.1554094</v>
      </c>
      <c r="S595" s="224">
        <v>0</v>
      </c>
      <c r="T595" s="225">
        <f>S595*H595</f>
        <v>0</v>
      </c>
      <c r="U595" s="40"/>
      <c r="V595" s="40"/>
      <c r="W595" s="40"/>
      <c r="X595" s="40"/>
      <c r="Y595" s="40"/>
      <c r="Z595" s="40"/>
      <c r="AA595" s="40"/>
      <c r="AB595" s="40"/>
      <c r="AC595" s="40"/>
      <c r="AD595" s="40"/>
      <c r="AE595" s="40"/>
      <c r="AR595" s="226" t="s">
        <v>373</v>
      </c>
      <c r="AT595" s="226" t="s">
        <v>298</v>
      </c>
      <c r="AU595" s="226" t="s">
        <v>81</v>
      </c>
      <c r="AY595" s="19" t="s">
        <v>295</v>
      </c>
      <c r="BE595" s="227">
        <f>IF(N595="základní",J595,0)</f>
        <v>0</v>
      </c>
      <c r="BF595" s="227">
        <f>IF(N595="snížená",J595,0)</f>
        <v>0</v>
      </c>
      <c r="BG595" s="227">
        <f>IF(N595="zákl. přenesená",J595,0)</f>
        <v>0</v>
      </c>
      <c r="BH595" s="227">
        <f>IF(N595="sníž. přenesená",J595,0)</f>
        <v>0</v>
      </c>
      <c r="BI595" s="227">
        <f>IF(N595="nulová",J595,0)</f>
        <v>0</v>
      </c>
      <c r="BJ595" s="19" t="s">
        <v>79</v>
      </c>
      <c r="BK595" s="227">
        <f>ROUND(I595*H595,2)</f>
        <v>0</v>
      </c>
      <c r="BL595" s="19" t="s">
        <v>373</v>
      </c>
      <c r="BM595" s="226" t="s">
        <v>2146</v>
      </c>
    </row>
    <row r="596" s="2" customFormat="1">
      <c r="A596" s="40"/>
      <c r="B596" s="41"/>
      <c r="C596" s="42"/>
      <c r="D596" s="228" t="s">
        <v>305</v>
      </c>
      <c r="E596" s="42"/>
      <c r="F596" s="229" t="s">
        <v>1670</v>
      </c>
      <c r="G596" s="42"/>
      <c r="H596" s="42"/>
      <c r="I596" s="230"/>
      <c r="J596" s="42"/>
      <c r="K596" s="42"/>
      <c r="L596" s="46"/>
      <c r="M596" s="231"/>
      <c r="N596" s="232"/>
      <c r="O596" s="86"/>
      <c r="P596" s="86"/>
      <c r="Q596" s="86"/>
      <c r="R596" s="86"/>
      <c r="S596" s="86"/>
      <c r="T596" s="87"/>
      <c r="U596" s="40"/>
      <c r="V596" s="40"/>
      <c r="W596" s="40"/>
      <c r="X596" s="40"/>
      <c r="Y596" s="40"/>
      <c r="Z596" s="40"/>
      <c r="AA596" s="40"/>
      <c r="AB596" s="40"/>
      <c r="AC596" s="40"/>
      <c r="AD596" s="40"/>
      <c r="AE596" s="40"/>
      <c r="AT596" s="19" t="s">
        <v>305</v>
      </c>
      <c r="AU596" s="19" t="s">
        <v>81</v>
      </c>
    </row>
    <row r="597" s="13" customFormat="1">
      <c r="A597" s="13"/>
      <c r="B597" s="233"/>
      <c r="C597" s="234"/>
      <c r="D597" s="235" t="s">
        <v>307</v>
      </c>
      <c r="E597" s="236" t="s">
        <v>21</v>
      </c>
      <c r="F597" s="237" t="s">
        <v>1671</v>
      </c>
      <c r="G597" s="234"/>
      <c r="H597" s="236" t="s">
        <v>21</v>
      </c>
      <c r="I597" s="238"/>
      <c r="J597" s="234"/>
      <c r="K597" s="234"/>
      <c r="L597" s="239"/>
      <c r="M597" s="240"/>
      <c r="N597" s="241"/>
      <c r="O597" s="241"/>
      <c r="P597" s="241"/>
      <c r="Q597" s="241"/>
      <c r="R597" s="241"/>
      <c r="S597" s="241"/>
      <c r="T597" s="242"/>
      <c r="U597" s="13"/>
      <c r="V597" s="13"/>
      <c r="W597" s="13"/>
      <c r="X597" s="13"/>
      <c r="Y597" s="13"/>
      <c r="Z597" s="13"/>
      <c r="AA597" s="13"/>
      <c r="AB597" s="13"/>
      <c r="AC597" s="13"/>
      <c r="AD597" s="13"/>
      <c r="AE597" s="13"/>
      <c r="AT597" s="243" t="s">
        <v>307</v>
      </c>
      <c r="AU597" s="243" t="s">
        <v>81</v>
      </c>
      <c r="AV597" s="13" t="s">
        <v>79</v>
      </c>
      <c r="AW597" s="13" t="s">
        <v>33</v>
      </c>
      <c r="AX597" s="13" t="s">
        <v>72</v>
      </c>
      <c r="AY597" s="243" t="s">
        <v>295</v>
      </c>
    </row>
    <row r="598" s="14" customFormat="1">
      <c r="A598" s="14"/>
      <c r="B598" s="244"/>
      <c r="C598" s="245"/>
      <c r="D598" s="235" t="s">
        <v>307</v>
      </c>
      <c r="E598" s="246" t="s">
        <v>21</v>
      </c>
      <c r="F598" s="247" t="s">
        <v>1188</v>
      </c>
      <c r="G598" s="245"/>
      <c r="H598" s="248">
        <v>173.53</v>
      </c>
      <c r="I598" s="249"/>
      <c r="J598" s="245"/>
      <c r="K598" s="245"/>
      <c r="L598" s="250"/>
      <c r="M598" s="251"/>
      <c r="N598" s="252"/>
      <c r="O598" s="252"/>
      <c r="P598" s="252"/>
      <c r="Q598" s="252"/>
      <c r="R598" s="252"/>
      <c r="S598" s="252"/>
      <c r="T598" s="253"/>
      <c r="U598" s="14"/>
      <c r="V598" s="14"/>
      <c r="W598" s="14"/>
      <c r="X598" s="14"/>
      <c r="Y598" s="14"/>
      <c r="Z598" s="14"/>
      <c r="AA598" s="14"/>
      <c r="AB598" s="14"/>
      <c r="AC598" s="14"/>
      <c r="AD598" s="14"/>
      <c r="AE598" s="14"/>
      <c r="AT598" s="254" t="s">
        <v>307</v>
      </c>
      <c r="AU598" s="254" t="s">
        <v>81</v>
      </c>
      <c r="AV598" s="14" t="s">
        <v>81</v>
      </c>
      <c r="AW598" s="14" t="s">
        <v>33</v>
      </c>
      <c r="AX598" s="14" t="s">
        <v>72</v>
      </c>
      <c r="AY598" s="254" t="s">
        <v>295</v>
      </c>
    </row>
    <row r="599" s="16" customFormat="1">
      <c r="A599" s="16"/>
      <c r="B599" s="270"/>
      <c r="C599" s="271"/>
      <c r="D599" s="235" t="s">
        <v>307</v>
      </c>
      <c r="E599" s="272" t="s">
        <v>21</v>
      </c>
      <c r="F599" s="273" t="s">
        <v>433</v>
      </c>
      <c r="G599" s="271"/>
      <c r="H599" s="274">
        <v>173.53</v>
      </c>
      <c r="I599" s="275"/>
      <c r="J599" s="271"/>
      <c r="K599" s="271"/>
      <c r="L599" s="276"/>
      <c r="M599" s="277"/>
      <c r="N599" s="278"/>
      <c r="O599" s="278"/>
      <c r="P599" s="278"/>
      <c r="Q599" s="278"/>
      <c r="R599" s="278"/>
      <c r="S599" s="278"/>
      <c r="T599" s="279"/>
      <c r="U599" s="16"/>
      <c r="V599" s="16"/>
      <c r="W599" s="16"/>
      <c r="X599" s="16"/>
      <c r="Y599" s="16"/>
      <c r="Z599" s="16"/>
      <c r="AA599" s="16"/>
      <c r="AB599" s="16"/>
      <c r="AC599" s="16"/>
      <c r="AD599" s="16"/>
      <c r="AE599" s="16"/>
      <c r="AT599" s="280" t="s">
        <v>307</v>
      </c>
      <c r="AU599" s="280" t="s">
        <v>81</v>
      </c>
      <c r="AV599" s="16" t="s">
        <v>92</v>
      </c>
      <c r="AW599" s="16" t="s">
        <v>33</v>
      </c>
      <c r="AX599" s="16" t="s">
        <v>72</v>
      </c>
      <c r="AY599" s="280" t="s">
        <v>295</v>
      </c>
    </row>
    <row r="600" s="13" customFormat="1">
      <c r="A600" s="13"/>
      <c r="B600" s="233"/>
      <c r="C600" s="234"/>
      <c r="D600" s="235" t="s">
        <v>307</v>
      </c>
      <c r="E600" s="236" t="s">
        <v>21</v>
      </c>
      <c r="F600" s="237" t="s">
        <v>1672</v>
      </c>
      <c r="G600" s="234"/>
      <c r="H600" s="236" t="s">
        <v>21</v>
      </c>
      <c r="I600" s="238"/>
      <c r="J600" s="234"/>
      <c r="K600" s="234"/>
      <c r="L600" s="239"/>
      <c r="M600" s="240"/>
      <c r="N600" s="241"/>
      <c r="O600" s="241"/>
      <c r="P600" s="241"/>
      <c r="Q600" s="241"/>
      <c r="R600" s="241"/>
      <c r="S600" s="241"/>
      <c r="T600" s="242"/>
      <c r="U600" s="13"/>
      <c r="V600" s="13"/>
      <c r="W600" s="13"/>
      <c r="X600" s="13"/>
      <c r="Y600" s="13"/>
      <c r="Z600" s="13"/>
      <c r="AA600" s="13"/>
      <c r="AB600" s="13"/>
      <c r="AC600" s="13"/>
      <c r="AD600" s="13"/>
      <c r="AE600" s="13"/>
      <c r="AT600" s="243" t="s">
        <v>307</v>
      </c>
      <c r="AU600" s="243" t="s">
        <v>81</v>
      </c>
      <c r="AV600" s="13" t="s">
        <v>79</v>
      </c>
      <c r="AW600" s="13" t="s">
        <v>33</v>
      </c>
      <c r="AX600" s="13" t="s">
        <v>72</v>
      </c>
      <c r="AY600" s="243" t="s">
        <v>295</v>
      </c>
    </row>
    <row r="601" s="13" customFormat="1">
      <c r="A601" s="13"/>
      <c r="B601" s="233"/>
      <c r="C601" s="234"/>
      <c r="D601" s="235" t="s">
        <v>307</v>
      </c>
      <c r="E601" s="236" t="s">
        <v>21</v>
      </c>
      <c r="F601" s="237" t="s">
        <v>864</v>
      </c>
      <c r="G601" s="234"/>
      <c r="H601" s="236" t="s">
        <v>21</v>
      </c>
      <c r="I601" s="238"/>
      <c r="J601" s="234"/>
      <c r="K601" s="234"/>
      <c r="L601" s="239"/>
      <c r="M601" s="240"/>
      <c r="N601" s="241"/>
      <c r="O601" s="241"/>
      <c r="P601" s="241"/>
      <c r="Q601" s="241"/>
      <c r="R601" s="241"/>
      <c r="S601" s="241"/>
      <c r="T601" s="242"/>
      <c r="U601" s="13"/>
      <c r="V601" s="13"/>
      <c r="W601" s="13"/>
      <c r="X601" s="13"/>
      <c r="Y601" s="13"/>
      <c r="Z601" s="13"/>
      <c r="AA601" s="13"/>
      <c r="AB601" s="13"/>
      <c r="AC601" s="13"/>
      <c r="AD601" s="13"/>
      <c r="AE601" s="13"/>
      <c r="AT601" s="243" t="s">
        <v>307</v>
      </c>
      <c r="AU601" s="243" t="s">
        <v>81</v>
      </c>
      <c r="AV601" s="13" t="s">
        <v>79</v>
      </c>
      <c r="AW601" s="13" t="s">
        <v>33</v>
      </c>
      <c r="AX601" s="13" t="s">
        <v>72</v>
      </c>
      <c r="AY601" s="243" t="s">
        <v>295</v>
      </c>
    </row>
    <row r="602" s="14" customFormat="1">
      <c r="A602" s="14"/>
      <c r="B602" s="244"/>
      <c r="C602" s="245"/>
      <c r="D602" s="235" t="s">
        <v>307</v>
      </c>
      <c r="E602" s="246" t="s">
        <v>21</v>
      </c>
      <c r="F602" s="247" t="s">
        <v>1673</v>
      </c>
      <c r="G602" s="245"/>
      <c r="H602" s="248">
        <v>29.5</v>
      </c>
      <c r="I602" s="249"/>
      <c r="J602" s="245"/>
      <c r="K602" s="245"/>
      <c r="L602" s="250"/>
      <c r="M602" s="251"/>
      <c r="N602" s="252"/>
      <c r="O602" s="252"/>
      <c r="P602" s="252"/>
      <c r="Q602" s="252"/>
      <c r="R602" s="252"/>
      <c r="S602" s="252"/>
      <c r="T602" s="253"/>
      <c r="U602" s="14"/>
      <c r="V602" s="14"/>
      <c r="W602" s="14"/>
      <c r="X602" s="14"/>
      <c r="Y602" s="14"/>
      <c r="Z602" s="14"/>
      <c r="AA602" s="14"/>
      <c r="AB602" s="14"/>
      <c r="AC602" s="14"/>
      <c r="AD602" s="14"/>
      <c r="AE602" s="14"/>
      <c r="AT602" s="254" t="s">
        <v>307</v>
      </c>
      <c r="AU602" s="254" t="s">
        <v>81</v>
      </c>
      <c r="AV602" s="14" t="s">
        <v>81</v>
      </c>
      <c r="AW602" s="14" t="s">
        <v>33</v>
      </c>
      <c r="AX602" s="14" t="s">
        <v>72</v>
      </c>
      <c r="AY602" s="254" t="s">
        <v>295</v>
      </c>
    </row>
    <row r="603" s="13" customFormat="1">
      <c r="A603" s="13"/>
      <c r="B603" s="233"/>
      <c r="C603" s="234"/>
      <c r="D603" s="235" t="s">
        <v>307</v>
      </c>
      <c r="E603" s="236" t="s">
        <v>21</v>
      </c>
      <c r="F603" s="237" t="s">
        <v>1674</v>
      </c>
      <c r="G603" s="234"/>
      <c r="H603" s="236" t="s">
        <v>21</v>
      </c>
      <c r="I603" s="238"/>
      <c r="J603" s="234"/>
      <c r="K603" s="234"/>
      <c r="L603" s="239"/>
      <c r="M603" s="240"/>
      <c r="N603" s="241"/>
      <c r="O603" s="241"/>
      <c r="P603" s="241"/>
      <c r="Q603" s="241"/>
      <c r="R603" s="241"/>
      <c r="S603" s="241"/>
      <c r="T603" s="242"/>
      <c r="U603" s="13"/>
      <c r="V603" s="13"/>
      <c r="W603" s="13"/>
      <c r="X603" s="13"/>
      <c r="Y603" s="13"/>
      <c r="Z603" s="13"/>
      <c r="AA603" s="13"/>
      <c r="AB603" s="13"/>
      <c r="AC603" s="13"/>
      <c r="AD603" s="13"/>
      <c r="AE603" s="13"/>
      <c r="AT603" s="243" t="s">
        <v>307</v>
      </c>
      <c r="AU603" s="243" t="s">
        <v>81</v>
      </c>
      <c r="AV603" s="13" t="s">
        <v>79</v>
      </c>
      <c r="AW603" s="13" t="s">
        <v>33</v>
      </c>
      <c r="AX603" s="13" t="s">
        <v>72</v>
      </c>
      <c r="AY603" s="243" t="s">
        <v>295</v>
      </c>
    </row>
    <row r="604" s="14" customFormat="1">
      <c r="A604" s="14"/>
      <c r="B604" s="244"/>
      <c r="C604" s="245"/>
      <c r="D604" s="235" t="s">
        <v>307</v>
      </c>
      <c r="E604" s="246" t="s">
        <v>21</v>
      </c>
      <c r="F604" s="247" t="s">
        <v>1675</v>
      </c>
      <c r="G604" s="245"/>
      <c r="H604" s="248">
        <v>202.375</v>
      </c>
      <c r="I604" s="249"/>
      <c r="J604" s="245"/>
      <c r="K604" s="245"/>
      <c r="L604" s="250"/>
      <c r="M604" s="251"/>
      <c r="N604" s="252"/>
      <c r="O604" s="252"/>
      <c r="P604" s="252"/>
      <c r="Q604" s="252"/>
      <c r="R604" s="252"/>
      <c r="S604" s="252"/>
      <c r="T604" s="253"/>
      <c r="U604" s="14"/>
      <c r="V604" s="14"/>
      <c r="W604" s="14"/>
      <c r="X604" s="14"/>
      <c r="Y604" s="14"/>
      <c r="Z604" s="14"/>
      <c r="AA604" s="14"/>
      <c r="AB604" s="14"/>
      <c r="AC604" s="14"/>
      <c r="AD604" s="14"/>
      <c r="AE604" s="14"/>
      <c r="AT604" s="254" t="s">
        <v>307</v>
      </c>
      <c r="AU604" s="254" t="s">
        <v>81</v>
      </c>
      <c r="AV604" s="14" t="s">
        <v>81</v>
      </c>
      <c r="AW604" s="14" t="s">
        <v>33</v>
      </c>
      <c r="AX604" s="14" t="s">
        <v>72</v>
      </c>
      <c r="AY604" s="254" t="s">
        <v>295</v>
      </c>
    </row>
    <row r="605" s="13" customFormat="1">
      <c r="A605" s="13"/>
      <c r="B605" s="233"/>
      <c r="C605" s="234"/>
      <c r="D605" s="235" t="s">
        <v>307</v>
      </c>
      <c r="E605" s="236" t="s">
        <v>21</v>
      </c>
      <c r="F605" s="237" t="s">
        <v>1655</v>
      </c>
      <c r="G605" s="234"/>
      <c r="H605" s="236" t="s">
        <v>21</v>
      </c>
      <c r="I605" s="238"/>
      <c r="J605" s="234"/>
      <c r="K605" s="234"/>
      <c r="L605" s="239"/>
      <c r="M605" s="240"/>
      <c r="N605" s="241"/>
      <c r="O605" s="241"/>
      <c r="P605" s="241"/>
      <c r="Q605" s="241"/>
      <c r="R605" s="241"/>
      <c r="S605" s="241"/>
      <c r="T605" s="242"/>
      <c r="U605" s="13"/>
      <c r="V605" s="13"/>
      <c r="W605" s="13"/>
      <c r="X605" s="13"/>
      <c r="Y605" s="13"/>
      <c r="Z605" s="13"/>
      <c r="AA605" s="13"/>
      <c r="AB605" s="13"/>
      <c r="AC605" s="13"/>
      <c r="AD605" s="13"/>
      <c r="AE605" s="13"/>
      <c r="AT605" s="243" t="s">
        <v>307</v>
      </c>
      <c r="AU605" s="243" t="s">
        <v>81</v>
      </c>
      <c r="AV605" s="13" t="s">
        <v>79</v>
      </c>
      <c r="AW605" s="13" t="s">
        <v>33</v>
      </c>
      <c r="AX605" s="13" t="s">
        <v>72</v>
      </c>
      <c r="AY605" s="243" t="s">
        <v>295</v>
      </c>
    </row>
    <row r="606" s="14" customFormat="1">
      <c r="A606" s="14"/>
      <c r="B606" s="244"/>
      <c r="C606" s="245"/>
      <c r="D606" s="235" t="s">
        <v>307</v>
      </c>
      <c r="E606" s="246" t="s">
        <v>21</v>
      </c>
      <c r="F606" s="247" t="s">
        <v>1676</v>
      </c>
      <c r="G606" s="245"/>
      <c r="H606" s="248">
        <v>47.25</v>
      </c>
      <c r="I606" s="249"/>
      <c r="J606" s="245"/>
      <c r="K606" s="245"/>
      <c r="L606" s="250"/>
      <c r="M606" s="251"/>
      <c r="N606" s="252"/>
      <c r="O606" s="252"/>
      <c r="P606" s="252"/>
      <c r="Q606" s="252"/>
      <c r="R606" s="252"/>
      <c r="S606" s="252"/>
      <c r="T606" s="253"/>
      <c r="U606" s="14"/>
      <c r="V606" s="14"/>
      <c r="W606" s="14"/>
      <c r="X606" s="14"/>
      <c r="Y606" s="14"/>
      <c r="Z606" s="14"/>
      <c r="AA606" s="14"/>
      <c r="AB606" s="14"/>
      <c r="AC606" s="14"/>
      <c r="AD606" s="14"/>
      <c r="AE606" s="14"/>
      <c r="AT606" s="254" t="s">
        <v>307</v>
      </c>
      <c r="AU606" s="254" t="s">
        <v>81</v>
      </c>
      <c r="AV606" s="14" t="s">
        <v>81</v>
      </c>
      <c r="AW606" s="14" t="s">
        <v>33</v>
      </c>
      <c r="AX606" s="14" t="s">
        <v>72</v>
      </c>
      <c r="AY606" s="254" t="s">
        <v>295</v>
      </c>
    </row>
    <row r="607" s="13" customFormat="1">
      <c r="A607" s="13"/>
      <c r="B607" s="233"/>
      <c r="C607" s="234"/>
      <c r="D607" s="235" t="s">
        <v>307</v>
      </c>
      <c r="E607" s="236" t="s">
        <v>21</v>
      </c>
      <c r="F607" s="237" t="s">
        <v>864</v>
      </c>
      <c r="G607" s="234"/>
      <c r="H607" s="236" t="s">
        <v>21</v>
      </c>
      <c r="I607" s="238"/>
      <c r="J607" s="234"/>
      <c r="K607" s="234"/>
      <c r="L607" s="239"/>
      <c r="M607" s="240"/>
      <c r="N607" s="241"/>
      <c r="O607" s="241"/>
      <c r="P607" s="241"/>
      <c r="Q607" s="241"/>
      <c r="R607" s="241"/>
      <c r="S607" s="241"/>
      <c r="T607" s="242"/>
      <c r="U607" s="13"/>
      <c r="V607" s="13"/>
      <c r="W607" s="13"/>
      <c r="X607" s="13"/>
      <c r="Y607" s="13"/>
      <c r="Z607" s="13"/>
      <c r="AA607" s="13"/>
      <c r="AB607" s="13"/>
      <c r="AC607" s="13"/>
      <c r="AD607" s="13"/>
      <c r="AE607" s="13"/>
      <c r="AT607" s="243" t="s">
        <v>307</v>
      </c>
      <c r="AU607" s="243" t="s">
        <v>81</v>
      </c>
      <c r="AV607" s="13" t="s">
        <v>79</v>
      </c>
      <c r="AW607" s="13" t="s">
        <v>33</v>
      </c>
      <c r="AX607" s="13" t="s">
        <v>72</v>
      </c>
      <c r="AY607" s="243" t="s">
        <v>295</v>
      </c>
    </row>
    <row r="608" s="14" customFormat="1">
      <c r="A608" s="14"/>
      <c r="B608" s="244"/>
      <c r="C608" s="245"/>
      <c r="D608" s="235" t="s">
        <v>307</v>
      </c>
      <c r="E608" s="246" t="s">
        <v>21</v>
      </c>
      <c r="F608" s="247" t="s">
        <v>1677</v>
      </c>
      <c r="G608" s="245"/>
      <c r="H608" s="248">
        <v>14.5</v>
      </c>
      <c r="I608" s="249"/>
      <c r="J608" s="245"/>
      <c r="K608" s="245"/>
      <c r="L608" s="250"/>
      <c r="M608" s="251"/>
      <c r="N608" s="252"/>
      <c r="O608" s="252"/>
      <c r="P608" s="252"/>
      <c r="Q608" s="252"/>
      <c r="R608" s="252"/>
      <c r="S608" s="252"/>
      <c r="T608" s="253"/>
      <c r="U608" s="14"/>
      <c r="V608" s="14"/>
      <c r="W608" s="14"/>
      <c r="X608" s="14"/>
      <c r="Y608" s="14"/>
      <c r="Z608" s="14"/>
      <c r="AA608" s="14"/>
      <c r="AB608" s="14"/>
      <c r="AC608" s="14"/>
      <c r="AD608" s="14"/>
      <c r="AE608" s="14"/>
      <c r="AT608" s="254" t="s">
        <v>307</v>
      </c>
      <c r="AU608" s="254" t="s">
        <v>81</v>
      </c>
      <c r="AV608" s="14" t="s">
        <v>81</v>
      </c>
      <c r="AW608" s="14" t="s">
        <v>33</v>
      </c>
      <c r="AX608" s="14" t="s">
        <v>72</v>
      </c>
      <c r="AY608" s="254" t="s">
        <v>295</v>
      </c>
    </row>
    <row r="609" s="13" customFormat="1">
      <c r="A609" s="13"/>
      <c r="B609" s="233"/>
      <c r="C609" s="234"/>
      <c r="D609" s="235" t="s">
        <v>307</v>
      </c>
      <c r="E609" s="236" t="s">
        <v>21</v>
      </c>
      <c r="F609" s="237" t="s">
        <v>1593</v>
      </c>
      <c r="G609" s="234"/>
      <c r="H609" s="236" t="s">
        <v>21</v>
      </c>
      <c r="I609" s="238"/>
      <c r="J609" s="234"/>
      <c r="K609" s="234"/>
      <c r="L609" s="239"/>
      <c r="M609" s="240"/>
      <c r="N609" s="241"/>
      <c r="O609" s="241"/>
      <c r="P609" s="241"/>
      <c r="Q609" s="241"/>
      <c r="R609" s="241"/>
      <c r="S609" s="241"/>
      <c r="T609" s="242"/>
      <c r="U609" s="13"/>
      <c r="V609" s="13"/>
      <c r="W609" s="13"/>
      <c r="X609" s="13"/>
      <c r="Y609" s="13"/>
      <c r="Z609" s="13"/>
      <c r="AA609" s="13"/>
      <c r="AB609" s="13"/>
      <c r="AC609" s="13"/>
      <c r="AD609" s="13"/>
      <c r="AE609" s="13"/>
      <c r="AT609" s="243" t="s">
        <v>307</v>
      </c>
      <c r="AU609" s="243" t="s">
        <v>81</v>
      </c>
      <c r="AV609" s="13" t="s">
        <v>79</v>
      </c>
      <c r="AW609" s="13" t="s">
        <v>33</v>
      </c>
      <c r="AX609" s="13" t="s">
        <v>72</v>
      </c>
      <c r="AY609" s="243" t="s">
        <v>295</v>
      </c>
    </row>
    <row r="610" s="14" customFormat="1">
      <c r="A610" s="14"/>
      <c r="B610" s="244"/>
      <c r="C610" s="245"/>
      <c r="D610" s="235" t="s">
        <v>307</v>
      </c>
      <c r="E610" s="246" t="s">
        <v>21</v>
      </c>
      <c r="F610" s="247" t="s">
        <v>1678</v>
      </c>
      <c r="G610" s="245"/>
      <c r="H610" s="248">
        <v>39.524999999999999</v>
      </c>
      <c r="I610" s="249"/>
      <c r="J610" s="245"/>
      <c r="K610" s="245"/>
      <c r="L610" s="250"/>
      <c r="M610" s="251"/>
      <c r="N610" s="252"/>
      <c r="O610" s="252"/>
      <c r="P610" s="252"/>
      <c r="Q610" s="252"/>
      <c r="R610" s="252"/>
      <c r="S610" s="252"/>
      <c r="T610" s="253"/>
      <c r="U610" s="14"/>
      <c r="V610" s="14"/>
      <c r="W610" s="14"/>
      <c r="X610" s="14"/>
      <c r="Y610" s="14"/>
      <c r="Z610" s="14"/>
      <c r="AA610" s="14"/>
      <c r="AB610" s="14"/>
      <c r="AC610" s="14"/>
      <c r="AD610" s="14"/>
      <c r="AE610" s="14"/>
      <c r="AT610" s="254" t="s">
        <v>307</v>
      </c>
      <c r="AU610" s="254" t="s">
        <v>81</v>
      </c>
      <c r="AV610" s="14" t="s">
        <v>81</v>
      </c>
      <c r="AW610" s="14" t="s">
        <v>33</v>
      </c>
      <c r="AX610" s="14" t="s">
        <v>72</v>
      </c>
      <c r="AY610" s="254" t="s">
        <v>295</v>
      </c>
    </row>
    <row r="611" s="14" customFormat="1">
      <c r="A611" s="14"/>
      <c r="B611" s="244"/>
      <c r="C611" s="245"/>
      <c r="D611" s="235" t="s">
        <v>307</v>
      </c>
      <c r="E611" s="246" t="s">
        <v>21</v>
      </c>
      <c r="F611" s="247" t="s">
        <v>1679</v>
      </c>
      <c r="G611" s="245"/>
      <c r="H611" s="248">
        <v>-20.367999999999999</v>
      </c>
      <c r="I611" s="249"/>
      <c r="J611" s="245"/>
      <c r="K611" s="245"/>
      <c r="L611" s="250"/>
      <c r="M611" s="251"/>
      <c r="N611" s="252"/>
      <c r="O611" s="252"/>
      <c r="P611" s="252"/>
      <c r="Q611" s="252"/>
      <c r="R611" s="252"/>
      <c r="S611" s="252"/>
      <c r="T611" s="253"/>
      <c r="U611" s="14"/>
      <c r="V611" s="14"/>
      <c r="W611" s="14"/>
      <c r="X611" s="14"/>
      <c r="Y611" s="14"/>
      <c r="Z611" s="14"/>
      <c r="AA611" s="14"/>
      <c r="AB611" s="14"/>
      <c r="AC611" s="14"/>
      <c r="AD611" s="14"/>
      <c r="AE611" s="14"/>
      <c r="AT611" s="254" t="s">
        <v>307</v>
      </c>
      <c r="AU611" s="254" t="s">
        <v>81</v>
      </c>
      <c r="AV611" s="14" t="s">
        <v>81</v>
      </c>
      <c r="AW611" s="14" t="s">
        <v>33</v>
      </c>
      <c r="AX611" s="14" t="s">
        <v>72</v>
      </c>
      <c r="AY611" s="254" t="s">
        <v>295</v>
      </c>
    </row>
    <row r="612" s="13" customFormat="1">
      <c r="A612" s="13"/>
      <c r="B612" s="233"/>
      <c r="C612" s="234"/>
      <c r="D612" s="235" t="s">
        <v>307</v>
      </c>
      <c r="E612" s="236" t="s">
        <v>21</v>
      </c>
      <c r="F612" s="237" t="s">
        <v>1596</v>
      </c>
      <c r="G612" s="234"/>
      <c r="H612" s="236" t="s">
        <v>21</v>
      </c>
      <c r="I612" s="238"/>
      <c r="J612" s="234"/>
      <c r="K612" s="234"/>
      <c r="L612" s="239"/>
      <c r="M612" s="240"/>
      <c r="N612" s="241"/>
      <c r="O612" s="241"/>
      <c r="P612" s="241"/>
      <c r="Q612" s="241"/>
      <c r="R612" s="241"/>
      <c r="S612" s="241"/>
      <c r="T612" s="242"/>
      <c r="U612" s="13"/>
      <c r="V612" s="13"/>
      <c r="W612" s="13"/>
      <c r="X612" s="13"/>
      <c r="Y612" s="13"/>
      <c r="Z612" s="13"/>
      <c r="AA612" s="13"/>
      <c r="AB612" s="13"/>
      <c r="AC612" s="13"/>
      <c r="AD612" s="13"/>
      <c r="AE612" s="13"/>
      <c r="AT612" s="243" t="s">
        <v>307</v>
      </c>
      <c r="AU612" s="243" t="s">
        <v>81</v>
      </c>
      <c r="AV612" s="13" t="s">
        <v>79</v>
      </c>
      <c r="AW612" s="13" t="s">
        <v>33</v>
      </c>
      <c r="AX612" s="13" t="s">
        <v>72</v>
      </c>
      <c r="AY612" s="243" t="s">
        <v>295</v>
      </c>
    </row>
    <row r="613" s="14" customFormat="1">
      <c r="A613" s="14"/>
      <c r="B613" s="244"/>
      <c r="C613" s="245"/>
      <c r="D613" s="235" t="s">
        <v>307</v>
      </c>
      <c r="E613" s="246" t="s">
        <v>21</v>
      </c>
      <c r="F613" s="247" t="s">
        <v>1680</v>
      </c>
      <c r="G613" s="245"/>
      <c r="H613" s="248">
        <v>26.625</v>
      </c>
      <c r="I613" s="249"/>
      <c r="J613" s="245"/>
      <c r="K613" s="245"/>
      <c r="L613" s="250"/>
      <c r="M613" s="251"/>
      <c r="N613" s="252"/>
      <c r="O613" s="252"/>
      <c r="P613" s="252"/>
      <c r="Q613" s="252"/>
      <c r="R613" s="252"/>
      <c r="S613" s="252"/>
      <c r="T613" s="253"/>
      <c r="U613" s="14"/>
      <c r="V613" s="14"/>
      <c r="W613" s="14"/>
      <c r="X613" s="14"/>
      <c r="Y613" s="14"/>
      <c r="Z613" s="14"/>
      <c r="AA613" s="14"/>
      <c r="AB613" s="14"/>
      <c r="AC613" s="14"/>
      <c r="AD613" s="14"/>
      <c r="AE613" s="14"/>
      <c r="AT613" s="254" t="s">
        <v>307</v>
      </c>
      <c r="AU613" s="254" t="s">
        <v>81</v>
      </c>
      <c r="AV613" s="14" t="s">
        <v>81</v>
      </c>
      <c r="AW613" s="14" t="s">
        <v>33</v>
      </c>
      <c r="AX613" s="14" t="s">
        <v>72</v>
      </c>
      <c r="AY613" s="254" t="s">
        <v>295</v>
      </c>
    </row>
    <row r="614" s="14" customFormat="1">
      <c r="A614" s="14"/>
      <c r="B614" s="244"/>
      <c r="C614" s="245"/>
      <c r="D614" s="235" t="s">
        <v>307</v>
      </c>
      <c r="E614" s="246" t="s">
        <v>21</v>
      </c>
      <c r="F614" s="247" t="s">
        <v>1681</v>
      </c>
      <c r="G614" s="245"/>
      <c r="H614" s="248">
        <v>-5.8799999999999999</v>
      </c>
      <c r="I614" s="249"/>
      <c r="J614" s="245"/>
      <c r="K614" s="245"/>
      <c r="L614" s="250"/>
      <c r="M614" s="251"/>
      <c r="N614" s="252"/>
      <c r="O614" s="252"/>
      <c r="P614" s="252"/>
      <c r="Q614" s="252"/>
      <c r="R614" s="252"/>
      <c r="S614" s="252"/>
      <c r="T614" s="253"/>
      <c r="U614" s="14"/>
      <c r="V614" s="14"/>
      <c r="W614" s="14"/>
      <c r="X614" s="14"/>
      <c r="Y614" s="14"/>
      <c r="Z614" s="14"/>
      <c r="AA614" s="14"/>
      <c r="AB614" s="14"/>
      <c r="AC614" s="14"/>
      <c r="AD614" s="14"/>
      <c r="AE614" s="14"/>
      <c r="AT614" s="254" t="s">
        <v>307</v>
      </c>
      <c r="AU614" s="254" t="s">
        <v>81</v>
      </c>
      <c r="AV614" s="14" t="s">
        <v>81</v>
      </c>
      <c r="AW614" s="14" t="s">
        <v>33</v>
      </c>
      <c r="AX614" s="14" t="s">
        <v>72</v>
      </c>
      <c r="AY614" s="254" t="s">
        <v>295</v>
      </c>
    </row>
    <row r="615" s="13" customFormat="1">
      <c r="A615" s="13"/>
      <c r="B615" s="233"/>
      <c r="C615" s="234"/>
      <c r="D615" s="235" t="s">
        <v>307</v>
      </c>
      <c r="E615" s="236" t="s">
        <v>21</v>
      </c>
      <c r="F615" s="237" t="s">
        <v>1532</v>
      </c>
      <c r="G615" s="234"/>
      <c r="H615" s="236" t="s">
        <v>21</v>
      </c>
      <c r="I615" s="238"/>
      <c r="J615" s="234"/>
      <c r="K615" s="234"/>
      <c r="L615" s="239"/>
      <c r="M615" s="240"/>
      <c r="N615" s="241"/>
      <c r="O615" s="241"/>
      <c r="P615" s="241"/>
      <c r="Q615" s="241"/>
      <c r="R615" s="241"/>
      <c r="S615" s="241"/>
      <c r="T615" s="242"/>
      <c r="U615" s="13"/>
      <c r="V615" s="13"/>
      <c r="W615" s="13"/>
      <c r="X615" s="13"/>
      <c r="Y615" s="13"/>
      <c r="Z615" s="13"/>
      <c r="AA615" s="13"/>
      <c r="AB615" s="13"/>
      <c r="AC615" s="13"/>
      <c r="AD615" s="13"/>
      <c r="AE615" s="13"/>
      <c r="AT615" s="243" t="s">
        <v>307</v>
      </c>
      <c r="AU615" s="243" t="s">
        <v>81</v>
      </c>
      <c r="AV615" s="13" t="s">
        <v>79</v>
      </c>
      <c r="AW615" s="13" t="s">
        <v>33</v>
      </c>
      <c r="AX615" s="13" t="s">
        <v>72</v>
      </c>
      <c r="AY615" s="243" t="s">
        <v>295</v>
      </c>
    </row>
    <row r="616" s="14" customFormat="1">
      <c r="A616" s="14"/>
      <c r="B616" s="244"/>
      <c r="C616" s="245"/>
      <c r="D616" s="235" t="s">
        <v>307</v>
      </c>
      <c r="E616" s="246" t="s">
        <v>21</v>
      </c>
      <c r="F616" s="247" t="s">
        <v>1682</v>
      </c>
      <c r="G616" s="245"/>
      <c r="H616" s="248">
        <v>6.54</v>
      </c>
      <c r="I616" s="249"/>
      <c r="J616" s="245"/>
      <c r="K616" s="245"/>
      <c r="L616" s="250"/>
      <c r="M616" s="251"/>
      <c r="N616" s="252"/>
      <c r="O616" s="252"/>
      <c r="P616" s="252"/>
      <c r="Q616" s="252"/>
      <c r="R616" s="252"/>
      <c r="S616" s="252"/>
      <c r="T616" s="253"/>
      <c r="U616" s="14"/>
      <c r="V616" s="14"/>
      <c r="W616" s="14"/>
      <c r="X616" s="14"/>
      <c r="Y616" s="14"/>
      <c r="Z616" s="14"/>
      <c r="AA616" s="14"/>
      <c r="AB616" s="14"/>
      <c r="AC616" s="14"/>
      <c r="AD616" s="14"/>
      <c r="AE616" s="14"/>
      <c r="AT616" s="254" t="s">
        <v>307</v>
      </c>
      <c r="AU616" s="254" t="s">
        <v>81</v>
      </c>
      <c r="AV616" s="14" t="s">
        <v>81</v>
      </c>
      <c r="AW616" s="14" t="s">
        <v>33</v>
      </c>
      <c r="AX616" s="14" t="s">
        <v>72</v>
      </c>
      <c r="AY616" s="254" t="s">
        <v>295</v>
      </c>
    </row>
    <row r="617" s="13" customFormat="1">
      <c r="A617" s="13"/>
      <c r="B617" s="233"/>
      <c r="C617" s="234"/>
      <c r="D617" s="235" t="s">
        <v>307</v>
      </c>
      <c r="E617" s="236" t="s">
        <v>21</v>
      </c>
      <c r="F617" s="237" t="s">
        <v>1612</v>
      </c>
      <c r="G617" s="234"/>
      <c r="H617" s="236" t="s">
        <v>21</v>
      </c>
      <c r="I617" s="238"/>
      <c r="J617" s="234"/>
      <c r="K617" s="234"/>
      <c r="L617" s="239"/>
      <c r="M617" s="240"/>
      <c r="N617" s="241"/>
      <c r="O617" s="241"/>
      <c r="P617" s="241"/>
      <c r="Q617" s="241"/>
      <c r="R617" s="241"/>
      <c r="S617" s="241"/>
      <c r="T617" s="242"/>
      <c r="U617" s="13"/>
      <c r="V617" s="13"/>
      <c r="W617" s="13"/>
      <c r="X617" s="13"/>
      <c r="Y617" s="13"/>
      <c r="Z617" s="13"/>
      <c r="AA617" s="13"/>
      <c r="AB617" s="13"/>
      <c r="AC617" s="13"/>
      <c r="AD617" s="13"/>
      <c r="AE617" s="13"/>
      <c r="AT617" s="243" t="s">
        <v>307</v>
      </c>
      <c r="AU617" s="243" t="s">
        <v>81</v>
      </c>
      <c r="AV617" s="13" t="s">
        <v>79</v>
      </c>
      <c r="AW617" s="13" t="s">
        <v>33</v>
      </c>
      <c r="AX617" s="13" t="s">
        <v>72</v>
      </c>
      <c r="AY617" s="243" t="s">
        <v>295</v>
      </c>
    </row>
    <row r="618" s="14" customFormat="1">
      <c r="A618" s="14"/>
      <c r="B618" s="244"/>
      <c r="C618" s="245"/>
      <c r="D618" s="235" t="s">
        <v>307</v>
      </c>
      <c r="E618" s="246" t="s">
        <v>21</v>
      </c>
      <c r="F618" s="247" t="s">
        <v>1683</v>
      </c>
      <c r="G618" s="245"/>
      <c r="H618" s="248">
        <v>38.575000000000003</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307</v>
      </c>
      <c r="AU618" s="254" t="s">
        <v>81</v>
      </c>
      <c r="AV618" s="14" t="s">
        <v>81</v>
      </c>
      <c r="AW618" s="14" t="s">
        <v>33</v>
      </c>
      <c r="AX618" s="14" t="s">
        <v>72</v>
      </c>
      <c r="AY618" s="254" t="s">
        <v>295</v>
      </c>
    </row>
    <row r="619" s="13" customFormat="1">
      <c r="A619" s="13"/>
      <c r="B619" s="233"/>
      <c r="C619" s="234"/>
      <c r="D619" s="235" t="s">
        <v>307</v>
      </c>
      <c r="E619" s="236" t="s">
        <v>21</v>
      </c>
      <c r="F619" s="237" t="s">
        <v>1656</v>
      </c>
      <c r="G619" s="234"/>
      <c r="H619" s="236" t="s">
        <v>21</v>
      </c>
      <c r="I619" s="238"/>
      <c r="J619" s="234"/>
      <c r="K619" s="234"/>
      <c r="L619" s="239"/>
      <c r="M619" s="240"/>
      <c r="N619" s="241"/>
      <c r="O619" s="241"/>
      <c r="P619" s="241"/>
      <c r="Q619" s="241"/>
      <c r="R619" s="241"/>
      <c r="S619" s="241"/>
      <c r="T619" s="242"/>
      <c r="U619" s="13"/>
      <c r="V619" s="13"/>
      <c r="W619" s="13"/>
      <c r="X619" s="13"/>
      <c r="Y619" s="13"/>
      <c r="Z619" s="13"/>
      <c r="AA619" s="13"/>
      <c r="AB619" s="13"/>
      <c r="AC619" s="13"/>
      <c r="AD619" s="13"/>
      <c r="AE619" s="13"/>
      <c r="AT619" s="243" t="s">
        <v>307</v>
      </c>
      <c r="AU619" s="243" t="s">
        <v>81</v>
      </c>
      <c r="AV619" s="13" t="s">
        <v>79</v>
      </c>
      <c r="AW619" s="13" t="s">
        <v>33</v>
      </c>
      <c r="AX619" s="13" t="s">
        <v>72</v>
      </c>
      <c r="AY619" s="243" t="s">
        <v>295</v>
      </c>
    </row>
    <row r="620" s="14" customFormat="1">
      <c r="A620" s="14"/>
      <c r="B620" s="244"/>
      <c r="C620" s="245"/>
      <c r="D620" s="235" t="s">
        <v>307</v>
      </c>
      <c r="E620" s="246" t="s">
        <v>21</v>
      </c>
      <c r="F620" s="247" t="s">
        <v>1657</v>
      </c>
      <c r="G620" s="245"/>
      <c r="H620" s="248">
        <v>22.5</v>
      </c>
      <c r="I620" s="249"/>
      <c r="J620" s="245"/>
      <c r="K620" s="245"/>
      <c r="L620" s="250"/>
      <c r="M620" s="251"/>
      <c r="N620" s="252"/>
      <c r="O620" s="252"/>
      <c r="P620" s="252"/>
      <c r="Q620" s="252"/>
      <c r="R620" s="252"/>
      <c r="S620" s="252"/>
      <c r="T620" s="253"/>
      <c r="U620" s="14"/>
      <c r="V620" s="14"/>
      <c r="W620" s="14"/>
      <c r="X620" s="14"/>
      <c r="Y620" s="14"/>
      <c r="Z620" s="14"/>
      <c r="AA620" s="14"/>
      <c r="AB620" s="14"/>
      <c r="AC620" s="14"/>
      <c r="AD620" s="14"/>
      <c r="AE620" s="14"/>
      <c r="AT620" s="254" t="s">
        <v>307</v>
      </c>
      <c r="AU620" s="254" t="s">
        <v>81</v>
      </c>
      <c r="AV620" s="14" t="s">
        <v>81</v>
      </c>
      <c r="AW620" s="14" t="s">
        <v>33</v>
      </c>
      <c r="AX620" s="14" t="s">
        <v>72</v>
      </c>
      <c r="AY620" s="254" t="s">
        <v>295</v>
      </c>
    </row>
    <row r="621" s="13" customFormat="1">
      <c r="A621" s="13"/>
      <c r="B621" s="233"/>
      <c r="C621" s="234"/>
      <c r="D621" s="235" t="s">
        <v>307</v>
      </c>
      <c r="E621" s="236" t="s">
        <v>21</v>
      </c>
      <c r="F621" s="237" t="s">
        <v>1674</v>
      </c>
      <c r="G621" s="234"/>
      <c r="H621" s="236" t="s">
        <v>21</v>
      </c>
      <c r="I621" s="238"/>
      <c r="J621" s="234"/>
      <c r="K621" s="234"/>
      <c r="L621" s="239"/>
      <c r="M621" s="240"/>
      <c r="N621" s="241"/>
      <c r="O621" s="241"/>
      <c r="P621" s="241"/>
      <c r="Q621" s="241"/>
      <c r="R621" s="241"/>
      <c r="S621" s="241"/>
      <c r="T621" s="242"/>
      <c r="U621" s="13"/>
      <c r="V621" s="13"/>
      <c r="W621" s="13"/>
      <c r="X621" s="13"/>
      <c r="Y621" s="13"/>
      <c r="Z621" s="13"/>
      <c r="AA621" s="13"/>
      <c r="AB621" s="13"/>
      <c r="AC621" s="13"/>
      <c r="AD621" s="13"/>
      <c r="AE621" s="13"/>
      <c r="AT621" s="243" t="s">
        <v>307</v>
      </c>
      <c r="AU621" s="243" t="s">
        <v>81</v>
      </c>
      <c r="AV621" s="13" t="s">
        <v>79</v>
      </c>
      <c r="AW621" s="13" t="s">
        <v>33</v>
      </c>
      <c r="AX621" s="13" t="s">
        <v>72</v>
      </c>
      <c r="AY621" s="243" t="s">
        <v>295</v>
      </c>
    </row>
    <row r="622" s="14" customFormat="1">
      <c r="A622" s="14"/>
      <c r="B622" s="244"/>
      <c r="C622" s="245"/>
      <c r="D622" s="235" t="s">
        <v>307</v>
      </c>
      <c r="E622" s="246" t="s">
        <v>21</v>
      </c>
      <c r="F622" s="247" t="s">
        <v>1675</v>
      </c>
      <c r="G622" s="245"/>
      <c r="H622" s="248">
        <v>202.375</v>
      </c>
      <c r="I622" s="249"/>
      <c r="J622" s="245"/>
      <c r="K622" s="245"/>
      <c r="L622" s="250"/>
      <c r="M622" s="251"/>
      <c r="N622" s="252"/>
      <c r="O622" s="252"/>
      <c r="P622" s="252"/>
      <c r="Q622" s="252"/>
      <c r="R622" s="252"/>
      <c r="S622" s="252"/>
      <c r="T622" s="253"/>
      <c r="U622" s="14"/>
      <c r="V622" s="14"/>
      <c r="W622" s="14"/>
      <c r="X622" s="14"/>
      <c r="Y622" s="14"/>
      <c r="Z622" s="14"/>
      <c r="AA622" s="14"/>
      <c r="AB622" s="14"/>
      <c r="AC622" s="14"/>
      <c r="AD622" s="14"/>
      <c r="AE622" s="14"/>
      <c r="AT622" s="254" t="s">
        <v>307</v>
      </c>
      <c r="AU622" s="254" t="s">
        <v>81</v>
      </c>
      <c r="AV622" s="14" t="s">
        <v>81</v>
      </c>
      <c r="AW622" s="14" t="s">
        <v>33</v>
      </c>
      <c r="AX622" s="14" t="s">
        <v>72</v>
      </c>
      <c r="AY622" s="254" t="s">
        <v>295</v>
      </c>
    </row>
    <row r="623" s="15" customFormat="1">
      <c r="A623" s="15"/>
      <c r="B623" s="255"/>
      <c r="C623" s="256"/>
      <c r="D623" s="235" t="s">
        <v>307</v>
      </c>
      <c r="E623" s="257" t="s">
        <v>1200</v>
      </c>
      <c r="F623" s="258" t="s">
        <v>312</v>
      </c>
      <c r="G623" s="256"/>
      <c r="H623" s="259">
        <v>777.04700000000003</v>
      </c>
      <c r="I623" s="260"/>
      <c r="J623" s="256"/>
      <c r="K623" s="256"/>
      <c r="L623" s="261"/>
      <c r="M623" s="262"/>
      <c r="N623" s="263"/>
      <c r="O623" s="263"/>
      <c r="P623" s="263"/>
      <c r="Q623" s="263"/>
      <c r="R623" s="263"/>
      <c r="S623" s="263"/>
      <c r="T623" s="264"/>
      <c r="U623" s="15"/>
      <c r="V623" s="15"/>
      <c r="W623" s="15"/>
      <c r="X623" s="15"/>
      <c r="Y623" s="15"/>
      <c r="Z623" s="15"/>
      <c r="AA623" s="15"/>
      <c r="AB623" s="15"/>
      <c r="AC623" s="15"/>
      <c r="AD623" s="15"/>
      <c r="AE623" s="15"/>
      <c r="AT623" s="265" t="s">
        <v>307</v>
      </c>
      <c r="AU623" s="265" t="s">
        <v>81</v>
      </c>
      <c r="AV623" s="15" t="s">
        <v>303</v>
      </c>
      <c r="AW623" s="15" t="s">
        <v>33</v>
      </c>
      <c r="AX623" s="15" t="s">
        <v>79</v>
      </c>
      <c r="AY623" s="265" t="s">
        <v>295</v>
      </c>
    </row>
    <row r="624" s="2" customFormat="1" ht="37.8" customHeight="1">
      <c r="A624" s="40"/>
      <c r="B624" s="41"/>
      <c r="C624" s="215" t="s">
        <v>1789</v>
      </c>
      <c r="D624" s="215" t="s">
        <v>298</v>
      </c>
      <c r="E624" s="216" t="s">
        <v>1685</v>
      </c>
      <c r="F624" s="217" t="s">
        <v>1686</v>
      </c>
      <c r="G624" s="218" t="s">
        <v>301</v>
      </c>
      <c r="H624" s="219">
        <v>777.04700000000003</v>
      </c>
      <c r="I624" s="220"/>
      <c r="J624" s="221">
        <f>ROUND(I624*H624,2)</f>
        <v>0</v>
      </c>
      <c r="K624" s="217" t="s">
        <v>302</v>
      </c>
      <c r="L624" s="46"/>
      <c r="M624" s="222" t="s">
        <v>21</v>
      </c>
      <c r="N624" s="223" t="s">
        <v>43</v>
      </c>
      <c r="O624" s="86"/>
      <c r="P624" s="224">
        <f>O624*H624</f>
        <v>0</v>
      </c>
      <c r="Q624" s="224">
        <v>0.00025999999999999998</v>
      </c>
      <c r="R624" s="224">
        <f>Q624*H624</f>
        <v>0.20203221999999999</v>
      </c>
      <c r="S624" s="224">
        <v>0</v>
      </c>
      <c r="T624" s="225">
        <f>S624*H624</f>
        <v>0</v>
      </c>
      <c r="U624" s="40"/>
      <c r="V624" s="40"/>
      <c r="W624" s="40"/>
      <c r="X624" s="40"/>
      <c r="Y624" s="40"/>
      <c r="Z624" s="40"/>
      <c r="AA624" s="40"/>
      <c r="AB624" s="40"/>
      <c r="AC624" s="40"/>
      <c r="AD624" s="40"/>
      <c r="AE624" s="40"/>
      <c r="AR624" s="226" t="s">
        <v>373</v>
      </c>
      <c r="AT624" s="226" t="s">
        <v>298</v>
      </c>
      <c r="AU624" s="226" t="s">
        <v>81</v>
      </c>
      <c r="AY624" s="19" t="s">
        <v>295</v>
      </c>
      <c r="BE624" s="227">
        <f>IF(N624="základní",J624,0)</f>
        <v>0</v>
      </c>
      <c r="BF624" s="227">
        <f>IF(N624="snížená",J624,0)</f>
        <v>0</v>
      </c>
      <c r="BG624" s="227">
        <f>IF(N624="zákl. přenesená",J624,0)</f>
        <v>0</v>
      </c>
      <c r="BH624" s="227">
        <f>IF(N624="sníž. přenesená",J624,0)</f>
        <v>0</v>
      </c>
      <c r="BI624" s="227">
        <f>IF(N624="nulová",J624,0)</f>
        <v>0</v>
      </c>
      <c r="BJ624" s="19" t="s">
        <v>79</v>
      </c>
      <c r="BK624" s="227">
        <f>ROUND(I624*H624,2)</f>
        <v>0</v>
      </c>
      <c r="BL624" s="19" t="s">
        <v>373</v>
      </c>
      <c r="BM624" s="226" t="s">
        <v>2147</v>
      </c>
    </row>
    <row r="625" s="2" customFormat="1">
      <c r="A625" s="40"/>
      <c r="B625" s="41"/>
      <c r="C625" s="42"/>
      <c r="D625" s="228" t="s">
        <v>305</v>
      </c>
      <c r="E625" s="42"/>
      <c r="F625" s="229" t="s">
        <v>1688</v>
      </c>
      <c r="G625" s="42"/>
      <c r="H625" s="42"/>
      <c r="I625" s="230"/>
      <c r="J625" s="42"/>
      <c r="K625" s="42"/>
      <c r="L625" s="46"/>
      <c r="M625" s="231"/>
      <c r="N625" s="232"/>
      <c r="O625" s="86"/>
      <c r="P625" s="86"/>
      <c r="Q625" s="86"/>
      <c r="R625" s="86"/>
      <c r="S625" s="86"/>
      <c r="T625" s="87"/>
      <c r="U625" s="40"/>
      <c r="V625" s="40"/>
      <c r="W625" s="40"/>
      <c r="X625" s="40"/>
      <c r="Y625" s="40"/>
      <c r="Z625" s="40"/>
      <c r="AA625" s="40"/>
      <c r="AB625" s="40"/>
      <c r="AC625" s="40"/>
      <c r="AD625" s="40"/>
      <c r="AE625" s="40"/>
      <c r="AT625" s="19" t="s">
        <v>305</v>
      </c>
      <c r="AU625" s="19" t="s">
        <v>81</v>
      </c>
    </row>
    <row r="626" s="14" customFormat="1">
      <c r="A626" s="14"/>
      <c r="B626" s="244"/>
      <c r="C626" s="245"/>
      <c r="D626" s="235" t="s">
        <v>307</v>
      </c>
      <c r="E626" s="246" t="s">
        <v>21</v>
      </c>
      <c r="F626" s="247" t="s">
        <v>1200</v>
      </c>
      <c r="G626" s="245"/>
      <c r="H626" s="248">
        <v>777.04700000000003</v>
      </c>
      <c r="I626" s="249"/>
      <c r="J626" s="245"/>
      <c r="K626" s="245"/>
      <c r="L626" s="250"/>
      <c r="M626" s="251"/>
      <c r="N626" s="252"/>
      <c r="O626" s="252"/>
      <c r="P626" s="252"/>
      <c r="Q626" s="252"/>
      <c r="R626" s="252"/>
      <c r="S626" s="252"/>
      <c r="T626" s="253"/>
      <c r="U626" s="14"/>
      <c r="V626" s="14"/>
      <c r="W626" s="14"/>
      <c r="X626" s="14"/>
      <c r="Y626" s="14"/>
      <c r="Z626" s="14"/>
      <c r="AA626" s="14"/>
      <c r="AB626" s="14"/>
      <c r="AC626" s="14"/>
      <c r="AD626" s="14"/>
      <c r="AE626" s="14"/>
      <c r="AT626" s="254" t="s">
        <v>307</v>
      </c>
      <c r="AU626" s="254" t="s">
        <v>81</v>
      </c>
      <c r="AV626" s="14" t="s">
        <v>81</v>
      </c>
      <c r="AW626" s="14" t="s">
        <v>33</v>
      </c>
      <c r="AX626" s="14" t="s">
        <v>72</v>
      </c>
      <c r="AY626" s="254" t="s">
        <v>295</v>
      </c>
    </row>
    <row r="627" s="15" customFormat="1">
      <c r="A627" s="15"/>
      <c r="B627" s="255"/>
      <c r="C627" s="256"/>
      <c r="D627" s="235" t="s">
        <v>307</v>
      </c>
      <c r="E627" s="257" t="s">
        <v>21</v>
      </c>
      <c r="F627" s="258" t="s">
        <v>312</v>
      </c>
      <c r="G627" s="256"/>
      <c r="H627" s="259">
        <v>777.04700000000003</v>
      </c>
      <c r="I627" s="260"/>
      <c r="J627" s="256"/>
      <c r="K627" s="256"/>
      <c r="L627" s="261"/>
      <c r="M627" s="266"/>
      <c r="N627" s="267"/>
      <c r="O627" s="267"/>
      <c r="P627" s="267"/>
      <c r="Q627" s="267"/>
      <c r="R627" s="267"/>
      <c r="S627" s="267"/>
      <c r="T627" s="268"/>
      <c r="U627" s="15"/>
      <c r="V627" s="15"/>
      <c r="W627" s="15"/>
      <c r="X627" s="15"/>
      <c r="Y627" s="15"/>
      <c r="Z627" s="15"/>
      <c r="AA627" s="15"/>
      <c r="AB627" s="15"/>
      <c r="AC627" s="15"/>
      <c r="AD627" s="15"/>
      <c r="AE627" s="15"/>
      <c r="AT627" s="265" t="s">
        <v>307</v>
      </c>
      <c r="AU627" s="265" t="s">
        <v>81</v>
      </c>
      <c r="AV627" s="15" t="s">
        <v>303</v>
      </c>
      <c r="AW627" s="15" t="s">
        <v>33</v>
      </c>
      <c r="AX627" s="15" t="s">
        <v>79</v>
      </c>
      <c r="AY627" s="265" t="s">
        <v>295</v>
      </c>
    </row>
    <row r="628" s="2" customFormat="1" ht="6.96" customHeight="1">
      <c r="A628" s="40"/>
      <c r="B628" s="61"/>
      <c r="C628" s="62"/>
      <c r="D628" s="62"/>
      <c r="E628" s="62"/>
      <c r="F628" s="62"/>
      <c r="G628" s="62"/>
      <c r="H628" s="62"/>
      <c r="I628" s="62"/>
      <c r="J628" s="62"/>
      <c r="K628" s="62"/>
      <c r="L628" s="46"/>
      <c r="M628" s="40"/>
      <c r="O628" s="40"/>
      <c r="P628" s="40"/>
      <c r="Q628" s="40"/>
      <c r="R628" s="40"/>
      <c r="S628" s="40"/>
      <c r="T628" s="40"/>
      <c r="U628" s="40"/>
      <c r="V628" s="40"/>
      <c r="W628" s="40"/>
      <c r="X628" s="40"/>
      <c r="Y628" s="40"/>
      <c r="Z628" s="40"/>
      <c r="AA628" s="40"/>
      <c r="AB628" s="40"/>
      <c r="AC628" s="40"/>
      <c r="AD628" s="40"/>
      <c r="AE628" s="40"/>
    </row>
  </sheetData>
  <sheetProtection sheet="1" autoFilter="0" formatColumns="0" formatRows="0" objects="1" scenarios="1" spinCount="100000" saltValue="yWPSFsu4/OT3PsdN+XynA65F3Y7YTASVnSoyNX8nHrOjqiihVogZYFdQ3gb1B9lrzgPeQKML2uBgM0RfIFOwgw==" hashValue="7mEn5knZ/CDBonJxXsUSnvlsonsLFqCI5vHv6MCxpugvM9k3Xhnr0f0T1vMgJ4J/ESceVs6+u47R2gNBj8nnog==" algorithmName="SHA-512" password="CC4B"/>
  <autoFilter ref="C106:K627"/>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3_01/317944321"/>
    <hyperlink ref="F117" r:id="rId2" display="https://podminky.urs.cz/item/CS_URS_2023_01/411321414"/>
    <hyperlink ref="F124" r:id="rId3" display="https://podminky.urs.cz/item/CS_URS_2023_01/411351011"/>
    <hyperlink ref="F130" r:id="rId4" display="https://podminky.urs.cz/item/CS_URS_2023_01/411351012"/>
    <hyperlink ref="F132" r:id="rId5" display="https://podminky.urs.cz/item/CS_URS_2023_01/411354311"/>
    <hyperlink ref="F137" r:id="rId6" display="https://podminky.urs.cz/item/CS_URS_2023_01/411354312"/>
    <hyperlink ref="F139" r:id="rId7" display="https://podminky.urs.cz/item/CS_URS_2023_01/411362021"/>
    <hyperlink ref="F146" r:id="rId8" display="https://podminky.urs.cz/item/CS_URS_2023_01/413941121"/>
    <hyperlink ref="F168" r:id="rId9" display="https://podminky.urs.cz/item/CS_URS_2023_01/413941123"/>
    <hyperlink ref="F183" r:id="rId10" display="https://podminky.urs.cz/item/CS_URS_2023_01/611131101"/>
    <hyperlink ref="F187" r:id="rId11" display="https://podminky.urs.cz/item/CS_URS_2023_01/611321141"/>
    <hyperlink ref="F199" r:id="rId12" display="https://podminky.urs.cz/item/CS_URS_2023_01/611321191"/>
    <hyperlink ref="F203" r:id="rId13" display="https://podminky.urs.cz/item/CS_URS_2023_01/619991011"/>
    <hyperlink ref="F207" r:id="rId14" display="https://podminky.urs.cz/item/CS_URS_2023_01/631311114"/>
    <hyperlink ref="F212" r:id="rId15" display="https://podminky.urs.cz/item/CS_URS_2023_01/631319011"/>
    <hyperlink ref="F214" r:id="rId16" display="https://podminky.urs.cz/item/CS_URS_2023_01/631341124"/>
    <hyperlink ref="F219" r:id="rId17" display="https://podminky.urs.cz/item/CS_URS_2023_01/631362021"/>
    <hyperlink ref="F224" r:id="rId18" display="https://podminky.urs.cz/item/CS_URS_2023_01/634112113"/>
    <hyperlink ref="F229" r:id="rId19" display="https://podminky.urs.cz/item/CS_URS_2023_01/642944121"/>
    <hyperlink ref="F235" r:id="rId20" display="https://podminky.urs.cz/item/CS_URS_2023_01/949101111"/>
    <hyperlink ref="F239" r:id="rId21" display="https://podminky.urs.cz/item/CS_URS_2023_01/952901111"/>
    <hyperlink ref="F246" r:id="rId22" display="https://podminky.urs.cz/item/CS_URS_2023_01/998012104"/>
    <hyperlink ref="F250" r:id="rId23" display="https://podminky.urs.cz/item/CS_URS_2023_01/713111111"/>
    <hyperlink ref="F257" r:id="rId24" display="https://podminky.urs.cz/item/CS_URS_2023_01/713121111"/>
    <hyperlink ref="F275" r:id="rId25" display="https://podminky.urs.cz/item/CS_URS_2023_01/998713104"/>
    <hyperlink ref="F282" r:id="rId26" display="https://podminky.urs.cz/item/CS_URS_2023_01/763111321"/>
    <hyperlink ref="F287" r:id="rId27" display="https://podminky.urs.cz/item/CS_URS_2023_01/763111331"/>
    <hyperlink ref="F292" r:id="rId28" display="https://podminky.urs.cz/item/CS_URS_2023_01/763111333"/>
    <hyperlink ref="F297" r:id="rId29" display="https://podminky.urs.cz/item/CS_URS_2023_01/763111346"/>
    <hyperlink ref="F302" r:id="rId30" display="https://podminky.urs.cz/item/CS_URS_2023_01/763111458"/>
    <hyperlink ref="F308" r:id="rId31" display="https://podminky.urs.cz/item/CS_URS_2023_01/763111713"/>
    <hyperlink ref="F313" r:id="rId32" display="https://podminky.urs.cz/item/CS_URS_2023_01/763111742"/>
    <hyperlink ref="F320" r:id="rId33" display="https://podminky.urs.cz/item/CS_URS_2023_01/763121422"/>
    <hyperlink ref="F325" r:id="rId34" display="https://podminky.urs.cz/item/CS_URS_2023_01/763121471"/>
    <hyperlink ref="F330" r:id="rId35" display="https://podminky.urs.cz/item/CS_URS_2023_01/763121751"/>
    <hyperlink ref="F332" r:id="rId36" display="https://podminky.urs.cz/item/CS_URS_2023_01/763164535"/>
    <hyperlink ref="F337" r:id="rId37" display="https://podminky.urs.cz/item/CS_URS_2023_01/763164615"/>
    <hyperlink ref="F342" r:id="rId38" display="https://podminky.urs.cz/item/CS_URS_2023_01/763172322"/>
    <hyperlink ref="F347" r:id="rId39" display="https://podminky.urs.cz/item/CS_URS_2023_01/763172323"/>
    <hyperlink ref="F352" r:id="rId40" display="https://podminky.urs.cz/item/CS_URS_2023_01/763172325"/>
    <hyperlink ref="F357" r:id="rId41" display="https://podminky.urs.cz/item/CS_URS_2023_01/763172327"/>
    <hyperlink ref="F362" r:id="rId42" display="https://podminky.urs.cz/item/CS_URS_2023_01/763173111"/>
    <hyperlink ref="F365" r:id="rId43" display="https://podminky.urs.cz/item/CS_URS_2023_01/763173113"/>
    <hyperlink ref="F368" r:id="rId44" display="https://podminky.urs.cz/item/CS_URS_2023_01/763173132"/>
    <hyperlink ref="F371" r:id="rId45" display="https://podminky.urs.cz/item/CS_URS_2023_01/763181311"/>
    <hyperlink ref="F396" r:id="rId46" display="https://podminky.urs.cz/item/CS_URS_2023_01/763181411"/>
    <hyperlink ref="F407" r:id="rId47" display="https://podminky.urs.cz/item/CS_URS_2023_01/763183111"/>
    <hyperlink ref="F412" r:id="rId48" display="https://podminky.urs.cz/item/CS_URS_2023_01/763364524"/>
    <hyperlink ref="F417" r:id="rId49" display="https://podminky.urs.cz/item/CS_URS_2023_01/998763102"/>
    <hyperlink ref="F420" r:id="rId50" display="https://podminky.urs.cz/item/CS_URS_2023_01/766660021"/>
    <hyperlink ref="F440" r:id="rId51" display="https://podminky.urs.cz/item/CS_URS_2023_01/766660717"/>
    <hyperlink ref="F452" r:id="rId52" display="https://podminky.urs.cz/item/CS_URS_2023_01/998766104"/>
    <hyperlink ref="F455" r:id="rId53" display="https://podminky.urs.cz/item/CS_URS_2023_01/771121011"/>
    <hyperlink ref="F459" r:id="rId54" display="https://podminky.urs.cz/item/CS_URS_2023_01/771474112"/>
    <hyperlink ref="F465" r:id="rId55" display="https://podminky.urs.cz/item/CS_URS_2023_01/771574263"/>
    <hyperlink ref="F479" r:id="rId56" display="https://podminky.urs.cz/item/CS_URS_2023_01/771591112"/>
    <hyperlink ref="F483" r:id="rId57" display="https://podminky.urs.cz/item/CS_URS_2023_01/771592011"/>
    <hyperlink ref="F487" r:id="rId58" display="https://podminky.urs.cz/item/CS_URS_2023_01/998771104"/>
    <hyperlink ref="F490" r:id="rId59" display="https://podminky.urs.cz/item/CS_URS_2023_01/776111311"/>
    <hyperlink ref="F494" r:id="rId60" display="https://podminky.urs.cz/item/CS_URS_2023_01/776121112"/>
    <hyperlink ref="F498" r:id="rId61" display="https://podminky.urs.cz/item/CS_URS_2023_01/776141112"/>
    <hyperlink ref="F502" r:id="rId62" display="https://podminky.urs.cz/item/CS_URS_2023_01/776221111"/>
    <hyperlink ref="F511" r:id="rId63" display="https://podminky.urs.cz/item/CS_URS_2023_01/776421312"/>
    <hyperlink ref="F518" r:id="rId64" display="https://podminky.urs.cz/item/CS_URS_2023_01/776991121"/>
    <hyperlink ref="F522" r:id="rId65" display="https://podminky.urs.cz/item/CS_URS_2023_01/998776104"/>
    <hyperlink ref="F525" r:id="rId66" display="https://podminky.urs.cz/item/CS_URS_2023_01/781121011"/>
    <hyperlink ref="F529" r:id="rId67" display="https://podminky.urs.cz/item/CS_URS_2023_01/781131112"/>
    <hyperlink ref="F545" r:id="rId68" display="https://podminky.urs.cz/item/CS_URS_2023_01/781474112"/>
    <hyperlink ref="F561" r:id="rId69" display="https://podminky.urs.cz/item/CS_URS_2023_01/781495211"/>
    <hyperlink ref="F565" r:id="rId70" display="https://podminky.urs.cz/item/CS_URS_2023_01/998781104"/>
    <hyperlink ref="F570" r:id="rId71" display="https://podminky.urs.cz/item/CS_URS_2023_01/784111011"/>
    <hyperlink ref="F574" r:id="rId72" display="https://podminky.urs.cz/item/CS_URS_2023_01/784121001"/>
    <hyperlink ref="F590" r:id="rId73" display="https://podminky.urs.cz/item/CS_URS_2023_01/784171111"/>
    <hyperlink ref="F596" r:id="rId74" display="https://podminky.urs.cz/item/CS_URS_2023_01/784181101"/>
    <hyperlink ref="F625" r:id="rId75" display="https://podminky.urs.cz/item/CS_URS_2023_01/784211101"/>
  </hyperlinks>
  <pageMargins left="0.39375" right="0.39375" top="0.39375" bottom="0.39375" header="0" footer="0"/>
  <pageSetup paperSize="9" orientation="portrait" blackAndWhite="1" fitToHeight="100"/>
  <headerFooter>
    <oddFooter>&amp;CStrana &amp;P z &amp;N</oddFooter>
  </headerFooter>
  <drawing r:id="rId76"/>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c r="AZ2" s="296" t="s">
        <v>1188</v>
      </c>
      <c r="BA2" s="296" t="s">
        <v>1189</v>
      </c>
      <c r="BB2" s="296" t="s">
        <v>21</v>
      </c>
      <c r="BC2" s="296" t="s">
        <v>2148</v>
      </c>
      <c r="BD2" s="296" t="s">
        <v>81</v>
      </c>
    </row>
    <row r="3" s="1" customFormat="1" ht="6.96" customHeight="1">
      <c r="B3" s="141"/>
      <c r="C3" s="142"/>
      <c r="D3" s="142"/>
      <c r="E3" s="142"/>
      <c r="F3" s="142"/>
      <c r="G3" s="142"/>
      <c r="H3" s="142"/>
      <c r="I3" s="142"/>
      <c r="J3" s="142"/>
      <c r="K3" s="142"/>
      <c r="L3" s="22"/>
      <c r="AT3" s="19" t="s">
        <v>81</v>
      </c>
      <c r="AZ3" s="296" t="s">
        <v>1191</v>
      </c>
      <c r="BA3" s="296" t="s">
        <v>1192</v>
      </c>
      <c r="BB3" s="296" t="s">
        <v>21</v>
      </c>
      <c r="BC3" s="296" t="s">
        <v>2149</v>
      </c>
      <c r="BD3" s="296" t="s">
        <v>81</v>
      </c>
    </row>
    <row r="4" s="1" customFormat="1" ht="24.96" customHeight="1">
      <c r="B4" s="22"/>
      <c r="D4" s="143" t="s">
        <v>264</v>
      </c>
      <c r="L4" s="22"/>
      <c r="M4" s="144" t="s">
        <v>10</v>
      </c>
      <c r="AT4" s="19" t="s">
        <v>4</v>
      </c>
      <c r="AZ4" s="296" t="s">
        <v>1194</v>
      </c>
      <c r="BA4" s="296" t="s">
        <v>1195</v>
      </c>
      <c r="BB4" s="296" t="s">
        <v>21</v>
      </c>
      <c r="BC4" s="296" t="s">
        <v>2150</v>
      </c>
      <c r="BD4" s="296" t="s">
        <v>81</v>
      </c>
    </row>
    <row r="5" s="1" customFormat="1" ht="6.96" customHeight="1">
      <c r="B5" s="22"/>
      <c r="L5" s="22"/>
      <c r="AZ5" s="296" t="s">
        <v>1197</v>
      </c>
      <c r="BA5" s="296" t="s">
        <v>1198</v>
      </c>
      <c r="BB5" s="296" t="s">
        <v>21</v>
      </c>
      <c r="BC5" s="296" t="s">
        <v>2151</v>
      </c>
      <c r="BD5" s="296" t="s">
        <v>81</v>
      </c>
    </row>
    <row r="6" s="1" customFormat="1" ht="12" customHeight="1">
      <c r="B6" s="22"/>
      <c r="D6" s="145" t="s">
        <v>16</v>
      </c>
      <c r="L6" s="22"/>
      <c r="AZ6" s="296" t="s">
        <v>1200</v>
      </c>
      <c r="BA6" s="296" t="s">
        <v>1201</v>
      </c>
      <c r="BB6" s="296" t="s">
        <v>21</v>
      </c>
      <c r="BC6" s="296" t="s">
        <v>2152</v>
      </c>
      <c r="BD6" s="296" t="s">
        <v>81</v>
      </c>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877</v>
      </c>
      <c r="F9" s="1"/>
      <c r="G9" s="1"/>
      <c r="H9" s="1"/>
      <c r="L9" s="22"/>
    </row>
    <row r="10" s="1" customFormat="1" ht="12" customHeight="1">
      <c r="B10" s="22"/>
      <c r="D10" s="145" t="s">
        <v>267</v>
      </c>
      <c r="L10" s="22"/>
    </row>
    <row r="11" s="2" customFormat="1" ht="16.5" customHeight="1">
      <c r="A11" s="40"/>
      <c r="B11" s="46"/>
      <c r="C11" s="40"/>
      <c r="D11" s="40"/>
      <c r="E11" s="158" t="s">
        <v>1203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2153</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ROUND((SUM(BE106:BE586)),  2)</f>
        <v>0</v>
      </c>
      <c r="G37" s="40"/>
      <c r="H37" s="40"/>
      <c r="I37" s="160">
        <v>0.20999999999999999</v>
      </c>
      <c r="J37" s="159">
        <f>ROUND(((SUM(BE106:BE586))*I37),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ROUND((SUM(BF106:BF586)),  2)</f>
        <v>0</v>
      </c>
      <c r="G38" s="40"/>
      <c r="H38" s="40"/>
      <c r="I38" s="160">
        <v>0.14999999999999999</v>
      </c>
      <c r="J38" s="159">
        <f>ROUND(((SUM(BF106:BF586))*I38),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ROUND((SUM(BG106:BG586)),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ROUND((SUM(BH106:BH586)),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ROUND((SUM(BI106:BI586)),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877</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1203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SO-02.2.6 - Středový trakt 13.NP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J106</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J107</f>
        <v>0</v>
      </c>
      <c r="K68" s="178"/>
      <c r="L68" s="182"/>
      <c r="S68" s="9"/>
      <c r="T68" s="9"/>
      <c r="U68" s="9"/>
      <c r="V68" s="9"/>
      <c r="W68" s="9"/>
      <c r="X68" s="9"/>
      <c r="Y68" s="9"/>
      <c r="Z68" s="9"/>
      <c r="AA68" s="9"/>
      <c r="AB68" s="9"/>
      <c r="AC68" s="9"/>
      <c r="AD68" s="9"/>
      <c r="AE68" s="9"/>
    </row>
    <row r="69" s="10" customFormat="1" ht="19.92" customHeight="1">
      <c r="A69" s="10"/>
      <c r="B69" s="183"/>
      <c r="C69" s="127"/>
      <c r="D69" s="184" t="s">
        <v>879</v>
      </c>
      <c r="E69" s="185"/>
      <c r="F69" s="185"/>
      <c r="G69" s="185"/>
      <c r="H69" s="185"/>
      <c r="I69" s="185"/>
      <c r="J69" s="186">
        <f>J108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855</v>
      </c>
      <c r="E70" s="185"/>
      <c r="F70" s="185"/>
      <c r="G70" s="185"/>
      <c r="H70" s="185"/>
      <c r="I70" s="185"/>
      <c r="J70" s="186">
        <f>J114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274</v>
      </c>
      <c r="E71" s="185"/>
      <c r="F71" s="185"/>
      <c r="G71" s="185"/>
      <c r="H71" s="185"/>
      <c r="I71" s="185"/>
      <c r="J71" s="186">
        <f>J163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856</v>
      </c>
      <c r="E72" s="185"/>
      <c r="F72" s="185"/>
      <c r="G72" s="185"/>
      <c r="H72" s="185"/>
      <c r="I72" s="185"/>
      <c r="J72" s="186">
        <f>J174</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276</v>
      </c>
      <c r="E73" s="180"/>
      <c r="F73" s="180"/>
      <c r="G73" s="180"/>
      <c r="H73" s="180"/>
      <c r="I73" s="180"/>
      <c r="J73" s="181">
        <f>J177</f>
        <v>0</v>
      </c>
      <c r="K73" s="178"/>
      <c r="L73" s="182"/>
      <c r="S73" s="9"/>
      <c r="T73" s="9"/>
      <c r="U73" s="9"/>
      <c r="V73" s="9"/>
      <c r="W73" s="9"/>
      <c r="X73" s="9"/>
      <c r="Y73" s="9"/>
      <c r="Z73" s="9"/>
      <c r="AA73" s="9"/>
      <c r="AB73" s="9"/>
      <c r="AC73" s="9"/>
      <c r="AD73" s="9"/>
      <c r="AE73" s="9"/>
    </row>
    <row r="74" s="10" customFormat="1" ht="19.92" customHeight="1">
      <c r="A74" s="10"/>
      <c r="B74" s="183"/>
      <c r="C74" s="127"/>
      <c r="D74" s="184" t="s">
        <v>881</v>
      </c>
      <c r="E74" s="185"/>
      <c r="F74" s="185"/>
      <c r="G74" s="185"/>
      <c r="H74" s="185"/>
      <c r="I74" s="185"/>
      <c r="J74" s="186">
        <f>J178</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404</v>
      </c>
      <c r="E75" s="185"/>
      <c r="F75" s="185"/>
      <c r="G75" s="185"/>
      <c r="H75" s="185"/>
      <c r="I75" s="185"/>
      <c r="J75" s="186">
        <f>J201</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278</v>
      </c>
      <c r="E76" s="185"/>
      <c r="F76" s="185"/>
      <c r="G76" s="185"/>
      <c r="H76" s="185"/>
      <c r="I76" s="185"/>
      <c r="J76" s="186">
        <f>J205</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279</v>
      </c>
      <c r="E77" s="185"/>
      <c r="F77" s="185"/>
      <c r="G77" s="185"/>
      <c r="H77" s="185"/>
      <c r="I77" s="185"/>
      <c r="J77" s="186">
        <f>J356</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405</v>
      </c>
      <c r="E78" s="185"/>
      <c r="F78" s="185"/>
      <c r="G78" s="185"/>
      <c r="H78" s="185"/>
      <c r="I78" s="185"/>
      <c r="J78" s="186">
        <f>J397</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406</v>
      </c>
      <c r="E79" s="185"/>
      <c r="F79" s="185"/>
      <c r="G79" s="185"/>
      <c r="H79" s="185"/>
      <c r="I79" s="185"/>
      <c r="J79" s="186">
        <f>J432</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1205</v>
      </c>
      <c r="E80" s="185"/>
      <c r="F80" s="185"/>
      <c r="G80" s="185"/>
      <c r="H80" s="185"/>
      <c r="I80" s="185"/>
      <c r="J80" s="186">
        <f>J470</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1206</v>
      </c>
      <c r="E81" s="185"/>
      <c r="F81" s="185"/>
      <c r="G81" s="185"/>
      <c r="H81" s="185"/>
      <c r="I81" s="185"/>
      <c r="J81" s="186">
        <f>J512</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882</v>
      </c>
      <c r="E82" s="185"/>
      <c r="F82" s="185"/>
      <c r="G82" s="185"/>
      <c r="H82" s="185"/>
      <c r="I82" s="185"/>
      <c r="J82" s="186">
        <f>J515</f>
        <v>0</v>
      </c>
      <c r="K82" s="127"/>
      <c r="L82" s="187"/>
      <c r="S82" s="10"/>
      <c r="T82" s="10"/>
      <c r="U82" s="10"/>
      <c r="V82" s="10"/>
      <c r="W82" s="10"/>
      <c r="X82" s="10"/>
      <c r="Y82" s="10"/>
      <c r="Z82" s="10"/>
      <c r="AA82" s="10"/>
      <c r="AB82" s="10"/>
      <c r="AC82" s="10"/>
      <c r="AD82" s="10"/>
      <c r="AE82" s="10"/>
    </row>
    <row r="83" s="2" customFormat="1" ht="21.84"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61"/>
      <c r="C84" s="62"/>
      <c r="D84" s="62"/>
      <c r="E84" s="62"/>
      <c r="F84" s="62"/>
      <c r="G84" s="62"/>
      <c r="H84" s="62"/>
      <c r="I84" s="62"/>
      <c r="J84" s="62"/>
      <c r="K84" s="62"/>
      <c r="L84" s="147"/>
      <c r="S84" s="40"/>
      <c r="T84" s="40"/>
      <c r="U84" s="40"/>
      <c r="V84" s="40"/>
      <c r="W84" s="40"/>
      <c r="X84" s="40"/>
      <c r="Y84" s="40"/>
      <c r="Z84" s="40"/>
      <c r="AA84" s="40"/>
      <c r="AB84" s="40"/>
      <c r="AC84" s="40"/>
      <c r="AD84" s="40"/>
      <c r="AE84" s="40"/>
    </row>
    <row r="88" s="2" customFormat="1" ht="6.96" customHeight="1">
      <c r="A88" s="40"/>
      <c r="B88" s="63"/>
      <c r="C88" s="64"/>
      <c r="D88" s="64"/>
      <c r="E88" s="64"/>
      <c r="F88" s="64"/>
      <c r="G88" s="64"/>
      <c r="H88" s="64"/>
      <c r="I88" s="64"/>
      <c r="J88" s="64"/>
      <c r="K88" s="64"/>
      <c r="L88" s="147"/>
      <c r="S88" s="40"/>
      <c r="T88" s="40"/>
      <c r="U88" s="40"/>
      <c r="V88" s="40"/>
      <c r="W88" s="40"/>
      <c r="X88" s="40"/>
      <c r="Y88" s="40"/>
      <c r="Z88" s="40"/>
      <c r="AA88" s="40"/>
      <c r="AB88" s="40"/>
      <c r="AC88" s="40"/>
      <c r="AD88" s="40"/>
      <c r="AE88" s="40"/>
    </row>
    <row r="89" s="2" customFormat="1" ht="24.96" customHeight="1">
      <c r="A89" s="40"/>
      <c r="B89" s="41"/>
      <c r="C89" s="25" t="s">
        <v>280</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16</v>
      </c>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6.5" customHeight="1">
      <c r="A92" s="40"/>
      <c r="B92" s="41"/>
      <c r="C92" s="42"/>
      <c r="D92" s="42"/>
      <c r="E92" s="172" t="str">
        <f>E7</f>
        <v>Rekonstrukce a modernizace VŠ kolejí Kounicova 50</v>
      </c>
      <c r="F92" s="34"/>
      <c r="G92" s="34"/>
      <c r="H92" s="34"/>
      <c r="I92" s="42"/>
      <c r="J92" s="42"/>
      <c r="K92" s="42"/>
      <c r="L92" s="147"/>
      <c r="S92" s="40"/>
      <c r="T92" s="40"/>
      <c r="U92" s="40"/>
      <c r="V92" s="40"/>
      <c r="W92" s="40"/>
      <c r="X92" s="40"/>
      <c r="Y92" s="40"/>
      <c r="Z92" s="40"/>
      <c r="AA92" s="40"/>
      <c r="AB92" s="40"/>
      <c r="AC92" s="40"/>
      <c r="AD92" s="40"/>
      <c r="AE92" s="40"/>
    </row>
    <row r="93" s="1" customFormat="1" ht="12" customHeight="1">
      <c r="B93" s="23"/>
      <c r="C93" s="34" t="s">
        <v>265</v>
      </c>
      <c r="D93" s="24"/>
      <c r="E93" s="24"/>
      <c r="F93" s="24"/>
      <c r="G93" s="24"/>
      <c r="H93" s="24"/>
      <c r="I93" s="24"/>
      <c r="J93" s="24"/>
      <c r="K93" s="24"/>
      <c r="L93" s="22"/>
    </row>
    <row r="94" s="1" customFormat="1" ht="16.5" customHeight="1">
      <c r="B94" s="23"/>
      <c r="C94" s="24"/>
      <c r="D94" s="24"/>
      <c r="E94" s="172" t="s">
        <v>877</v>
      </c>
      <c r="F94" s="24"/>
      <c r="G94" s="24"/>
      <c r="H94" s="24"/>
      <c r="I94" s="24"/>
      <c r="J94" s="24"/>
      <c r="K94" s="24"/>
      <c r="L94" s="22"/>
    </row>
    <row r="95" s="1" customFormat="1" ht="12" customHeight="1">
      <c r="B95" s="23"/>
      <c r="C95" s="34" t="s">
        <v>267</v>
      </c>
      <c r="D95" s="24"/>
      <c r="E95" s="24"/>
      <c r="F95" s="24"/>
      <c r="G95" s="24"/>
      <c r="H95" s="24"/>
      <c r="I95" s="24"/>
      <c r="J95" s="24"/>
      <c r="K95" s="24"/>
      <c r="L95" s="22"/>
    </row>
    <row r="96" s="2" customFormat="1" ht="16.5" customHeight="1">
      <c r="A96" s="40"/>
      <c r="B96" s="41"/>
      <c r="C96" s="42"/>
      <c r="D96" s="42"/>
      <c r="E96" s="269" t="s">
        <v>1203</v>
      </c>
      <c r="F96" s="42"/>
      <c r="G96" s="42"/>
      <c r="H96" s="42"/>
      <c r="I96" s="42"/>
      <c r="J96" s="42"/>
      <c r="K96" s="42"/>
      <c r="L96" s="147"/>
      <c r="S96" s="40"/>
      <c r="T96" s="40"/>
      <c r="U96" s="40"/>
      <c r="V96" s="40"/>
      <c r="W96" s="40"/>
      <c r="X96" s="40"/>
      <c r="Y96" s="40"/>
      <c r="Z96" s="40"/>
      <c r="AA96" s="40"/>
      <c r="AB96" s="40"/>
      <c r="AC96" s="40"/>
      <c r="AD96" s="40"/>
      <c r="AE96" s="40"/>
    </row>
    <row r="97" s="2" customFormat="1" ht="12" customHeight="1">
      <c r="A97" s="40"/>
      <c r="B97" s="41"/>
      <c r="C97" s="34" t="s">
        <v>401</v>
      </c>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16.5" customHeight="1">
      <c r="A98" s="40"/>
      <c r="B98" s="41"/>
      <c r="C98" s="42"/>
      <c r="D98" s="42"/>
      <c r="E98" s="71" t="str">
        <f>E13</f>
        <v>SO-02.2.6 - Středový trakt 13.NP</v>
      </c>
      <c r="F98" s="42"/>
      <c r="G98" s="42"/>
      <c r="H98" s="42"/>
      <c r="I98" s="42"/>
      <c r="J98" s="42"/>
      <c r="K98" s="42"/>
      <c r="L98" s="147"/>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12" customHeight="1">
      <c r="A100" s="40"/>
      <c r="B100" s="41"/>
      <c r="C100" s="34" t="s">
        <v>22</v>
      </c>
      <c r="D100" s="42"/>
      <c r="E100" s="42"/>
      <c r="F100" s="29" t="str">
        <f>F16</f>
        <v>Kounicova 50, Brno</v>
      </c>
      <c r="G100" s="42"/>
      <c r="H100" s="42"/>
      <c r="I100" s="34" t="s">
        <v>24</v>
      </c>
      <c r="J100" s="74" t="str">
        <f>IF(J16="","",J16)</f>
        <v>20. 3. 2023</v>
      </c>
      <c r="K100" s="42"/>
      <c r="L100" s="147"/>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5.15" customHeight="1">
      <c r="A102" s="40"/>
      <c r="B102" s="41"/>
      <c r="C102" s="34" t="s">
        <v>26</v>
      </c>
      <c r="D102" s="42"/>
      <c r="E102" s="42"/>
      <c r="F102" s="29" t="str">
        <f>E19</f>
        <v>Intar a.s.</v>
      </c>
      <c r="G102" s="42"/>
      <c r="H102" s="42"/>
      <c r="I102" s="34" t="s">
        <v>32</v>
      </c>
      <c r="J102" s="38" t="str">
        <f>E25</f>
        <v>Intar a.s.</v>
      </c>
      <c r="K102" s="42"/>
      <c r="L102" s="147"/>
      <c r="S102" s="40"/>
      <c r="T102" s="40"/>
      <c r="U102" s="40"/>
      <c r="V102" s="40"/>
      <c r="W102" s="40"/>
      <c r="X102" s="40"/>
      <c r="Y102" s="40"/>
      <c r="Z102" s="40"/>
      <c r="AA102" s="40"/>
      <c r="AB102" s="40"/>
      <c r="AC102" s="40"/>
      <c r="AD102" s="40"/>
      <c r="AE102" s="40"/>
    </row>
    <row r="103" s="2" customFormat="1" ht="15.15" customHeight="1">
      <c r="A103" s="40"/>
      <c r="B103" s="41"/>
      <c r="C103" s="34" t="s">
        <v>30</v>
      </c>
      <c r="D103" s="42"/>
      <c r="E103" s="42"/>
      <c r="F103" s="29" t="str">
        <f>IF(E22="","",E22)</f>
        <v>Vyplň údaj</v>
      </c>
      <c r="G103" s="42"/>
      <c r="H103" s="42"/>
      <c r="I103" s="34" t="s">
        <v>34</v>
      </c>
      <c r="J103" s="38" t="str">
        <f>E28</f>
        <v>Toman Martin</v>
      </c>
      <c r="K103" s="42"/>
      <c r="L103" s="147"/>
      <c r="S103" s="40"/>
      <c r="T103" s="40"/>
      <c r="U103" s="40"/>
      <c r="V103" s="40"/>
      <c r="W103" s="40"/>
      <c r="X103" s="40"/>
      <c r="Y103" s="40"/>
      <c r="Z103" s="40"/>
      <c r="AA103" s="40"/>
      <c r="AB103" s="40"/>
      <c r="AC103" s="40"/>
      <c r="AD103" s="40"/>
      <c r="AE103" s="40"/>
    </row>
    <row r="104" s="2" customFormat="1" ht="10.32" customHeight="1">
      <c r="A104" s="40"/>
      <c r="B104" s="41"/>
      <c r="C104" s="42"/>
      <c r="D104" s="42"/>
      <c r="E104" s="42"/>
      <c r="F104" s="42"/>
      <c r="G104" s="42"/>
      <c r="H104" s="42"/>
      <c r="I104" s="42"/>
      <c r="J104" s="42"/>
      <c r="K104" s="42"/>
      <c r="L104" s="147"/>
      <c r="S104" s="40"/>
      <c r="T104" s="40"/>
      <c r="U104" s="40"/>
      <c r="V104" s="40"/>
      <c r="W104" s="40"/>
      <c r="X104" s="40"/>
      <c r="Y104" s="40"/>
      <c r="Z104" s="40"/>
      <c r="AA104" s="40"/>
      <c r="AB104" s="40"/>
      <c r="AC104" s="40"/>
      <c r="AD104" s="40"/>
      <c r="AE104" s="40"/>
    </row>
    <row r="105" s="11" customFormat="1" ht="29.28" customHeight="1">
      <c r="A105" s="188"/>
      <c r="B105" s="189"/>
      <c r="C105" s="190" t="s">
        <v>281</v>
      </c>
      <c r="D105" s="191" t="s">
        <v>57</v>
      </c>
      <c r="E105" s="191" t="s">
        <v>53</v>
      </c>
      <c r="F105" s="191" t="s">
        <v>54</v>
      </c>
      <c r="G105" s="191" t="s">
        <v>282</v>
      </c>
      <c r="H105" s="191" t="s">
        <v>283</v>
      </c>
      <c r="I105" s="191" t="s">
        <v>284</v>
      </c>
      <c r="J105" s="191" t="s">
        <v>271</v>
      </c>
      <c r="K105" s="192" t="s">
        <v>285</v>
      </c>
      <c r="L105" s="193"/>
      <c r="M105" s="94" t="s">
        <v>21</v>
      </c>
      <c r="N105" s="95" t="s">
        <v>42</v>
      </c>
      <c r="O105" s="95" t="s">
        <v>286</v>
      </c>
      <c r="P105" s="95" t="s">
        <v>287</v>
      </c>
      <c r="Q105" s="95" t="s">
        <v>288</v>
      </c>
      <c r="R105" s="95" t="s">
        <v>289</v>
      </c>
      <c r="S105" s="95" t="s">
        <v>290</v>
      </c>
      <c r="T105" s="96" t="s">
        <v>291</v>
      </c>
      <c r="U105" s="188"/>
      <c r="V105" s="188"/>
      <c r="W105" s="188"/>
      <c r="X105" s="188"/>
      <c r="Y105" s="188"/>
      <c r="Z105" s="188"/>
      <c r="AA105" s="188"/>
      <c r="AB105" s="188"/>
      <c r="AC105" s="188"/>
      <c r="AD105" s="188"/>
      <c r="AE105" s="188"/>
    </row>
    <row r="106" s="2" customFormat="1" ht="22.8" customHeight="1">
      <c r="A106" s="40"/>
      <c r="B106" s="41"/>
      <c r="C106" s="101" t="s">
        <v>292</v>
      </c>
      <c r="D106" s="42"/>
      <c r="E106" s="42"/>
      <c r="F106" s="42"/>
      <c r="G106" s="42"/>
      <c r="H106" s="42"/>
      <c r="I106" s="42"/>
      <c r="J106" s="194">
        <f>BK106</f>
        <v>0</v>
      </c>
      <c r="K106" s="42"/>
      <c r="L106" s="46"/>
      <c r="M106" s="97"/>
      <c r="N106" s="195"/>
      <c r="O106" s="98"/>
      <c r="P106" s="196">
        <f>P107+P177</f>
        <v>0</v>
      </c>
      <c r="Q106" s="98"/>
      <c r="R106" s="196">
        <f>R107+R177</f>
        <v>48.505938549999996</v>
      </c>
      <c r="S106" s="98"/>
      <c r="T106" s="197">
        <f>T107+T177</f>
        <v>0.051965749999999998</v>
      </c>
      <c r="U106" s="40"/>
      <c r="V106" s="40"/>
      <c r="W106" s="40"/>
      <c r="X106" s="40"/>
      <c r="Y106" s="40"/>
      <c r="Z106" s="40"/>
      <c r="AA106" s="40"/>
      <c r="AB106" s="40"/>
      <c r="AC106" s="40"/>
      <c r="AD106" s="40"/>
      <c r="AE106" s="40"/>
      <c r="AT106" s="19" t="s">
        <v>71</v>
      </c>
      <c r="AU106" s="19" t="s">
        <v>272</v>
      </c>
      <c r="BK106" s="198">
        <f>BK107+BK177</f>
        <v>0</v>
      </c>
    </row>
    <row r="107" s="12" customFormat="1" ht="25.92" customHeight="1">
      <c r="A107" s="12"/>
      <c r="B107" s="199"/>
      <c r="C107" s="200"/>
      <c r="D107" s="201" t="s">
        <v>71</v>
      </c>
      <c r="E107" s="202" t="s">
        <v>293</v>
      </c>
      <c r="F107" s="202" t="s">
        <v>294</v>
      </c>
      <c r="G107" s="200"/>
      <c r="H107" s="200"/>
      <c r="I107" s="203"/>
      <c r="J107" s="204">
        <f>BK107</f>
        <v>0</v>
      </c>
      <c r="K107" s="200"/>
      <c r="L107" s="205"/>
      <c r="M107" s="206"/>
      <c r="N107" s="207"/>
      <c r="O107" s="207"/>
      <c r="P107" s="208">
        <f>P108+P114+P163+P174</f>
        <v>0</v>
      </c>
      <c r="Q107" s="207"/>
      <c r="R107" s="208">
        <f>R108+R114+R163+R174</f>
        <v>30.961170429999999</v>
      </c>
      <c r="S107" s="207"/>
      <c r="T107" s="209">
        <f>T108+T114+T163+T174</f>
        <v>0</v>
      </c>
      <c r="U107" s="12"/>
      <c r="V107" s="12"/>
      <c r="W107" s="12"/>
      <c r="X107" s="12"/>
      <c r="Y107" s="12"/>
      <c r="Z107" s="12"/>
      <c r="AA107" s="12"/>
      <c r="AB107" s="12"/>
      <c r="AC107" s="12"/>
      <c r="AD107" s="12"/>
      <c r="AE107" s="12"/>
      <c r="AR107" s="210" t="s">
        <v>79</v>
      </c>
      <c r="AT107" s="211" t="s">
        <v>71</v>
      </c>
      <c r="AU107" s="211" t="s">
        <v>72</v>
      </c>
      <c r="AY107" s="210" t="s">
        <v>295</v>
      </c>
      <c r="BK107" s="212">
        <f>BK108+BK114+BK163+BK174</f>
        <v>0</v>
      </c>
    </row>
    <row r="108" s="12" customFormat="1" ht="22.8" customHeight="1">
      <c r="A108" s="12"/>
      <c r="B108" s="199"/>
      <c r="C108" s="200"/>
      <c r="D108" s="201" t="s">
        <v>71</v>
      </c>
      <c r="E108" s="213" t="s">
        <v>92</v>
      </c>
      <c r="F108" s="213" t="s">
        <v>883</v>
      </c>
      <c r="G108" s="200"/>
      <c r="H108" s="200"/>
      <c r="I108" s="203"/>
      <c r="J108" s="214">
        <f>BK108</f>
        <v>0</v>
      </c>
      <c r="K108" s="200"/>
      <c r="L108" s="205"/>
      <c r="M108" s="206"/>
      <c r="N108" s="207"/>
      <c r="O108" s="207"/>
      <c r="P108" s="208">
        <f>SUM(P109:P113)</f>
        <v>0</v>
      </c>
      <c r="Q108" s="207"/>
      <c r="R108" s="208">
        <f>SUM(R109:R113)</f>
        <v>0.0087200000000000003</v>
      </c>
      <c r="S108" s="207"/>
      <c r="T108" s="209">
        <f>SUM(T109:T113)</f>
        <v>0</v>
      </c>
      <c r="U108" s="12"/>
      <c r="V108" s="12"/>
      <c r="W108" s="12"/>
      <c r="X108" s="12"/>
      <c r="Y108" s="12"/>
      <c r="Z108" s="12"/>
      <c r="AA108" s="12"/>
      <c r="AB108" s="12"/>
      <c r="AC108" s="12"/>
      <c r="AD108" s="12"/>
      <c r="AE108" s="12"/>
      <c r="AR108" s="210" t="s">
        <v>79</v>
      </c>
      <c r="AT108" s="211" t="s">
        <v>71</v>
      </c>
      <c r="AU108" s="211" t="s">
        <v>79</v>
      </c>
      <c r="AY108" s="210" t="s">
        <v>295</v>
      </c>
      <c r="BK108" s="212">
        <f>SUM(BK109:BK113)</f>
        <v>0</v>
      </c>
    </row>
    <row r="109" s="2" customFormat="1" ht="24.15" customHeight="1">
      <c r="A109" s="40"/>
      <c r="B109" s="41"/>
      <c r="C109" s="215" t="s">
        <v>79</v>
      </c>
      <c r="D109" s="215" t="s">
        <v>298</v>
      </c>
      <c r="E109" s="216" t="s">
        <v>884</v>
      </c>
      <c r="F109" s="217" t="s">
        <v>885</v>
      </c>
      <c r="G109" s="218" t="s">
        <v>348</v>
      </c>
      <c r="H109" s="219">
        <v>0.0080000000000000002</v>
      </c>
      <c r="I109" s="220"/>
      <c r="J109" s="221">
        <f>ROUND(I109*H109,2)</f>
        <v>0</v>
      </c>
      <c r="K109" s="217" t="s">
        <v>302</v>
      </c>
      <c r="L109" s="46"/>
      <c r="M109" s="222" t="s">
        <v>21</v>
      </c>
      <c r="N109" s="223" t="s">
        <v>43</v>
      </c>
      <c r="O109" s="86"/>
      <c r="P109" s="224">
        <f>O109*H109</f>
        <v>0</v>
      </c>
      <c r="Q109" s="224">
        <v>1.0900000000000001</v>
      </c>
      <c r="R109" s="224">
        <f>Q109*H109</f>
        <v>0.0087200000000000003</v>
      </c>
      <c r="S109" s="224">
        <v>0</v>
      </c>
      <c r="T109" s="225">
        <f>S109*H109</f>
        <v>0</v>
      </c>
      <c r="U109" s="40"/>
      <c r="V109" s="40"/>
      <c r="W109" s="40"/>
      <c r="X109" s="40"/>
      <c r="Y109" s="40"/>
      <c r="Z109" s="40"/>
      <c r="AA109" s="40"/>
      <c r="AB109" s="40"/>
      <c r="AC109" s="40"/>
      <c r="AD109" s="40"/>
      <c r="AE109" s="40"/>
      <c r="AR109" s="226" t="s">
        <v>303</v>
      </c>
      <c r="AT109" s="226" t="s">
        <v>298</v>
      </c>
      <c r="AU109" s="226" t="s">
        <v>81</v>
      </c>
      <c r="AY109" s="19" t="s">
        <v>295</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303</v>
      </c>
      <c r="BM109" s="226" t="s">
        <v>2154</v>
      </c>
    </row>
    <row r="110" s="2" customFormat="1">
      <c r="A110" s="40"/>
      <c r="B110" s="41"/>
      <c r="C110" s="42"/>
      <c r="D110" s="228" t="s">
        <v>305</v>
      </c>
      <c r="E110" s="42"/>
      <c r="F110" s="229" t="s">
        <v>887</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305</v>
      </c>
      <c r="AU110" s="19" t="s">
        <v>81</v>
      </c>
    </row>
    <row r="111" s="13" customFormat="1">
      <c r="A111" s="13"/>
      <c r="B111" s="233"/>
      <c r="C111" s="234"/>
      <c r="D111" s="235" t="s">
        <v>307</v>
      </c>
      <c r="E111" s="236" t="s">
        <v>21</v>
      </c>
      <c r="F111" s="237" t="s">
        <v>888</v>
      </c>
      <c r="G111" s="234"/>
      <c r="H111" s="236" t="s">
        <v>21</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307</v>
      </c>
      <c r="AU111" s="243" t="s">
        <v>81</v>
      </c>
      <c r="AV111" s="13" t="s">
        <v>79</v>
      </c>
      <c r="AW111" s="13" t="s">
        <v>33</v>
      </c>
      <c r="AX111" s="13" t="s">
        <v>72</v>
      </c>
      <c r="AY111" s="243" t="s">
        <v>295</v>
      </c>
    </row>
    <row r="112" s="14" customFormat="1">
      <c r="A112" s="14"/>
      <c r="B112" s="244"/>
      <c r="C112" s="245"/>
      <c r="D112" s="235" t="s">
        <v>307</v>
      </c>
      <c r="E112" s="246" t="s">
        <v>21</v>
      </c>
      <c r="F112" s="247" t="s">
        <v>889</v>
      </c>
      <c r="G112" s="245"/>
      <c r="H112" s="248">
        <v>0.0080000000000000002</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307</v>
      </c>
      <c r="AU112" s="254" t="s">
        <v>81</v>
      </c>
      <c r="AV112" s="14" t="s">
        <v>81</v>
      </c>
      <c r="AW112" s="14" t="s">
        <v>33</v>
      </c>
      <c r="AX112" s="14" t="s">
        <v>72</v>
      </c>
      <c r="AY112" s="254" t="s">
        <v>295</v>
      </c>
    </row>
    <row r="113" s="15" customFormat="1">
      <c r="A113" s="15"/>
      <c r="B113" s="255"/>
      <c r="C113" s="256"/>
      <c r="D113" s="235" t="s">
        <v>307</v>
      </c>
      <c r="E113" s="257" t="s">
        <v>21</v>
      </c>
      <c r="F113" s="258" t="s">
        <v>312</v>
      </c>
      <c r="G113" s="256"/>
      <c r="H113" s="259">
        <v>0.0080000000000000002</v>
      </c>
      <c r="I113" s="260"/>
      <c r="J113" s="256"/>
      <c r="K113" s="256"/>
      <c r="L113" s="261"/>
      <c r="M113" s="262"/>
      <c r="N113" s="263"/>
      <c r="O113" s="263"/>
      <c r="P113" s="263"/>
      <c r="Q113" s="263"/>
      <c r="R113" s="263"/>
      <c r="S113" s="263"/>
      <c r="T113" s="264"/>
      <c r="U113" s="15"/>
      <c r="V113" s="15"/>
      <c r="W113" s="15"/>
      <c r="X113" s="15"/>
      <c r="Y113" s="15"/>
      <c r="Z113" s="15"/>
      <c r="AA113" s="15"/>
      <c r="AB113" s="15"/>
      <c r="AC113" s="15"/>
      <c r="AD113" s="15"/>
      <c r="AE113" s="15"/>
      <c r="AT113" s="265" t="s">
        <v>307</v>
      </c>
      <c r="AU113" s="265" t="s">
        <v>81</v>
      </c>
      <c r="AV113" s="15" t="s">
        <v>303</v>
      </c>
      <c r="AW113" s="15" t="s">
        <v>33</v>
      </c>
      <c r="AX113" s="15" t="s">
        <v>79</v>
      </c>
      <c r="AY113" s="265" t="s">
        <v>295</v>
      </c>
    </row>
    <row r="114" s="12" customFormat="1" ht="22.8" customHeight="1">
      <c r="A114" s="12"/>
      <c r="B114" s="199"/>
      <c r="C114" s="200"/>
      <c r="D114" s="201" t="s">
        <v>71</v>
      </c>
      <c r="E114" s="213" t="s">
        <v>338</v>
      </c>
      <c r="F114" s="213" t="s">
        <v>857</v>
      </c>
      <c r="G114" s="200"/>
      <c r="H114" s="200"/>
      <c r="I114" s="203"/>
      <c r="J114" s="214">
        <f>BK114</f>
        <v>0</v>
      </c>
      <c r="K114" s="200"/>
      <c r="L114" s="205"/>
      <c r="M114" s="206"/>
      <c r="N114" s="207"/>
      <c r="O114" s="207"/>
      <c r="P114" s="208">
        <f>SUM(P115:P162)</f>
        <v>0</v>
      </c>
      <c r="Q114" s="207"/>
      <c r="R114" s="208">
        <f>SUM(R115:R162)</f>
        <v>30.923375329999999</v>
      </c>
      <c r="S114" s="207"/>
      <c r="T114" s="209">
        <f>SUM(T115:T162)</f>
        <v>0</v>
      </c>
      <c r="U114" s="12"/>
      <c r="V114" s="12"/>
      <c r="W114" s="12"/>
      <c r="X114" s="12"/>
      <c r="Y114" s="12"/>
      <c r="Z114" s="12"/>
      <c r="AA114" s="12"/>
      <c r="AB114" s="12"/>
      <c r="AC114" s="12"/>
      <c r="AD114" s="12"/>
      <c r="AE114" s="12"/>
      <c r="AR114" s="210" t="s">
        <v>79</v>
      </c>
      <c r="AT114" s="211" t="s">
        <v>71</v>
      </c>
      <c r="AU114" s="211" t="s">
        <v>79</v>
      </c>
      <c r="AY114" s="210" t="s">
        <v>295</v>
      </c>
      <c r="BK114" s="212">
        <f>SUM(BK115:BK162)</f>
        <v>0</v>
      </c>
    </row>
    <row r="115" s="2" customFormat="1" ht="33" customHeight="1">
      <c r="A115" s="40"/>
      <c r="B115" s="41"/>
      <c r="C115" s="215" t="s">
        <v>81</v>
      </c>
      <c r="D115" s="215" t="s">
        <v>298</v>
      </c>
      <c r="E115" s="216" t="s">
        <v>1219</v>
      </c>
      <c r="F115" s="217" t="s">
        <v>1220</v>
      </c>
      <c r="G115" s="218" t="s">
        <v>301</v>
      </c>
      <c r="H115" s="219">
        <v>171.03</v>
      </c>
      <c r="I115" s="220"/>
      <c r="J115" s="221">
        <f>ROUND(I115*H115,2)</f>
        <v>0</v>
      </c>
      <c r="K115" s="217" t="s">
        <v>302</v>
      </c>
      <c r="L115" s="46"/>
      <c r="M115" s="222" t="s">
        <v>21</v>
      </c>
      <c r="N115" s="223" t="s">
        <v>43</v>
      </c>
      <c r="O115" s="86"/>
      <c r="P115" s="224">
        <f>O115*H115</f>
        <v>0</v>
      </c>
      <c r="Q115" s="224">
        <v>0.0073499999999999998</v>
      </c>
      <c r="R115" s="224">
        <f>Q115*H115</f>
        <v>1.2570705</v>
      </c>
      <c r="S115" s="224">
        <v>0</v>
      </c>
      <c r="T115" s="225">
        <f>S115*H115</f>
        <v>0</v>
      </c>
      <c r="U115" s="40"/>
      <c r="V115" s="40"/>
      <c r="W115" s="40"/>
      <c r="X115" s="40"/>
      <c r="Y115" s="40"/>
      <c r="Z115" s="40"/>
      <c r="AA115" s="40"/>
      <c r="AB115" s="40"/>
      <c r="AC115" s="40"/>
      <c r="AD115" s="40"/>
      <c r="AE115" s="40"/>
      <c r="AR115" s="226" t="s">
        <v>303</v>
      </c>
      <c r="AT115" s="226" t="s">
        <v>298</v>
      </c>
      <c r="AU115" s="226" t="s">
        <v>81</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303</v>
      </c>
      <c r="BM115" s="226" t="s">
        <v>2155</v>
      </c>
    </row>
    <row r="116" s="2" customFormat="1">
      <c r="A116" s="40"/>
      <c r="B116" s="41"/>
      <c r="C116" s="42"/>
      <c r="D116" s="228" t="s">
        <v>305</v>
      </c>
      <c r="E116" s="42"/>
      <c r="F116" s="229" t="s">
        <v>1222</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305</v>
      </c>
      <c r="AU116" s="19" t="s">
        <v>81</v>
      </c>
    </row>
    <row r="117" s="14" customFormat="1">
      <c r="A117" s="14"/>
      <c r="B117" s="244"/>
      <c r="C117" s="245"/>
      <c r="D117" s="235" t="s">
        <v>307</v>
      </c>
      <c r="E117" s="246" t="s">
        <v>21</v>
      </c>
      <c r="F117" s="247" t="s">
        <v>1188</v>
      </c>
      <c r="G117" s="245"/>
      <c r="H117" s="248">
        <v>171.03</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307</v>
      </c>
      <c r="AU117" s="254" t="s">
        <v>81</v>
      </c>
      <c r="AV117" s="14" t="s">
        <v>81</v>
      </c>
      <c r="AW117" s="14" t="s">
        <v>33</v>
      </c>
      <c r="AX117" s="14" t="s">
        <v>72</v>
      </c>
      <c r="AY117" s="254" t="s">
        <v>295</v>
      </c>
    </row>
    <row r="118" s="15" customFormat="1">
      <c r="A118" s="15"/>
      <c r="B118" s="255"/>
      <c r="C118" s="256"/>
      <c r="D118" s="235" t="s">
        <v>307</v>
      </c>
      <c r="E118" s="257" t="s">
        <v>21</v>
      </c>
      <c r="F118" s="258" t="s">
        <v>312</v>
      </c>
      <c r="G118" s="256"/>
      <c r="H118" s="259">
        <v>171.03</v>
      </c>
      <c r="I118" s="260"/>
      <c r="J118" s="256"/>
      <c r="K118" s="256"/>
      <c r="L118" s="261"/>
      <c r="M118" s="262"/>
      <c r="N118" s="263"/>
      <c r="O118" s="263"/>
      <c r="P118" s="263"/>
      <c r="Q118" s="263"/>
      <c r="R118" s="263"/>
      <c r="S118" s="263"/>
      <c r="T118" s="264"/>
      <c r="U118" s="15"/>
      <c r="V118" s="15"/>
      <c r="W118" s="15"/>
      <c r="X118" s="15"/>
      <c r="Y118" s="15"/>
      <c r="Z118" s="15"/>
      <c r="AA118" s="15"/>
      <c r="AB118" s="15"/>
      <c r="AC118" s="15"/>
      <c r="AD118" s="15"/>
      <c r="AE118" s="15"/>
      <c r="AT118" s="265" t="s">
        <v>307</v>
      </c>
      <c r="AU118" s="265" t="s">
        <v>81</v>
      </c>
      <c r="AV118" s="15" t="s">
        <v>303</v>
      </c>
      <c r="AW118" s="15" t="s">
        <v>33</v>
      </c>
      <c r="AX118" s="15" t="s">
        <v>79</v>
      </c>
      <c r="AY118" s="265" t="s">
        <v>295</v>
      </c>
    </row>
    <row r="119" s="2" customFormat="1" ht="49.05" customHeight="1">
      <c r="A119" s="40"/>
      <c r="B119" s="41"/>
      <c r="C119" s="215" t="s">
        <v>92</v>
      </c>
      <c r="D119" s="215" t="s">
        <v>298</v>
      </c>
      <c r="E119" s="216" t="s">
        <v>1223</v>
      </c>
      <c r="F119" s="217" t="s">
        <v>1224</v>
      </c>
      <c r="G119" s="218" t="s">
        <v>301</v>
      </c>
      <c r="H119" s="219">
        <v>171.03</v>
      </c>
      <c r="I119" s="220"/>
      <c r="J119" s="221">
        <f>ROUND(I119*H119,2)</f>
        <v>0</v>
      </c>
      <c r="K119" s="217" t="s">
        <v>302</v>
      </c>
      <c r="L119" s="46"/>
      <c r="M119" s="222" t="s">
        <v>21</v>
      </c>
      <c r="N119" s="223" t="s">
        <v>43</v>
      </c>
      <c r="O119" s="86"/>
      <c r="P119" s="224">
        <f>O119*H119</f>
        <v>0</v>
      </c>
      <c r="Q119" s="224">
        <v>0.018380000000000001</v>
      </c>
      <c r="R119" s="224">
        <f>Q119*H119</f>
        <v>3.1435314000000001</v>
      </c>
      <c r="S119" s="224">
        <v>0</v>
      </c>
      <c r="T119" s="225">
        <f>S119*H119</f>
        <v>0</v>
      </c>
      <c r="U119" s="40"/>
      <c r="V119" s="40"/>
      <c r="W119" s="40"/>
      <c r="X119" s="40"/>
      <c r="Y119" s="40"/>
      <c r="Z119" s="40"/>
      <c r="AA119" s="40"/>
      <c r="AB119" s="40"/>
      <c r="AC119" s="40"/>
      <c r="AD119" s="40"/>
      <c r="AE119" s="40"/>
      <c r="AR119" s="226" t="s">
        <v>303</v>
      </c>
      <c r="AT119" s="226" t="s">
        <v>298</v>
      </c>
      <c r="AU119" s="226" t="s">
        <v>81</v>
      </c>
      <c r="AY119" s="19" t="s">
        <v>295</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303</v>
      </c>
      <c r="BM119" s="226" t="s">
        <v>2156</v>
      </c>
    </row>
    <row r="120" s="2" customFormat="1">
      <c r="A120" s="40"/>
      <c r="B120" s="41"/>
      <c r="C120" s="42"/>
      <c r="D120" s="228" t="s">
        <v>305</v>
      </c>
      <c r="E120" s="42"/>
      <c r="F120" s="229" t="s">
        <v>1226</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305</v>
      </c>
      <c r="AU120" s="19" t="s">
        <v>81</v>
      </c>
    </row>
    <row r="121" s="14" customFormat="1">
      <c r="A121" s="14"/>
      <c r="B121" s="244"/>
      <c r="C121" s="245"/>
      <c r="D121" s="235" t="s">
        <v>307</v>
      </c>
      <c r="E121" s="246" t="s">
        <v>21</v>
      </c>
      <c r="F121" s="247" t="s">
        <v>1227</v>
      </c>
      <c r="G121" s="245"/>
      <c r="H121" s="248">
        <v>53.710000000000001</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307</v>
      </c>
      <c r="AU121" s="254" t="s">
        <v>81</v>
      </c>
      <c r="AV121" s="14" t="s">
        <v>81</v>
      </c>
      <c r="AW121" s="14" t="s">
        <v>33</v>
      </c>
      <c r="AX121" s="14" t="s">
        <v>72</v>
      </c>
      <c r="AY121" s="254" t="s">
        <v>295</v>
      </c>
    </row>
    <row r="122" s="14" customFormat="1">
      <c r="A122" s="14"/>
      <c r="B122" s="244"/>
      <c r="C122" s="245"/>
      <c r="D122" s="235" t="s">
        <v>307</v>
      </c>
      <c r="E122" s="246" t="s">
        <v>21</v>
      </c>
      <c r="F122" s="247" t="s">
        <v>2157</v>
      </c>
      <c r="G122" s="245"/>
      <c r="H122" s="248">
        <v>19.420000000000002</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307</v>
      </c>
      <c r="AU122" s="254" t="s">
        <v>81</v>
      </c>
      <c r="AV122" s="14" t="s">
        <v>81</v>
      </c>
      <c r="AW122" s="14" t="s">
        <v>33</v>
      </c>
      <c r="AX122" s="14" t="s">
        <v>72</v>
      </c>
      <c r="AY122" s="254" t="s">
        <v>295</v>
      </c>
    </row>
    <row r="123" s="14" customFormat="1">
      <c r="A123" s="14"/>
      <c r="B123" s="244"/>
      <c r="C123" s="245"/>
      <c r="D123" s="235" t="s">
        <v>307</v>
      </c>
      <c r="E123" s="246" t="s">
        <v>21</v>
      </c>
      <c r="F123" s="247" t="s">
        <v>477</v>
      </c>
      <c r="G123" s="245"/>
      <c r="H123" s="248">
        <v>5.9000000000000004</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307</v>
      </c>
      <c r="AU123" s="254" t="s">
        <v>81</v>
      </c>
      <c r="AV123" s="14" t="s">
        <v>81</v>
      </c>
      <c r="AW123" s="14" t="s">
        <v>33</v>
      </c>
      <c r="AX123" s="14" t="s">
        <v>72</v>
      </c>
      <c r="AY123" s="254" t="s">
        <v>295</v>
      </c>
    </row>
    <row r="124" s="14" customFormat="1">
      <c r="A124" s="14"/>
      <c r="B124" s="244"/>
      <c r="C124" s="245"/>
      <c r="D124" s="235" t="s">
        <v>307</v>
      </c>
      <c r="E124" s="246" t="s">
        <v>21</v>
      </c>
      <c r="F124" s="247" t="s">
        <v>2158</v>
      </c>
      <c r="G124" s="245"/>
      <c r="H124" s="248">
        <v>6.6699999999999999</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307</v>
      </c>
      <c r="AU124" s="254" t="s">
        <v>81</v>
      </c>
      <c r="AV124" s="14" t="s">
        <v>81</v>
      </c>
      <c r="AW124" s="14" t="s">
        <v>33</v>
      </c>
      <c r="AX124" s="14" t="s">
        <v>72</v>
      </c>
      <c r="AY124" s="254" t="s">
        <v>295</v>
      </c>
    </row>
    <row r="125" s="14" customFormat="1">
      <c r="A125" s="14"/>
      <c r="B125" s="244"/>
      <c r="C125" s="245"/>
      <c r="D125" s="235" t="s">
        <v>307</v>
      </c>
      <c r="E125" s="246" t="s">
        <v>21</v>
      </c>
      <c r="F125" s="247" t="s">
        <v>2159</v>
      </c>
      <c r="G125" s="245"/>
      <c r="H125" s="248">
        <v>4.6600000000000001</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307</v>
      </c>
      <c r="AU125" s="254" t="s">
        <v>81</v>
      </c>
      <c r="AV125" s="14" t="s">
        <v>81</v>
      </c>
      <c r="AW125" s="14" t="s">
        <v>33</v>
      </c>
      <c r="AX125" s="14" t="s">
        <v>72</v>
      </c>
      <c r="AY125" s="254" t="s">
        <v>295</v>
      </c>
    </row>
    <row r="126" s="14" customFormat="1">
      <c r="A126" s="14"/>
      <c r="B126" s="244"/>
      <c r="C126" s="245"/>
      <c r="D126" s="235" t="s">
        <v>307</v>
      </c>
      <c r="E126" s="246" t="s">
        <v>21</v>
      </c>
      <c r="F126" s="247" t="s">
        <v>1230</v>
      </c>
      <c r="G126" s="245"/>
      <c r="H126" s="248">
        <v>5.9199999999999999</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307</v>
      </c>
      <c r="AU126" s="254" t="s">
        <v>81</v>
      </c>
      <c r="AV126" s="14" t="s">
        <v>81</v>
      </c>
      <c r="AW126" s="14" t="s">
        <v>33</v>
      </c>
      <c r="AX126" s="14" t="s">
        <v>72</v>
      </c>
      <c r="AY126" s="254" t="s">
        <v>295</v>
      </c>
    </row>
    <row r="127" s="14" customFormat="1">
      <c r="A127" s="14"/>
      <c r="B127" s="244"/>
      <c r="C127" s="245"/>
      <c r="D127" s="235" t="s">
        <v>307</v>
      </c>
      <c r="E127" s="246" t="s">
        <v>21</v>
      </c>
      <c r="F127" s="247" t="s">
        <v>2160</v>
      </c>
      <c r="G127" s="245"/>
      <c r="H127" s="248">
        <v>4.0199999999999996</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307</v>
      </c>
      <c r="AU127" s="254" t="s">
        <v>81</v>
      </c>
      <c r="AV127" s="14" t="s">
        <v>81</v>
      </c>
      <c r="AW127" s="14" t="s">
        <v>33</v>
      </c>
      <c r="AX127" s="14" t="s">
        <v>72</v>
      </c>
      <c r="AY127" s="254" t="s">
        <v>295</v>
      </c>
    </row>
    <row r="128" s="14" customFormat="1">
      <c r="A128" s="14"/>
      <c r="B128" s="244"/>
      <c r="C128" s="245"/>
      <c r="D128" s="235" t="s">
        <v>307</v>
      </c>
      <c r="E128" s="246" t="s">
        <v>21</v>
      </c>
      <c r="F128" s="247" t="s">
        <v>2161</v>
      </c>
      <c r="G128" s="245"/>
      <c r="H128" s="248">
        <v>8.3000000000000007</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307</v>
      </c>
      <c r="AU128" s="254" t="s">
        <v>81</v>
      </c>
      <c r="AV128" s="14" t="s">
        <v>81</v>
      </c>
      <c r="AW128" s="14" t="s">
        <v>33</v>
      </c>
      <c r="AX128" s="14" t="s">
        <v>72</v>
      </c>
      <c r="AY128" s="254" t="s">
        <v>295</v>
      </c>
    </row>
    <row r="129" s="14" customFormat="1">
      <c r="A129" s="14"/>
      <c r="B129" s="244"/>
      <c r="C129" s="245"/>
      <c r="D129" s="235" t="s">
        <v>307</v>
      </c>
      <c r="E129" s="246" t="s">
        <v>21</v>
      </c>
      <c r="F129" s="247" t="s">
        <v>2162</v>
      </c>
      <c r="G129" s="245"/>
      <c r="H129" s="248">
        <v>4.4699999999999998</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307</v>
      </c>
      <c r="AU129" s="254" t="s">
        <v>81</v>
      </c>
      <c r="AV129" s="14" t="s">
        <v>81</v>
      </c>
      <c r="AW129" s="14" t="s">
        <v>33</v>
      </c>
      <c r="AX129" s="14" t="s">
        <v>72</v>
      </c>
      <c r="AY129" s="254" t="s">
        <v>295</v>
      </c>
    </row>
    <row r="130" s="14" customFormat="1">
      <c r="A130" s="14"/>
      <c r="B130" s="244"/>
      <c r="C130" s="245"/>
      <c r="D130" s="235" t="s">
        <v>307</v>
      </c>
      <c r="E130" s="246" t="s">
        <v>21</v>
      </c>
      <c r="F130" s="247" t="s">
        <v>1233</v>
      </c>
      <c r="G130" s="245"/>
      <c r="H130" s="248">
        <v>4.25</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307</v>
      </c>
      <c r="AU130" s="254" t="s">
        <v>81</v>
      </c>
      <c r="AV130" s="14" t="s">
        <v>81</v>
      </c>
      <c r="AW130" s="14" t="s">
        <v>33</v>
      </c>
      <c r="AX130" s="14" t="s">
        <v>72</v>
      </c>
      <c r="AY130" s="254" t="s">
        <v>295</v>
      </c>
    </row>
    <row r="131" s="14" customFormat="1">
      <c r="A131" s="14"/>
      <c r="B131" s="244"/>
      <c r="C131" s="245"/>
      <c r="D131" s="235" t="s">
        <v>307</v>
      </c>
      <c r="E131" s="246" t="s">
        <v>21</v>
      </c>
      <c r="F131" s="247" t="s">
        <v>1227</v>
      </c>
      <c r="G131" s="245"/>
      <c r="H131" s="248">
        <v>53.710000000000001</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307</v>
      </c>
      <c r="AU131" s="254" t="s">
        <v>81</v>
      </c>
      <c r="AV131" s="14" t="s">
        <v>81</v>
      </c>
      <c r="AW131" s="14" t="s">
        <v>33</v>
      </c>
      <c r="AX131" s="14" t="s">
        <v>72</v>
      </c>
      <c r="AY131" s="254" t="s">
        <v>295</v>
      </c>
    </row>
    <row r="132" s="15" customFormat="1">
      <c r="A132" s="15"/>
      <c r="B132" s="255"/>
      <c r="C132" s="256"/>
      <c r="D132" s="235" t="s">
        <v>307</v>
      </c>
      <c r="E132" s="257" t="s">
        <v>1188</v>
      </c>
      <c r="F132" s="258" t="s">
        <v>312</v>
      </c>
      <c r="G132" s="256"/>
      <c r="H132" s="259">
        <v>171.03</v>
      </c>
      <c r="I132" s="260"/>
      <c r="J132" s="256"/>
      <c r="K132" s="256"/>
      <c r="L132" s="261"/>
      <c r="M132" s="262"/>
      <c r="N132" s="263"/>
      <c r="O132" s="263"/>
      <c r="P132" s="263"/>
      <c r="Q132" s="263"/>
      <c r="R132" s="263"/>
      <c r="S132" s="263"/>
      <c r="T132" s="264"/>
      <c r="U132" s="15"/>
      <c r="V132" s="15"/>
      <c r="W132" s="15"/>
      <c r="X132" s="15"/>
      <c r="Y132" s="15"/>
      <c r="Z132" s="15"/>
      <c r="AA132" s="15"/>
      <c r="AB132" s="15"/>
      <c r="AC132" s="15"/>
      <c r="AD132" s="15"/>
      <c r="AE132" s="15"/>
      <c r="AT132" s="265" t="s">
        <v>307</v>
      </c>
      <c r="AU132" s="265" t="s">
        <v>81</v>
      </c>
      <c r="AV132" s="15" t="s">
        <v>303</v>
      </c>
      <c r="AW132" s="15" t="s">
        <v>33</v>
      </c>
      <c r="AX132" s="15" t="s">
        <v>79</v>
      </c>
      <c r="AY132" s="265" t="s">
        <v>295</v>
      </c>
    </row>
    <row r="133" s="2" customFormat="1" ht="44.25" customHeight="1">
      <c r="A133" s="40"/>
      <c r="B133" s="41"/>
      <c r="C133" s="215" t="s">
        <v>303</v>
      </c>
      <c r="D133" s="215" t="s">
        <v>298</v>
      </c>
      <c r="E133" s="216" t="s">
        <v>1234</v>
      </c>
      <c r="F133" s="217" t="s">
        <v>1235</v>
      </c>
      <c r="G133" s="218" t="s">
        <v>301</v>
      </c>
      <c r="H133" s="219">
        <v>342.06</v>
      </c>
      <c r="I133" s="220"/>
      <c r="J133" s="221">
        <f>ROUND(I133*H133,2)</f>
        <v>0</v>
      </c>
      <c r="K133" s="217" t="s">
        <v>302</v>
      </c>
      <c r="L133" s="46"/>
      <c r="M133" s="222" t="s">
        <v>21</v>
      </c>
      <c r="N133" s="223" t="s">
        <v>43</v>
      </c>
      <c r="O133" s="86"/>
      <c r="P133" s="224">
        <f>O133*H133</f>
        <v>0</v>
      </c>
      <c r="Q133" s="224">
        <v>0.0079000000000000008</v>
      </c>
      <c r="R133" s="224">
        <f>Q133*H133</f>
        <v>2.7022740000000001</v>
      </c>
      <c r="S133" s="224">
        <v>0</v>
      </c>
      <c r="T133" s="225">
        <f>S133*H133</f>
        <v>0</v>
      </c>
      <c r="U133" s="40"/>
      <c r="V133" s="40"/>
      <c r="W133" s="40"/>
      <c r="X133" s="40"/>
      <c r="Y133" s="40"/>
      <c r="Z133" s="40"/>
      <c r="AA133" s="40"/>
      <c r="AB133" s="40"/>
      <c r="AC133" s="40"/>
      <c r="AD133" s="40"/>
      <c r="AE133" s="40"/>
      <c r="AR133" s="226" t="s">
        <v>303</v>
      </c>
      <c r="AT133" s="226" t="s">
        <v>298</v>
      </c>
      <c r="AU133" s="226" t="s">
        <v>81</v>
      </c>
      <c r="AY133" s="19" t="s">
        <v>295</v>
      </c>
      <c r="BE133" s="227">
        <f>IF(N133="základní",J133,0)</f>
        <v>0</v>
      </c>
      <c r="BF133" s="227">
        <f>IF(N133="snížená",J133,0)</f>
        <v>0</v>
      </c>
      <c r="BG133" s="227">
        <f>IF(N133="zákl. přenesená",J133,0)</f>
        <v>0</v>
      </c>
      <c r="BH133" s="227">
        <f>IF(N133="sníž. přenesená",J133,0)</f>
        <v>0</v>
      </c>
      <c r="BI133" s="227">
        <f>IF(N133="nulová",J133,0)</f>
        <v>0</v>
      </c>
      <c r="BJ133" s="19" t="s">
        <v>79</v>
      </c>
      <c r="BK133" s="227">
        <f>ROUND(I133*H133,2)</f>
        <v>0</v>
      </c>
      <c r="BL133" s="19" t="s">
        <v>303</v>
      </c>
      <c r="BM133" s="226" t="s">
        <v>2163</v>
      </c>
    </row>
    <row r="134" s="2" customFormat="1">
      <c r="A134" s="40"/>
      <c r="B134" s="41"/>
      <c r="C134" s="42"/>
      <c r="D134" s="228" t="s">
        <v>305</v>
      </c>
      <c r="E134" s="42"/>
      <c r="F134" s="229" t="s">
        <v>1237</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305</v>
      </c>
      <c r="AU134" s="19" t="s">
        <v>81</v>
      </c>
    </row>
    <row r="135" s="14" customFormat="1">
      <c r="A135" s="14"/>
      <c r="B135" s="244"/>
      <c r="C135" s="245"/>
      <c r="D135" s="235" t="s">
        <v>307</v>
      </c>
      <c r="E135" s="246" t="s">
        <v>21</v>
      </c>
      <c r="F135" s="247" t="s">
        <v>2164</v>
      </c>
      <c r="G135" s="245"/>
      <c r="H135" s="248">
        <v>342.06</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307</v>
      </c>
      <c r="AU135" s="254" t="s">
        <v>81</v>
      </c>
      <c r="AV135" s="14" t="s">
        <v>81</v>
      </c>
      <c r="AW135" s="14" t="s">
        <v>33</v>
      </c>
      <c r="AX135" s="14" t="s">
        <v>72</v>
      </c>
      <c r="AY135" s="254" t="s">
        <v>295</v>
      </c>
    </row>
    <row r="136" s="15" customFormat="1">
      <c r="A136" s="15"/>
      <c r="B136" s="255"/>
      <c r="C136" s="256"/>
      <c r="D136" s="235" t="s">
        <v>307</v>
      </c>
      <c r="E136" s="257" t="s">
        <v>21</v>
      </c>
      <c r="F136" s="258" t="s">
        <v>312</v>
      </c>
      <c r="G136" s="256"/>
      <c r="H136" s="259">
        <v>342.06</v>
      </c>
      <c r="I136" s="260"/>
      <c r="J136" s="256"/>
      <c r="K136" s="256"/>
      <c r="L136" s="261"/>
      <c r="M136" s="262"/>
      <c r="N136" s="263"/>
      <c r="O136" s="263"/>
      <c r="P136" s="263"/>
      <c r="Q136" s="263"/>
      <c r="R136" s="263"/>
      <c r="S136" s="263"/>
      <c r="T136" s="264"/>
      <c r="U136" s="15"/>
      <c r="V136" s="15"/>
      <c r="W136" s="15"/>
      <c r="X136" s="15"/>
      <c r="Y136" s="15"/>
      <c r="Z136" s="15"/>
      <c r="AA136" s="15"/>
      <c r="AB136" s="15"/>
      <c r="AC136" s="15"/>
      <c r="AD136" s="15"/>
      <c r="AE136" s="15"/>
      <c r="AT136" s="265" t="s">
        <v>307</v>
      </c>
      <c r="AU136" s="265" t="s">
        <v>81</v>
      </c>
      <c r="AV136" s="15" t="s">
        <v>303</v>
      </c>
      <c r="AW136" s="15" t="s">
        <v>33</v>
      </c>
      <c r="AX136" s="15" t="s">
        <v>79</v>
      </c>
      <c r="AY136" s="265" t="s">
        <v>295</v>
      </c>
    </row>
    <row r="137" s="2" customFormat="1" ht="37.8" customHeight="1">
      <c r="A137" s="40"/>
      <c r="B137" s="41"/>
      <c r="C137" s="215" t="s">
        <v>332</v>
      </c>
      <c r="D137" s="215" t="s">
        <v>298</v>
      </c>
      <c r="E137" s="216" t="s">
        <v>1239</v>
      </c>
      <c r="F137" s="217" t="s">
        <v>1240</v>
      </c>
      <c r="G137" s="218" t="s">
        <v>301</v>
      </c>
      <c r="H137" s="219">
        <v>100</v>
      </c>
      <c r="I137" s="220"/>
      <c r="J137" s="221">
        <f>ROUND(I137*H137,2)</f>
        <v>0</v>
      </c>
      <c r="K137" s="217" t="s">
        <v>302</v>
      </c>
      <c r="L137" s="46"/>
      <c r="M137" s="222" t="s">
        <v>21</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303</v>
      </c>
      <c r="AT137" s="226" t="s">
        <v>298</v>
      </c>
      <c r="AU137" s="226" t="s">
        <v>81</v>
      </c>
      <c r="AY137" s="19" t="s">
        <v>295</v>
      </c>
      <c r="BE137" s="227">
        <f>IF(N137="základní",J137,0)</f>
        <v>0</v>
      </c>
      <c r="BF137" s="227">
        <f>IF(N137="snížená",J137,0)</f>
        <v>0</v>
      </c>
      <c r="BG137" s="227">
        <f>IF(N137="zákl. přenesená",J137,0)</f>
        <v>0</v>
      </c>
      <c r="BH137" s="227">
        <f>IF(N137="sníž. přenesená",J137,0)</f>
        <v>0</v>
      </c>
      <c r="BI137" s="227">
        <f>IF(N137="nulová",J137,0)</f>
        <v>0</v>
      </c>
      <c r="BJ137" s="19" t="s">
        <v>79</v>
      </c>
      <c r="BK137" s="227">
        <f>ROUND(I137*H137,2)</f>
        <v>0</v>
      </c>
      <c r="BL137" s="19" t="s">
        <v>303</v>
      </c>
      <c r="BM137" s="226" t="s">
        <v>2165</v>
      </c>
    </row>
    <row r="138" s="2" customFormat="1">
      <c r="A138" s="40"/>
      <c r="B138" s="41"/>
      <c r="C138" s="42"/>
      <c r="D138" s="228" t="s">
        <v>305</v>
      </c>
      <c r="E138" s="42"/>
      <c r="F138" s="229" t="s">
        <v>1242</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305</v>
      </c>
      <c r="AU138" s="19" t="s">
        <v>81</v>
      </c>
    </row>
    <row r="139" s="14" customFormat="1">
      <c r="A139" s="14"/>
      <c r="B139" s="244"/>
      <c r="C139" s="245"/>
      <c r="D139" s="235" t="s">
        <v>307</v>
      </c>
      <c r="E139" s="246" t="s">
        <v>21</v>
      </c>
      <c r="F139" s="247" t="s">
        <v>1243</v>
      </c>
      <c r="G139" s="245"/>
      <c r="H139" s="248">
        <v>100</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307</v>
      </c>
      <c r="AU139" s="254" t="s">
        <v>81</v>
      </c>
      <c r="AV139" s="14" t="s">
        <v>81</v>
      </c>
      <c r="AW139" s="14" t="s">
        <v>33</v>
      </c>
      <c r="AX139" s="14" t="s">
        <v>72</v>
      </c>
      <c r="AY139" s="254" t="s">
        <v>295</v>
      </c>
    </row>
    <row r="140" s="15" customFormat="1">
      <c r="A140" s="15"/>
      <c r="B140" s="255"/>
      <c r="C140" s="256"/>
      <c r="D140" s="235" t="s">
        <v>307</v>
      </c>
      <c r="E140" s="257" t="s">
        <v>21</v>
      </c>
      <c r="F140" s="258" t="s">
        <v>312</v>
      </c>
      <c r="G140" s="256"/>
      <c r="H140" s="259">
        <v>100</v>
      </c>
      <c r="I140" s="260"/>
      <c r="J140" s="256"/>
      <c r="K140" s="256"/>
      <c r="L140" s="261"/>
      <c r="M140" s="262"/>
      <c r="N140" s="263"/>
      <c r="O140" s="263"/>
      <c r="P140" s="263"/>
      <c r="Q140" s="263"/>
      <c r="R140" s="263"/>
      <c r="S140" s="263"/>
      <c r="T140" s="264"/>
      <c r="U140" s="15"/>
      <c r="V140" s="15"/>
      <c r="W140" s="15"/>
      <c r="X140" s="15"/>
      <c r="Y140" s="15"/>
      <c r="Z140" s="15"/>
      <c r="AA140" s="15"/>
      <c r="AB140" s="15"/>
      <c r="AC140" s="15"/>
      <c r="AD140" s="15"/>
      <c r="AE140" s="15"/>
      <c r="AT140" s="265" t="s">
        <v>307</v>
      </c>
      <c r="AU140" s="265" t="s">
        <v>81</v>
      </c>
      <c r="AV140" s="15" t="s">
        <v>303</v>
      </c>
      <c r="AW140" s="15" t="s">
        <v>33</v>
      </c>
      <c r="AX140" s="15" t="s">
        <v>79</v>
      </c>
      <c r="AY140" s="265" t="s">
        <v>295</v>
      </c>
    </row>
    <row r="141" s="2" customFormat="1" ht="33" customHeight="1">
      <c r="A141" s="40"/>
      <c r="B141" s="41"/>
      <c r="C141" s="215" t="s">
        <v>338</v>
      </c>
      <c r="D141" s="215" t="s">
        <v>298</v>
      </c>
      <c r="E141" s="216" t="s">
        <v>1244</v>
      </c>
      <c r="F141" s="217" t="s">
        <v>1245</v>
      </c>
      <c r="G141" s="218" t="s">
        <v>315</v>
      </c>
      <c r="H141" s="219">
        <v>10.077</v>
      </c>
      <c r="I141" s="220"/>
      <c r="J141" s="221">
        <f>ROUND(I141*H141,2)</f>
        <v>0</v>
      </c>
      <c r="K141" s="217" t="s">
        <v>302</v>
      </c>
      <c r="L141" s="46"/>
      <c r="M141" s="222" t="s">
        <v>21</v>
      </c>
      <c r="N141" s="223" t="s">
        <v>43</v>
      </c>
      <c r="O141" s="86"/>
      <c r="P141" s="224">
        <f>O141*H141</f>
        <v>0</v>
      </c>
      <c r="Q141" s="224">
        <v>2.3010199999999998</v>
      </c>
      <c r="R141" s="224">
        <f>Q141*H141</f>
        <v>23.187378539999997</v>
      </c>
      <c r="S141" s="224">
        <v>0</v>
      </c>
      <c r="T141" s="225">
        <f>S141*H141</f>
        <v>0</v>
      </c>
      <c r="U141" s="40"/>
      <c r="V141" s="40"/>
      <c r="W141" s="40"/>
      <c r="X141" s="40"/>
      <c r="Y141" s="40"/>
      <c r="Z141" s="40"/>
      <c r="AA141" s="40"/>
      <c r="AB141" s="40"/>
      <c r="AC141" s="40"/>
      <c r="AD141" s="40"/>
      <c r="AE141" s="40"/>
      <c r="AR141" s="226" t="s">
        <v>303</v>
      </c>
      <c r="AT141" s="226" t="s">
        <v>298</v>
      </c>
      <c r="AU141" s="226" t="s">
        <v>81</v>
      </c>
      <c r="AY141" s="19" t="s">
        <v>295</v>
      </c>
      <c r="BE141" s="227">
        <f>IF(N141="základní",J141,0)</f>
        <v>0</v>
      </c>
      <c r="BF141" s="227">
        <f>IF(N141="snížená",J141,0)</f>
        <v>0</v>
      </c>
      <c r="BG141" s="227">
        <f>IF(N141="zákl. přenesená",J141,0)</f>
        <v>0</v>
      </c>
      <c r="BH141" s="227">
        <f>IF(N141="sníž. přenesená",J141,0)</f>
        <v>0</v>
      </c>
      <c r="BI141" s="227">
        <f>IF(N141="nulová",J141,0)</f>
        <v>0</v>
      </c>
      <c r="BJ141" s="19" t="s">
        <v>79</v>
      </c>
      <c r="BK141" s="227">
        <f>ROUND(I141*H141,2)</f>
        <v>0</v>
      </c>
      <c r="BL141" s="19" t="s">
        <v>303</v>
      </c>
      <c r="BM141" s="226" t="s">
        <v>2166</v>
      </c>
    </row>
    <row r="142" s="2" customFormat="1">
      <c r="A142" s="40"/>
      <c r="B142" s="41"/>
      <c r="C142" s="42"/>
      <c r="D142" s="228" t="s">
        <v>305</v>
      </c>
      <c r="E142" s="42"/>
      <c r="F142" s="229" t="s">
        <v>1247</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305</v>
      </c>
      <c r="AU142" s="19" t="s">
        <v>81</v>
      </c>
    </row>
    <row r="143" s="14" customFormat="1">
      <c r="A143" s="14"/>
      <c r="B143" s="244"/>
      <c r="C143" s="245"/>
      <c r="D143" s="235" t="s">
        <v>307</v>
      </c>
      <c r="E143" s="246" t="s">
        <v>21</v>
      </c>
      <c r="F143" s="247" t="s">
        <v>1248</v>
      </c>
      <c r="G143" s="245"/>
      <c r="H143" s="248">
        <v>7.8650000000000002</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307</v>
      </c>
      <c r="AU143" s="254" t="s">
        <v>81</v>
      </c>
      <c r="AV143" s="14" t="s">
        <v>81</v>
      </c>
      <c r="AW143" s="14" t="s">
        <v>33</v>
      </c>
      <c r="AX143" s="14" t="s">
        <v>72</v>
      </c>
      <c r="AY143" s="254" t="s">
        <v>295</v>
      </c>
    </row>
    <row r="144" s="14" customFormat="1">
      <c r="A144" s="14"/>
      <c r="B144" s="244"/>
      <c r="C144" s="245"/>
      <c r="D144" s="235" t="s">
        <v>307</v>
      </c>
      <c r="E144" s="246" t="s">
        <v>21</v>
      </c>
      <c r="F144" s="247" t="s">
        <v>1249</v>
      </c>
      <c r="G144" s="245"/>
      <c r="H144" s="248">
        <v>2.2120000000000002</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307</v>
      </c>
      <c r="AU144" s="254" t="s">
        <v>81</v>
      </c>
      <c r="AV144" s="14" t="s">
        <v>81</v>
      </c>
      <c r="AW144" s="14" t="s">
        <v>33</v>
      </c>
      <c r="AX144" s="14" t="s">
        <v>72</v>
      </c>
      <c r="AY144" s="254" t="s">
        <v>295</v>
      </c>
    </row>
    <row r="145" s="15" customFormat="1">
      <c r="A145" s="15"/>
      <c r="B145" s="255"/>
      <c r="C145" s="256"/>
      <c r="D145" s="235" t="s">
        <v>307</v>
      </c>
      <c r="E145" s="257" t="s">
        <v>21</v>
      </c>
      <c r="F145" s="258" t="s">
        <v>312</v>
      </c>
      <c r="G145" s="256"/>
      <c r="H145" s="259">
        <v>10.077</v>
      </c>
      <c r="I145" s="260"/>
      <c r="J145" s="256"/>
      <c r="K145" s="256"/>
      <c r="L145" s="261"/>
      <c r="M145" s="262"/>
      <c r="N145" s="263"/>
      <c r="O145" s="263"/>
      <c r="P145" s="263"/>
      <c r="Q145" s="263"/>
      <c r="R145" s="263"/>
      <c r="S145" s="263"/>
      <c r="T145" s="264"/>
      <c r="U145" s="15"/>
      <c r="V145" s="15"/>
      <c r="W145" s="15"/>
      <c r="X145" s="15"/>
      <c r="Y145" s="15"/>
      <c r="Z145" s="15"/>
      <c r="AA145" s="15"/>
      <c r="AB145" s="15"/>
      <c r="AC145" s="15"/>
      <c r="AD145" s="15"/>
      <c r="AE145" s="15"/>
      <c r="AT145" s="265" t="s">
        <v>307</v>
      </c>
      <c r="AU145" s="265" t="s">
        <v>81</v>
      </c>
      <c r="AV145" s="15" t="s">
        <v>303</v>
      </c>
      <c r="AW145" s="15" t="s">
        <v>33</v>
      </c>
      <c r="AX145" s="15" t="s">
        <v>79</v>
      </c>
      <c r="AY145" s="265" t="s">
        <v>295</v>
      </c>
    </row>
    <row r="146" s="2" customFormat="1" ht="33" customHeight="1">
      <c r="A146" s="40"/>
      <c r="B146" s="41"/>
      <c r="C146" s="215" t="s">
        <v>345</v>
      </c>
      <c r="D146" s="215" t="s">
        <v>298</v>
      </c>
      <c r="E146" s="216" t="s">
        <v>1250</v>
      </c>
      <c r="F146" s="217" t="s">
        <v>1251</v>
      </c>
      <c r="G146" s="218" t="s">
        <v>315</v>
      </c>
      <c r="H146" s="219">
        <v>10.077</v>
      </c>
      <c r="I146" s="220"/>
      <c r="J146" s="221">
        <f>ROUND(I146*H146,2)</f>
        <v>0</v>
      </c>
      <c r="K146" s="217" t="s">
        <v>302</v>
      </c>
      <c r="L146" s="46"/>
      <c r="M146" s="222" t="s">
        <v>21</v>
      </c>
      <c r="N146" s="223" t="s">
        <v>43</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303</v>
      </c>
      <c r="AT146" s="226" t="s">
        <v>298</v>
      </c>
      <c r="AU146" s="226" t="s">
        <v>81</v>
      </c>
      <c r="AY146" s="19" t="s">
        <v>295</v>
      </c>
      <c r="BE146" s="227">
        <f>IF(N146="základní",J146,0)</f>
        <v>0</v>
      </c>
      <c r="BF146" s="227">
        <f>IF(N146="snížená",J146,0)</f>
        <v>0</v>
      </c>
      <c r="BG146" s="227">
        <f>IF(N146="zákl. přenesená",J146,0)</f>
        <v>0</v>
      </c>
      <c r="BH146" s="227">
        <f>IF(N146="sníž. přenesená",J146,0)</f>
        <v>0</v>
      </c>
      <c r="BI146" s="227">
        <f>IF(N146="nulová",J146,0)</f>
        <v>0</v>
      </c>
      <c r="BJ146" s="19" t="s">
        <v>79</v>
      </c>
      <c r="BK146" s="227">
        <f>ROUND(I146*H146,2)</f>
        <v>0</v>
      </c>
      <c r="BL146" s="19" t="s">
        <v>303</v>
      </c>
      <c r="BM146" s="226" t="s">
        <v>2167</v>
      </c>
    </row>
    <row r="147" s="2" customFormat="1">
      <c r="A147" s="40"/>
      <c r="B147" s="41"/>
      <c r="C147" s="42"/>
      <c r="D147" s="228" t="s">
        <v>305</v>
      </c>
      <c r="E147" s="42"/>
      <c r="F147" s="229" t="s">
        <v>1253</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305</v>
      </c>
      <c r="AU147" s="19" t="s">
        <v>81</v>
      </c>
    </row>
    <row r="148" s="2" customFormat="1" ht="21.75" customHeight="1">
      <c r="A148" s="40"/>
      <c r="B148" s="41"/>
      <c r="C148" s="215" t="s">
        <v>351</v>
      </c>
      <c r="D148" s="215" t="s">
        <v>298</v>
      </c>
      <c r="E148" s="216" t="s">
        <v>1254</v>
      </c>
      <c r="F148" s="217" t="s">
        <v>1255</v>
      </c>
      <c r="G148" s="218" t="s">
        <v>348</v>
      </c>
      <c r="H148" s="219">
        <v>0.53700000000000003</v>
      </c>
      <c r="I148" s="220"/>
      <c r="J148" s="221">
        <f>ROUND(I148*H148,2)</f>
        <v>0</v>
      </c>
      <c r="K148" s="217" t="s">
        <v>302</v>
      </c>
      <c r="L148" s="46"/>
      <c r="M148" s="222" t="s">
        <v>21</v>
      </c>
      <c r="N148" s="223" t="s">
        <v>43</v>
      </c>
      <c r="O148" s="86"/>
      <c r="P148" s="224">
        <f>O148*H148</f>
        <v>0</v>
      </c>
      <c r="Q148" s="224">
        <v>1.06277</v>
      </c>
      <c r="R148" s="224">
        <f>Q148*H148</f>
        <v>0.57070748999999998</v>
      </c>
      <c r="S148" s="224">
        <v>0</v>
      </c>
      <c r="T148" s="225">
        <f>S148*H148</f>
        <v>0</v>
      </c>
      <c r="U148" s="40"/>
      <c r="V148" s="40"/>
      <c r="W148" s="40"/>
      <c r="X148" s="40"/>
      <c r="Y148" s="40"/>
      <c r="Z148" s="40"/>
      <c r="AA148" s="40"/>
      <c r="AB148" s="40"/>
      <c r="AC148" s="40"/>
      <c r="AD148" s="40"/>
      <c r="AE148" s="40"/>
      <c r="AR148" s="226" t="s">
        <v>303</v>
      </c>
      <c r="AT148" s="226" t="s">
        <v>298</v>
      </c>
      <c r="AU148" s="226" t="s">
        <v>81</v>
      </c>
      <c r="AY148" s="19" t="s">
        <v>295</v>
      </c>
      <c r="BE148" s="227">
        <f>IF(N148="základní",J148,0)</f>
        <v>0</v>
      </c>
      <c r="BF148" s="227">
        <f>IF(N148="snížená",J148,0)</f>
        <v>0</v>
      </c>
      <c r="BG148" s="227">
        <f>IF(N148="zákl. přenesená",J148,0)</f>
        <v>0</v>
      </c>
      <c r="BH148" s="227">
        <f>IF(N148="sníž. přenesená",J148,0)</f>
        <v>0</v>
      </c>
      <c r="BI148" s="227">
        <f>IF(N148="nulová",J148,0)</f>
        <v>0</v>
      </c>
      <c r="BJ148" s="19" t="s">
        <v>79</v>
      </c>
      <c r="BK148" s="227">
        <f>ROUND(I148*H148,2)</f>
        <v>0</v>
      </c>
      <c r="BL148" s="19" t="s">
        <v>303</v>
      </c>
      <c r="BM148" s="226" t="s">
        <v>2168</v>
      </c>
    </row>
    <row r="149" s="2" customFormat="1">
      <c r="A149" s="40"/>
      <c r="B149" s="41"/>
      <c r="C149" s="42"/>
      <c r="D149" s="228" t="s">
        <v>305</v>
      </c>
      <c r="E149" s="42"/>
      <c r="F149" s="229" t="s">
        <v>1257</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305</v>
      </c>
      <c r="AU149" s="19" t="s">
        <v>81</v>
      </c>
    </row>
    <row r="150" s="14" customFormat="1">
      <c r="A150" s="14"/>
      <c r="B150" s="244"/>
      <c r="C150" s="245"/>
      <c r="D150" s="235" t="s">
        <v>307</v>
      </c>
      <c r="E150" s="246" t="s">
        <v>21</v>
      </c>
      <c r="F150" s="247" t="s">
        <v>1258</v>
      </c>
      <c r="G150" s="245"/>
      <c r="H150" s="248">
        <v>0.44400000000000001</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307</v>
      </c>
      <c r="AU150" s="254" t="s">
        <v>81</v>
      </c>
      <c r="AV150" s="14" t="s">
        <v>81</v>
      </c>
      <c r="AW150" s="14" t="s">
        <v>33</v>
      </c>
      <c r="AX150" s="14" t="s">
        <v>72</v>
      </c>
      <c r="AY150" s="254" t="s">
        <v>295</v>
      </c>
    </row>
    <row r="151" s="14" customFormat="1">
      <c r="A151" s="14"/>
      <c r="B151" s="244"/>
      <c r="C151" s="245"/>
      <c r="D151" s="235" t="s">
        <v>307</v>
      </c>
      <c r="E151" s="246" t="s">
        <v>21</v>
      </c>
      <c r="F151" s="247" t="s">
        <v>1259</v>
      </c>
      <c r="G151" s="245"/>
      <c r="H151" s="248">
        <v>0.092999999999999999</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307</v>
      </c>
      <c r="AU151" s="254" t="s">
        <v>81</v>
      </c>
      <c r="AV151" s="14" t="s">
        <v>81</v>
      </c>
      <c r="AW151" s="14" t="s">
        <v>33</v>
      </c>
      <c r="AX151" s="14" t="s">
        <v>72</v>
      </c>
      <c r="AY151" s="254" t="s">
        <v>295</v>
      </c>
    </row>
    <row r="152" s="15" customFormat="1">
      <c r="A152" s="15"/>
      <c r="B152" s="255"/>
      <c r="C152" s="256"/>
      <c r="D152" s="235" t="s">
        <v>307</v>
      </c>
      <c r="E152" s="257" t="s">
        <v>21</v>
      </c>
      <c r="F152" s="258" t="s">
        <v>312</v>
      </c>
      <c r="G152" s="256"/>
      <c r="H152" s="259">
        <v>0.53700000000000003</v>
      </c>
      <c r="I152" s="260"/>
      <c r="J152" s="256"/>
      <c r="K152" s="256"/>
      <c r="L152" s="261"/>
      <c r="M152" s="262"/>
      <c r="N152" s="263"/>
      <c r="O152" s="263"/>
      <c r="P152" s="263"/>
      <c r="Q152" s="263"/>
      <c r="R152" s="263"/>
      <c r="S152" s="263"/>
      <c r="T152" s="264"/>
      <c r="U152" s="15"/>
      <c r="V152" s="15"/>
      <c r="W152" s="15"/>
      <c r="X152" s="15"/>
      <c r="Y152" s="15"/>
      <c r="Z152" s="15"/>
      <c r="AA152" s="15"/>
      <c r="AB152" s="15"/>
      <c r="AC152" s="15"/>
      <c r="AD152" s="15"/>
      <c r="AE152" s="15"/>
      <c r="AT152" s="265" t="s">
        <v>307</v>
      </c>
      <c r="AU152" s="265" t="s">
        <v>81</v>
      </c>
      <c r="AV152" s="15" t="s">
        <v>303</v>
      </c>
      <c r="AW152" s="15" t="s">
        <v>33</v>
      </c>
      <c r="AX152" s="15" t="s">
        <v>79</v>
      </c>
      <c r="AY152" s="265" t="s">
        <v>295</v>
      </c>
    </row>
    <row r="153" s="2" customFormat="1" ht="37.8" customHeight="1">
      <c r="A153" s="40"/>
      <c r="B153" s="41"/>
      <c r="C153" s="215" t="s">
        <v>296</v>
      </c>
      <c r="D153" s="215" t="s">
        <v>298</v>
      </c>
      <c r="E153" s="216" t="s">
        <v>1260</v>
      </c>
      <c r="F153" s="217" t="s">
        <v>1261</v>
      </c>
      <c r="G153" s="218" t="s">
        <v>328</v>
      </c>
      <c r="H153" s="219">
        <v>154.16999999999999</v>
      </c>
      <c r="I153" s="220"/>
      <c r="J153" s="221">
        <f>ROUND(I153*H153,2)</f>
        <v>0</v>
      </c>
      <c r="K153" s="217" t="s">
        <v>302</v>
      </c>
      <c r="L153" s="46"/>
      <c r="M153" s="222" t="s">
        <v>21</v>
      </c>
      <c r="N153" s="223" t="s">
        <v>43</v>
      </c>
      <c r="O153" s="86"/>
      <c r="P153" s="224">
        <f>O153*H153</f>
        <v>0</v>
      </c>
      <c r="Q153" s="224">
        <v>2.0000000000000002E-05</v>
      </c>
      <c r="R153" s="224">
        <f>Q153*H153</f>
        <v>0.0030834</v>
      </c>
      <c r="S153" s="224">
        <v>0</v>
      </c>
      <c r="T153" s="225">
        <f>S153*H153</f>
        <v>0</v>
      </c>
      <c r="U153" s="40"/>
      <c r="V153" s="40"/>
      <c r="W153" s="40"/>
      <c r="X153" s="40"/>
      <c r="Y153" s="40"/>
      <c r="Z153" s="40"/>
      <c r="AA153" s="40"/>
      <c r="AB153" s="40"/>
      <c r="AC153" s="40"/>
      <c r="AD153" s="40"/>
      <c r="AE153" s="40"/>
      <c r="AR153" s="226" t="s">
        <v>303</v>
      </c>
      <c r="AT153" s="226" t="s">
        <v>298</v>
      </c>
      <c r="AU153" s="226" t="s">
        <v>81</v>
      </c>
      <c r="AY153" s="19" t="s">
        <v>295</v>
      </c>
      <c r="BE153" s="227">
        <f>IF(N153="základní",J153,0)</f>
        <v>0</v>
      </c>
      <c r="BF153" s="227">
        <f>IF(N153="snížená",J153,0)</f>
        <v>0</v>
      </c>
      <c r="BG153" s="227">
        <f>IF(N153="zákl. přenesená",J153,0)</f>
        <v>0</v>
      </c>
      <c r="BH153" s="227">
        <f>IF(N153="sníž. přenesená",J153,0)</f>
        <v>0</v>
      </c>
      <c r="BI153" s="227">
        <f>IF(N153="nulová",J153,0)</f>
        <v>0</v>
      </c>
      <c r="BJ153" s="19" t="s">
        <v>79</v>
      </c>
      <c r="BK153" s="227">
        <f>ROUND(I153*H153,2)</f>
        <v>0</v>
      </c>
      <c r="BL153" s="19" t="s">
        <v>303</v>
      </c>
      <c r="BM153" s="226" t="s">
        <v>2169</v>
      </c>
    </row>
    <row r="154" s="2" customFormat="1">
      <c r="A154" s="40"/>
      <c r="B154" s="41"/>
      <c r="C154" s="42"/>
      <c r="D154" s="228" t="s">
        <v>305</v>
      </c>
      <c r="E154" s="42"/>
      <c r="F154" s="229" t="s">
        <v>1263</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305</v>
      </c>
      <c r="AU154" s="19" t="s">
        <v>81</v>
      </c>
    </row>
    <row r="155" s="14" customFormat="1">
      <c r="A155" s="14"/>
      <c r="B155" s="244"/>
      <c r="C155" s="245"/>
      <c r="D155" s="235" t="s">
        <v>307</v>
      </c>
      <c r="E155" s="246" t="s">
        <v>21</v>
      </c>
      <c r="F155" s="247" t="s">
        <v>1264</v>
      </c>
      <c r="G155" s="245"/>
      <c r="H155" s="248">
        <v>117.981</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307</v>
      </c>
      <c r="AU155" s="254" t="s">
        <v>81</v>
      </c>
      <c r="AV155" s="14" t="s">
        <v>81</v>
      </c>
      <c r="AW155" s="14" t="s">
        <v>33</v>
      </c>
      <c r="AX155" s="14" t="s">
        <v>72</v>
      </c>
      <c r="AY155" s="254" t="s">
        <v>295</v>
      </c>
    </row>
    <row r="156" s="14" customFormat="1">
      <c r="A156" s="14"/>
      <c r="B156" s="244"/>
      <c r="C156" s="245"/>
      <c r="D156" s="235" t="s">
        <v>307</v>
      </c>
      <c r="E156" s="246" t="s">
        <v>21</v>
      </c>
      <c r="F156" s="247" t="s">
        <v>1265</v>
      </c>
      <c r="G156" s="245"/>
      <c r="H156" s="248">
        <v>36.189</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307</v>
      </c>
      <c r="AU156" s="254" t="s">
        <v>81</v>
      </c>
      <c r="AV156" s="14" t="s">
        <v>81</v>
      </c>
      <c r="AW156" s="14" t="s">
        <v>33</v>
      </c>
      <c r="AX156" s="14" t="s">
        <v>72</v>
      </c>
      <c r="AY156" s="254" t="s">
        <v>295</v>
      </c>
    </row>
    <row r="157" s="15" customFormat="1">
      <c r="A157" s="15"/>
      <c r="B157" s="255"/>
      <c r="C157" s="256"/>
      <c r="D157" s="235" t="s">
        <v>307</v>
      </c>
      <c r="E157" s="257" t="s">
        <v>21</v>
      </c>
      <c r="F157" s="258" t="s">
        <v>312</v>
      </c>
      <c r="G157" s="256"/>
      <c r="H157" s="259">
        <v>154.16999999999999</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307</v>
      </c>
      <c r="AU157" s="265" t="s">
        <v>81</v>
      </c>
      <c r="AV157" s="15" t="s">
        <v>303</v>
      </c>
      <c r="AW157" s="15" t="s">
        <v>33</v>
      </c>
      <c r="AX157" s="15" t="s">
        <v>79</v>
      </c>
      <c r="AY157" s="265" t="s">
        <v>295</v>
      </c>
    </row>
    <row r="158" s="2" customFormat="1" ht="37.8" customHeight="1">
      <c r="A158" s="40"/>
      <c r="B158" s="41"/>
      <c r="C158" s="215" t="s">
        <v>361</v>
      </c>
      <c r="D158" s="215" t="s">
        <v>298</v>
      </c>
      <c r="E158" s="216" t="s">
        <v>1266</v>
      </c>
      <c r="F158" s="217" t="s">
        <v>1267</v>
      </c>
      <c r="G158" s="218" t="s">
        <v>459</v>
      </c>
      <c r="H158" s="219">
        <v>1</v>
      </c>
      <c r="I158" s="220"/>
      <c r="J158" s="221">
        <f>ROUND(I158*H158,2)</f>
        <v>0</v>
      </c>
      <c r="K158" s="217" t="s">
        <v>302</v>
      </c>
      <c r="L158" s="46"/>
      <c r="M158" s="222" t="s">
        <v>21</v>
      </c>
      <c r="N158" s="223" t="s">
        <v>43</v>
      </c>
      <c r="O158" s="86"/>
      <c r="P158" s="224">
        <f>O158*H158</f>
        <v>0</v>
      </c>
      <c r="Q158" s="224">
        <v>0.04684</v>
      </c>
      <c r="R158" s="224">
        <f>Q158*H158</f>
        <v>0.04684</v>
      </c>
      <c r="S158" s="224">
        <v>0</v>
      </c>
      <c r="T158" s="225">
        <f>S158*H158</f>
        <v>0</v>
      </c>
      <c r="U158" s="40"/>
      <c r="V158" s="40"/>
      <c r="W158" s="40"/>
      <c r="X158" s="40"/>
      <c r="Y158" s="40"/>
      <c r="Z158" s="40"/>
      <c r="AA158" s="40"/>
      <c r="AB158" s="40"/>
      <c r="AC158" s="40"/>
      <c r="AD158" s="40"/>
      <c r="AE158" s="40"/>
      <c r="AR158" s="226" t="s">
        <v>303</v>
      </c>
      <c r="AT158" s="226" t="s">
        <v>298</v>
      </c>
      <c r="AU158" s="226" t="s">
        <v>81</v>
      </c>
      <c r="AY158" s="19" t="s">
        <v>295</v>
      </c>
      <c r="BE158" s="227">
        <f>IF(N158="základní",J158,0)</f>
        <v>0</v>
      </c>
      <c r="BF158" s="227">
        <f>IF(N158="snížená",J158,0)</f>
        <v>0</v>
      </c>
      <c r="BG158" s="227">
        <f>IF(N158="zákl. přenesená",J158,0)</f>
        <v>0</v>
      </c>
      <c r="BH158" s="227">
        <f>IF(N158="sníž. přenesená",J158,0)</f>
        <v>0</v>
      </c>
      <c r="BI158" s="227">
        <f>IF(N158="nulová",J158,0)</f>
        <v>0</v>
      </c>
      <c r="BJ158" s="19" t="s">
        <v>79</v>
      </c>
      <c r="BK158" s="227">
        <f>ROUND(I158*H158,2)</f>
        <v>0</v>
      </c>
      <c r="BL158" s="19" t="s">
        <v>303</v>
      </c>
      <c r="BM158" s="226" t="s">
        <v>2170</v>
      </c>
    </row>
    <row r="159" s="2" customFormat="1">
      <c r="A159" s="40"/>
      <c r="B159" s="41"/>
      <c r="C159" s="42"/>
      <c r="D159" s="228" t="s">
        <v>305</v>
      </c>
      <c r="E159" s="42"/>
      <c r="F159" s="229" t="s">
        <v>1269</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305</v>
      </c>
      <c r="AU159" s="19" t="s">
        <v>81</v>
      </c>
    </row>
    <row r="160" s="14" customFormat="1">
      <c r="A160" s="14"/>
      <c r="B160" s="244"/>
      <c r="C160" s="245"/>
      <c r="D160" s="235" t="s">
        <v>307</v>
      </c>
      <c r="E160" s="246" t="s">
        <v>21</v>
      </c>
      <c r="F160" s="247" t="s">
        <v>1059</v>
      </c>
      <c r="G160" s="245"/>
      <c r="H160" s="248">
        <v>1</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307</v>
      </c>
      <c r="AU160" s="254" t="s">
        <v>81</v>
      </c>
      <c r="AV160" s="14" t="s">
        <v>81</v>
      </c>
      <c r="AW160" s="14" t="s">
        <v>33</v>
      </c>
      <c r="AX160" s="14" t="s">
        <v>72</v>
      </c>
      <c r="AY160" s="254" t="s">
        <v>295</v>
      </c>
    </row>
    <row r="161" s="15" customFormat="1">
      <c r="A161" s="15"/>
      <c r="B161" s="255"/>
      <c r="C161" s="256"/>
      <c r="D161" s="235" t="s">
        <v>307</v>
      </c>
      <c r="E161" s="257" t="s">
        <v>21</v>
      </c>
      <c r="F161" s="258" t="s">
        <v>312</v>
      </c>
      <c r="G161" s="256"/>
      <c r="H161" s="259">
        <v>1</v>
      </c>
      <c r="I161" s="260"/>
      <c r="J161" s="256"/>
      <c r="K161" s="256"/>
      <c r="L161" s="261"/>
      <c r="M161" s="262"/>
      <c r="N161" s="263"/>
      <c r="O161" s="263"/>
      <c r="P161" s="263"/>
      <c r="Q161" s="263"/>
      <c r="R161" s="263"/>
      <c r="S161" s="263"/>
      <c r="T161" s="264"/>
      <c r="U161" s="15"/>
      <c r="V161" s="15"/>
      <c r="W161" s="15"/>
      <c r="X161" s="15"/>
      <c r="Y161" s="15"/>
      <c r="Z161" s="15"/>
      <c r="AA161" s="15"/>
      <c r="AB161" s="15"/>
      <c r="AC161" s="15"/>
      <c r="AD161" s="15"/>
      <c r="AE161" s="15"/>
      <c r="AT161" s="265" t="s">
        <v>307</v>
      </c>
      <c r="AU161" s="265" t="s">
        <v>81</v>
      </c>
      <c r="AV161" s="15" t="s">
        <v>303</v>
      </c>
      <c r="AW161" s="15" t="s">
        <v>33</v>
      </c>
      <c r="AX161" s="15" t="s">
        <v>79</v>
      </c>
      <c r="AY161" s="265" t="s">
        <v>295</v>
      </c>
    </row>
    <row r="162" s="2" customFormat="1" ht="33" customHeight="1">
      <c r="A162" s="40"/>
      <c r="B162" s="41"/>
      <c r="C162" s="286" t="s">
        <v>370</v>
      </c>
      <c r="D162" s="286" t="s">
        <v>947</v>
      </c>
      <c r="E162" s="287" t="s">
        <v>1270</v>
      </c>
      <c r="F162" s="288" t="s">
        <v>1271</v>
      </c>
      <c r="G162" s="289" t="s">
        <v>459</v>
      </c>
      <c r="H162" s="290">
        <v>1</v>
      </c>
      <c r="I162" s="291"/>
      <c r="J162" s="292">
        <f>ROUND(I162*H162,2)</f>
        <v>0</v>
      </c>
      <c r="K162" s="288" t="s">
        <v>302</v>
      </c>
      <c r="L162" s="293"/>
      <c r="M162" s="294" t="s">
        <v>21</v>
      </c>
      <c r="N162" s="295" t="s">
        <v>43</v>
      </c>
      <c r="O162" s="86"/>
      <c r="P162" s="224">
        <f>O162*H162</f>
        <v>0</v>
      </c>
      <c r="Q162" s="224">
        <v>0.012489999999999999</v>
      </c>
      <c r="R162" s="224">
        <f>Q162*H162</f>
        <v>0.012489999999999999</v>
      </c>
      <c r="S162" s="224">
        <v>0</v>
      </c>
      <c r="T162" s="225">
        <f>S162*H162</f>
        <v>0</v>
      </c>
      <c r="U162" s="40"/>
      <c r="V162" s="40"/>
      <c r="W162" s="40"/>
      <c r="X162" s="40"/>
      <c r="Y162" s="40"/>
      <c r="Z162" s="40"/>
      <c r="AA162" s="40"/>
      <c r="AB162" s="40"/>
      <c r="AC162" s="40"/>
      <c r="AD162" s="40"/>
      <c r="AE162" s="40"/>
      <c r="AR162" s="226" t="s">
        <v>351</v>
      </c>
      <c r="AT162" s="226" t="s">
        <v>947</v>
      </c>
      <c r="AU162" s="226" t="s">
        <v>81</v>
      </c>
      <c r="AY162" s="19" t="s">
        <v>295</v>
      </c>
      <c r="BE162" s="227">
        <f>IF(N162="základní",J162,0)</f>
        <v>0</v>
      </c>
      <c r="BF162" s="227">
        <f>IF(N162="snížená",J162,0)</f>
        <v>0</v>
      </c>
      <c r="BG162" s="227">
        <f>IF(N162="zákl. přenesená",J162,0)</f>
        <v>0</v>
      </c>
      <c r="BH162" s="227">
        <f>IF(N162="sníž. přenesená",J162,0)</f>
        <v>0</v>
      </c>
      <c r="BI162" s="227">
        <f>IF(N162="nulová",J162,0)</f>
        <v>0</v>
      </c>
      <c r="BJ162" s="19" t="s">
        <v>79</v>
      </c>
      <c r="BK162" s="227">
        <f>ROUND(I162*H162,2)</f>
        <v>0</v>
      </c>
      <c r="BL162" s="19" t="s">
        <v>303</v>
      </c>
      <c r="BM162" s="226" t="s">
        <v>2171</v>
      </c>
    </row>
    <row r="163" s="12" customFormat="1" ht="22.8" customHeight="1">
      <c r="A163" s="12"/>
      <c r="B163" s="199"/>
      <c r="C163" s="200"/>
      <c r="D163" s="201" t="s">
        <v>71</v>
      </c>
      <c r="E163" s="213" t="s">
        <v>296</v>
      </c>
      <c r="F163" s="213" t="s">
        <v>297</v>
      </c>
      <c r="G163" s="200"/>
      <c r="H163" s="200"/>
      <c r="I163" s="203"/>
      <c r="J163" s="214">
        <f>BK163</f>
        <v>0</v>
      </c>
      <c r="K163" s="200"/>
      <c r="L163" s="205"/>
      <c r="M163" s="206"/>
      <c r="N163" s="207"/>
      <c r="O163" s="207"/>
      <c r="P163" s="208">
        <f>SUM(P164:P173)</f>
        <v>0</v>
      </c>
      <c r="Q163" s="207"/>
      <c r="R163" s="208">
        <f>SUM(R164:R173)</f>
        <v>0.0290751</v>
      </c>
      <c r="S163" s="207"/>
      <c r="T163" s="209">
        <f>SUM(T164:T173)</f>
        <v>0</v>
      </c>
      <c r="U163" s="12"/>
      <c r="V163" s="12"/>
      <c r="W163" s="12"/>
      <c r="X163" s="12"/>
      <c r="Y163" s="12"/>
      <c r="Z163" s="12"/>
      <c r="AA163" s="12"/>
      <c r="AB163" s="12"/>
      <c r="AC163" s="12"/>
      <c r="AD163" s="12"/>
      <c r="AE163" s="12"/>
      <c r="AR163" s="210" t="s">
        <v>79</v>
      </c>
      <c r="AT163" s="211" t="s">
        <v>71</v>
      </c>
      <c r="AU163" s="211" t="s">
        <v>79</v>
      </c>
      <c r="AY163" s="210" t="s">
        <v>295</v>
      </c>
      <c r="BK163" s="212">
        <f>SUM(BK164:BK173)</f>
        <v>0</v>
      </c>
    </row>
    <row r="164" s="2" customFormat="1" ht="37.8" customHeight="1">
      <c r="A164" s="40"/>
      <c r="B164" s="41"/>
      <c r="C164" s="215" t="s">
        <v>382</v>
      </c>
      <c r="D164" s="215" t="s">
        <v>298</v>
      </c>
      <c r="E164" s="216" t="s">
        <v>1273</v>
      </c>
      <c r="F164" s="217" t="s">
        <v>1274</v>
      </c>
      <c r="G164" s="218" t="s">
        <v>301</v>
      </c>
      <c r="H164" s="219">
        <v>171.03</v>
      </c>
      <c r="I164" s="220"/>
      <c r="J164" s="221">
        <f>ROUND(I164*H164,2)</f>
        <v>0</v>
      </c>
      <c r="K164" s="217" t="s">
        <v>302</v>
      </c>
      <c r="L164" s="46"/>
      <c r="M164" s="222" t="s">
        <v>21</v>
      </c>
      <c r="N164" s="223" t="s">
        <v>43</v>
      </c>
      <c r="O164" s="86"/>
      <c r="P164" s="224">
        <f>O164*H164</f>
        <v>0</v>
      </c>
      <c r="Q164" s="224">
        <v>0.00012999999999999999</v>
      </c>
      <c r="R164" s="224">
        <f>Q164*H164</f>
        <v>0.022233899999999997</v>
      </c>
      <c r="S164" s="224">
        <v>0</v>
      </c>
      <c r="T164" s="225">
        <f>S164*H164</f>
        <v>0</v>
      </c>
      <c r="U164" s="40"/>
      <c r="V164" s="40"/>
      <c r="W164" s="40"/>
      <c r="X164" s="40"/>
      <c r="Y164" s="40"/>
      <c r="Z164" s="40"/>
      <c r="AA164" s="40"/>
      <c r="AB164" s="40"/>
      <c r="AC164" s="40"/>
      <c r="AD164" s="40"/>
      <c r="AE164" s="40"/>
      <c r="AR164" s="226" t="s">
        <v>303</v>
      </c>
      <c r="AT164" s="226" t="s">
        <v>298</v>
      </c>
      <c r="AU164" s="226" t="s">
        <v>81</v>
      </c>
      <c r="AY164" s="19" t="s">
        <v>295</v>
      </c>
      <c r="BE164" s="227">
        <f>IF(N164="základní",J164,0)</f>
        <v>0</v>
      </c>
      <c r="BF164" s="227">
        <f>IF(N164="snížená",J164,0)</f>
        <v>0</v>
      </c>
      <c r="BG164" s="227">
        <f>IF(N164="zákl. přenesená",J164,0)</f>
        <v>0</v>
      </c>
      <c r="BH164" s="227">
        <f>IF(N164="sníž. přenesená",J164,0)</f>
        <v>0</v>
      </c>
      <c r="BI164" s="227">
        <f>IF(N164="nulová",J164,0)</f>
        <v>0</v>
      </c>
      <c r="BJ164" s="19" t="s">
        <v>79</v>
      </c>
      <c r="BK164" s="227">
        <f>ROUND(I164*H164,2)</f>
        <v>0</v>
      </c>
      <c r="BL164" s="19" t="s">
        <v>303</v>
      </c>
      <c r="BM164" s="226" t="s">
        <v>2172</v>
      </c>
    </row>
    <row r="165" s="2" customFormat="1">
      <c r="A165" s="40"/>
      <c r="B165" s="41"/>
      <c r="C165" s="42"/>
      <c r="D165" s="228" t="s">
        <v>305</v>
      </c>
      <c r="E165" s="42"/>
      <c r="F165" s="229" t="s">
        <v>1276</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305</v>
      </c>
      <c r="AU165" s="19" t="s">
        <v>81</v>
      </c>
    </row>
    <row r="166" s="14" customFormat="1">
      <c r="A166" s="14"/>
      <c r="B166" s="244"/>
      <c r="C166" s="245"/>
      <c r="D166" s="235" t="s">
        <v>307</v>
      </c>
      <c r="E166" s="246" t="s">
        <v>21</v>
      </c>
      <c r="F166" s="247" t="s">
        <v>2148</v>
      </c>
      <c r="G166" s="245"/>
      <c r="H166" s="248">
        <v>171.03</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307</v>
      </c>
      <c r="AU166" s="254" t="s">
        <v>81</v>
      </c>
      <c r="AV166" s="14" t="s">
        <v>81</v>
      </c>
      <c r="AW166" s="14" t="s">
        <v>33</v>
      </c>
      <c r="AX166" s="14" t="s">
        <v>72</v>
      </c>
      <c r="AY166" s="254" t="s">
        <v>295</v>
      </c>
    </row>
    <row r="167" s="15" customFormat="1">
      <c r="A167" s="15"/>
      <c r="B167" s="255"/>
      <c r="C167" s="256"/>
      <c r="D167" s="235" t="s">
        <v>307</v>
      </c>
      <c r="E167" s="257" t="s">
        <v>21</v>
      </c>
      <c r="F167" s="258" t="s">
        <v>312</v>
      </c>
      <c r="G167" s="256"/>
      <c r="H167" s="259">
        <v>171.03</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307</v>
      </c>
      <c r="AU167" s="265" t="s">
        <v>81</v>
      </c>
      <c r="AV167" s="15" t="s">
        <v>303</v>
      </c>
      <c r="AW167" s="15" t="s">
        <v>33</v>
      </c>
      <c r="AX167" s="15" t="s">
        <v>79</v>
      </c>
      <c r="AY167" s="265" t="s">
        <v>295</v>
      </c>
    </row>
    <row r="168" s="2" customFormat="1" ht="37.8" customHeight="1">
      <c r="A168" s="40"/>
      <c r="B168" s="41"/>
      <c r="C168" s="215" t="s">
        <v>393</v>
      </c>
      <c r="D168" s="215" t="s">
        <v>298</v>
      </c>
      <c r="E168" s="216" t="s">
        <v>1277</v>
      </c>
      <c r="F168" s="217" t="s">
        <v>1278</v>
      </c>
      <c r="G168" s="218" t="s">
        <v>301</v>
      </c>
      <c r="H168" s="219">
        <v>171.03</v>
      </c>
      <c r="I168" s="220"/>
      <c r="J168" s="221">
        <f>ROUND(I168*H168,2)</f>
        <v>0</v>
      </c>
      <c r="K168" s="217" t="s">
        <v>302</v>
      </c>
      <c r="L168" s="46"/>
      <c r="M168" s="222" t="s">
        <v>21</v>
      </c>
      <c r="N168" s="223" t="s">
        <v>43</v>
      </c>
      <c r="O168" s="86"/>
      <c r="P168" s="224">
        <f>O168*H168</f>
        <v>0</v>
      </c>
      <c r="Q168" s="224">
        <v>4.0000000000000003E-05</v>
      </c>
      <c r="R168" s="224">
        <f>Q168*H168</f>
        <v>0.0068412000000000004</v>
      </c>
      <c r="S168" s="224">
        <v>0</v>
      </c>
      <c r="T168" s="225">
        <f>S168*H168</f>
        <v>0</v>
      </c>
      <c r="U168" s="40"/>
      <c r="V168" s="40"/>
      <c r="W168" s="40"/>
      <c r="X168" s="40"/>
      <c r="Y168" s="40"/>
      <c r="Z168" s="40"/>
      <c r="AA168" s="40"/>
      <c r="AB168" s="40"/>
      <c r="AC168" s="40"/>
      <c r="AD168" s="40"/>
      <c r="AE168" s="40"/>
      <c r="AR168" s="226" t="s">
        <v>303</v>
      </c>
      <c r="AT168" s="226" t="s">
        <v>298</v>
      </c>
      <c r="AU168" s="226" t="s">
        <v>81</v>
      </c>
      <c r="AY168" s="19" t="s">
        <v>295</v>
      </c>
      <c r="BE168" s="227">
        <f>IF(N168="základní",J168,0)</f>
        <v>0</v>
      </c>
      <c r="BF168" s="227">
        <f>IF(N168="snížená",J168,0)</f>
        <v>0</v>
      </c>
      <c r="BG168" s="227">
        <f>IF(N168="zákl. přenesená",J168,0)</f>
        <v>0</v>
      </c>
      <c r="BH168" s="227">
        <f>IF(N168="sníž. přenesená",J168,0)</f>
        <v>0</v>
      </c>
      <c r="BI168" s="227">
        <f>IF(N168="nulová",J168,0)</f>
        <v>0</v>
      </c>
      <c r="BJ168" s="19" t="s">
        <v>79</v>
      </c>
      <c r="BK168" s="227">
        <f>ROUND(I168*H168,2)</f>
        <v>0</v>
      </c>
      <c r="BL168" s="19" t="s">
        <v>303</v>
      </c>
      <c r="BM168" s="226" t="s">
        <v>2173</v>
      </c>
    </row>
    <row r="169" s="2" customFormat="1">
      <c r="A169" s="40"/>
      <c r="B169" s="41"/>
      <c r="C169" s="42"/>
      <c r="D169" s="228" t="s">
        <v>305</v>
      </c>
      <c r="E169" s="42"/>
      <c r="F169" s="229" t="s">
        <v>1280</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305</v>
      </c>
      <c r="AU169" s="19" t="s">
        <v>81</v>
      </c>
    </row>
    <row r="170" s="14" customFormat="1">
      <c r="A170" s="14"/>
      <c r="B170" s="244"/>
      <c r="C170" s="245"/>
      <c r="D170" s="235" t="s">
        <v>307</v>
      </c>
      <c r="E170" s="246" t="s">
        <v>21</v>
      </c>
      <c r="F170" s="247" t="s">
        <v>2148</v>
      </c>
      <c r="G170" s="245"/>
      <c r="H170" s="248">
        <v>171.03</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307</v>
      </c>
      <c r="AU170" s="254" t="s">
        <v>81</v>
      </c>
      <c r="AV170" s="14" t="s">
        <v>81</v>
      </c>
      <c r="AW170" s="14" t="s">
        <v>33</v>
      </c>
      <c r="AX170" s="14" t="s">
        <v>72</v>
      </c>
      <c r="AY170" s="254" t="s">
        <v>295</v>
      </c>
    </row>
    <row r="171" s="15" customFormat="1">
      <c r="A171" s="15"/>
      <c r="B171" s="255"/>
      <c r="C171" s="256"/>
      <c r="D171" s="235" t="s">
        <v>307</v>
      </c>
      <c r="E171" s="257" t="s">
        <v>21</v>
      </c>
      <c r="F171" s="258" t="s">
        <v>312</v>
      </c>
      <c r="G171" s="256"/>
      <c r="H171" s="259">
        <v>171.03</v>
      </c>
      <c r="I171" s="260"/>
      <c r="J171" s="256"/>
      <c r="K171" s="256"/>
      <c r="L171" s="261"/>
      <c r="M171" s="262"/>
      <c r="N171" s="263"/>
      <c r="O171" s="263"/>
      <c r="P171" s="263"/>
      <c r="Q171" s="263"/>
      <c r="R171" s="263"/>
      <c r="S171" s="263"/>
      <c r="T171" s="264"/>
      <c r="U171" s="15"/>
      <c r="V171" s="15"/>
      <c r="W171" s="15"/>
      <c r="X171" s="15"/>
      <c r="Y171" s="15"/>
      <c r="Z171" s="15"/>
      <c r="AA171" s="15"/>
      <c r="AB171" s="15"/>
      <c r="AC171" s="15"/>
      <c r="AD171" s="15"/>
      <c r="AE171" s="15"/>
      <c r="AT171" s="265" t="s">
        <v>307</v>
      </c>
      <c r="AU171" s="265" t="s">
        <v>81</v>
      </c>
      <c r="AV171" s="15" t="s">
        <v>303</v>
      </c>
      <c r="AW171" s="15" t="s">
        <v>33</v>
      </c>
      <c r="AX171" s="15" t="s">
        <v>79</v>
      </c>
      <c r="AY171" s="265" t="s">
        <v>295</v>
      </c>
    </row>
    <row r="172" s="2" customFormat="1" ht="24.15" customHeight="1">
      <c r="A172" s="40"/>
      <c r="B172" s="41"/>
      <c r="C172" s="215" t="s">
        <v>481</v>
      </c>
      <c r="D172" s="215" t="s">
        <v>298</v>
      </c>
      <c r="E172" s="216" t="s">
        <v>1281</v>
      </c>
      <c r="F172" s="217" t="s">
        <v>1282</v>
      </c>
      <c r="G172" s="218" t="s">
        <v>503</v>
      </c>
      <c r="H172" s="219">
        <v>1</v>
      </c>
      <c r="I172" s="220"/>
      <c r="J172" s="221">
        <f>ROUND(I172*H172,2)</f>
        <v>0</v>
      </c>
      <c r="K172" s="217" t="s">
        <v>523</v>
      </c>
      <c r="L172" s="46"/>
      <c r="M172" s="222" t="s">
        <v>21</v>
      </c>
      <c r="N172" s="223" t="s">
        <v>43</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303</v>
      </c>
      <c r="AT172" s="226" t="s">
        <v>298</v>
      </c>
      <c r="AU172" s="226" t="s">
        <v>81</v>
      </c>
      <c r="AY172" s="19" t="s">
        <v>295</v>
      </c>
      <c r="BE172" s="227">
        <f>IF(N172="základní",J172,0)</f>
        <v>0</v>
      </c>
      <c r="BF172" s="227">
        <f>IF(N172="snížená",J172,0)</f>
        <v>0</v>
      </c>
      <c r="BG172" s="227">
        <f>IF(N172="zákl. přenesená",J172,0)</f>
        <v>0</v>
      </c>
      <c r="BH172" s="227">
        <f>IF(N172="sníž. přenesená",J172,0)</f>
        <v>0</v>
      </c>
      <c r="BI172" s="227">
        <f>IF(N172="nulová",J172,0)</f>
        <v>0</v>
      </c>
      <c r="BJ172" s="19" t="s">
        <v>79</v>
      </c>
      <c r="BK172" s="227">
        <f>ROUND(I172*H172,2)</f>
        <v>0</v>
      </c>
      <c r="BL172" s="19" t="s">
        <v>303</v>
      </c>
      <c r="BM172" s="226" t="s">
        <v>2174</v>
      </c>
    </row>
    <row r="173" s="2" customFormat="1" ht="55.5" customHeight="1">
      <c r="A173" s="40"/>
      <c r="B173" s="41"/>
      <c r="C173" s="215" t="s">
        <v>8</v>
      </c>
      <c r="D173" s="215" t="s">
        <v>298</v>
      </c>
      <c r="E173" s="216" t="s">
        <v>1284</v>
      </c>
      <c r="F173" s="217" t="s">
        <v>1285</v>
      </c>
      <c r="G173" s="218" t="s">
        <v>459</v>
      </c>
      <c r="H173" s="219">
        <v>32</v>
      </c>
      <c r="I173" s="220"/>
      <c r="J173" s="221">
        <f>ROUND(I173*H173,2)</f>
        <v>0</v>
      </c>
      <c r="K173" s="217" t="s">
        <v>523</v>
      </c>
      <c r="L173" s="46"/>
      <c r="M173" s="222" t="s">
        <v>21</v>
      </c>
      <c r="N173" s="223" t="s">
        <v>43</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303</v>
      </c>
      <c r="AT173" s="226" t="s">
        <v>298</v>
      </c>
      <c r="AU173" s="226" t="s">
        <v>81</v>
      </c>
      <c r="AY173" s="19" t="s">
        <v>295</v>
      </c>
      <c r="BE173" s="227">
        <f>IF(N173="základní",J173,0)</f>
        <v>0</v>
      </c>
      <c r="BF173" s="227">
        <f>IF(N173="snížená",J173,0)</f>
        <v>0</v>
      </c>
      <c r="BG173" s="227">
        <f>IF(N173="zákl. přenesená",J173,0)</f>
        <v>0</v>
      </c>
      <c r="BH173" s="227">
        <f>IF(N173="sníž. přenesená",J173,0)</f>
        <v>0</v>
      </c>
      <c r="BI173" s="227">
        <f>IF(N173="nulová",J173,0)</f>
        <v>0</v>
      </c>
      <c r="BJ173" s="19" t="s">
        <v>79</v>
      </c>
      <c r="BK173" s="227">
        <f>ROUND(I173*H173,2)</f>
        <v>0</v>
      </c>
      <c r="BL173" s="19" t="s">
        <v>303</v>
      </c>
      <c r="BM173" s="226" t="s">
        <v>2175</v>
      </c>
    </row>
    <row r="174" s="12" customFormat="1" ht="22.8" customHeight="1">
      <c r="A174" s="12"/>
      <c r="B174" s="199"/>
      <c r="C174" s="200"/>
      <c r="D174" s="201" t="s">
        <v>71</v>
      </c>
      <c r="E174" s="213" t="s">
        <v>871</v>
      </c>
      <c r="F174" s="213" t="s">
        <v>872</v>
      </c>
      <c r="G174" s="200"/>
      <c r="H174" s="200"/>
      <c r="I174" s="203"/>
      <c r="J174" s="214">
        <f>BK174</f>
        <v>0</v>
      </c>
      <c r="K174" s="200"/>
      <c r="L174" s="205"/>
      <c r="M174" s="206"/>
      <c r="N174" s="207"/>
      <c r="O174" s="207"/>
      <c r="P174" s="208">
        <f>SUM(P175:P176)</f>
        <v>0</v>
      </c>
      <c r="Q174" s="207"/>
      <c r="R174" s="208">
        <f>SUM(R175:R176)</f>
        <v>0</v>
      </c>
      <c r="S174" s="207"/>
      <c r="T174" s="209">
        <f>SUM(T175:T176)</f>
        <v>0</v>
      </c>
      <c r="U174" s="12"/>
      <c r="V174" s="12"/>
      <c r="W174" s="12"/>
      <c r="X174" s="12"/>
      <c r="Y174" s="12"/>
      <c r="Z174" s="12"/>
      <c r="AA174" s="12"/>
      <c r="AB174" s="12"/>
      <c r="AC174" s="12"/>
      <c r="AD174" s="12"/>
      <c r="AE174" s="12"/>
      <c r="AR174" s="210" t="s">
        <v>79</v>
      </c>
      <c r="AT174" s="211" t="s">
        <v>71</v>
      </c>
      <c r="AU174" s="211" t="s">
        <v>79</v>
      </c>
      <c r="AY174" s="210" t="s">
        <v>295</v>
      </c>
      <c r="BK174" s="212">
        <f>SUM(BK175:BK176)</f>
        <v>0</v>
      </c>
    </row>
    <row r="175" s="2" customFormat="1" ht="66.75" customHeight="1">
      <c r="A175" s="40"/>
      <c r="B175" s="41"/>
      <c r="C175" s="215" t="s">
        <v>373</v>
      </c>
      <c r="D175" s="215" t="s">
        <v>298</v>
      </c>
      <c r="E175" s="216" t="s">
        <v>873</v>
      </c>
      <c r="F175" s="217" t="s">
        <v>874</v>
      </c>
      <c r="G175" s="218" t="s">
        <v>348</v>
      </c>
      <c r="H175" s="219">
        <v>30.962</v>
      </c>
      <c r="I175" s="220"/>
      <c r="J175" s="221">
        <f>ROUND(I175*H175,2)</f>
        <v>0</v>
      </c>
      <c r="K175" s="217" t="s">
        <v>302</v>
      </c>
      <c r="L175" s="46"/>
      <c r="M175" s="222" t="s">
        <v>21</v>
      </c>
      <c r="N175" s="223" t="s">
        <v>43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303</v>
      </c>
      <c r="AT175" s="226" t="s">
        <v>298</v>
      </c>
      <c r="AU175" s="226" t="s">
        <v>81</v>
      </c>
      <c r="AY175" s="19" t="s">
        <v>295</v>
      </c>
      <c r="BE175" s="227">
        <f>IF(N175="základní",J175,0)</f>
        <v>0</v>
      </c>
      <c r="BF175" s="227">
        <f>IF(N175="snížená",J175,0)</f>
        <v>0</v>
      </c>
      <c r="BG175" s="227">
        <f>IF(N175="zákl. přenesená",J175,0)</f>
        <v>0</v>
      </c>
      <c r="BH175" s="227">
        <f>IF(N175="sníž. přenesená",J175,0)</f>
        <v>0</v>
      </c>
      <c r="BI175" s="227">
        <f>IF(N175="nulová",J175,0)</f>
        <v>0</v>
      </c>
      <c r="BJ175" s="19" t="s">
        <v>79</v>
      </c>
      <c r="BK175" s="227">
        <f>ROUND(I175*H175,2)</f>
        <v>0</v>
      </c>
      <c r="BL175" s="19" t="s">
        <v>303</v>
      </c>
      <c r="BM175" s="226" t="s">
        <v>2176</v>
      </c>
    </row>
    <row r="176" s="2" customFormat="1">
      <c r="A176" s="40"/>
      <c r="B176" s="41"/>
      <c r="C176" s="42"/>
      <c r="D176" s="228" t="s">
        <v>305</v>
      </c>
      <c r="E176" s="42"/>
      <c r="F176" s="229" t="s">
        <v>876</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305</v>
      </c>
      <c r="AU176" s="19" t="s">
        <v>81</v>
      </c>
    </row>
    <row r="177" s="12" customFormat="1" ht="25.92" customHeight="1">
      <c r="A177" s="12"/>
      <c r="B177" s="199"/>
      <c r="C177" s="200"/>
      <c r="D177" s="201" t="s">
        <v>71</v>
      </c>
      <c r="E177" s="202" t="s">
        <v>366</v>
      </c>
      <c r="F177" s="202" t="s">
        <v>367</v>
      </c>
      <c r="G177" s="200"/>
      <c r="H177" s="200"/>
      <c r="I177" s="203"/>
      <c r="J177" s="204">
        <f>BK177</f>
        <v>0</v>
      </c>
      <c r="K177" s="200"/>
      <c r="L177" s="205"/>
      <c r="M177" s="206"/>
      <c r="N177" s="207"/>
      <c r="O177" s="207"/>
      <c r="P177" s="208">
        <f>P178+P201+P205+P356+P397+P432+P470+P512+P515</f>
        <v>0</v>
      </c>
      <c r="Q177" s="207"/>
      <c r="R177" s="208">
        <f>R178+R201+R205+R356+R397+R432+R470+R512+R515</f>
        <v>17.544768119999997</v>
      </c>
      <c r="S177" s="207"/>
      <c r="T177" s="209">
        <f>T178+T201+T205+T356+T397+T432+T470+T512+T515</f>
        <v>0.051965749999999998</v>
      </c>
      <c r="U177" s="12"/>
      <c r="V177" s="12"/>
      <c r="W177" s="12"/>
      <c r="X177" s="12"/>
      <c r="Y177" s="12"/>
      <c r="Z177" s="12"/>
      <c r="AA177" s="12"/>
      <c r="AB177" s="12"/>
      <c r="AC177" s="12"/>
      <c r="AD177" s="12"/>
      <c r="AE177" s="12"/>
      <c r="AR177" s="210" t="s">
        <v>81</v>
      </c>
      <c r="AT177" s="211" t="s">
        <v>71</v>
      </c>
      <c r="AU177" s="211" t="s">
        <v>72</v>
      </c>
      <c r="AY177" s="210" t="s">
        <v>295</v>
      </c>
      <c r="BK177" s="212">
        <f>BK178+BK201+BK205+BK356+BK397+BK432+BK470+BK512+BK515</f>
        <v>0</v>
      </c>
    </row>
    <row r="178" s="12" customFormat="1" ht="22.8" customHeight="1">
      <c r="A178" s="12"/>
      <c r="B178" s="199"/>
      <c r="C178" s="200"/>
      <c r="D178" s="201" t="s">
        <v>71</v>
      </c>
      <c r="E178" s="213" t="s">
        <v>1008</v>
      </c>
      <c r="F178" s="213" t="s">
        <v>1009</v>
      </c>
      <c r="G178" s="200"/>
      <c r="H178" s="200"/>
      <c r="I178" s="203"/>
      <c r="J178" s="214">
        <f>BK178</f>
        <v>0</v>
      </c>
      <c r="K178" s="200"/>
      <c r="L178" s="205"/>
      <c r="M178" s="206"/>
      <c r="N178" s="207"/>
      <c r="O178" s="207"/>
      <c r="P178" s="208">
        <f>SUM(P179:P200)</f>
        <v>0</v>
      </c>
      <c r="Q178" s="207"/>
      <c r="R178" s="208">
        <f>SUM(R179:R200)</f>
        <v>1.8777906</v>
      </c>
      <c r="S178" s="207"/>
      <c r="T178" s="209">
        <f>SUM(T179:T200)</f>
        <v>0</v>
      </c>
      <c r="U178" s="12"/>
      <c r="V178" s="12"/>
      <c r="W178" s="12"/>
      <c r="X178" s="12"/>
      <c r="Y178" s="12"/>
      <c r="Z178" s="12"/>
      <c r="AA178" s="12"/>
      <c r="AB178" s="12"/>
      <c r="AC178" s="12"/>
      <c r="AD178" s="12"/>
      <c r="AE178" s="12"/>
      <c r="AR178" s="210" t="s">
        <v>81</v>
      </c>
      <c r="AT178" s="211" t="s">
        <v>71</v>
      </c>
      <c r="AU178" s="211" t="s">
        <v>79</v>
      </c>
      <c r="AY178" s="210" t="s">
        <v>295</v>
      </c>
      <c r="BK178" s="212">
        <f>SUM(BK179:BK200)</f>
        <v>0</v>
      </c>
    </row>
    <row r="179" s="2" customFormat="1" ht="37.8" customHeight="1">
      <c r="A179" s="40"/>
      <c r="B179" s="41"/>
      <c r="C179" s="215" t="s">
        <v>488</v>
      </c>
      <c r="D179" s="215" t="s">
        <v>298</v>
      </c>
      <c r="E179" s="216" t="s">
        <v>1290</v>
      </c>
      <c r="F179" s="217" t="s">
        <v>1291</v>
      </c>
      <c r="G179" s="218" t="s">
        <v>301</v>
      </c>
      <c r="H179" s="219">
        <v>171.30000000000001</v>
      </c>
      <c r="I179" s="220"/>
      <c r="J179" s="221">
        <f>ROUND(I179*H179,2)</f>
        <v>0</v>
      </c>
      <c r="K179" s="217" t="s">
        <v>302</v>
      </c>
      <c r="L179" s="46"/>
      <c r="M179" s="222" t="s">
        <v>21</v>
      </c>
      <c r="N179" s="223" t="s">
        <v>43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373</v>
      </c>
      <c r="AT179" s="226" t="s">
        <v>298</v>
      </c>
      <c r="AU179" s="226" t="s">
        <v>81</v>
      </c>
      <c r="AY179" s="19" t="s">
        <v>295</v>
      </c>
      <c r="BE179" s="227">
        <f>IF(N179="základní",J179,0)</f>
        <v>0</v>
      </c>
      <c r="BF179" s="227">
        <f>IF(N179="snížená",J179,0)</f>
        <v>0</v>
      </c>
      <c r="BG179" s="227">
        <f>IF(N179="zákl. přenesená",J179,0)</f>
        <v>0</v>
      </c>
      <c r="BH179" s="227">
        <f>IF(N179="sníž. přenesená",J179,0)</f>
        <v>0</v>
      </c>
      <c r="BI179" s="227">
        <f>IF(N179="nulová",J179,0)</f>
        <v>0</v>
      </c>
      <c r="BJ179" s="19" t="s">
        <v>79</v>
      </c>
      <c r="BK179" s="227">
        <f>ROUND(I179*H179,2)</f>
        <v>0</v>
      </c>
      <c r="BL179" s="19" t="s">
        <v>373</v>
      </c>
      <c r="BM179" s="226" t="s">
        <v>2177</v>
      </c>
    </row>
    <row r="180" s="2" customFormat="1">
      <c r="A180" s="40"/>
      <c r="B180" s="41"/>
      <c r="C180" s="42"/>
      <c r="D180" s="228" t="s">
        <v>305</v>
      </c>
      <c r="E180" s="42"/>
      <c r="F180" s="229" t="s">
        <v>1293</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305</v>
      </c>
      <c r="AU180" s="19" t="s">
        <v>81</v>
      </c>
    </row>
    <row r="181" s="13" customFormat="1">
      <c r="A181" s="13"/>
      <c r="B181" s="233"/>
      <c r="C181" s="234"/>
      <c r="D181" s="235" t="s">
        <v>307</v>
      </c>
      <c r="E181" s="236" t="s">
        <v>21</v>
      </c>
      <c r="F181" s="237" t="s">
        <v>1294</v>
      </c>
      <c r="G181" s="234"/>
      <c r="H181" s="236" t="s">
        <v>21</v>
      </c>
      <c r="I181" s="238"/>
      <c r="J181" s="234"/>
      <c r="K181" s="234"/>
      <c r="L181" s="239"/>
      <c r="M181" s="240"/>
      <c r="N181" s="241"/>
      <c r="O181" s="241"/>
      <c r="P181" s="241"/>
      <c r="Q181" s="241"/>
      <c r="R181" s="241"/>
      <c r="S181" s="241"/>
      <c r="T181" s="242"/>
      <c r="U181" s="13"/>
      <c r="V181" s="13"/>
      <c r="W181" s="13"/>
      <c r="X181" s="13"/>
      <c r="Y181" s="13"/>
      <c r="Z181" s="13"/>
      <c r="AA181" s="13"/>
      <c r="AB181" s="13"/>
      <c r="AC181" s="13"/>
      <c r="AD181" s="13"/>
      <c r="AE181" s="13"/>
      <c r="AT181" s="243" t="s">
        <v>307</v>
      </c>
      <c r="AU181" s="243" t="s">
        <v>81</v>
      </c>
      <c r="AV181" s="13" t="s">
        <v>79</v>
      </c>
      <c r="AW181" s="13" t="s">
        <v>33</v>
      </c>
      <c r="AX181" s="13" t="s">
        <v>72</v>
      </c>
      <c r="AY181" s="243" t="s">
        <v>295</v>
      </c>
    </row>
    <row r="182" s="14" customFormat="1">
      <c r="A182" s="14"/>
      <c r="B182" s="244"/>
      <c r="C182" s="245"/>
      <c r="D182" s="235" t="s">
        <v>307</v>
      </c>
      <c r="E182" s="246" t="s">
        <v>21</v>
      </c>
      <c r="F182" s="247" t="s">
        <v>1227</v>
      </c>
      <c r="G182" s="245"/>
      <c r="H182" s="248">
        <v>53.710000000000001</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307</v>
      </c>
      <c r="AU182" s="254" t="s">
        <v>81</v>
      </c>
      <c r="AV182" s="14" t="s">
        <v>81</v>
      </c>
      <c r="AW182" s="14" t="s">
        <v>33</v>
      </c>
      <c r="AX182" s="14" t="s">
        <v>72</v>
      </c>
      <c r="AY182" s="254" t="s">
        <v>295</v>
      </c>
    </row>
    <row r="183" s="14" customFormat="1">
      <c r="A183" s="14"/>
      <c r="B183" s="244"/>
      <c r="C183" s="245"/>
      <c r="D183" s="235" t="s">
        <v>307</v>
      </c>
      <c r="E183" s="246" t="s">
        <v>21</v>
      </c>
      <c r="F183" s="247" t="s">
        <v>2157</v>
      </c>
      <c r="G183" s="245"/>
      <c r="H183" s="248">
        <v>19.420000000000002</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307</v>
      </c>
      <c r="AU183" s="254" t="s">
        <v>81</v>
      </c>
      <c r="AV183" s="14" t="s">
        <v>81</v>
      </c>
      <c r="AW183" s="14" t="s">
        <v>33</v>
      </c>
      <c r="AX183" s="14" t="s">
        <v>72</v>
      </c>
      <c r="AY183" s="254" t="s">
        <v>295</v>
      </c>
    </row>
    <row r="184" s="14" customFormat="1">
      <c r="A184" s="14"/>
      <c r="B184" s="244"/>
      <c r="C184" s="245"/>
      <c r="D184" s="235" t="s">
        <v>307</v>
      </c>
      <c r="E184" s="246" t="s">
        <v>21</v>
      </c>
      <c r="F184" s="247" t="s">
        <v>1233</v>
      </c>
      <c r="G184" s="245"/>
      <c r="H184" s="248">
        <v>4.25</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307</v>
      </c>
      <c r="AU184" s="254" t="s">
        <v>81</v>
      </c>
      <c r="AV184" s="14" t="s">
        <v>81</v>
      </c>
      <c r="AW184" s="14" t="s">
        <v>33</v>
      </c>
      <c r="AX184" s="14" t="s">
        <v>72</v>
      </c>
      <c r="AY184" s="254" t="s">
        <v>295</v>
      </c>
    </row>
    <row r="185" s="14" customFormat="1">
      <c r="A185" s="14"/>
      <c r="B185" s="244"/>
      <c r="C185" s="245"/>
      <c r="D185" s="235" t="s">
        <v>307</v>
      </c>
      <c r="E185" s="246" t="s">
        <v>21</v>
      </c>
      <c r="F185" s="247" t="s">
        <v>1227</v>
      </c>
      <c r="G185" s="245"/>
      <c r="H185" s="248">
        <v>53.710000000000001</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307</v>
      </c>
      <c r="AU185" s="254" t="s">
        <v>81</v>
      </c>
      <c r="AV185" s="14" t="s">
        <v>81</v>
      </c>
      <c r="AW185" s="14" t="s">
        <v>33</v>
      </c>
      <c r="AX185" s="14" t="s">
        <v>72</v>
      </c>
      <c r="AY185" s="254" t="s">
        <v>295</v>
      </c>
    </row>
    <row r="186" s="16" customFormat="1">
      <c r="A186" s="16"/>
      <c r="B186" s="270"/>
      <c r="C186" s="271"/>
      <c r="D186" s="235" t="s">
        <v>307</v>
      </c>
      <c r="E186" s="272" t="s">
        <v>1191</v>
      </c>
      <c r="F186" s="273" t="s">
        <v>433</v>
      </c>
      <c r="G186" s="271"/>
      <c r="H186" s="274">
        <v>131.09</v>
      </c>
      <c r="I186" s="275"/>
      <c r="J186" s="271"/>
      <c r="K186" s="271"/>
      <c r="L186" s="276"/>
      <c r="M186" s="277"/>
      <c r="N186" s="278"/>
      <c r="O186" s="278"/>
      <c r="P186" s="278"/>
      <c r="Q186" s="278"/>
      <c r="R186" s="278"/>
      <c r="S186" s="278"/>
      <c r="T186" s="279"/>
      <c r="U186" s="16"/>
      <c r="V186" s="16"/>
      <c r="W186" s="16"/>
      <c r="X186" s="16"/>
      <c r="Y186" s="16"/>
      <c r="Z186" s="16"/>
      <c r="AA186" s="16"/>
      <c r="AB186" s="16"/>
      <c r="AC186" s="16"/>
      <c r="AD186" s="16"/>
      <c r="AE186" s="16"/>
      <c r="AT186" s="280" t="s">
        <v>307</v>
      </c>
      <c r="AU186" s="280" t="s">
        <v>81</v>
      </c>
      <c r="AV186" s="16" t="s">
        <v>92</v>
      </c>
      <c r="AW186" s="16" t="s">
        <v>33</v>
      </c>
      <c r="AX186" s="16" t="s">
        <v>72</v>
      </c>
      <c r="AY186" s="280" t="s">
        <v>295</v>
      </c>
    </row>
    <row r="187" s="13" customFormat="1">
      <c r="A187" s="13"/>
      <c r="B187" s="233"/>
      <c r="C187" s="234"/>
      <c r="D187" s="235" t="s">
        <v>307</v>
      </c>
      <c r="E187" s="236" t="s">
        <v>21</v>
      </c>
      <c r="F187" s="237" t="s">
        <v>1295</v>
      </c>
      <c r="G187" s="234"/>
      <c r="H187" s="236" t="s">
        <v>21</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307</v>
      </c>
      <c r="AU187" s="243" t="s">
        <v>81</v>
      </c>
      <c r="AV187" s="13" t="s">
        <v>79</v>
      </c>
      <c r="AW187" s="13" t="s">
        <v>33</v>
      </c>
      <c r="AX187" s="13" t="s">
        <v>72</v>
      </c>
      <c r="AY187" s="243" t="s">
        <v>295</v>
      </c>
    </row>
    <row r="188" s="14" customFormat="1">
      <c r="A188" s="14"/>
      <c r="B188" s="244"/>
      <c r="C188" s="245"/>
      <c r="D188" s="235" t="s">
        <v>307</v>
      </c>
      <c r="E188" s="246" t="s">
        <v>21</v>
      </c>
      <c r="F188" s="247" t="s">
        <v>477</v>
      </c>
      <c r="G188" s="245"/>
      <c r="H188" s="248">
        <v>5.9000000000000004</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307</v>
      </c>
      <c r="AU188" s="254" t="s">
        <v>81</v>
      </c>
      <c r="AV188" s="14" t="s">
        <v>81</v>
      </c>
      <c r="AW188" s="14" t="s">
        <v>33</v>
      </c>
      <c r="AX188" s="14" t="s">
        <v>72</v>
      </c>
      <c r="AY188" s="254" t="s">
        <v>295</v>
      </c>
    </row>
    <row r="189" s="14" customFormat="1">
      <c r="A189" s="14"/>
      <c r="B189" s="244"/>
      <c r="C189" s="245"/>
      <c r="D189" s="235" t="s">
        <v>307</v>
      </c>
      <c r="E189" s="246" t="s">
        <v>21</v>
      </c>
      <c r="F189" s="247" t="s">
        <v>2158</v>
      </c>
      <c r="G189" s="245"/>
      <c r="H189" s="248">
        <v>6.6699999999999999</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307</v>
      </c>
      <c r="AU189" s="254" t="s">
        <v>81</v>
      </c>
      <c r="AV189" s="14" t="s">
        <v>81</v>
      </c>
      <c r="AW189" s="14" t="s">
        <v>33</v>
      </c>
      <c r="AX189" s="14" t="s">
        <v>72</v>
      </c>
      <c r="AY189" s="254" t="s">
        <v>295</v>
      </c>
    </row>
    <row r="190" s="14" customFormat="1">
      <c r="A190" s="14"/>
      <c r="B190" s="244"/>
      <c r="C190" s="245"/>
      <c r="D190" s="235" t="s">
        <v>307</v>
      </c>
      <c r="E190" s="246" t="s">
        <v>21</v>
      </c>
      <c r="F190" s="247" t="s">
        <v>2159</v>
      </c>
      <c r="G190" s="245"/>
      <c r="H190" s="248">
        <v>4.6600000000000001</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307</v>
      </c>
      <c r="AU190" s="254" t="s">
        <v>81</v>
      </c>
      <c r="AV190" s="14" t="s">
        <v>81</v>
      </c>
      <c r="AW190" s="14" t="s">
        <v>33</v>
      </c>
      <c r="AX190" s="14" t="s">
        <v>72</v>
      </c>
      <c r="AY190" s="254" t="s">
        <v>295</v>
      </c>
    </row>
    <row r="191" s="14" customFormat="1">
      <c r="A191" s="14"/>
      <c r="B191" s="244"/>
      <c r="C191" s="245"/>
      <c r="D191" s="235" t="s">
        <v>307</v>
      </c>
      <c r="E191" s="246" t="s">
        <v>21</v>
      </c>
      <c r="F191" s="247" t="s">
        <v>1230</v>
      </c>
      <c r="G191" s="245"/>
      <c r="H191" s="248">
        <v>5.9199999999999999</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307</v>
      </c>
      <c r="AU191" s="254" t="s">
        <v>81</v>
      </c>
      <c r="AV191" s="14" t="s">
        <v>81</v>
      </c>
      <c r="AW191" s="14" t="s">
        <v>33</v>
      </c>
      <c r="AX191" s="14" t="s">
        <v>72</v>
      </c>
      <c r="AY191" s="254" t="s">
        <v>295</v>
      </c>
    </row>
    <row r="192" s="14" customFormat="1">
      <c r="A192" s="14"/>
      <c r="B192" s="244"/>
      <c r="C192" s="245"/>
      <c r="D192" s="235" t="s">
        <v>307</v>
      </c>
      <c r="E192" s="246" t="s">
        <v>21</v>
      </c>
      <c r="F192" s="247" t="s">
        <v>1231</v>
      </c>
      <c r="G192" s="245"/>
      <c r="H192" s="248">
        <v>4.29</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307</v>
      </c>
      <c r="AU192" s="254" t="s">
        <v>81</v>
      </c>
      <c r="AV192" s="14" t="s">
        <v>81</v>
      </c>
      <c r="AW192" s="14" t="s">
        <v>33</v>
      </c>
      <c r="AX192" s="14" t="s">
        <v>72</v>
      </c>
      <c r="AY192" s="254" t="s">
        <v>295</v>
      </c>
    </row>
    <row r="193" s="14" customFormat="1">
      <c r="A193" s="14"/>
      <c r="B193" s="244"/>
      <c r="C193" s="245"/>
      <c r="D193" s="235" t="s">
        <v>307</v>
      </c>
      <c r="E193" s="246" t="s">
        <v>21</v>
      </c>
      <c r="F193" s="247" t="s">
        <v>2161</v>
      </c>
      <c r="G193" s="245"/>
      <c r="H193" s="248">
        <v>8.3000000000000007</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307</v>
      </c>
      <c r="AU193" s="254" t="s">
        <v>81</v>
      </c>
      <c r="AV193" s="14" t="s">
        <v>81</v>
      </c>
      <c r="AW193" s="14" t="s">
        <v>33</v>
      </c>
      <c r="AX193" s="14" t="s">
        <v>72</v>
      </c>
      <c r="AY193" s="254" t="s">
        <v>295</v>
      </c>
    </row>
    <row r="194" s="14" customFormat="1">
      <c r="A194" s="14"/>
      <c r="B194" s="244"/>
      <c r="C194" s="245"/>
      <c r="D194" s="235" t="s">
        <v>307</v>
      </c>
      <c r="E194" s="246" t="s">
        <v>21</v>
      </c>
      <c r="F194" s="247" t="s">
        <v>2162</v>
      </c>
      <c r="G194" s="245"/>
      <c r="H194" s="248">
        <v>4.4699999999999998</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307</v>
      </c>
      <c r="AU194" s="254" t="s">
        <v>81</v>
      </c>
      <c r="AV194" s="14" t="s">
        <v>81</v>
      </c>
      <c r="AW194" s="14" t="s">
        <v>33</v>
      </c>
      <c r="AX194" s="14" t="s">
        <v>72</v>
      </c>
      <c r="AY194" s="254" t="s">
        <v>295</v>
      </c>
    </row>
    <row r="195" s="16" customFormat="1">
      <c r="A195" s="16"/>
      <c r="B195" s="270"/>
      <c r="C195" s="271"/>
      <c r="D195" s="235" t="s">
        <v>307</v>
      </c>
      <c r="E195" s="272" t="s">
        <v>1194</v>
      </c>
      <c r="F195" s="273" t="s">
        <v>433</v>
      </c>
      <c r="G195" s="271"/>
      <c r="H195" s="274">
        <v>40.210000000000001</v>
      </c>
      <c r="I195" s="275"/>
      <c r="J195" s="271"/>
      <c r="K195" s="271"/>
      <c r="L195" s="276"/>
      <c r="M195" s="277"/>
      <c r="N195" s="278"/>
      <c r="O195" s="278"/>
      <c r="P195" s="278"/>
      <c r="Q195" s="278"/>
      <c r="R195" s="278"/>
      <c r="S195" s="278"/>
      <c r="T195" s="279"/>
      <c r="U195" s="16"/>
      <c r="V195" s="16"/>
      <c r="W195" s="16"/>
      <c r="X195" s="16"/>
      <c r="Y195" s="16"/>
      <c r="Z195" s="16"/>
      <c r="AA195" s="16"/>
      <c r="AB195" s="16"/>
      <c r="AC195" s="16"/>
      <c r="AD195" s="16"/>
      <c r="AE195" s="16"/>
      <c r="AT195" s="280" t="s">
        <v>307</v>
      </c>
      <c r="AU195" s="280" t="s">
        <v>81</v>
      </c>
      <c r="AV195" s="16" t="s">
        <v>92</v>
      </c>
      <c r="AW195" s="16" t="s">
        <v>33</v>
      </c>
      <c r="AX195" s="16" t="s">
        <v>72</v>
      </c>
      <c r="AY195" s="280" t="s">
        <v>295</v>
      </c>
    </row>
    <row r="196" s="15" customFormat="1">
      <c r="A196" s="15"/>
      <c r="B196" s="255"/>
      <c r="C196" s="256"/>
      <c r="D196" s="235" t="s">
        <v>307</v>
      </c>
      <c r="E196" s="257" t="s">
        <v>21</v>
      </c>
      <c r="F196" s="258" t="s">
        <v>312</v>
      </c>
      <c r="G196" s="256"/>
      <c r="H196" s="259">
        <v>171.30000000000001</v>
      </c>
      <c r="I196" s="260"/>
      <c r="J196" s="256"/>
      <c r="K196" s="256"/>
      <c r="L196" s="261"/>
      <c r="M196" s="262"/>
      <c r="N196" s="263"/>
      <c r="O196" s="263"/>
      <c r="P196" s="263"/>
      <c r="Q196" s="263"/>
      <c r="R196" s="263"/>
      <c r="S196" s="263"/>
      <c r="T196" s="264"/>
      <c r="U196" s="15"/>
      <c r="V196" s="15"/>
      <c r="W196" s="15"/>
      <c r="X196" s="15"/>
      <c r="Y196" s="15"/>
      <c r="Z196" s="15"/>
      <c r="AA196" s="15"/>
      <c r="AB196" s="15"/>
      <c r="AC196" s="15"/>
      <c r="AD196" s="15"/>
      <c r="AE196" s="15"/>
      <c r="AT196" s="265" t="s">
        <v>307</v>
      </c>
      <c r="AU196" s="265" t="s">
        <v>81</v>
      </c>
      <c r="AV196" s="15" t="s">
        <v>303</v>
      </c>
      <c r="AW196" s="15" t="s">
        <v>33</v>
      </c>
      <c r="AX196" s="15" t="s">
        <v>79</v>
      </c>
      <c r="AY196" s="265" t="s">
        <v>295</v>
      </c>
    </row>
    <row r="197" s="2" customFormat="1" ht="24.15" customHeight="1">
      <c r="A197" s="40"/>
      <c r="B197" s="41"/>
      <c r="C197" s="286" t="s">
        <v>500</v>
      </c>
      <c r="D197" s="286" t="s">
        <v>947</v>
      </c>
      <c r="E197" s="287" t="s">
        <v>1296</v>
      </c>
      <c r="F197" s="288" t="s">
        <v>1297</v>
      </c>
      <c r="G197" s="289" t="s">
        <v>301</v>
      </c>
      <c r="H197" s="290">
        <v>179.86500000000001</v>
      </c>
      <c r="I197" s="291"/>
      <c r="J197" s="292">
        <f>ROUND(I197*H197,2)</f>
        <v>0</v>
      </c>
      <c r="K197" s="288" t="s">
        <v>523</v>
      </c>
      <c r="L197" s="293"/>
      <c r="M197" s="294" t="s">
        <v>21</v>
      </c>
      <c r="N197" s="295" t="s">
        <v>43</v>
      </c>
      <c r="O197" s="86"/>
      <c r="P197" s="224">
        <f>O197*H197</f>
        <v>0</v>
      </c>
      <c r="Q197" s="224">
        <v>0.01044</v>
      </c>
      <c r="R197" s="224">
        <f>Q197*H197</f>
        <v>1.8777906</v>
      </c>
      <c r="S197" s="224">
        <v>0</v>
      </c>
      <c r="T197" s="225">
        <f>S197*H197</f>
        <v>0</v>
      </c>
      <c r="U197" s="40"/>
      <c r="V197" s="40"/>
      <c r="W197" s="40"/>
      <c r="X197" s="40"/>
      <c r="Y197" s="40"/>
      <c r="Z197" s="40"/>
      <c r="AA197" s="40"/>
      <c r="AB197" s="40"/>
      <c r="AC197" s="40"/>
      <c r="AD197" s="40"/>
      <c r="AE197" s="40"/>
      <c r="AR197" s="226" t="s">
        <v>997</v>
      </c>
      <c r="AT197" s="226" t="s">
        <v>947</v>
      </c>
      <c r="AU197" s="226" t="s">
        <v>81</v>
      </c>
      <c r="AY197" s="19" t="s">
        <v>295</v>
      </c>
      <c r="BE197" s="227">
        <f>IF(N197="základní",J197,0)</f>
        <v>0</v>
      </c>
      <c r="BF197" s="227">
        <f>IF(N197="snížená",J197,0)</f>
        <v>0</v>
      </c>
      <c r="BG197" s="227">
        <f>IF(N197="zákl. přenesená",J197,0)</f>
        <v>0</v>
      </c>
      <c r="BH197" s="227">
        <f>IF(N197="sníž. přenesená",J197,0)</f>
        <v>0</v>
      </c>
      <c r="BI197" s="227">
        <f>IF(N197="nulová",J197,0)</f>
        <v>0</v>
      </c>
      <c r="BJ197" s="19" t="s">
        <v>79</v>
      </c>
      <c r="BK197" s="227">
        <f>ROUND(I197*H197,2)</f>
        <v>0</v>
      </c>
      <c r="BL197" s="19" t="s">
        <v>373</v>
      </c>
      <c r="BM197" s="226" t="s">
        <v>2178</v>
      </c>
    </row>
    <row r="198" s="14" customFormat="1">
      <c r="A198" s="14"/>
      <c r="B198" s="244"/>
      <c r="C198" s="245"/>
      <c r="D198" s="235" t="s">
        <v>307</v>
      </c>
      <c r="E198" s="245"/>
      <c r="F198" s="247" t="s">
        <v>2179</v>
      </c>
      <c r="G198" s="245"/>
      <c r="H198" s="248">
        <v>179.86500000000001</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307</v>
      </c>
      <c r="AU198" s="254" t="s">
        <v>81</v>
      </c>
      <c r="AV198" s="14" t="s">
        <v>81</v>
      </c>
      <c r="AW198" s="14" t="s">
        <v>4</v>
      </c>
      <c r="AX198" s="14" t="s">
        <v>79</v>
      </c>
      <c r="AY198" s="254" t="s">
        <v>295</v>
      </c>
    </row>
    <row r="199" s="2" customFormat="1" ht="49.05" customHeight="1">
      <c r="A199" s="40"/>
      <c r="B199" s="41"/>
      <c r="C199" s="215" t="s">
        <v>506</v>
      </c>
      <c r="D199" s="215" t="s">
        <v>298</v>
      </c>
      <c r="E199" s="216" t="s">
        <v>1020</v>
      </c>
      <c r="F199" s="217" t="s">
        <v>1021</v>
      </c>
      <c r="G199" s="218" t="s">
        <v>348</v>
      </c>
      <c r="H199" s="219">
        <v>1.8779999999999999</v>
      </c>
      <c r="I199" s="220"/>
      <c r="J199" s="221">
        <f>ROUND(I199*H199,2)</f>
        <v>0</v>
      </c>
      <c r="K199" s="217" t="s">
        <v>302</v>
      </c>
      <c r="L199" s="46"/>
      <c r="M199" s="222" t="s">
        <v>21</v>
      </c>
      <c r="N199" s="223" t="s">
        <v>43</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373</v>
      </c>
      <c r="AT199" s="226" t="s">
        <v>298</v>
      </c>
      <c r="AU199" s="226" t="s">
        <v>81</v>
      </c>
      <c r="AY199" s="19" t="s">
        <v>295</v>
      </c>
      <c r="BE199" s="227">
        <f>IF(N199="základní",J199,0)</f>
        <v>0</v>
      </c>
      <c r="BF199" s="227">
        <f>IF(N199="snížená",J199,0)</f>
        <v>0</v>
      </c>
      <c r="BG199" s="227">
        <f>IF(N199="zákl. přenesená",J199,0)</f>
        <v>0</v>
      </c>
      <c r="BH199" s="227">
        <f>IF(N199="sníž. přenesená",J199,0)</f>
        <v>0</v>
      </c>
      <c r="BI199" s="227">
        <f>IF(N199="nulová",J199,0)</f>
        <v>0</v>
      </c>
      <c r="BJ199" s="19" t="s">
        <v>79</v>
      </c>
      <c r="BK199" s="227">
        <f>ROUND(I199*H199,2)</f>
        <v>0</v>
      </c>
      <c r="BL199" s="19" t="s">
        <v>373</v>
      </c>
      <c r="BM199" s="226" t="s">
        <v>2180</v>
      </c>
    </row>
    <row r="200" s="2" customFormat="1">
      <c r="A200" s="40"/>
      <c r="B200" s="41"/>
      <c r="C200" s="42"/>
      <c r="D200" s="228" t="s">
        <v>305</v>
      </c>
      <c r="E200" s="42"/>
      <c r="F200" s="229" t="s">
        <v>1023</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305</v>
      </c>
      <c r="AU200" s="19" t="s">
        <v>81</v>
      </c>
    </row>
    <row r="201" s="12" customFormat="1" ht="22.8" customHeight="1">
      <c r="A201" s="12"/>
      <c r="B201" s="199"/>
      <c r="C201" s="200"/>
      <c r="D201" s="201" t="s">
        <v>71</v>
      </c>
      <c r="E201" s="213" t="s">
        <v>498</v>
      </c>
      <c r="F201" s="213" t="s">
        <v>499</v>
      </c>
      <c r="G201" s="200"/>
      <c r="H201" s="200"/>
      <c r="I201" s="203"/>
      <c r="J201" s="214">
        <f>BK201</f>
        <v>0</v>
      </c>
      <c r="K201" s="200"/>
      <c r="L201" s="205"/>
      <c r="M201" s="206"/>
      <c r="N201" s="207"/>
      <c r="O201" s="207"/>
      <c r="P201" s="208">
        <f>SUM(P202:P204)</f>
        <v>0</v>
      </c>
      <c r="Q201" s="207"/>
      <c r="R201" s="208">
        <f>SUM(R202:R204)</f>
        <v>0</v>
      </c>
      <c r="S201" s="207"/>
      <c r="T201" s="209">
        <f>SUM(T202:T204)</f>
        <v>0</v>
      </c>
      <c r="U201" s="12"/>
      <c r="V201" s="12"/>
      <c r="W201" s="12"/>
      <c r="X201" s="12"/>
      <c r="Y201" s="12"/>
      <c r="Z201" s="12"/>
      <c r="AA201" s="12"/>
      <c r="AB201" s="12"/>
      <c r="AC201" s="12"/>
      <c r="AD201" s="12"/>
      <c r="AE201" s="12"/>
      <c r="AR201" s="210" t="s">
        <v>81</v>
      </c>
      <c r="AT201" s="211" t="s">
        <v>71</v>
      </c>
      <c r="AU201" s="211" t="s">
        <v>79</v>
      </c>
      <c r="AY201" s="210" t="s">
        <v>295</v>
      </c>
      <c r="BK201" s="212">
        <f>SUM(BK202:BK204)</f>
        <v>0</v>
      </c>
    </row>
    <row r="202" s="2" customFormat="1" ht="16.5" customHeight="1">
      <c r="A202" s="40"/>
      <c r="B202" s="41"/>
      <c r="C202" s="215" t="s">
        <v>511</v>
      </c>
      <c r="D202" s="215" t="s">
        <v>298</v>
      </c>
      <c r="E202" s="216" t="s">
        <v>1301</v>
      </c>
      <c r="F202" s="217" t="s">
        <v>1302</v>
      </c>
      <c r="G202" s="218" t="s">
        <v>1303</v>
      </c>
      <c r="H202" s="219">
        <v>1</v>
      </c>
      <c r="I202" s="220"/>
      <c r="J202" s="221">
        <f>ROUND(I202*H202,2)</f>
        <v>0</v>
      </c>
      <c r="K202" s="217" t="s">
        <v>523</v>
      </c>
      <c r="L202" s="46"/>
      <c r="M202" s="222" t="s">
        <v>21</v>
      </c>
      <c r="N202" s="223" t="s">
        <v>43</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303</v>
      </c>
      <c r="AT202" s="226" t="s">
        <v>298</v>
      </c>
      <c r="AU202" s="226" t="s">
        <v>81</v>
      </c>
      <c r="AY202" s="19" t="s">
        <v>295</v>
      </c>
      <c r="BE202" s="227">
        <f>IF(N202="základní",J202,0)</f>
        <v>0</v>
      </c>
      <c r="BF202" s="227">
        <f>IF(N202="snížená",J202,0)</f>
        <v>0</v>
      </c>
      <c r="BG202" s="227">
        <f>IF(N202="zákl. přenesená",J202,0)</f>
        <v>0</v>
      </c>
      <c r="BH202" s="227">
        <f>IF(N202="sníž. přenesená",J202,0)</f>
        <v>0</v>
      </c>
      <c r="BI202" s="227">
        <f>IF(N202="nulová",J202,0)</f>
        <v>0</v>
      </c>
      <c r="BJ202" s="19" t="s">
        <v>79</v>
      </c>
      <c r="BK202" s="227">
        <f>ROUND(I202*H202,2)</f>
        <v>0</v>
      </c>
      <c r="BL202" s="19" t="s">
        <v>303</v>
      </c>
      <c r="BM202" s="226" t="s">
        <v>2181</v>
      </c>
    </row>
    <row r="203" s="14" customFormat="1">
      <c r="A203" s="14"/>
      <c r="B203" s="244"/>
      <c r="C203" s="245"/>
      <c r="D203" s="235" t="s">
        <v>307</v>
      </c>
      <c r="E203" s="246" t="s">
        <v>21</v>
      </c>
      <c r="F203" s="247" t="s">
        <v>1305</v>
      </c>
      <c r="G203" s="245"/>
      <c r="H203" s="248">
        <v>1</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307</v>
      </c>
      <c r="AU203" s="254" t="s">
        <v>81</v>
      </c>
      <c r="AV203" s="14" t="s">
        <v>81</v>
      </c>
      <c r="AW203" s="14" t="s">
        <v>33</v>
      </c>
      <c r="AX203" s="14" t="s">
        <v>72</v>
      </c>
      <c r="AY203" s="254" t="s">
        <v>295</v>
      </c>
    </row>
    <row r="204" s="15" customFormat="1">
      <c r="A204" s="15"/>
      <c r="B204" s="255"/>
      <c r="C204" s="256"/>
      <c r="D204" s="235" t="s">
        <v>307</v>
      </c>
      <c r="E204" s="257" t="s">
        <v>21</v>
      </c>
      <c r="F204" s="258" t="s">
        <v>312</v>
      </c>
      <c r="G204" s="256"/>
      <c r="H204" s="259">
        <v>1</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307</v>
      </c>
      <c r="AU204" s="265" t="s">
        <v>81</v>
      </c>
      <c r="AV204" s="15" t="s">
        <v>303</v>
      </c>
      <c r="AW204" s="15" t="s">
        <v>33</v>
      </c>
      <c r="AX204" s="15" t="s">
        <v>79</v>
      </c>
      <c r="AY204" s="265" t="s">
        <v>295</v>
      </c>
    </row>
    <row r="205" s="12" customFormat="1" ht="22.8" customHeight="1">
      <c r="A205" s="12"/>
      <c r="B205" s="199"/>
      <c r="C205" s="200"/>
      <c r="D205" s="201" t="s">
        <v>71</v>
      </c>
      <c r="E205" s="213" t="s">
        <v>380</v>
      </c>
      <c r="F205" s="213" t="s">
        <v>381</v>
      </c>
      <c r="G205" s="200"/>
      <c r="H205" s="200"/>
      <c r="I205" s="203"/>
      <c r="J205" s="214">
        <f>BK205</f>
        <v>0</v>
      </c>
      <c r="K205" s="200"/>
      <c r="L205" s="205"/>
      <c r="M205" s="206"/>
      <c r="N205" s="207"/>
      <c r="O205" s="207"/>
      <c r="P205" s="208">
        <f>SUM(P206:P355)</f>
        <v>0</v>
      </c>
      <c r="Q205" s="207"/>
      <c r="R205" s="208">
        <f>SUM(R206:R355)</f>
        <v>10.006262740000002</v>
      </c>
      <c r="S205" s="207"/>
      <c r="T205" s="209">
        <f>SUM(T206:T355)</f>
        <v>0</v>
      </c>
      <c r="U205" s="12"/>
      <c r="V205" s="12"/>
      <c r="W205" s="12"/>
      <c r="X205" s="12"/>
      <c r="Y205" s="12"/>
      <c r="Z205" s="12"/>
      <c r="AA205" s="12"/>
      <c r="AB205" s="12"/>
      <c r="AC205" s="12"/>
      <c r="AD205" s="12"/>
      <c r="AE205" s="12"/>
      <c r="AR205" s="210" t="s">
        <v>81</v>
      </c>
      <c r="AT205" s="211" t="s">
        <v>71</v>
      </c>
      <c r="AU205" s="211" t="s">
        <v>79</v>
      </c>
      <c r="AY205" s="210" t="s">
        <v>295</v>
      </c>
      <c r="BK205" s="212">
        <f>SUM(BK206:BK355)</f>
        <v>0</v>
      </c>
    </row>
    <row r="206" s="2" customFormat="1" ht="55.5" customHeight="1">
      <c r="A206" s="40"/>
      <c r="B206" s="41"/>
      <c r="C206" s="215" t="s">
        <v>7</v>
      </c>
      <c r="D206" s="215" t="s">
        <v>298</v>
      </c>
      <c r="E206" s="216" t="s">
        <v>1306</v>
      </c>
      <c r="F206" s="217" t="s">
        <v>1307</v>
      </c>
      <c r="G206" s="218" t="s">
        <v>301</v>
      </c>
      <c r="H206" s="219">
        <v>36.75</v>
      </c>
      <c r="I206" s="220"/>
      <c r="J206" s="221">
        <f>ROUND(I206*H206,2)</f>
        <v>0</v>
      </c>
      <c r="K206" s="217" t="s">
        <v>302</v>
      </c>
      <c r="L206" s="46"/>
      <c r="M206" s="222" t="s">
        <v>21</v>
      </c>
      <c r="N206" s="223" t="s">
        <v>43</v>
      </c>
      <c r="O206" s="86"/>
      <c r="P206" s="224">
        <f>O206*H206</f>
        <v>0</v>
      </c>
      <c r="Q206" s="224">
        <v>0.027910000000000001</v>
      </c>
      <c r="R206" s="224">
        <f>Q206*H206</f>
        <v>1.0256925000000001</v>
      </c>
      <c r="S206" s="224">
        <v>0</v>
      </c>
      <c r="T206" s="225">
        <f>S206*H206</f>
        <v>0</v>
      </c>
      <c r="U206" s="40"/>
      <c r="V206" s="40"/>
      <c r="W206" s="40"/>
      <c r="X206" s="40"/>
      <c r="Y206" s="40"/>
      <c r="Z206" s="40"/>
      <c r="AA206" s="40"/>
      <c r="AB206" s="40"/>
      <c r="AC206" s="40"/>
      <c r="AD206" s="40"/>
      <c r="AE206" s="40"/>
      <c r="AR206" s="226" t="s">
        <v>373</v>
      </c>
      <c r="AT206" s="226" t="s">
        <v>298</v>
      </c>
      <c r="AU206" s="226" t="s">
        <v>81</v>
      </c>
      <c r="AY206" s="19" t="s">
        <v>295</v>
      </c>
      <c r="BE206" s="227">
        <f>IF(N206="základní",J206,0)</f>
        <v>0</v>
      </c>
      <c r="BF206" s="227">
        <f>IF(N206="snížená",J206,0)</f>
        <v>0</v>
      </c>
      <c r="BG206" s="227">
        <f>IF(N206="zákl. přenesená",J206,0)</f>
        <v>0</v>
      </c>
      <c r="BH206" s="227">
        <f>IF(N206="sníž. přenesená",J206,0)</f>
        <v>0</v>
      </c>
      <c r="BI206" s="227">
        <f>IF(N206="nulová",J206,0)</f>
        <v>0</v>
      </c>
      <c r="BJ206" s="19" t="s">
        <v>79</v>
      </c>
      <c r="BK206" s="227">
        <f>ROUND(I206*H206,2)</f>
        <v>0</v>
      </c>
      <c r="BL206" s="19" t="s">
        <v>373</v>
      </c>
      <c r="BM206" s="226" t="s">
        <v>2182</v>
      </c>
    </row>
    <row r="207" s="2" customFormat="1">
      <c r="A207" s="40"/>
      <c r="B207" s="41"/>
      <c r="C207" s="42"/>
      <c r="D207" s="228" t="s">
        <v>305</v>
      </c>
      <c r="E207" s="42"/>
      <c r="F207" s="229" t="s">
        <v>1309</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305</v>
      </c>
      <c r="AU207" s="19" t="s">
        <v>81</v>
      </c>
    </row>
    <row r="208" s="13" customFormat="1">
      <c r="A208" s="13"/>
      <c r="B208" s="233"/>
      <c r="C208" s="234"/>
      <c r="D208" s="235" t="s">
        <v>307</v>
      </c>
      <c r="E208" s="236" t="s">
        <v>21</v>
      </c>
      <c r="F208" s="237" t="s">
        <v>1310</v>
      </c>
      <c r="G208" s="234"/>
      <c r="H208" s="236" t="s">
        <v>21</v>
      </c>
      <c r="I208" s="238"/>
      <c r="J208" s="234"/>
      <c r="K208" s="234"/>
      <c r="L208" s="239"/>
      <c r="M208" s="240"/>
      <c r="N208" s="241"/>
      <c r="O208" s="241"/>
      <c r="P208" s="241"/>
      <c r="Q208" s="241"/>
      <c r="R208" s="241"/>
      <c r="S208" s="241"/>
      <c r="T208" s="242"/>
      <c r="U208" s="13"/>
      <c r="V208" s="13"/>
      <c r="W208" s="13"/>
      <c r="X208" s="13"/>
      <c r="Y208" s="13"/>
      <c r="Z208" s="13"/>
      <c r="AA208" s="13"/>
      <c r="AB208" s="13"/>
      <c r="AC208" s="13"/>
      <c r="AD208" s="13"/>
      <c r="AE208" s="13"/>
      <c r="AT208" s="243" t="s">
        <v>307</v>
      </c>
      <c r="AU208" s="243" t="s">
        <v>81</v>
      </c>
      <c r="AV208" s="13" t="s">
        <v>79</v>
      </c>
      <c r="AW208" s="13" t="s">
        <v>33</v>
      </c>
      <c r="AX208" s="13" t="s">
        <v>72</v>
      </c>
      <c r="AY208" s="243" t="s">
        <v>295</v>
      </c>
    </row>
    <row r="209" s="14" customFormat="1">
      <c r="A209" s="14"/>
      <c r="B209" s="244"/>
      <c r="C209" s="245"/>
      <c r="D209" s="235" t="s">
        <v>307</v>
      </c>
      <c r="E209" s="246" t="s">
        <v>21</v>
      </c>
      <c r="F209" s="247" t="s">
        <v>2183</v>
      </c>
      <c r="G209" s="245"/>
      <c r="H209" s="248">
        <v>36.75</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307</v>
      </c>
      <c r="AU209" s="254" t="s">
        <v>81</v>
      </c>
      <c r="AV209" s="14" t="s">
        <v>81</v>
      </c>
      <c r="AW209" s="14" t="s">
        <v>33</v>
      </c>
      <c r="AX209" s="14" t="s">
        <v>72</v>
      </c>
      <c r="AY209" s="254" t="s">
        <v>295</v>
      </c>
    </row>
    <row r="210" s="15" customFormat="1">
      <c r="A210" s="15"/>
      <c r="B210" s="255"/>
      <c r="C210" s="256"/>
      <c r="D210" s="235" t="s">
        <v>307</v>
      </c>
      <c r="E210" s="257" t="s">
        <v>21</v>
      </c>
      <c r="F210" s="258" t="s">
        <v>312</v>
      </c>
      <c r="G210" s="256"/>
      <c r="H210" s="259">
        <v>36.75</v>
      </c>
      <c r="I210" s="260"/>
      <c r="J210" s="256"/>
      <c r="K210" s="256"/>
      <c r="L210" s="261"/>
      <c r="M210" s="262"/>
      <c r="N210" s="263"/>
      <c r="O210" s="263"/>
      <c r="P210" s="263"/>
      <c r="Q210" s="263"/>
      <c r="R210" s="263"/>
      <c r="S210" s="263"/>
      <c r="T210" s="264"/>
      <c r="U210" s="15"/>
      <c r="V210" s="15"/>
      <c r="W210" s="15"/>
      <c r="X210" s="15"/>
      <c r="Y210" s="15"/>
      <c r="Z210" s="15"/>
      <c r="AA210" s="15"/>
      <c r="AB210" s="15"/>
      <c r="AC210" s="15"/>
      <c r="AD210" s="15"/>
      <c r="AE210" s="15"/>
      <c r="AT210" s="265" t="s">
        <v>307</v>
      </c>
      <c r="AU210" s="265" t="s">
        <v>81</v>
      </c>
      <c r="AV210" s="15" t="s">
        <v>303</v>
      </c>
      <c r="AW210" s="15" t="s">
        <v>33</v>
      </c>
      <c r="AX210" s="15" t="s">
        <v>79</v>
      </c>
      <c r="AY210" s="265" t="s">
        <v>295</v>
      </c>
    </row>
    <row r="211" s="2" customFormat="1" ht="55.5" customHeight="1">
      <c r="A211" s="40"/>
      <c r="B211" s="41"/>
      <c r="C211" s="215" t="s">
        <v>520</v>
      </c>
      <c r="D211" s="215" t="s">
        <v>298</v>
      </c>
      <c r="E211" s="216" t="s">
        <v>1312</v>
      </c>
      <c r="F211" s="217" t="s">
        <v>1313</v>
      </c>
      <c r="G211" s="218" t="s">
        <v>301</v>
      </c>
      <c r="H211" s="219">
        <v>14.574999999999999</v>
      </c>
      <c r="I211" s="220"/>
      <c r="J211" s="221">
        <f>ROUND(I211*H211,2)</f>
        <v>0</v>
      </c>
      <c r="K211" s="217" t="s">
        <v>302</v>
      </c>
      <c r="L211" s="46"/>
      <c r="M211" s="222" t="s">
        <v>21</v>
      </c>
      <c r="N211" s="223" t="s">
        <v>43</v>
      </c>
      <c r="O211" s="86"/>
      <c r="P211" s="224">
        <f>O211*H211</f>
        <v>0</v>
      </c>
      <c r="Q211" s="224">
        <v>0.025389999999999999</v>
      </c>
      <c r="R211" s="224">
        <f>Q211*H211</f>
        <v>0.37005924999999995</v>
      </c>
      <c r="S211" s="224">
        <v>0</v>
      </c>
      <c r="T211" s="225">
        <f>S211*H211</f>
        <v>0</v>
      </c>
      <c r="U211" s="40"/>
      <c r="V211" s="40"/>
      <c r="W211" s="40"/>
      <c r="X211" s="40"/>
      <c r="Y211" s="40"/>
      <c r="Z211" s="40"/>
      <c r="AA211" s="40"/>
      <c r="AB211" s="40"/>
      <c r="AC211" s="40"/>
      <c r="AD211" s="40"/>
      <c r="AE211" s="40"/>
      <c r="AR211" s="226" t="s">
        <v>373</v>
      </c>
      <c r="AT211" s="226" t="s">
        <v>298</v>
      </c>
      <c r="AU211" s="226" t="s">
        <v>81</v>
      </c>
      <c r="AY211" s="19" t="s">
        <v>295</v>
      </c>
      <c r="BE211" s="227">
        <f>IF(N211="základní",J211,0)</f>
        <v>0</v>
      </c>
      <c r="BF211" s="227">
        <f>IF(N211="snížená",J211,0)</f>
        <v>0</v>
      </c>
      <c r="BG211" s="227">
        <f>IF(N211="zákl. přenesená",J211,0)</f>
        <v>0</v>
      </c>
      <c r="BH211" s="227">
        <f>IF(N211="sníž. přenesená",J211,0)</f>
        <v>0</v>
      </c>
      <c r="BI211" s="227">
        <f>IF(N211="nulová",J211,0)</f>
        <v>0</v>
      </c>
      <c r="BJ211" s="19" t="s">
        <v>79</v>
      </c>
      <c r="BK211" s="227">
        <f>ROUND(I211*H211,2)</f>
        <v>0</v>
      </c>
      <c r="BL211" s="19" t="s">
        <v>373</v>
      </c>
      <c r="BM211" s="226" t="s">
        <v>2184</v>
      </c>
    </row>
    <row r="212" s="2" customFormat="1">
      <c r="A212" s="40"/>
      <c r="B212" s="41"/>
      <c r="C212" s="42"/>
      <c r="D212" s="228" t="s">
        <v>305</v>
      </c>
      <c r="E212" s="42"/>
      <c r="F212" s="229" t="s">
        <v>1315</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305</v>
      </c>
      <c r="AU212" s="19" t="s">
        <v>81</v>
      </c>
    </row>
    <row r="213" s="13" customFormat="1">
      <c r="A213" s="13"/>
      <c r="B213" s="233"/>
      <c r="C213" s="234"/>
      <c r="D213" s="235" t="s">
        <v>307</v>
      </c>
      <c r="E213" s="236" t="s">
        <v>21</v>
      </c>
      <c r="F213" s="237" t="s">
        <v>1316</v>
      </c>
      <c r="G213" s="234"/>
      <c r="H213" s="236" t="s">
        <v>21</v>
      </c>
      <c r="I213" s="238"/>
      <c r="J213" s="234"/>
      <c r="K213" s="234"/>
      <c r="L213" s="239"/>
      <c r="M213" s="240"/>
      <c r="N213" s="241"/>
      <c r="O213" s="241"/>
      <c r="P213" s="241"/>
      <c r="Q213" s="241"/>
      <c r="R213" s="241"/>
      <c r="S213" s="241"/>
      <c r="T213" s="242"/>
      <c r="U213" s="13"/>
      <c r="V213" s="13"/>
      <c r="W213" s="13"/>
      <c r="X213" s="13"/>
      <c r="Y213" s="13"/>
      <c r="Z213" s="13"/>
      <c r="AA213" s="13"/>
      <c r="AB213" s="13"/>
      <c r="AC213" s="13"/>
      <c r="AD213" s="13"/>
      <c r="AE213" s="13"/>
      <c r="AT213" s="243" t="s">
        <v>307</v>
      </c>
      <c r="AU213" s="243" t="s">
        <v>81</v>
      </c>
      <c r="AV213" s="13" t="s">
        <v>79</v>
      </c>
      <c r="AW213" s="13" t="s">
        <v>33</v>
      </c>
      <c r="AX213" s="13" t="s">
        <v>72</v>
      </c>
      <c r="AY213" s="243" t="s">
        <v>295</v>
      </c>
    </row>
    <row r="214" s="14" customFormat="1">
      <c r="A214" s="14"/>
      <c r="B214" s="244"/>
      <c r="C214" s="245"/>
      <c r="D214" s="235" t="s">
        <v>307</v>
      </c>
      <c r="E214" s="246" t="s">
        <v>21</v>
      </c>
      <c r="F214" s="247" t="s">
        <v>2185</v>
      </c>
      <c r="G214" s="245"/>
      <c r="H214" s="248">
        <v>14.574999999999999</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307</v>
      </c>
      <c r="AU214" s="254" t="s">
        <v>81</v>
      </c>
      <c r="AV214" s="14" t="s">
        <v>81</v>
      </c>
      <c r="AW214" s="14" t="s">
        <v>33</v>
      </c>
      <c r="AX214" s="14" t="s">
        <v>72</v>
      </c>
      <c r="AY214" s="254" t="s">
        <v>295</v>
      </c>
    </row>
    <row r="215" s="15" customFormat="1">
      <c r="A215" s="15"/>
      <c r="B215" s="255"/>
      <c r="C215" s="256"/>
      <c r="D215" s="235" t="s">
        <v>307</v>
      </c>
      <c r="E215" s="257" t="s">
        <v>21</v>
      </c>
      <c r="F215" s="258" t="s">
        <v>312</v>
      </c>
      <c r="G215" s="256"/>
      <c r="H215" s="259">
        <v>14.574999999999999</v>
      </c>
      <c r="I215" s="260"/>
      <c r="J215" s="256"/>
      <c r="K215" s="256"/>
      <c r="L215" s="261"/>
      <c r="M215" s="262"/>
      <c r="N215" s="263"/>
      <c r="O215" s="263"/>
      <c r="P215" s="263"/>
      <c r="Q215" s="263"/>
      <c r="R215" s="263"/>
      <c r="S215" s="263"/>
      <c r="T215" s="264"/>
      <c r="U215" s="15"/>
      <c r="V215" s="15"/>
      <c r="W215" s="15"/>
      <c r="X215" s="15"/>
      <c r="Y215" s="15"/>
      <c r="Z215" s="15"/>
      <c r="AA215" s="15"/>
      <c r="AB215" s="15"/>
      <c r="AC215" s="15"/>
      <c r="AD215" s="15"/>
      <c r="AE215" s="15"/>
      <c r="AT215" s="265" t="s">
        <v>307</v>
      </c>
      <c r="AU215" s="265" t="s">
        <v>81</v>
      </c>
      <c r="AV215" s="15" t="s">
        <v>303</v>
      </c>
      <c r="AW215" s="15" t="s">
        <v>33</v>
      </c>
      <c r="AX215" s="15" t="s">
        <v>79</v>
      </c>
      <c r="AY215" s="265" t="s">
        <v>295</v>
      </c>
    </row>
    <row r="216" s="2" customFormat="1" ht="62.7" customHeight="1">
      <c r="A216" s="40"/>
      <c r="B216" s="41"/>
      <c r="C216" s="215" t="s">
        <v>525</v>
      </c>
      <c r="D216" s="215" t="s">
        <v>298</v>
      </c>
      <c r="E216" s="216" t="s">
        <v>1318</v>
      </c>
      <c r="F216" s="217" t="s">
        <v>1319</v>
      </c>
      <c r="G216" s="218" t="s">
        <v>301</v>
      </c>
      <c r="H216" s="219">
        <v>4.375</v>
      </c>
      <c r="I216" s="220"/>
      <c r="J216" s="221">
        <f>ROUND(I216*H216,2)</f>
        <v>0</v>
      </c>
      <c r="K216" s="217" t="s">
        <v>302</v>
      </c>
      <c r="L216" s="46"/>
      <c r="M216" s="222" t="s">
        <v>21</v>
      </c>
      <c r="N216" s="223" t="s">
        <v>43</v>
      </c>
      <c r="O216" s="86"/>
      <c r="P216" s="224">
        <f>O216*H216</f>
        <v>0</v>
      </c>
      <c r="Q216" s="224">
        <v>0.02614</v>
      </c>
      <c r="R216" s="224">
        <f>Q216*H216</f>
        <v>0.11436250000000001</v>
      </c>
      <c r="S216" s="224">
        <v>0</v>
      </c>
      <c r="T216" s="225">
        <f>S216*H216</f>
        <v>0</v>
      </c>
      <c r="U216" s="40"/>
      <c r="V216" s="40"/>
      <c r="W216" s="40"/>
      <c r="X216" s="40"/>
      <c r="Y216" s="40"/>
      <c r="Z216" s="40"/>
      <c r="AA216" s="40"/>
      <c r="AB216" s="40"/>
      <c r="AC216" s="40"/>
      <c r="AD216" s="40"/>
      <c r="AE216" s="40"/>
      <c r="AR216" s="226" t="s">
        <v>373</v>
      </c>
      <c r="AT216" s="226" t="s">
        <v>298</v>
      </c>
      <c r="AU216" s="226" t="s">
        <v>81</v>
      </c>
      <c r="AY216" s="19" t="s">
        <v>295</v>
      </c>
      <c r="BE216" s="227">
        <f>IF(N216="základní",J216,0)</f>
        <v>0</v>
      </c>
      <c r="BF216" s="227">
        <f>IF(N216="snížená",J216,0)</f>
        <v>0</v>
      </c>
      <c r="BG216" s="227">
        <f>IF(N216="zákl. přenesená",J216,0)</f>
        <v>0</v>
      </c>
      <c r="BH216" s="227">
        <f>IF(N216="sníž. přenesená",J216,0)</f>
        <v>0</v>
      </c>
      <c r="BI216" s="227">
        <f>IF(N216="nulová",J216,0)</f>
        <v>0</v>
      </c>
      <c r="BJ216" s="19" t="s">
        <v>79</v>
      </c>
      <c r="BK216" s="227">
        <f>ROUND(I216*H216,2)</f>
        <v>0</v>
      </c>
      <c r="BL216" s="19" t="s">
        <v>373</v>
      </c>
      <c r="BM216" s="226" t="s">
        <v>2186</v>
      </c>
    </row>
    <row r="217" s="2" customFormat="1">
      <c r="A217" s="40"/>
      <c r="B217" s="41"/>
      <c r="C217" s="42"/>
      <c r="D217" s="228" t="s">
        <v>305</v>
      </c>
      <c r="E217" s="42"/>
      <c r="F217" s="229" t="s">
        <v>1321</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305</v>
      </c>
      <c r="AU217" s="19" t="s">
        <v>81</v>
      </c>
    </row>
    <row r="218" s="13" customFormat="1">
      <c r="A218" s="13"/>
      <c r="B218" s="233"/>
      <c r="C218" s="234"/>
      <c r="D218" s="235" t="s">
        <v>307</v>
      </c>
      <c r="E218" s="236" t="s">
        <v>21</v>
      </c>
      <c r="F218" s="237" t="s">
        <v>1322</v>
      </c>
      <c r="G218" s="234"/>
      <c r="H218" s="236" t="s">
        <v>21</v>
      </c>
      <c r="I218" s="238"/>
      <c r="J218" s="234"/>
      <c r="K218" s="234"/>
      <c r="L218" s="239"/>
      <c r="M218" s="240"/>
      <c r="N218" s="241"/>
      <c r="O218" s="241"/>
      <c r="P218" s="241"/>
      <c r="Q218" s="241"/>
      <c r="R218" s="241"/>
      <c r="S218" s="241"/>
      <c r="T218" s="242"/>
      <c r="U218" s="13"/>
      <c r="V218" s="13"/>
      <c r="W218" s="13"/>
      <c r="X218" s="13"/>
      <c r="Y218" s="13"/>
      <c r="Z218" s="13"/>
      <c r="AA218" s="13"/>
      <c r="AB218" s="13"/>
      <c r="AC218" s="13"/>
      <c r="AD218" s="13"/>
      <c r="AE218" s="13"/>
      <c r="AT218" s="243" t="s">
        <v>307</v>
      </c>
      <c r="AU218" s="243" t="s">
        <v>81</v>
      </c>
      <c r="AV218" s="13" t="s">
        <v>79</v>
      </c>
      <c r="AW218" s="13" t="s">
        <v>33</v>
      </c>
      <c r="AX218" s="13" t="s">
        <v>72</v>
      </c>
      <c r="AY218" s="243" t="s">
        <v>295</v>
      </c>
    </row>
    <row r="219" s="14" customFormat="1">
      <c r="A219" s="14"/>
      <c r="B219" s="244"/>
      <c r="C219" s="245"/>
      <c r="D219" s="235" t="s">
        <v>307</v>
      </c>
      <c r="E219" s="246" t="s">
        <v>21</v>
      </c>
      <c r="F219" s="247" t="s">
        <v>1323</v>
      </c>
      <c r="G219" s="245"/>
      <c r="H219" s="248">
        <v>4.375</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307</v>
      </c>
      <c r="AU219" s="254" t="s">
        <v>81</v>
      </c>
      <c r="AV219" s="14" t="s">
        <v>81</v>
      </c>
      <c r="AW219" s="14" t="s">
        <v>33</v>
      </c>
      <c r="AX219" s="14" t="s">
        <v>72</v>
      </c>
      <c r="AY219" s="254" t="s">
        <v>295</v>
      </c>
    </row>
    <row r="220" s="15" customFormat="1">
      <c r="A220" s="15"/>
      <c r="B220" s="255"/>
      <c r="C220" s="256"/>
      <c r="D220" s="235" t="s">
        <v>307</v>
      </c>
      <c r="E220" s="257" t="s">
        <v>21</v>
      </c>
      <c r="F220" s="258" t="s">
        <v>312</v>
      </c>
      <c r="G220" s="256"/>
      <c r="H220" s="259">
        <v>4.375</v>
      </c>
      <c r="I220" s="260"/>
      <c r="J220" s="256"/>
      <c r="K220" s="256"/>
      <c r="L220" s="261"/>
      <c r="M220" s="262"/>
      <c r="N220" s="263"/>
      <c r="O220" s="263"/>
      <c r="P220" s="263"/>
      <c r="Q220" s="263"/>
      <c r="R220" s="263"/>
      <c r="S220" s="263"/>
      <c r="T220" s="264"/>
      <c r="U220" s="15"/>
      <c r="V220" s="15"/>
      <c r="W220" s="15"/>
      <c r="X220" s="15"/>
      <c r="Y220" s="15"/>
      <c r="Z220" s="15"/>
      <c r="AA220" s="15"/>
      <c r="AB220" s="15"/>
      <c r="AC220" s="15"/>
      <c r="AD220" s="15"/>
      <c r="AE220" s="15"/>
      <c r="AT220" s="265" t="s">
        <v>307</v>
      </c>
      <c r="AU220" s="265" t="s">
        <v>81</v>
      </c>
      <c r="AV220" s="15" t="s">
        <v>303</v>
      </c>
      <c r="AW220" s="15" t="s">
        <v>33</v>
      </c>
      <c r="AX220" s="15" t="s">
        <v>79</v>
      </c>
      <c r="AY220" s="265" t="s">
        <v>295</v>
      </c>
    </row>
    <row r="221" s="2" customFormat="1" ht="66.75" customHeight="1">
      <c r="A221" s="40"/>
      <c r="B221" s="41"/>
      <c r="C221" s="215" t="s">
        <v>532</v>
      </c>
      <c r="D221" s="215" t="s">
        <v>298</v>
      </c>
      <c r="E221" s="216" t="s">
        <v>1324</v>
      </c>
      <c r="F221" s="217" t="s">
        <v>1325</v>
      </c>
      <c r="G221" s="218" t="s">
        <v>301</v>
      </c>
      <c r="H221" s="219">
        <v>7.625</v>
      </c>
      <c r="I221" s="220"/>
      <c r="J221" s="221">
        <f>ROUND(I221*H221,2)</f>
        <v>0</v>
      </c>
      <c r="K221" s="217" t="s">
        <v>302</v>
      </c>
      <c r="L221" s="46"/>
      <c r="M221" s="222" t="s">
        <v>21</v>
      </c>
      <c r="N221" s="223" t="s">
        <v>43</v>
      </c>
      <c r="O221" s="86"/>
      <c r="P221" s="224">
        <f>O221*H221</f>
        <v>0</v>
      </c>
      <c r="Q221" s="224">
        <v>0.030859999999999999</v>
      </c>
      <c r="R221" s="224">
        <f>Q221*H221</f>
        <v>0.2353075</v>
      </c>
      <c r="S221" s="224">
        <v>0</v>
      </c>
      <c r="T221" s="225">
        <f>S221*H221</f>
        <v>0</v>
      </c>
      <c r="U221" s="40"/>
      <c r="V221" s="40"/>
      <c r="W221" s="40"/>
      <c r="X221" s="40"/>
      <c r="Y221" s="40"/>
      <c r="Z221" s="40"/>
      <c r="AA221" s="40"/>
      <c r="AB221" s="40"/>
      <c r="AC221" s="40"/>
      <c r="AD221" s="40"/>
      <c r="AE221" s="40"/>
      <c r="AR221" s="226" t="s">
        <v>373</v>
      </c>
      <c r="AT221" s="226" t="s">
        <v>298</v>
      </c>
      <c r="AU221" s="226" t="s">
        <v>81</v>
      </c>
      <c r="AY221" s="19" t="s">
        <v>295</v>
      </c>
      <c r="BE221" s="227">
        <f>IF(N221="základní",J221,0)</f>
        <v>0</v>
      </c>
      <c r="BF221" s="227">
        <f>IF(N221="snížená",J221,0)</f>
        <v>0</v>
      </c>
      <c r="BG221" s="227">
        <f>IF(N221="zákl. přenesená",J221,0)</f>
        <v>0</v>
      </c>
      <c r="BH221" s="227">
        <f>IF(N221="sníž. přenesená",J221,0)</f>
        <v>0</v>
      </c>
      <c r="BI221" s="227">
        <f>IF(N221="nulová",J221,0)</f>
        <v>0</v>
      </c>
      <c r="BJ221" s="19" t="s">
        <v>79</v>
      </c>
      <c r="BK221" s="227">
        <f>ROUND(I221*H221,2)</f>
        <v>0</v>
      </c>
      <c r="BL221" s="19" t="s">
        <v>373</v>
      </c>
      <c r="BM221" s="226" t="s">
        <v>2187</v>
      </c>
    </row>
    <row r="222" s="2" customFormat="1">
      <c r="A222" s="40"/>
      <c r="B222" s="41"/>
      <c r="C222" s="42"/>
      <c r="D222" s="228" t="s">
        <v>305</v>
      </c>
      <c r="E222" s="42"/>
      <c r="F222" s="229" t="s">
        <v>1327</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305</v>
      </c>
      <c r="AU222" s="19" t="s">
        <v>81</v>
      </c>
    </row>
    <row r="223" s="13" customFormat="1">
      <c r="A223" s="13"/>
      <c r="B223" s="233"/>
      <c r="C223" s="234"/>
      <c r="D223" s="235" t="s">
        <v>307</v>
      </c>
      <c r="E223" s="236" t="s">
        <v>21</v>
      </c>
      <c r="F223" s="237" t="s">
        <v>1328</v>
      </c>
      <c r="G223" s="234"/>
      <c r="H223" s="236" t="s">
        <v>21</v>
      </c>
      <c r="I223" s="238"/>
      <c r="J223" s="234"/>
      <c r="K223" s="234"/>
      <c r="L223" s="239"/>
      <c r="M223" s="240"/>
      <c r="N223" s="241"/>
      <c r="O223" s="241"/>
      <c r="P223" s="241"/>
      <c r="Q223" s="241"/>
      <c r="R223" s="241"/>
      <c r="S223" s="241"/>
      <c r="T223" s="242"/>
      <c r="U223" s="13"/>
      <c r="V223" s="13"/>
      <c r="W223" s="13"/>
      <c r="X223" s="13"/>
      <c r="Y223" s="13"/>
      <c r="Z223" s="13"/>
      <c r="AA223" s="13"/>
      <c r="AB223" s="13"/>
      <c r="AC223" s="13"/>
      <c r="AD223" s="13"/>
      <c r="AE223" s="13"/>
      <c r="AT223" s="243" t="s">
        <v>307</v>
      </c>
      <c r="AU223" s="243" t="s">
        <v>81</v>
      </c>
      <c r="AV223" s="13" t="s">
        <v>79</v>
      </c>
      <c r="AW223" s="13" t="s">
        <v>33</v>
      </c>
      <c r="AX223" s="13" t="s">
        <v>72</v>
      </c>
      <c r="AY223" s="243" t="s">
        <v>295</v>
      </c>
    </row>
    <row r="224" s="14" customFormat="1">
      <c r="A224" s="14"/>
      <c r="B224" s="244"/>
      <c r="C224" s="245"/>
      <c r="D224" s="235" t="s">
        <v>307</v>
      </c>
      <c r="E224" s="246" t="s">
        <v>21</v>
      </c>
      <c r="F224" s="247" t="s">
        <v>2188</v>
      </c>
      <c r="G224" s="245"/>
      <c r="H224" s="248">
        <v>7.625</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307</v>
      </c>
      <c r="AU224" s="254" t="s">
        <v>81</v>
      </c>
      <c r="AV224" s="14" t="s">
        <v>81</v>
      </c>
      <c r="AW224" s="14" t="s">
        <v>33</v>
      </c>
      <c r="AX224" s="14" t="s">
        <v>72</v>
      </c>
      <c r="AY224" s="254" t="s">
        <v>295</v>
      </c>
    </row>
    <row r="225" s="15" customFormat="1">
      <c r="A225" s="15"/>
      <c r="B225" s="255"/>
      <c r="C225" s="256"/>
      <c r="D225" s="235" t="s">
        <v>307</v>
      </c>
      <c r="E225" s="257" t="s">
        <v>21</v>
      </c>
      <c r="F225" s="258" t="s">
        <v>312</v>
      </c>
      <c r="G225" s="256"/>
      <c r="H225" s="259">
        <v>7.625</v>
      </c>
      <c r="I225" s="260"/>
      <c r="J225" s="256"/>
      <c r="K225" s="256"/>
      <c r="L225" s="261"/>
      <c r="M225" s="262"/>
      <c r="N225" s="263"/>
      <c r="O225" s="263"/>
      <c r="P225" s="263"/>
      <c r="Q225" s="263"/>
      <c r="R225" s="263"/>
      <c r="S225" s="263"/>
      <c r="T225" s="264"/>
      <c r="U225" s="15"/>
      <c r="V225" s="15"/>
      <c r="W225" s="15"/>
      <c r="X225" s="15"/>
      <c r="Y225" s="15"/>
      <c r="Z225" s="15"/>
      <c r="AA225" s="15"/>
      <c r="AB225" s="15"/>
      <c r="AC225" s="15"/>
      <c r="AD225" s="15"/>
      <c r="AE225" s="15"/>
      <c r="AT225" s="265" t="s">
        <v>307</v>
      </c>
      <c r="AU225" s="265" t="s">
        <v>81</v>
      </c>
      <c r="AV225" s="15" t="s">
        <v>303</v>
      </c>
      <c r="AW225" s="15" t="s">
        <v>33</v>
      </c>
      <c r="AX225" s="15" t="s">
        <v>79</v>
      </c>
      <c r="AY225" s="265" t="s">
        <v>295</v>
      </c>
    </row>
    <row r="226" s="2" customFormat="1" ht="55.5" customHeight="1">
      <c r="A226" s="40"/>
      <c r="B226" s="41"/>
      <c r="C226" s="215" t="s">
        <v>538</v>
      </c>
      <c r="D226" s="215" t="s">
        <v>298</v>
      </c>
      <c r="E226" s="216" t="s">
        <v>1330</v>
      </c>
      <c r="F226" s="217" t="s">
        <v>1331</v>
      </c>
      <c r="G226" s="218" t="s">
        <v>301</v>
      </c>
      <c r="H226" s="219">
        <v>59</v>
      </c>
      <c r="I226" s="220"/>
      <c r="J226" s="221">
        <f>ROUND(I226*H226,2)</f>
        <v>0</v>
      </c>
      <c r="K226" s="217" t="s">
        <v>302</v>
      </c>
      <c r="L226" s="46"/>
      <c r="M226" s="222" t="s">
        <v>21</v>
      </c>
      <c r="N226" s="223" t="s">
        <v>43</v>
      </c>
      <c r="O226" s="86"/>
      <c r="P226" s="224">
        <f>O226*H226</f>
        <v>0</v>
      </c>
      <c r="Q226" s="224">
        <v>0.056890000000000003</v>
      </c>
      <c r="R226" s="224">
        <f>Q226*H226</f>
        <v>3.3565100000000001</v>
      </c>
      <c r="S226" s="224">
        <v>0</v>
      </c>
      <c r="T226" s="225">
        <f>S226*H226</f>
        <v>0</v>
      </c>
      <c r="U226" s="40"/>
      <c r="V226" s="40"/>
      <c r="W226" s="40"/>
      <c r="X226" s="40"/>
      <c r="Y226" s="40"/>
      <c r="Z226" s="40"/>
      <c r="AA226" s="40"/>
      <c r="AB226" s="40"/>
      <c r="AC226" s="40"/>
      <c r="AD226" s="40"/>
      <c r="AE226" s="40"/>
      <c r="AR226" s="226" t="s">
        <v>373</v>
      </c>
      <c r="AT226" s="226" t="s">
        <v>298</v>
      </c>
      <c r="AU226" s="226" t="s">
        <v>81</v>
      </c>
      <c r="AY226" s="19" t="s">
        <v>295</v>
      </c>
      <c r="BE226" s="227">
        <f>IF(N226="základní",J226,0)</f>
        <v>0</v>
      </c>
      <c r="BF226" s="227">
        <f>IF(N226="snížená",J226,0)</f>
        <v>0</v>
      </c>
      <c r="BG226" s="227">
        <f>IF(N226="zákl. přenesená",J226,0)</f>
        <v>0</v>
      </c>
      <c r="BH226" s="227">
        <f>IF(N226="sníž. přenesená",J226,0)</f>
        <v>0</v>
      </c>
      <c r="BI226" s="227">
        <f>IF(N226="nulová",J226,0)</f>
        <v>0</v>
      </c>
      <c r="BJ226" s="19" t="s">
        <v>79</v>
      </c>
      <c r="BK226" s="227">
        <f>ROUND(I226*H226,2)</f>
        <v>0</v>
      </c>
      <c r="BL226" s="19" t="s">
        <v>373</v>
      </c>
      <c r="BM226" s="226" t="s">
        <v>2189</v>
      </c>
    </row>
    <row r="227" s="2" customFormat="1">
      <c r="A227" s="40"/>
      <c r="B227" s="41"/>
      <c r="C227" s="42"/>
      <c r="D227" s="228" t="s">
        <v>305</v>
      </c>
      <c r="E227" s="42"/>
      <c r="F227" s="229" t="s">
        <v>1333</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305</v>
      </c>
      <c r="AU227" s="19" t="s">
        <v>81</v>
      </c>
    </row>
    <row r="228" s="13" customFormat="1">
      <c r="A228" s="13"/>
      <c r="B228" s="233"/>
      <c r="C228" s="234"/>
      <c r="D228" s="235" t="s">
        <v>307</v>
      </c>
      <c r="E228" s="236" t="s">
        <v>21</v>
      </c>
      <c r="F228" s="237" t="s">
        <v>1334</v>
      </c>
      <c r="G228" s="234"/>
      <c r="H228" s="236" t="s">
        <v>21</v>
      </c>
      <c r="I228" s="238"/>
      <c r="J228" s="234"/>
      <c r="K228" s="234"/>
      <c r="L228" s="239"/>
      <c r="M228" s="240"/>
      <c r="N228" s="241"/>
      <c r="O228" s="241"/>
      <c r="P228" s="241"/>
      <c r="Q228" s="241"/>
      <c r="R228" s="241"/>
      <c r="S228" s="241"/>
      <c r="T228" s="242"/>
      <c r="U228" s="13"/>
      <c r="V228" s="13"/>
      <c r="W228" s="13"/>
      <c r="X228" s="13"/>
      <c r="Y228" s="13"/>
      <c r="Z228" s="13"/>
      <c r="AA228" s="13"/>
      <c r="AB228" s="13"/>
      <c r="AC228" s="13"/>
      <c r="AD228" s="13"/>
      <c r="AE228" s="13"/>
      <c r="AT228" s="243" t="s">
        <v>307</v>
      </c>
      <c r="AU228" s="243" t="s">
        <v>81</v>
      </c>
      <c r="AV228" s="13" t="s">
        <v>79</v>
      </c>
      <c r="AW228" s="13" t="s">
        <v>33</v>
      </c>
      <c r="AX228" s="13" t="s">
        <v>72</v>
      </c>
      <c r="AY228" s="243" t="s">
        <v>295</v>
      </c>
    </row>
    <row r="229" s="14" customFormat="1">
      <c r="A229" s="14"/>
      <c r="B229" s="244"/>
      <c r="C229" s="245"/>
      <c r="D229" s="235" t="s">
        <v>307</v>
      </c>
      <c r="E229" s="246" t="s">
        <v>21</v>
      </c>
      <c r="F229" s="247" t="s">
        <v>1335</v>
      </c>
      <c r="G229" s="245"/>
      <c r="H229" s="248">
        <v>54.25</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307</v>
      </c>
      <c r="AU229" s="254" t="s">
        <v>81</v>
      </c>
      <c r="AV229" s="14" t="s">
        <v>81</v>
      </c>
      <c r="AW229" s="14" t="s">
        <v>33</v>
      </c>
      <c r="AX229" s="14" t="s">
        <v>72</v>
      </c>
      <c r="AY229" s="254" t="s">
        <v>295</v>
      </c>
    </row>
    <row r="230" s="14" customFormat="1">
      <c r="A230" s="14"/>
      <c r="B230" s="244"/>
      <c r="C230" s="245"/>
      <c r="D230" s="235" t="s">
        <v>307</v>
      </c>
      <c r="E230" s="246" t="s">
        <v>21</v>
      </c>
      <c r="F230" s="247" t="s">
        <v>1336</v>
      </c>
      <c r="G230" s="245"/>
      <c r="H230" s="248">
        <v>4.75</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307</v>
      </c>
      <c r="AU230" s="254" t="s">
        <v>81</v>
      </c>
      <c r="AV230" s="14" t="s">
        <v>81</v>
      </c>
      <c r="AW230" s="14" t="s">
        <v>33</v>
      </c>
      <c r="AX230" s="14" t="s">
        <v>72</v>
      </c>
      <c r="AY230" s="254" t="s">
        <v>295</v>
      </c>
    </row>
    <row r="231" s="15" customFormat="1">
      <c r="A231" s="15"/>
      <c r="B231" s="255"/>
      <c r="C231" s="256"/>
      <c r="D231" s="235" t="s">
        <v>307</v>
      </c>
      <c r="E231" s="257" t="s">
        <v>21</v>
      </c>
      <c r="F231" s="258" t="s">
        <v>312</v>
      </c>
      <c r="G231" s="256"/>
      <c r="H231" s="259">
        <v>59</v>
      </c>
      <c r="I231" s="260"/>
      <c r="J231" s="256"/>
      <c r="K231" s="256"/>
      <c r="L231" s="261"/>
      <c r="M231" s="262"/>
      <c r="N231" s="263"/>
      <c r="O231" s="263"/>
      <c r="P231" s="263"/>
      <c r="Q231" s="263"/>
      <c r="R231" s="263"/>
      <c r="S231" s="263"/>
      <c r="T231" s="264"/>
      <c r="U231" s="15"/>
      <c r="V231" s="15"/>
      <c r="W231" s="15"/>
      <c r="X231" s="15"/>
      <c r="Y231" s="15"/>
      <c r="Z231" s="15"/>
      <c r="AA231" s="15"/>
      <c r="AB231" s="15"/>
      <c r="AC231" s="15"/>
      <c r="AD231" s="15"/>
      <c r="AE231" s="15"/>
      <c r="AT231" s="265" t="s">
        <v>307</v>
      </c>
      <c r="AU231" s="265" t="s">
        <v>81</v>
      </c>
      <c r="AV231" s="15" t="s">
        <v>303</v>
      </c>
      <c r="AW231" s="15" t="s">
        <v>33</v>
      </c>
      <c r="AX231" s="15" t="s">
        <v>79</v>
      </c>
      <c r="AY231" s="265" t="s">
        <v>295</v>
      </c>
    </row>
    <row r="232" s="2" customFormat="1" ht="55.5" customHeight="1">
      <c r="A232" s="40"/>
      <c r="B232" s="41"/>
      <c r="C232" s="215" t="s">
        <v>545</v>
      </c>
      <c r="D232" s="215" t="s">
        <v>298</v>
      </c>
      <c r="E232" s="216" t="s">
        <v>2190</v>
      </c>
      <c r="F232" s="217" t="s">
        <v>2191</v>
      </c>
      <c r="G232" s="218" t="s">
        <v>301</v>
      </c>
      <c r="H232" s="219">
        <v>51.875</v>
      </c>
      <c r="I232" s="220"/>
      <c r="J232" s="221">
        <f>ROUND(I232*H232,2)</f>
        <v>0</v>
      </c>
      <c r="K232" s="217" t="s">
        <v>302</v>
      </c>
      <c r="L232" s="46"/>
      <c r="M232" s="222" t="s">
        <v>21</v>
      </c>
      <c r="N232" s="223" t="s">
        <v>43</v>
      </c>
      <c r="O232" s="86"/>
      <c r="P232" s="224">
        <f>O232*H232</f>
        <v>0</v>
      </c>
      <c r="Q232" s="224">
        <v>0.057630000000000001</v>
      </c>
      <c r="R232" s="224">
        <f>Q232*H232</f>
        <v>2.9895562500000001</v>
      </c>
      <c r="S232" s="224">
        <v>0</v>
      </c>
      <c r="T232" s="225">
        <f>S232*H232</f>
        <v>0</v>
      </c>
      <c r="U232" s="40"/>
      <c r="V232" s="40"/>
      <c r="W232" s="40"/>
      <c r="X232" s="40"/>
      <c r="Y232" s="40"/>
      <c r="Z232" s="40"/>
      <c r="AA232" s="40"/>
      <c r="AB232" s="40"/>
      <c r="AC232" s="40"/>
      <c r="AD232" s="40"/>
      <c r="AE232" s="40"/>
      <c r="AR232" s="226" t="s">
        <v>373</v>
      </c>
      <c r="AT232" s="226" t="s">
        <v>298</v>
      </c>
      <c r="AU232" s="226" t="s">
        <v>81</v>
      </c>
      <c r="AY232" s="19" t="s">
        <v>295</v>
      </c>
      <c r="BE232" s="227">
        <f>IF(N232="základní",J232,0)</f>
        <v>0</v>
      </c>
      <c r="BF232" s="227">
        <f>IF(N232="snížená",J232,0)</f>
        <v>0</v>
      </c>
      <c r="BG232" s="227">
        <f>IF(N232="zákl. přenesená",J232,0)</f>
        <v>0</v>
      </c>
      <c r="BH232" s="227">
        <f>IF(N232="sníž. přenesená",J232,0)</f>
        <v>0</v>
      </c>
      <c r="BI232" s="227">
        <f>IF(N232="nulová",J232,0)</f>
        <v>0</v>
      </c>
      <c r="BJ232" s="19" t="s">
        <v>79</v>
      </c>
      <c r="BK232" s="227">
        <f>ROUND(I232*H232,2)</f>
        <v>0</v>
      </c>
      <c r="BL232" s="19" t="s">
        <v>373</v>
      </c>
      <c r="BM232" s="226" t="s">
        <v>2192</v>
      </c>
    </row>
    <row r="233" s="2" customFormat="1">
      <c r="A233" s="40"/>
      <c r="B233" s="41"/>
      <c r="C233" s="42"/>
      <c r="D233" s="228" t="s">
        <v>305</v>
      </c>
      <c r="E233" s="42"/>
      <c r="F233" s="229" t="s">
        <v>2193</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305</v>
      </c>
      <c r="AU233" s="19" t="s">
        <v>81</v>
      </c>
    </row>
    <row r="234" s="13" customFormat="1">
      <c r="A234" s="13"/>
      <c r="B234" s="233"/>
      <c r="C234" s="234"/>
      <c r="D234" s="235" t="s">
        <v>307</v>
      </c>
      <c r="E234" s="236" t="s">
        <v>21</v>
      </c>
      <c r="F234" s="237" t="s">
        <v>2194</v>
      </c>
      <c r="G234" s="234"/>
      <c r="H234" s="236" t="s">
        <v>21</v>
      </c>
      <c r="I234" s="238"/>
      <c r="J234" s="234"/>
      <c r="K234" s="234"/>
      <c r="L234" s="239"/>
      <c r="M234" s="240"/>
      <c r="N234" s="241"/>
      <c r="O234" s="241"/>
      <c r="P234" s="241"/>
      <c r="Q234" s="241"/>
      <c r="R234" s="241"/>
      <c r="S234" s="241"/>
      <c r="T234" s="242"/>
      <c r="U234" s="13"/>
      <c r="V234" s="13"/>
      <c r="W234" s="13"/>
      <c r="X234" s="13"/>
      <c r="Y234" s="13"/>
      <c r="Z234" s="13"/>
      <c r="AA234" s="13"/>
      <c r="AB234" s="13"/>
      <c r="AC234" s="13"/>
      <c r="AD234" s="13"/>
      <c r="AE234" s="13"/>
      <c r="AT234" s="243" t="s">
        <v>307</v>
      </c>
      <c r="AU234" s="243" t="s">
        <v>81</v>
      </c>
      <c r="AV234" s="13" t="s">
        <v>79</v>
      </c>
      <c r="AW234" s="13" t="s">
        <v>33</v>
      </c>
      <c r="AX234" s="13" t="s">
        <v>72</v>
      </c>
      <c r="AY234" s="243" t="s">
        <v>295</v>
      </c>
    </row>
    <row r="235" s="14" customFormat="1">
      <c r="A235" s="14"/>
      <c r="B235" s="244"/>
      <c r="C235" s="245"/>
      <c r="D235" s="235" t="s">
        <v>307</v>
      </c>
      <c r="E235" s="246" t="s">
        <v>21</v>
      </c>
      <c r="F235" s="247" t="s">
        <v>2195</v>
      </c>
      <c r="G235" s="245"/>
      <c r="H235" s="248">
        <v>61.075000000000003</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307</v>
      </c>
      <c r="AU235" s="254" t="s">
        <v>81</v>
      </c>
      <c r="AV235" s="14" t="s">
        <v>81</v>
      </c>
      <c r="AW235" s="14" t="s">
        <v>33</v>
      </c>
      <c r="AX235" s="14" t="s">
        <v>72</v>
      </c>
      <c r="AY235" s="254" t="s">
        <v>295</v>
      </c>
    </row>
    <row r="236" s="14" customFormat="1">
      <c r="A236" s="14"/>
      <c r="B236" s="244"/>
      <c r="C236" s="245"/>
      <c r="D236" s="235" t="s">
        <v>307</v>
      </c>
      <c r="E236" s="246" t="s">
        <v>21</v>
      </c>
      <c r="F236" s="247" t="s">
        <v>2196</v>
      </c>
      <c r="G236" s="245"/>
      <c r="H236" s="248">
        <v>-9.1999999999999993</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307</v>
      </c>
      <c r="AU236" s="254" t="s">
        <v>81</v>
      </c>
      <c r="AV236" s="14" t="s">
        <v>81</v>
      </c>
      <c r="AW236" s="14" t="s">
        <v>33</v>
      </c>
      <c r="AX236" s="14" t="s">
        <v>72</v>
      </c>
      <c r="AY236" s="254" t="s">
        <v>295</v>
      </c>
    </row>
    <row r="237" s="15" customFormat="1">
      <c r="A237" s="15"/>
      <c r="B237" s="255"/>
      <c r="C237" s="256"/>
      <c r="D237" s="235" t="s">
        <v>307</v>
      </c>
      <c r="E237" s="257" t="s">
        <v>21</v>
      </c>
      <c r="F237" s="258" t="s">
        <v>312</v>
      </c>
      <c r="G237" s="256"/>
      <c r="H237" s="259">
        <v>51.875</v>
      </c>
      <c r="I237" s="260"/>
      <c r="J237" s="256"/>
      <c r="K237" s="256"/>
      <c r="L237" s="261"/>
      <c r="M237" s="262"/>
      <c r="N237" s="263"/>
      <c r="O237" s="263"/>
      <c r="P237" s="263"/>
      <c r="Q237" s="263"/>
      <c r="R237" s="263"/>
      <c r="S237" s="263"/>
      <c r="T237" s="264"/>
      <c r="U237" s="15"/>
      <c r="V237" s="15"/>
      <c r="W237" s="15"/>
      <c r="X237" s="15"/>
      <c r="Y237" s="15"/>
      <c r="Z237" s="15"/>
      <c r="AA237" s="15"/>
      <c r="AB237" s="15"/>
      <c r="AC237" s="15"/>
      <c r="AD237" s="15"/>
      <c r="AE237" s="15"/>
      <c r="AT237" s="265" t="s">
        <v>307</v>
      </c>
      <c r="AU237" s="265" t="s">
        <v>81</v>
      </c>
      <c r="AV237" s="15" t="s">
        <v>303</v>
      </c>
      <c r="AW237" s="15" t="s">
        <v>33</v>
      </c>
      <c r="AX237" s="15" t="s">
        <v>79</v>
      </c>
      <c r="AY237" s="265" t="s">
        <v>295</v>
      </c>
    </row>
    <row r="238" s="2" customFormat="1" ht="44.25" customHeight="1">
      <c r="A238" s="40"/>
      <c r="B238" s="41"/>
      <c r="C238" s="215" t="s">
        <v>550</v>
      </c>
      <c r="D238" s="215" t="s">
        <v>298</v>
      </c>
      <c r="E238" s="216" t="s">
        <v>1337</v>
      </c>
      <c r="F238" s="217" t="s">
        <v>1338</v>
      </c>
      <c r="G238" s="218" t="s">
        <v>328</v>
      </c>
      <c r="H238" s="219">
        <v>1.74</v>
      </c>
      <c r="I238" s="220"/>
      <c r="J238" s="221">
        <f>ROUND(I238*H238,2)</f>
        <v>0</v>
      </c>
      <c r="K238" s="217" t="s">
        <v>302</v>
      </c>
      <c r="L238" s="46"/>
      <c r="M238" s="222" t="s">
        <v>21</v>
      </c>
      <c r="N238" s="223" t="s">
        <v>43</v>
      </c>
      <c r="O238" s="86"/>
      <c r="P238" s="224">
        <f>O238*H238</f>
        <v>0</v>
      </c>
      <c r="Q238" s="224">
        <v>0.00092000000000000003</v>
      </c>
      <c r="R238" s="224">
        <f>Q238*H238</f>
        <v>0.0016008000000000001</v>
      </c>
      <c r="S238" s="224">
        <v>0</v>
      </c>
      <c r="T238" s="225">
        <f>S238*H238</f>
        <v>0</v>
      </c>
      <c r="U238" s="40"/>
      <c r="V238" s="40"/>
      <c r="W238" s="40"/>
      <c r="X238" s="40"/>
      <c r="Y238" s="40"/>
      <c r="Z238" s="40"/>
      <c r="AA238" s="40"/>
      <c r="AB238" s="40"/>
      <c r="AC238" s="40"/>
      <c r="AD238" s="40"/>
      <c r="AE238" s="40"/>
      <c r="AR238" s="226" t="s">
        <v>373</v>
      </c>
      <c r="AT238" s="226" t="s">
        <v>298</v>
      </c>
      <c r="AU238" s="226" t="s">
        <v>81</v>
      </c>
      <c r="AY238" s="19" t="s">
        <v>295</v>
      </c>
      <c r="BE238" s="227">
        <f>IF(N238="základní",J238,0)</f>
        <v>0</v>
      </c>
      <c r="BF238" s="227">
        <f>IF(N238="snížená",J238,0)</f>
        <v>0</v>
      </c>
      <c r="BG238" s="227">
        <f>IF(N238="zákl. přenesená",J238,0)</f>
        <v>0</v>
      </c>
      <c r="BH238" s="227">
        <f>IF(N238="sníž. přenesená",J238,0)</f>
        <v>0</v>
      </c>
      <c r="BI238" s="227">
        <f>IF(N238="nulová",J238,0)</f>
        <v>0</v>
      </c>
      <c r="BJ238" s="19" t="s">
        <v>79</v>
      </c>
      <c r="BK238" s="227">
        <f>ROUND(I238*H238,2)</f>
        <v>0</v>
      </c>
      <c r="BL238" s="19" t="s">
        <v>373</v>
      </c>
      <c r="BM238" s="226" t="s">
        <v>2197</v>
      </c>
    </row>
    <row r="239" s="2" customFormat="1">
      <c r="A239" s="40"/>
      <c r="B239" s="41"/>
      <c r="C239" s="42"/>
      <c r="D239" s="228" t="s">
        <v>305</v>
      </c>
      <c r="E239" s="42"/>
      <c r="F239" s="229" t="s">
        <v>1340</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305</v>
      </c>
      <c r="AU239" s="19" t="s">
        <v>81</v>
      </c>
    </row>
    <row r="240" s="13" customFormat="1">
      <c r="A240" s="13"/>
      <c r="B240" s="233"/>
      <c r="C240" s="234"/>
      <c r="D240" s="235" t="s">
        <v>307</v>
      </c>
      <c r="E240" s="236" t="s">
        <v>21</v>
      </c>
      <c r="F240" s="237" t="s">
        <v>1341</v>
      </c>
      <c r="G240" s="234"/>
      <c r="H240" s="236" t="s">
        <v>21</v>
      </c>
      <c r="I240" s="238"/>
      <c r="J240" s="234"/>
      <c r="K240" s="234"/>
      <c r="L240" s="239"/>
      <c r="M240" s="240"/>
      <c r="N240" s="241"/>
      <c r="O240" s="241"/>
      <c r="P240" s="241"/>
      <c r="Q240" s="241"/>
      <c r="R240" s="241"/>
      <c r="S240" s="241"/>
      <c r="T240" s="242"/>
      <c r="U240" s="13"/>
      <c r="V240" s="13"/>
      <c r="W240" s="13"/>
      <c r="X240" s="13"/>
      <c r="Y240" s="13"/>
      <c r="Z240" s="13"/>
      <c r="AA240" s="13"/>
      <c r="AB240" s="13"/>
      <c r="AC240" s="13"/>
      <c r="AD240" s="13"/>
      <c r="AE240" s="13"/>
      <c r="AT240" s="243" t="s">
        <v>307</v>
      </c>
      <c r="AU240" s="243" t="s">
        <v>81</v>
      </c>
      <c r="AV240" s="13" t="s">
        <v>79</v>
      </c>
      <c r="AW240" s="13" t="s">
        <v>33</v>
      </c>
      <c r="AX240" s="13" t="s">
        <v>72</v>
      </c>
      <c r="AY240" s="243" t="s">
        <v>295</v>
      </c>
    </row>
    <row r="241" s="14" customFormat="1">
      <c r="A241" s="14"/>
      <c r="B241" s="244"/>
      <c r="C241" s="245"/>
      <c r="D241" s="235" t="s">
        <v>307</v>
      </c>
      <c r="E241" s="246" t="s">
        <v>21</v>
      </c>
      <c r="F241" s="247" t="s">
        <v>1342</v>
      </c>
      <c r="G241" s="245"/>
      <c r="H241" s="248">
        <v>1.74</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307</v>
      </c>
      <c r="AU241" s="254" t="s">
        <v>81</v>
      </c>
      <c r="AV241" s="14" t="s">
        <v>81</v>
      </c>
      <c r="AW241" s="14" t="s">
        <v>33</v>
      </c>
      <c r="AX241" s="14" t="s">
        <v>72</v>
      </c>
      <c r="AY241" s="254" t="s">
        <v>295</v>
      </c>
    </row>
    <row r="242" s="15" customFormat="1">
      <c r="A242" s="15"/>
      <c r="B242" s="255"/>
      <c r="C242" s="256"/>
      <c r="D242" s="235" t="s">
        <v>307</v>
      </c>
      <c r="E242" s="257" t="s">
        <v>21</v>
      </c>
      <c r="F242" s="258" t="s">
        <v>312</v>
      </c>
      <c r="G242" s="256"/>
      <c r="H242" s="259">
        <v>1.74</v>
      </c>
      <c r="I242" s="260"/>
      <c r="J242" s="256"/>
      <c r="K242" s="256"/>
      <c r="L242" s="261"/>
      <c r="M242" s="262"/>
      <c r="N242" s="263"/>
      <c r="O242" s="263"/>
      <c r="P242" s="263"/>
      <c r="Q242" s="263"/>
      <c r="R242" s="263"/>
      <c r="S242" s="263"/>
      <c r="T242" s="264"/>
      <c r="U242" s="15"/>
      <c r="V242" s="15"/>
      <c r="W242" s="15"/>
      <c r="X242" s="15"/>
      <c r="Y242" s="15"/>
      <c r="Z242" s="15"/>
      <c r="AA242" s="15"/>
      <c r="AB242" s="15"/>
      <c r="AC242" s="15"/>
      <c r="AD242" s="15"/>
      <c r="AE242" s="15"/>
      <c r="AT242" s="265" t="s">
        <v>307</v>
      </c>
      <c r="AU242" s="265" t="s">
        <v>81</v>
      </c>
      <c r="AV242" s="15" t="s">
        <v>303</v>
      </c>
      <c r="AW242" s="15" t="s">
        <v>33</v>
      </c>
      <c r="AX242" s="15" t="s">
        <v>79</v>
      </c>
      <c r="AY242" s="265" t="s">
        <v>295</v>
      </c>
    </row>
    <row r="243" s="2" customFormat="1" ht="44.25" customHeight="1">
      <c r="A243" s="40"/>
      <c r="B243" s="41"/>
      <c r="C243" s="215" t="s">
        <v>743</v>
      </c>
      <c r="D243" s="215" t="s">
        <v>298</v>
      </c>
      <c r="E243" s="216" t="s">
        <v>1343</v>
      </c>
      <c r="F243" s="217" t="s">
        <v>1344</v>
      </c>
      <c r="G243" s="218" t="s">
        <v>301</v>
      </c>
      <c r="H243" s="219">
        <v>23.5</v>
      </c>
      <c r="I243" s="220"/>
      <c r="J243" s="221">
        <f>ROUND(I243*H243,2)</f>
        <v>0</v>
      </c>
      <c r="K243" s="217" t="s">
        <v>302</v>
      </c>
      <c r="L243" s="46"/>
      <c r="M243" s="222" t="s">
        <v>21</v>
      </c>
      <c r="N243" s="223" t="s">
        <v>43</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373</v>
      </c>
      <c r="AT243" s="226" t="s">
        <v>298</v>
      </c>
      <c r="AU243" s="226" t="s">
        <v>81</v>
      </c>
      <c r="AY243" s="19" t="s">
        <v>295</v>
      </c>
      <c r="BE243" s="227">
        <f>IF(N243="základní",J243,0)</f>
        <v>0</v>
      </c>
      <c r="BF243" s="227">
        <f>IF(N243="snížená",J243,0)</f>
        <v>0</v>
      </c>
      <c r="BG243" s="227">
        <f>IF(N243="zákl. přenesená",J243,0)</f>
        <v>0</v>
      </c>
      <c r="BH243" s="227">
        <f>IF(N243="sníž. přenesená",J243,0)</f>
        <v>0</v>
      </c>
      <c r="BI243" s="227">
        <f>IF(N243="nulová",J243,0)</f>
        <v>0</v>
      </c>
      <c r="BJ243" s="19" t="s">
        <v>79</v>
      </c>
      <c r="BK243" s="227">
        <f>ROUND(I243*H243,2)</f>
        <v>0</v>
      </c>
      <c r="BL243" s="19" t="s">
        <v>373</v>
      </c>
      <c r="BM243" s="226" t="s">
        <v>2198</v>
      </c>
    </row>
    <row r="244" s="2" customFormat="1">
      <c r="A244" s="40"/>
      <c r="B244" s="41"/>
      <c r="C244" s="42"/>
      <c r="D244" s="228" t="s">
        <v>305</v>
      </c>
      <c r="E244" s="42"/>
      <c r="F244" s="229" t="s">
        <v>1346</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305</v>
      </c>
      <c r="AU244" s="19" t="s">
        <v>81</v>
      </c>
    </row>
    <row r="245" s="13" customFormat="1">
      <c r="A245" s="13"/>
      <c r="B245" s="233"/>
      <c r="C245" s="234"/>
      <c r="D245" s="235" t="s">
        <v>307</v>
      </c>
      <c r="E245" s="236" t="s">
        <v>21</v>
      </c>
      <c r="F245" s="237" t="s">
        <v>1347</v>
      </c>
      <c r="G245" s="234"/>
      <c r="H245" s="236" t="s">
        <v>21</v>
      </c>
      <c r="I245" s="238"/>
      <c r="J245" s="234"/>
      <c r="K245" s="234"/>
      <c r="L245" s="239"/>
      <c r="M245" s="240"/>
      <c r="N245" s="241"/>
      <c r="O245" s="241"/>
      <c r="P245" s="241"/>
      <c r="Q245" s="241"/>
      <c r="R245" s="241"/>
      <c r="S245" s="241"/>
      <c r="T245" s="242"/>
      <c r="U245" s="13"/>
      <c r="V245" s="13"/>
      <c r="W245" s="13"/>
      <c r="X245" s="13"/>
      <c r="Y245" s="13"/>
      <c r="Z245" s="13"/>
      <c r="AA245" s="13"/>
      <c r="AB245" s="13"/>
      <c r="AC245" s="13"/>
      <c r="AD245" s="13"/>
      <c r="AE245" s="13"/>
      <c r="AT245" s="243" t="s">
        <v>307</v>
      </c>
      <c r="AU245" s="243" t="s">
        <v>81</v>
      </c>
      <c r="AV245" s="13" t="s">
        <v>79</v>
      </c>
      <c r="AW245" s="13" t="s">
        <v>33</v>
      </c>
      <c r="AX245" s="13" t="s">
        <v>72</v>
      </c>
      <c r="AY245" s="243" t="s">
        <v>295</v>
      </c>
    </row>
    <row r="246" s="14" customFormat="1">
      <c r="A246" s="14"/>
      <c r="B246" s="244"/>
      <c r="C246" s="245"/>
      <c r="D246" s="235" t="s">
        <v>307</v>
      </c>
      <c r="E246" s="246" t="s">
        <v>21</v>
      </c>
      <c r="F246" s="247" t="s">
        <v>2199</v>
      </c>
      <c r="G246" s="245"/>
      <c r="H246" s="248">
        <v>23.5</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307</v>
      </c>
      <c r="AU246" s="254" t="s">
        <v>81</v>
      </c>
      <c r="AV246" s="14" t="s">
        <v>81</v>
      </c>
      <c r="AW246" s="14" t="s">
        <v>33</v>
      </c>
      <c r="AX246" s="14" t="s">
        <v>72</v>
      </c>
      <c r="AY246" s="254" t="s">
        <v>295</v>
      </c>
    </row>
    <row r="247" s="15" customFormat="1">
      <c r="A247" s="15"/>
      <c r="B247" s="255"/>
      <c r="C247" s="256"/>
      <c r="D247" s="235" t="s">
        <v>307</v>
      </c>
      <c r="E247" s="257" t="s">
        <v>21</v>
      </c>
      <c r="F247" s="258" t="s">
        <v>312</v>
      </c>
      <c r="G247" s="256"/>
      <c r="H247" s="259">
        <v>23.5</v>
      </c>
      <c r="I247" s="260"/>
      <c r="J247" s="256"/>
      <c r="K247" s="256"/>
      <c r="L247" s="261"/>
      <c r="M247" s="262"/>
      <c r="N247" s="263"/>
      <c r="O247" s="263"/>
      <c r="P247" s="263"/>
      <c r="Q247" s="263"/>
      <c r="R247" s="263"/>
      <c r="S247" s="263"/>
      <c r="T247" s="264"/>
      <c r="U247" s="15"/>
      <c r="V247" s="15"/>
      <c r="W247" s="15"/>
      <c r="X247" s="15"/>
      <c r="Y247" s="15"/>
      <c r="Z247" s="15"/>
      <c r="AA247" s="15"/>
      <c r="AB247" s="15"/>
      <c r="AC247" s="15"/>
      <c r="AD247" s="15"/>
      <c r="AE247" s="15"/>
      <c r="AT247" s="265" t="s">
        <v>307</v>
      </c>
      <c r="AU247" s="265" t="s">
        <v>81</v>
      </c>
      <c r="AV247" s="15" t="s">
        <v>303</v>
      </c>
      <c r="AW247" s="15" t="s">
        <v>33</v>
      </c>
      <c r="AX247" s="15" t="s">
        <v>79</v>
      </c>
      <c r="AY247" s="265" t="s">
        <v>295</v>
      </c>
    </row>
    <row r="248" s="2" customFormat="1" ht="24.15" customHeight="1">
      <c r="A248" s="40"/>
      <c r="B248" s="41"/>
      <c r="C248" s="286" t="s">
        <v>1028</v>
      </c>
      <c r="D248" s="286" t="s">
        <v>947</v>
      </c>
      <c r="E248" s="287" t="s">
        <v>1349</v>
      </c>
      <c r="F248" s="288" t="s">
        <v>1350</v>
      </c>
      <c r="G248" s="289" t="s">
        <v>301</v>
      </c>
      <c r="H248" s="290">
        <v>23.969999999999999</v>
      </c>
      <c r="I248" s="291"/>
      <c r="J248" s="292">
        <f>ROUND(I248*H248,2)</f>
        <v>0</v>
      </c>
      <c r="K248" s="288" t="s">
        <v>302</v>
      </c>
      <c r="L248" s="293"/>
      <c r="M248" s="294" t="s">
        <v>21</v>
      </c>
      <c r="N248" s="295" t="s">
        <v>43</v>
      </c>
      <c r="O248" s="86"/>
      <c r="P248" s="224">
        <f>O248*H248</f>
        <v>0</v>
      </c>
      <c r="Q248" s="224">
        <v>0.0030000000000000001</v>
      </c>
      <c r="R248" s="224">
        <f>Q248*H248</f>
        <v>0.071910000000000002</v>
      </c>
      <c r="S248" s="224">
        <v>0</v>
      </c>
      <c r="T248" s="225">
        <f>S248*H248</f>
        <v>0</v>
      </c>
      <c r="U248" s="40"/>
      <c r="V248" s="40"/>
      <c r="W248" s="40"/>
      <c r="X248" s="40"/>
      <c r="Y248" s="40"/>
      <c r="Z248" s="40"/>
      <c r="AA248" s="40"/>
      <c r="AB248" s="40"/>
      <c r="AC248" s="40"/>
      <c r="AD248" s="40"/>
      <c r="AE248" s="40"/>
      <c r="AR248" s="226" t="s">
        <v>997</v>
      </c>
      <c r="AT248" s="226" t="s">
        <v>947</v>
      </c>
      <c r="AU248" s="226" t="s">
        <v>81</v>
      </c>
      <c r="AY248" s="19" t="s">
        <v>295</v>
      </c>
      <c r="BE248" s="227">
        <f>IF(N248="základní",J248,0)</f>
        <v>0</v>
      </c>
      <c r="BF248" s="227">
        <f>IF(N248="snížená",J248,0)</f>
        <v>0</v>
      </c>
      <c r="BG248" s="227">
        <f>IF(N248="zákl. přenesená",J248,0)</f>
        <v>0</v>
      </c>
      <c r="BH248" s="227">
        <f>IF(N248="sníž. přenesená",J248,0)</f>
        <v>0</v>
      </c>
      <c r="BI248" s="227">
        <f>IF(N248="nulová",J248,0)</f>
        <v>0</v>
      </c>
      <c r="BJ248" s="19" t="s">
        <v>79</v>
      </c>
      <c r="BK248" s="227">
        <f>ROUND(I248*H248,2)</f>
        <v>0</v>
      </c>
      <c r="BL248" s="19" t="s">
        <v>373</v>
      </c>
      <c r="BM248" s="226" t="s">
        <v>2200</v>
      </c>
    </row>
    <row r="249" s="14" customFormat="1">
      <c r="A249" s="14"/>
      <c r="B249" s="244"/>
      <c r="C249" s="245"/>
      <c r="D249" s="235" t="s">
        <v>307</v>
      </c>
      <c r="E249" s="245"/>
      <c r="F249" s="247" t="s">
        <v>2201</v>
      </c>
      <c r="G249" s="245"/>
      <c r="H249" s="248">
        <v>23.969999999999999</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307</v>
      </c>
      <c r="AU249" s="254" t="s">
        <v>81</v>
      </c>
      <c r="AV249" s="14" t="s">
        <v>81</v>
      </c>
      <c r="AW249" s="14" t="s">
        <v>4</v>
      </c>
      <c r="AX249" s="14" t="s">
        <v>79</v>
      </c>
      <c r="AY249" s="254" t="s">
        <v>295</v>
      </c>
    </row>
    <row r="250" s="2" customFormat="1" ht="55.5" customHeight="1">
      <c r="A250" s="40"/>
      <c r="B250" s="41"/>
      <c r="C250" s="215" t="s">
        <v>1032</v>
      </c>
      <c r="D250" s="215" t="s">
        <v>298</v>
      </c>
      <c r="E250" s="216" t="s">
        <v>1353</v>
      </c>
      <c r="F250" s="217" t="s">
        <v>1354</v>
      </c>
      <c r="G250" s="218" t="s">
        <v>301</v>
      </c>
      <c r="H250" s="219">
        <v>2.0880000000000001</v>
      </c>
      <c r="I250" s="220"/>
      <c r="J250" s="221">
        <f>ROUND(I250*H250,2)</f>
        <v>0</v>
      </c>
      <c r="K250" s="217" t="s">
        <v>302</v>
      </c>
      <c r="L250" s="46"/>
      <c r="M250" s="222" t="s">
        <v>21</v>
      </c>
      <c r="N250" s="223" t="s">
        <v>43</v>
      </c>
      <c r="O250" s="86"/>
      <c r="P250" s="224">
        <f>O250*H250</f>
        <v>0</v>
      </c>
      <c r="Q250" s="224">
        <v>0.01213</v>
      </c>
      <c r="R250" s="224">
        <f>Q250*H250</f>
        <v>0.02532744</v>
      </c>
      <c r="S250" s="224">
        <v>0</v>
      </c>
      <c r="T250" s="225">
        <f>S250*H250</f>
        <v>0</v>
      </c>
      <c r="U250" s="40"/>
      <c r="V250" s="40"/>
      <c r="W250" s="40"/>
      <c r="X250" s="40"/>
      <c r="Y250" s="40"/>
      <c r="Z250" s="40"/>
      <c r="AA250" s="40"/>
      <c r="AB250" s="40"/>
      <c r="AC250" s="40"/>
      <c r="AD250" s="40"/>
      <c r="AE250" s="40"/>
      <c r="AR250" s="226" t="s">
        <v>373</v>
      </c>
      <c r="AT250" s="226" t="s">
        <v>298</v>
      </c>
      <c r="AU250" s="226" t="s">
        <v>81</v>
      </c>
      <c r="AY250" s="19" t="s">
        <v>295</v>
      </c>
      <c r="BE250" s="227">
        <f>IF(N250="základní",J250,0)</f>
        <v>0</v>
      </c>
      <c r="BF250" s="227">
        <f>IF(N250="snížená",J250,0)</f>
        <v>0</v>
      </c>
      <c r="BG250" s="227">
        <f>IF(N250="zákl. přenesená",J250,0)</f>
        <v>0</v>
      </c>
      <c r="BH250" s="227">
        <f>IF(N250="sníž. přenesená",J250,0)</f>
        <v>0</v>
      </c>
      <c r="BI250" s="227">
        <f>IF(N250="nulová",J250,0)</f>
        <v>0</v>
      </c>
      <c r="BJ250" s="19" t="s">
        <v>79</v>
      </c>
      <c r="BK250" s="227">
        <f>ROUND(I250*H250,2)</f>
        <v>0</v>
      </c>
      <c r="BL250" s="19" t="s">
        <v>373</v>
      </c>
      <c r="BM250" s="226" t="s">
        <v>2202</v>
      </c>
    </row>
    <row r="251" s="2" customFormat="1">
      <c r="A251" s="40"/>
      <c r="B251" s="41"/>
      <c r="C251" s="42"/>
      <c r="D251" s="228" t="s">
        <v>305</v>
      </c>
      <c r="E251" s="42"/>
      <c r="F251" s="229" t="s">
        <v>1356</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305</v>
      </c>
      <c r="AU251" s="19" t="s">
        <v>81</v>
      </c>
    </row>
    <row r="252" s="13" customFormat="1">
      <c r="A252" s="13"/>
      <c r="B252" s="233"/>
      <c r="C252" s="234"/>
      <c r="D252" s="235" t="s">
        <v>307</v>
      </c>
      <c r="E252" s="236" t="s">
        <v>21</v>
      </c>
      <c r="F252" s="237" t="s">
        <v>1341</v>
      </c>
      <c r="G252" s="234"/>
      <c r="H252" s="236" t="s">
        <v>21</v>
      </c>
      <c r="I252" s="238"/>
      <c r="J252" s="234"/>
      <c r="K252" s="234"/>
      <c r="L252" s="239"/>
      <c r="M252" s="240"/>
      <c r="N252" s="241"/>
      <c r="O252" s="241"/>
      <c r="P252" s="241"/>
      <c r="Q252" s="241"/>
      <c r="R252" s="241"/>
      <c r="S252" s="241"/>
      <c r="T252" s="242"/>
      <c r="U252" s="13"/>
      <c r="V252" s="13"/>
      <c r="W252" s="13"/>
      <c r="X252" s="13"/>
      <c r="Y252" s="13"/>
      <c r="Z252" s="13"/>
      <c r="AA252" s="13"/>
      <c r="AB252" s="13"/>
      <c r="AC252" s="13"/>
      <c r="AD252" s="13"/>
      <c r="AE252" s="13"/>
      <c r="AT252" s="243" t="s">
        <v>307</v>
      </c>
      <c r="AU252" s="243" t="s">
        <v>81</v>
      </c>
      <c r="AV252" s="13" t="s">
        <v>79</v>
      </c>
      <c r="AW252" s="13" t="s">
        <v>33</v>
      </c>
      <c r="AX252" s="13" t="s">
        <v>72</v>
      </c>
      <c r="AY252" s="243" t="s">
        <v>295</v>
      </c>
    </row>
    <row r="253" s="14" customFormat="1">
      <c r="A253" s="14"/>
      <c r="B253" s="244"/>
      <c r="C253" s="245"/>
      <c r="D253" s="235" t="s">
        <v>307</v>
      </c>
      <c r="E253" s="246" t="s">
        <v>21</v>
      </c>
      <c r="F253" s="247" t="s">
        <v>1357</v>
      </c>
      <c r="G253" s="245"/>
      <c r="H253" s="248">
        <v>2.0880000000000001</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307</v>
      </c>
      <c r="AU253" s="254" t="s">
        <v>81</v>
      </c>
      <c r="AV253" s="14" t="s">
        <v>81</v>
      </c>
      <c r="AW253" s="14" t="s">
        <v>33</v>
      </c>
      <c r="AX253" s="14" t="s">
        <v>72</v>
      </c>
      <c r="AY253" s="254" t="s">
        <v>295</v>
      </c>
    </row>
    <row r="254" s="15" customFormat="1">
      <c r="A254" s="15"/>
      <c r="B254" s="255"/>
      <c r="C254" s="256"/>
      <c r="D254" s="235" t="s">
        <v>307</v>
      </c>
      <c r="E254" s="257" t="s">
        <v>21</v>
      </c>
      <c r="F254" s="258" t="s">
        <v>312</v>
      </c>
      <c r="G254" s="256"/>
      <c r="H254" s="259">
        <v>2.0880000000000001</v>
      </c>
      <c r="I254" s="260"/>
      <c r="J254" s="256"/>
      <c r="K254" s="256"/>
      <c r="L254" s="261"/>
      <c r="M254" s="262"/>
      <c r="N254" s="263"/>
      <c r="O254" s="263"/>
      <c r="P254" s="263"/>
      <c r="Q254" s="263"/>
      <c r="R254" s="263"/>
      <c r="S254" s="263"/>
      <c r="T254" s="264"/>
      <c r="U254" s="15"/>
      <c r="V254" s="15"/>
      <c r="W254" s="15"/>
      <c r="X254" s="15"/>
      <c r="Y254" s="15"/>
      <c r="Z254" s="15"/>
      <c r="AA254" s="15"/>
      <c r="AB254" s="15"/>
      <c r="AC254" s="15"/>
      <c r="AD254" s="15"/>
      <c r="AE254" s="15"/>
      <c r="AT254" s="265" t="s">
        <v>307</v>
      </c>
      <c r="AU254" s="265" t="s">
        <v>81</v>
      </c>
      <c r="AV254" s="15" t="s">
        <v>303</v>
      </c>
      <c r="AW254" s="15" t="s">
        <v>33</v>
      </c>
      <c r="AX254" s="15" t="s">
        <v>79</v>
      </c>
      <c r="AY254" s="265" t="s">
        <v>295</v>
      </c>
    </row>
    <row r="255" s="2" customFormat="1" ht="62.7" customHeight="1">
      <c r="A255" s="40"/>
      <c r="B255" s="41"/>
      <c r="C255" s="215" t="s">
        <v>1037</v>
      </c>
      <c r="D255" s="215" t="s">
        <v>298</v>
      </c>
      <c r="E255" s="216" t="s">
        <v>1358</v>
      </c>
      <c r="F255" s="217" t="s">
        <v>1359</v>
      </c>
      <c r="G255" s="218" t="s">
        <v>301</v>
      </c>
      <c r="H255" s="219">
        <v>23.5</v>
      </c>
      <c r="I255" s="220"/>
      <c r="J255" s="221">
        <f>ROUND(I255*H255,2)</f>
        <v>0</v>
      </c>
      <c r="K255" s="217" t="s">
        <v>302</v>
      </c>
      <c r="L255" s="46"/>
      <c r="M255" s="222" t="s">
        <v>21</v>
      </c>
      <c r="N255" s="223" t="s">
        <v>43</v>
      </c>
      <c r="O255" s="86"/>
      <c r="P255" s="224">
        <f>O255*H255</f>
        <v>0</v>
      </c>
      <c r="Q255" s="224">
        <v>0.030949999999999998</v>
      </c>
      <c r="R255" s="224">
        <f>Q255*H255</f>
        <v>0.727325</v>
      </c>
      <c r="S255" s="224">
        <v>0</v>
      </c>
      <c r="T255" s="225">
        <f>S255*H255</f>
        <v>0</v>
      </c>
      <c r="U255" s="40"/>
      <c r="V255" s="40"/>
      <c r="W255" s="40"/>
      <c r="X255" s="40"/>
      <c r="Y255" s="40"/>
      <c r="Z255" s="40"/>
      <c r="AA255" s="40"/>
      <c r="AB255" s="40"/>
      <c r="AC255" s="40"/>
      <c r="AD255" s="40"/>
      <c r="AE255" s="40"/>
      <c r="AR255" s="226" t="s">
        <v>373</v>
      </c>
      <c r="AT255" s="226" t="s">
        <v>298</v>
      </c>
      <c r="AU255" s="226" t="s">
        <v>81</v>
      </c>
      <c r="AY255" s="19" t="s">
        <v>295</v>
      </c>
      <c r="BE255" s="227">
        <f>IF(N255="základní",J255,0)</f>
        <v>0</v>
      </c>
      <c r="BF255" s="227">
        <f>IF(N255="snížená",J255,0)</f>
        <v>0</v>
      </c>
      <c r="BG255" s="227">
        <f>IF(N255="zákl. přenesená",J255,0)</f>
        <v>0</v>
      </c>
      <c r="BH255" s="227">
        <f>IF(N255="sníž. přenesená",J255,0)</f>
        <v>0</v>
      </c>
      <c r="BI255" s="227">
        <f>IF(N255="nulová",J255,0)</f>
        <v>0</v>
      </c>
      <c r="BJ255" s="19" t="s">
        <v>79</v>
      </c>
      <c r="BK255" s="227">
        <f>ROUND(I255*H255,2)</f>
        <v>0</v>
      </c>
      <c r="BL255" s="19" t="s">
        <v>373</v>
      </c>
      <c r="BM255" s="226" t="s">
        <v>2203</v>
      </c>
    </row>
    <row r="256" s="2" customFormat="1">
      <c r="A256" s="40"/>
      <c r="B256" s="41"/>
      <c r="C256" s="42"/>
      <c r="D256" s="228" t="s">
        <v>305</v>
      </c>
      <c r="E256" s="42"/>
      <c r="F256" s="229" t="s">
        <v>1361</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305</v>
      </c>
      <c r="AU256" s="19" t="s">
        <v>81</v>
      </c>
    </row>
    <row r="257" s="13" customFormat="1">
      <c r="A257" s="13"/>
      <c r="B257" s="233"/>
      <c r="C257" s="234"/>
      <c r="D257" s="235" t="s">
        <v>307</v>
      </c>
      <c r="E257" s="236" t="s">
        <v>21</v>
      </c>
      <c r="F257" s="237" t="s">
        <v>1347</v>
      </c>
      <c r="G257" s="234"/>
      <c r="H257" s="236" t="s">
        <v>21</v>
      </c>
      <c r="I257" s="238"/>
      <c r="J257" s="234"/>
      <c r="K257" s="234"/>
      <c r="L257" s="239"/>
      <c r="M257" s="240"/>
      <c r="N257" s="241"/>
      <c r="O257" s="241"/>
      <c r="P257" s="241"/>
      <c r="Q257" s="241"/>
      <c r="R257" s="241"/>
      <c r="S257" s="241"/>
      <c r="T257" s="242"/>
      <c r="U257" s="13"/>
      <c r="V257" s="13"/>
      <c r="W257" s="13"/>
      <c r="X257" s="13"/>
      <c r="Y257" s="13"/>
      <c r="Z257" s="13"/>
      <c r="AA257" s="13"/>
      <c r="AB257" s="13"/>
      <c r="AC257" s="13"/>
      <c r="AD257" s="13"/>
      <c r="AE257" s="13"/>
      <c r="AT257" s="243" t="s">
        <v>307</v>
      </c>
      <c r="AU257" s="243" t="s">
        <v>81</v>
      </c>
      <c r="AV257" s="13" t="s">
        <v>79</v>
      </c>
      <c r="AW257" s="13" t="s">
        <v>33</v>
      </c>
      <c r="AX257" s="13" t="s">
        <v>72</v>
      </c>
      <c r="AY257" s="243" t="s">
        <v>295</v>
      </c>
    </row>
    <row r="258" s="14" customFormat="1">
      <c r="A258" s="14"/>
      <c r="B258" s="244"/>
      <c r="C258" s="245"/>
      <c r="D258" s="235" t="s">
        <v>307</v>
      </c>
      <c r="E258" s="246" t="s">
        <v>21</v>
      </c>
      <c r="F258" s="247" t="s">
        <v>2199</v>
      </c>
      <c r="G258" s="245"/>
      <c r="H258" s="248">
        <v>23.5</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307</v>
      </c>
      <c r="AU258" s="254" t="s">
        <v>81</v>
      </c>
      <c r="AV258" s="14" t="s">
        <v>81</v>
      </c>
      <c r="AW258" s="14" t="s">
        <v>33</v>
      </c>
      <c r="AX258" s="14" t="s">
        <v>72</v>
      </c>
      <c r="AY258" s="254" t="s">
        <v>295</v>
      </c>
    </row>
    <row r="259" s="15" customFormat="1">
      <c r="A259" s="15"/>
      <c r="B259" s="255"/>
      <c r="C259" s="256"/>
      <c r="D259" s="235" t="s">
        <v>307</v>
      </c>
      <c r="E259" s="257" t="s">
        <v>21</v>
      </c>
      <c r="F259" s="258" t="s">
        <v>312</v>
      </c>
      <c r="G259" s="256"/>
      <c r="H259" s="259">
        <v>23.5</v>
      </c>
      <c r="I259" s="260"/>
      <c r="J259" s="256"/>
      <c r="K259" s="256"/>
      <c r="L259" s="261"/>
      <c r="M259" s="262"/>
      <c r="N259" s="263"/>
      <c r="O259" s="263"/>
      <c r="P259" s="263"/>
      <c r="Q259" s="263"/>
      <c r="R259" s="263"/>
      <c r="S259" s="263"/>
      <c r="T259" s="264"/>
      <c r="U259" s="15"/>
      <c r="V259" s="15"/>
      <c r="W259" s="15"/>
      <c r="X259" s="15"/>
      <c r="Y259" s="15"/>
      <c r="Z259" s="15"/>
      <c r="AA259" s="15"/>
      <c r="AB259" s="15"/>
      <c r="AC259" s="15"/>
      <c r="AD259" s="15"/>
      <c r="AE259" s="15"/>
      <c r="AT259" s="265" t="s">
        <v>307</v>
      </c>
      <c r="AU259" s="265" t="s">
        <v>81</v>
      </c>
      <c r="AV259" s="15" t="s">
        <v>303</v>
      </c>
      <c r="AW259" s="15" t="s">
        <v>33</v>
      </c>
      <c r="AX259" s="15" t="s">
        <v>79</v>
      </c>
      <c r="AY259" s="265" t="s">
        <v>295</v>
      </c>
    </row>
    <row r="260" s="2" customFormat="1" ht="24.15" customHeight="1">
      <c r="A260" s="40"/>
      <c r="B260" s="41"/>
      <c r="C260" s="215" t="s">
        <v>997</v>
      </c>
      <c r="D260" s="215" t="s">
        <v>298</v>
      </c>
      <c r="E260" s="216" t="s">
        <v>1362</v>
      </c>
      <c r="F260" s="217" t="s">
        <v>1363</v>
      </c>
      <c r="G260" s="218" t="s">
        <v>301</v>
      </c>
      <c r="H260" s="219">
        <v>23.5</v>
      </c>
      <c r="I260" s="220"/>
      <c r="J260" s="221">
        <f>ROUND(I260*H260,2)</f>
        <v>0</v>
      </c>
      <c r="K260" s="217" t="s">
        <v>302</v>
      </c>
      <c r="L260" s="46"/>
      <c r="M260" s="222" t="s">
        <v>21</v>
      </c>
      <c r="N260" s="223" t="s">
        <v>43</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373</v>
      </c>
      <c r="AT260" s="226" t="s">
        <v>298</v>
      </c>
      <c r="AU260" s="226" t="s">
        <v>81</v>
      </c>
      <c r="AY260" s="19" t="s">
        <v>295</v>
      </c>
      <c r="BE260" s="227">
        <f>IF(N260="základní",J260,0)</f>
        <v>0</v>
      </c>
      <c r="BF260" s="227">
        <f>IF(N260="snížená",J260,0)</f>
        <v>0</v>
      </c>
      <c r="BG260" s="227">
        <f>IF(N260="zákl. přenesená",J260,0)</f>
        <v>0</v>
      </c>
      <c r="BH260" s="227">
        <f>IF(N260="sníž. přenesená",J260,0)</f>
        <v>0</v>
      </c>
      <c r="BI260" s="227">
        <f>IF(N260="nulová",J260,0)</f>
        <v>0</v>
      </c>
      <c r="BJ260" s="19" t="s">
        <v>79</v>
      </c>
      <c r="BK260" s="227">
        <f>ROUND(I260*H260,2)</f>
        <v>0</v>
      </c>
      <c r="BL260" s="19" t="s">
        <v>373</v>
      </c>
      <c r="BM260" s="226" t="s">
        <v>2204</v>
      </c>
    </row>
    <row r="261" s="2" customFormat="1">
      <c r="A261" s="40"/>
      <c r="B261" s="41"/>
      <c r="C261" s="42"/>
      <c r="D261" s="228" t="s">
        <v>305</v>
      </c>
      <c r="E261" s="42"/>
      <c r="F261" s="229" t="s">
        <v>1365</v>
      </c>
      <c r="G261" s="42"/>
      <c r="H261" s="42"/>
      <c r="I261" s="230"/>
      <c r="J261" s="42"/>
      <c r="K261" s="42"/>
      <c r="L261" s="46"/>
      <c r="M261" s="231"/>
      <c r="N261" s="232"/>
      <c r="O261" s="86"/>
      <c r="P261" s="86"/>
      <c r="Q261" s="86"/>
      <c r="R261" s="86"/>
      <c r="S261" s="86"/>
      <c r="T261" s="87"/>
      <c r="U261" s="40"/>
      <c r="V261" s="40"/>
      <c r="W261" s="40"/>
      <c r="X261" s="40"/>
      <c r="Y261" s="40"/>
      <c r="Z261" s="40"/>
      <c r="AA261" s="40"/>
      <c r="AB261" s="40"/>
      <c r="AC261" s="40"/>
      <c r="AD261" s="40"/>
      <c r="AE261" s="40"/>
      <c r="AT261" s="19" t="s">
        <v>305</v>
      </c>
      <c r="AU261" s="19" t="s">
        <v>81</v>
      </c>
    </row>
    <row r="262" s="2" customFormat="1" ht="49.05" customHeight="1">
      <c r="A262" s="40"/>
      <c r="B262" s="41"/>
      <c r="C262" s="215" t="s">
        <v>1049</v>
      </c>
      <c r="D262" s="215" t="s">
        <v>298</v>
      </c>
      <c r="E262" s="216" t="s">
        <v>1366</v>
      </c>
      <c r="F262" s="217" t="s">
        <v>1367</v>
      </c>
      <c r="G262" s="218" t="s">
        <v>328</v>
      </c>
      <c r="H262" s="219">
        <v>78.200000000000003</v>
      </c>
      <c r="I262" s="220"/>
      <c r="J262" s="221">
        <f>ROUND(I262*H262,2)</f>
        <v>0</v>
      </c>
      <c r="K262" s="217" t="s">
        <v>302</v>
      </c>
      <c r="L262" s="46"/>
      <c r="M262" s="222" t="s">
        <v>21</v>
      </c>
      <c r="N262" s="223" t="s">
        <v>43</v>
      </c>
      <c r="O262" s="86"/>
      <c r="P262" s="224">
        <f>O262*H262</f>
        <v>0</v>
      </c>
      <c r="Q262" s="224">
        <v>0.010019999999999999</v>
      </c>
      <c r="R262" s="224">
        <f>Q262*H262</f>
        <v>0.78356399999999993</v>
      </c>
      <c r="S262" s="224">
        <v>0</v>
      </c>
      <c r="T262" s="225">
        <f>S262*H262</f>
        <v>0</v>
      </c>
      <c r="U262" s="40"/>
      <c r="V262" s="40"/>
      <c r="W262" s="40"/>
      <c r="X262" s="40"/>
      <c r="Y262" s="40"/>
      <c r="Z262" s="40"/>
      <c r="AA262" s="40"/>
      <c r="AB262" s="40"/>
      <c r="AC262" s="40"/>
      <c r="AD262" s="40"/>
      <c r="AE262" s="40"/>
      <c r="AR262" s="226" t="s">
        <v>373</v>
      </c>
      <c r="AT262" s="226" t="s">
        <v>298</v>
      </c>
      <c r="AU262" s="226" t="s">
        <v>81</v>
      </c>
      <c r="AY262" s="19" t="s">
        <v>295</v>
      </c>
      <c r="BE262" s="227">
        <f>IF(N262="základní",J262,0)</f>
        <v>0</v>
      </c>
      <c r="BF262" s="227">
        <f>IF(N262="snížená",J262,0)</f>
        <v>0</v>
      </c>
      <c r="BG262" s="227">
        <f>IF(N262="zákl. přenesená",J262,0)</f>
        <v>0</v>
      </c>
      <c r="BH262" s="227">
        <f>IF(N262="sníž. přenesená",J262,0)</f>
        <v>0</v>
      </c>
      <c r="BI262" s="227">
        <f>IF(N262="nulová",J262,0)</f>
        <v>0</v>
      </c>
      <c r="BJ262" s="19" t="s">
        <v>79</v>
      </c>
      <c r="BK262" s="227">
        <f>ROUND(I262*H262,2)</f>
        <v>0</v>
      </c>
      <c r="BL262" s="19" t="s">
        <v>373</v>
      </c>
      <c r="BM262" s="226" t="s">
        <v>2205</v>
      </c>
    </row>
    <row r="263" s="2" customFormat="1">
      <c r="A263" s="40"/>
      <c r="B263" s="41"/>
      <c r="C263" s="42"/>
      <c r="D263" s="228" t="s">
        <v>305</v>
      </c>
      <c r="E263" s="42"/>
      <c r="F263" s="229" t="s">
        <v>1369</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305</v>
      </c>
      <c r="AU263" s="19" t="s">
        <v>81</v>
      </c>
    </row>
    <row r="264" s="13" customFormat="1">
      <c r="A264" s="13"/>
      <c r="B264" s="233"/>
      <c r="C264" s="234"/>
      <c r="D264" s="235" t="s">
        <v>307</v>
      </c>
      <c r="E264" s="236" t="s">
        <v>21</v>
      </c>
      <c r="F264" s="237" t="s">
        <v>1370</v>
      </c>
      <c r="G264" s="234"/>
      <c r="H264" s="236" t="s">
        <v>21</v>
      </c>
      <c r="I264" s="238"/>
      <c r="J264" s="234"/>
      <c r="K264" s="234"/>
      <c r="L264" s="239"/>
      <c r="M264" s="240"/>
      <c r="N264" s="241"/>
      <c r="O264" s="241"/>
      <c r="P264" s="241"/>
      <c r="Q264" s="241"/>
      <c r="R264" s="241"/>
      <c r="S264" s="241"/>
      <c r="T264" s="242"/>
      <c r="U264" s="13"/>
      <c r="V264" s="13"/>
      <c r="W264" s="13"/>
      <c r="X264" s="13"/>
      <c r="Y264" s="13"/>
      <c r="Z264" s="13"/>
      <c r="AA264" s="13"/>
      <c r="AB264" s="13"/>
      <c r="AC264" s="13"/>
      <c r="AD264" s="13"/>
      <c r="AE264" s="13"/>
      <c r="AT264" s="243" t="s">
        <v>307</v>
      </c>
      <c r="AU264" s="243" t="s">
        <v>81</v>
      </c>
      <c r="AV264" s="13" t="s">
        <v>79</v>
      </c>
      <c r="AW264" s="13" t="s">
        <v>33</v>
      </c>
      <c r="AX264" s="13" t="s">
        <v>72</v>
      </c>
      <c r="AY264" s="243" t="s">
        <v>295</v>
      </c>
    </row>
    <row r="265" s="14" customFormat="1">
      <c r="A265" s="14"/>
      <c r="B265" s="244"/>
      <c r="C265" s="245"/>
      <c r="D265" s="235" t="s">
        <v>307</v>
      </c>
      <c r="E265" s="246" t="s">
        <v>21</v>
      </c>
      <c r="F265" s="247" t="s">
        <v>1371</v>
      </c>
      <c r="G265" s="245"/>
      <c r="H265" s="248">
        <v>78.200000000000003</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307</v>
      </c>
      <c r="AU265" s="254" t="s">
        <v>81</v>
      </c>
      <c r="AV265" s="14" t="s">
        <v>81</v>
      </c>
      <c r="AW265" s="14" t="s">
        <v>33</v>
      </c>
      <c r="AX265" s="14" t="s">
        <v>72</v>
      </c>
      <c r="AY265" s="254" t="s">
        <v>295</v>
      </c>
    </row>
    <row r="266" s="15" customFormat="1">
      <c r="A266" s="15"/>
      <c r="B266" s="255"/>
      <c r="C266" s="256"/>
      <c r="D266" s="235" t="s">
        <v>307</v>
      </c>
      <c r="E266" s="257" t="s">
        <v>21</v>
      </c>
      <c r="F266" s="258" t="s">
        <v>312</v>
      </c>
      <c r="G266" s="256"/>
      <c r="H266" s="259">
        <v>78.200000000000003</v>
      </c>
      <c r="I266" s="260"/>
      <c r="J266" s="256"/>
      <c r="K266" s="256"/>
      <c r="L266" s="261"/>
      <c r="M266" s="262"/>
      <c r="N266" s="263"/>
      <c r="O266" s="263"/>
      <c r="P266" s="263"/>
      <c r="Q266" s="263"/>
      <c r="R266" s="263"/>
      <c r="S266" s="263"/>
      <c r="T266" s="264"/>
      <c r="U266" s="15"/>
      <c r="V266" s="15"/>
      <c r="W266" s="15"/>
      <c r="X266" s="15"/>
      <c r="Y266" s="15"/>
      <c r="Z266" s="15"/>
      <c r="AA266" s="15"/>
      <c r="AB266" s="15"/>
      <c r="AC266" s="15"/>
      <c r="AD266" s="15"/>
      <c r="AE266" s="15"/>
      <c r="AT266" s="265" t="s">
        <v>307</v>
      </c>
      <c r="AU266" s="265" t="s">
        <v>81</v>
      </c>
      <c r="AV266" s="15" t="s">
        <v>303</v>
      </c>
      <c r="AW266" s="15" t="s">
        <v>33</v>
      </c>
      <c r="AX266" s="15" t="s">
        <v>79</v>
      </c>
      <c r="AY266" s="265" t="s">
        <v>295</v>
      </c>
    </row>
    <row r="267" s="2" customFormat="1" ht="44.25" customHeight="1">
      <c r="A267" s="40"/>
      <c r="B267" s="41"/>
      <c r="C267" s="215" t="s">
        <v>1054</v>
      </c>
      <c r="D267" s="215" t="s">
        <v>298</v>
      </c>
      <c r="E267" s="216" t="s">
        <v>1372</v>
      </c>
      <c r="F267" s="217" t="s">
        <v>1373</v>
      </c>
      <c r="G267" s="218" t="s">
        <v>328</v>
      </c>
      <c r="H267" s="219">
        <v>2.75</v>
      </c>
      <c r="I267" s="220"/>
      <c r="J267" s="221">
        <f>ROUND(I267*H267,2)</f>
        <v>0</v>
      </c>
      <c r="K267" s="217" t="s">
        <v>302</v>
      </c>
      <c r="L267" s="46"/>
      <c r="M267" s="222" t="s">
        <v>21</v>
      </c>
      <c r="N267" s="223" t="s">
        <v>43</v>
      </c>
      <c r="O267" s="86"/>
      <c r="P267" s="224">
        <f>O267*H267</f>
        <v>0</v>
      </c>
      <c r="Q267" s="224">
        <v>0.0082900000000000005</v>
      </c>
      <c r="R267" s="224">
        <f>Q267*H267</f>
        <v>0.022797500000000002</v>
      </c>
      <c r="S267" s="224">
        <v>0</v>
      </c>
      <c r="T267" s="225">
        <f>S267*H267</f>
        <v>0</v>
      </c>
      <c r="U267" s="40"/>
      <c r="V267" s="40"/>
      <c r="W267" s="40"/>
      <c r="X267" s="40"/>
      <c r="Y267" s="40"/>
      <c r="Z267" s="40"/>
      <c r="AA267" s="40"/>
      <c r="AB267" s="40"/>
      <c r="AC267" s="40"/>
      <c r="AD267" s="40"/>
      <c r="AE267" s="40"/>
      <c r="AR267" s="226" t="s">
        <v>373</v>
      </c>
      <c r="AT267" s="226" t="s">
        <v>298</v>
      </c>
      <c r="AU267" s="226" t="s">
        <v>81</v>
      </c>
      <c r="AY267" s="19" t="s">
        <v>295</v>
      </c>
      <c r="BE267" s="227">
        <f>IF(N267="základní",J267,0)</f>
        <v>0</v>
      </c>
      <c r="BF267" s="227">
        <f>IF(N267="snížená",J267,0)</f>
        <v>0</v>
      </c>
      <c r="BG267" s="227">
        <f>IF(N267="zákl. přenesená",J267,0)</f>
        <v>0</v>
      </c>
      <c r="BH267" s="227">
        <f>IF(N267="sníž. přenesená",J267,0)</f>
        <v>0</v>
      </c>
      <c r="BI267" s="227">
        <f>IF(N267="nulová",J267,0)</f>
        <v>0</v>
      </c>
      <c r="BJ267" s="19" t="s">
        <v>79</v>
      </c>
      <c r="BK267" s="227">
        <f>ROUND(I267*H267,2)</f>
        <v>0</v>
      </c>
      <c r="BL267" s="19" t="s">
        <v>373</v>
      </c>
      <c r="BM267" s="226" t="s">
        <v>2206</v>
      </c>
    </row>
    <row r="268" s="2" customFormat="1">
      <c r="A268" s="40"/>
      <c r="B268" s="41"/>
      <c r="C268" s="42"/>
      <c r="D268" s="228" t="s">
        <v>305</v>
      </c>
      <c r="E268" s="42"/>
      <c r="F268" s="229" t="s">
        <v>1375</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305</v>
      </c>
      <c r="AU268" s="19" t="s">
        <v>81</v>
      </c>
    </row>
    <row r="269" s="13" customFormat="1">
      <c r="A269" s="13"/>
      <c r="B269" s="233"/>
      <c r="C269" s="234"/>
      <c r="D269" s="235" t="s">
        <v>307</v>
      </c>
      <c r="E269" s="236" t="s">
        <v>21</v>
      </c>
      <c r="F269" s="237" t="s">
        <v>1376</v>
      </c>
      <c r="G269" s="234"/>
      <c r="H269" s="236" t="s">
        <v>21</v>
      </c>
      <c r="I269" s="238"/>
      <c r="J269" s="234"/>
      <c r="K269" s="234"/>
      <c r="L269" s="239"/>
      <c r="M269" s="240"/>
      <c r="N269" s="241"/>
      <c r="O269" s="241"/>
      <c r="P269" s="241"/>
      <c r="Q269" s="241"/>
      <c r="R269" s="241"/>
      <c r="S269" s="241"/>
      <c r="T269" s="242"/>
      <c r="U269" s="13"/>
      <c r="V269" s="13"/>
      <c r="W269" s="13"/>
      <c r="X269" s="13"/>
      <c r="Y269" s="13"/>
      <c r="Z269" s="13"/>
      <c r="AA269" s="13"/>
      <c r="AB269" s="13"/>
      <c r="AC269" s="13"/>
      <c r="AD269" s="13"/>
      <c r="AE269" s="13"/>
      <c r="AT269" s="243" t="s">
        <v>307</v>
      </c>
      <c r="AU269" s="243" t="s">
        <v>81</v>
      </c>
      <c r="AV269" s="13" t="s">
        <v>79</v>
      </c>
      <c r="AW269" s="13" t="s">
        <v>33</v>
      </c>
      <c r="AX269" s="13" t="s">
        <v>72</v>
      </c>
      <c r="AY269" s="243" t="s">
        <v>295</v>
      </c>
    </row>
    <row r="270" s="14" customFormat="1">
      <c r="A270" s="14"/>
      <c r="B270" s="244"/>
      <c r="C270" s="245"/>
      <c r="D270" s="235" t="s">
        <v>307</v>
      </c>
      <c r="E270" s="246" t="s">
        <v>21</v>
      </c>
      <c r="F270" s="247" t="s">
        <v>1377</v>
      </c>
      <c r="G270" s="245"/>
      <c r="H270" s="248">
        <v>2.75</v>
      </c>
      <c r="I270" s="249"/>
      <c r="J270" s="245"/>
      <c r="K270" s="245"/>
      <c r="L270" s="250"/>
      <c r="M270" s="251"/>
      <c r="N270" s="252"/>
      <c r="O270" s="252"/>
      <c r="P270" s="252"/>
      <c r="Q270" s="252"/>
      <c r="R270" s="252"/>
      <c r="S270" s="252"/>
      <c r="T270" s="253"/>
      <c r="U270" s="14"/>
      <c r="V270" s="14"/>
      <c r="W270" s="14"/>
      <c r="X270" s="14"/>
      <c r="Y270" s="14"/>
      <c r="Z270" s="14"/>
      <c r="AA270" s="14"/>
      <c r="AB270" s="14"/>
      <c r="AC270" s="14"/>
      <c r="AD270" s="14"/>
      <c r="AE270" s="14"/>
      <c r="AT270" s="254" t="s">
        <v>307</v>
      </c>
      <c r="AU270" s="254" t="s">
        <v>81</v>
      </c>
      <c r="AV270" s="14" t="s">
        <v>81</v>
      </c>
      <c r="AW270" s="14" t="s">
        <v>33</v>
      </c>
      <c r="AX270" s="14" t="s">
        <v>72</v>
      </c>
      <c r="AY270" s="254" t="s">
        <v>295</v>
      </c>
    </row>
    <row r="271" s="15" customFormat="1">
      <c r="A271" s="15"/>
      <c r="B271" s="255"/>
      <c r="C271" s="256"/>
      <c r="D271" s="235" t="s">
        <v>307</v>
      </c>
      <c r="E271" s="257" t="s">
        <v>21</v>
      </c>
      <c r="F271" s="258" t="s">
        <v>312</v>
      </c>
      <c r="G271" s="256"/>
      <c r="H271" s="259">
        <v>2.75</v>
      </c>
      <c r="I271" s="260"/>
      <c r="J271" s="256"/>
      <c r="K271" s="256"/>
      <c r="L271" s="261"/>
      <c r="M271" s="262"/>
      <c r="N271" s="263"/>
      <c r="O271" s="263"/>
      <c r="P271" s="263"/>
      <c r="Q271" s="263"/>
      <c r="R271" s="263"/>
      <c r="S271" s="263"/>
      <c r="T271" s="264"/>
      <c r="U271" s="15"/>
      <c r="V271" s="15"/>
      <c r="W271" s="15"/>
      <c r="X271" s="15"/>
      <c r="Y271" s="15"/>
      <c r="Z271" s="15"/>
      <c r="AA271" s="15"/>
      <c r="AB271" s="15"/>
      <c r="AC271" s="15"/>
      <c r="AD271" s="15"/>
      <c r="AE271" s="15"/>
      <c r="AT271" s="265" t="s">
        <v>307</v>
      </c>
      <c r="AU271" s="265" t="s">
        <v>81</v>
      </c>
      <c r="AV271" s="15" t="s">
        <v>303</v>
      </c>
      <c r="AW271" s="15" t="s">
        <v>33</v>
      </c>
      <c r="AX271" s="15" t="s">
        <v>79</v>
      </c>
      <c r="AY271" s="265" t="s">
        <v>295</v>
      </c>
    </row>
    <row r="272" s="2" customFormat="1" ht="37.8" customHeight="1">
      <c r="A272" s="40"/>
      <c r="B272" s="41"/>
      <c r="C272" s="215" t="s">
        <v>1060</v>
      </c>
      <c r="D272" s="215" t="s">
        <v>298</v>
      </c>
      <c r="E272" s="216" t="s">
        <v>1378</v>
      </c>
      <c r="F272" s="217" t="s">
        <v>1379</v>
      </c>
      <c r="G272" s="218" t="s">
        <v>459</v>
      </c>
      <c r="H272" s="219">
        <v>24</v>
      </c>
      <c r="I272" s="220"/>
      <c r="J272" s="221">
        <f>ROUND(I272*H272,2)</f>
        <v>0</v>
      </c>
      <c r="K272" s="217" t="s">
        <v>302</v>
      </c>
      <c r="L272" s="46"/>
      <c r="M272" s="222" t="s">
        <v>21</v>
      </c>
      <c r="N272" s="223" t="s">
        <v>43</v>
      </c>
      <c r="O272" s="86"/>
      <c r="P272" s="224">
        <f>O272*H272</f>
        <v>0</v>
      </c>
      <c r="Q272" s="224">
        <v>3.0000000000000001E-05</v>
      </c>
      <c r="R272" s="224">
        <f>Q272*H272</f>
        <v>0.00072000000000000005</v>
      </c>
      <c r="S272" s="224">
        <v>0</v>
      </c>
      <c r="T272" s="225">
        <f>S272*H272</f>
        <v>0</v>
      </c>
      <c r="U272" s="40"/>
      <c r="V272" s="40"/>
      <c r="W272" s="40"/>
      <c r="X272" s="40"/>
      <c r="Y272" s="40"/>
      <c r="Z272" s="40"/>
      <c r="AA272" s="40"/>
      <c r="AB272" s="40"/>
      <c r="AC272" s="40"/>
      <c r="AD272" s="40"/>
      <c r="AE272" s="40"/>
      <c r="AR272" s="226" t="s">
        <v>373</v>
      </c>
      <c r="AT272" s="226" t="s">
        <v>298</v>
      </c>
      <c r="AU272" s="226" t="s">
        <v>81</v>
      </c>
      <c r="AY272" s="19" t="s">
        <v>295</v>
      </c>
      <c r="BE272" s="227">
        <f>IF(N272="základní",J272,0)</f>
        <v>0</v>
      </c>
      <c r="BF272" s="227">
        <f>IF(N272="snížená",J272,0)</f>
        <v>0</v>
      </c>
      <c r="BG272" s="227">
        <f>IF(N272="zákl. přenesená",J272,0)</f>
        <v>0</v>
      </c>
      <c r="BH272" s="227">
        <f>IF(N272="sníž. přenesená",J272,0)</f>
        <v>0</v>
      </c>
      <c r="BI272" s="227">
        <f>IF(N272="nulová",J272,0)</f>
        <v>0</v>
      </c>
      <c r="BJ272" s="19" t="s">
        <v>79</v>
      </c>
      <c r="BK272" s="227">
        <f>ROUND(I272*H272,2)</f>
        <v>0</v>
      </c>
      <c r="BL272" s="19" t="s">
        <v>373</v>
      </c>
      <c r="BM272" s="226" t="s">
        <v>2207</v>
      </c>
    </row>
    <row r="273" s="2" customFormat="1">
      <c r="A273" s="40"/>
      <c r="B273" s="41"/>
      <c r="C273" s="42"/>
      <c r="D273" s="228" t="s">
        <v>305</v>
      </c>
      <c r="E273" s="42"/>
      <c r="F273" s="229" t="s">
        <v>1381</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305</v>
      </c>
      <c r="AU273" s="19" t="s">
        <v>81</v>
      </c>
    </row>
    <row r="274" s="14" customFormat="1">
      <c r="A274" s="14"/>
      <c r="B274" s="244"/>
      <c r="C274" s="245"/>
      <c r="D274" s="235" t="s">
        <v>307</v>
      </c>
      <c r="E274" s="246" t="s">
        <v>21</v>
      </c>
      <c r="F274" s="247" t="s">
        <v>1382</v>
      </c>
      <c r="G274" s="245"/>
      <c r="H274" s="248">
        <v>24</v>
      </c>
      <c r="I274" s="249"/>
      <c r="J274" s="245"/>
      <c r="K274" s="245"/>
      <c r="L274" s="250"/>
      <c r="M274" s="251"/>
      <c r="N274" s="252"/>
      <c r="O274" s="252"/>
      <c r="P274" s="252"/>
      <c r="Q274" s="252"/>
      <c r="R274" s="252"/>
      <c r="S274" s="252"/>
      <c r="T274" s="253"/>
      <c r="U274" s="14"/>
      <c r="V274" s="14"/>
      <c r="W274" s="14"/>
      <c r="X274" s="14"/>
      <c r="Y274" s="14"/>
      <c r="Z274" s="14"/>
      <c r="AA274" s="14"/>
      <c r="AB274" s="14"/>
      <c r="AC274" s="14"/>
      <c r="AD274" s="14"/>
      <c r="AE274" s="14"/>
      <c r="AT274" s="254" t="s">
        <v>307</v>
      </c>
      <c r="AU274" s="254" t="s">
        <v>81</v>
      </c>
      <c r="AV274" s="14" t="s">
        <v>81</v>
      </c>
      <c r="AW274" s="14" t="s">
        <v>33</v>
      </c>
      <c r="AX274" s="14" t="s">
        <v>72</v>
      </c>
      <c r="AY274" s="254" t="s">
        <v>295</v>
      </c>
    </row>
    <row r="275" s="15" customFormat="1">
      <c r="A275" s="15"/>
      <c r="B275" s="255"/>
      <c r="C275" s="256"/>
      <c r="D275" s="235" t="s">
        <v>307</v>
      </c>
      <c r="E275" s="257" t="s">
        <v>21</v>
      </c>
      <c r="F275" s="258" t="s">
        <v>312</v>
      </c>
      <c r="G275" s="256"/>
      <c r="H275" s="259">
        <v>24</v>
      </c>
      <c r="I275" s="260"/>
      <c r="J275" s="256"/>
      <c r="K275" s="256"/>
      <c r="L275" s="261"/>
      <c r="M275" s="262"/>
      <c r="N275" s="263"/>
      <c r="O275" s="263"/>
      <c r="P275" s="263"/>
      <c r="Q275" s="263"/>
      <c r="R275" s="263"/>
      <c r="S275" s="263"/>
      <c r="T275" s="264"/>
      <c r="U275" s="15"/>
      <c r="V275" s="15"/>
      <c r="W275" s="15"/>
      <c r="X275" s="15"/>
      <c r="Y275" s="15"/>
      <c r="Z275" s="15"/>
      <c r="AA275" s="15"/>
      <c r="AB275" s="15"/>
      <c r="AC275" s="15"/>
      <c r="AD275" s="15"/>
      <c r="AE275" s="15"/>
      <c r="AT275" s="265" t="s">
        <v>307</v>
      </c>
      <c r="AU275" s="265" t="s">
        <v>81</v>
      </c>
      <c r="AV275" s="15" t="s">
        <v>303</v>
      </c>
      <c r="AW275" s="15" t="s">
        <v>33</v>
      </c>
      <c r="AX275" s="15" t="s">
        <v>79</v>
      </c>
      <c r="AY275" s="265" t="s">
        <v>295</v>
      </c>
    </row>
    <row r="276" s="2" customFormat="1" ht="24.15" customHeight="1">
      <c r="A276" s="40"/>
      <c r="B276" s="41"/>
      <c r="C276" s="286" t="s">
        <v>1064</v>
      </c>
      <c r="D276" s="286" t="s">
        <v>947</v>
      </c>
      <c r="E276" s="287" t="s">
        <v>1383</v>
      </c>
      <c r="F276" s="288" t="s">
        <v>1384</v>
      </c>
      <c r="G276" s="289" t="s">
        <v>459</v>
      </c>
      <c r="H276" s="290">
        <v>24</v>
      </c>
      <c r="I276" s="291"/>
      <c r="J276" s="292">
        <f>ROUND(I276*H276,2)</f>
        <v>0</v>
      </c>
      <c r="K276" s="288" t="s">
        <v>302</v>
      </c>
      <c r="L276" s="293"/>
      <c r="M276" s="294" t="s">
        <v>21</v>
      </c>
      <c r="N276" s="295" t="s">
        <v>43</v>
      </c>
      <c r="O276" s="86"/>
      <c r="P276" s="224">
        <f>O276*H276</f>
        <v>0</v>
      </c>
      <c r="Q276" s="224">
        <v>0.0014</v>
      </c>
      <c r="R276" s="224">
        <f>Q276*H276</f>
        <v>0.033599999999999998</v>
      </c>
      <c r="S276" s="224">
        <v>0</v>
      </c>
      <c r="T276" s="225">
        <f>S276*H276</f>
        <v>0</v>
      </c>
      <c r="U276" s="40"/>
      <c r="V276" s="40"/>
      <c r="W276" s="40"/>
      <c r="X276" s="40"/>
      <c r="Y276" s="40"/>
      <c r="Z276" s="40"/>
      <c r="AA276" s="40"/>
      <c r="AB276" s="40"/>
      <c r="AC276" s="40"/>
      <c r="AD276" s="40"/>
      <c r="AE276" s="40"/>
      <c r="AR276" s="226" t="s">
        <v>997</v>
      </c>
      <c r="AT276" s="226" t="s">
        <v>947</v>
      </c>
      <c r="AU276" s="226" t="s">
        <v>81</v>
      </c>
      <c r="AY276" s="19" t="s">
        <v>295</v>
      </c>
      <c r="BE276" s="227">
        <f>IF(N276="základní",J276,0)</f>
        <v>0</v>
      </c>
      <c r="BF276" s="227">
        <f>IF(N276="snížená",J276,0)</f>
        <v>0</v>
      </c>
      <c r="BG276" s="227">
        <f>IF(N276="zákl. přenesená",J276,0)</f>
        <v>0</v>
      </c>
      <c r="BH276" s="227">
        <f>IF(N276="sníž. přenesená",J276,0)</f>
        <v>0</v>
      </c>
      <c r="BI276" s="227">
        <f>IF(N276="nulová",J276,0)</f>
        <v>0</v>
      </c>
      <c r="BJ276" s="19" t="s">
        <v>79</v>
      </c>
      <c r="BK276" s="227">
        <f>ROUND(I276*H276,2)</f>
        <v>0</v>
      </c>
      <c r="BL276" s="19" t="s">
        <v>373</v>
      </c>
      <c r="BM276" s="226" t="s">
        <v>2208</v>
      </c>
    </row>
    <row r="277" s="2" customFormat="1" ht="37.8" customHeight="1">
      <c r="A277" s="40"/>
      <c r="B277" s="41"/>
      <c r="C277" s="215" t="s">
        <v>1069</v>
      </c>
      <c r="D277" s="215" t="s">
        <v>298</v>
      </c>
      <c r="E277" s="216" t="s">
        <v>1386</v>
      </c>
      <c r="F277" s="217" t="s">
        <v>1387</v>
      </c>
      <c r="G277" s="218" t="s">
        <v>459</v>
      </c>
      <c r="H277" s="219">
        <v>2</v>
      </c>
      <c r="I277" s="220"/>
      <c r="J277" s="221">
        <f>ROUND(I277*H277,2)</f>
        <v>0</v>
      </c>
      <c r="K277" s="217" t="s">
        <v>302</v>
      </c>
      <c r="L277" s="46"/>
      <c r="M277" s="222" t="s">
        <v>21</v>
      </c>
      <c r="N277" s="223" t="s">
        <v>43</v>
      </c>
      <c r="O277" s="86"/>
      <c r="P277" s="224">
        <f>O277*H277</f>
        <v>0</v>
      </c>
      <c r="Q277" s="224">
        <v>3.0000000000000001E-05</v>
      </c>
      <c r="R277" s="224">
        <f>Q277*H277</f>
        <v>6.0000000000000002E-05</v>
      </c>
      <c r="S277" s="224">
        <v>0</v>
      </c>
      <c r="T277" s="225">
        <f>S277*H277</f>
        <v>0</v>
      </c>
      <c r="U277" s="40"/>
      <c r="V277" s="40"/>
      <c r="W277" s="40"/>
      <c r="X277" s="40"/>
      <c r="Y277" s="40"/>
      <c r="Z277" s="40"/>
      <c r="AA277" s="40"/>
      <c r="AB277" s="40"/>
      <c r="AC277" s="40"/>
      <c r="AD277" s="40"/>
      <c r="AE277" s="40"/>
      <c r="AR277" s="226" t="s">
        <v>373</v>
      </c>
      <c r="AT277" s="226" t="s">
        <v>298</v>
      </c>
      <c r="AU277" s="226" t="s">
        <v>81</v>
      </c>
      <c r="AY277" s="19" t="s">
        <v>295</v>
      </c>
      <c r="BE277" s="227">
        <f>IF(N277="základní",J277,0)</f>
        <v>0</v>
      </c>
      <c r="BF277" s="227">
        <f>IF(N277="snížená",J277,0)</f>
        <v>0</v>
      </c>
      <c r="BG277" s="227">
        <f>IF(N277="zákl. přenesená",J277,0)</f>
        <v>0</v>
      </c>
      <c r="BH277" s="227">
        <f>IF(N277="sníž. přenesená",J277,0)</f>
        <v>0</v>
      </c>
      <c r="BI277" s="227">
        <f>IF(N277="nulová",J277,0)</f>
        <v>0</v>
      </c>
      <c r="BJ277" s="19" t="s">
        <v>79</v>
      </c>
      <c r="BK277" s="227">
        <f>ROUND(I277*H277,2)</f>
        <v>0</v>
      </c>
      <c r="BL277" s="19" t="s">
        <v>373</v>
      </c>
      <c r="BM277" s="226" t="s">
        <v>2209</v>
      </c>
    </row>
    <row r="278" s="2" customFormat="1">
      <c r="A278" s="40"/>
      <c r="B278" s="41"/>
      <c r="C278" s="42"/>
      <c r="D278" s="228" t="s">
        <v>305</v>
      </c>
      <c r="E278" s="42"/>
      <c r="F278" s="229" t="s">
        <v>1389</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305</v>
      </c>
      <c r="AU278" s="19" t="s">
        <v>81</v>
      </c>
    </row>
    <row r="279" s="14" customFormat="1">
      <c r="A279" s="14"/>
      <c r="B279" s="244"/>
      <c r="C279" s="245"/>
      <c r="D279" s="235" t="s">
        <v>307</v>
      </c>
      <c r="E279" s="246" t="s">
        <v>21</v>
      </c>
      <c r="F279" s="247" t="s">
        <v>1390</v>
      </c>
      <c r="G279" s="245"/>
      <c r="H279" s="248">
        <v>2</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307</v>
      </c>
      <c r="AU279" s="254" t="s">
        <v>81</v>
      </c>
      <c r="AV279" s="14" t="s">
        <v>81</v>
      </c>
      <c r="AW279" s="14" t="s">
        <v>33</v>
      </c>
      <c r="AX279" s="14" t="s">
        <v>72</v>
      </c>
      <c r="AY279" s="254" t="s">
        <v>295</v>
      </c>
    </row>
    <row r="280" s="15" customFormat="1">
      <c r="A280" s="15"/>
      <c r="B280" s="255"/>
      <c r="C280" s="256"/>
      <c r="D280" s="235" t="s">
        <v>307</v>
      </c>
      <c r="E280" s="257" t="s">
        <v>21</v>
      </c>
      <c r="F280" s="258" t="s">
        <v>312</v>
      </c>
      <c r="G280" s="256"/>
      <c r="H280" s="259">
        <v>2</v>
      </c>
      <c r="I280" s="260"/>
      <c r="J280" s="256"/>
      <c r="K280" s="256"/>
      <c r="L280" s="261"/>
      <c r="M280" s="262"/>
      <c r="N280" s="263"/>
      <c r="O280" s="263"/>
      <c r="P280" s="263"/>
      <c r="Q280" s="263"/>
      <c r="R280" s="263"/>
      <c r="S280" s="263"/>
      <c r="T280" s="264"/>
      <c r="U280" s="15"/>
      <c r="V280" s="15"/>
      <c r="W280" s="15"/>
      <c r="X280" s="15"/>
      <c r="Y280" s="15"/>
      <c r="Z280" s="15"/>
      <c r="AA280" s="15"/>
      <c r="AB280" s="15"/>
      <c r="AC280" s="15"/>
      <c r="AD280" s="15"/>
      <c r="AE280" s="15"/>
      <c r="AT280" s="265" t="s">
        <v>307</v>
      </c>
      <c r="AU280" s="265" t="s">
        <v>81</v>
      </c>
      <c r="AV280" s="15" t="s">
        <v>303</v>
      </c>
      <c r="AW280" s="15" t="s">
        <v>33</v>
      </c>
      <c r="AX280" s="15" t="s">
        <v>79</v>
      </c>
      <c r="AY280" s="265" t="s">
        <v>295</v>
      </c>
    </row>
    <row r="281" s="2" customFormat="1" ht="24.15" customHeight="1">
      <c r="A281" s="40"/>
      <c r="B281" s="41"/>
      <c r="C281" s="286" t="s">
        <v>1073</v>
      </c>
      <c r="D281" s="286" t="s">
        <v>947</v>
      </c>
      <c r="E281" s="287" t="s">
        <v>1004</v>
      </c>
      <c r="F281" s="288" t="s">
        <v>1005</v>
      </c>
      <c r="G281" s="289" t="s">
        <v>459</v>
      </c>
      <c r="H281" s="290">
        <v>2</v>
      </c>
      <c r="I281" s="291"/>
      <c r="J281" s="292">
        <f>ROUND(I281*H281,2)</f>
        <v>0</v>
      </c>
      <c r="K281" s="288" t="s">
        <v>302</v>
      </c>
      <c r="L281" s="293"/>
      <c r="M281" s="294" t="s">
        <v>21</v>
      </c>
      <c r="N281" s="295" t="s">
        <v>43</v>
      </c>
      <c r="O281" s="86"/>
      <c r="P281" s="224">
        <f>O281*H281</f>
        <v>0</v>
      </c>
      <c r="Q281" s="224">
        <v>0.0061999999999999998</v>
      </c>
      <c r="R281" s="224">
        <f>Q281*H281</f>
        <v>0.0124</v>
      </c>
      <c r="S281" s="224">
        <v>0</v>
      </c>
      <c r="T281" s="225">
        <f>S281*H281</f>
        <v>0</v>
      </c>
      <c r="U281" s="40"/>
      <c r="V281" s="40"/>
      <c r="W281" s="40"/>
      <c r="X281" s="40"/>
      <c r="Y281" s="40"/>
      <c r="Z281" s="40"/>
      <c r="AA281" s="40"/>
      <c r="AB281" s="40"/>
      <c r="AC281" s="40"/>
      <c r="AD281" s="40"/>
      <c r="AE281" s="40"/>
      <c r="AR281" s="226" t="s">
        <v>997</v>
      </c>
      <c r="AT281" s="226" t="s">
        <v>947</v>
      </c>
      <c r="AU281" s="226" t="s">
        <v>81</v>
      </c>
      <c r="AY281" s="19" t="s">
        <v>295</v>
      </c>
      <c r="BE281" s="227">
        <f>IF(N281="základní",J281,0)</f>
        <v>0</v>
      </c>
      <c r="BF281" s="227">
        <f>IF(N281="snížená",J281,0)</f>
        <v>0</v>
      </c>
      <c r="BG281" s="227">
        <f>IF(N281="zákl. přenesená",J281,0)</f>
        <v>0</v>
      </c>
      <c r="BH281" s="227">
        <f>IF(N281="sníž. přenesená",J281,0)</f>
        <v>0</v>
      </c>
      <c r="BI281" s="227">
        <f>IF(N281="nulová",J281,0)</f>
        <v>0</v>
      </c>
      <c r="BJ281" s="19" t="s">
        <v>79</v>
      </c>
      <c r="BK281" s="227">
        <f>ROUND(I281*H281,2)</f>
        <v>0</v>
      </c>
      <c r="BL281" s="19" t="s">
        <v>373</v>
      </c>
      <c r="BM281" s="226" t="s">
        <v>2210</v>
      </c>
    </row>
    <row r="282" s="2" customFormat="1" ht="37.8" customHeight="1">
      <c r="A282" s="40"/>
      <c r="B282" s="41"/>
      <c r="C282" s="215" t="s">
        <v>1077</v>
      </c>
      <c r="D282" s="215" t="s">
        <v>298</v>
      </c>
      <c r="E282" s="216" t="s">
        <v>1392</v>
      </c>
      <c r="F282" s="217" t="s">
        <v>1393</v>
      </c>
      <c r="G282" s="218" t="s">
        <v>459</v>
      </c>
      <c r="H282" s="219">
        <v>2</v>
      </c>
      <c r="I282" s="220"/>
      <c r="J282" s="221">
        <f>ROUND(I282*H282,2)</f>
        <v>0</v>
      </c>
      <c r="K282" s="217" t="s">
        <v>302</v>
      </c>
      <c r="L282" s="46"/>
      <c r="M282" s="222" t="s">
        <v>21</v>
      </c>
      <c r="N282" s="223" t="s">
        <v>43</v>
      </c>
      <c r="O282" s="86"/>
      <c r="P282" s="224">
        <f>O282*H282</f>
        <v>0</v>
      </c>
      <c r="Q282" s="224">
        <v>3.0000000000000001E-05</v>
      </c>
      <c r="R282" s="224">
        <f>Q282*H282</f>
        <v>6.0000000000000002E-05</v>
      </c>
      <c r="S282" s="224">
        <v>0</v>
      </c>
      <c r="T282" s="225">
        <f>S282*H282</f>
        <v>0</v>
      </c>
      <c r="U282" s="40"/>
      <c r="V282" s="40"/>
      <c r="W282" s="40"/>
      <c r="X282" s="40"/>
      <c r="Y282" s="40"/>
      <c r="Z282" s="40"/>
      <c r="AA282" s="40"/>
      <c r="AB282" s="40"/>
      <c r="AC282" s="40"/>
      <c r="AD282" s="40"/>
      <c r="AE282" s="40"/>
      <c r="AR282" s="226" t="s">
        <v>373</v>
      </c>
      <c r="AT282" s="226" t="s">
        <v>298</v>
      </c>
      <c r="AU282" s="226" t="s">
        <v>81</v>
      </c>
      <c r="AY282" s="19" t="s">
        <v>295</v>
      </c>
      <c r="BE282" s="227">
        <f>IF(N282="základní",J282,0)</f>
        <v>0</v>
      </c>
      <c r="BF282" s="227">
        <f>IF(N282="snížená",J282,0)</f>
        <v>0</v>
      </c>
      <c r="BG282" s="227">
        <f>IF(N282="zákl. přenesená",J282,0)</f>
        <v>0</v>
      </c>
      <c r="BH282" s="227">
        <f>IF(N282="sníž. přenesená",J282,0)</f>
        <v>0</v>
      </c>
      <c r="BI282" s="227">
        <f>IF(N282="nulová",J282,0)</f>
        <v>0</v>
      </c>
      <c r="BJ282" s="19" t="s">
        <v>79</v>
      </c>
      <c r="BK282" s="227">
        <f>ROUND(I282*H282,2)</f>
        <v>0</v>
      </c>
      <c r="BL282" s="19" t="s">
        <v>373</v>
      </c>
      <c r="BM282" s="226" t="s">
        <v>2211</v>
      </c>
    </row>
    <row r="283" s="2" customFormat="1">
      <c r="A283" s="40"/>
      <c r="B283" s="41"/>
      <c r="C283" s="42"/>
      <c r="D283" s="228" t="s">
        <v>305</v>
      </c>
      <c r="E283" s="42"/>
      <c r="F283" s="229" t="s">
        <v>1395</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305</v>
      </c>
      <c r="AU283" s="19" t="s">
        <v>81</v>
      </c>
    </row>
    <row r="284" s="14" customFormat="1">
      <c r="A284" s="14"/>
      <c r="B284" s="244"/>
      <c r="C284" s="245"/>
      <c r="D284" s="235" t="s">
        <v>307</v>
      </c>
      <c r="E284" s="246" t="s">
        <v>21</v>
      </c>
      <c r="F284" s="247" t="s">
        <v>1396</v>
      </c>
      <c r="G284" s="245"/>
      <c r="H284" s="248">
        <v>2</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307</v>
      </c>
      <c r="AU284" s="254" t="s">
        <v>81</v>
      </c>
      <c r="AV284" s="14" t="s">
        <v>81</v>
      </c>
      <c r="AW284" s="14" t="s">
        <v>33</v>
      </c>
      <c r="AX284" s="14" t="s">
        <v>72</v>
      </c>
      <c r="AY284" s="254" t="s">
        <v>295</v>
      </c>
    </row>
    <row r="285" s="15" customFormat="1">
      <c r="A285" s="15"/>
      <c r="B285" s="255"/>
      <c r="C285" s="256"/>
      <c r="D285" s="235" t="s">
        <v>307</v>
      </c>
      <c r="E285" s="257" t="s">
        <v>21</v>
      </c>
      <c r="F285" s="258" t="s">
        <v>312</v>
      </c>
      <c r="G285" s="256"/>
      <c r="H285" s="259">
        <v>2</v>
      </c>
      <c r="I285" s="260"/>
      <c r="J285" s="256"/>
      <c r="K285" s="256"/>
      <c r="L285" s="261"/>
      <c r="M285" s="262"/>
      <c r="N285" s="263"/>
      <c r="O285" s="263"/>
      <c r="P285" s="263"/>
      <c r="Q285" s="263"/>
      <c r="R285" s="263"/>
      <c r="S285" s="263"/>
      <c r="T285" s="264"/>
      <c r="U285" s="15"/>
      <c r="V285" s="15"/>
      <c r="W285" s="15"/>
      <c r="X285" s="15"/>
      <c r="Y285" s="15"/>
      <c r="Z285" s="15"/>
      <c r="AA285" s="15"/>
      <c r="AB285" s="15"/>
      <c r="AC285" s="15"/>
      <c r="AD285" s="15"/>
      <c r="AE285" s="15"/>
      <c r="AT285" s="265" t="s">
        <v>307</v>
      </c>
      <c r="AU285" s="265" t="s">
        <v>81</v>
      </c>
      <c r="AV285" s="15" t="s">
        <v>303</v>
      </c>
      <c r="AW285" s="15" t="s">
        <v>33</v>
      </c>
      <c r="AX285" s="15" t="s">
        <v>79</v>
      </c>
      <c r="AY285" s="265" t="s">
        <v>295</v>
      </c>
    </row>
    <row r="286" s="2" customFormat="1" ht="24.15" customHeight="1">
      <c r="A286" s="40"/>
      <c r="B286" s="41"/>
      <c r="C286" s="286" t="s">
        <v>1083</v>
      </c>
      <c r="D286" s="286" t="s">
        <v>947</v>
      </c>
      <c r="E286" s="287" t="s">
        <v>1397</v>
      </c>
      <c r="F286" s="288" t="s">
        <v>1398</v>
      </c>
      <c r="G286" s="289" t="s">
        <v>459</v>
      </c>
      <c r="H286" s="290">
        <v>2</v>
      </c>
      <c r="I286" s="291"/>
      <c r="J286" s="292">
        <f>ROUND(I286*H286,2)</f>
        <v>0</v>
      </c>
      <c r="K286" s="288" t="s">
        <v>302</v>
      </c>
      <c r="L286" s="293"/>
      <c r="M286" s="294" t="s">
        <v>21</v>
      </c>
      <c r="N286" s="295" t="s">
        <v>43</v>
      </c>
      <c r="O286" s="86"/>
      <c r="P286" s="224">
        <f>O286*H286</f>
        <v>0</v>
      </c>
      <c r="Q286" s="224">
        <v>0.0118</v>
      </c>
      <c r="R286" s="224">
        <f>Q286*H286</f>
        <v>0.023599999999999999</v>
      </c>
      <c r="S286" s="224">
        <v>0</v>
      </c>
      <c r="T286" s="225">
        <f>S286*H286</f>
        <v>0</v>
      </c>
      <c r="U286" s="40"/>
      <c r="V286" s="40"/>
      <c r="W286" s="40"/>
      <c r="X286" s="40"/>
      <c r="Y286" s="40"/>
      <c r="Z286" s="40"/>
      <c r="AA286" s="40"/>
      <c r="AB286" s="40"/>
      <c r="AC286" s="40"/>
      <c r="AD286" s="40"/>
      <c r="AE286" s="40"/>
      <c r="AR286" s="226" t="s">
        <v>997</v>
      </c>
      <c r="AT286" s="226" t="s">
        <v>947</v>
      </c>
      <c r="AU286" s="226" t="s">
        <v>81</v>
      </c>
      <c r="AY286" s="19" t="s">
        <v>295</v>
      </c>
      <c r="BE286" s="227">
        <f>IF(N286="základní",J286,0)</f>
        <v>0</v>
      </c>
      <c r="BF286" s="227">
        <f>IF(N286="snížená",J286,0)</f>
        <v>0</v>
      </c>
      <c r="BG286" s="227">
        <f>IF(N286="zákl. přenesená",J286,0)</f>
        <v>0</v>
      </c>
      <c r="BH286" s="227">
        <f>IF(N286="sníž. přenesená",J286,0)</f>
        <v>0</v>
      </c>
      <c r="BI286" s="227">
        <f>IF(N286="nulová",J286,0)</f>
        <v>0</v>
      </c>
      <c r="BJ286" s="19" t="s">
        <v>79</v>
      </c>
      <c r="BK286" s="227">
        <f>ROUND(I286*H286,2)</f>
        <v>0</v>
      </c>
      <c r="BL286" s="19" t="s">
        <v>373</v>
      </c>
      <c r="BM286" s="226" t="s">
        <v>2212</v>
      </c>
    </row>
    <row r="287" s="2" customFormat="1" ht="37.8" customHeight="1">
      <c r="A287" s="40"/>
      <c r="B287" s="41"/>
      <c r="C287" s="215" t="s">
        <v>1087</v>
      </c>
      <c r="D287" s="215" t="s">
        <v>298</v>
      </c>
      <c r="E287" s="216" t="s">
        <v>1400</v>
      </c>
      <c r="F287" s="217" t="s">
        <v>1401</v>
      </c>
      <c r="G287" s="218" t="s">
        <v>459</v>
      </c>
      <c r="H287" s="219">
        <v>1</v>
      </c>
      <c r="I287" s="220"/>
      <c r="J287" s="221">
        <f>ROUND(I287*H287,2)</f>
        <v>0</v>
      </c>
      <c r="K287" s="217" t="s">
        <v>302</v>
      </c>
      <c r="L287" s="46"/>
      <c r="M287" s="222" t="s">
        <v>21</v>
      </c>
      <c r="N287" s="223" t="s">
        <v>43</v>
      </c>
      <c r="O287" s="86"/>
      <c r="P287" s="224">
        <f>O287*H287</f>
        <v>0</v>
      </c>
      <c r="Q287" s="224">
        <v>6.0000000000000002E-05</v>
      </c>
      <c r="R287" s="224">
        <f>Q287*H287</f>
        <v>6.0000000000000002E-05</v>
      </c>
      <c r="S287" s="224">
        <v>0</v>
      </c>
      <c r="T287" s="225">
        <f>S287*H287</f>
        <v>0</v>
      </c>
      <c r="U287" s="40"/>
      <c r="V287" s="40"/>
      <c r="W287" s="40"/>
      <c r="X287" s="40"/>
      <c r="Y287" s="40"/>
      <c r="Z287" s="40"/>
      <c r="AA287" s="40"/>
      <c r="AB287" s="40"/>
      <c r="AC287" s="40"/>
      <c r="AD287" s="40"/>
      <c r="AE287" s="40"/>
      <c r="AR287" s="226" t="s">
        <v>373</v>
      </c>
      <c r="AT287" s="226" t="s">
        <v>298</v>
      </c>
      <c r="AU287" s="226" t="s">
        <v>81</v>
      </c>
      <c r="AY287" s="19" t="s">
        <v>295</v>
      </c>
      <c r="BE287" s="227">
        <f>IF(N287="základní",J287,0)</f>
        <v>0</v>
      </c>
      <c r="BF287" s="227">
        <f>IF(N287="snížená",J287,0)</f>
        <v>0</v>
      </c>
      <c r="BG287" s="227">
        <f>IF(N287="zákl. přenesená",J287,0)</f>
        <v>0</v>
      </c>
      <c r="BH287" s="227">
        <f>IF(N287="sníž. přenesená",J287,0)</f>
        <v>0</v>
      </c>
      <c r="BI287" s="227">
        <f>IF(N287="nulová",J287,0)</f>
        <v>0</v>
      </c>
      <c r="BJ287" s="19" t="s">
        <v>79</v>
      </c>
      <c r="BK287" s="227">
        <f>ROUND(I287*H287,2)</f>
        <v>0</v>
      </c>
      <c r="BL287" s="19" t="s">
        <v>373</v>
      </c>
      <c r="BM287" s="226" t="s">
        <v>2213</v>
      </c>
    </row>
    <row r="288" s="2" customFormat="1">
      <c r="A288" s="40"/>
      <c r="B288" s="41"/>
      <c r="C288" s="42"/>
      <c r="D288" s="228" t="s">
        <v>305</v>
      </c>
      <c r="E288" s="42"/>
      <c r="F288" s="229" t="s">
        <v>1403</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305</v>
      </c>
      <c r="AU288" s="19" t="s">
        <v>81</v>
      </c>
    </row>
    <row r="289" s="14" customFormat="1">
      <c r="A289" s="14"/>
      <c r="B289" s="244"/>
      <c r="C289" s="245"/>
      <c r="D289" s="235" t="s">
        <v>307</v>
      </c>
      <c r="E289" s="246" t="s">
        <v>21</v>
      </c>
      <c r="F289" s="247" t="s">
        <v>1404</v>
      </c>
      <c r="G289" s="245"/>
      <c r="H289" s="248">
        <v>1</v>
      </c>
      <c r="I289" s="249"/>
      <c r="J289" s="245"/>
      <c r="K289" s="245"/>
      <c r="L289" s="250"/>
      <c r="M289" s="251"/>
      <c r="N289" s="252"/>
      <c r="O289" s="252"/>
      <c r="P289" s="252"/>
      <c r="Q289" s="252"/>
      <c r="R289" s="252"/>
      <c r="S289" s="252"/>
      <c r="T289" s="253"/>
      <c r="U289" s="14"/>
      <c r="V289" s="14"/>
      <c r="W289" s="14"/>
      <c r="X289" s="14"/>
      <c r="Y289" s="14"/>
      <c r="Z289" s="14"/>
      <c r="AA289" s="14"/>
      <c r="AB289" s="14"/>
      <c r="AC289" s="14"/>
      <c r="AD289" s="14"/>
      <c r="AE289" s="14"/>
      <c r="AT289" s="254" t="s">
        <v>307</v>
      </c>
      <c r="AU289" s="254" t="s">
        <v>81</v>
      </c>
      <c r="AV289" s="14" t="s">
        <v>81</v>
      </c>
      <c r="AW289" s="14" t="s">
        <v>33</v>
      </c>
      <c r="AX289" s="14" t="s">
        <v>72</v>
      </c>
      <c r="AY289" s="254" t="s">
        <v>295</v>
      </c>
    </row>
    <row r="290" s="15" customFormat="1">
      <c r="A290" s="15"/>
      <c r="B290" s="255"/>
      <c r="C290" s="256"/>
      <c r="D290" s="235" t="s">
        <v>307</v>
      </c>
      <c r="E290" s="257" t="s">
        <v>21</v>
      </c>
      <c r="F290" s="258" t="s">
        <v>312</v>
      </c>
      <c r="G290" s="256"/>
      <c r="H290" s="259">
        <v>1</v>
      </c>
      <c r="I290" s="260"/>
      <c r="J290" s="256"/>
      <c r="K290" s="256"/>
      <c r="L290" s="261"/>
      <c r="M290" s="262"/>
      <c r="N290" s="263"/>
      <c r="O290" s="263"/>
      <c r="P290" s="263"/>
      <c r="Q290" s="263"/>
      <c r="R290" s="263"/>
      <c r="S290" s="263"/>
      <c r="T290" s="264"/>
      <c r="U290" s="15"/>
      <c r="V290" s="15"/>
      <c r="W290" s="15"/>
      <c r="X290" s="15"/>
      <c r="Y290" s="15"/>
      <c r="Z290" s="15"/>
      <c r="AA290" s="15"/>
      <c r="AB290" s="15"/>
      <c r="AC290" s="15"/>
      <c r="AD290" s="15"/>
      <c r="AE290" s="15"/>
      <c r="AT290" s="265" t="s">
        <v>307</v>
      </c>
      <c r="AU290" s="265" t="s">
        <v>81</v>
      </c>
      <c r="AV290" s="15" t="s">
        <v>303</v>
      </c>
      <c r="AW290" s="15" t="s">
        <v>33</v>
      </c>
      <c r="AX290" s="15" t="s">
        <v>79</v>
      </c>
      <c r="AY290" s="265" t="s">
        <v>295</v>
      </c>
    </row>
    <row r="291" s="2" customFormat="1" ht="24.15" customHeight="1">
      <c r="A291" s="40"/>
      <c r="B291" s="41"/>
      <c r="C291" s="286" t="s">
        <v>1092</v>
      </c>
      <c r="D291" s="286" t="s">
        <v>947</v>
      </c>
      <c r="E291" s="287" t="s">
        <v>1405</v>
      </c>
      <c r="F291" s="288" t="s">
        <v>1406</v>
      </c>
      <c r="G291" s="289" t="s">
        <v>459</v>
      </c>
      <c r="H291" s="290">
        <v>1</v>
      </c>
      <c r="I291" s="291"/>
      <c r="J291" s="292">
        <f>ROUND(I291*H291,2)</f>
        <v>0</v>
      </c>
      <c r="K291" s="288" t="s">
        <v>302</v>
      </c>
      <c r="L291" s="293"/>
      <c r="M291" s="294" t="s">
        <v>21</v>
      </c>
      <c r="N291" s="295" t="s">
        <v>43</v>
      </c>
      <c r="O291" s="86"/>
      <c r="P291" s="224">
        <f>O291*H291</f>
        <v>0</v>
      </c>
      <c r="Q291" s="224">
        <v>0.021899999999999999</v>
      </c>
      <c r="R291" s="224">
        <f>Q291*H291</f>
        <v>0.021899999999999999</v>
      </c>
      <c r="S291" s="224">
        <v>0</v>
      </c>
      <c r="T291" s="225">
        <f>S291*H291</f>
        <v>0</v>
      </c>
      <c r="U291" s="40"/>
      <c r="V291" s="40"/>
      <c r="W291" s="40"/>
      <c r="X291" s="40"/>
      <c r="Y291" s="40"/>
      <c r="Z291" s="40"/>
      <c r="AA291" s="40"/>
      <c r="AB291" s="40"/>
      <c r="AC291" s="40"/>
      <c r="AD291" s="40"/>
      <c r="AE291" s="40"/>
      <c r="AR291" s="226" t="s">
        <v>997</v>
      </c>
      <c r="AT291" s="226" t="s">
        <v>947</v>
      </c>
      <c r="AU291" s="226" t="s">
        <v>81</v>
      </c>
      <c r="AY291" s="19" t="s">
        <v>295</v>
      </c>
      <c r="BE291" s="227">
        <f>IF(N291="základní",J291,0)</f>
        <v>0</v>
      </c>
      <c r="BF291" s="227">
        <f>IF(N291="snížená",J291,0)</f>
        <v>0</v>
      </c>
      <c r="BG291" s="227">
        <f>IF(N291="zákl. přenesená",J291,0)</f>
        <v>0</v>
      </c>
      <c r="BH291" s="227">
        <f>IF(N291="sníž. přenesená",J291,0)</f>
        <v>0</v>
      </c>
      <c r="BI291" s="227">
        <f>IF(N291="nulová",J291,0)</f>
        <v>0</v>
      </c>
      <c r="BJ291" s="19" t="s">
        <v>79</v>
      </c>
      <c r="BK291" s="227">
        <f>ROUND(I291*H291,2)</f>
        <v>0</v>
      </c>
      <c r="BL291" s="19" t="s">
        <v>373</v>
      </c>
      <c r="BM291" s="226" t="s">
        <v>2214</v>
      </c>
    </row>
    <row r="292" s="2" customFormat="1" ht="33" customHeight="1">
      <c r="A292" s="40"/>
      <c r="B292" s="41"/>
      <c r="C292" s="215" t="s">
        <v>1098</v>
      </c>
      <c r="D292" s="215" t="s">
        <v>298</v>
      </c>
      <c r="E292" s="216" t="s">
        <v>1408</v>
      </c>
      <c r="F292" s="217" t="s">
        <v>1409</v>
      </c>
      <c r="G292" s="218" t="s">
        <v>459</v>
      </c>
      <c r="H292" s="219">
        <v>2</v>
      </c>
      <c r="I292" s="220"/>
      <c r="J292" s="221">
        <f>ROUND(I292*H292,2)</f>
        <v>0</v>
      </c>
      <c r="K292" s="217" t="s">
        <v>302</v>
      </c>
      <c r="L292" s="46"/>
      <c r="M292" s="222" t="s">
        <v>21</v>
      </c>
      <c r="N292" s="223" t="s">
        <v>43</v>
      </c>
      <c r="O292" s="86"/>
      <c r="P292" s="224">
        <f>O292*H292</f>
        <v>0</v>
      </c>
      <c r="Q292" s="224">
        <v>1.0000000000000001E-05</v>
      </c>
      <c r="R292" s="224">
        <f>Q292*H292</f>
        <v>2.0000000000000002E-05</v>
      </c>
      <c r="S292" s="224">
        <v>0</v>
      </c>
      <c r="T292" s="225">
        <f>S292*H292</f>
        <v>0</v>
      </c>
      <c r="U292" s="40"/>
      <c r="V292" s="40"/>
      <c r="W292" s="40"/>
      <c r="X292" s="40"/>
      <c r="Y292" s="40"/>
      <c r="Z292" s="40"/>
      <c r="AA292" s="40"/>
      <c r="AB292" s="40"/>
      <c r="AC292" s="40"/>
      <c r="AD292" s="40"/>
      <c r="AE292" s="40"/>
      <c r="AR292" s="226" t="s">
        <v>373</v>
      </c>
      <c r="AT292" s="226" t="s">
        <v>298</v>
      </c>
      <c r="AU292" s="226" t="s">
        <v>81</v>
      </c>
      <c r="AY292" s="19" t="s">
        <v>295</v>
      </c>
      <c r="BE292" s="227">
        <f>IF(N292="základní",J292,0)</f>
        <v>0</v>
      </c>
      <c r="BF292" s="227">
        <f>IF(N292="snížená",J292,0)</f>
        <v>0</v>
      </c>
      <c r="BG292" s="227">
        <f>IF(N292="zákl. přenesená",J292,0)</f>
        <v>0</v>
      </c>
      <c r="BH292" s="227">
        <f>IF(N292="sníž. přenesená",J292,0)</f>
        <v>0</v>
      </c>
      <c r="BI292" s="227">
        <f>IF(N292="nulová",J292,0)</f>
        <v>0</v>
      </c>
      <c r="BJ292" s="19" t="s">
        <v>79</v>
      </c>
      <c r="BK292" s="227">
        <f>ROUND(I292*H292,2)</f>
        <v>0</v>
      </c>
      <c r="BL292" s="19" t="s">
        <v>373</v>
      </c>
      <c r="BM292" s="226" t="s">
        <v>2215</v>
      </c>
    </row>
    <row r="293" s="2" customFormat="1">
      <c r="A293" s="40"/>
      <c r="B293" s="41"/>
      <c r="C293" s="42"/>
      <c r="D293" s="228" t="s">
        <v>305</v>
      </c>
      <c r="E293" s="42"/>
      <c r="F293" s="229" t="s">
        <v>1411</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305</v>
      </c>
      <c r="AU293" s="19" t="s">
        <v>81</v>
      </c>
    </row>
    <row r="294" s="2" customFormat="1" ht="24.15" customHeight="1">
      <c r="A294" s="40"/>
      <c r="B294" s="41"/>
      <c r="C294" s="286" t="s">
        <v>1102</v>
      </c>
      <c r="D294" s="286" t="s">
        <v>947</v>
      </c>
      <c r="E294" s="287" t="s">
        <v>1412</v>
      </c>
      <c r="F294" s="288" t="s">
        <v>1413</v>
      </c>
      <c r="G294" s="289" t="s">
        <v>459</v>
      </c>
      <c r="H294" s="290">
        <v>2</v>
      </c>
      <c r="I294" s="291"/>
      <c r="J294" s="292">
        <f>ROUND(I294*H294,2)</f>
        <v>0</v>
      </c>
      <c r="K294" s="288" t="s">
        <v>302</v>
      </c>
      <c r="L294" s="293"/>
      <c r="M294" s="294" t="s">
        <v>21</v>
      </c>
      <c r="N294" s="295" t="s">
        <v>43</v>
      </c>
      <c r="O294" s="86"/>
      <c r="P294" s="224">
        <f>O294*H294</f>
        <v>0</v>
      </c>
      <c r="Q294" s="224">
        <v>0.0025000000000000001</v>
      </c>
      <c r="R294" s="224">
        <f>Q294*H294</f>
        <v>0.0050000000000000001</v>
      </c>
      <c r="S294" s="224">
        <v>0</v>
      </c>
      <c r="T294" s="225">
        <f>S294*H294</f>
        <v>0</v>
      </c>
      <c r="U294" s="40"/>
      <c r="V294" s="40"/>
      <c r="W294" s="40"/>
      <c r="X294" s="40"/>
      <c r="Y294" s="40"/>
      <c r="Z294" s="40"/>
      <c r="AA294" s="40"/>
      <c r="AB294" s="40"/>
      <c r="AC294" s="40"/>
      <c r="AD294" s="40"/>
      <c r="AE294" s="40"/>
      <c r="AR294" s="226" t="s">
        <v>997</v>
      </c>
      <c r="AT294" s="226" t="s">
        <v>947</v>
      </c>
      <c r="AU294" s="226" t="s">
        <v>81</v>
      </c>
      <c r="AY294" s="19" t="s">
        <v>295</v>
      </c>
      <c r="BE294" s="227">
        <f>IF(N294="základní",J294,0)</f>
        <v>0</v>
      </c>
      <c r="BF294" s="227">
        <f>IF(N294="snížená",J294,0)</f>
        <v>0</v>
      </c>
      <c r="BG294" s="227">
        <f>IF(N294="zákl. přenesená",J294,0)</f>
        <v>0</v>
      </c>
      <c r="BH294" s="227">
        <f>IF(N294="sníž. přenesená",J294,0)</f>
        <v>0</v>
      </c>
      <c r="BI294" s="227">
        <f>IF(N294="nulová",J294,0)</f>
        <v>0</v>
      </c>
      <c r="BJ294" s="19" t="s">
        <v>79</v>
      </c>
      <c r="BK294" s="227">
        <f>ROUND(I294*H294,2)</f>
        <v>0</v>
      </c>
      <c r="BL294" s="19" t="s">
        <v>373</v>
      </c>
      <c r="BM294" s="226" t="s">
        <v>2216</v>
      </c>
    </row>
    <row r="295" s="2" customFormat="1" ht="33" customHeight="1">
      <c r="A295" s="40"/>
      <c r="B295" s="41"/>
      <c r="C295" s="215" t="s">
        <v>1109</v>
      </c>
      <c r="D295" s="215" t="s">
        <v>298</v>
      </c>
      <c r="E295" s="216" t="s">
        <v>1415</v>
      </c>
      <c r="F295" s="217" t="s">
        <v>1416</v>
      </c>
      <c r="G295" s="218" t="s">
        <v>459</v>
      </c>
      <c r="H295" s="219">
        <v>2</v>
      </c>
      <c r="I295" s="220"/>
      <c r="J295" s="221">
        <f>ROUND(I295*H295,2)</f>
        <v>0</v>
      </c>
      <c r="K295" s="217" t="s">
        <v>302</v>
      </c>
      <c r="L295" s="46"/>
      <c r="M295" s="222" t="s">
        <v>21</v>
      </c>
      <c r="N295" s="223" t="s">
        <v>43</v>
      </c>
      <c r="O295" s="86"/>
      <c r="P295" s="224">
        <f>O295*H295</f>
        <v>0</v>
      </c>
      <c r="Q295" s="224">
        <v>1.0000000000000001E-05</v>
      </c>
      <c r="R295" s="224">
        <f>Q295*H295</f>
        <v>2.0000000000000002E-05</v>
      </c>
      <c r="S295" s="224">
        <v>0</v>
      </c>
      <c r="T295" s="225">
        <f>S295*H295</f>
        <v>0</v>
      </c>
      <c r="U295" s="40"/>
      <c r="V295" s="40"/>
      <c r="W295" s="40"/>
      <c r="X295" s="40"/>
      <c r="Y295" s="40"/>
      <c r="Z295" s="40"/>
      <c r="AA295" s="40"/>
      <c r="AB295" s="40"/>
      <c r="AC295" s="40"/>
      <c r="AD295" s="40"/>
      <c r="AE295" s="40"/>
      <c r="AR295" s="226" t="s">
        <v>373</v>
      </c>
      <c r="AT295" s="226" t="s">
        <v>298</v>
      </c>
      <c r="AU295" s="226" t="s">
        <v>81</v>
      </c>
      <c r="AY295" s="19" t="s">
        <v>295</v>
      </c>
      <c r="BE295" s="227">
        <f>IF(N295="základní",J295,0)</f>
        <v>0</v>
      </c>
      <c r="BF295" s="227">
        <f>IF(N295="snížená",J295,0)</f>
        <v>0</v>
      </c>
      <c r="BG295" s="227">
        <f>IF(N295="zákl. přenesená",J295,0)</f>
        <v>0</v>
      </c>
      <c r="BH295" s="227">
        <f>IF(N295="sníž. přenesená",J295,0)</f>
        <v>0</v>
      </c>
      <c r="BI295" s="227">
        <f>IF(N295="nulová",J295,0)</f>
        <v>0</v>
      </c>
      <c r="BJ295" s="19" t="s">
        <v>79</v>
      </c>
      <c r="BK295" s="227">
        <f>ROUND(I295*H295,2)</f>
        <v>0</v>
      </c>
      <c r="BL295" s="19" t="s">
        <v>373</v>
      </c>
      <c r="BM295" s="226" t="s">
        <v>2217</v>
      </c>
    </row>
    <row r="296" s="2" customFormat="1">
      <c r="A296" s="40"/>
      <c r="B296" s="41"/>
      <c r="C296" s="42"/>
      <c r="D296" s="228" t="s">
        <v>305</v>
      </c>
      <c r="E296" s="42"/>
      <c r="F296" s="229" t="s">
        <v>1418</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9" t="s">
        <v>305</v>
      </c>
      <c r="AU296" s="19" t="s">
        <v>81</v>
      </c>
    </row>
    <row r="297" s="2" customFormat="1" ht="24.15" customHeight="1">
      <c r="A297" s="40"/>
      <c r="B297" s="41"/>
      <c r="C297" s="286" t="s">
        <v>1114</v>
      </c>
      <c r="D297" s="286" t="s">
        <v>947</v>
      </c>
      <c r="E297" s="287" t="s">
        <v>1419</v>
      </c>
      <c r="F297" s="288" t="s">
        <v>1420</v>
      </c>
      <c r="G297" s="289" t="s">
        <v>459</v>
      </c>
      <c r="H297" s="290">
        <v>2</v>
      </c>
      <c r="I297" s="291"/>
      <c r="J297" s="292">
        <f>ROUND(I297*H297,2)</f>
        <v>0</v>
      </c>
      <c r="K297" s="288" t="s">
        <v>302</v>
      </c>
      <c r="L297" s="293"/>
      <c r="M297" s="294" t="s">
        <v>21</v>
      </c>
      <c r="N297" s="295" t="s">
        <v>43</v>
      </c>
      <c r="O297" s="86"/>
      <c r="P297" s="224">
        <f>O297*H297</f>
        <v>0</v>
      </c>
      <c r="Q297" s="224">
        <v>0.0067000000000000002</v>
      </c>
      <c r="R297" s="224">
        <f>Q297*H297</f>
        <v>0.013400000000000001</v>
      </c>
      <c r="S297" s="224">
        <v>0</v>
      </c>
      <c r="T297" s="225">
        <f>S297*H297</f>
        <v>0</v>
      </c>
      <c r="U297" s="40"/>
      <c r="V297" s="40"/>
      <c r="W297" s="40"/>
      <c r="X297" s="40"/>
      <c r="Y297" s="40"/>
      <c r="Z297" s="40"/>
      <c r="AA297" s="40"/>
      <c r="AB297" s="40"/>
      <c r="AC297" s="40"/>
      <c r="AD297" s="40"/>
      <c r="AE297" s="40"/>
      <c r="AR297" s="226" t="s">
        <v>997</v>
      </c>
      <c r="AT297" s="226" t="s">
        <v>947</v>
      </c>
      <c r="AU297" s="226" t="s">
        <v>81</v>
      </c>
      <c r="AY297" s="19" t="s">
        <v>295</v>
      </c>
      <c r="BE297" s="227">
        <f>IF(N297="základní",J297,0)</f>
        <v>0</v>
      </c>
      <c r="BF297" s="227">
        <f>IF(N297="snížená",J297,0)</f>
        <v>0</v>
      </c>
      <c r="BG297" s="227">
        <f>IF(N297="zákl. přenesená",J297,0)</f>
        <v>0</v>
      </c>
      <c r="BH297" s="227">
        <f>IF(N297="sníž. přenesená",J297,0)</f>
        <v>0</v>
      </c>
      <c r="BI297" s="227">
        <f>IF(N297="nulová",J297,0)</f>
        <v>0</v>
      </c>
      <c r="BJ297" s="19" t="s">
        <v>79</v>
      </c>
      <c r="BK297" s="227">
        <f>ROUND(I297*H297,2)</f>
        <v>0</v>
      </c>
      <c r="BL297" s="19" t="s">
        <v>373</v>
      </c>
      <c r="BM297" s="226" t="s">
        <v>2218</v>
      </c>
    </row>
    <row r="298" s="2" customFormat="1" ht="33" customHeight="1">
      <c r="A298" s="40"/>
      <c r="B298" s="41"/>
      <c r="C298" s="215" t="s">
        <v>1119</v>
      </c>
      <c r="D298" s="215" t="s">
        <v>298</v>
      </c>
      <c r="E298" s="216" t="s">
        <v>1422</v>
      </c>
      <c r="F298" s="217" t="s">
        <v>1423</v>
      </c>
      <c r="G298" s="218" t="s">
        <v>459</v>
      </c>
      <c r="H298" s="219">
        <v>3</v>
      </c>
      <c r="I298" s="220"/>
      <c r="J298" s="221">
        <f>ROUND(I298*H298,2)</f>
        <v>0</v>
      </c>
      <c r="K298" s="217" t="s">
        <v>302</v>
      </c>
      <c r="L298" s="46"/>
      <c r="M298" s="222" t="s">
        <v>21</v>
      </c>
      <c r="N298" s="223" t="s">
        <v>43</v>
      </c>
      <c r="O298" s="86"/>
      <c r="P298" s="224">
        <f>O298*H298</f>
        <v>0</v>
      </c>
      <c r="Q298" s="224">
        <v>1.0000000000000001E-05</v>
      </c>
      <c r="R298" s="224">
        <f>Q298*H298</f>
        <v>3.0000000000000004E-05</v>
      </c>
      <c r="S298" s="224">
        <v>0</v>
      </c>
      <c r="T298" s="225">
        <f>S298*H298</f>
        <v>0</v>
      </c>
      <c r="U298" s="40"/>
      <c r="V298" s="40"/>
      <c r="W298" s="40"/>
      <c r="X298" s="40"/>
      <c r="Y298" s="40"/>
      <c r="Z298" s="40"/>
      <c r="AA298" s="40"/>
      <c r="AB298" s="40"/>
      <c r="AC298" s="40"/>
      <c r="AD298" s="40"/>
      <c r="AE298" s="40"/>
      <c r="AR298" s="226" t="s">
        <v>373</v>
      </c>
      <c r="AT298" s="226" t="s">
        <v>298</v>
      </c>
      <c r="AU298" s="226" t="s">
        <v>81</v>
      </c>
      <c r="AY298" s="19" t="s">
        <v>295</v>
      </c>
      <c r="BE298" s="227">
        <f>IF(N298="základní",J298,0)</f>
        <v>0</v>
      </c>
      <c r="BF298" s="227">
        <f>IF(N298="snížená",J298,0)</f>
        <v>0</v>
      </c>
      <c r="BG298" s="227">
        <f>IF(N298="zákl. přenesená",J298,0)</f>
        <v>0</v>
      </c>
      <c r="BH298" s="227">
        <f>IF(N298="sníž. přenesená",J298,0)</f>
        <v>0</v>
      </c>
      <c r="BI298" s="227">
        <f>IF(N298="nulová",J298,0)</f>
        <v>0</v>
      </c>
      <c r="BJ298" s="19" t="s">
        <v>79</v>
      </c>
      <c r="BK298" s="227">
        <f>ROUND(I298*H298,2)</f>
        <v>0</v>
      </c>
      <c r="BL298" s="19" t="s">
        <v>373</v>
      </c>
      <c r="BM298" s="226" t="s">
        <v>2219</v>
      </c>
    </row>
    <row r="299" s="2" customFormat="1">
      <c r="A299" s="40"/>
      <c r="B299" s="41"/>
      <c r="C299" s="42"/>
      <c r="D299" s="228" t="s">
        <v>305</v>
      </c>
      <c r="E299" s="42"/>
      <c r="F299" s="229" t="s">
        <v>1425</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305</v>
      </c>
      <c r="AU299" s="19" t="s">
        <v>81</v>
      </c>
    </row>
    <row r="300" s="2" customFormat="1" ht="24.15" customHeight="1">
      <c r="A300" s="40"/>
      <c r="B300" s="41"/>
      <c r="C300" s="286" t="s">
        <v>1124</v>
      </c>
      <c r="D300" s="286" t="s">
        <v>947</v>
      </c>
      <c r="E300" s="287" t="s">
        <v>1426</v>
      </c>
      <c r="F300" s="288" t="s">
        <v>1427</v>
      </c>
      <c r="G300" s="289" t="s">
        <v>459</v>
      </c>
      <c r="H300" s="290">
        <v>3</v>
      </c>
      <c r="I300" s="291"/>
      <c r="J300" s="292">
        <f>ROUND(I300*H300,2)</f>
        <v>0</v>
      </c>
      <c r="K300" s="288" t="s">
        <v>302</v>
      </c>
      <c r="L300" s="293"/>
      <c r="M300" s="294" t="s">
        <v>21</v>
      </c>
      <c r="N300" s="295" t="s">
        <v>43</v>
      </c>
      <c r="O300" s="86"/>
      <c r="P300" s="224">
        <f>O300*H300</f>
        <v>0</v>
      </c>
      <c r="Q300" s="224">
        <v>0.00089999999999999998</v>
      </c>
      <c r="R300" s="224">
        <f>Q300*H300</f>
        <v>0.0027000000000000001</v>
      </c>
      <c r="S300" s="224">
        <v>0</v>
      </c>
      <c r="T300" s="225">
        <f>S300*H300</f>
        <v>0</v>
      </c>
      <c r="U300" s="40"/>
      <c r="V300" s="40"/>
      <c r="W300" s="40"/>
      <c r="X300" s="40"/>
      <c r="Y300" s="40"/>
      <c r="Z300" s="40"/>
      <c r="AA300" s="40"/>
      <c r="AB300" s="40"/>
      <c r="AC300" s="40"/>
      <c r="AD300" s="40"/>
      <c r="AE300" s="40"/>
      <c r="AR300" s="226" t="s">
        <v>997</v>
      </c>
      <c r="AT300" s="226" t="s">
        <v>947</v>
      </c>
      <c r="AU300" s="226" t="s">
        <v>81</v>
      </c>
      <c r="AY300" s="19" t="s">
        <v>295</v>
      </c>
      <c r="BE300" s="227">
        <f>IF(N300="základní",J300,0)</f>
        <v>0</v>
      </c>
      <c r="BF300" s="227">
        <f>IF(N300="snížená",J300,0)</f>
        <v>0</v>
      </c>
      <c r="BG300" s="227">
        <f>IF(N300="zákl. přenesená",J300,0)</f>
        <v>0</v>
      </c>
      <c r="BH300" s="227">
        <f>IF(N300="sníž. přenesená",J300,0)</f>
        <v>0</v>
      </c>
      <c r="BI300" s="227">
        <f>IF(N300="nulová",J300,0)</f>
        <v>0</v>
      </c>
      <c r="BJ300" s="19" t="s">
        <v>79</v>
      </c>
      <c r="BK300" s="227">
        <f>ROUND(I300*H300,2)</f>
        <v>0</v>
      </c>
      <c r="BL300" s="19" t="s">
        <v>373</v>
      </c>
      <c r="BM300" s="226" t="s">
        <v>2220</v>
      </c>
    </row>
    <row r="301" s="2" customFormat="1" ht="33" customHeight="1">
      <c r="A301" s="40"/>
      <c r="B301" s="41"/>
      <c r="C301" s="215" t="s">
        <v>1129</v>
      </c>
      <c r="D301" s="215" t="s">
        <v>298</v>
      </c>
      <c r="E301" s="216" t="s">
        <v>1430</v>
      </c>
      <c r="F301" s="217" t="s">
        <v>1431</v>
      </c>
      <c r="G301" s="218" t="s">
        <v>459</v>
      </c>
      <c r="H301" s="219">
        <v>7</v>
      </c>
      <c r="I301" s="220"/>
      <c r="J301" s="221">
        <f>ROUND(I301*H301,2)</f>
        <v>0</v>
      </c>
      <c r="K301" s="217" t="s">
        <v>302</v>
      </c>
      <c r="L301" s="46"/>
      <c r="M301" s="222" t="s">
        <v>21</v>
      </c>
      <c r="N301" s="223" t="s">
        <v>43</v>
      </c>
      <c r="O301" s="86"/>
      <c r="P301" s="224">
        <f>O301*H301</f>
        <v>0</v>
      </c>
      <c r="Q301" s="224">
        <v>0.00022000000000000001</v>
      </c>
      <c r="R301" s="224">
        <f>Q301*H301</f>
        <v>0.0015400000000000001</v>
      </c>
      <c r="S301" s="224">
        <v>0</v>
      </c>
      <c r="T301" s="225">
        <f>S301*H301</f>
        <v>0</v>
      </c>
      <c r="U301" s="40"/>
      <c r="V301" s="40"/>
      <c r="W301" s="40"/>
      <c r="X301" s="40"/>
      <c r="Y301" s="40"/>
      <c r="Z301" s="40"/>
      <c r="AA301" s="40"/>
      <c r="AB301" s="40"/>
      <c r="AC301" s="40"/>
      <c r="AD301" s="40"/>
      <c r="AE301" s="40"/>
      <c r="AR301" s="226" t="s">
        <v>373</v>
      </c>
      <c r="AT301" s="226" t="s">
        <v>298</v>
      </c>
      <c r="AU301" s="226" t="s">
        <v>81</v>
      </c>
      <c r="AY301" s="19" t="s">
        <v>295</v>
      </c>
      <c r="BE301" s="227">
        <f>IF(N301="základní",J301,0)</f>
        <v>0</v>
      </c>
      <c r="BF301" s="227">
        <f>IF(N301="snížená",J301,0)</f>
        <v>0</v>
      </c>
      <c r="BG301" s="227">
        <f>IF(N301="zákl. přenesená",J301,0)</f>
        <v>0</v>
      </c>
      <c r="BH301" s="227">
        <f>IF(N301="sníž. přenesená",J301,0)</f>
        <v>0</v>
      </c>
      <c r="BI301" s="227">
        <f>IF(N301="nulová",J301,0)</f>
        <v>0</v>
      </c>
      <c r="BJ301" s="19" t="s">
        <v>79</v>
      </c>
      <c r="BK301" s="227">
        <f>ROUND(I301*H301,2)</f>
        <v>0</v>
      </c>
      <c r="BL301" s="19" t="s">
        <v>373</v>
      </c>
      <c r="BM301" s="226" t="s">
        <v>2221</v>
      </c>
    </row>
    <row r="302" s="2" customFormat="1">
      <c r="A302" s="40"/>
      <c r="B302" s="41"/>
      <c r="C302" s="42"/>
      <c r="D302" s="228" t="s">
        <v>305</v>
      </c>
      <c r="E302" s="42"/>
      <c r="F302" s="229" t="s">
        <v>1433</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305</v>
      </c>
      <c r="AU302" s="19" t="s">
        <v>81</v>
      </c>
    </row>
    <row r="303" s="13" customFormat="1">
      <c r="A303" s="13"/>
      <c r="B303" s="233"/>
      <c r="C303" s="234"/>
      <c r="D303" s="235" t="s">
        <v>307</v>
      </c>
      <c r="E303" s="236" t="s">
        <v>21</v>
      </c>
      <c r="F303" s="237" t="s">
        <v>1434</v>
      </c>
      <c r="G303" s="234"/>
      <c r="H303" s="236" t="s">
        <v>21</v>
      </c>
      <c r="I303" s="238"/>
      <c r="J303" s="234"/>
      <c r="K303" s="234"/>
      <c r="L303" s="239"/>
      <c r="M303" s="240"/>
      <c r="N303" s="241"/>
      <c r="O303" s="241"/>
      <c r="P303" s="241"/>
      <c r="Q303" s="241"/>
      <c r="R303" s="241"/>
      <c r="S303" s="241"/>
      <c r="T303" s="242"/>
      <c r="U303" s="13"/>
      <c r="V303" s="13"/>
      <c r="W303" s="13"/>
      <c r="X303" s="13"/>
      <c r="Y303" s="13"/>
      <c r="Z303" s="13"/>
      <c r="AA303" s="13"/>
      <c r="AB303" s="13"/>
      <c r="AC303" s="13"/>
      <c r="AD303" s="13"/>
      <c r="AE303" s="13"/>
      <c r="AT303" s="243" t="s">
        <v>307</v>
      </c>
      <c r="AU303" s="243" t="s">
        <v>81</v>
      </c>
      <c r="AV303" s="13" t="s">
        <v>79</v>
      </c>
      <c r="AW303" s="13" t="s">
        <v>33</v>
      </c>
      <c r="AX303" s="13" t="s">
        <v>72</v>
      </c>
      <c r="AY303" s="243" t="s">
        <v>295</v>
      </c>
    </row>
    <row r="304" s="14" customFormat="1">
      <c r="A304" s="14"/>
      <c r="B304" s="244"/>
      <c r="C304" s="245"/>
      <c r="D304" s="235" t="s">
        <v>307</v>
      </c>
      <c r="E304" s="246" t="s">
        <v>21</v>
      </c>
      <c r="F304" s="247" t="s">
        <v>79</v>
      </c>
      <c r="G304" s="245"/>
      <c r="H304" s="248">
        <v>1</v>
      </c>
      <c r="I304" s="249"/>
      <c r="J304" s="245"/>
      <c r="K304" s="245"/>
      <c r="L304" s="250"/>
      <c r="M304" s="251"/>
      <c r="N304" s="252"/>
      <c r="O304" s="252"/>
      <c r="P304" s="252"/>
      <c r="Q304" s="252"/>
      <c r="R304" s="252"/>
      <c r="S304" s="252"/>
      <c r="T304" s="253"/>
      <c r="U304" s="14"/>
      <c r="V304" s="14"/>
      <c r="W304" s="14"/>
      <c r="X304" s="14"/>
      <c r="Y304" s="14"/>
      <c r="Z304" s="14"/>
      <c r="AA304" s="14"/>
      <c r="AB304" s="14"/>
      <c r="AC304" s="14"/>
      <c r="AD304" s="14"/>
      <c r="AE304" s="14"/>
      <c r="AT304" s="254" t="s">
        <v>307</v>
      </c>
      <c r="AU304" s="254" t="s">
        <v>81</v>
      </c>
      <c r="AV304" s="14" t="s">
        <v>81</v>
      </c>
      <c r="AW304" s="14" t="s">
        <v>33</v>
      </c>
      <c r="AX304" s="14" t="s">
        <v>72</v>
      </c>
      <c r="AY304" s="254" t="s">
        <v>295</v>
      </c>
    </row>
    <row r="305" s="13" customFormat="1">
      <c r="A305" s="13"/>
      <c r="B305" s="233"/>
      <c r="C305" s="234"/>
      <c r="D305" s="235" t="s">
        <v>307</v>
      </c>
      <c r="E305" s="236" t="s">
        <v>21</v>
      </c>
      <c r="F305" s="237" t="s">
        <v>1435</v>
      </c>
      <c r="G305" s="234"/>
      <c r="H305" s="236" t="s">
        <v>21</v>
      </c>
      <c r="I305" s="238"/>
      <c r="J305" s="234"/>
      <c r="K305" s="234"/>
      <c r="L305" s="239"/>
      <c r="M305" s="240"/>
      <c r="N305" s="241"/>
      <c r="O305" s="241"/>
      <c r="P305" s="241"/>
      <c r="Q305" s="241"/>
      <c r="R305" s="241"/>
      <c r="S305" s="241"/>
      <c r="T305" s="242"/>
      <c r="U305" s="13"/>
      <c r="V305" s="13"/>
      <c r="W305" s="13"/>
      <c r="X305" s="13"/>
      <c r="Y305" s="13"/>
      <c r="Z305" s="13"/>
      <c r="AA305" s="13"/>
      <c r="AB305" s="13"/>
      <c r="AC305" s="13"/>
      <c r="AD305" s="13"/>
      <c r="AE305" s="13"/>
      <c r="AT305" s="243" t="s">
        <v>307</v>
      </c>
      <c r="AU305" s="243" t="s">
        <v>81</v>
      </c>
      <c r="AV305" s="13" t="s">
        <v>79</v>
      </c>
      <c r="AW305" s="13" t="s">
        <v>33</v>
      </c>
      <c r="AX305" s="13" t="s">
        <v>72</v>
      </c>
      <c r="AY305" s="243" t="s">
        <v>295</v>
      </c>
    </row>
    <row r="306" s="14" customFormat="1">
      <c r="A306" s="14"/>
      <c r="B306" s="244"/>
      <c r="C306" s="245"/>
      <c r="D306" s="235" t="s">
        <v>307</v>
      </c>
      <c r="E306" s="246" t="s">
        <v>21</v>
      </c>
      <c r="F306" s="247" t="s">
        <v>79</v>
      </c>
      <c r="G306" s="245"/>
      <c r="H306" s="248">
        <v>1</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307</v>
      </c>
      <c r="AU306" s="254" t="s">
        <v>81</v>
      </c>
      <c r="AV306" s="14" t="s">
        <v>81</v>
      </c>
      <c r="AW306" s="14" t="s">
        <v>33</v>
      </c>
      <c r="AX306" s="14" t="s">
        <v>72</v>
      </c>
      <c r="AY306" s="254" t="s">
        <v>295</v>
      </c>
    </row>
    <row r="307" s="13" customFormat="1">
      <c r="A307" s="13"/>
      <c r="B307" s="233"/>
      <c r="C307" s="234"/>
      <c r="D307" s="235" t="s">
        <v>307</v>
      </c>
      <c r="E307" s="236" t="s">
        <v>21</v>
      </c>
      <c r="F307" s="237" t="s">
        <v>1436</v>
      </c>
      <c r="G307" s="234"/>
      <c r="H307" s="236" t="s">
        <v>21</v>
      </c>
      <c r="I307" s="238"/>
      <c r="J307" s="234"/>
      <c r="K307" s="234"/>
      <c r="L307" s="239"/>
      <c r="M307" s="240"/>
      <c r="N307" s="241"/>
      <c r="O307" s="241"/>
      <c r="P307" s="241"/>
      <c r="Q307" s="241"/>
      <c r="R307" s="241"/>
      <c r="S307" s="241"/>
      <c r="T307" s="242"/>
      <c r="U307" s="13"/>
      <c r="V307" s="13"/>
      <c r="W307" s="13"/>
      <c r="X307" s="13"/>
      <c r="Y307" s="13"/>
      <c r="Z307" s="13"/>
      <c r="AA307" s="13"/>
      <c r="AB307" s="13"/>
      <c r="AC307" s="13"/>
      <c r="AD307" s="13"/>
      <c r="AE307" s="13"/>
      <c r="AT307" s="243" t="s">
        <v>307</v>
      </c>
      <c r="AU307" s="243" t="s">
        <v>81</v>
      </c>
      <c r="AV307" s="13" t="s">
        <v>79</v>
      </c>
      <c r="AW307" s="13" t="s">
        <v>33</v>
      </c>
      <c r="AX307" s="13" t="s">
        <v>72</v>
      </c>
      <c r="AY307" s="243" t="s">
        <v>295</v>
      </c>
    </row>
    <row r="308" s="14" customFormat="1">
      <c r="A308" s="14"/>
      <c r="B308" s="244"/>
      <c r="C308" s="245"/>
      <c r="D308" s="235" t="s">
        <v>307</v>
      </c>
      <c r="E308" s="246" t="s">
        <v>21</v>
      </c>
      <c r="F308" s="247" t="s">
        <v>81</v>
      </c>
      <c r="G308" s="245"/>
      <c r="H308" s="248">
        <v>2</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307</v>
      </c>
      <c r="AU308" s="254" t="s">
        <v>81</v>
      </c>
      <c r="AV308" s="14" t="s">
        <v>81</v>
      </c>
      <c r="AW308" s="14" t="s">
        <v>33</v>
      </c>
      <c r="AX308" s="14" t="s">
        <v>72</v>
      </c>
      <c r="AY308" s="254" t="s">
        <v>295</v>
      </c>
    </row>
    <row r="309" s="13" customFormat="1">
      <c r="A309" s="13"/>
      <c r="B309" s="233"/>
      <c r="C309" s="234"/>
      <c r="D309" s="235" t="s">
        <v>307</v>
      </c>
      <c r="E309" s="236" t="s">
        <v>21</v>
      </c>
      <c r="F309" s="237" t="s">
        <v>1437</v>
      </c>
      <c r="G309" s="234"/>
      <c r="H309" s="236" t="s">
        <v>21</v>
      </c>
      <c r="I309" s="238"/>
      <c r="J309" s="234"/>
      <c r="K309" s="234"/>
      <c r="L309" s="239"/>
      <c r="M309" s="240"/>
      <c r="N309" s="241"/>
      <c r="O309" s="241"/>
      <c r="P309" s="241"/>
      <c r="Q309" s="241"/>
      <c r="R309" s="241"/>
      <c r="S309" s="241"/>
      <c r="T309" s="242"/>
      <c r="U309" s="13"/>
      <c r="V309" s="13"/>
      <c r="W309" s="13"/>
      <c r="X309" s="13"/>
      <c r="Y309" s="13"/>
      <c r="Z309" s="13"/>
      <c r="AA309" s="13"/>
      <c r="AB309" s="13"/>
      <c r="AC309" s="13"/>
      <c r="AD309" s="13"/>
      <c r="AE309" s="13"/>
      <c r="AT309" s="243" t="s">
        <v>307</v>
      </c>
      <c r="AU309" s="243" t="s">
        <v>81</v>
      </c>
      <c r="AV309" s="13" t="s">
        <v>79</v>
      </c>
      <c r="AW309" s="13" t="s">
        <v>33</v>
      </c>
      <c r="AX309" s="13" t="s">
        <v>72</v>
      </c>
      <c r="AY309" s="243" t="s">
        <v>295</v>
      </c>
    </row>
    <row r="310" s="14" customFormat="1">
      <c r="A310" s="14"/>
      <c r="B310" s="244"/>
      <c r="C310" s="245"/>
      <c r="D310" s="235" t="s">
        <v>307</v>
      </c>
      <c r="E310" s="246" t="s">
        <v>21</v>
      </c>
      <c r="F310" s="247" t="s">
        <v>79</v>
      </c>
      <c r="G310" s="245"/>
      <c r="H310" s="248">
        <v>1</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307</v>
      </c>
      <c r="AU310" s="254" t="s">
        <v>81</v>
      </c>
      <c r="AV310" s="14" t="s">
        <v>81</v>
      </c>
      <c r="AW310" s="14" t="s">
        <v>33</v>
      </c>
      <c r="AX310" s="14" t="s">
        <v>72</v>
      </c>
      <c r="AY310" s="254" t="s">
        <v>295</v>
      </c>
    </row>
    <row r="311" s="13" customFormat="1">
      <c r="A311" s="13"/>
      <c r="B311" s="233"/>
      <c r="C311" s="234"/>
      <c r="D311" s="235" t="s">
        <v>307</v>
      </c>
      <c r="E311" s="236" t="s">
        <v>21</v>
      </c>
      <c r="F311" s="237" t="s">
        <v>1751</v>
      </c>
      <c r="G311" s="234"/>
      <c r="H311" s="236" t="s">
        <v>21</v>
      </c>
      <c r="I311" s="238"/>
      <c r="J311" s="234"/>
      <c r="K311" s="234"/>
      <c r="L311" s="239"/>
      <c r="M311" s="240"/>
      <c r="N311" s="241"/>
      <c r="O311" s="241"/>
      <c r="P311" s="241"/>
      <c r="Q311" s="241"/>
      <c r="R311" s="241"/>
      <c r="S311" s="241"/>
      <c r="T311" s="242"/>
      <c r="U311" s="13"/>
      <c r="V311" s="13"/>
      <c r="W311" s="13"/>
      <c r="X311" s="13"/>
      <c r="Y311" s="13"/>
      <c r="Z311" s="13"/>
      <c r="AA311" s="13"/>
      <c r="AB311" s="13"/>
      <c r="AC311" s="13"/>
      <c r="AD311" s="13"/>
      <c r="AE311" s="13"/>
      <c r="AT311" s="243" t="s">
        <v>307</v>
      </c>
      <c r="AU311" s="243" t="s">
        <v>81</v>
      </c>
      <c r="AV311" s="13" t="s">
        <v>79</v>
      </c>
      <c r="AW311" s="13" t="s">
        <v>33</v>
      </c>
      <c r="AX311" s="13" t="s">
        <v>72</v>
      </c>
      <c r="AY311" s="243" t="s">
        <v>295</v>
      </c>
    </row>
    <row r="312" s="14" customFormat="1">
      <c r="A312" s="14"/>
      <c r="B312" s="244"/>
      <c r="C312" s="245"/>
      <c r="D312" s="235" t="s">
        <v>307</v>
      </c>
      <c r="E312" s="246" t="s">
        <v>21</v>
      </c>
      <c r="F312" s="247" t="s">
        <v>79</v>
      </c>
      <c r="G312" s="245"/>
      <c r="H312" s="248">
        <v>1</v>
      </c>
      <c r="I312" s="249"/>
      <c r="J312" s="245"/>
      <c r="K312" s="245"/>
      <c r="L312" s="250"/>
      <c r="M312" s="251"/>
      <c r="N312" s="252"/>
      <c r="O312" s="252"/>
      <c r="P312" s="252"/>
      <c r="Q312" s="252"/>
      <c r="R312" s="252"/>
      <c r="S312" s="252"/>
      <c r="T312" s="253"/>
      <c r="U312" s="14"/>
      <c r="V312" s="14"/>
      <c r="W312" s="14"/>
      <c r="X312" s="14"/>
      <c r="Y312" s="14"/>
      <c r="Z312" s="14"/>
      <c r="AA312" s="14"/>
      <c r="AB312" s="14"/>
      <c r="AC312" s="14"/>
      <c r="AD312" s="14"/>
      <c r="AE312" s="14"/>
      <c r="AT312" s="254" t="s">
        <v>307</v>
      </c>
      <c r="AU312" s="254" t="s">
        <v>81</v>
      </c>
      <c r="AV312" s="14" t="s">
        <v>81</v>
      </c>
      <c r="AW312" s="14" t="s">
        <v>33</v>
      </c>
      <c r="AX312" s="14" t="s">
        <v>72</v>
      </c>
      <c r="AY312" s="254" t="s">
        <v>295</v>
      </c>
    </row>
    <row r="313" s="13" customFormat="1">
      <c r="A313" s="13"/>
      <c r="B313" s="233"/>
      <c r="C313" s="234"/>
      <c r="D313" s="235" t="s">
        <v>307</v>
      </c>
      <c r="E313" s="236" t="s">
        <v>21</v>
      </c>
      <c r="F313" s="237" t="s">
        <v>1752</v>
      </c>
      <c r="G313" s="234"/>
      <c r="H313" s="236" t="s">
        <v>21</v>
      </c>
      <c r="I313" s="238"/>
      <c r="J313" s="234"/>
      <c r="K313" s="234"/>
      <c r="L313" s="239"/>
      <c r="M313" s="240"/>
      <c r="N313" s="241"/>
      <c r="O313" s="241"/>
      <c r="P313" s="241"/>
      <c r="Q313" s="241"/>
      <c r="R313" s="241"/>
      <c r="S313" s="241"/>
      <c r="T313" s="242"/>
      <c r="U313" s="13"/>
      <c r="V313" s="13"/>
      <c r="W313" s="13"/>
      <c r="X313" s="13"/>
      <c r="Y313" s="13"/>
      <c r="Z313" s="13"/>
      <c r="AA313" s="13"/>
      <c r="AB313" s="13"/>
      <c r="AC313" s="13"/>
      <c r="AD313" s="13"/>
      <c r="AE313" s="13"/>
      <c r="AT313" s="243" t="s">
        <v>307</v>
      </c>
      <c r="AU313" s="243" t="s">
        <v>81</v>
      </c>
      <c r="AV313" s="13" t="s">
        <v>79</v>
      </c>
      <c r="AW313" s="13" t="s">
        <v>33</v>
      </c>
      <c r="AX313" s="13" t="s">
        <v>72</v>
      </c>
      <c r="AY313" s="243" t="s">
        <v>295</v>
      </c>
    </row>
    <row r="314" s="14" customFormat="1">
      <c r="A314" s="14"/>
      <c r="B314" s="244"/>
      <c r="C314" s="245"/>
      <c r="D314" s="235" t="s">
        <v>307</v>
      </c>
      <c r="E314" s="246" t="s">
        <v>21</v>
      </c>
      <c r="F314" s="247" t="s">
        <v>79</v>
      </c>
      <c r="G314" s="245"/>
      <c r="H314" s="248">
        <v>1</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307</v>
      </c>
      <c r="AU314" s="254" t="s">
        <v>81</v>
      </c>
      <c r="AV314" s="14" t="s">
        <v>81</v>
      </c>
      <c r="AW314" s="14" t="s">
        <v>33</v>
      </c>
      <c r="AX314" s="14" t="s">
        <v>72</v>
      </c>
      <c r="AY314" s="254" t="s">
        <v>295</v>
      </c>
    </row>
    <row r="315" s="15" customFormat="1">
      <c r="A315" s="15"/>
      <c r="B315" s="255"/>
      <c r="C315" s="256"/>
      <c r="D315" s="235" t="s">
        <v>307</v>
      </c>
      <c r="E315" s="257" t="s">
        <v>21</v>
      </c>
      <c r="F315" s="258" t="s">
        <v>312</v>
      </c>
      <c r="G315" s="256"/>
      <c r="H315" s="259">
        <v>7</v>
      </c>
      <c r="I315" s="260"/>
      <c r="J315" s="256"/>
      <c r="K315" s="256"/>
      <c r="L315" s="261"/>
      <c r="M315" s="262"/>
      <c r="N315" s="263"/>
      <c r="O315" s="263"/>
      <c r="P315" s="263"/>
      <c r="Q315" s="263"/>
      <c r="R315" s="263"/>
      <c r="S315" s="263"/>
      <c r="T315" s="264"/>
      <c r="U315" s="15"/>
      <c r="V315" s="15"/>
      <c r="W315" s="15"/>
      <c r="X315" s="15"/>
      <c r="Y315" s="15"/>
      <c r="Z315" s="15"/>
      <c r="AA315" s="15"/>
      <c r="AB315" s="15"/>
      <c r="AC315" s="15"/>
      <c r="AD315" s="15"/>
      <c r="AE315" s="15"/>
      <c r="AT315" s="265" t="s">
        <v>307</v>
      </c>
      <c r="AU315" s="265" t="s">
        <v>81</v>
      </c>
      <c r="AV315" s="15" t="s">
        <v>303</v>
      </c>
      <c r="AW315" s="15" t="s">
        <v>33</v>
      </c>
      <c r="AX315" s="15" t="s">
        <v>79</v>
      </c>
      <c r="AY315" s="265" t="s">
        <v>295</v>
      </c>
    </row>
    <row r="316" s="2" customFormat="1" ht="37.8" customHeight="1">
      <c r="A316" s="40"/>
      <c r="B316" s="41"/>
      <c r="C316" s="286" t="s">
        <v>863</v>
      </c>
      <c r="D316" s="286" t="s">
        <v>947</v>
      </c>
      <c r="E316" s="287" t="s">
        <v>995</v>
      </c>
      <c r="F316" s="288" t="s">
        <v>996</v>
      </c>
      <c r="G316" s="289" t="s">
        <v>459</v>
      </c>
      <c r="H316" s="290">
        <v>3</v>
      </c>
      <c r="I316" s="291"/>
      <c r="J316" s="292">
        <f>ROUND(I316*H316,2)</f>
        <v>0</v>
      </c>
      <c r="K316" s="288" t="s">
        <v>302</v>
      </c>
      <c r="L316" s="293"/>
      <c r="M316" s="294" t="s">
        <v>21</v>
      </c>
      <c r="N316" s="295" t="s">
        <v>43</v>
      </c>
      <c r="O316" s="86"/>
      <c r="P316" s="224">
        <f>O316*H316</f>
        <v>0</v>
      </c>
      <c r="Q316" s="224">
        <v>0.012489999999999999</v>
      </c>
      <c r="R316" s="224">
        <f>Q316*H316</f>
        <v>0.037469999999999996</v>
      </c>
      <c r="S316" s="224">
        <v>0</v>
      </c>
      <c r="T316" s="225">
        <f>S316*H316</f>
        <v>0</v>
      </c>
      <c r="U316" s="40"/>
      <c r="V316" s="40"/>
      <c r="W316" s="40"/>
      <c r="X316" s="40"/>
      <c r="Y316" s="40"/>
      <c r="Z316" s="40"/>
      <c r="AA316" s="40"/>
      <c r="AB316" s="40"/>
      <c r="AC316" s="40"/>
      <c r="AD316" s="40"/>
      <c r="AE316" s="40"/>
      <c r="AR316" s="226" t="s">
        <v>997</v>
      </c>
      <c r="AT316" s="226" t="s">
        <v>947</v>
      </c>
      <c r="AU316" s="226" t="s">
        <v>81</v>
      </c>
      <c r="AY316" s="19" t="s">
        <v>295</v>
      </c>
      <c r="BE316" s="227">
        <f>IF(N316="základní",J316,0)</f>
        <v>0</v>
      </c>
      <c r="BF316" s="227">
        <f>IF(N316="snížená",J316,0)</f>
        <v>0</v>
      </c>
      <c r="BG316" s="227">
        <f>IF(N316="zákl. přenesená",J316,0)</f>
        <v>0</v>
      </c>
      <c r="BH316" s="227">
        <f>IF(N316="sníž. přenesená",J316,0)</f>
        <v>0</v>
      </c>
      <c r="BI316" s="227">
        <f>IF(N316="nulová",J316,0)</f>
        <v>0</v>
      </c>
      <c r="BJ316" s="19" t="s">
        <v>79</v>
      </c>
      <c r="BK316" s="227">
        <f>ROUND(I316*H316,2)</f>
        <v>0</v>
      </c>
      <c r="BL316" s="19" t="s">
        <v>373</v>
      </c>
      <c r="BM316" s="226" t="s">
        <v>2222</v>
      </c>
    </row>
    <row r="317" s="13" customFormat="1">
      <c r="A317" s="13"/>
      <c r="B317" s="233"/>
      <c r="C317" s="234"/>
      <c r="D317" s="235" t="s">
        <v>307</v>
      </c>
      <c r="E317" s="236" t="s">
        <v>21</v>
      </c>
      <c r="F317" s="237" t="s">
        <v>1434</v>
      </c>
      <c r="G317" s="234"/>
      <c r="H317" s="236" t="s">
        <v>21</v>
      </c>
      <c r="I317" s="238"/>
      <c r="J317" s="234"/>
      <c r="K317" s="234"/>
      <c r="L317" s="239"/>
      <c r="M317" s="240"/>
      <c r="N317" s="241"/>
      <c r="O317" s="241"/>
      <c r="P317" s="241"/>
      <c r="Q317" s="241"/>
      <c r="R317" s="241"/>
      <c r="S317" s="241"/>
      <c r="T317" s="242"/>
      <c r="U317" s="13"/>
      <c r="V317" s="13"/>
      <c r="W317" s="13"/>
      <c r="X317" s="13"/>
      <c r="Y317" s="13"/>
      <c r="Z317" s="13"/>
      <c r="AA317" s="13"/>
      <c r="AB317" s="13"/>
      <c r="AC317" s="13"/>
      <c r="AD317" s="13"/>
      <c r="AE317" s="13"/>
      <c r="AT317" s="243" t="s">
        <v>307</v>
      </c>
      <c r="AU317" s="243" t="s">
        <v>81</v>
      </c>
      <c r="AV317" s="13" t="s">
        <v>79</v>
      </c>
      <c r="AW317" s="13" t="s">
        <v>33</v>
      </c>
      <c r="AX317" s="13" t="s">
        <v>72</v>
      </c>
      <c r="AY317" s="243" t="s">
        <v>295</v>
      </c>
    </row>
    <row r="318" s="14" customFormat="1">
      <c r="A318" s="14"/>
      <c r="B318" s="244"/>
      <c r="C318" s="245"/>
      <c r="D318" s="235" t="s">
        <v>307</v>
      </c>
      <c r="E318" s="246" t="s">
        <v>21</v>
      </c>
      <c r="F318" s="247" t="s">
        <v>79</v>
      </c>
      <c r="G318" s="245"/>
      <c r="H318" s="248">
        <v>1</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307</v>
      </c>
      <c r="AU318" s="254" t="s">
        <v>81</v>
      </c>
      <c r="AV318" s="14" t="s">
        <v>81</v>
      </c>
      <c r="AW318" s="14" t="s">
        <v>33</v>
      </c>
      <c r="AX318" s="14" t="s">
        <v>72</v>
      </c>
      <c r="AY318" s="254" t="s">
        <v>295</v>
      </c>
    </row>
    <row r="319" s="13" customFormat="1">
      <c r="A319" s="13"/>
      <c r="B319" s="233"/>
      <c r="C319" s="234"/>
      <c r="D319" s="235" t="s">
        <v>307</v>
      </c>
      <c r="E319" s="236" t="s">
        <v>21</v>
      </c>
      <c r="F319" s="237" t="s">
        <v>1436</v>
      </c>
      <c r="G319" s="234"/>
      <c r="H319" s="236" t="s">
        <v>21</v>
      </c>
      <c r="I319" s="238"/>
      <c r="J319" s="234"/>
      <c r="K319" s="234"/>
      <c r="L319" s="239"/>
      <c r="M319" s="240"/>
      <c r="N319" s="241"/>
      <c r="O319" s="241"/>
      <c r="P319" s="241"/>
      <c r="Q319" s="241"/>
      <c r="R319" s="241"/>
      <c r="S319" s="241"/>
      <c r="T319" s="242"/>
      <c r="U319" s="13"/>
      <c r="V319" s="13"/>
      <c r="W319" s="13"/>
      <c r="X319" s="13"/>
      <c r="Y319" s="13"/>
      <c r="Z319" s="13"/>
      <c r="AA319" s="13"/>
      <c r="AB319" s="13"/>
      <c r="AC319" s="13"/>
      <c r="AD319" s="13"/>
      <c r="AE319" s="13"/>
      <c r="AT319" s="243" t="s">
        <v>307</v>
      </c>
      <c r="AU319" s="243" t="s">
        <v>81</v>
      </c>
      <c r="AV319" s="13" t="s">
        <v>79</v>
      </c>
      <c r="AW319" s="13" t="s">
        <v>33</v>
      </c>
      <c r="AX319" s="13" t="s">
        <v>72</v>
      </c>
      <c r="AY319" s="243" t="s">
        <v>295</v>
      </c>
    </row>
    <row r="320" s="14" customFormat="1">
      <c r="A320" s="14"/>
      <c r="B320" s="244"/>
      <c r="C320" s="245"/>
      <c r="D320" s="235" t="s">
        <v>307</v>
      </c>
      <c r="E320" s="246" t="s">
        <v>21</v>
      </c>
      <c r="F320" s="247" t="s">
        <v>81</v>
      </c>
      <c r="G320" s="245"/>
      <c r="H320" s="248">
        <v>2</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307</v>
      </c>
      <c r="AU320" s="254" t="s">
        <v>81</v>
      </c>
      <c r="AV320" s="14" t="s">
        <v>81</v>
      </c>
      <c r="AW320" s="14" t="s">
        <v>33</v>
      </c>
      <c r="AX320" s="14" t="s">
        <v>72</v>
      </c>
      <c r="AY320" s="254" t="s">
        <v>295</v>
      </c>
    </row>
    <row r="321" s="15" customFormat="1">
      <c r="A321" s="15"/>
      <c r="B321" s="255"/>
      <c r="C321" s="256"/>
      <c r="D321" s="235" t="s">
        <v>307</v>
      </c>
      <c r="E321" s="257" t="s">
        <v>21</v>
      </c>
      <c r="F321" s="258" t="s">
        <v>312</v>
      </c>
      <c r="G321" s="256"/>
      <c r="H321" s="259">
        <v>3</v>
      </c>
      <c r="I321" s="260"/>
      <c r="J321" s="256"/>
      <c r="K321" s="256"/>
      <c r="L321" s="261"/>
      <c r="M321" s="262"/>
      <c r="N321" s="263"/>
      <c r="O321" s="263"/>
      <c r="P321" s="263"/>
      <c r="Q321" s="263"/>
      <c r="R321" s="263"/>
      <c r="S321" s="263"/>
      <c r="T321" s="264"/>
      <c r="U321" s="15"/>
      <c r="V321" s="15"/>
      <c r="W321" s="15"/>
      <c r="X321" s="15"/>
      <c r="Y321" s="15"/>
      <c r="Z321" s="15"/>
      <c r="AA321" s="15"/>
      <c r="AB321" s="15"/>
      <c r="AC321" s="15"/>
      <c r="AD321" s="15"/>
      <c r="AE321" s="15"/>
      <c r="AT321" s="265" t="s">
        <v>307</v>
      </c>
      <c r="AU321" s="265" t="s">
        <v>81</v>
      </c>
      <c r="AV321" s="15" t="s">
        <v>303</v>
      </c>
      <c r="AW321" s="15" t="s">
        <v>33</v>
      </c>
      <c r="AX321" s="15" t="s">
        <v>79</v>
      </c>
      <c r="AY321" s="265" t="s">
        <v>295</v>
      </c>
    </row>
    <row r="322" s="2" customFormat="1" ht="37.8" customHeight="1">
      <c r="A322" s="40"/>
      <c r="B322" s="41"/>
      <c r="C322" s="286" t="s">
        <v>1137</v>
      </c>
      <c r="D322" s="286" t="s">
        <v>947</v>
      </c>
      <c r="E322" s="287" t="s">
        <v>1758</v>
      </c>
      <c r="F322" s="288" t="s">
        <v>1759</v>
      </c>
      <c r="G322" s="289" t="s">
        <v>459</v>
      </c>
      <c r="H322" s="290">
        <v>1</v>
      </c>
      <c r="I322" s="291"/>
      <c r="J322" s="292">
        <f>ROUND(I322*H322,2)</f>
        <v>0</v>
      </c>
      <c r="K322" s="288" t="s">
        <v>302</v>
      </c>
      <c r="L322" s="293"/>
      <c r="M322" s="294" t="s">
        <v>21</v>
      </c>
      <c r="N322" s="295" t="s">
        <v>43</v>
      </c>
      <c r="O322" s="86"/>
      <c r="P322" s="224">
        <f>O322*H322</f>
        <v>0</v>
      </c>
      <c r="Q322" s="224">
        <v>0.01272</v>
      </c>
      <c r="R322" s="224">
        <f>Q322*H322</f>
        <v>0.01272</v>
      </c>
      <c r="S322" s="224">
        <v>0</v>
      </c>
      <c r="T322" s="225">
        <f>S322*H322</f>
        <v>0</v>
      </c>
      <c r="U322" s="40"/>
      <c r="V322" s="40"/>
      <c r="W322" s="40"/>
      <c r="X322" s="40"/>
      <c r="Y322" s="40"/>
      <c r="Z322" s="40"/>
      <c r="AA322" s="40"/>
      <c r="AB322" s="40"/>
      <c r="AC322" s="40"/>
      <c r="AD322" s="40"/>
      <c r="AE322" s="40"/>
      <c r="AR322" s="226" t="s">
        <v>997</v>
      </c>
      <c r="AT322" s="226" t="s">
        <v>947</v>
      </c>
      <c r="AU322" s="226" t="s">
        <v>81</v>
      </c>
      <c r="AY322" s="19" t="s">
        <v>295</v>
      </c>
      <c r="BE322" s="227">
        <f>IF(N322="základní",J322,0)</f>
        <v>0</v>
      </c>
      <c r="BF322" s="227">
        <f>IF(N322="snížená",J322,0)</f>
        <v>0</v>
      </c>
      <c r="BG322" s="227">
        <f>IF(N322="zákl. přenesená",J322,0)</f>
        <v>0</v>
      </c>
      <c r="BH322" s="227">
        <f>IF(N322="sníž. přenesená",J322,0)</f>
        <v>0</v>
      </c>
      <c r="BI322" s="227">
        <f>IF(N322="nulová",J322,0)</f>
        <v>0</v>
      </c>
      <c r="BJ322" s="19" t="s">
        <v>79</v>
      </c>
      <c r="BK322" s="227">
        <f>ROUND(I322*H322,2)</f>
        <v>0</v>
      </c>
      <c r="BL322" s="19" t="s">
        <v>373</v>
      </c>
      <c r="BM322" s="226" t="s">
        <v>2223</v>
      </c>
    </row>
    <row r="323" s="13" customFormat="1">
      <c r="A323" s="13"/>
      <c r="B323" s="233"/>
      <c r="C323" s="234"/>
      <c r="D323" s="235" t="s">
        <v>307</v>
      </c>
      <c r="E323" s="236" t="s">
        <v>21</v>
      </c>
      <c r="F323" s="237" t="s">
        <v>1751</v>
      </c>
      <c r="G323" s="234"/>
      <c r="H323" s="236" t="s">
        <v>21</v>
      </c>
      <c r="I323" s="238"/>
      <c r="J323" s="234"/>
      <c r="K323" s="234"/>
      <c r="L323" s="239"/>
      <c r="M323" s="240"/>
      <c r="N323" s="241"/>
      <c r="O323" s="241"/>
      <c r="P323" s="241"/>
      <c r="Q323" s="241"/>
      <c r="R323" s="241"/>
      <c r="S323" s="241"/>
      <c r="T323" s="242"/>
      <c r="U323" s="13"/>
      <c r="V323" s="13"/>
      <c r="W323" s="13"/>
      <c r="X323" s="13"/>
      <c r="Y323" s="13"/>
      <c r="Z323" s="13"/>
      <c r="AA323" s="13"/>
      <c r="AB323" s="13"/>
      <c r="AC323" s="13"/>
      <c r="AD323" s="13"/>
      <c r="AE323" s="13"/>
      <c r="AT323" s="243" t="s">
        <v>307</v>
      </c>
      <c r="AU323" s="243" t="s">
        <v>81</v>
      </c>
      <c r="AV323" s="13" t="s">
        <v>79</v>
      </c>
      <c r="AW323" s="13" t="s">
        <v>33</v>
      </c>
      <c r="AX323" s="13" t="s">
        <v>72</v>
      </c>
      <c r="AY323" s="243" t="s">
        <v>295</v>
      </c>
    </row>
    <row r="324" s="14" customFormat="1">
      <c r="A324" s="14"/>
      <c r="B324" s="244"/>
      <c r="C324" s="245"/>
      <c r="D324" s="235" t="s">
        <v>307</v>
      </c>
      <c r="E324" s="246" t="s">
        <v>21</v>
      </c>
      <c r="F324" s="247" t="s">
        <v>79</v>
      </c>
      <c r="G324" s="245"/>
      <c r="H324" s="248">
        <v>1</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307</v>
      </c>
      <c r="AU324" s="254" t="s">
        <v>81</v>
      </c>
      <c r="AV324" s="14" t="s">
        <v>81</v>
      </c>
      <c r="AW324" s="14" t="s">
        <v>33</v>
      </c>
      <c r="AX324" s="14" t="s">
        <v>72</v>
      </c>
      <c r="AY324" s="254" t="s">
        <v>295</v>
      </c>
    </row>
    <row r="325" s="15" customFormat="1">
      <c r="A325" s="15"/>
      <c r="B325" s="255"/>
      <c r="C325" s="256"/>
      <c r="D325" s="235" t="s">
        <v>307</v>
      </c>
      <c r="E325" s="257" t="s">
        <v>21</v>
      </c>
      <c r="F325" s="258" t="s">
        <v>312</v>
      </c>
      <c r="G325" s="256"/>
      <c r="H325" s="259">
        <v>1</v>
      </c>
      <c r="I325" s="260"/>
      <c r="J325" s="256"/>
      <c r="K325" s="256"/>
      <c r="L325" s="261"/>
      <c r="M325" s="262"/>
      <c r="N325" s="263"/>
      <c r="O325" s="263"/>
      <c r="P325" s="263"/>
      <c r="Q325" s="263"/>
      <c r="R325" s="263"/>
      <c r="S325" s="263"/>
      <c r="T325" s="264"/>
      <c r="U325" s="15"/>
      <c r="V325" s="15"/>
      <c r="W325" s="15"/>
      <c r="X325" s="15"/>
      <c r="Y325" s="15"/>
      <c r="Z325" s="15"/>
      <c r="AA325" s="15"/>
      <c r="AB325" s="15"/>
      <c r="AC325" s="15"/>
      <c r="AD325" s="15"/>
      <c r="AE325" s="15"/>
      <c r="AT325" s="265" t="s">
        <v>307</v>
      </c>
      <c r="AU325" s="265" t="s">
        <v>81</v>
      </c>
      <c r="AV325" s="15" t="s">
        <v>303</v>
      </c>
      <c r="AW325" s="15" t="s">
        <v>33</v>
      </c>
      <c r="AX325" s="15" t="s">
        <v>79</v>
      </c>
      <c r="AY325" s="265" t="s">
        <v>295</v>
      </c>
    </row>
    <row r="326" s="2" customFormat="1" ht="37.8" customHeight="1">
      <c r="A326" s="40"/>
      <c r="B326" s="41"/>
      <c r="C326" s="286" t="s">
        <v>1144</v>
      </c>
      <c r="D326" s="286" t="s">
        <v>947</v>
      </c>
      <c r="E326" s="287" t="s">
        <v>1441</v>
      </c>
      <c r="F326" s="288" t="s">
        <v>1442</v>
      </c>
      <c r="G326" s="289" t="s">
        <v>459</v>
      </c>
      <c r="H326" s="290">
        <v>1</v>
      </c>
      <c r="I326" s="291"/>
      <c r="J326" s="292">
        <f>ROUND(I326*H326,2)</f>
        <v>0</v>
      </c>
      <c r="K326" s="288" t="s">
        <v>302</v>
      </c>
      <c r="L326" s="293"/>
      <c r="M326" s="294" t="s">
        <v>21</v>
      </c>
      <c r="N326" s="295" t="s">
        <v>43</v>
      </c>
      <c r="O326" s="86"/>
      <c r="P326" s="224">
        <f>O326*H326</f>
        <v>0</v>
      </c>
      <c r="Q326" s="224">
        <v>0.01521</v>
      </c>
      <c r="R326" s="224">
        <f>Q326*H326</f>
        <v>0.01521</v>
      </c>
      <c r="S326" s="224">
        <v>0</v>
      </c>
      <c r="T326" s="225">
        <f>S326*H326</f>
        <v>0</v>
      </c>
      <c r="U326" s="40"/>
      <c r="V326" s="40"/>
      <c r="W326" s="40"/>
      <c r="X326" s="40"/>
      <c r="Y326" s="40"/>
      <c r="Z326" s="40"/>
      <c r="AA326" s="40"/>
      <c r="AB326" s="40"/>
      <c r="AC326" s="40"/>
      <c r="AD326" s="40"/>
      <c r="AE326" s="40"/>
      <c r="AR326" s="226" t="s">
        <v>997</v>
      </c>
      <c r="AT326" s="226" t="s">
        <v>947</v>
      </c>
      <c r="AU326" s="226" t="s">
        <v>81</v>
      </c>
      <c r="AY326" s="19" t="s">
        <v>295</v>
      </c>
      <c r="BE326" s="227">
        <f>IF(N326="základní",J326,0)</f>
        <v>0</v>
      </c>
      <c r="BF326" s="227">
        <f>IF(N326="snížená",J326,0)</f>
        <v>0</v>
      </c>
      <c r="BG326" s="227">
        <f>IF(N326="zákl. přenesená",J326,0)</f>
        <v>0</v>
      </c>
      <c r="BH326" s="227">
        <f>IF(N326="sníž. přenesená",J326,0)</f>
        <v>0</v>
      </c>
      <c r="BI326" s="227">
        <f>IF(N326="nulová",J326,0)</f>
        <v>0</v>
      </c>
      <c r="BJ326" s="19" t="s">
        <v>79</v>
      </c>
      <c r="BK326" s="227">
        <f>ROUND(I326*H326,2)</f>
        <v>0</v>
      </c>
      <c r="BL326" s="19" t="s">
        <v>373</v>
      </c>
      <c r="BM326" s="226" t="s">
        <v>2224</v>
      </c>
    </row>
    <row r="327" s="13" customFormat="1">
      <c r="A327" s="13"/>
      <c r="B327" s="233"/>
      <c r="C327" s="234"/>
      <c r="D327" s="235" t="s">
        <v>307</v>
      </c>
      <c r="E327" s="236" t="s">
        <v>21</v>
      </c>
      <c r="F327" s="237" t="s">
        <v>1437</v>
      </c>
      <c r="G327" s="234"/>
      <c r="H327" s="236" t="s">
        <v>21</v>
      </c>
      <c r="I327" s="238"/>
      <c r="J327" s="234"/>
      <c r="K327" s="234"/>
      <c r="L327" s="239"/>
      <c r="M327" s="240"/>
      <c r="N327" s="241"/>
      <c r="O327" s="241"/>
      <c r="P327" s="241"/>
      <c r="Q327" s="241"/>
      <c r="R327" s="241"/>
      <c r="S327" s="241"/>
      <c r="T327" s="242"/>
      <c r="U327" s="13"/>
      <c r="V327" s="13"/>
      <c r="W327" s="13"/>
      <c r="X327" s="13"/>
      <c r="Y327" s="13"/>
      <c r="Z327" s="13"/>
      <c r="AA327" s="13"/>
      <c r="AB327" s="13"/>
      <c r="AC327" s="13"/>
      <c r="AD327" s="13"/>
      <c r="AE327" s="13"/>
      <c r="AT327" s="243" t="s">
        <v>307</v>
      </c>
      <c r="AU327" s="243" t="s">
        <v>81</v>
      </c>
      <c r="AV327" s="13" t="s">
        <v>79</v>
      </c>
      <c r="AW327" s="13" t="s">
        <v>33</v>
      </c>
      <c r="AX327" s="13" t="s">
        <v>72</v>
      </c>
      <c r="AY327" s="243" t="s">
        <v>295</v>
      </c>
    </row>
    <row r="328" s="14" customFormat="1">
      <c r="A328" s="14"/>
      <c r="B328" s="244"/>
      <c r="C328" s="245"/>
      <c r="D328" s="235" t="s">
        <v>307</v>
      </c>
      <c r="E328" s="246" t="s">
        <v>21</v>
      </c>
      <c r="F328" s="247" t="s">
        <v>79</v>
      </c>
      <c r="G328" s="245"/>
      <c r="H328" s="248">
        <v>1</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307</v>
      </c>
      <c r="AU328" s="254" t="s">
        <v>81</v>
      </c>
      <c r="AV328" s="14" t="s">
        <v>81</v>
      </c>
      <c r="AW328" s="14" t="s">
        <v>33</v>
      </c>
      <c r="AX328" s="14" t="s">
        <v>72</v>
      </c>
      <c r="AY328" s="254" t="s">
        <v>295</v>
      </c>
    </row>
    <row r="329" s="15" customFormat="1">
      <c r="A329" s="15"/>
      <c r="B329" s="255"/>
      <c r="C329" s="256"/>
      <c r="D329" s="235" t="s">
        <v>307</v>
      </c>
      <c r="E329" s="257" t="s">
        <v>21</v>
      </c>
      <c r="F329" s="258" t="s">
        <v>312</v>
      </c>
      <c r="G329" s="256"/>
      <c r="H329" s="259">
        <v>1</v>
      </c>
      <c r="I329" s="260"/>
      <c r="J329" s="256"/>
      <c r="K329" s="256"/>
      <c r="L329" s="261"/>
      <c r="M329" s="262"/>
      <c r="N329" s="263"/>
      <c r="O329" s="263"/>
      <c r="P329" s="263"/>
      <c r="Q329" s="263"/>
      <c r="R329" s="263"/>
      <c r="S329" s="263"/>
      <c r="T329" s="264"/>
      <c r="U329" s="15"/>
      <c r="V329" s="15"/>
      <c r="W329" s="15"/>
      <c r="X329" s="15"/>
      <c r="Y329" s="15"/>
      <c r="Z329" s="15"/>
      <c r="AA329" s="15"/>
      <c r="AB329" s="15"/>
      <c r="AC329" s="15"/>
      <c r="AD329" s="15"/>
      <c r="AE329" s="15"/>
      <c r="AT329" s="265" t="s">
        <v>307</v>
      </c>
      <c r="AU329" s="265" t="s">
        <v>81</v>
      </c>
      <c r="AV329" s="15" t="s">
        <v>303</v>
      </c>
      <c r="AW329" s="15" t="s">
        <v>33</v>
      </c>
      <c r="AX329" s="15" t="s">
        <v>79</v>
      </c>
      <c r="AY329" s="265" t="s">
        <v>295</v>
      </c>
    </row>
    <row r="330" s="2" customFormat="1" ht="37.8" customHeight="1">
      <c r="A330" s="40"/>
      <c r="B330" s="41"/>
      <c r="C330" s="286" t="s">
        <v>1149</v>
      </c>
      <c r="D330" s="286" t="s">
        <v>947</v>
      </c>
      <c r="E330" s="287" t="s">
        <v>1754</v>
      </c>
      <c r="F330" s="288" t="s">
        <v>1755</v>
      </c>
      <c r="G330" s="289" t="s">
        <v>459</v>
      </c>
      <c r="H330" s="290">
        <v>1</v>
      </c>
      <c r="I330" s="291"/>
      <c r="J330" s="292">
        <f>ROUND(I330*H330,2)</f>
        <v>0</v>
      </c>
      <c r="K330" s="288" t="s">
        <v>302</v>
      </c>
      <c r="L330" s="293"/>
      <c r="M330" s="294" t="s">
        <v>21</v>
      </c>
      <c r="N330" s="295" t="s">
        <v>43</v>
      </c>
      <c r="O330" s="86"/>
      <c r="P330" s="224">
        <f>O330*H330</f>
        <v>0</v>
      </c>
      <c r="Q330" s="224">
        <v>0.01553</v>
      </c>
      <c r="R330" s="224">
        <f>Q330*H330</f>
        <v>0.01553</v>
      </c>
      <c r="S330" s="224">
        <v>0</v>
      </c>
      <c r="T330" s="225">
        <f>S330*H330</f>
        <v>0</v>
      </c>
      <c r="U330" s="40"/>
      <c r="V330" s="40"/>
      <c r="W330" s="40"/>
      <c r="X330" s="40"/>
      <c r="Y330" s="40"/>
      <c r="Z330" s="40"/>
      <c r="AA330" s="40"/>
      <c r="AB330" s="40"/>
      <c r="AC330" s="40"/>
      <c r="AD330" s="40"/>
      <c r="AE330" s="40"/>
      <c r="AR330" s="226" t="s">
        <v>997</v>
      </c>
      <c r="AT330" s="226" t="s">
        <v>947</v>
      </c>
      <c r="AU330" s="226" t="s">
        <v>81</v>
      </c>
      <c r="AY330" s="19" t="s">
        <v>295</v>
      </c>
      <c r="BE330" s="227">
        <f>IF(N330="základní",J330,0)</f>
        <v>0</v>
      </c>
      <c r="BF330" s="227">
        <f>IF(N330="snížená",J330,0)</f>
        <v>0</v>
      </c>
      <c r="BG330" s="227">
        <f>IF(N330="zákl. přenesená",J330,0)</f>
        <v>0</v>
      </c>
      <c r="BH330" s="227">
        <f>IF(N330="sníž. přenesená",J330,0)</f>
        <v>0</v>
      </c>
      <c r="BI330" s="227">
        <f>IF(N330="nulová",J330,0)</f>
        <v>0</v>
      </c>
      <c r="BJ330" s="19" t="s">
        <v>79</v>
      </c>
      <c r="BK330" s="227">
        <f>ROUND(I330*H330,2)</f>
        <v>0</v>
      </c>
      <c r="BL330" s="19" t="s">
        <v>373</v>
      </c>
      <c r="BM330" s="226" t="s">
        <v>2225</v>
      </c>
    </row>
    <row r="331" s="13" customFormat="1">
      <c r="A331" s="13"/>
      <c r="B331" s="233"/>
      <c r="C331" s="234"/>
      <c r="D331" s="235" t="s">
        <v>307</v>
      </c>
      <c r="E331" s="236" t="s">
        <v>21</v>
      </c>
      <c r="F331" s="237" t="s">
        <v>1752</v>
      </c>
      <c r="G331" s="234"/>
      <c r="H331" s="236" t="s">
        <v>21</v>
      </c>
      <c r="I331" s="238"/>
      <c r="J331" s="234"/>
      <c r="K331" s="234"/>
      <c r="L331" s="239"/>
      <c r="M331" s="240"/>
      <c r="N331" s="241"/>
      <c r="O331" s="241"/>
      <c r="P331" s="241"/>
      <c r="Q331" s="241"/>
      <c r="R331" s="241"/>
      <c r="S331" s="241"/>
      <c r="T331" s="242"/>
      <c r="U331" s="13"/>
      <c r="V331" s="13"/>
      <c r="W331" s="13"/>
      <c r="X331" s="13"/>
      <c r="Y331" s="13"/>
      <c r="Z331" s="13"/>
      <c r="AA331" s="13"/>
      <c r="AB331" s="13"/>
      <c r="AC331" s="13"/>
      <c r="AD331" s="13"/>
      <c r="AE331" s="13"/>
      <c r="AT331" s="243" t="s">
        <v>307</v>
      </c>
      <c r="AU331" s="243" t="s">
        <v>81</v>
      </c>
      <c r="AV331" s="13" t="s">
        <v>79</v>
      </c>
      <c r="AW331" s="13" t="s">
        <v>33</v>
      </c>
      <c r="AX331" s="13" t="s">
        <v>72</v>
      </c>
      <c r="AY331" s="243" t="s">
        <v>295</v>
      </c>
    </row>
    <row r="332" s="14" customFormat="1">
      <c r="A332" s="14"/>
      <c r="B332" s="244"/>
      <c r="C332" s="245"/>
      <c r="D332" s="235" t="s">
        <v>307</v>
      </c>
      <c r="E332" s="246" t="s">
        <v>21</v>
      </c>
      <c r="F332" s="247" t="s">
        <v>79</v>
      </c>
      <c r="G332" s="245"/>
      <c r="H332" s="248">
        <v>1</v>
      </c>
      <c r="I332" s="249"/>
      <c r="J332" s="245"/>
      <c r="K332" s="245"/>
      <c r="L332" s="250"/>
      <c r="M332" s="251"/>
      <c r="N332" s="252"/>
      <c r="O332" s="252"/>
      <c r="P332" s="252"/>
      <c r="Q332" s="252"/>
      <c r="R332" s="252"/>
      <c r="S332" s="252"/>
      <c r="T332" s="253"/>
      <c r="U332" s="14"/>
      <c r="V332" s="14"/>
      <c r="W332" s="14"/>
      <c r="X332" s="14"/>
      <c r="Y332" s="14"/>
      <c r="Z332" s="14"/>
      <c r="AA332" s="14"/>
      <c r="AB332" s="14"/>
      <c r="AC332" s="14"/>
      <c r="AD332" s="14"/>
      <c r="AE332" s="14"/>
      <c r="AT332" s="254" t="s">
        <v>307</v>
      </c>
      <c r="AU332" s="254" t="s">
        <v>81</v>
      </c>
      <c r="AV332" s="14" t="s">
        <v>81</v>
      </c>
      <c r="AW332" s="14" t="s">
        <v>33</v>
      </c>
      <c r="AX332" s="14" t="s">
        <v>72</v>
      </c>
      <c r="AY332" s="254" t="s">
        <v>295</v>
      </c>
    </row>
    <row r="333" s="15" customFormat="1">
      <c r="A333" s="15"/>
      <c r="B333" s="255"/>
      <c r="C333" s="256"/>
      <c r="D333" s="235" t="s">
        <v>307</v>
      </c>
      <c r="E333" s="257" t="s">
        <v>21</v>
      </c>
      <c r="F333" s="258" t="s">
        <v>312</v>
      </c>
      <c r="G333" s="256"/>
      <c r="H333" s="259">
        <v>1</v>
      </c>
      <c r="I333" s="260"/>
      <c r="J333" s="256"/>
      <c r="K333" s="256"/>
      <c r="L333" s="261"/>
      <c r="M333" s="262"/>
      <c r="N333" s="263"/>
      <c r="O333" s="263"/>
      <c r="P333" s="263"/>
      <c r="Q333" s="263"/>
      <c r="R333" s="263"/>
      <c r="S333" s="263"/>
      <c r="T333" s="264"/>
      <c r="U333" s="15"/>
      <c r="V333" s="15"/>
      <c r="W333" s="15"/>
      <c r="X333" s="15"/>
      <c r="Y333" s="15"/>
      <c r="Z333" s="15"/>
      <c r="AA333" s="15"/>
      <c r="AB333" s="15"/>
      <c r="AC333" s="15"/>
      <c r="AD333" s="15"/>
      <c r="AE333" s="15"/>
      <c r="AT333" s="265" t="s">
        <v>307</v>
      </c>
      <c r="AU333" s="265" t="s">
        <v>81</v>
      </c>
      <c r="AV333" s="15" t="s">
        <v>303</v>
      </c>
      <c r="AW333" s="15" t="s">
        <v>33</v>
      </c>
      <c r="AX333" s="15" t="s">
        <v>79</v>
      </c>
      <c r="AY333" s="265" t="s">
        <v>295</v>
      </c>
    </row>
    <row r="334" s="2" customFormat="1" ht="37.8" customHeight="1">
      <c r="A334" s="40"/>
      <c r="B334" s="41"/>
      <c r="C334" s="286" t="s">
        <v>1154</v>
      </c>
      <c r="D334" s="286" t="s">
        <v>947</v>
      </c>
      <c r="E334" s="287" t="s">
        <v>1445</v>
      </c>
      <c r="F334" s="288" t="s">
        <v>1446</v>
      </c>
      <c r="G334" s="289" t="s">
        <v>459</v>
      </c>
      <c r="H334" s="290">
        <v>1</v>
      </c>
      <c r="I334" s="291"/>
      <c r="J334" s="292">
        <f>ROUND(I334*H334,2)</f>
        <v>0</v>
      </c>
      <c r="K334" s="288" t="s">
        <v>302</v>
      </c>
      <c r="L334" s="293"/>
      <c r="M334" s="294" t="s">
        <v>21</v>
      </c>
      <c r="N334" s="295" t="s">
        <v>43</v>
      </c>
      <c r="O334" s="86"/>
      <c r="P334" s="224">
        <f>O334*H334</f>
        <v>0</v>
      </c>
      <c r="Q334" s="224">
        <v>0.012250000000000001</v>
      </c>
      <c r="R334" s="224">
        <f>Q334*H334</f>
        <v>0.012250000000000001</v>
      </c>
      <c r="S334" s="224">
        <v>0</v>
      </c>
      <c r="T334" s="225">
        <f>S334*H334</f>
        <v>0</v>
      </c>
      <c r="U334" s="40"/>
      <c r="V334" s="40"/>
      <c r="W334" s="40"/>
      <c r="X334" s="40"/>
      <c r="Y334" s="40"/>
      <c r="Z334" s="40"/>
      <c r="AA334" s="40"/>
      <c r="AB334" s="40"/>
      <c r="AC334" s="40"/>
      <c r="AD334" s="40"/>
      <c r="AE334" s="40"/>
      <c r="AR334" s="226" t="s">
        <v>997</v>
      </c>
      <c r="AT334" s="226" t="s">
        <v>947</v>
      </c>
      <c r="AU334" s="226" t="s">
        <v>81</v>
      </c>
      <c r="AY334" s="19" t="s">
        <v>295</v>
      </c>
      <c r="BE334" s="227">
        <f>IF(N334="základní",J334,0)</f>
        <v>0</v>
      </c>
      <c r="BF334" s="227">
        <f>IF(N334="snížená",J334,0)</f>
        <v>0</v>
      </c>
      <c r="BG334" s="227">
        <f>IF(N334="zákl. přenesená",J334,0)</f>
        <v>0</v>
      </c>
      <c r="BH334" s="227">
        <f>IF(N334="sníž. přenesená",J334,0)</f>
        <v>0</v>
      </c>
      <c r="BI334" s="227">
        <f>IF(N334="nulová",J334,0)</f>
        <v>0</v>
      </c>
      <c r="BJ334" s="19" t="s">
        <v>79</v>
      </c>
      <c r="BK334" s="227">
        <f>ROUND(I334*H334,2)</f>
        <v>0</v>
      </c>
      <c r="BL334" s="19" t="s">
        <v>373</v>
      </c>
      <c r="BM334" s="226" t="s">
        <v>2226</v>
      </c>
    </row>
    <row r="335" s="13" customFormat="1">
      <c r="A335" s="13"/>
      <c r="B335" s="233"/>
      <c r="C335" s="234"/>
      <c r="D335" s="235" t="s">
        <v>307</v>
      </c>
      <c r="E335" s="236" t="s">
        <v>21</v>
      </c>
      <c r="F335" s="237" t="s">
        <v>1435</v>
      </c>
      <c r="G335" s="234"/>
      <c r="H335" s="236" t="s">
        <v>21</v>
      </c>
      <c r="I335" s="238"/>
      <c r="J335" s="234"/>
      <c r="K335" s="234"/>
      <c r="L335" s="239"/>
      <c r="M335" s="240"/>
      <c r="N335" s="241"/>
      <c r="O335" s="241"/>
      <c r="P335" s="241"/>
      <c r="Q335" s="241"/>
      <c r="R335" s="241"/>
      <c r="S335" s="241"/>
      <c r="T335" s="242"/>
      <c r="U335" s="13"/>
      <c r="V335" s="13"/>
      <c r="W335" s="13"/>
      <c r="X335" s="13"/>
      <c r="Y335" s="13"/>
      <c r="Z335" s="13"/>
      <c r="AA335" s="13"/>
      <c r="AB335" s="13"/>
      <c r="AC335" s="13"/>
      <c r="AD335" s="13"/>
      <c r="AE335" s="13"/>
      <c r="AT335" s="243" t="s">
        <v>307</v>
      </c>
      <c r="AU335" s="243" t="s">
        <v>81</v>
      </c>
      <c r="AV335" s="13" t="s">
        <v>79</v>
      </c>
      <c r="AW335" s="13" t="s">
        <v>33</v>
      </c>
      <c r="AX335" s="13" t="s">
        <v>72</v>
      </c>
      <c r="AY335" s="243" t="s">
        <v>295</v>
      </c>
    </row>
    <row r="336" s="14" customFormat="1">
      <c r="A336" s="14"/>
      <c r="B336" s="244"/>
      <c r="C336" s="245"/>
      <c r="D336" s="235" t="s">
        <v>307</v>
      </c>
      <c r="E336" s="246" t="s">
        <v>21</v>
      </c>
      <c r="F336" s="247" t="s">
        <v>79</v>
      </c>
      <c r="G336" s="245"/>
      <c r="H336" s="248">
        <v>1</v>
      </c>
      <c r="I336" s="249"/>
      <c r="J336" s="245"/>
      <c r="K336" s="245"/>
      <c r="L336" s="250"/>
      <c r="M336" s="251"/>
      <c r="N336" s="252"/>
      <c r="O336" s="252"/>
      <c r="P336" s="252"/>
      <c r="Q336" s="252"/>
      <c r="R336" s="252"/>
      <c r="S336" s="252"/>
      <c r="T336" s="253"/>
      <c r="U336" s="14"/>
      <c r="V336" s="14"/>
      <c r="W336" s="14"/>
      <c r="X336" s="14"/>
      <c r="Y336" s="14"/>
      <c r="Z336" s="14"/>
      <c r="AA336" s="14"/>
      <c r="AB336" s="14"/>
      <c r="AC336" s="14"/>
      <c r="AD336" s="14"/>
      <c r="AE336" s="14"/>
      <c r="AT336" s="254" t="s">
        <v>307</v>
      </c>
      <c r="AU336" s="254" t="s">
        <v>81</v>
      </c>
      <c r="AV336" s="14" t="s">
        <v>81</v>
      </c>
      <c r="AW336" s="14" t="s">
        <v>33</v>
      </c>
      <c r="AX336" s="14" t="s">
        <v>72</v>
      </c>
      <c r="AY336" s="254" t="s">
        <v>295</v>
      </c>
    </row>
    <row r="337" s="15" customFormat="1">
      <c r="A337" s="15"/>
      <c r="B337" s="255"/>
      <c r="C337" s="256"/>
      <c r="D337" s="235" t="s">
        <v>307</v>
      </c>
      <c r="E337" s="257" t="s">
        <v>21</v>
      </c>
      <c r="F337" s="258" t="s">
        <v>312</v>
      </c>
      <c r="G337" s="256"/>
      <c r="H337" s="259">
        <v>1</v>
      </c>
      <c r="I337" s="260"/>
      <c r="J337" s="256"/>
      <c r="K337" s="256"/>
      <c r="L337" s="261"/>
      <c r="M337" s="262"/>
      <c r="N337" s="263"/>
      <c r="O337" s="263"/>
      <c r="P337" s="263"/>
      <c r="Q337" s="263"/>
      <c r="R337" s="263"/>
      <c r="S337" s="263"/>
      <c r="T337" s="264"/>
      <c r="U337" s="15"/>
      <c r="V337" s="15"/>
      <c r="W337" s="15"/>
      <c r="X337" s="15"/>
      <c r="Y337" s="15"/>
      <c r="Z337" s="15"/>
      <c r="AA337" s="15"/>
      <c r="AB337" s="15"/>
      <c r="AC337" s="15"/>
      <c r="AD337" s="15"/>
      <c r="AE337" s="15"/>
      <c r="AT337" s="265" t="s">
        <v>307</v>
      </c>
      <c r="AU337" s="265" t="s">
        <v>81</v>
      </c>
      <c r="AV337" s="15" t="s">
        <v>303</v>
      </c>
      <c r="AW337" s="15" t="s">
        <v>33</v>
      </c>
      <c r="AX337" s="15" t="s">
        <v>79</v>
      </c>
      <c r="AY337" s="265" t="s">
        <v>295</v>
      </c>
    </row>
    <row r="338" s="2" customFormat="1" ht="49.05" customHeight="1">
      <c r="A338" s="40"/>
      <c r="B338" s="41"/>
      <c r="C338" s="215" t="s">
        <v>1161</v>
      </c>
      <c r="D338" s="215" t="s">
        <v>298</v>
      </c>
      <c r="E338" s="216" t="s">
        <v>1449</v>
      </c>
      <c r="F338" s="217" t="s">
        <v>1450</v>
      </c>
      <c r="G338" s="218" t="s">
        <v>459</v>
      </c>
      <c r="H338" s="219">
        <v>7</v>
      </c>
      <c r="I338" s="220"/>
      <c r="J338" s="221">
        <f>ROUND(I338*H338,2)</f>
        <v>0</v>
      </c>
      <c r="K338" s="217" t="s">
        <v>302</v>
      </c>
      <c r="L338" s="46"/>
      <c r="M338" s="222" t="s">
        <v>21</v>
      </c>
      <c r="N338" s="223" t="s">
        <v>43</v>
      </c>
      <c r="O338" s="86"/>
      <c r="P338" s="224">
        <f>O338*H338</f>
        <v>0</v>
      </c>
      <c r="Q338" s="224">
        <v>0.00528</v>
      </c>
      <c r="R338" s="224">
        <f>Q338*H338</f>
        <v>0.03696</v>
      </c>
      <c r="S338" s="224">
        <v>0</v>
      </c>
      <c r="T338" s="225">
        <f>S338*H338</f>
        <v>0</v>
      </c>
      <c r="U338" s="40"/>
      <c r="V338" s="40"/>
      <c r="W338" s="40"/>
      <c r="X338" s="40"/>
      <c r="Y338" s="40"/>
      <c r="Z338" s="40"/>
      <c r="AA338" s="40"/>
      <c r="AB338" s="40"/>
      <c r="AC338" s="40"/>
      <c r="AD338" s="40"/>
      <c r="AE338" s="40"/>
      <c r="AR338" s="226" t="s">
        <v>373</v>
      </c>
      <c r="AT338" s="226" t="s">
        <v>298</v>
      </c>
      <c r="AU338" s="226" t="s">
        <v>81</v>
      </c>
      <c r="AY338" s="19" t="s">
        <v>295</v>
      </c>
      <c r="BE338" s="227">
        <f>IF(N338="základní",J338,0)</f>
        <v>0</v>
      </c>
      <c r="BF338" s="227">
        <f>IF(N338="snížená",J338,0)</f>
        <v>0</v>
      </c>
      <c r="BG338" s="227">
        <f>IF(N338="zákl. přenesená",J338,0)</f>
        <v>0</v>
      </c>
      <c r="BH338" s="227">
        <f>IF(N338="sníž. přenesená",J338,0)</f>
        <v>0</v>
      </c>
      <c r="BI338" s="227">
        <f>IF(N338="nulová",J338,0)</f>
        <v>0</v>
      </c>
      <c r="BJ338" s="19" t="s">
        <v>79</v>
      </c>
      <c r="BK338" s="227">
        <f>ROUND(I338*H338,2)</f>
        <v>0</v>
      </c>
      <c r="BL338" s="19" t="s">
        <v>373</v>
      </c>
      <c r="BM338" s="226" t="s">
        <v>2227</v>
      </c>
    </row>
    <row r="339" s="2" customFormat="1">
      <c r="A339" s="40"/>
      <c r="B339" s="41"/>
      <c r="C339" s="42"/>
      <c r="D339" s="228" t="s">
        <v>305</v>
      </c>
      <c r="E339" s="42"/>
      <c r="F339" s="229" t="s">
        <v>1452</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305</v>
      </c>
      <c r="AU339" s="19" t="s">
        <v>81</v>
      </c>
    </row>
    <row r="340" s="13" customFormat="1">
      <c r="A340" s="13"/>
      <c r="B340" s="233"/>
      <c r="C340" s="234"/>
      <c r="D340" s="235" t="s">
        <v>307</v>
      </c>
      <c r="E340" s="236" t="s">
        <v>21</v>
      </c>
      <c r="F340" s="237" t="s">
        <v>1434</v>
      </c>
      <c r="G340" s="234"/>
      <c r="H340" s="236" t="s">
        <v>21</v>
      </c>
      <c r="I340" s="238"/>
      <c r="J340" s="234"/>
      <c r="K340" s="234"/>
      <c r="L340" s="239"/>
      <c r="M340" s="240"/>
      <c r="N340" s="241"/>
      <c r="O340" s="241"/>
      <c r="P340" s="241"/>
      <c r="Q340" s="241"/>
      <c r="R340" s="241"/>
      <c r="S340" s="241"/>
      <c r="T340" s="242"/>
      <c r="U340" s="13"/>
      <c r="V340" s="13"/>
      <c r="W340" s="13"/>
      <c r="X340" s="13"/>
      <c r="Y340" s="13"/>
      <c r="Z340" s="13"/>
      <c r="AA340" s="13"/>
      <c r="AB340" s="13"/>
      <c r="AC340" s="13"/>
      <c r="AD340" s="13"/>
      <c r="AE340" s="13"/>
      <c r="AT340" s="243" t="s">
        <v>307</v>
      </c>
      <c r="AU340" s="243" t="s">
        <v>81</v>
      </c>
      <c r="AV340" s="13" t="s">
        <v>79</v>
      </c>
      <c r="AW340" s="13" t="s">
        <v>33</v>
      </c>
      <c r="AX340" s="13" t="s">
        <v>72</v>
      </c>
      <c r="AY340" s="243" t="s">
        <v>295</v>
      </c>
    </row>
    <row r="341" s="14" customFormat="1">
      <c r="A341" s="14"/>
      <c r="B341" s="244"/>
      <c r="C341" s="245"/>
      <c r="D341" s="235" t="s">
        <v>307</v>
      </c>
      <c r="E341" s="246" t="s">
        <v>21</v>
      </c>
      <c r="F341" s="247" t="s">
        <v>79</v>
      </c>
      <c r="G341" s="245"/>
      <c r="H341" s="248">
        <v>1</v>
      </c>
      <c r="I341" s="249"/>
      <c r="J341" s="245"/>
      <c r="K341" s="245"/>
      <c r="L341" s="250"/>
      <c r="M341" s="251"/>
      <c r="N341" s="252"/>
      <c r="O341" s="252"/>
      <c r="P341" s="252"/>
      <c r="Q341" s="252"/>
      <c r="R341" s="252"/>
      <c r="S341" s="252"/>
      <c r="T341" s="253"/>
      <c r="U341" s="14"/>
      <c r="V341" s="14"/>
      <c r="W341" s="14"/>
      <c r="X341" s="14"/>
      <c r="Y341" s="14"/>
      <c r="Z341" s="14"/>
      <c r="AA341" s="14"/>
      <c r="AB341" s="14"/>
      <c r="AC341" s="14"/>
      <c r="AD341" s="14"/>
      <c r="AE341" s="14"/>
      <c r="AT341" s="254" t="s">
        <v>307</v>
      </c>
      <c r="AU341" s="254" t="s">
        <v>81</v>
      </c>
      <c r="AV341" s="14" t="s">
        <v>81</v>
      </c>
      <c r="AW341" s="14" t="s">
        <v>33</v>
      </c>
      <c r="AX341" s="14" t="s">
        <v>72</v>
      </c>
      <c r="AY341" s="254" t="s">
        <v>295</v>
      </c>
    </row>
    <row r="342" s="13" customFormat="1">
      <c r="A342" s="13"/>
      <c r="B342" s="233"/>
      <c r="C342" s="234"/>
      <c r="D342" s="235" t="s">
        <v>307</v>
      </c>
      <c r="E342" s="236" t="s">
        <v>21</v>
      </c>
      <c r="F342" s="237" t="s">
        <v>1435</v>
      </c>
      <c r="G342" s="234"/>
      <c r="H342" s="236" t="s">
        <v>21</v>
      </c>
      <c r="I342" s="238"/>
      <c r="J342" s="234"/>
      <c r="K342" s="234"/>
      <c r="L342" s="239"/>
      <c r="M342" s="240"/>
      <c r="N342" s="241"/>
      <c r="O342" s="241"/>
      <c r="P342" s="241"/>
      <c r="Q342" s="241"/>
      <c r="R342" s="241"/>
      <c r="S342" s="241"/>
      <c r="T342" s="242"/>
      <c r="U342" s="13"/>
      <c r="V342" s="13"/>
      <c r="W342" s="13"/>
      <c r="X342" s="13"/>
      <c r="Y342" s="13"/>
      <c r="Z342" s="13"/>
      <c r="AA342" s="13"/>
      <c r="AB342" s="13"/>
      <c r="AC342" s="13"/>
      <c r="AD342" s="13"/>
      <c r="AE342" s="13"/>
      <c r="AT342" s="243" t="s">
        <v>307</v>
      </c>
      <c r="AU342" s="243" t="s">
        <v>81</v>
      </c>
      <c r="AV342" s="13" t="s">
        <v>79</v>
      </c>
      <c r="AW342" s="13" t="s">
        <v>33</v>
      </c>
      <c r="AX342" s="13" t="s">
        <v>72</v>
      </c>
      <c r="AY342" s="243" t="s">
        <v>295</v>
      </c>
    </row>
    <row r="343" s="14" customFormat="1">
      <c r="A343" s="14"/>
      <c r="B343" s="244"/>
      <c r="C343" s="245"/>
      <c r="D343" s="235" t="s">
        <v>307</v>
      </c>
      <c r="E343" s="246" t="s">
        <v>21</v>
      </c>
      <c r="F343" s="247" t="s">
        <v>79</v>
      </c>
      <c r="G343" s="245"/>
      <c r="H343" s="248">
        <v>1</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307</v>
      </c>
      <c r="AU343" s="254" t="s">
        <v>81</v>
      </c>
      <c r="AV343" s="14" t="s">
        <v>81</v>
      </c>
      <c r="AW343" s="14" t="s">
        <v>33</v>
      </c>
      <c r="AX343" s="14" t="s">
        <v>72</v>
      </c>
      <c r="AY343" s="254" t="s">
        <v>295</v>
      </c>
    </row>
    <row r="344" s="13" customFormat="1">
      <c r="A344" s="13"/>
      <c r="B344" s="233"/>
      <c r="C344" s="234"/>
      <c r="D344" s="235" t="s">
        <v>307</v>
      </c>
      <c r="E344" s="236" t="s">
        <v>21</v>
      </c>
      <c r="F344" s="237" t="s">
        <v>1436</v>
      </c>
      <c r="G344" s="234"/>
      <c r="H344" s="236" t="s">
        <v>21</v>
      </c>
      <c r="I344" s="238"/>
      <c r="J344" s="234"/>
      <c r="K344" s="234"/>
      <c r="L344" s="239"/>
      <c r="M344" s="240"/>
      <c r="N344" s="241"/>
      <c r="O344" s="241"/>
      <c r="P344" s="241"/>
      <c r="Q344" s="241"/>
      <c r="R344" s="241"/>
      <c r="S344" s="241"/>
      <c r="T344" s="242"/>
      <c r="U344" s="13"/>
      <c r="V344" s="13"/>
      <c r="W344" s="13"/>
      <c r="X344" s="13"/>
      <c r="Y344" s="13"/>
      <c r="Z344" s="13"/>
      <c r="AA344" s="13"/>
      <c r="AB344" s="13"/>
      <c r="AC344" s="13"/>
      <c r="AD344" s="13"/>
      <c r="AE344" s="13"/>
      <c r="AT344" s="243" t="s">
        <v>307</v>
      </c>
      <c r="AU344" s="243" t="s">
        <v>81</v>
      </c>
      <c r="AV344" s="13" t="s">
        <v>79</v>
      </c>
      <c r="AW344" s="13" t="s">
        <v>33</v>
      </c>
      <c r="AX344" s="13" t="s">
        <v>72</v>
      </c>
      <c r="AY344" s="243" t="s">
        <v>295</v>
      </c>
    </row>
    <row r="345" s="14" customFormat="1">
      <c r="A345" s="14"/>
      <c r="B345" s="244"/>
      <c r="C345" s="245"/>
      <c r="D345" s="235" t="s">
        <v>307</v>
      </c>
      <c r="E345" s="246" t="s">
        <v>21</v>
      </c>
      <c r="F345" s="247" t="s">
        <v>303</v>
      </c>
      <c r="G345" s="245"/>
      <c r="H345" s="248">
        <v>4</v>
      </c>
      <c r="I345" s="249"/>
      <c r="J345" s="245"/>
      <c r="K345" s="245"/>
      <c r="L345" s="250"/>
      <c r="M345" s="251"/>
      <c r="N345" s="252"/>
      <c r="O345" s="252"/>
      <c r="P345" s="252"/>
      <c r="Q345" s="252"/>
      <c r="R345" s="252"/>
      <c r="S345" s="252"/>
      <c r="T345" s="253"/>
      <c r="U345" s="14"/>
      <c r="V345" s="14"/>
      <c r="W345" s="14"/>
      <c r="X345" s="14"/>
      <c r="Y345" s="14"/>
      <c r="Z345" s="14"/>
      <c r="AA345" s="14"/>
      <c r="AB345" s="14"/>
      <c r="AC345" s="14"/>
      <c r="AD345" s="14"/>
      <c r="AE345" s="14"/>
      <c r="AT345" s="254" t="s">
        <v>307</v>
      </c>
      <c r="AU345" s="254" t="s">
        <v>81</v>
      </c>
      <c r="AV345" s="14" t="s">
        <v>81</v>
      </c>
      <c r="AW345" s="14" t="s">
        <v>33</v>
      </c>
      <c r="AX345" s="14" t="s">
        <v>72</v>
      </c>
      <c r="AY345" s="254" t="s">
        <v>295</v>
      </c>
    </row>
    <row r="346" s="13" customFormat="1">
      <c r="A346" s="13"/>
      <c r="B346" s="233"/>
      <c r="C346" s="234"/>
      <c r="D346" s="235" t="s">
        <v>307</v>
      </c>
      <c r="E346" s="236" t="s">
        <v>21</v>
      </c>
      <c r="F346" s="237" t="s">
        <v>1437</v>
      </c>
      <c r="G346" s="234"/>
      <c r="H346" s="236" t="s">
        <v>21</v>
      </c>
      <c r="I346" s="238"/>
      <c r="J346" s="234"/>
      <c r="K346" s="234"/>
      <c r="L346" s="239"/>
      <c r="M346" s="240"/>
      <c r="N346" s="241"/>
      <c r="O346" s="241"/>
      <c r="P346" s="241"/>
      <c r="Q346" s="241"/>
      <c r="R346" s="241"/>
      <c r="S346" s="241"/>
      <c r="T346" s="242"/>
      <c r="U346" s="13"/>
      <c r="V346" s="13"/>
      <c r="W346" s="13"/>
      <c r="X346" s="13"/>
      <c r="Y346" s="13"/>
      <c r="Z346" s="13"/>
      <c r="AA346" s="13"/>
      <c r="AB346" s="13"/>
      <c r="AC346" s="13"/>
      <c r="AD346" s="13"/>
      <c r="AE346" s="13"/>
      <c r="AT346" s="243" t="s">
        <v>307</v>
      </c>
      <c r="AU346" s="243" t="s">
        <v>81</v>
      </c>
      <c r="AV346" s="13" t="s">
        <v>79</v>
      </c>
      <c r="AW346" s="13" t="s">
        <v>33</v>
      </c>
      <c r="AX346" s="13" t="s">
        <v>72</v>
      </c>
      <c r="AY346" s="243" t="s">
        <v>295</v>
      </c>
    </row>
    <row r="347" s="14" customFormat="1">
      <c r="A347" s="14"/>
      <c r="B347" s="244"/>
      <c r="C347" s="245"/>
      <c r="D347" s="235" t="s">
        <v>307</v>
      </c>
      <c r="E347" s="246" t="s">
        <v>21</v>
      </c>
      <c r="F347" s="247" t="s">
        <v>79</v>
      </c>
      <c r="G347" s="245"/>
      <c r="H347" s="248">
        <v>1</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307</v>
      </c>
      <c r="AU347" s="254" t="s">
        <v>81</v>
      </c>
      <c r="AV347" s="14" t="s">
        <v>81</v>
      </c>
      <c r="AW347" s="14" t="s">
        <v>33</v>
      </c>
      <c r="AX347" s="14" t="s">
        <v>72</v>
      </c>
      <c r="AY347" s="254" t="s">
        <v>295</v>
      </c>
    </row>
    <row r="348" s="15" customFormat="1">
      <c r="A348" s="15"/>
      <c r="B348" s="255"/>
      <c r="C348" s="256"/>
      <c r="D348" s="235" t="s">
        <v>307</v>
      </c>
      <c r="E348" s="257" t="s">
        <v>21</v>
      </c>
      <c r="F348" s="258" t="s">
        <v>312</v>
      </c>
      <c r="G348" s="256"/>
      <c r="H348" s="259">
        <v>7</v>
      </c>
      <c r="I348" s="260"/>
      <c r="J348" s="256"/>
      <c r="K348" s="256"/>
      <c r="L348" s="261"/>
      <c r="M348" s="262"/>
      <c r="N348" s="263"/>
      <c r="O348" s="263"/>
      <c r="P348" s="263"/>
      <c r="Q348" s="263"/>
      <c r="R348" s="263"/>
      <c r="S348" s="263"/>
      <c r="T348" s="264"/>
      <c r="U348" s="15"/>
      <c r="V348" s="15"/>
      <c r="W348" s="15"/>
      <c r="X348" s="15"/>
      <c r="Y348" s="15"/>
      <c r="Z348" s="15"/>
      <c r="AA348" s="15"/>
      <c r="AB348" s="15"/>
      <c r="AC348" s="15"/>
      <c r="AD348" s="15"/>
      <c r="AE348" s="15"/>
      <c r="AT348" s="265" t="s">
        <v>307</v>
      </c>
      <c r="AU348" s="265" t="s">
        <v>81</v>
      </c>
      <c r="AV348" s="15" t="s">
        <v>303</v>
      </c>
      <c r="AW348" s="15" t="s">
        <v>33</v>
      </c>
      <c r="AX348" s="15" t="s">
        <v>79</v>
      </c>
      <c r="AY348" s="265" t="s">
        <v>295</v>
      </c>
    </row>
    <row r="349" s="2" customFormat="1" ht="55.5" customHeight="1">
      <c r="A349" s="40"/>
      <c r="B349" s="41"/>
      <c r="C349" s="215" t="s">
        <v>1168</v>
      </c>
      <c r="D349" s="215" t="s">
        <v>298</v>
      </c>
      <c r="E349" s="216" t="s">
        <v>1454</v>
      </c>
      <c r="F349" s="217" t="s">
        <v>1455</v>
      </c>
      <c r="G349" s="218" t="s">
        <v>459</v>
      </c>
      <c r="H349" s="219">
        <v>1</v>
      </c>
      <c r="I349" s="220"/>
      <c r="J349" s="221">
        <f>ROUND(I349*H349,2)</f>
        <v>0</v>
      </c>
      <c r="K349" s="217" t="s">
        <v>302</v>
      </c>
      <c r="L349" s="46"/>
      <c r="M349" s="222" t="s">
        <v>21</v>
      </c>
      <c r="N349" s="223" t="s">
        <v>43</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373</v>
      </c>
      <c r="AT349" s="226" t="s">
        <v>298</v>
      </c>
      <c r="AU349" s="226" t="s">
        <v>81</v>
      </c>
      <c r="AY349" s="19" t="s">
        <v>295</v>
      </c>
      <c r="BE349" s="227">
        <f>IF(N349="základní",J349,0)</f>
        <v>0</v>
      </c>
      <c r="BF349" s="227">
        <f>IF(N349="snížená",J349,0)</f>
        <v>0</v>
      </c>
      <c r="BG349" s="227">
        <f>IF(N349="zákl. přenesená",J349,0)</f>
        <v>0</v>
      </c>
      <c r="BH349" s="227">
        <f>IF(N349="sníž. přenesená",J349,0)</f>
        <v>0</v>
      </c>
      <c r="BI349" s="227">
        <f>IF(N349="nulová",J349,0)</f>
        <v>0</v>
      </c>
      <c r="BJ349" s="19" t="s">
        <v>79</v>
      </c>
      <c r="BK349" s="227">
        <f>ROUND(I349*H349,2)</f>
        <v>0</v>
      </c>
      <c r="BL349" s="19" t="s">
        <v>373</v>
      </c>
      <c r="BM349" s="226" t="s">
        <v>2228</v>
      </c>
    </row>
    <row r="350" s="2" customFormat="1">
      <c r="A350" s="40"/>
      <c r="B350" s="41"/>
      <c r="C350" s="42"/>
      <c r="D350" s="228" t="s">
        <v>305</v>
      </c>
      <c r="E350" s="42"/>
      <c r="F350" s="229" t="s">
        <v>1457</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305</v>
      </c>
      <c r="AU350" s="19" t="s">
        <v>81</v>
      </c>
    </row>
    <row r="351" s="14" customFormat="1">
      <c r="A351" s="14"/>
      <c r="B351" s="244"/>
      <c r="C351" s="245"/>
      <c r="D351" s="235" t="s">
        <v>307</v>
      </c>
      <c r="E351" s="246" t="s">
        <v>21</v>
      </c>
      <c r="F351" s="247" t="s">
        <v>1458</v>
      </c>
      <c r="G351" s="245"/>
      <c r="H351" s="248">
        <v>1</v>
      </c>
      <c r="I351" s="249"/>
      <c r="J351" s="245"/>
      <c r="K351" s="245"/>
      <c r="L351" s="250"/>
      <c r="M351" s="251"/>
      <c r="N351" s="252"/>
      <c r="O351" s="252"/>
      <c r="P351" s="252"/>
      <c r="Q351" s="252"/>
      <c r="R351" s="252"/>
      <c r="S351" s="252"/>
      <c r="T351" s="253"/>
      <c r="U351" s="14"/>
      <c r="V351" s="14"/>
      <c r="W351" s="14"/>
      <c r="X351" s="14"/>
      <c r="Y351" s="14"/>
      <c r="Z351" s="14"/>
      <c r="AA351" s="14"/>
      <c r="AB351" s="14"/>
      <c r="AC351" s="14"/>
      <c r="AD351" s="14"/>
      <c r="AE351" s="14"/>
      <c r="AT351" s="254" t="s">
        <v>307</v>
      </c>
      <c r="AU351" s="254" t="s">
        <v>81</v>
      </c>
      <c r="AV351" s="14" t="s">
        <v>81</v>
      </c>
      <c r="AW351" s="14" t="s">
        <v>33</v>
      </c>
      <c r="AX351" s="14" t="s">
        <v>72</v>
      </c>
      <c r="AY351" s="254" t="s">
        <v>295</v>
      </c>
    </row>
    <row r="352" s="15" customFormat="1">
      <c r="A352" s="15"/>
      <c r="B352" s="255"/>
      <c r="C352" s="256"/>
      <c r="D352" s="235" t="s">
        <v>307</v>
      </c>
      <c r="E352" s="257" t="s">
        <v>21</v>
      </c>
      <c r="F352" s="258" t="s">
        <v>312</v>
      </c>
      <c r="G352" s="256"/>
      <c r="H352" s="259">
        <v>1</v>
      </c>
      <c r="I352" s="260"/>
      <c r="J352" s="256"/>
      <c r="K352" s="256"/>
      <c r="L352" s="261"/>
      <c r="M352" s="262"/>
      <c r="N352" s="263"/>
      <c r="O352" s="263"/>
      <c r="P352" s="263"/>
      <c r="Q352" s="263"/>
      <c r="R352" s="263"/>
      <c r="S352" s="263"/>
      <c r="T352" s="264"/>
      <c r="U352" s="15"/>
      <c r="V352" s="15"/>
      <c r="W352" s="15"/>
      <c r="X352" s="15"/>
      <c r="Y352" s="15"/>
      <c r="Z352" s="15"/>
      <c r="AA352" s="15"/>
      <c r="AB352" s="15"/>
      <c r="AC352" s="15"/>
      <c r="AD352" s="15"/>
      <c r="AE352" s="15"/>
      <c r="AT352" s="265" t="s">
        <v>307</v>
      </c>
      <c r="AU352" s="265" t="s">
        <v>81</v>
      </c>
      <c r="AV352" s="15" t="s">
        <v>303</v>
      </c>
      <c r="AW352" s="15" t="s">
        <v>33</v>
      </c>
      <c r="AX352" s="15" t="s">
        <v>79</v>
      </c>
      <c r="AY352" s="265" t="s">
        <v>295</v>
      </c>
    </row>
    <row r="353" s="2" customFormat="1" ht="24.15" customHeight="1">
      <c r="A353" s="40"/>
      <c r="B353" s="41"/>
      <c r="C353" s="286" t="s">
        <v>1173</v>
      </c>
      <c r="D353" s="286" t="s">
        <v>947</v>
      </c>
      <c r="E353" s="287" t="s">
        <v>1460</v>
      </c>
      <c r="F353" s="288" t="s">
        <v>1461</v>
      </c>
      <c r="G353" s="289" t="s">
        <v>459</v>
      </c>
      <c r="H353" s="290">
        <v>1</v>
      </c>
      <c r="I353" s="291"/>
      <c r="J353" s="292">
        <f>ROUND(I353*H353,2)</f>
        <v>0</v>
      </c>
      <c r="K353" s="288" t="s">
        <v>302</v>
      </c>
      <c r="L353" s="293"/>
      <c r="M353" s="294" t="s">
        <v>21</v>
      </c>
      <c r="N353" s="295" t="s">
        <v>43</v>
      </c>
      <c r="O353" s="86"/>
      <c r="P353" s="224">
        <f>O353*H353</f>
        <v>0</v>
      </c>
      <c r="Q353" s="224">
        <v>0.036999999999999998</v>
      </c>
      <c r="R353" s="224">
        <f>Q353*H353</f>
        <v>0.036999999999999998</v>
      </c>
      <c r="S353" s="224">
        <v>0</v>
      </c>
      <c r="T353" s="225">
        <f>S353*H353</f>
        <v>0</v>
      </c>
      <c r="U353" s="40"/>
      <c r="V353" s="40"/>
      <c r="W353" s="40"/>
      <c r="X353" s="40"/>
      <c r="Y353" s="40"/>
      <c r="Z353" s="40"/>
      <c r="AA353" s="40"/>
      <c r="AB353" s="40"/>
      <c r="AC353" s="40"/>
      <c r="AD353" s="40"/>
      <c r="AE353" s="40"/>
      <c r="AR353" s="226" t="s">
        <v>997</v>
      </c>
      <c r="AT353" s="226" t="s">
        <v>947</v>
      </c>
      <c r="AU353" s="226" t="s">
        <v>81</v>
      </c>
      <c r="AY353" s="19" t="s">
        <v>295</v>
      </c>
      <c r="BE353" s="227">
        <f>IF(N353="základní",J353,0)</f>
        <v>0</v>
      </c>
      <c r="BF353" s="227">
        <f>IF(N353="snížená",J353,0)</f>
        <v>0</v>
      </c>
      <c r="BG353" s="227">
        <f>IF(N353="zákl. přenesená",J353,0)</f>
        <v>0</v>
      </c>
      <c r="BH353" s="227">
        <f>IF(N353="sníž. přenesená",J353,0)</f>
        <v>0</v>
      </c>
      <c r="BI353" s="227">
        <f>IF(N353="nulová",J353,0)</f>
        <v>0</v>
      </c>
      <c r="BJ353" s="19" t="s">
        <v>79</v>
      </c>
      <c r="BK353" s="227">
        <f>ROUND(I353*H353,2)</f>
        <v>0</v>
      </c>
      <c r="BL353" s="19" t="s">
        <v>373</v>
      </c>
      <c r="BM353" s="226" t="s">
        <v>2229</v>
      </c>
    </row>
    <row r="354" s="2" customFormat="1" ht="44.25" customHeight="1">
      <c r="A354" s="40"/>
      <c r="B354" s="41"/>
      <c r="C354" s="215" t="s">
        <v>1178</v>
      </c>
      <c r="D354" s="215" t="s">
        <v>298</v>
      </c>
      <c r="E354" s="216" t="s">
        <v>1050</v>
      </c>
      <c r="F354" s="217" t="s">
        <v>1051</v>
      </c>
      <c r="G354" s="218" t="s">
        <v>348</v>
      </c>
      <c r="H354" s="219">
        <v>10.006</v>
      </c>
      <c r="I354" s="220"/>
      <c r="J354" s="221">
        <f>ROUND(I354*H354,2)</f>
        <v>0</v>
      </c>
      <c r="K354" s="217" t="s">
        <v>302</v>
      </c>
      <c r="L354" s="46"/>
      <c r="M354" s="222" t="s">
        <v>21</v>
      </c>
      <c r="N354" s="223" t="s">
        <v>43</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373</v>
      </c>
      <c r="AT354" s="226" t="s">
        <v>298</v>
      </c>
      <c r="AU354" s="226" t="s">
        <v>81</v>
      </c>
      <c r="AY354" s="19" t="s">
        <v>295</v>
      </c>
      <c r="BE354" s="227">
        <f>IF(N354="základní",J354,0)</f>
        <v>0</v>
      </c>
      <c r="BF354" s="227">
        <f>IF(N354="snížená",J354,0)</f>
        <v>0</v>
      </c>
      <c r="BG354" s="227">
        <f>IF(N354="zákl. přenesená",J354,0)</f>
        <v>0</v>
      </c>
      <c r="BH354" s="227">
        <f>IF(N354="sníž. přenesená",J354,0)</f>
        <v>0</v>
      </c>
      <c r="BI354" s="227">
        <f>IF(N354="nulová",J354,0)</f>
        <v>0</v>
      </c>
      <c r="BJ354" s="19" t="s">
        <v>79</v>
      </c>
      <c r="BK354" s="227">
        <f>ROUND(I354*H354,2)</f>
        <v>0</v>
      </c>
      <c r="BL354" s="19" t="s">
        <v>373</v>
      </c>
      <c r="BM354" s="226" t="s">
        <v>2230</v>
      </c>
    </row>
    <row r="355" s="2" customFormat="1">
      <c r="A355" s="40"/>
      <c r="B355" s="41"/>
      <c r="C355" s="42"/>
      <c r="D355" s="228" t="s">
        <v>305</v>
      </c>
      <c r="E355" s="42"/>
      <c r="F355" s="229" t="s">
        <v>1053</v>
      </c>
      <c r="G355" s="42"/>
      <c r="H355" s="42"/>
      <c r="I355" s="230"/>
      <c r="J355" s="42"/>
      <c r="K355" s="42"/>
      <c r="L355" s="46"/>
      <c r="M355" s="231"/>
      <c r="N355" s="232"/>
      <c r="O355" s="86"/>
      <c r="P355" s="86"/>
      <c r="Q355" s="86"/>
      <c r="R355" s="86"/>
      <c r="S355" s="86"/>
      <c r="T355" s="87"/>
      <c r="U355" s="40"/>
      <c r="V355" s="40"/>
      <c r="W355" s="40"/>
      <c r="X355" s="40"/>
      <c r="Y355" s="40"/>
      <c r="Z355" s="40"/>
      <c r="AA355" s="40"/>
      <c r="AB355" s="40"/>
      <c r="AC355" s="40"/>
      <c r="AD355" s="40"/>
      <c r="AE355" s="40"/>
      <c r="AT355" s="19" t="s">
        <v>305</v>
      </c>
      <c r="AU355" s="19" t="s">
        <v>81</v>
      </c>
    </row>
    <row r="356" s="12" customFormat="1" ht="22.8" customHeight="1">
      <c r="A356" s="12"/>
      <c r="B356" s="199"/>
      <c r="C356" s="200"/>
      <c r="D356" s="201" t="s">
        <v>71</v>
      </c>
      <c r="E356" s="213" t="s">
        <v>391</v>
      </c>
      <c r="F356" s="213" t="s">
        <v>392</v>
      </c>
      <c r="G356" s="200"/>
      <c r="H356" s="200"/>
      <c r="I356" s="203"/>
      <c r="J356" s="214">
        <f>BK356</f>
        <v>0</v>
      </c>
      <c r="K356" s="200"/>
      <c r="L356" s="205"/>
      <c r="M356" s="206"/>
      <c r="N356" s="207"/>
      <c r="O356" s="207"/>
      <c r="P356" s="208">
        <f>SUM(P357:P396)</f>
        <v>0</v>
      </c>
      <c r="Q356" s="207"/>
      <c r="R356" s="208">
        <f>SUM(R357:R396)</f>
        <v>0.52629999999999999</v>
      </c>
      <c r="S356" s="207"/>
      <c r="T356" s="209">
        <f>SUM(T357:T396)</f>
        <v>0</v>
      </c>
      <c r="U356" s="12"/>
      <c r="V356" s="12"/>
      <c r="W356" s="12"/>
      <c r="X356" s="12"/>
      <c r="Y356" s="12"/>
      <c r="Z356" s="12"/>
      <c r="AA356" s="12"/>
      <c r="AB356" s="12"/>
      <c r="AC356" s="12"/>
      <c r="AD356" s="12"/>
      <c r="AE356" s="12"/>
      <c r="AR356" s="210" t="s">
        <v>81</v>
      </c>
      <c r="AT356" s="211" t="s">
        <v>71</v>
      </c>
      <c r="AU356" s="211" t="s">
        <v>79</v>
      </c>
      <c r="AY356" s="210" t="s">
        <v>295</v>
      </c>
      <c r="BK356" s="212">
        <f>SUM(BK357:BK396)</f>
        <v>0</v>
      </c>
    </row>
    <row r="357" s="2" customFormat="1" ht="37.8" customHeight="1">
      <c r="A357" s="40"/>
      <c r="B357" s="41"/>
      <c r="C357" s="215" t="s">
        <v>1183</v>
      </c>
      <c r="D357" s="215" t="s">
        <v>298</v>
      </c>
      <c r="E357" s="216" t="s">
        <v>1055</v>
      </c>
      <c r="F357" s="217" t="s">
        <v>1056</v>
      </c>
      <c r="G357" s="218" t="s">
        <v>459</v>
      </c>
      <c r="H357" s="219">
        <v>7</v>
      </c>
      <c r="I357" s="220"/>
      <c r="J357" s="221">
        <f>ROUND(I357*H357,2)</f>
        <v>0</v>
      </c>
      <c r="K357" s="217" t="s">
        <v>302</v>
      </c>
      <c r="L357" s="46"/>
      <c r="M357" s="222" t="s">
        <v>21</v>
      </c>
      <c r="N357" s="223" t="s">
        <v>43</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373</v>
      </c>
      <c r="AT357" s="226" t="s">
        <v>298</v>
      </c>
      <c r="AU357" s="226" t="s">
        <v>81</v>
      </c>
      <c r="AY357" s="19" t="s">
        <v>295</v>
      </c>
      <c r="BE357" s="227">
        <f>IF(N357="základní",J357,0)</f>
        <v>0</v>
      </c>
      <c r="BF357" s="227">
        <f>IF(N357="snížená",J357,0)</f>
        <v>0</v>
      </c>
      <c r="BG357" s="227">
        <f>IF(N357="zákl. přenesená",J357,0)</f>
        <v>0</v>
      </c>
      <c r="BH357" s="227">
        <f>IF(N357="sníž. přenesená",J357,0)</f>
        <v>0</v>
      </c>
      <c r="BI357" s="227">
        <f>IF(N357="nulová",J357,0)</f>
        <v>0</v>
      </c>
      <c r="BJ357" s="19" t="s">
        <v>79</v>
      </c>
      <c r="BK357" s="227">
        <f>ROUND(I357*H357,2)</f>
        <v>0</v>
      </c>
      <c r="BL357" s="19" t="s">
        <v>373</v>
      </c>
      <c r="BM357" s="226" t="s">
        <v>2231</v>
      </c>
    </row>
    <row r="358" s="2" customFormat="1">
      <c r="A358" s="40"/>
      <c r="B358" s="41"/>
      <c r="C358" s="42"/>
      <c r="D358" s="228" t="s">
        <v>305</v>
      </c>
      <c r="E358" s="42"/>
      <c r="F358" s="229" t="s">
        <v>1058</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305</v>
      </c>
      <c r="AU358" s="19" t="s">
        <v>81</v>
      </c>
    </row>
    <row r="359" s="14" customFormat="1">
      <c r="A359" s="14"/>
      <c r="B359" s="244"/>
      <c r="C359" s="245"/>
      <c r="D359" s="235" t="s">
        <v>307</v>
      </c>
      <c r="E359" s="246" t="s">
        <v>21</v>
      </c>
      <c r="F359" s="247" t="s">
        <v>1082</v>
      </c>
      <c r="G359" s="245"/>
      <c r="H359" s="248">
        <v>1</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307</v>
      </c>
      <c r="AU359" s="254" t="s">
        <v>81</v>
      </c>
      <c r="AV359" s="14" t="s">
        <v>81</v>
      </c>
      <c r="AW359" s="14" t="s">
        <v>33</v>
      </c>
      <c r="AX359" s="14" t="s">
        <v>72</v>
      </c>
      <c r="AY359" s="254" t="s">
        <v>295</v>
      </c>
    </row>
    <row r="360" s="14" customFormat="1">
      <c r="A360" s="14"/>
      <c r="B360" s="244"/>
      <c r="C360" s="245"/>
      <c r="D360" s="235" t="s">
        <v>307</v>
      </c>
      <c r="E360" s="246" t="s">
        <v>21</v>
      </c>
      <c r="F360" s="247" t="s">
        <v>1469</v>
      </c>
      <c r="G360" s="245"/>
      <c r="H360" s="248">
        <v>1</v>
      </c>
      <c r="I360" s="249"/>
      <c r="J360" s="245"/>
      <c r="K360" s="245"/>
      <c r="L360" s="250"/>
      <c r="M360" s="251"/>
      <c r="N360" s="252"/>
      <c r="O360" s="252"/>
      <c r="P360" s="252"/>
      <c r="Q360" s="252"/>
      <c r="R360" s="252"/>
      <c r="S360" s="252"/>
      <c r="T360" s="253"/>
      <c r="U360" s="14"/>
      <c r="V360" s="14"/>
      <c r="W360" s="14"/>
      <c r="X360" s="14"/>
      <c r="Y360" s="14"/>
      <c r="Z360" s="14"/>
      <c r="AA360" s="14"/>
      <c r="AB360" s="14"/>
      <c r="AC360" s="14"/>
      <c r="AD360" s="14"/>
      <c r="AE360" s="14"/>
      <c r="AT360" s="254" t="s">
        <v>307</v>
      </c>
      <c r="AU360" s="254" t="s">
        <v>81</v>
      </c>
      <c r="AV360" s="14" t="s">
        <v>81</v>
      </c>
      <c r="AW360" s="14" t="s">
        <v>33</v>
      </c>
      <c r="AX360" s="14" t="s">
        <v>72</v>
      </c>
      <c r="AY360" s="254" t="s">
        <v>295</v>
      </c>
    </row>
    <row r="361" s="14" customFormat="1">
      <c r="A361" s="14"/>
      <c r="B361" s="244"/>
      <c r="C361" s="245"/>
      <c r="D361" s="235" t="s">
        <v>307</v>
      </c>
      <c r="E361" s="246" t="s">
        <v>21</v>
      </c>
      <c r="F361" s="247" t="s">
        <v>2232</v>
      </c>
      <c r="G361" s="245"/>
      <c r="H361" s="248">
        <v>2</v>
      </c>
      <c r="I361" s="249"/>
      <c r="J361" s="245"/>
      <c r="K361" s="245"/>
      <c r="L361" s="250"/>
      <c r="M361" s="251"/>
      <c r="N361" s="252"/>
      <c r="O361" s="252"/>
      <c r="P361" s="252"/>
      <c r="Q361" s="252"/>
      <c r="R361" s="252"/>
      <c r="S361" s="252"/>
      <c r="T361" s="253"/>
      <c r="U361" s="14"/>
      <c r="V361" s="14"/>
      <c r="W361" s="14"/>
      <c r="X361" s="14"/>
      <c r="Y361" s="14"/>
      <c r="Z361" s="14"/>
      <c r="AA361" s="14"/>
      <c r="AB361" s="14"/>
      <c r="AC361" s="14"/>
      <c r="AD361" s="14"/>
      <c r="AE361" s="14"/>
      <c r="AT361" s="254" t="s">
        <v>307</v>
      </c>
      <c r="AU361" s="254" t="s">
        <v>81</v>
      </c>
      <c r="AV361" s="14" t="s">
        <v>81</v>
      </c>
      <c r="AW361" s="14" t="s">
        <v>33</v>
      </c>
      <c r="AX361" s="14" t="s">
        <v>72</v>
      </c>
      <c r="AY361" s="254" t="s">
        <v>295</v>
      </c>
    </row>
    <row r="362" s="14" customFormat="1">
      <c r="A362" s="14"/>
      <c r="B362" s="244"/>
      <c r="C362" s="245"/>
      <c r="D362" s="235" t="s">
        <v>307</v>
      </c>
      <c r="E362" s="246" t="s">
        <v>21</v>
      </c>
      <c r="F362" s="247" t="s">
        <v>1059</v>
      </c>
      <c r="G362" s="245"/>
      <c r="H362" s="248">
        <v>1</v>
      </c>
      <c r="I362" s="249"/>
      <c r="J362" s="245"/>
      <c r="K362" s="245"/>
      <c r="L362" s="250"/>
      <c r="M362" s="251"/>
      <c r="N362" s="252"/>
      <c r="O362" s="252"/>
      <c r="P362" s="252"/>
      <c r="Q362" s="252"/>
      <c r="R362" s="252"/>
      <c r="S362" s="252"/>
      <c r="T362" s="253"/>
      <c r="U362" s="14"/>
      <c r="V362" s="14"/>
      <c r="W362" s="14"/>
      <c r="X362" s="14"/>
      <c r="Y362" s="14"/>
      <c r="Z362" s="14"/>
      <c r="AA362" s="14"/>
      <c r="AB362" s="14"/>
      <c r="AC362" s="14"/>
      <c r="AD362" s="14"/>
      <c r="AE362" s="14"/>
      <c r="AT362" s="254" t="s">
        <v>307</v>
      </c>
      <c r="AU362" s="254" t="s">
        <v>81</v>
      </c>
      <c r="AV362" s="14" t="s">
        <v>81</v>
      </c>
      <c r="AW362" s="14" t="s">
        <v>33</v>
      </c>
      <c r="AX362" s="14" t="s">
        <v>72</v>
      </c>
      <c r="AY362" s="254" t="s">
        <v>295</v>
      </c>
    </row>
    <row r="363" s="14" customFormat="1">
      <c r="A363" s="14"/>
      <c r="B363" s="244"/>
      <c r="C363" s="245"/>
      <c r="D363" s="235" t="s">
        <v>307</v>
      </c>
      <c r="E363" s="246" t="s">
        <v>21</v>
      </c>
      <c r="F363" s="247" t="s">
        <v>1770</v>
      </c>
      <c r="G363" s="245"/>
      <c r="H363" s="248">
        <v>1</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307</v>
      </c>
      <c r="AU363" s="254" t="s">
        <v>81</v>
      </c>
      <c r="AV363" s="14" t="s">
        <v>81</v>
      </c>
      <c r="AW363" s="14" t="s">
        <v>33</v>
      </c>
      <c r="AX363" s="14" t="s">
        <v>72</v>
      </c>
      <c r="AY363" s="254" t="s">
        <v>295</v>
      </c>
    </row>
    <row r="364" s="14" customFormat="1">
      <c r="A364" s="14"/>
      <c r="B364" s="244"/>
      <c r="C364" s="245"/>
      <c r="D364" s="235" t="s">
        <v>307</v>
      </c>
      <c r="E364" s="246" t="s">
        <v>21</v>
      </c>
      <c r="F364" s="247" t="s">
        <v>1771</v>
      </c>
      <c r="G364" s="245"/>
      <c r="H364" s="248">
        <v>1</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307</v>
      </c>
      <c r="AU364" s="254" t="s">
        <v>81</v>
      </c>
      <c r="AV364" s="14" t="s">
        <v>81</v>
      </c>
      <c r="AW364" s="14" t="s">
        <v>33</v>
      </c>
      <c r="AX364" s="14" t="s">
        <v>72</v>
      </c>
      <c r="AY364" s="254" t="s">
        <v>295</v>
      </c>
    </row>
    <row r="365" s="15" customFormat="1">
      <c r="A365" s="15"/>
      <c r="B365" s="255"/>
      <c r="C365" s="256"/>
      <c r="D365" s="235" t="s">
        <v>307</v>
      </c>
      <c r="E365" s="257" t="s">
        <v>21</v>
      </c>
      <c r="F365" s="258" t="s">
        <v>312</v>
      </c>
      <c r="G365" s="256"/>
      <c r="H365" s="259">
        <v>7</v>
      </c>
      <c r="I365" s="260"/>
      <c r="J365" s="256"/>
      <c r="K365" s="256"/>
      <c r="L365" s="261"/>
      <c r="M365" s="262"/>
      <c r="N365" s="263"/>
      <c r="O365" s="263"/>
      <c r="P365" s="263"/>
      <c r="Q365" s="263"/>
      <c r="R365" s="263"/>
      <c r="S365" s="263"/>
      <c r="T365" s="264"/>
      <c r="U365" s="15"/>
      <c r="V365" s="15"/>
      <c r="W365" s="15"/>
      <c r="X365" s="15"/>
      <c r="Y365" s="15"/>
      <c r="Z365" s="15"/>
      <c r="AA365" s="15"/>
      <c r="AB365" s="15"/>
      <c r="AC365" s="15"/>
      <c r="AD365" s="15"/>
      <c r="AE365" s="15"/>
      <c r="AT365" s="265" t="s">
        <v>307</v>
      </c>
      <c r="AU365" s="265" t="s">
        <v>81</v>
      </c>
      <c r="AV365" s="15" t="s">
        <v>303</v>
      </c>
      <c r="AW365" s="15" t="s">
        <v>33</v>
      </c>
      <c r="AX365" s="15" t="s">
        <v>79</v>
      </c>
      <c r="AY365" s="265" t="s">
        <v>295</v>
      </c>
    </row>
    <row r="366" s="2" customFormat="1" ht="33" customHeight="1">
      <c r="A366" s="40"/>
      <c r="B366" s="41"/>
      <c r="C366" s="286" t="s">
        <v>1429</v>
      </c>
      <c r="D366" s="286" t="s">
        <v>947</v>
      </c>
      <c r="E366" s="287" t="s">
        <v>1061</v>
      </c>
      <c r="F366" s="288" t="s">
        <v>1062</v>
      </c>
      <c r="G366" s="289" t="s">
        <v>459</v>
      </c>
      <c r="H366" s="290">
        <v>4</v>
      </c>
      <c r="I366" s="291"/>
      <c r="J366" s="292">
        <f>ROUND(I366*H366,2)</f>
        <v>0</v>
      </c>
      <c r="K366" s="288" t="s">
        <v>302</v>
      </c>
      <c r="L366" s="293"/>
      <c r="M366" s="294" t="s">
        <v>21</v>
      </c>
      <c r="N366" s="295" t="s">
        <v>43</v>
      </c>
      <c r="O366" s="86"/>
      <c r="P366" s="224">
        <f>O366*H366</f>
        <v>0</v>
      </c>
      <c r="Q366" s="224">
        <v>0.0195</v>
      </c>
      <c r="R366" s="224">
        <f>Q366*H366</f>
        <v>0.078</v>
      </c>
      <c r="S366" s="224">
        <v>0</v>
      </c>
      <c r="T366" s="225">
        <f>S366*H366</f>
        <v>0</v>
      </c>
      <c r="U366" s="40"/>
      <c r="V366" s="40"/>
      <c r="W366" s="40"/>
      <c r="X366" s="40"/>
      <c r="Y366" s="40"/>
      <c r="Z366" s="40"/>
      <c r="AA366" s="40"/>
      <c r="AB366" s="40"/>
      <c r="AC366" s="40"/>
      <c r="AD366" s="40"/>
      <c r="AE366" s="40"/>
      <c r="AR366" s="226" t="s">
        <v>997</v>
      </c>
      <c r="AT366" s="226" t="s">
        <v>947</v>
      </c>
      <c r="AU366" s="226" t="s">
        <v>81</v>
      </c>
      <c r="AY366" s="19" t="s">
        <v>295</v>
      </c>
      <c r="BE366" s="227">
        <f>IF(N366="základní",J366,0)</f>
        <v>0</v>
      </c>
      <c r="BF366" s="227">
        <f>IF(N366="snížená",J366,0)</f>
        <v>0</v>
      </c>
      <c r="BG366" s="227">
        <f>IF(N366="zákl. přenesená",J366,0)</f>
        <v>0</v>
      </c>
      <c r="BH366" s="227">
        <f>IF(N366="sníž. přenesená",J366,0)</f>
        <v>0</v>
      </c>
      <c r="BI366" s="227">
        <f>IF(N366="nulová",J366,0)</f>
        <v>0</v>
      </c>
      <c r="BJ366" s="19" t="s">
        <v>79</v>
      </c>
      <c r="BK366" s="227">
        <f>ROUND(I366*H366,2)</f>
        <v>0</v>
      </c>
      <c r="BL366" s="19" t="s">
        <v>373</v>
      </c>
      <c r="BM366" s="226" t="s">
        <v>2233</v>
      </c>
    </row>
    <row r="367" s="14" customFormat="1">
      <c r="A367" s="14"/>
      <c r="B367" s="244"/>
      <c r="C367" s="245"/>
      <c r="D367" s="235" t="s">
        <v>307</v>
      </c>
      <c r="E367" s="246" t="s">
        <v>21</v>
      </c>
      <c r="F367" s="247" t="s">
        <v>1082</v>
      </c>
      <c r="G367" s="245"/>
      <c r="H367" s="248">
        <v>1</v>
      </c>
      <c r="I367" s="249"/>
      <c r="J367" s="245"/>
      <c r="K367" s="245"/>
      <c r="L367" s="250"/>
      <c r="M367" s="251"/>
      <c r="N367" s="252"/>
      <c r="O367" s="252"/>
      <c r="P367" s="252"/>
      <c r="Q367" s="252"/>
      <c r="R367" s="252"/>
      <c r="S367" s="252"/>
      <c r="T367" s="253"/>
      <c r="U367" s="14"/>
      <c r="V367" s="14"/>
      <c r="W367" s="14"/>
      <c r="X367" s="14"/>
      <c r="Y367" s="14"/>
      <c r="Z367" s="14"/>
      <c r="AA367" s="14"/>
      <c r="AB367" s="14"/>
      <c r="AC367" s="14"/>
      <c r="AD367" s="14"/>
      <c r="AE367" s="14"/>
      <c r="AT367" s="254" t="s">
        <v>307</v>
      </c>
      <c r="AU367" s="254" t="s">
        <v>81</v>
      </c>
      <c r="AV367" s="14" t="s">
        <v>81</v>
      </c>
      <c r="AW367" s="14" t="s">
        <v>33</v>
      </c>
      <c r="AX367" s="14" t="s">
        <v>72</v>
      </c>
      <c r="AY367" s="254" t="s">
        <v>295</v>
      </c>
    </row>
    <row r="368" s="14" customFormat="1">
      <c r="A368" s="14"/>
      <c r="B368" s="244"/>
      <c r="C368" s="245"/>
      <c r="D368" s="235" t="s">
        <v>307</v>
      </c>
      <c r="E368" s="246" t="s">
        <v>21</v>
      </c>
      <c r="F368" s="247" t="s">
        <v>2232</v>
      </c>
      <c r="G368" s="245"/>
      <c r="H368" s="248">
        <v>2</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307</v>
      </c>
      <c r="AU368" s="254" t="s">
        <v>81</v>
      </c>
      <c r="AV368" s="14" t="s">
        <v>81</v>
      </c>
      <c r="AW368" s="14" t="s">
        <v>33</v>
      </c>
      <c r="AX368" s="14" t="s">
        <v>72</v>
      </c>
      <c r="AY368" s="254" t="s">
        <v>295</v>
      </c>
    </row>
    <row r="369" s="14" customFormat="1">
      <c r="A369" s="14"/>
      <c r="B369" s="244"/>
      <c r="C369" s="245"/>
      <c r="D369" s="235" t="s">
        <v>307</v>
      </c>
      <c r="E369" s="246" t="s">
        <v>21</v>
      </c>
      <c r="F369" s="247" t="s">
        <v>1059</v>
      </c>
      <c r="G369" s="245"/>
      <c r="H369" s="248">
        <v>1</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307</v>
      </c>
      <c r="AU369" s="254" t="s">
        <v>81</v>
      </c>
      <c r="AV369" s="14" t="s">
        <v>81</v>
      </c>
      <c r="AW369" s="14" t="s">
        <v>33</v>
      </c>
      <c r="AX369" s="14" t="s">
        <v>72</v>
      </c>
      <c r="AY369" s="254" t="s">
        <v>295</v>
      </c>
    </row>
    <row r="370" s="15" customFormat="1">
      <c r="A370" s="15"/>
      <c r="B370" s="255"/>
      <c r="C370" s="256"/>
      <c r="D370" s="235" t="s">
        <v>307</v>
      </c>
      <c r="E370" s="257" t="s">
        <v>21</v>
      </c>
      <c r="F370" s="258" t="s">
        <v>312</v>
      </c>
      <c r="G370" s="256"/>
      <c r="H370" s="259">
        <v>4</v>
      </c>
      <c r="I370" s="260"/>
      <c r="J370" s="256"/>
      <c r="K370" s="256"/>
      <c r="L370" s="261"/>
      <c r="M370" s="262"/>
      <c r="N370" s="263"/>
      <c r="O370" s="263"/>
      <c r="P370" s="263"/>
      <c r="Q370" s="263"/>
      <c r="R370" s="263"/>
      <c r="S370" s="263"/>
      <c r="T370" s="264"/>
      <c r="U370" s="15"/>
      <c r="V370" s="15"/>
      <c r="W370" s="15"/>
      <c r="X370" s="15"/>
      <c r="Y370" s="15"/>
      <c r="Z370" s="15"/>
      <c r="AA370" s="15"/>
      <c r="AB370" s="15"/>
      <c r="AC370" s="15"/>
      <c r="AD370" s="15"/>
      <c r="AE370" s="15"/>
      <c r="AT370" s="265" t="s">
        <v>307</v>
      </c>
      <c r="AU370" s="265" t="s">
        <v>81</v>
      </c>
      <c r="AV370" s="15" t="s">
        <v>303</v>
      </c>
      <c r="AW370" s="15" t="s">
        <v>33</v>
      </c>
      <c r="AX370" s="15" t="s">
        <v>79</v>
      </c>
      <c r="AY370" s="265" t="s">
        <v>295</v>
      </c>
    </row>
    <row r="371" s="2" customFormat="1" ht="33" customHeight="1">
      <c r="A371" s="40"/>
      <c r="B371" s="41"/>
      <c r="C371" s="286" t="s">
        <v>1438</v>
      </c>
      <c r="D371" s="286" t="s">
        <v>947</v>
      </c>
      <c r="E371" s="287" t="s">
        <v>1773</v>
      </c>
      <c r="F371" s="288" t="s">
        <v>1774</v>
      </c>
      <c r="G371" s="289" t="s">
        <v>459</v>
      </c>
      <c r="H371" s="290">
        <v>2</v>
      </c>
      <c r="I371" s="291"/>
      <c r="J371" s="292">
        <f>ROUND(I371*H371,2)</f>
        <v>0</v>
      </c>
      <c r="K371" s="288" t="s">
        <v>302</v>
      </c>
      <c r="L371" s="293"/>
      <c r="M371" s="294" t="s">
        <v>21</v>
      </c>
      <c r="N371" s="295" t="s">
        <v>43</v>
      </c>
      <c r="O371" s="86"/>
      <c r="P371" s="224">
        <f>O371*H371</f>
        <v>0</v>
      </c>
      <c r="Q371" s="224">
        <v>0.042999999999999997</v>
      </c>
      <c r="R371" s="224">
        <f>Q371*H371</f>
        <v>0.085999999999999993</v>
      </c>
      <c r="S371" s="224">
        <v>0</v>
      </c>
      <c r="T371" s="225">
        <f>S371*H371</f>
        <v>0</v>
      </c>
      <c r="U371" s="40"/>
      <c r="V371" s="40"/>
      <c r="W371" s="40"/>
      <c r="X371" s="40"/>
      <c r="Y371" s="40"/>
      <c r="Z371" s="40"/>
      <c r="AA371" s="40"/>
      <c r="AB371" s="40"/>
      <c r="AC371" s="40"/>
      <c r="AD371" s="40"/>
      <c r="AE371" s="40"/>
      <c r="AR371" s="226" t="s">
        <v>997</v>
      </c>
      <c r="AT371" s="226" t="s">
        <v>947</v>
      </c>
      <c r="AU371" s="226" t="s">
        <v>81</v>
      </c>
      <c r="AY371" s="19" t="s">
        <v>295</v>
      </c>
      <c r="BE371" s="227">
        <f>IF(N371="základní",J371,0)</f>
        <v>0</v>
      </c>
      <c r="BF371" s="227">
        <f>IF(N371="snížená",J371,0)</f>
        <v>0</v>
      </c>
      <c r="BG371" s="227">
        <f>IF(N371="zákl. přenesená",J371,0)</f>
        <v>0</v>
      </c>
      <c r="BH371" s="227">
        <f>IF(N371="sníž. přenesená",J371,0)</f>
        <v>0</v>
      </c>
      <c r="BI371" s="227">
        <f>IF(N371="nulová",J371,0)</f>
        <v>0</v>
      </c>
      <c r="BJ371" s="19" t="s">
        <v>79</v>
      </c>
      <c r="BK371" s="227">
        <f>ROUND(I371*H371,2)</f>
        <v>0</v>
      </c>
      <c r="BL371" s="19" t="s">
        <v>373</v>
      </c>
      <c r="BM371" s="226" t="s">
        <v>2234</v>
      </c>
    </row>
    <row r="372" s="14" customFormat="1">
      <c r="A372" s="14"/>
      <c r="B372" s="244"/>
      <c r="C372" s="245"/>
      <c r="D372" s="235" t="s">
        <v>307</v>
      </c>
      <c r="E372" s="246" t="s">
        <v>21</v>
      </c>
      <c r="F372" s="247" t="s">
        <v>1770</v>
      </c>
      <c r="G372" s="245"/>
      <c r="H372" s="248">
        <v>1</v>
      </c>
      <c r="I372" s="249"/>
      <c r="J372" s="245"/>
      <c r="K372" s="245"/>
      <c r="L372" s="250"/>
      <c r="M372" s="251"/>
      <c r="N372" s="252"/>
      <c r="O372" s="252"/>
      <c r="P372" s="252"/>
      <c r="Q372" s="252"/>
      <c r="R372" s="252"/>
      <c r="S372" s="252"/>
      <c r="T372" s="253"/>
      <c r="U372" s="14"/>
      <c r="V372" s="14"/>
      <c r="W372" s="14"/>
      <c r="X372" s="14"/>
      <c r="Y372" s="14"/>
      <c r="Z372" s="14"/>
      <c r="AA372" s="14"/>
      <c r="AB372" s="14"/>
      <c r="AC372" s="14"/>
      <c r="AD372" s="14"/>
      <c r="AE372" s="14"/>
      <c r="AT372" s="254" t="s">
        <v>307</v>
      </c>
      <c r="AU372" s="254" t="s">
        <v>81</v>
      </c>
      <c r="AV372" s="14" t="s">
        <v>81</v>
      </c>
      <c r="AW372" s="14" t="s">
        <v>33</v>
      </c>
      <c r="AX372" s="14" t="s">
        <v>72</v>
      </c>
      <c r="AY372" s="254" t="s">
        <v>295</v>
      </c>
    </row>
    <row r="373" s="14" customFormat="1">
      <c r="A373" s="14"/>
      <c r="B373" s="244"/>
      <c r="C373" s="245"/>
      <c r="D373" s="235" t="s">
        <v>307</v>
      </c>
      <c r="E373" s="246" t="s">
        <v>21</v>
      </c>
      <c r="F373" s="247" t="s">
        <v>1771</v>
      </c>
      <c r="G373" s="245"/>
      <c r="H373" s="248">
        <v>1</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307</v>
      </c>
      <c r="AU373" s="254" t="s">
        <v>81</v>
      </c>
      <c r="AV373" s="14" t="s">
        <v>81</v>
      </c>
      <c r="AW373" s="14" t="s">
        <v>33</v>
      </c>
      <c r="AX373" s="14" t="s">
        <v>72</v>
      </c>
      <c r="AY373" s="254" t="s">
        <v>295</v>
      </c>
    </row>
    <row r="374" s="15" customFormat="1">
      <c r="A374" s="15"/>
      <c r="B374" s="255"/>
      <c r="C374" s="256"/>
      <c r="D374" s="235" t="s">
        <v>307</v>
      </c>
      <c r="E374" s="257" t="s">
        <v>21</v>
      </c>
      <c r="F374" s="258" t="s">
        <v>312</v>
      </c>
      <c r="G374" s="256"/>
      <c r="H374" s="259">
        <v>2</v>
      </c>
      <c r="I374" s="260"/>
      <c r="J374" s="256"/>
      <c r="K374" s="256"/>
      <c r="L374" s="261"/>
      <c r="M374" s="262"/>
      <c r="N374" s="263"/>
      <c r="O374" s="263"/>
      <c r="P374" s="263"/>
      <c r="Q374" s="263"/>
      <c r="R374" s="263"/>
      <c r="S374" s="263"/>
      <c r="T374" s="264"/>
      <c r="U374" s="15"/>
      <c r="V374" s="15"/>
      <c r="W374" s="15"/>
      <c r="X374" s="15"/>
      <c r="Y374" s="15"/>
      <c r="Z374" s="15"/>
      <c r="AA374" s="15"/>
      <c r="AB374" s="15"/>
      <c r="AC374" s="15"/>
      <c r="AD374" s="15"/>
      <c r="AE374" s="15"/>
      <c r="AT374" s="265" t="s">
        <v>307</v>
      </c>
      <c r="AU374" s="265" t="s">
        <v>81</v>
      </c>
      <c r="AV374" s="15" t="s">
        <v>303</v>
      </c>
      <c r="AW374" s="15" t="s">
        <v>33</v>
      </c>
      <c r="AX374" s="15" t="s">
        <v>79</v>
      </c>
      <c r="AY374" s="265" t="s">
        <v>295</v>
      </c>
    </row>
    <row r="375" s="2" customFormat="1" ht="33" customHeight="1">
      <c r="A375" s="40"/>
      <c r="B375" s="41"/>
      <c r="C375" s="286" t="s">
        <v>1440</v>
      </c>
      <c r="D375" s="286" t="s">
        <v>947</v>
      </c>
      <c r="E375" s="287" t="s">
        <v>1475</v>
      </c>
      <c r="F375" s="288" t="s">
        <v>1476</v>
      </c>
      <c r="G375" s="289" t="s">
        <v>459</v>
      </c>
      <c r="H375" s="290">
        <v>1</v>
      </c>
      <c r="I375" s="291"/>
      <c r="J375" s="292">
        <f>ROUND(I375*H375,2)</f>
        <v>0</v>
      </c>
      <c r="K375" s="288" t="s">
        <v>302</v>
      </c>
      <c r="L375" s="293"/>
      <c r="M375" s="294" t="s">
        <v>21</v>
      </c>
      <c r="N375" s="295" t="s">
        <v>43</v>
      </c>
      <c r="O375" s="86"/>
      <c r="P375" s="224">
        <f>O375*H375</f>
        <v>0</v>
      </c>
      <c r="Q375" s="224">
        <v>0.017500000000000002</v>
      </c>
      <c r="R375" s="224">
        <f>Q375*H375</f>
        <v>0.017500000000000002</v>
      </c>
      <c r="S375" s="224">
        <v>0</v>
      </c>
      <c r="T375" s="225">
        <f>S375*H375</f>
        <v>0</v>
      </c>
      <c r="U375" s="40"/>
      <c r="V375" s="40"/>
      <c r="W375" s="40"/>
      <c r="X375" s="40"/>
      <c r="Y375" s="40"/>
      <c r="Z375" s="40"/>
      <c r="AA375" s="40"/>
      <c r="AB375" s="40"/>
      <c r="AC375" s="40"/>
      <c r="AD375" s="40"/>
      <c r="AE375" s="40"/>
      <c r="AR375" s="226" t="s">
        <v>997</v>
      </c>
      <c r="AT375" s="226" t="s">
        <v>947</v>
      </c>
      <c r="AU375" s="226" t="s">
        <v>81</v>
      </c>
      <c r="AY375" s="19" t="s">
        <v>295</v>
      </c>
      <c r="BE375" s="227">
        <f>IF(N375="základní",J375,0)</f>
        <v>0</v>
      </c>
      <c r="BF375" s="227">
        <f>IF(N375="snížená",J375,0)</f>
        <v>0</v>
      </c>
      <c r="BG375" s="227">
        <f>IF(N375="zákl. přenesená",J375,0)</f>
        <v>0</v>
      </c>
      <c r="BH375" s="227">
        <f>IF(N375="sníž. přenesená",J375,0)</f>
        <v>0</v>
      </c>
      <c r="BI375" s="227">
        <f>IF(N375="nulová",J375,0)</f>
        <v>0</v>
      </c>
      <c r="BJ375" s="19" t="s">
        <v>79</v>
      </c>
      <c r="BK375" s="227">
        <f>ROUND(I375*H375,2)</f>
        <v>0</v>
      </c>
      <c r="BL375" s="19" t="s">
        <v>373</v>
      </c>
      <c r="BM375" s="226" t="s">
        <v>2235</v>
      </c>
    </row>
    <row r="376" s="14" customFormat="1">
      <c r="A376" s="14"/>
      <c r="B376" s="244"/>
      <c r="C376" s="245"/>
      <c r="D376" s="235" t="s">
        <v>307</v>
      </c>
      <c r="E376" s="246" t="s">
        <v>21</v>
      </c>
      <c r="F376" s="247" t="s">
        <v>1469</v>
      </c>
      <c r="G376" s="245"/>
      <c r="H376" s="248">
        <v>1</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307</v>
      </c>
      <c r="AU376" s="254" t="s">
        <v>81</v>
      </c>
      <c r="AV376" s="14" t="s">
        <v>81</v>
      </c>
      <c r="AW376" s="14" t="s">
        <v>33</v>
      </c>
      <c r="AX376" s="14" t="s">
        <v>72</v>
      </c>
      <c r="AY376" s="254" t="s">
        <v>295</v>
      </c>
    </row>
    <row r="377" s="15" customFormat="1">
      <c r="A377" s="15"/>
      <c r="B377" s="255"/>
      <c r="C377" s="256"/>
      <c r="D377" s="235" t="s">
        <v>307</v>
      </c>
      <c r="E377" s="257" t="s">
        <v>21</v>
      </c>
      <c r="F377" s="258" t="s">
        <v>312</v>
      </c>
      <c r="G377" s="256"/>
      <c r="H377" s="259">
        <v>1</v>
      </c>
      <c r="I377" s="260"/>
      <c r="J377" s="256"/>
      <c r="K377" s="256"/>
      <c r="L377" s="261"/>
      <c r="M377" s="262"/>
      <c r="N377" s="263"/>
      <c r="O377" s="263"/>
      <c r="P377" s="263"/>
      <c r="Q377" s="263"/>
      <c r="R377" s="263"/>
      <c r="S377" s="263"/>
      <c r="T377" s="264"/>
      <c r="U377" s="15"/>
      <c r="V377" s="15"/>
      <c r="W377" s="15"/>
      <c r="X377" s="15"/>
      <c r="Y377" s="15"/>
      <c r="Z377" s="15"/>
      <c r="AA377" s="15"/>
      <c r="AB377" s="15"/>
      <c r="AC377" s="15"/>
      <c r="AD377" s="15"/>
      <c r="AE377" s="15"/>
      <c r="AT377" s="265" t="s">
        <v>307</v>
      </c>
      <c r="AU377" s="265" t="s">
        <v>81</v>
      </c>
      <c r="AV377" s="15" t="s">
        <v>303</v>
      </c>
      <c r="AW377" s="15" t="s">
        <v>33</v>
      </c>
      <c r="AX377" s="15" t="s">
        <v>79</v>
      </c>
      <c r="AY377" s="265" t="s">
        <v>295</v>
      </c>
    </row>
    <row r="378" s="2" customFormat="1" ht="24.15" customHeight="1">
      <c r="A378" s="40"/>
      <c r="B378" s="41"/>
      <c r="C378" s="215" t="s">
        <v>1444</v>
      </c>
      <c r="D378" s="215" t="s">
        <v>298</v>
      </c>
      <c r="E378" s="216" t="s">
        <v>1479</v>
      </c>
      <c r="F378" s="217" t="s">
        <v>1480</v>
      </c>
      <c r="G378" s="218" t="s">
        <v>1481</v>
      </c>
      <c r="H378" s="219">
        <v>1</v>
      </c>
      <c r="I378" s="220"/>
      <c r="J378" s="221">
        <f>ROUND(I378*H378,2)</f>
        <v>0</v>
      </c>
      <c r="K378" s="217" t="s">
        <v>523</v>
      </c>
      <c r="L378" s="46"/>
      <c r="M378" s="222" t="s">
        <v>21</v>
      </c>
      <c r="N378" s="223" t="s">
        <v>43</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373</v>
      </c>
      <c r="AT378" s="226" t="s">
        <v>298</v>
      </c>
      <c r="AU378" s="226" t="s">
        <v>81</v>
      </c>
      <c r="AY378" s="19" t="s">
        <v>295</v>
      </c>
      <c r="BE378" s="227">
        <f>IF(N378="základní",J378,0)</f>
        <v>0</v>
      </c>
      <c r="BF378" s="227">
        <f>IF(N378="snížená",J378,0)</f>
        <v>0</v>
      </c>
      <c r="BG378" s="227">
        <f>IF(N378="zákl. přenesená",J378,0)</f>
        <v>0</v>
      </c>
      <c r="BH378" s="227">
        <f>IF(N378="sníž. přenesená",J378,0)</f>
        <v>0</v>
      </c>
      <c r="BI378" s="227">
        <f>IF(N378="nulová",J378,0)</f>
        <v>0</v>
      </c>
      <c r="BJ378" s="19" t="s">
        <v>79</v>
      </c>
      <c r="BK378" s="227">
        <f>ROUND(I378*H378,2)</f>
        <v>0</v>
      </c>
      <c r="BL378" s="19" t="s">
        <v>373</v>
      </c>
      <c r="BM378" s="226" t="s">
        <v>2236</v>
      </c>
    </row>
    <row r="379" s="14" customFormat="1">
      <c r="A379" s="14"/>
      <c r="B379" s="244"/>
      <c r="C379" s="245"/>
      <c r="D379" s="235" t="s">
        <v>307</v>
      </c>
      <c r="E379" s="246" t="s">
        <v>21</v>
      </c>
      <c r="F379" s="247" t="s">
        <v>1483</v>
      </c>
      <c r="G379" s="245"/>
      <c r="H379" s="248">
        <v>1</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307</v>
      </c>
      <c r="AU379" s="254" t="s">
        <v>81</v>
      </c>
      <c r="AV379" s="14" t="s">
        <v>81</v>
      </c>
      <c r="AW379" s="14" t="s">
        <v>33</v>
      </c>
      <c r="AX379" s="14" t="s">
        <v>72</v>
      </c>
      <c r="AY379" s="254" t="s">
        <v>295</v>
      </c>
    </row>
    <row r="380" s="15" customFormat="1">
      <c r="A380" s="15"/>
      <c r="B380" s="255"/>
      <c r="C380" s="256"/>
      <c r="D380" s="235" t="s">
        <v>307</v>
      </c>
      <c r="E380" s="257" t="s">
        <v>21</v>
      </c>
      <c r="F380" s="258" t="s">
        <v>312</v>
      </c>
      <c r="G380" s="256"/>
      <c r="H380" s="259">
        <v>1</v>
      </c>
      <c r="I380" s="260"/>
      <c r="J380" s="256"/>
      <c r="K380" s="256"/>
      <c r="L380" s="261"/>
      <c r="M380" s="262"/>
      <c r="N380" s="263"/>
      <c r="O380" s="263"/>
      <c r="P380" s="263"/>
      <c r="Q380" s="263"/>
      <c r="R380" s="263"/>
      <c r="S380" s="263"/>
      <c r="T380" s="264"/>
      <c r="U380" s="15"/>
      <c r="V380" s="15"/>
      <c r="W380" s="15"/>
      <c r="X380" s="15"/>
      <c r="Y380" s="15"/>
      <c r="Z380" s="15"/>
      <c r="AA380" s="15"/>
      <c r="AB380" s="15"/>
      <c r="AC380" s="15"/>
      <c r="AD380" s="15"/>
      <c r="AE380" s="15"/>
      <c r="AT380" s="265" t="s">
        <v>307</v>
      </c>
      <c r="AU380" s="265" t="s">
        <v>81</v>
      </c>
      <c r="AV380" s="15" t="s">
        <v>303</v>
      </c>
      <c r="AW380" s="15" t="s">
        <v>33</v>
      </c>
      <c r="AX380" s="15" t="s">
        <v>79</v>
      </c>
      <c r="AY380" s="265" t="s">
        <v>295</v>
      </c>
    </row>
    <row r="381" s="2" customFormat="1" ht="24.15" customHeight="1">
      <c r="A381" s="40"/>
      <c r="B381" s="41"/>
      <c r="C381" s="215" t="s">
        <v>1448</v>
      </c>
      <c r="D381" s="215" t="s">
        <v>298</v>
      </c>
      <c r="E381" s="216" t="s">
        <v>1065</v>
      </c>
      <c r="F381" s="217" t="s">
        <v>1066</v>
      </c>
      <c r="G381" s="218" t="s">
        <v>459</v>
      </c>
      <c r="H381" s="219">
        <v>7</v>
      </c>
      <c r="I381" s="220"/>
      <c r="J381" s="221">
        <f>ROUND(I381*H381,2)</f>
        <v>0</v>
      </c>
      <c r="K381" s="217" t="s">
        <v>302</v>
      </c>
      <c r="L381" s="46"/>
      <c r="M381" s="222" t="s">
        <v>21</v>
      </c>
      <c r="N381" s="223" t="s">
        <v>43</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373</v>
      </c>
      <c r="AT381" s="226" t="s">
        <v>298</v>
      </c>
      <c r="AU381" s="226" t="s">
        <v>81</v>
      </c>
      <c r="AY381" s="19" t="s">
        <v>295</v>
      </c>
      <c r="BE381" s="227">
        <f>IF(N381="základní",J381,0)</f>
        <v>0</v>
      </c>
      <c r="BF381" s="227">
        <f>IF(N381="snížená",J381,0)</f>
        <v>0</v>
      </c>
      <c r="BG381" s="227">
        <f>IF(N381="zákl. přenesená",J381,0)</f>
        <v>0</v>
      </c>
      <c r="BH381" s="227">
        <f>IF(N381="sníž. přenesená",J381,0)</f>
        <v>0</v>
      </c>
      <c r="BI381" s="227">
        <f>IF(N381="nulová",J381,0)</f>
        <v>0</v>
      </c>
      <c r="BJ381" s="19" t="s">
        <v>79</v>
      </c>
      <c r="BK381" s="227">
        <f>ROUND(I381*H381,2)</f>
        <v>0</v>
      </c>
      <c r="BL381" s="19" t="s">
        <v>373</v>
      </c>
      <c r="BM381" s="226" t="s">
        <v>2237</v>
      </c>
    </row>
    <row r="382" s="2" customFormat="1">
      <c r="A382" s="40"/>
      <c r="B382" s="41"/>
      <c r="C382" s="42"/>
      <c r="D382" s="228" t="s">
        <v>305</v>
      </c>
      <c r="E382" s="42"/>
      <c r="F382" s="229" t="s">
        <v>1068</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9" t="s">
        <v>305</v>
      </c>
      <c r="AU382" s="19" t="s">
        <v>81</v>
      </c>
    </row>
    <row r="383" s="14" customFormat="1">
      <c r="A383" s="14"/>
      <c r="B383" s="244"/>
      <c r="C383" s="245"/>
      <c r="D383" s="235" t="s">
        <v>307</v>
      </c>
      <c r="E383" s="246" t="s">
        <v>21</v>
      </c>
      <c r="F383" s="247" t="s">
        <v>1082</v>
      </c>
      <c r="G383" s="245"/>
      <c r="H383" s="248">
        <v>1</v>
      </c>
      <c r="I383" s="249"/>
      <c r="J383" s="245"/>
      <c r="K383" s="245"/>
      <c r="L383" s="250"/>
      <c r="M383" s="251"/>
      <c r="N383" s="252"/>
      <c r="O383" s="252"/>
      <c r="P383" s="252"/>
      <c r="Q383" s="252"/>
      <c r="R383" s="252"/>
      <c r="S383" s="252"/>
      <c r="T383" s="253"/>
      <c r="U383" s="14"/>
      <c r="V383" s="14"/>
      <c r="W383" s="14"/>
      <c r="X383" s="14"/>
      <c r="Y383" s="14"/>
      <c r="Z383" s="14"/>
      <c r="AA383" s="14"/>
      <c r="AB383" s="14"/>
      <c r="AC383" s="14"/>
      <c r="AD383" s="14"/>
      <c r="AE383" s="14"/>
      <c r="AT383" s="254" t="s">
        <v>307</v>
      </c>
      <c r="AU383" s="254" t="s">
        <v>81</v>
      </c>
      <c r="AV383" s="14" t="s">
        <v>81</v>
      </c>
      <c r="AW383" s="14" t="s">
        <v>33</v>
      </c>
      <c r="AX383" s="14" t="s">
        <v>72</v>
      </c>
      <c r="AY383" s="254" t="s">
        <v>295</v>
      </c>
    </row>
    <row r="384" s="14" customFormat="1">
      <c r="A384" s="14"/>
      <c r="B384" s="244"/>
      <c r="C384" s="245"/>
      <c r="D384" s="235" t="s">
        <v>307</v>
      </c>
      <c r="E384" s="246" t="s">
        <v>21</v>
      </c>
      <c r="F384" s="247" t="s">
        <v>1469</v>
      </c>
      <c r="G384" s="245"/>
      <c r="H384" s="248">
        <v>1</v>
      </c>
      <c r="I384" s="249"/>
      <c r="J384" s="245"/>
      <c r="K384" s="245"/>
      <c r="L384" s="250"/>
      <c r="M384" s="251"/>
      <c r="N384" s="252"/>
      <c r="O384" s="252"/>
      <c r="P384" s="252"/>
      <c r="Q384" s="252"/>
      <c r="R384" s="252"/>
      <c r="S384" s="252"/>
      <c r="T384" s="253"/>
      <c r="U384" s="14"/>
      <c r="V384" s="14"/>
      <c r="W384" s="14"/>
      <c r="X384" s="14"/>
      <c r="Y384" s="14"/>
      <c r="Z384" s="14"/>
      <c r="AA384" s="14"/>
      <c r="AB384" s="14"/>
      <c r="AC384" s="14"/>
      <c r="AD384" s="14"/>
      <c r="AE384" s="14"/>
      <c r="AT384" s="254" t="s">
        <v>307</v>
      </c>
      <c r="AU384" s="254" t="s">
        <v>81</v>
      </c>
      <c r="AV384" s="14" t="s">
        <v>81</v>
      </c>
      <c r="AW384" s="14" t="s">
        <v>33</v>
      </c>
      <c r="AX384" s="14" t="s">
        <v>72</v>
      </c>
      <c r="AY384" s="254" t="s">
        <v>295</v>
      </c>
    </row>
    <row r="385" s="14" customFormat="1">
      <c r="A385" s="14"/>
      <c r="B385" s="244"/>
      <c r="C385" s="245"/>
      <c r="D385" s="235" t="s">
        <v>307</v>
      </c>
      <c r="E385" s="246" t="s">
        <v>21</v>
      </c>
      <c r="F385" s="247" t="s">
        <v>2232</v>
      </c>
      <c r="G385" s="245"/>
      <c r="H385" s="248">
        <v>2</v>
      </c>
      <c r="I385" s="249"/>
      <c r="J385" s="245"/>
      <c r="K385" s="245"/>
      <c r="L385" s="250"/>
      <c r="M385" s="251"/>
      <c r="N385" s="252"/>
      <c r="O385" s="252"/>
      <c r="P385" s="252"/>
      <c r="Q385" s="252"/>
      <c r="R385" s="252"/>
      <c r="S385" s="252"/>
      <c r="T385" s="253"/>
      <c r="U385" s="14"/>
      <c r="V385" s="14"/>
      <c r="W385" s="14"/>
      <c r="X385" s="14"/>
      <c r="Y385" s="14"/>
      <c r="Z385" s="14"/>
      <c r="AA385" s="14"/>
      <c r="AB385" s="14"/>
      <c r="AC385" s="14"/>
      <c r="AD385" s="14"/>
      <c r="AE385" s="14"/>
      <c r="AT385" s="254" t="s">
        <v>307</v>
      </c>
      <c r="AU385" s="254" t="s">
        <v>81</v>
      </c>
      <c r="AV385" s="14" t="s">
        <v>81</v>
      </c>
      <c r="AW385" s="14" t="s">
        <v>33</v>
      </c>
      <c r="AX385" s="14" t="s">
        <v>72</v>
      </c>
      <c r="AY385" s="254" t="s">
        <v>295</v>
      </c>
    </row>
    <row r="386" s="14" customFormat="1">
      <c r="A386" s="14"/>
      <c r="B386" s="244"/>
      <c r="C386" s="245"/>
      <c r="D386" s="235" t="s">
        <v>307</v>
      </c>
      <c r="E386" s="246" t="s">
        <v>21</v>
      </c>
      <c r="F386" s="247" t="s">
        <v>1059</v>
      </c>
      <c r="G386" s="245"/>
      <c r="H386" s="248">
        <v>1</v>
      </c>
      <c r="I386" s="249"/>
      <c r="J386" s="245"/>
      <c r="K386" s="245"/>
      <c r="L386" s="250"/>
      <c r="M386" s="251"/>
      <c r="N386" s="252"/>
      <c r="O386" s="252"/>
      <c r="P386" s="252"/>
      <c r="Q386" s="252"/>
      <c r="R386" s="252"/>
      <c r="S386" s="252"/>
      <c r="T386" s="253"/>
      <c r="U386" s="14"/>
      <c r="V386" s="14"/>
      <c r="W386" s="14"/>
      <c r="X386" s="14"/>
      <c r="Y386" s="14"/>
      <c r="Z386" s="14"/>
      <c r="AA386" s="14"/>
      <c r="AB386" s="14"/>
      <c r="AC386" s="14"/>
      <c r="AD386" s="14"/>
      <c r="AE386" s="14"/>
      <c r="AT386" s="254" t="s">
        <v>307</v>
      </c>
      <c r="AU386" s="254" t="s">
        <v>81</v>
      </c>
      <c r="AV386" s="14" t="s">
        <v>81</v>
      </c>
      <c r="AW386" s="14" t="s">
        <v>33</v>
      </c>
      <c r="AX386" s="14" t="s">
        <v>72</v>
      </c>
      <c r="AY386" s="254" t="s">
        <v>295</v>
      </c>
    </row>
    <row r="387" s="14" customFormat="1">
      <c r="A387" s="14"/>
      <c r="B387" s="244"/>
      <c r="C387" s="245"/>
      <c r="D387" s="235" t="s">
        <v>307</v>
      </c>
      <c r="E387" s="246" t="s">
        <v>21</v>
      </c>
      <c r="F387" s="247" t="s">
        <v>1770</v>
      </c>
      <c r="G387" s="245"/>
      <c r="H387" s="248">
        <v>1</v>
      </c>
      <c r="I387" s="249"/>
      <c r="J387" s="245"/>
      <c r="K387" s="245"/>
      <c r="L387" s="250"/>
      <c r="M387" s="251"/>
      <c r="N387" s="252"/>
      <c r="O387" s="252"/>
      <c r="P387" s="252"/>
      <c r="Q387" s="252"/>
      <c r="R387" s="252"/>
      <c r="S387" s="252"/>
      <c r="T387" s="253"/>
      <c r="U387" s="14"/>
      <c r="V387" s="14"/>
      <c r="W387" s="14"/>
      <c r="X387" s="14"/>
      <c r="Y387" s="14"/>
      <c r="Z387" s="14"/>
      <c r="AA387" s="14"/>
      <c r="AB387" s="14"/>
      <c r="AC387" s="14"/>
      <c r="AD387" s="14"/>
      <c r="AE387" s="14"/>
      <c r="AT387" s="254" t="s">
        <v>307</v>
      </c>
      <c r="AU387" s="254" t="s">
        <v>81</v>
      </c>
      <c r="AV387" s="14" t="s">
        <v>81</v>
      </c>
      <c r="AW387" s="14" t="s">
        <v>33</v>
      </c>
      <c r="AX387" s="14" t="s">
        <v>72</v>
      </c>
      <c r="AY387" s="254" t="s">
        <v>295</v>
      </c>
    </row>
    <row r="388" s="14" customFormat="1">
      <c r="A388" s="14"/>
      <c r="B388" s="244"/>
      <c r="C388" s="245"/>
      <c r="D388" s="235" t="s">
        <v>307</v>
      </c>
      <c r="E388" s="246" t="s">
        <v>21</v>
      </c>
      <c r="F388" s="247" t="s">
        <v>1771</v>
      </c>
      <c r="G388" s="245"/>
      <c r="H388" s="248">
        <v>1</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307</v>
      </c>
      <c r="AU388" s="254" t="s">
        <v>81</v>
      </c>
      <c r="AV388" s="14" t="s">
        <v>81</v>
      </c>
      <c r="AW388" s="14" t="s">
        <v>33</v>
      </c>
      <c r="AX388" s="14" t="s">
        <v>72</v>
      </c>
      <c r="AY388" s="254" t="s">
        <v>295</v>
      </c>
    </row>
    <row r="389" s="15" customFormat="1">
      <c r="A389" s="15"/>
      <c r="B389" s="255"/>
      <c r="C389" s="256"/>
      <c r="D389" s="235" t="s">
        <v>307</v>
      </c>
      <c r="E389" s="257" t="s">
        <v>21</v>
      </c>
      <c r="F389" s="258" t="s">
        <v>312</v>
      </c>
      <c r="G389" s="256"/>
      <c r="H389" s="259">
        <v>7</v>
      </c>
      <c r="I389" s="260"/>
      <c r="J389" s="256"/>
      <c r="K389" s="256"/>
      <c r="L389" s="261"/>
      <c r="M389" s="262"/>
      <c r="N389" s="263"/>
      <c r="O389" s="263"/>
      <c r="P389" s="263"/>
      <c r="Q389" s="263"/>
      <c r="R389" s="263"/>
      <c r="S389" s="263"/>
      <c r="T389" s="264"/>
      <c r="U389" s="15"/>
      <c r="V389" s="15"/>
      <c r="W389" s="15"/>
      <c r="X389" s="15"/>
      <c r="Y389" s="15"/>
      <c r="Z389" s="15"/>
      <c r="AA389" s="15"/>
      <c r="AB389" s="15"/>
      <c r="AC389" s="15"/>
      <c r="AD389" s="15"/>
      <c r="AE389" s="15"/>
      <c r="AT389" s="265" t="s">
        <v>307</v>
      </c>
      <c r="AU389" s="265" t="s">
        <v>81</v>
      </c>
      <c r="AV389" s="15" t="s">
        <v>303</v>
      </c>
      <c r="AW389" s="15" t="s">
        <v>33</v>
      </c>
      <c r="AX389" s="15" t="s">
        <v>79</v>
      </c>
      <c r="AY389" s="265" t="s">
        <v>295</v>
      </c>
    </row>
    <row r="390" s="2" customFormat="1" ht="16.5" customHeight="1">
      <c r="A390" s="40"/>
      <c r="B390" s="41"/>
      <c r="C390" s="286" t="s">
        <v>1453</v>
      </c>
      <c r="D390" s="286" t="s">
        <v>947</v>
      </c>
      <c r="E390" s="287" t="s">
        <v>1070</v>
      </c>
      <c r="F390" s="288" t="s">
        <v>1071</v>
      </c>
      <c r="G390" s="289" t="s">
        <v>459</v>
      </c>
      <c r="H390" s="290">
        <v>7</v>
      </c>
      <c r="I390" s="291"/>
      <c r="J390" s="292">
        <f>ROUND(I390*H390,2)</f>
        <v>0</v>
      </c>
      <c r="K390" s="288" t="s">
        <v>302</v>
      </c>
      <c r="L390" s="293"/>
      <c r="M390" s="294" t="s">
        <v>21</v>
      </c>
      <c r="N390" s="295" t="s">
        <v>43</v>
      </c>
      <c r="O390" s="86"/>
      <c r="P390" s="224">
        <f>O390*H390</f>
        <v>0</v>
      </c>
      <c r="Q390" s="224">
        <v>0.0023999999999999998</v>
      </c>
      <c r="R390" s="224">
        <f>Q390*H390</f>
        <v>0.016799999999999999</v>
      </c>
      <c r="S390" s="224">
        <v>0</v>
      </c>
      <c r="T390" s="225">
        <f>S390*H390</f>
        <v>0</v>
      </c>
      <c r="U390" s="40"/>
      <c r="V390" s="40"/>
      <c r="W390" s="40"/>
      <c r="X390" s="40"/>
      <c r="Y390" s="40"/>
      <c r="Z390" s="40"/>
      <c r="AA390" s="40"/>
      <c r="AB390" s="40"/>
      <c r="AC390" s="40"/>
      <c r="AD390" s="40"/>
      <c r="AE390" s="40"/>
      <c r="AR390" s="226" t="s">
        <v>997</v>
      </c>
      <c r="AT390" s="226" t="s">
        <v>947</v>
      </c>
      <c r="AU390" s="226" t="s">
        <v>81</v>
      </c>
      <c r="AY390" s="19" t="s">
        <v>295</v>
      </c>
      <c r="BE390" s="227">
        <f>IF(N390="základní",J390,0)</f>
        <v>0</v>
      </c>
      <c r="BF390" s="227">
        <f>IF(N390="snížená",J390,0)</f>
        <v>0</v>
      </c>
      <c r="BG390" s="227">
        <f>IF(N390="zákl. přenesená",J390,0)</f>
        <v>0</v>
      </c>
      <c r="BH390" s="227">
        <f>IF(N390="sníž. přenesená",J390,0)</f>
        <v>0</v>
      </c>
      <c r="BI390" s="227">
        <f>IF(N390="nulová",J390,0)</f>
        <v>0</v>
      </c>
      <c r="BJ390" s="19" t="s">
        <v>79</v>
      </c>
      <c r="BK390" s="227">
        <f>ROUND(I390*H390,2)</f>
        <v>0</v>
      </c>
      <c r="BL390" s="19" t="s">
        <v>373</v>
      </c>
      <c r="BM390" s="226" t="s">
        <v>2238</v>
      </c>
    </row>
    <row r="391" s="2" customFormat="1" ht="16.5" customHeight="1">
      <c r="A391" s="40"/>
      <c r="B391" s="41"/>
      <c r="C391" s="215" t="s">
        <v>1459</v>
      </c>
      <c r="D391" s="215" t="s">
        <v>298</v>
      </c>
      <c r="E391" s="216" t="s">
        <v>1074</v>
      </c>
      <c r="F391" s="217" t="s">
        <v>1489</v>
      </c>
      <c r="G391" s="218" t="s">
        <v>503</v>
      </c>
      <c r="H391" s="219">
        <v>9</v>
      </c>
      <c r="I391" s="220"/>
      <c r="J391" s="221">
        <f>ROUND(I391*H391,2)</f>
        <v>0</v>
      </c>
      <c r="K391" s="217" t="s">
        <v>523</v>
      </c>
      <c r="L391" s="46"/>
      <c r="M391" s="222" t="s">
        <v>21</v>
      </c>
      <c r="N391" s="223" t="s">
        <v>43</v>
      </c>
      <c r="O391" s="86"/>
      <c r="P391" s="224">
        <f>O391*H391</f>
        <v>0</v>
      </c>
      <c r="Q391" s="224">
        <v>0.001</v>
      </c>
      <c r="R391" s="224">
        <f>Q391*H391</f>
        <v>0.0090000000000000011</v>
      </c>
      <c r="S391" s="224">
        <v>0</v>
      </c>
      <c r="T391" s="225">
        <f>S391*H391</f>
        <v>0</v>
      </c>
      <c r="U391" s="40"/>
      <c r="V391" s="40"/>
      <c r="W391" s="40"/>
      <c r="X391" s="40"/>
      <c r="Y391" s="40"/>
      <c r="Z391" s="40"/>
      <c r="AA391" s="40"/>
      <c r="AB391" s="40"/>
      <c r="AC391" s="40"/>
      <c r="AD391" s="40"/>
      <c r="AE391" s="40"/>
      <c r="AR391" s="226" t="s">
        <v>373</v>
      </c>
      <c r="AT391" s="226" t="s">
        <v>298</v>
      </c>
      <c r="AU391" s="226" t="s">
        <v>81</v>
      </c>
      <c r="AY391" s="19" t="s">
        <v>295</v>
      </c>
      <c r="BE391" s="227">
        <f>IF(N391="základní",J391,0)</f>
        <v>0</v>
      </c>
      <c r="BF391" s="227">
        <f>IF(N391="snížená",J391,0)</f>
        <v>0</v>
      </c>
      <c r="BG391" s="227">
        <f>IF(N391="zákl. přenesená",J391,0)</f>
        <v>0</v>
      </c>
      <c r="BH391" s="227">
        <f>IF(N391="sníž. přenesená",J391,0)</f>
        <v>0</v>
      </c>
      <c r="BI391" s="227">
        <f>IF(N391="nulová",J391,0)</f>
        <v>0</v>
      </c>
      <c r="BJ391" s="19" t="s">
        <v>79</v>
      </c>
      <c r="BK391" s="227">
        <f>ROUND(I391*H391,2)</f>
        <v>0</v>
      </c>
      <c r="BL391" s="19" t="s">
        <v>373</v>
      </c>
      <c r="BM391" s="226" t="s">
        <v>2239</v>
      </c>
    </row>
    <row r="392" s="2" customFormat="1" ht="24.15" customHeight="1">
      <c r="A392" s="40"/>
      <c r="B392" s="41"/>
      <c r="C392" s="215" t="s">
        <v>1463</v>
      </c>
      <c r="D392" s="215" t="s">
        <v>298</v>
      </c>
      <c r="E392" s="216" t="s">
        <v>1492</v>
      </c>
      <c r="F392" s="217" t="s">
        <v>1493</v>
      </c>
      <c r="G392" s="218" t="s">
        <v>503</v>
      </c>
      <c r="H392" s="219">
        <v>9</v>
      </c>
      <c r="I392" s="220"/>
      <c r="J392" s="221">
        <f>ROUND(I392*H392,2)</f>
        <v>0</v>
      </c>
      <c r="K392" s="217" t="s">
        <v>523</v>
      </c>
      <c r="L392" s="46"/>
      <c r="M392" s="222" t="s">
        <v>21</v>
      </c>
      <c r="N392" s="223" t="s">
        <v>43</v>
      </c>
      <c r="O392" s="86"/>
      <c r="P392" s="224">
        <f>O392*H392</f>
        <v>0</v>
      </c>
      <c r="Q392" s="224">
        <v>0.001</v>
      </c>
      <c r="R392" s="224">
        <f>Q392*H392</f>
        <v>0.0090000000000000011</v>
      </c>
      <c r="S392" s="224">
        <v>0</v>
      </c>
      <c r="T392" s="225">
        <f>S392*H392</f>
        <v>0</v>
      </c>
      <c r="U392" s="40"/>
      <c r="V392" s="40"/>
      <c r="W392" s="40"/>
      <c r="X392" s="40"/>
      <c r="Y392" s="40"/>
      <c r="Z392" s="40"/>
      <c r="AA392" s="40"/>
      <c r="AB392" s="40"/>
      <c r="AC392" s="40"/>
      <c r="AD392" s="40"/>
      <c r="AE392" s="40"/>
      <c r="AR392" s="226" t="s">
        <v>373</v>
      </c>
      <c r="AT392" s="226" t="s">
        <v>298</v>
      </c>
      <c r="AU392" s="226" t="s">
        <v>81</v>
      </c>
      <c r="AY392" s="19" t="s">
        <v>295</v>
      </c>
      <c r="BE392" s="227">
        <f>IF(N392="základní",J392,0)</f>
        <v>0</v>
      </c>
      <c r="BF392" s="227">
        <f>IF(N392="snížená",J392,0)</f>
        <v>0</v>
      </c>
      <c r="BG392" s="227">
        <f>IF(N392="zákl. přenesená",J392,0)</f>
        <v>0</v>
      </c>
      <c r="BH392" s="227">
        <f>IF(N392="sníž. přenesená",J392,0)</f>
        <v>0</v>
      </c>
      <c r="BI392" s="227">
        <f>IF(N392="nulová",J392,0)</f>
        <v>0</v>
      </c>
      <c r="BJ392" s="19" t="s">
        <v>79</v>
      </c>
      <c r="BK392" s="227">
        <f>ROUND(I392*H392,2)</f>
        <v>0</v>
      </c>
      <c r="BL392" s="19" t="s">
        <v>373</v>
      </c>
      <c r="BM392" s="226" t="s">
        <v>2240</v>
      </c>
    </row>
    <row r="393" s="2" customFormat="1" ht="37.8" customHeight="1">
      <c r="A393" s="40"/>
      <c r="B393" s="41"/>
      <c r="C393" s="215" t="s">
        <v>1465</v>
      </c>
      <c r="D393" s="215" t="s">
        <v>298</v>
      </c>
      <c r="E393" s="216" t="s">
        <v>2241</v>
      </c>
      <c r="F393" s="217" t="s">
        <v>2242</v>
      </c>
      <c r="G393" s="218" t="s">
        <v>459</v>
      </c>
      <c r="H393" s="219">
        <v>2</v>
      </c>
      <c r="I393" s="220"/>
      <c r="J393" s="221">
        <f>ROUND(I393*H393,2)</f>
        <v>0</v>
      </c>
      <c r="K393" s="217" t="s">
        <v>523</v>
      </c>
      <c r="L393" s="46"/>
      <c r="M393" s="222" t="s">
        <v>21</v>
      </c>
      <c r="N393" s="223" t="s">
        <v>43</v>
      </c>
      <c r="O393" s="86"/>
      <c r="P393" s="224">
        <f>O393*H393</f>
        <v>0</v>
      </c>
      <c r="Q393" s="224">
        <v>0.14999999999999999</v>
      </c>
      <c r="R393" s="224">
        <f>Q393*H393</f>
        <v>0.29999999999999999</v>
      </c>
      <c r="S393" s="224">
        <v>0</v>
      </c>
      <c r="T393" s="225">
        <f>S393*H393</f>
        <v>0</v>
      </c>
      <c r="U393" s="40"/>
      <c r="V393" s="40"/>
      <c r="W393" s="40"/>
      <c r="X393" s="40"/>
      <c r="Y393" s="40"/>
      <c r="Z393" s="40"/>
      <c r="AA393" s="40"/>
      <c r="AB393" s="40"/>
      <c r="AC393" s="40"/>
      <c r="AD393" s="40"/>
      <c r="AE393" s="40"/>
      <c r="AR393" s="226" t="s">
        <v>373</v>
      </c>
      <c r="AT393" s="226" t="s">
        <v>298</v>
      </c>
      <c r="AU393" s="226" t="s">
        <v>81</v>
      </c>
      <c r="AY393" s="19" t="s">
        <v>295</v>
      </c>
      <c r="BE393" s="227">
        <f>IF(N393="základní",J393,0)</f>
        <v>0</v>
      </c>
      <c r="BF393" s="227">
        <f>IF(N393="snížená",J393,0)</f>
        <v>0</v>
      </c>
      <c r="BG393" s="227">
        <f>IF(N393="zákl. přenesená",J393,0)</f>
        <v>0</v>
      </c>
      <c r="BH393" s="227">
        <f>IF(N393="sníž. přenesená",J393,0)</f>
        <v>0</v>
      </c>
      <c r="BI393" s="227">
        <f>IF(N393="nulová",J393,0)</f>
        <v>0</v>
      </c>
      <c r="BJ393" s="19" t="s">
        <v>79</v>
      </c>
      <c r="BK393" s="227">
        <f>ROUND(I393*H393,2)</f>
        <v>0</v>
      </c>
      <c r="BL393" s="19" t="s">
        <v>373</v>
      </c>
      <c r="BM393" s="226" t="s">
        <v>2243</v>
      </c>
    </row>
    <row r="394" s="2" customFormat="1" ht="16.5" customHeight="1">
      <c r="A394" s="40"/>
      <c r="B394" s="41"/>
      <c r="C394" s="215" t="s">
        <v>1467</v>
      </c>
      <c r="D394" s="215" t="s">
        <v>298</v>
      </c>
      <c r="E394" s="216" t="s">
        <v>1496</v>
      </c>
      <c r="F394" s="217" t="s">
        <v>1497</v>
      </c>
      <c r="G394" s="218" t="s">
        <v>459</v>
      </c>
      <c r="H394" s="219">
        <v>2</v>
      </c>
      <c r="I394" s="220"/>
      <c r="J394" s="221">
        <f>ROUND(I394*H394,2)</f>
        <v>0</v>
      </c>
      <c r="K394" s="217" t="s">
        <v>523</v>
      </c>
      <c r="L394" s="46"/>
      <c r="M394" s="222" t="s">
        <v>21</v>
      </c>
      <c r="N394" s="223" t="s">
        <v>43</v>
      </c>
      <c r="O394" s="86"/>
      <c r="P394" s="224">
        <f>O394*H394</f>
        <v>0</v>
      </c>
      <c r="Q394" s="224">
        <v>0.0050000000000000001</v>
      </c>
      <c r="R394" s="224">
        <f>Q394*H394</f>
        <v>0.01</v>
      </c>
      <c r="S394" s="224">
        <v>0</v>
      </c>
      <c r="T394" s="225">
        <f>S394*H394</f>
        <v>0</v>
      </c>
      <c r="U394" s="40"/>
      <c r="V394" s="40"/>
      <c r="W394" s="40"/>
      <c r="X394" s="40"/>
      <c r="Y394" s="40"/>
      <c r="Z394" s="40"/>
      <c r="AA394" s="40"/>
      <c r="AB394" s="40"/>
      <c r="AC394" s="40"/>
      <c r="AD394" s="40"/>
      <c r="AE394" s="40"/>
      <c r="AR394" s="226" t="s">
        <v>373</v>
      </c>
      <c r="AT394" s="226" t="s">
        <v>298</v>
      </c>
      <c r="AU394" s="226" t="s">
        <v>81</v>
      </c>
      <c r="AY394" s="19" t="s">
        <v>295</v>
      </c>
      <c r="BE394" s="227">
        <f>IF(N394="základní",J394,0)</f>
        <v>0</v>
      </c>
      <c r="BF394" s="227">
        <f>IF(N394="snížená",J394,0)</f>
        <v>0</v>
      </c>
      <c r="BG394" s="227">
        <f>IF(N394="zákl. přenesená",J394,0)</f>
        <v>0</v>
      </c>
      <c r="BH394" s="227">
        <f>IF(N394="sníž. přenesená",J394,0)</f>
        <v>0</v>
      </c>
      <c r="BI394" s="227">
        <f>IF(N394="nulová",J394,0)</f>
        <v>0</v>
      </c>
      <c r="BJ394" s="19" t="s">
        <v>79</v>
      </c>
      <c r="BK394" s="227">
        <f>ROUND(I394*H394,2)</f>
        <v>0</v>
      </c>
      <c r="BL394" s="19" t="s">
        <v>373</v>
      </c>
      <c r="BM394" s="226" t="s">
        <v>2244</v>
      </c>
    </row>
    <row r="395" s="2" customFormat="1" ht="49.05" customHeight="1">
      <c r="A395" s="40"/>
      <c r="B395" s="41"/>
      <c r="C395" s="215" t="s">
        <v>1472</v>
      </c>
      <c r="D395" s="215" t="s">
        <v>298</v>
      </c>
      <c r="E395" s="216" t="s">
        <v>1088</v>
      </c>
      <c r="F395" s="217" t="s">
        <v>1089</v>
      </c>
      <c r="G395" s="218" t="s">
        <v>348</v>
      </c>
      <c r="H395" s="219">
        <v>0.52600000000000002</v>
      </c>
      <c r="I395" s="220"/>
      <c r="J395" s="221">
        <f>ROUND(I395*H395,2)</f>
        <v>0</v>
      </c>
      <c r="K395" s="217" t="s">
        <v>302</v>
      </c>
      <c r="L395" s="46"/>
      <c r="M395" s="222" t="s">
        <v>21</v>
      </c>
      <c r="N395" s="223" t="s">
        <v>43</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373</v>
      </c>
      <c r="AT395" s="226" t="s">
        <v>298</v>
      </c>
      <c r="AU395" s="226" t="s">
        <v>81</v>
      </c>
      <c r="AY395" s="19" t="s">
        <v>295</v>
      </c>
      <c r="BE395" s="227">
        <f>IF(N395="základní",J395,0)</f>
        <v>0</v>
      </c>
      <c r="BF395" s="227">
        <f>IF(N395="snížená",J395,0)</f>
        <v>0</v>
      </c>
      <c r="BG395" s="227">
        <f>IF(N395="zákl. přenesená",J395,0)</f>
        <v>0</v>
      </c>
      <c r="BH395" s="227">
        <f>IF(N395="sníž. přenesená",J395,0)</f>
        <v>0</v>
      </c>
      <c r="BI395" s="227">
        <f>IF(N395="nulová",J395,0)</f>
        <v>0</v>
      </c>
      <c r="BJ395" s="19" t="s">
        <v>79</v>
      </c>
      <c r="BK395" s="227">
        <f>ROUND(I395*H395,2)</f>
        <v>0</v>
      </c>
      <c r="BL395" s="19" t="s">
        <v>373</v>
      </c>
      <c r="BM395" s="226" t="s">
        <v>2245</v>
      </c>
    </row>
    <row r="396" s="2" customFormat="1">
      <c r="A396" s="40"/>
      <c r="B396" s="41"/>
      <c r="C396" s="42"/>
      <c r="D396" s="228" t="s">
        <v>305</v>
      </c>
      <c r="E396" s="42"/>
      <c r="F396" s="229" t="s">
        <v>1091</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305</v>
      </c>
      <c r="AU396" s="19" t="s">
        <v>81</v>
      </c>
    </row>
    <row r="397" s="12" customFormat="1" ht="22.8" customHeight="1">
      <c r="A397" s="12"/>
      <c r="B397" s="199"/>
      <c r="C397" s="200"/>
      <c r="D397" s="201" t="s">
        <v>71</v>
      </c>
      <c r="E397" s="213" t="s">
        <v>536</v>
      </c>
      <c r="F397" s="213" t="s">
        <v>537</v>
      </c>
      <c r="G397" s="200"/>
      <c r="H397" s="200"/>
      <c r="I397" s="203"/>
      <c r="J397" s="214">
        <f>BK397</f>
        <v>0</v>
      </c>
      <c r="K397" s="200"/>
      <c r="L397" s="205"/>
      <c r="M397" s="206"/>
      <c r="N397" s="207"/>
      <c r="O397" s="207"/>
      <c r="P397" s="208">
        <f>SUM(P398:P431)</f>
        <v>0</v>
      </c>
      <c r="Q397" s="207"/>
      <c r="R397" s="208">
        <f>SUM(R398:R431)</f>
        <v>1.2565374699999998</v>
      </c>
      <c r="S397" s="207"/>
      <c r="T397" s="209">
        <f>SUM(T398:T431)</f>
        <v>0</v>
      </c>
      <c r="U397" s="12"/>
      <c r="V397" s="12"/>
      <c r="W397" s="12"/>
      <c r="X397" s="12"/>
      <c r="Y397" s="12"/>
      <c r="Z397" s="12"/>
      <c r="AA397" s="12"/>
      <c r="AB397" s="12"/>
      <c r="AC397" s="12"/>
      <c r="AD397" s="12"/>
      <c r="AE397" s="12"/>
      <c r="AR397" s="210" t="s">
        <v>81</v>
      </c>
      <c r="AT397" s="211" t="s">
        <v>71</v>
      </c>
      <c r="AU397" s="211" t="s">
        <v>79</v>
      </c>
      <c r="AY397" s="210" t="s">
        <v>295</v>
      </c>
      <c r="BK397" s="212">
        <f>SUM(BK398:BK431)</f>
        <v>0</v>
      </c>
    </row>
    <row r="398" s="2" customFormat="1" ht="24.15" customHeight="1">
      <c r="A398" s="40"/>
      <c r="B398" s="41"/>
      <c r="C398" s="215" t="s">
        <v>1474</v>
      </c>
      <c r="D398" s="215" t="s">
        <v>298</v>
      </c>
      <c r="E398" s="216" t="s">
        <v>1502</v>
      </c>
      <c r="F398" s="217" t="s">
        <v>1503</v>
      </c>
      <c r="G398" s="218" t="s">
        <v>301</v>
      </c>
      <c r="H398" s="219">
        <v>40.210000000000001</v>
      </c>
      <c r="I398" s="220"/>
      <c r="J398" s="221">
        <f>ROUND(I398*H398,2)</f>
        <v>0</v>
      </c>
      <c r="K398" s="217" t="s">
        <v>302</v>
      </c>
      <c r="L398" s="46"/>
      <c r="M398" s="222" t="s">
        <v>21</v>
      </c>
      <c r="N398" s="223" t="s">
        <v>43</v>
      </c>
      <c r="O398" s="86"/>
      <c r="P398" s="224">
        <f>O398*H398</f>
        <v>0</v>
      </c>
      <c r="Q398" s="224">
        <v>0.00029999999999999997</v>
      </c>
      <c r="R398" s="224">
        <f>Q398*H398</f>
        <v>0.012062999999999999</v>
      </c>
      <c r="S398" s="224">
        <v>0</v>
      </c>
      <c r="T398" s="225">
        <f>S398*H398</f>
        <v>0</v>
      </c>
      <c r="U398" s="40"/>
      <c r="V398" s="40"/>
      <c r="W398" s="40"/>
      <c r="X398" s="40"/>
      <c r="Y398" s="40"/>
      <c r="Z398" s="40"/>
      <c r="AA398" s="40"/>
      <c r="AB398" s="40"/>
      <c r="AC398" s="40"/>
      <c r="AD398" s="40"/>
      <c r="AE398" s="40"/>
      <c r="AR398" s="226" t="s">
        <v>373</v>
      </c>
      <c r="AT398" s="226" t="s">
        <v>298</v>
      </c>
      <c r="AU398" s="226" t="s">
        <v>81</v>
      </c>
      <c r="AY398" s="19" t="s">
        <v>295</v>
      </c>
      <c r="BE398" s="227">
        <f>IF(N398="základní",J398,0)</f>
        <v>0</v>
      </c>
      <c r="BF398" s="227">
        <f>IF(N398="snížená",J398,0)</f>
        <v>0</v>
      </c>
      <c r="BG398" s="227">
        <f>IF(N398="zákl. přenesená",J398,0)</f>
        <v>0</v>
      </c>
      <c r="BH398" s="227">
        <f>IF(N398="sníž. přenesená",J398,0)</f>
        <v>0</v>
      </c>
      <c r="BI398" s="227">
        <f>IF(N398="nulová",J398,0)</f>
        <v>0</v>
      </c>
      <c r="BJ398" s="19" t="s">
        <v>79</v>
      </c>
      <c r="BK398" s="227">
        <f>ROUND(I398*H398,2)</f>
        <v>0</v>
      </c>
      <c r="BL398" s="19" t="s">
        <v>373</v>
      </c>
      <c r="BM398" s="226" t="s">
        <v>2246</v>
      </c>
    </row>
    <row r="399" s="2" customFormat="1">
      <c r="A399" s="40"/>
      <c r="B399" s="41"/>
      <c r="C399" s="42"/>
      <c r="D399" s="228" t="s">
        <v>305</v>
      </c>
      <c r="E399" s="42"/>
      <c r="F399" s="229" t="s">
        <v>1505</v>
      </c>
      <c r="G399" s="42"/>
      <c r="H399" s="42"/>
      <c r="I399" s="230"/>
      <c r="J399" s="42"/>
      <c r="K399" s="42"/>
      <c r="L399" s="46"/>
      <c r="M399" s="231"/>
      <c r="N399" s="232"/>
      <c r="O399" s="86"/>
      <c r="P399" s="86"/>
      <c r="Q399" s="86"/>
      <c r="R399" s="86"/>
      <c r="S399" s="86"/>
      <c r="T399" s="87"/>
      <c r="U399" s="40"/>
      <c r="V399" s="40"/>
      <c r="W399" s="40"/>
      <c r="X399" s="40"/>
      <c r="Y399" s="40"/>
      <c r="Z399" s="40"/>
      <c r="AA399" s="40"/>
      <c r="AB399" s="40"/>
      <c r="AC399" s="40"/>
      <c r="AD399" s="40"/>
      <c r="AE399" s="40"/>
      <c r="AT399" s="19" t="s">
        <v>305</v>
      </c>
      <c r="AU399" s="19" t="s">
        <v>81</v>
      </c>
    </row>
    <row r="400" s="14" customFormat="1">
      <c r="A400" s="14"/>
      <c r="B400" s="244"/>
      <c r="C400" s="245"/>
      <c r="D400" s="235" t="s">
        <v>307</v>
      </c>
      <c r="E400" s="246" t="s">
        <v>21</v>
      </c>
      <c r="F400" s="247" t="s">
        <v>1194</v>
      </c>
      <c r="G400" s="245"/>
      <c r="H400" s="248">
        <v>40.210000000000001</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307</v>
      </c>
      <c r="AU400" s="254" t="s">
        <v>81</v>
      </c>
      <c r="AV400" s="14" t="s">
        <v>81</v>
      </c>
      <c r="AW400" s="14" t="s">
        <v>33</v>
      </c>
      <c r="AX400" s="14" t="s">
        <v>72</v>
      </c>
      <c r="AY400" s="254" t="s">
        <v>295</v>
      </c>
    </row>
    <row r="401" s="15" customFormat="1">
      <c r="A401" s="15"/>
      <c r="B401" s="255"/>
      <c r="C401" s="256"/>
      <c r="D401" s="235" t="s">
        <v>307</v>
      </c>
      <c r="E401" s="257" t="s">
        <v>21</v>
      </c>
      <c r="F401" s="258" t="s">
        <v>312</v>
      </c>
      <c r="G401" s="256"/>
      <c r="H401" s="259">
        <v>40.210000000000001</v>
      </c>
      <c r="I401" s="260"/>
      <c r="J401" s="256"/>
      <c r="K401" s="256"/>
      <c r="L401" s="261"/>
      <c r="M401" s="262"/>
      <c r="N401" s="263"/>
      <c r="O401" s="263"/>
      <c r="P401" s="263"/>
      <c r="Q401" s="263"/>
      <c r="R401" s="263"/>
      <c r="S401" s="263"/>
      <c r="T401" s="264"/>
      <c r="U401" s="15"/>
      <c r="V401" s="15"/>
      <c r="W401" s="15"/>
      <c r="X401" s="15"/>
      <c r="Y401" s="15"/>
      <c r="Z401" s="15"/>
      <c r="AA401" s="15"/>
      <c r="AB401" s="15"/>
      <c r="AC401" s="15"/>
      <c r="AD401" s="15"/>
      <c r="AE401" s="15"/>
      <c r="AT401" s="265" t="s">
        <v>307</v>
      </c>
      <c r="AU401" s="265" t="s">
        <v>81</v>
      </c>
      <c r="AV401" s="15" t="s">
        <v>303</v>
      </c>
      <c r="AW401" s="15" t="s">
        <v>33</v>
      </c>
      <c r="AX401" s="15" t="s">
        <v>79</v>
      </c>
      <c r="AY401" s="265" t="s">
        <v>295</v>
      </c>
    </row>
    <row r="402" s="2" customFormat="1" ht="33" customHeight="1">
      <c r="A402" s="40"/>
      <c r="B402" s="41"/>
      <c r="C402" s="215" t="s">
        <v>1478</v>
      </c>
      <c r="D402" s="215" t="s">
        <v>298</v>
      </c>
      <c r="E402" s="216" t="s">
        <v>1507</v>
      </c>
      <c r="F402" s="217" t="s">
        <v>1508</v>
      </c>
      <c r="G402" s="218" t="s">
        <v>328</v>
      </c>
      <c r="H402" s="219">
        <v>36.189</v>
      </c>
      <c r="I402" s="220"/>
      <c r="J402" s="221">
        <f>ROUND(I402*H402,2)</f>
        <v>0</v>
      </c>
      <c r="K402" s="217" t="s">
        <v>302</v>
      </c>
      <c r="L402" s="46"/>
      <c r="M402" s="222" t="s">
        <v>21</v>
      </c>
      <c r="N402" s="223" t="s">
        <v>43</v>
      </c>
      <c r="O402" s="86"/>
      <c r="P402" s="224">
        <f>O402*H402</f>
        <v>0</v>
      </c>
      <c r="Q402" s="224">
        <v>0.00042999999999999999</v>
      </c>
      <c r="R402" s="224">
        <f>Q402*H402</f>
        <v>0.01556127</v>
      </c>
      <c r="S402" s="224">
        <v>0</v>
      </c>
      <c r="T402" s="225">
        <f>S402*H402</f>
        <v>0</v>
      </c>
      <c r="U402" s="40"/>
      <c r="V402" s="40"/>
      <c r="W402" s="40"/>
      <c r="X402" s="40"/>
      <c r="Y402" s="40"/>
      <c r="Z402" s="40"/>
      <c r="AA402" s="40"/>
      <c r="AB402" s="40"/>
      <c r="AC402" s="40"/>
      <c r="AD402" s="40"/>
      <c r="AE402" s="40"/>
      <c r="AR402" s="226" t="s">
        <v>373</v>
      </c>
      <c r="AT402" s="226" t="s">
        <v>298</v>
      </c>
      <c r="AU402" s="226" t="s">
        <v>81</v>
      </c>
      <c r="AY402" s="19" t="s">
        <v>295</v>
      </c>
      <c r="BE402" s="227">
        <f>IF(N402="základní",J402,0)</f>
        <v>0</v>
      </c>
      <c r="BF402" s="227">
        <f>IF(N402="snížená",J402,0)</f>
        <v>0</v>
      </c>
      <c r="BG402" s="227">
        <f>IF(N402="zákl. přenesená",J402,0)</f>
        <v>0</v>
      </c>
      <c r="BH402" s="227">
        <f>IF(N402="sníž. přenesená",J402,0)</f>
        <v>0</v>
      </c>
      <c r="BI402" s="227">
        <f>IF(N402="nulová",J402,0)</f>
        <v>0</v>
      </c>
      <c r="BJ402" s="19" t="s">
        <v>79</v>
      </c>
      <c r="BK402" s="227">
        <f>ROUND(I402*H402,2)</f>
        <v>0</v>
      </c>
      <c r="BL402" s="19" t="s">
        <v>373</v>
      </c>
      <c r="BM402" s="226" t="s">
        <v>2247</v>
      </c>
    </row>
    <row r="403" s="2" customFormat="1">
      <c r="A403" s="40"/>
      <c r="B403" s="41"/>
      <c r="C403" s="42"/>
      <c r="D403" s="228" t="s">
        <v>305</v>
      </c>
      <c r="E403" s="42"/>
      <c r="F403" s="229" t="s">
        <v>1510</v>
      </c>
      <c r="G403" s="42"/>
      <c r="H403" s="42"/>
      <c r="I403" s="230"/>
      <c r="J403" s="42"/>
      <c r="K403" s="42"/>
      <c r="L403" s="46"/>
      <c r="M403" s="231"/>
      <c r="N403" s="232"/>
      <c r="O403" s="86"/>
      <c r="P403" s="86"/>
      <c r="Q403" s="86"/>
      <c r="R403" s="86"/>
      <c r="S403" s="86"/>
      <c r="T403" s="87"/>
      <c r="U403" s="40"/>
      <c r="V403" s="40"/>
      <c r="W403" s="40"/>
      <c r="X403" s="40"/>
      <c r="Y403" s="40"/>
      <c r="Z403" s="40"/>
      <c r="AA403" s="40"/>
      <c r="AB403" s="40"/>
      <c r="AC403" s="40"/>
      <c r="AD403" s="40"/>
      <c r="AE403" s="40"/>
      <c r="AT403" s="19" t="s">
        <v>305</v>
      </c>
      <c r="AU403" s="19" t="s">
        <v>81</v>
      </c>
    </row>
    <row r="404" s="14" customFormat="1">
      <c r="A404" s="14"/>
      <c r="B404" s="244"/>
      <c r="C404" s="245"/>
      <c r="D404" s="235" t="s">
        <v>307</v>
      </c>
      <c r="E404" s="246" t="s">
        <v>21</v>
      </c>
      <c r="F404" s="247" t="s">
        <v>1265</v>
      </c>
      <c r="G404" s="245"/>
      <c r="H404" s="248">
        <v>36.189</v>
      </c>
      <c r="I404" s="249"/>
      <c r="J404" s="245"/>
      <c r="K404" s="245"/>
      <c r="L404" s="250"/>
      <c r="M404" s="251"/>
      <c r="N404" s="252"/>
      <c r="O404" s="252"/>
      <c r="P404" s="252"/>
      <c r="Q404" s="252"/>
      <c r="R404" s="252"/>
      <c r="S404" s="252"/>
      <c r="T404" s="253"/>
      <c r="U404" s="14"/>
      <c r="V404" s="14"/>
      <c r="W404" s="14"/>
      <c r="X404" s="14"/>
      <c r="Y404" s="14"/>
      <c r="Z404" s="14"/>
      <c r="AA404" s="14"/>
      <c r="AB404" s="14"/>
      <c r="AC404" s="14"/>
      <c r="AD404" s="14"/>
      <c r="AE404" s="14"/>
      <c r="AT404" s="254" t="s">
        <v>307</v>
      </c>
      <c r="AU404" s="254" t="s">
        <v>81</v>
      </c>
      <c r="AV404" s="14" t="s">
        <v>81</v>
      </c>
      <c r="AW404" s="14" t="s">
        <v>33</v>
      </c>
      <c r="AX404" s="14" t="s">
        <v>72</v>
      </c>
      <c r="AY404" s="254" t="s">
        <v>295</v>
      </c>
    </row>
    <row r="405" s="15" customFormat="1">
      <c r="A405" s="15"/>
      <c r="B405" s="255"/>
      <c r="C405" s="256"/>
      <c r="D405" s="235" t="s">
        <v>307</v>
      </c>
      <c r="E405" s="257" t="s">
        <v>21</v>
      </c>
      <c r="F405" s="258" t="s">
        <v>312</v>
      </c>
      <c r="G405" s="256"/>
      <c r="H405" s="259">
        <v>36.189</v>
      </c>
      <c r="I405" s="260"/>
      <c r="J405" s="256"/>
      <c r="K405" s="256"/>
      <c r="L405" s="261"/>
      <c r="M405" s="262"/>
      <c r="N405" s="263"/>
      <c r="O405" s="263"/>
      <c r="P405" s="263"/>
      <c r="Q405" s="263"/>
      <c r="R405" s="263"/>
      <c r="S405" s="263"/>
      <c r="T405" s="264"/>
      <c r="U405" s="15"/>
      <c r="V405" s="15"/>
      <c r="W405" s="15"/>
      <c r="X405" s="15"/>
      <c r="Y405" s="15"/>
      <c r="Z405" s="15"/>
      <c r="AA405" s="15"/>
      <c r="AB405" s="15"/>
      <c r="AC405" s="15"/>
      <c r="AD405" s="15"/>
      <c r="AE405" s="15"/>
      <c r="AT405" s="265" t="s">
        <v>307</v>
      </c>
      <c r="AU405" s="265" t="s">
        <v>81</v>
      </c>
      <c r="AV405" s="15" t="s">
        <v>303</v>
      </c>
      <c r="AW405" s="15" t="s">
        <v>33</v>
      </c>
      <c r="AX405" s="15" t="s">
        <v>79</v>
      </c>
      <c r="AY405" s="265" t="s">
        <v>295</v>
      </c>
    </row>
    <row r="406" s="2" customFormat="1" ht="24.15" customHeight="1">
      <c r="A406" s="40"/>
      <c r="B406" s="41"/>
      <c r="C406" s="286" t="s">
        <v>1484</v>
      </c>
      <c r="D406" s="286" t="s">
        <v>947</v>
      </c>
      <c r="E406" s="287" t="s">
        <v>1512</v>
      </c>
      <c r="F406" s="288" t="s">
        <v>1513</v>
      </c>
      <c r="G406" s="289" t="s">
        <v>459</v>
      </c>
      <c r="H406" s="290">
        <v>89.567999999999998</v>
      </c>
      <c r="I406" s="291"/>
      <c r="J406" s="292">
        <f>ROUND(I406*H406,2)</f>
        <v>0</v>
      </c>
      <c r="K406" s="288" t="s">
        <v>302</v>
      </c>
      <c r="L406" s="293"/>
      <c r="M406" s="294" t="s">
        <v>21</v>
      </c>
      <c r="N406" s="295" t="s">
        <v>43</v>
      </c>
      <c r="O406" s="86"/>
      <c r="P406" s="224">
        <f>O406*H406</f>
        <v>0</v>
      </c>
      <c r="Q406" s="224">
        <v>0.00044999999999999999</v>
      </c>
      <c r="R406" s="224">
        <f>Q406*H406</f>
        <v>0.040305599999999997</v>
      </c>
      <c r="S406" s="224">
        <v>0</v>
      </c>
      <c r="T406" s="225">
        <f>S406*H406</f>
        <v>0</v>
      </c>
      <c r="U406" s="40"/>
      <c r="V406" s="40"/>
      <c r="W406" s="40"/>
      <c r="X406" s="40"/>
      <c r="Y406" s="40"/>
      <c r="Z406" s="40"/>
      <c r="AA406" s="40"/>
      <c r="AB406" s="40"/>
      <c r="AC406" s="40"/>
      <c r="AD406" s="40"/>
      <c r="AE406" s="40"/>
      <c r="AR406" s="226" t="s">
        <v>997</v>
      </c>
      <c r="AT406" s="226" t="s">
        <v>947</v>
      </c>
      <c r="AU406" s="226" t="s">
        <v>81</v>
      </c>
      <c r="AY406" s="19" t="s">
        <v>295</v>
      </c>
      <c r="BE406" s="227">
        <f>IF(N406="základní",J406,0)</f>
        <v>0</v>
      </c>
      <c r="BF406" s="227">
        <f>IF(N406="snížená",J406,0)</f>
        <v>0</v>
      </c>
      <c r="BG406" s="227">
        <f>IF(N406="zákl. přenesená",J406,0)</f>
        <v>0</v>
      </c>
      <c r="BH406" s="227">
        <f>IF(N406="sníž. přenesená",J406,0)</f>
        <v>0</v>
      </c>
      <c r="BI406" s="227">
        <f>IF(N406="nulová",J406,0)</f>
        <v>0</v>
      </c>
      <c r="BJ406" s="19" t="s">
        <v>79</v>
      </c>
      <c r="BK406" s="227">
        <f>ROUND(I406*H406,2)</f>
        <v>0</v>
      </c>
      <c r="BL406" s="19" t="s">
        <v>373</v>
      </c>
      <c r="BM406" s="226" t="s">
        <v>2248</v>
      </c>
    </row>
    <row r="407" s="14" customFormat="1">
      <c r="A407" s="14"/>
      <c r="B407" s="244"/>
      <c r="C407" s="245"/>
      <c r="D407" s="235" t="s">
        <v>307</v>
      </c>
      <c r="E407" s="245"/>
      <c r="F407" s="247" t="s">
        <v>2249</v>
      </c>
      <c r="G407" s="245"/>
      <c r="H407" s="248">
        <v>89.567999999999998</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307</v>
      </c>
      <c r="AU407" s="254" t="s">
        <v>81</v>
      </c>
      <c r="AV407" s="14" t="s">
        <v>81</v>
      </c>
      <c r="AW407" s="14" t="s">
        <v>4</v>
      </c>
      <c r="AX407" s="14" t="s">
        <v>79</v>
      </c>
      <c r="AY407" s="254" t="s">
        <v>295</v>
      </c>
    </row>
    <row r="408" s="2" customFormat="1" ht="49.05" customHeight="1">
      <c r="A408" s="40"/>
      <c r="B408" s="41"/>
      <c r="C408" s="215" t="s">
        <v>1486</v>
      </c>
      <c r="D408" s="215" t="s">
        <v>298</v>
      </c>
      <c r="E408" s="216" t="s">
        <v>1517</v>
      </c>
      <c r="F408" s="217" t="s">
        <v>1518</v>
      </c>
      <c r="G408" s="218" t="s">
        <v>301</v>
      </c>
      <c r="H408" s="219">
        <v>40.210000000000001</v>
      </c>
      <c r="I408" s="220"/>
      <c r="J408" s="221">
        <f>ROUND(I408*H408,2)</f>
        <v>0</v>
      </c>
      <c r="K408" s="217" t="s">
        <v>302</v>
      </c>
      <c r="L408" s="46"/>
      <c r="M408" s="222" t="s">
        <v>21</v>
      </c>
      <c r="N408" s="223" t="s">
        <v>43</v>
      </c>
      <c r="O408" s="86"/>
      <c r="P408" s="224">
        <f>O408*H408</f>
        <v>0</v>
      </c>
      <c r="Q408" s="224">
        <v>0.0068900000000000003</v>
      </c>
      <c r="R408" s="224">
        <f>Q408*H408</f>
        <v>0.27704690000000004</v>
      </c>
      <c r="S408" s="224">
        <v>0</v>
      </c>
      <c r="T408" s="225">
        <f>S408*H408</f>
        <v>0</v>
      </c>
      <c r="U408" s="40"/>
      <c r="V408" s="40"/>
      <c r="W408" s="40"/>
      <c r="X408" s="40"/>
      <c r="Y408" s="40"/>
      <c r="Z408" s="40"/>
      <c r="AA408" s="40"/>
      <c r="AB408" s="40"/>
      <c r="AC408" s="40"/>
      <c r="AD408" s="40"/>
      <c r="AE408" s="40"/>
      <c r="AR408" s="226" t="s">
        <v>373</v>
      </c>
      <c r="AT408" s="226" t="s">
        <v>298</v>
      </c>
      <c r="AU408" s="226" t="s">
        <v>81</v>
      </c>
      <c r="AY408" s="19" t="s">
        <v>295</v>
      </c>
      <c r="BE408" s="227">
        <f>IF(N408="základní",J408,0)</f>
        <v>0</v>
      </c>
      <c r="BF408" s="227">
        <f>IF(N408="snížená",J408,0)</f>
        <v>0</v>
      </c>
      <c r="BG408" s="227">
        <f>IF(N408="zákl. přenesená",J408,0)</f>
        <v>0</v>
      </c>
      <c r="BH408" s="227">
        <f>IF(N408="sníž. přenesená",J408,0)</f>
        <v>0</v>
      </c>
      <c r="BI408" s="227">
        <f>IF(N408="nulová",J408,0)</f>
        <v>0</v>
      </c>
      <c r="BJ408" s="19" t="s">
        <v>79</v>
      </c>
      <c r="BK408" s="227">
        <f>ROUND(I408*H408,2)</f>
        <v>0</v>
      </c>
      <c r="BL408" s="19" t="s">
        <v>373</v>
      </c>
      <c r="BM408" s="226" t="s">
        <v>2250</v>
      </c>
    </row>
    <row r="409" s="2" customFormat="1">
      <c r="A409" s="40"/>
      <c r="B409" s="41"/>
      <c r="C409" s="42"/>
      <c r="D409" s="228" t="s">
        <v>305</v>
      </c>
      <c r="E409" s="42"/>
      <c r="F409" s="229" t="s">
        <v>1520</v>
      </c>
      <c r="G409" s="42"/>
      <c r="H409" s="42"/>
      <c r="I409" s="230"/>
      <c r="J409" s="42"/>
      <c r="K409" s="42"/>
      <c r="L409" s="46"/>
      <c r="M409" s="231"/>
      <c r="N409" s="232"/>
      <c r="O409" s="86"/>
      <c r="P409" s="86"/>
      <c r="Q409" s="86"/>
      <c r="R409" s="86"/>
      <c r="S409" s="86"/>
      <c r="T409" s="87"/>
      <c r="U409" s="40"/>
      <c r="V409" s="40"/>
      <c r="W409" s="40"/>
      <c r="X409" s="40"/>
      <c r="Y409" s="40"/>
      <c r="Z409" s="40"/>
      <c r="AA409" s="40"/>
      <c r="AB409" s="40"/>
      <c r="AC409" s="40"/>
      <c r="AD409" s="40"/>
      <c r="AE409" s="40"/>
      <c r="AT409" s="19" t="s">
        <v>305</v>
      </c>
      <c r="AU409" s="19" t="s">
        <v>81</v>
      </c>
    </row>
    <row r="410" s="14" customFormat="1">
      <c r="A410" s="14"/>
      <c r="B410" s="244"/>
      <c r="C410" s="245"/>
      <c r="D410" s="235" t="s">
        <v>307</v>
      </c>
      <c r="E410" s="246" t="s">
        <v>21</v>
      </c>
      <c r="F410" s="247" t="s">
        <v>1194</v>
      </c>
      <c r="G410" s="245"/>
      <c r="H410" s="248">
        <v>40.210000000000001</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307</v>
      </c>
      <c r="AU410" s="254" t="s">
        <v>81</v>
      </c>
      <c r="AV410" s="14" t="s">
        <v>81</v>
      </c>
      <c r="AW410" s="14" t="s">
        <v>33</v>
      </c>
      <c r="AX410" s="14" t="s">
        <v>72</v>
      </c>
      <c r="AY410" s="254" t="s">
        <v>295</v>
      </c>
    </row>
    <row r="411" s="15" customFormat="1">
      <c r="A411" s="15"/>
      <c r="B411" s="255"/>
      <c r="C411" s="256"/>
      <c r="D411" s="235" t="s">
        <v>307</v>
      </c>
      <c r="E411" s="257" t="s">
        <v>21</v>
      </c>
      <c r="F411" s="258" t="s">
        <v>312</v>
      </c>
      <c r="G411" s="256"/>
      <c r="H411" s="259">
        <v>40.210000000000001</v>
      </c>
      <c r="I411" s="260"/>
      <c r="J411" s="256"/>
      <c r="K411" s="256"/>
      <c r="L411" s="261"/>
      <c r="M411" s="262"/>
      <c r="N411" s="263"/>
      <c r="O411" s="263"/>
      <c r="P411" s="263"/>
      <c r="Q411" s="263"/>
      <c r="R411" s="263"/>
      <c r="S411" s="263"/>
      <c r="T411" s="264"/>
      <c r="U411" s="15"/>
      <c r="V411" s="15"/>
      <c r="W411" s="15"/>
      <c r="X411" s="15"/>
      <c r="Y411" s="15"/>
      <c r="Z411" s="15"/>
      <c r="AA411" s="15"/>
      <c r="AB411" s="15"/>
      <c r="AC411" s="15"/>
      <c r="AD411" s="15"/>
      <c r="AE411" s="15"/>
      <c r="AT411" s="265" t="s">
        <v>307</v>
      </c>
      <c r="AU411" s="265" t="s">
        <v>81</v>
      </c>
      <c r="AV411" s="15" t="s">
        <v>303</v>
      </c>
      <c r="AW411" s="15" t="s">
        <v>33</v>
      </c>
      <c r="AX411" s="15" t="s">
        <v>79</v>
      </c>
      <c r="AY411" s="265" t="s">
        <v>295</v>
      </c>
    </row>
    <row r="412" s="2" customFormat="1" ht="37.8" customHeight="1">
      <c r="A412" s="40"/>
      <c r="B412" s="41"/>
      <c r="C412" s="286" t="s">
        <v>1488</v>
      </c>
      <c r="D412" s="286" t="s">
        <v>947</v>
      </c>
      <c r="E412" s="287" t="s">
        <v>1522</v>
      </c>
      <c r="F412" s="288" t="s">
        <v>1523</v>
      </c>
      <c r="G412" s="289" t="s">
        <v>301</v>
      </c>
      <c r="H412" s="290">
        <v>39.808999999999998</v>
      </c>
      <c r="I412" s="291"/>
      <c r="J412" s="292">
        <f>ROUND(I412*H412,2)</f>
        <v>0</v>
      </c>
      <c r="K412" s="288" t="s">
        <v>302</v>
      </c>
      <c r="L412" s="293"/>
      <c r="M412" s="294" t="s">
        <v>21</v>
      </c>
      <c r="N412" s="295" t="s">
        <v>43</v>
      </c>
      <c r="O412" s="86"/>
      <c r="P412" s="224">
        <f>O412*H412</f>
        <v>0</v>
      </c>
      <c r="Q412" s="224">
        <v>0.019199999999999998</v>
      </c>
      <c r="R412" s="224">
        <f>Q412*H412</f>
        <v>0.76433279999999992</v>
      </c>
      <c r="S412" s="224">
        <v>0</v>
      </c>
      <c r="T412" s="225">
        <f>S412*H412</f>
        <v>0</v>
      </c>
      <c r="U412" s="40"/>
      <c r="V412" s="40"/>
      <c r="W412" s="40"/>
      <c r="X412" s="40"/>
      <c r="Y412" s="40"/>
      <c r="Z412" s="40"/>
      <c r="AA412" s="40"/>
      <c r="AB412" s="40"/>
      <c r="AC412" s="40"/>
      <c r="AD412" s="40"/>
      <c r="AE412" s="40"/>
      <c r="AR412" s="226" t="s">
        <v>997</v>
      </c>
      <c r="AT412" s="226" t="s">
        <v>947</v>
      </c>
      <c r="AU412" s="226" t="s">
        <v>81</v>
      </c>
      <c r="AY412" s="19" t="s">
        <v>295</v>
      </c>
      <c r="BE412" s="227">
        <f>IF(N412="základní",J412,0)</f>
        <v>0</v>
      </c>
      <c r="BF412" s="227">
        <f>IF(N412="snížená",J412,0)</f>
        <v>0</v>
      </c>
      <c r="BG412" s="227">
        <f>IF(N412="zákl. přenesená",J412,0)</f>
        <v>0</v>
      </c>
      <c r="BH412" s="227">
        <f>IF(N412="sníž. přenesená",J412,0)</f>
        <v>0</v>
      </c>
      <c r="BI412" s="227">
        <f>IF(N412="nulová",J412,0)</f>
        <v>0</v>
      </c>
      <c r="BJ412" s="19" t="s">
        <v>79</v>
      </c>
      <c r="BK412" s="227">
        <f>ROUND(I412*H412,2)</f>
        <v>0</v>
      </c>
      <c r="BL412" s="19" t="s">
        <v>373</v>
      </c>
      <c r="BM412" s="226" t="s">
        <v>2251</v>
      </c>
    </row>
    <row r="413" s="13" customFormat="1">
      <c r="A413" s="13"/>
      <c r="B413" s="233"/>
      <c r="C413" s="234"/>
      <c r="D413" s="235" t="s">
        <v>307</v>
      </c>
      <c r="E413" s="236" t="s">
        <v>21</v>
      </c>
      <c r="F413" s="237" t="s">
        <v>1525</v>
      </c>
      <c r="G413" s="234"/>
      <c r="H413" s="236" t="s">
        <v>21</v>
      </c>
      <c r="I413" s="238"/>
      <c r="J413" s="234"/>
      <c r="K413" s="234"/>
      <c r="L413" s="239"/>
      <c r="M413" s="240"/>
      <c r="N413" s="241"/>
      <c r="O413" s="241"/>
      <c r="P413" s="241"/>
      <c r="Q413" s="241"/>
      <c r="R413" s="241"/>
      <c r="S413" s="241"/>
      <c r="T413" s="242"/>
      <c r="U413" s="13"/>
      <c r="V413" s="13"/>
      <c r="W413" s="13"/>
      <c r="X413" s="13"/>
      <c r="Y413" s="13"/>
      <c r="Z413" s="13"/>
      <c r="AA413" s="13"/>
      <c r="AB413" s="13"/>
      <c r="AC413" s="13"/>
      <c r="AD413" s="13"/>
      <c r="AE413" s="13"/>
      <c r="AT413" s="243" t="s">
        <v>307</v>
      </c>
      <c r="AU413" s="243" t="s">
        <v>81</v>
      </c>
      <c r="AV413" s="13" t="s">
        <v>79</v>
      </c>
      <c r="AW413" s="13" t="s">
        <v>33</v>
      </c>
      <c r="AX413" s="13" t="s">
        <v>72</v>
      </c>
      <c r="AY413" s="243" t="s">
        <v>295</v>
      </c>
    </row>
    <row r="414" s="14" customFormat="1">
      <c r="A414" s="14"/>
      <c r="B414" s="244"/>
      <c r="C414" s="245"/>
      <c r="D414" s="235" t="s">
        <v>307</v>
      </c>
      <c r="E414" s="246" t="s">
        <v>21</v>
      </c>
      <c r="F414" s="247" t="s">
        <v>2252</v>
      </c>
      <c r="G414" s="245"/>
      <c r="H414" s="248">
        <v>36.189999999999998</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307</v>
      </c>
      <c r="AU414" s="254" t="s">
        <v>81</v>
      </c>
      <c r="AV414" s="14" t="s">
        <v>81</v>
      </c>
      <c r="AW414" s="14" t="s">
        <v>33</v>
      </c>
      <c r="AX414" s="14" t="s">
        <v>72</v>
      </c>
      <c r="AY414" s="254" t="s">
        <v>295</v>
      </c>
    </row>
    <row r="415" s="15" customFormat="1">
      <c r="A415" s="15"/>
      <c r="B415" s="255"/>
      <c r="C415" s="256"/>
      <c r="D415" s="235" t="s">
        <v>307</v>
      </c>
      <c r="E415" s="257" t="s">
        <v>21</v>
      </c>
      <c r="F415" s="258" t="s">
        <v>312</v>
      </c>
      <c r="G415" s="256"/>
      <c r="H415" s="259">
        <v>36.189999999999998</v>
      </c>
      <c r="I415" s="260"/>
      <c r="J415" s="256"/>
      <c r="K415" s="256"/>
      <c r="L415" s="261"/>
      <c r="M415" s="262"/>
      <c r="N415" s="263"/>
      <c r="O415" s="263"/>
      <c r="P415" s="263"/>
      <c r="Q415" s="263"/>
      <c r="R415" s="263"/>
      <c r="S415" s="263"/>
      <c r="T415" s="264"/>
      <c r="U415" s="15"/>
      <c r="V415" s="15"/>
      <c r="W415" s="15"/>
      <c r="X415" s="15"/>
      <c r="Y415" s="15"/>
      <c r="Z415" s="15"/>
      <c r="AA415" s="15"/>
      <c r="AB415" s="15"/>
      <c r="AC415" s="15"/>
      <c r="AD415" s="15"/>
      <c r="AE415" s="15"/>
      <c r="AT415" s="265" t="s">
        <v>307</v>
      </c>
      <c r="AU415" s="265" t="s">
        <v>81</v>
      </c>
      <c r="AV415" s="15" t="s">
        <v>303</v>
      </c>
      <c r="AW415" s="15" t="s">
        <v>33</v>
      </c>
      <c r="AX415" s="15" t="s">
        <v>79</v>
      </c>
      <c r="AY415" s="265" t="s">
        <v>295</v>
      </c>
    </row>
    <row r="416" s="14" customFormat="1">
      <c r="A416" s="14"/>
      <c r="B416" s="244"/>
      <c r="C416" s="245"/>
      <c r="D416" s="235" t="s">
        <v>307</v>
      </c>
      <c r="E416" s="245"/>
      <c r="F416" s="247" t="s">
        <v>2253</v>
      </c>
      <c r="G416" s="245"/>
      <c r="H416" s="248">
        <v>39.808999999999998</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307</v>
      </c>
      <c r="AU416" s="254" t="s">
        <v>81</v>
      </c>
      <c r="AV416" s="14" t="s">
        <v>81</v>
      </c>
      <c r="AW416" s="14" t="s">
        <v>4</v>
      </c>
      <c r="AX416" s="14" t="s">
        <v>79</v>
      </c>
      <c r="AY416" s="254" t="s">
        <v>295</v>
      </c>
    </row>
    <row r="417" s="2" customFormat="1" ht="24.15" customHeight="1">
      <c r="A417" s="40"/>
      <c r="B417" s="41"/>
      <c r="C417" s="286" t="s">
        <v>1634</v>
      </c>
      <c r="D417" s="286" t="s">
        <v>947</v>
      </c>
      <c r="E417" s="287" t="s">
        <v>1529</v>
      </c>
      <c r="F417" s="288" t="s">
        <v>1530</v>
      </c>
      <c r="G417" s="289" t="s">
        <v>301</v>
      </c>
      <c r="H417" s="290">
        <v>4.4219999999999997</v>
      </c>
      <c r="I417" s="291"/>
      <c r="J417" s="292">
        <f>ROUND(I417*H417,2)</f>
        <v>0</v>
      </c>
      <c r="K417" s="288" t="s">
        <v>523</v>
      </c>
      <c r="L417" s="293"/>
      <c r="M417" s="294" t="s">
        <v>21</v>
      </c>
      <c r="N417" s="295" t="s">
        <v>43</v>
      </c>
      <c r="O417" s="86"/>
      <c r="P417" s="224">
        <f>O417*H417</f>
        <v>0</v>
      </c>
      <c r="Q417" s="224">
        <v>0.019199999999999998</v>
      </c>
      <c r="R417" s="224">
        <f>Q417*H417</f>
        <v>0.084902399999999989</v>
      </c>
      <c r="S417" s="224">
        <v>0</v>
      </c>
      <c r="T417" s="225">
        <f>S417*H417</f>
        <v>0</v>
      </c>
      <c r="U417" s="40"/>
      <c r="V417" s="40"/>
      <c r="W417" s="40"/>
      <c r="X417" s="40"/>
      <c r="Y417" s="40"/>
      <c r="Z417" s="40"/>
      <c r="AA417" s="40"/>
      <c r="AB417" s="40"/>
      <c r="AC417" s="40"/>
      <c r="AD417" s="40"/>
      <c r="AE417" s="40"/>
      <c r="AR417" s="226" t="s">
        <v>997</v>
      </c>
      <c r="AT417" s="226" t="s">
        <v>947</v>
      </c>
      <c r="AU417" s="226" t="s">
        <v>81</v>
      </c>
      <c r="AY417" s="19" t="s">
        <v>295</v>
      </c>
      <c r="BE417" s="227">
        <f>IF(N417="základní",J417,0)</f>
        <v>0</v>
      </c>
      <c r="BF417" s="227">
        <f>IF(N417="snížená",J417,0)</f>
        <v>0</v>
      </c>
      <c r="BG417" s="227">
        <f>IF(N417="zákl. přenesená",J417,0)</f>
        <v>0</v>
      </c>
      <c r="BH417" s="227">
        <f>IF(N417="sníž. přenesená",J417,0)</f>
        <v>0</v>
      </c>
      <c r="BI417" s="227">
        <f>IF(N417="nulová",J417,0)</f>
        <v>0</v>
      </c>
      <c r="BJ417" s="19" t="s">
        <v>79</v>
      </c>
      <c r="BK417" s="227">
        <f>ROUND(I417*H417,2)</f>
        <v>0</v>
      </c>
      <c r="BL417" s="19" t="s">
        <v>373</v>
      </c>
      <c r="BM417" s="226" t="s">
        <v>2254</v>
      </c>
    </row>
    <row r="418" s="13" customFormat="1">
      <c r="A418" s="13"/>
      <c r="B418" s="233"/>
      <c r="C418" s="234"/>
      <c r="D418" s="235" t="s">
        <v>307</v>
      </c>
      <c r="E418" s="236" t="s">
        <v>21</v>
      </c>
      <c r="F418" s="237" t="s">
        <v>1532</v>
      </c>
      <c r="G418" s="234"/>
      <c r="H418" s="236" t="s">
        <v>21</v>
      </c>
      <c r="I418" s="238"/>
      <c r="J418" s="234"/>
      <c r="K418" s="234"/>
      <c r="L418" s="239"/>
      <c r="M418" s="240"/>
      <c r="N418" s="241"/>
      <c r="O418" s="241"/>
      <c r="P418" s="241"/>
      <c r="Q418" s="241"/>
      <c r="R418" s="241"/>
      <c r="S418" s="241"/>
      <c r="T418" s="242"/>
      <c r="U418" s="13"/>
      <c r="V418" s="13"/>
      <c r="W418" s="13"/>
      <c r="X418" s="13"/>
      <c r="Y418" s="13"/>
      <c r="Z418" s="13"/>
      <c r="AA418" s="13"/>
      <c r="AB418" s="13"/>
      <c r="AC418" s="13"/>
      <c r="AD418" s="13"/>
      <c r="AE418" s="13"/>
      <c r="AT418" s="243" t="s">
        <v>307</v>
      </c>
      <c r="AU418" s="243" t="s">
        <v>81</v>
      </c>
      <c r="AV418" s="13" t="s">
        <v>79</v>
      </c>
      <c r="AW418" s="13" t="s">
        <v>33</v>
      </c>
      <c r="AX418" s="13" t="s">
        <v>72</v>
      </c>
      <c r="AY418" s="243" t="s">
        <v>295</v>
      </c>
    </row>
    <row r="419" s="14" customFormat="1">
      <c r="A419" s="14"/>
      <c r="B419" s="244"/>
      <c r="C419" s="245"/>
      <c r="D419" s="235" t="s">
        <v>307</v>
      </c>
      <c r="E419" s="246" t="s">
        <v>21</v>
      </c>
      <c r="F419" s="247" t="s">
        <v>2255</v>
      </c>
      <c r="G419" s="245"/>
      <c r="H419" s="248">
        <v>4.0199999999999996</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307</v>
      </c>
      <c r="AU419" s="254" t="s">
        <v>81</v>
      </c>
      <c r="AV419" s="14" t="s">
        <v>81</v>
      </c>
      <c r="AW419" s="14" t="s">
        <v>33</v>
      </c>
      <c r="AX419" s="14" t="s">
        <v>72</v>
      </c>
      <c r="AY419" s="254" t="s">
        <v>295</v>
      </c>
    </row>
    <row r="420" s="15" customFormat="1">
      <c r="A420" s="15"/>
      <c r="B420" s="255"/>
      <c r="C420" s="256"/>
      <c r="D420" s="235" t="s">
        <v>307</v>
      </c>
      <c r="E420" s="257" t="s">
        <v>21</v>
      </c>
      <c r="F420" s="258" t="s">
        <v>312</v>
      </c>
      <c r="G420" s="256"/>
      <c r="H420" s="259">
        <v>4.0199999999999996</v>
      </c>
      <c r="I420" s="260"/>
      <c r="J420" s="256"/>
      <c r="K420" s="256"/>
      <c r="L420" s="261"/>
      <c r="M420" s="262"/>
      <c r="N420" s="263"/>
      <c r="O420" s="263"/>
      <c r="P420" s="263"/>
      <c r="Q420" s="263"/>
      <c r="R420" s="263"/>
      <c r="S420" s="263"/>
      <c r="T420" s="264"/>
      <c r="U420" s="15"/>
      <c r="V420" s="15"/>
      <c r="W420" s="15"/>
      <c r="X420" s="15"/>
      <c r="Y420" s="15"/>
      <c r="Z420" s="15"/>
      <c r="AA420" s="15"/>
      <c r="AB420" s="15"/>
      <c r="AC420" s="15"/>
      <c r="AD420" s="15"/>
      <c r="AE420" s="15"/>
      <c r="AT420" s="265" t="s">
        <v>307</v>
      </c>
      <c r="AU420" s="265" t="s">
        <v>81</v>
      </c>
      <c r="AV420" s="15" t="s">
        <v>303</v>
      </c>
      <c r="AW420" s="15" t="s">
        <v>33</v>
      </c>
      <c r="AX420" s="15" t="s">
        <v>79</v>
      </c>
      <c r="AY420" s="265" t="s">
        <v>295</v>
      </c>
    </row>
    <row r="421" s="14" customFormat="1">
      <c r="A421" s="14"/>
      <c r="B421" s="244"/>
      <c r="C421" s="245"/>
      <c r="D421" s="235" t="s">
        <v>307</v>
      </c>
      <c r="E421" s="245"/>
      <c r="F421" s="247" t="s">
        <v>2256</v>
      </c>
      <c r="G421" s="245"/>
      <c r="H421" s="248">
        <v>4.4219999999999997</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307</v>
      </c>
      <c r="AU421" s="254" t="s">
        <v>81</v>
      </c>
      <c r="AV421" s="14" t="s">
        <v>81</v>
      </c>
      <c r="AW421" s="14" t="s">
        <v>4</v>
      </c>
      <c r="AX421" s="14" t="s">
        <v>79</v>
      </c>
      <c r="AY421" s="254" t="s">
        <v>295</v>
      </c>
    </row>
    <row r="422" s="2" customFormat="1" ht="24.15" customHeight="1">
      <c r="A422" s="40"/>
      <c r="B422" s="41"/>
      <c r="C422" s="215" t="s">
        <v>1491</v>
      </c>
      <c r="D422" s="215" t="s">
        <v>298</v>
      </c>
      <c r="E422" s="216" t="s">
        <v>1536</v>
      </c>
      <c r="F422" s="217" t="s">
        <v>1537</v>
      </c>
      <c r="G422" s="218" t="s">
        <v>301</v>
      </c>
      <c r="H422" s="219">
        <v>40.210000000000001</v>
      </c>
      <c r="I422" s="220"/>
      <c r="J422" s="221">
        <f>ROUND(I422*H422,2)</f>
        <v>0</v>
      </c>
      <c r="K422" s="217" t="s">
        <v>302</v>
      </c>
      <c r="L422" s="46"/>
      <c r="M422" s="222" t="s">
        <v>21</v>
      </c>
      <c r="N422" s="223" t="s">
        <v>43</v>
      </c>
      <c r="O422" s="86"/>
      <c r="P422" s="224">
        <f>O422*H422</f>
        <v>0</v>
      </c>
      <c r="Q422" s="224">
        <v>0.0015</v>
      </c>
      <c r="R422" s="224">
        <f>Q422*H422</f>
        <v>0.060315000000000001</v>
      </c>
      <c r="S422" s="224">
        <v>0</v>
      </c>
      <c r="T422" s="225">
        <f>S422*H422</f>
        <v>0</v>
      </c>
      <c r="U422" s="40"/>
      <c r="V422" s="40"/>
      <c r="W422" s="40"/>
      <c r="X422" s="40"/>
      <c r="Y422" s="40"/>
      <c r="Z422" s="40"/>
      <c r="AA422" s="40"/>
      <c r="AB422" s="40"/>
      <c r="AC422" s="40"/>
      <c r="AD422" s="40"/>
      <c r="AE422" s="40"/>
      <c r="AR422" s="226" t="s">
        <v>373</v>
      </c>
      <c r="AT422" s="226" t="s">
        <v>298</v>
      </c>
      <c r="AU422" s="226" t="s">
        <v>81</v>
      </c>
      <c r="AY422" s="19" t="s">
        <v>295</v>
      </c>
      <c r="BE422" s="227">
        <f>IF(N422="základní",J422,0)</f>
        <v>0</v>
      </c>
      <c r="BF422" s="227">
        <f>IF(N422="snížená",J422,0)</f>
        <v>0</v>
      </c>
      <c r="BG422" s="227">
        <f>IF(N422="zákl. přenesená",J422,0)</f>
        <v>0</v>
      </c>
      <c r="BH422" s="227">
        <f>IF(N422="sníž. přenesená",J422,0)</f>
        <v>0</v>
      </c>
      <c r="BI422" s="227">
        <f>IF(N422="nulová",J422,0)</f>
        <v>0</v>
      </c>
      <c r="BJ422" s="19" t="s">
        <v>79</v>
      </c>
      <c r="BK422" s="227">
        <f>ROUND(I422*H422,2)</f>
        <v>0</v>
      </c>
      <c r="BL422" s="19" t="s">
        <v>373</v>
      </c>
      <c r="BM422" s="226" t="s">
        <v>2257</v>
      </c>
    </row>
    <row r="423" s="2" customFormat="1">
      <c r="A423" s="40"/>
      <c r="B423" s="41"/>
      <c r="C423" s="42"/>
      <c r="D423" s="228" t="s">
        <v>305</v>
      </c>
      <c r="E423" s="42"/>
      <c r="F423" s="229" t="s">
        <v>1539</v>
      </c>
      <c r="G423" s="42"/>
      <c r="H423" s="42"/>
      <c r="I423" s="230"/>
      <c r="J423" s="42"/>
      <c r="K423" s="42"/>
      <c r="L423" s="46"/>
      <c r="M423" s="231"/>
      <c r="N423" s="232"/>
      <c r="O423" s="86"/>
      <c r="P423" s="86"/>
      <c r="Q423" s="86"/>
      <c r="R423" s="86"/>
      <c r="S423" s="86"/>
      <c r="T423" s="87"/>
      <c r="U423" s="40"/>
      <c r="V423" s="40"/>
      <c r="W423" s="40"/>
      <c r="X423" s="40"/>
      <c r="Y423" s="40"/>
      <c r="Z423" s="40"/>
      <c r="AA423" s="40"/>
      <c r="AB423" s="40"/>
      <c r="AC423" s="40"/>
      <c r="AD423" s="40"/>
      <c r="AE423" s="40"/>
      <c r="AT423" s="19" t="s">
        <v>305</v>
      </c>
      <c r="AU423" s="19" t="s">
        <v>81</v>
      </c>
    </row>
    <row r="424" s="14" customFormat="1">
      <c r="A424" s="14"/>
      <c r="B424" s="244"/>
      <c r="C424" s="245"/>
      <c r="D424" s="235" t="s">
        <v>307</v>
      </c>
      <c r="E424" s="246" t="s">
        <v>21</v>
      </c>
      <c r="F424" s="247" t="s">
        <v>1194</v>
      </c>
      <c r="G424" s="245"/>
      <c r="H424" s="248">
        <v>40.210000000000001</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307</v>
      </c>
      <c r="AU424" s="254" t="s">
        <v>81</v>
      </c>
      <c r="AV424" s="14" t="s">
        <v>81</v>
      </c>
      <c r="AW424" s="14" t="s">
        <v>33</v>
      </c>
      <c r="AX424" s="14" t="s">
        <v>72</v>
      </c>
      <c r="AY424" s="254" t="s">
        <v>295</v>
      </c>
    </row>
    <row r="425" s="15" customFormat="1">
      <c r="A425" s="15"/>
      <c r="B425" s="255"/>
      <c r="C425" s="256"/>
      <c r="D425" s="235" t="s">
        <v>307</v>
      </c>
      <c r="E425" s="257" t="s">
        <v>21</v>
      </c>
      <c r="F425" s="258" t="s">
        <v>312</v>
      </c>
      <c r="G425" s="256"/>
      <c r="H425" s="259">
        <v>40.210000000000001</v>
      </c>
      <c r="I425" s="260"/>
      <c r="J425" s="256"/>
      <c r="K425" s="256"/>
      <c r="L425" s="261"/>
      <c r="M425" s="262"/>
      <c r="N425" s="263"/>
      <c r="O425" s="263"/>
      <c r="P425" s="263"/>
      <c r="Q425" s="263"/>
      <c r="R425" s="263"/>
      <c r="S425" s="263"/>
      <c r="T425" s="264"/>
      <c r="U425" s="15"/>
      <c r="V425" s="15"/>
      <c r="W425" s="15"/>
      <c r="X425" s="15"/>
      <c r="Y425" s="15"/>
      <c r="Z425" s="15"/>
      <c r="AA425" s="15"/>
      <c r="AB425" s="15"/>
      <c r="AC425" s="15"/>
      <c r="AD425" s="15"/>
      <c r="AE425" s="15"/>
      <c r="AT425" s="265" t="s">
        <v>307</v>
      </c>
      <c r="AU425" s="265" t="s">
        <v>81</v>
      </c>
      <c r="AV425" s="15" t="s">
        <v>303</v>
      </c>
      <c r="AW425" s="15" t="s">
        <v>33</v>
      </c>
      <c r="AX425" s="15" t="s">
        <v>79</v>
      </c>
      <c r="AY425" s="265" t="s">
        <v>295</v>
      </c>
    </row>
    <row r="426" s="2" customFormat="1" ht="24.15" customHeight="1">
      <c r="A426" s="40"/>
      <c r="B426" s="41"/>
      <c r="C426" s="215" t="s">
        <v>1495</v>
      </c>
      <c r="D426" s="215" t="s">
        <v>298</v>
      </c>
      <c r="E426" s="216" t="s">
        <v>1541</v>
      </c>
      <c r="F426" s="217" t="s">
        <v>1542</v>
      </c>
      <c r="G426" s="218" t="s">
        <v>301</v>
      </c>
      <c r="H426" s="219">
        <v>40.210000000000001</v>
      </c>
      <c r="I426" s="220"/>
      <c r="J426" s="221">
        <f>ROUND(I426*H426,2)</f>
        <v>0</v>
      </c>
      <c r="K426" s="217" t="s">
        <v>302</v>
      </c>
      <c r="L426" s="46"/>
      <c r="M426" s="222" t="s">
        <v>21</v>
      </c>
      <c r="N426" s="223" t="s">
        <v>43</v>
      </c>
      <c r="O426" s="86"/>
      <c r="P426" s="224">
        <f>O426*H426</f>
        <v>0</v>
      </c>
      <c r="Q426" s="224">
        <v>5.0000000000000002E-05</v>
      </c>
      <c r="R426" s="224">
        <f>Q426*H426</f>
        <v>0.0020105000000000001</v>
      </c>
      <c r="S426" s="224">
        <v>0</v>
      </c>
      <c r="T426" s="225">
        <f>S426*H426</f>
        <v>0</v>
      </c>
      <c r="U426" s="40"/>
      <c r="V426" s="40"/>
      <c r="W426" s="40"/>
      <c r="X426" s="40"/>
      <c r="Y426" s="40"/>
      <c r="Z426" s="40"/>
      <c r="AA426" s="40"/>
      <c r="AB426" s="40"/>
      <c r="AC426" s="40"/>
      <c r="AD426" s="40"/>
      <c r="AE426" s="40"/>
      <c r="AR426" s="226" t="s">
        <v>373</v>
      </c>
      <c r="AT426" s="226" t="s">
        <v>298</v>
      </c>
      <c r="AU426" s="226" t="s">
        <v>81</v>
      </c>
      <c r="AY426" s="19" t="s">
        <v>295</v>
      </c>
      <c r="BE426" s="227">
        <f>IF(N426="základní",J426,0)</f>
        <v>0</v>
      </c>
      <c r="BF426" s="227">
        <f>IF(N426="snížená",J426,0)</f>
        <v>0</v>
      </c>
      <c r="BG426" s="227">
        <f>IF(N426="zákl. přenesená",J426,0)</f>
        <v>0</v>
      </c>
      <c r="BH426" s="227">
        <f>IF(N426="sníž. přenesená",J426,0)</f>
        <v>0</v>
      </c>
      <c r="BI426" s="227">
        <f>IF(N426="nulová",J426,0)</f>
        <v>0</v>
      </c>
      <c r="BJ426" s="19" t="s">
        <v>79</v>
      </c>
      <c r="BK426" s="227">
        <f>ROUND(I426*H426,2)</f>
        <v>0</v>
      </c>
      <c r="BL426" s="19" t="s">
        <v>373</v>
      </c>
      <c r="BM426" s="226" t="s">
        <v>2258</v>
      </c>
    </row>
    <row r="427" s="2" customFormat="1">
      <c r="A427" s="40"/>
      <c r="B427" s="41"/>
      <c r="C427" s="42"/>
      <c r="D427" s="228" t="s">
        <v>305</v>
      </c>
      <c r="E427" s="42"/>
      <c r="F427" s="229" t="s">
        <v>1544</v>
      </c>
      <c r="G427" s="42"/>
      <c r="H427" s="42"/>
      <c r="I427" s="230"/>
      <c r="J427" s="42"/>
      <c r="K427" s="42"/>
      <c r="L427" s="46"/>
      <c r="M427" s="231"/>
      <c r="N427" s="232"/>
      <c r="O427" s="86"/>
      <c r="P427" s="86"/>
      <c r="Q427" s="86"/>
      <c r="R427" s="86"/>
      <c r="S427" s="86"/>
      <c r="T427" s="87"/>
      <c r="U427" s="40"/>
      <c r="V427" s="40"/>
      <c r="W427" s="40"/>
      <c r="X427" s="40"/>
      <c r="Y427" s="40"/>
      <c r="Z427" s="40"/>
      <c r="AA427" s="40"/>
      <c r="AB427" s="40"/>
      <c r="AC427" s="40"/>
      <c r="AD427" s="40"/>
      <c r="AE427" s="40"/>
      <c r="AT427" s="19" t="s">
        <v>305</v>
      </c>
      <c r="AU427" s="19" t="s">
        <v>81</v>
      </c>
    </row>
    <row r="428" s="14" customFormat="1">
      <c r="A428" s="14"/>
      <c r="B428" s="244"/>
      <c r="C428" s="245"/>
      <c r="D428" s="235" t="s">
        <v>307</v>
      </c>
      <c r="E428" s="246" t="s">
        <v>21</v>
      </c>
      <c r="F428" s="247" t="s">
        <v>1194</v>
      </c>
      <c r="G428" s="245"/>
      <c r="H428" s="248">
        <v>40.210000000000001</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307</v>
      </c>
      <c r="AU428" s="254" t="s">
        <v>81</v>
      </c>
      <c r="AV428" s="14" t="s">
        <v>81</v>
      </c>
      <c r="AW428" s="14" t="s">
        <v>33</v>
      </c>
      <c r="AX428" s="14" t="s">
        <v>72</v>
      </c>
      <c r="AY428" s="254" t="s">
        <v>295</v>
      </c>
    </row>
    <row r="429" s="15" customFormat="1">
      <c r="A429" s="15"/>
      <c r="B429" s="255"/>
      <c r="C429" s="256"/>
      <c r="D429" s="235" t="s">
        <v>307</v>
      </c>
      <c r="E429" s="257" t="s">
        <v>21</v>
      </c>
      <c r="F429" s="258" t="s">
        <v>312</v>
      </c>
      <c r="G429" s="256"/>
      <c r="H429" s="259">
        <v>40.210000000000001</v>
      </c>
      <c r="I429" s="260"/>
      <c r="J429" s="256"/>
      <c r="K429" s="256"/>
      <c r="L429" s="261"/>
      <c r="M429" s="262"/>
      <c r="N429" s="263"/>
      <c r="O429" s="263"/>
      <c r="P429" s="263"/>
      <c r="Q429" s="263"/>
      <c r="R429" s="263"/>
      <c r="S429" s="263"/>
      <c r="T429" s="264"/>
      <c r="U429" s="15"/>
      <c r="V429" s="15"/>
      <c r="W429" s="15"/>
      <c r="X429" s="15"/>
      <c r="Y429" s="15"/>
      <c r="Z429" s="15"/>
      <c r="AA429" s="15"/>
      <c r="AB429" s="15"/>
      <c r="AC429" s="15"/>
      <c r="AD429" s="15"/>
      <c r="AE429" s="15"/>
      <c r="AT429" s="265" t="s">
        <v>307</v>
      </c>
      <c r="AU429" s="265" t="s">
        <v>81</v>
      </c>
      <c r="AV429" s="15" t="s">
        <v>303</v>
      </c>
      <c r="AW429" s="15" t="s">
        <v>33</v>
      </c>
      <c r="AX429" s="15" t="s">
        <v>79</v>
      </c>
      <c r="AY429" s="265" t="s">
        <v>295</v>
      </c>
    </row>
    <row r="430" s="2" customFormat="1" ht="49.05" customHeight="1">
      <c r="A430" s="40"/>
      <c r="B430" s="41"/>
      <c r="C430" s="215" t="s">
        <v>1499</v>
      </c>
      <c r="D430" s="215" t="s">
        <v>298</v>
      </c>
      <c r="E430" s="216" t="s">
        <v>1546</v>
      </c>
      <c r="F430" s="217" t="s">
        <v>1547</v>
      </c>
      <c r="G430" s="218" t="s">
        <v>348</v>
      </c>
      <c r="H430" s="219">
        <v>1.2569999999999999</v>
      </c>
      <c r="I430" s="220"/>
      <c r="J430" s="221">
        <f>ROUND(I430*H430,2)</f>
        <v>0</v>
      </c>
      <c r="K430" s="217" t="s">
        <v>302</v>
      </c>
      <c r="L430" s="46"/>
      <c r="M430" s="222" t="s">
        <v>21</v>
      </c>
      <c r="N430" s="223" t="s">
        <v>43</v>
      </c>
      <c r="O430" s="86"/>
      <c r="P430" s="224">
        <f>O430*H430</f>
        <v>0</v>
      </c>
      <c r="Q430" s="224">
        <v>0</v>
      </c>
      <c r="R430" s="224">
        <f>Q430*H430</f>
        <v>0</v>
      </c>
      <c r="S430" s="224">
        <v>0</v>
      </c>
      <c r="T430" s="225">
        <f>S430*H430</f>
        <v>0</v>
      </c>
      <c r="U430" s="40"/>
      <c r="V430" s="40"/>
      <c r="W430" s="40"/>
      <c r="X430" s="40"/>
      <c r="Y430" s="40"/>
      <c r="Z430" s="40"/>
      <c r="AA430" s="40"/>
      <c r="AB430" s="40"/>
      <c r="AC430" s="40"/>
      <c r="AD430" s="40"/>
      <c r="AE430" s="40"/>
      <c r="AR430" s="226" t="s">
        <v>373</v>
      </c>
      <c r="AT430" s="226" t="s">
        <v>298</v>
      </c>
      <c r="AU430" s="226" t="s">
        <v>81</v>
      </c>
      <c r="AY430" s="19" t="s">
        <v>295</v>
      </c>
      <c r="BE430" s="227">
        <f>IF(N430="základní",J430,0)</f>
        <v>0</v>
      </c>
      <c r="BF430" s="227">
        <f>IF(N430="snížená",J430,0)</f>
        <v>0</v>
      </c>
      <c r="BG430" s="227">
        <f>IF(N430="zákl. přenesená",J430,0)</f>
        <v>0</v>
      </c>
      <c r="BH430" s="227">
        <f>IF(N430="sníž. přenesená",J430,0)</f>
        <v>0</v>
      </c>
      <c r="BI430" s="227">
        <f>IF(N430="nulová",J430,0)</f>
        <v>0</v>
      </c>
      <c r="BJ430" s="19" t="s">
        <v>79</v>
      </c>
      <c r="BK430" s="227">
        <f>ROUND(I430*H430,2)</f>
        <v>0</v>
      </c>
      <c r="BL430" s="19" t="s">
        <v>373</v>
      </c>
      <c r="BM430" s="226" t="s">
        <v>2259</v>
      </c>
    </row>
    <row r="431" s="2" customFormat="1">
      <c r="A431" s="40"/>
      <c r="B431" s="41"/>
      <c r="C431" s="42"/>
      <c r="D431" s="228" t="s">
        <v>305</v>
      </c>
      <c r="E431" s="42"/>
      <c r="F431" s="229" t="s">
        <v>1549</v>
      </c>
      <c r="G431" s="42"/>
      <c r="H431" s="42"/>
      <c r="I431" s="230"/>
      <c r="J431" s="42"/>
      <c r="K431" s="42"/>
      <c r="L431" s="46"/>
      <c r="M431" s="231"/>
      <c r="N431" s="232"/>
      <c r="O431" s="86"/>
      <c r="P431" s="86"/>
      <c r="Q431" s="86"/>
      <c r="R431" s="86"/>
      <c r="S431" s="86"/>
      <c r="T431" s="87"/>
      <c r="U431" s="40"/>
      <c r="V431" s="40"/>
      <c r="W431" s="40"/>
      <c r="X431" s="40"/>
      <c r="Y431" s="40"/>
      <c r="Z431" s="40"/>
      <c r="AA431" s="40"/>
      <c r="AB431" s="40"/>
      <c r="AC431" s="40"/>
      <c r="AD431" s="40"/>
      <c r="AE431" s="40"/>
      <c r="AT431" s="19" t="s">
        <v>305</v>
      </c>
      <c r="AU431" s="19" t="s">
        <v>81</v>
      </c>
    </row>
    <row r="432" s="12" customFormat="1" ht="22.8" customHeight="1">
      <c r="A432" s="12"/>
      <c r="B432" s="199"/>
      <c r="C432" s="200"/>
      <c r="D432" s="201" t="s">
        <v>71</v>
      </c>
      <c r="E432" s="213" t="s">
        <v>543</v>
      </c>
      <c r="F432" s="213" t="s">
        <v>544</v>
      </c>
      <c r="G432" s="200"/>
      <c r="H432" s="200"/>
      <c r="I432" s="203"/>
      <c r="J432" s="214">
        <f>BK432</f>
        <v>0</v>
      </c>
      <c r="K432" s="200"/>
      <c r="L432" s="205"/>
      <c r="M432" s="206"/>
      <c r="N432" s="207"/>
      <c r="O432" s="207"/>
      <c r="P432" s="208">
        <f>SUM(P433:P469)</f>
        <v>0</v>
      </c>
      <c r="Q432" s="207"/>
      <c r="R432" s="208">
        <f>SUM(R433:R469)</f>
        <v>2.5979374600000003</v>
      </c>
      <c r="S432" s="207"/>
      <c r="T432" s="209">
        <f>SUM(T433:T469)</f>
        <v>0</v>
      </c>
      <c r="U432" s="12"/>
      <c r="V432" s="12"/>
      <c r="W432" s="12"/>
      <c r="X432" s="12"/>
      <c r="Y432" s="12"/>
      <c r="Z432" s="12"/>
      <c r="AA432" s="12"/>
      <c r="AB432" s="12"/>
      <c r="AC432" s="12"/>
      <c r="AD432" s="12"/>
      <c r="AE432" s="12"/>
      <c r="AR432" s="210" t="s">
        <v>81</v>
      </c>
      <c r="AT432" s="211" t="s">
        <v>71</v>
      </c>
      <c r="AU432" s="211" t="s">
        <v>79</v>
      </c>
      <c r="AY432" s="210" t="s">
        <v>295</v>
      </c>
      <c r="BK432" s="212">
        <f>SUM(BK433:BK469)</f>
        <v>0</v>
      </c>
    </row>
    <row r="433" s="2" customFormat="1" ht="16.5" customHeight="1">
      <c r="A433" s="40"/>
      <c r="B433" s="41"/>
      <c r="C433" s="215" t="s">
        <v>1501</v>
      </c>
      <c r="D433" s="215" t="s">
        <v>298</v>
      </c>
      <c r="E433" s="216" t="s">
        <v>1110</v>
      </c>
      <c r="F433" s="217" t="s">
        <v>1111</v>
      </c>
      <c r="G433" s="218" t="s">
        <v>301</v>
      </c>
      <c r="H433" s="219">
        <v>131.09</v>
      </c>
      <c r="I433" s="220"/>
      <c r="J433" s="221">
        <f>ROUND(I433*H433,2)</f>
        <v>0</v>
      </c>
      <c r="K433" s="217" t="s">
        <v>302</v>
      </c>
      <c r="L433" s="46"/>
      <c r="M433" s="222" t="s">
        <v>21</v>
      </c>
      <c r="N433" s="223" t="s">
        <v>43</v>
      </c>
      <c r="O433" s="86"/>
      <c r="P433" s="224">
        <f>O433*H433</f>
        <v>0</v>
      </c>
      <c r="Q433" s="224">
        <v>0</v>
      </c>
      <c r="R433" s="224">
        <f>Q433*H433</f>
        <v>0</v>
      </c>
      <c r="S433" s="224">
        <v>0</v>
      </c>
      <c r="T433" s="225">
        <f>S433*H433</f>
        <v>0</v>
      </c>
      <c r="U433" s="40"/>
      <c r="V433" s="40"/>
      <c r="W433" s="40"/>
      <c r="X433" s="40"/>
      <c r="Y433" s="40"/>
      <c r="Z433" s="40"/>
      <c r="AA433" s="40"/>
      <c r="AB433" s="40"/>
      <c r="AC433" s="40"/>
      <c r="AD433" s="40"/>
      <c r="AE433" s="40"/>
      <c r="AR433" s="226" t="s">
        <v>373</v>
      </c>
      <c r="AT433" s="226" t="s">
        <v>298</v>
      </c>
      <c r="AU433" s="226" t="s">
        <v>81</v>
      </c>
      <c r="AY433" s="19" t="s">
        <v>295</v>
      </c>
      <c r="BE433" s="227">
        <f>IF(N433="základní",J433,0)</f>
        <v>0</v>
      </c>
      <c r="BF433" s="227">
        <f>IF(N433="snížená",J433,0)</f>
        <v>0</v>
      </c>
      <c r="BG433" s="227">
        <f>IF(N433="zákl. přenesená",J433,0)</f>
        <v>0</v>
      </c>
      <c r="BH433" s="227">
        <f>IF(N433="sníž. přenesená",J433,0)</f>
        <v>0</v>
      </c>
      <c r="BI433" s="227">
        <f>IF(N433="nulová",J433,0)</f>
        <v>0</v>
      </c>
      <c r="BJ433" s="19" t="s">
        <v>79</v>
      </c>
      <c r="BK433" s="227">
        <f>ROUND(I433*H433,2)</f>
        <v>0</v>
      </c>
      <c r="BL433" s="19" t="s">
        <v>373</v>
      </c>
      <c r="BM433" s="226" t="s">
        <v>2260</v>
      </c>
    </row>
    <row r="434" s="2" customFormat="1">
      <c r="A434" s="40"/>
      <c r="B434" s="41"/>
      <c r="C434" s="42"/>
      <c r="D434" s="228" t="s">
        <v>305</v>
      </c>
      <c r="E434" s="42"/>
      <c r="F434" s="229" t="s">
        <v>1113</v>
      </c>
      <c r="G434" s="42"/>
      <c r="H434" s="42"/>
      <c r="I434" s="230"/>
      <c r="J434" s="42"/>
      <c r="K434" s="42"/>
      <c r="L434" s="46"/>
      <c r="M434" s="231"/>
      <c r="N434" s="232"/>
      <c r="O434" s="86"/>
      <c r="P434" s="86"/>
      <c r="Q434" s="86"/>
      <c r="R434" s="86"/>
      <c r="S434" s="86"/>
      <c r="T434" s="87"/>
      <c r="U434" s="40"/>
      <c r="V434" s="40"/>
      <c r="W434" s="40"/>
      <c r="X434" s="40"/>
      <c r="Y434" s="40"/>
      <c r="Z434" s="40"/>
      <c r="AA434" s="40"/>
      <c r="AB434" s="40"/>
      <c r="AC434" s="40"/>
      <c r="AD434" s="40"/>
      <c r="AE434" s="40"/>
      <c r="AT434" s="19" t="s">
        <v>305</v>
      </c>
      <c r="AU434" s="19" t="s">
        <v>81</v>
      </c>
    </row>
    <row r="435" s="14" customFormat="1">
      <c r="A435" s="14"/>
      <c r="B435" s="244"/>
      <c r="C435" s="245"/>
      <c r="D435" s="235" t="s">
        <v>307</v>
      </c>
      <c r="E435" s="246" t="s">
        <v>21</v>
      </c>
      <c r="F435" s="247" t="s">
        <v>1191</v>
      </c>
      <c r="G435" s="245"/>
      <c r="H435" s="248">
        <v>131.09</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307</v>
      </c>
      <c r="AU435" s="254" t="s">
        <v>81</v>
      </c>
      <c r="AV435" s="14" t="s">
        <v>81</v>
      </c>
      <c r="AW435" s="14" t="s">
        <v>33</v>
      </c>
      <c r="AX435" s="14" t="s">
        <v>72</v>
      </c>
      <c r="AY435" s="254" t="s">
        <v>295</v>
      </c>
    </row>
    <row r="436" s="15" customFormat="1">
      <c r="A436" s="15"/>
      <c r="B436" s="255"/>
      <c r="C436" s="256"/>
      <c r="D436" s="235" t="s">
        <v>307</v>
      </c>
      <c r="E436" s="257" t="s">
        <v>21</v>
      </c>
      <c r="F436" s="258" t="s">
        <v>312</v>
      </c>
      <c r="G436" s="256"/>
      <c r="H436" s="259">
        <v>131.09</v>
      </c>
      <c r="I436" s="260"/>
      <c r="J436" s="256"/>
      <c r="K436" s="256"/>
      <c r="L436" s="261"/>
      <c r="M436" s="262"/>
      <c r="N436" s="263"/>
      <c r="O436" s="263"/>
      <c r="P436" s="263"/>
      <c r="Q436" s="263"/>
      <c r="R436" s="263"/>
      <c r="S436" s="263"/>
      <c r="T436" s="264"/>
      <c r="U436" s="15"/>
      <c r="V436" s="15"/>
      <c r="W436" s="15"/>
      <c r="X436" s="15"/>
      <c r="Y436" s="15"/>
      <c r="Z436" s="15"/>
      <c r="AA436" s="15"/>
      <c r="AB436" s="15"/>
      <c r="AC436" s="15"/>
      <c r="AD436" s="15"/>
      <c r="AE436" s="15"/>
      <c r="AT436" s="265" t="s">
        <v>307</v>
      </c>
      <c r="AU436" s="265" t="s">
        <v>81</v>
      </c>
      <c r="AV436" s="15" t="s">
        <v>303</v>
      </c>
      <c r="AW436" s="15" t="s">
        <v>33</v>
      </c>
      <c r="AX436" s="15" t="s">
        <v>79</v>
      </c>
      <c r="AY436" s="265" t="s">
        <v>295</v>
      </c>
    </row>
    <row r="437" s="2" customFormat="1" ht="21.75" customHeight="1">
      <c r="A437" s="40"/>
      <c r="B437" s="41"/>
      <c r="C437" s="215" t="s">
        <v>1506</v>
      </c>
      <c r="D437" s="215" t="s">
        <v>298</v>
      </c>
      <c r="E437" s="216" t="s">
        <v>1115</v>
      </c>
      <c r="F437" s="217" t="s">
        <v>1116</v>
      </c>
      <c r="G437" s="218" t="s">
        <v>301</v>
      </c>
      <c r="H437" s="219">
        <v>131.09</v>
      </c>
      <c r="I437" s="220"/>
      <c r="J437" s="221">
        <f>ROUND(I437*H437,2)</f>
        <v>0</v>
      </c>
      <c r="K437" s="217" t="s">
        <v>302</v>
      </c>
      <c r="L437" s="46"/>
      <c r="M437" s="222" t="s">
        <v>21</v>
      </c>
      <c r="N437" s="223" t="s">
        <v>43</v>
      </c>
      <c r="O437" s="86"/>
      <c r="P437" s="224">
        <f>O437*H437</f>
        <v>0</v>
      </c>
      <c r="Q437" s="224">
        <v>3.0000000000000001E-05</v>
      </c>
      <c r="R437" s="224">
        <f>Q437*H437</f>
        <v>0.0039326999999999999</v>
      </c>
      <c r="S437" s="224">
        <v>0</v>
      </c>
      <c r="T437" s="225">
        <f>S437*H437</f>
        <v>0</v>
      </c>
      <c r="U437" s="40"/>
      <c r="V437" s="40"/>
      <c r="W437" s="40"/>
      <c r="X437" s="40"/>
      <c r="Y437" s="40"/>
      <c r="Z437" s="40"/>
      <c r="AA437" s="40"/>
      <c r="AB437" s="40"/>
      <c r="AC437" s="40"/>
      <c r="AD437" s="40"/>
      <c r="AE437" s="40"/>
      <c r="AR437" s="226" t="s">
        <v>373</v>
      </c>
      <c r="AT437" s="226" t="s">
        <v>298</v>
      </c>
      <c r="AU437" s="226" t="s">
        <v>81</v>
      </c>
      <c r="AY437" s="19" t="s">
        <v>295</v>
      </c>
      <c r="BE437" s="227">
        <f>IF(N437="základní",J437,0)</f>
        <v>0</v>
      </c>
      <c r="BF437" s="227">
        <f>IF(N437="snížená",J437,0)</f>
        <v>0</v>
      </c>
      <c r="BG437" s="227">
        <f>IF(N437="zákl. přenesená",J437,0)</f>
        <v>0</v>
      </c>
      <c r="BH437" s="227">
        <f>IF(N437="sníž. přenesená",J437,0)</f>
        <v>0</v>
      </c>
      <c r="BI437" s="227">
        <f>IF(N437="nulová",J437,0)</f>
        <v>0</v>
      </c>
      <c r="BJ437" s="19" t="s">
        <v>79</v>
      </c>
      <c r="BK437" s="227">
        <f>ROUND(I437*H437,2)</f>
        <v>0</v>
      </c>
      <c r="BL437" s="19" t="s">
        <v>373</v>
      </c>
      <c r="BM437" s="226" t="s">
        <v>2261</v>
      </c>
    </row>
    <row r="438" s="2" customFormat="1">
      <c r="A438" s="40"/>
      <c r="B438" s="41"/>
      <c r="C438" s="42"/>
      <c r="D438" s="228" t="s">
        <v>305</v>
      </c>
      <c r="E438" s="42"/>
      <c r="F438" s="229" t="s">
        <v>1118</v>
      </c>
      <c r="G438" s="42"/>
      <c r="H438" s="42"/>
      <c r="I438" s="230"/>
      <c r="J438" s="42"/>
      <c r="K438" s="42"/>
      <c r="L438" s="46"/>
      <c r="M438" s="231"/>
      <c r="N438" s="232"/>
      <c r="O438" s="86"/>
      <c r="P438" s="86"/>
      <c r="Q438" s="86"/>
      <c r="R438" s="86"/>
      <c r="S438" s="86"/>
      <c r="T438" s="87"/>
      <c r="U438" s="40"/>
      <c r="V438" s="40"/>
      <c r="W438" s="40"/>
      <c r="X438" s="40"/>
      <c r="Y438" s="40"/>
      <c r="Z438" s="40"/>
      <c r="AA438" s="40"/>
      <c r="AB438" s="40"/>
      <c r="AC438" s="40"/>
      <c r="AD438" s="40"/>
      <c r="AE438" s="40"/>
      <c r="AT438" s="19" t="s">
        <v>305</v>
      </c>
      <c r="AU438" s="19" t="s">
        <v>81</v>
      </c>
    </row>
    <row r="439" s="14" customFormat="1">
      <c r="A439" s="14"/>
      <c r="B439" s="244"/>
      <c r="C439" s="245"/>
      <c r="D439" s="235" t="s">
        <v>307</v>
      </c>
      <c r="E439" s="246" t="s">
        <v>21</v>
      </c>
      <c r="F439" s="247" t="s">
        <v>1191</v>
      </c>
      <c r="G439" s="245"/>
      <c r="H439" s="248">
        <v>131.09</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307</v>
      </c>
      <c r="AU439" s="254" t="s">
        <v>81</v>
      </c>
      <c r="AV439" s="14" t="s">
        <v>81</v>
      </c>
      <c r="AW439" s="14" t="s">
        <v>33</v>
      </c>
      <c r="AX439" s="14" t="s">
        <v>72</v>
      </c>
      <c r="AY439" s="254" t="s">
        <v>295</v>
      </c>
    </row>
    <row r="440" s="15" customFormat="1">
      <c r="A440" s="15"/>
      <c r="B440" s="255"/>
      <c r="C440" s="256"/>
      <c r="D440" s="235" t="s">
        <v>307</v>
      </c>
      <c r="E440" s="257" t="s">
        <v>21</v>
      </c>
      <c r="F440" s="258" t="s">
        <v>312</v>
      </c>
      <c r="G440" s="256"/>
      <c r="H440" s="259">
        <v>131.09</v>
      </c>
      <c r="I440" s="260"/>
      <c r="J440" s="256"/>
      <c r="K440" s="256"/>
      <c r="L440" s="261"/>
      <c r="M440" s="262"/>
      <c r="N440" s="263"/>
      <c r="O440" s="263"/>
      <c r="P440" s="263"/>
      <c r="Q440" s="263"/>
      <c r="R440" s="263"/>
      <c r="S440" s="263"/>
      <c r="T440" s="264"/>
      <c r="U440" s="15"/>
      <c r="V440" s="15"/>
      <c r="W440" s="15"/>
      <c r="X440" s="15"/>
      <c r="Y440" s="15"/>
      <c r="Z440" s="15"/>
      <c r="AA440" s="15"/>
      <c r="AB440" s="15"/>
      <c r="AC440" s="15"/>
      <c r="AD440" s="15"/>
      <c r="AE440" s="15"/>
      <c r="AT440" s="265" t="s">
        <v>307</v>
      </c>
      <c r="AU440" s="265" t="s">
        <v>81</v>
      </c>
      <c r="AV440" s="15" t="s">
        <v>303</v>
      </c>
      <c r="AW440" s="15" t="s">
        <v>33</v>
      </c>
      <c r="AX440" s="15" t="s">
        <v>79</v>
      </c>
      <c r="AY440" s="265" t="s">
        <v>295</v>
      </c>
    </row>
    <row r="441" s="2" customFormat="1" ht="33" customHeight="1">
      <c r="A441" s="40"/>
      <c r="B441" s="41"/>
      <c r="C441" s="215" t="s">
        <v>1511</v>
      </c>
      <c r="D441" s="215" t="s">
        <v>298</v>
      </c>
      <c r="E441" s="216" t="s">
        <v>1120</v>
      </c>
      <c r="F441" s="217" t="s">
        <v>1121</v>
      </c>
      <c r="G441" s="218" t="s">
        <v>301</v>
      </c>
      <c r="H441" s="219">
        <v>131.09</v>
      </c>
      <c r="I441" s="220"/>
      <c r="J441" s="221">
        <f>ROUND(I441*H441,2)</f>
        <v>0</v>
      </c>
      <c r="K441" s="217" t="s">
        <v>302</v>
      </c>
      <c r="L441" s="46"/>
      <c r="M441" s="222" t="s">
        <v>21</v>
      </c>
      <c r="N441" s="223" t="s">
        <v>43</v>
      </c>
      <c r="O441" s="86"/>
      <c r="P441" s="224">
        <f>O441*H441</f>
        <v>0</v>
      </c>
      <c r="Q441" s="224">
        <v>0.0075799999999999999</v>
      </c>
      <c r="R441" s="224">
        <f>Q441*H441</f>
        <v>0.99366220000000005</v>
      </c>
      <c r="S441" s="224">
        <v>0</v>
      </c>
      <c r="T441" s="225">
        <f>S441*H441</f>
        <v>0</v>
      </c>
      <c r="U441" s="40"/>
      <c r="V441" s="40"/>
      <c r="W441" s="40"/>
      <c r="X441" s="40"/>
      <c r="Y441" s="40"/>
      <c r="Z441" s="40"/>
      <c r="AA441" s="40"/>
      <c r="AB441" s="40"/>
      <c r="AC441" s="40"/>
      <c r="AD441" s="40"/>
      <c r="AE441" s="40"/>
      <c r="AR441" s="226" t="s">
        <v>373</v>
      </c>
      <c r="AT441" s="226" t="s">
        <v>298</v>
      </c>
      <c r="AU441" s="226" t="s">
        <v>81</v>
      </c>
      <c r="AY441" s="19" t="s">
        <v>295</v>
      </c>
      <c r="BE441" s="227">
        <f>IF(N441="základní",J441,0)</f>
        <v>0</v>
      </c>
      <c r="BF441" s="227">
        <f>IF(N441="snížená",J441,0)</f>
        <v>0</v>
      </c>
      <c r="BG441" s="227">
        <f>IF(N441="zákl. přenesená",J441,0)</f>
        <v>0</v>
      </c>
      <c r="BH441" s="227">
        <f>IF(N441="sníž. přenesená",J441,0)</f>
        <v>0</v>
      </c>
      <c r="BI441" s="227">
        <f>IF(N441="nulová",J441,0)</f>
        <v>0</v>
      </c>
      <c r="BJ441" s="19" t="s">
        <v>79</v>
      </c>
      <c r="BK441" s="227">
        <f>ROUND(I441*H441,2)</f>
        <v>0</v>
      </c>
      <c r="BL441" s="19" t="s">
        <v>373</v>
      </c>
      <c r="BM441" s="226" t="s">
        <v>2262</v>
      </c>
    </row>
    <row r="442" s="2" customFormat="1">
      <c r="A442" s="40"/>
      <c r="B442" s="41"/>
      <c r="C442" s="42"/>
      <c r="D442" s="228" t="s">
        <v>305</v>
      </c>
      <c r="E442" s="42"/>
      <c r="F442" s="229" t="s">
        <v>1123</v>
      </c>
      <c r="G442" s="42"/>
      <c r="H442" s="42"/>
      <c r="I442" s="230"/>
      <c r="J442" s="42"/>
      <c r="K442" s="42"/>
      <c r="L442" s="46"/>
      <c r="M442" s="231"/>
      <c r="N442" s="232"/>
      <c r="O442" s="86"/>
      <c r="P442" s="86"/>
      <c r="Q442" s="86"/>
      <c r="R442" s="86"/>
      <c r="S442" s="86"/>
      <c r="T442" s="87"/>
      <c r="U442" s="40"/>
      <c r="V442" s="40"/>
      <c r="W442" s="40"/>
      <c r="X442" s="40"/>
      <c r="Y442" s="40"/>
      <c r="Z442" s="40"/>
      <c r="AA442" s="40"/>
      <c r="AB442" s="40"/>
      <c r="AC442" s="40"/>
      <c r="AD442" s="40"/>
      <c r="AE442" s="40"/>
      <c r="AT442" s="19" t="s">
        <v>305</v>
      </c>
      <c r="AU442" s="19" t="s">
        <v>81</v>
      </c>
    </row>
    <row r="443" s="14" customFormat="1">
      <c r="A443" s="14"/>
      <c r="B443" s="244"/>
      <c r="C443" s="245"/>
      <c r="D443" s="235" t="s">
        <v>307</v>
      </c>
      <c r="E443" s="246" t="s">
        <v>21</v>
      </c>
      <c r="F443" s="247" t="s">
        <v>1191</v>
      </c>
      <c r="G443" s="245"/>
      <c r="H443" s="248">
        <v>131.09</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307</v>
      </c>
      <c r="AU443" s="254" t="s">
        <v>81</v>
      </c>
      <c r="AV443" s="14" t="s">
        <v>81</v>
      </c>
      <c r="AW443" s="14" t="s">
        <v>33</v>
      </c>
      <c r="AX443" s="14" t="s">
        <v>72</v>
      </c>
      <c r="AY443" s="254" t="s">
        <v>295</v>
      </c>
    </row>
    <row r="444" s="15" customFormat="1">
      <c r="A444" s="15"/>
      <c r="B444" s="255"/>
      <c r="C444" s="256"/>
      <c r="D444" s="235" t="s">
        <v>307</v>
      </c>
      <c r="E444" s="257" t="s">
        <v>21</v>
      </c>
      <c r="F444" s="258" t="s">
        <v>312</v>
      </c>
      <c r="G444" s="256"/>
      <c r="H444" s="259">
        <v>131.09</v>
      </c>
      <c r="I444" s="260"/>
      <c r="J444" s="256"/>
      <c r="K444" s="256"/>
      <c r="L444" s="261"/>
      <c r="M444" s="262"/>
      <c r="N444" s="263"/>
      <c r="O444" s="263"/>
      <c r="P444" s="263"/>
      <c r="Q444" s="263"/>
      <c r="R444" s="263"/>
      <c r="S444" s="263"/>
      <c r="T444" s="264"/>
      <c r="U444" s="15"/>
      <c r="V444" s="15"/>
      <c r="W444" s="15"/>
      <c r="X444" s="15"/>
      <c r="Y444" s="15"/>
      <c r="Z444" s="15"/>
      <c r="AA444" s="15"/>
      <c r="AB444" s="15"/>
      <c r="AC444" s="15"/>
      <c r="AD444" s="15"/>
      <c r="AE444" s="15"/>
      <c r="AT444" s="265" t="s">
        <v>307</v>
      </c>
      <c r="AU444" s="265" t="s">
        <v>81</v>
      </c>
      <c r="AV444" s="15" t="s">
        <v>303</v>
      </c>
      <c r="AW444" s="15" t="s">
        <v>33</v>
      </c>
      <c r="AX444" s="15" t="s">
        <v>79</v>
      </c>
      <c r="AY444" s="265" t="s">
        <v>295</v>
      </c>
    </row>
    <row r="445" s="2" customFormat="1" ht="24.15" customHeight="1">
      <c r="A445" s="40"/>
      <c r="B445" s="41"/>
      <c r="C445" s="215" t="s">
        <v>1516</v>
      </c>
      <c r="D445" s="215" t="s">
        <v>298</v>
      </c>
      <c r="E445" s="216" t="s">
        <v>1557</v>
      </c>
      <c r="F445" s="217" t="s">
        <v>1558</v>
      </c>
      <c r="G445" s="218" t="s">
        <v>301</v>
      </c>
      <c r="H445" s="219">
        <v>131.09</v>
      </c>
      <c r="I445" s="220"/>
      <c r="J445" s="221">
        <f>ROUND(I445*H445,2)</f>
        <v>0</v>
      </c>
      <c r="K445" s="217" t="s">
        <v>302</v>
      </c>
      <c r="L445" s="46"/>
      <c r="M445" s="222" t="s">
        <v>21</v>
      </c>
      <c r="N445" s="223" t="s">
        <v>43</v>
      </c>
      <c r="O445" s="86"/>
      <c r="P445" s="224">
        <f>O445*H445</f>
        <v>0</v>
      </c>
      <c r="Q445" s="224">
        <v>0.00029999999999999997</v>
      </c>
      <c r="R445" s="224">
        <f>Q445*H445</f>
        <v>0.039327000000000001</v>
      </c>
      <c r="S445" s="224">
        <v>0</v>
      </c>
      <c r="T445" s="225">
        <f>S445*H445</f>
        <v>0</v>
      </c>
      <c r="U445" s="40"/>
      <c r="V445" s="40"/>
      <c r="W445" s="40"/>
      <c r="X445" s="40"/>
      <c r="Y445" s="40"/>
      <c r="Z445" s="40"/>
      <c r="AA445" s="40"/>
      <c r="AB445" s="40"/>
      <c r="AC445" s="40"/>
      <c r="AD445" s="40"/>
      <c r="AE445" s="40"/>
      <c r="AR445" s="226" t="s">
        <v>373</v>
      </c>
      <c r="AT445" s="226" t="s">
        <v>298</v>
      </c>
      <c r="AU445" s="226" t="s">
        <v>81</v>
      </c>
      <c r="AY445" s="19" t="s">
        <v>295</v>
      </c>
      <c r="BE445" s="227">
        <f>IF(N445="základní",J445,0)</f>
        <v>0</v>
      </c>
      <c r="BF445" s="227">
        <f>IF(N445="snížená",J445,0)</f>
        <v>0</v>
      </c>
      <c r="BG445" s="227">
        <f>IF(N445="zákl. přenesená",J445,0)</f>
        <v>0</v>
      </c>
      <c r="BH445" s="227">
        <f>IF(N445="sníž. přenesená",J445,0)</f>
        <v>0</v>
      </c>
      <c r="BI445" s="227">
        <f>IF(N445="nulová",J445,0)</f>
        <v>0</v>
      </c>
      <c r="BJ445" s="19" t="s">
        <v>79</v>
      </c>
      <c r="BK445" s="227">
        <f>ROUND(I445*H445,2)</f>
        <v>0</v>
      </c>
      <c r="BL445" s="19" t="s">
        <v>373</v>
      </c>
      <c r="BM445" s="226" t="s">
        <v>2263</v>
      </c>
    </row>
    <row r="446" s="2" customFormat="1">
      <c r="A446" s="40"/>
      <c r="B446" s="41"/>
      <c r="C446" s="42"/>
      <c r="D446" s="228" t="s">
        <v>305</v>
      </c>
      <c r="E446" s="42"/>
      <c r="F446" s="229" t="s">
        <v>1560</v>
      </c>
      <c r="G446" s="42"/>
      <c r="H446" s="42"/>
      <c r="I446" s="230"/>
      <c r="J446" s="42"/>
      <c r="K446" s="42"/>
      <c r="L446" s="46"/>
      <c r="M446" s="231"/>
      <c r="N446" s="232"/>
      <c r="O446" s="86"/>
      <c r="P446" s="86"/>
      <c r="Q446" s="86"/>
      <c r="R446" s="86"/>
      <c r="S446" s="86"/>
      <c r="T446" s="87"/>
      <c r="U446" s="40"/>
      <c r="V446" s="40"/>
      <c r="W446" s="40"/>
      <c r="X446" s="40"/>
      <c r="Y446" s="40"/>
      <c r="Z446" s="40"/>
      <c r="AA446" s="40"/>
      <c r="AB446" s="40"/>
      <c r="AC446" s="40"/>
      <c r="AD446" s="40"/>
      <c r="AE446" s="40"/>
      <c r="AT446" s="19" t="s">
        <v>305</v>
      </c>
      <c r="AU446" s="19" t="s">
        <v>81</v>
      </c>
    </row>
    <row r="447" s="14" customFormat="1">
      <c r="A447" s="14"/>
      <c r="B447" s="244"/>
      <c r="C447" s="245"/>
      <c r="D447" s="235" t="s">
        <v>307</v>
      </c>
      <c r="E447" s="246" t="s">
        <v>21</v>
      </c>
      <c r="F447" s="247" t="s">
        <v>1191</v>
      </c>
      <c r="G447" s="245"/>
      <c r="H447" s="248">
        <v>131.09</v>
      </c>
      <c r="I447" s="249"/>
      <c r="J447" s="245"/>
      <c r="K447" s="245"/>
      <c r="L447" s="250"/>
      <c r="M447" s="251"/>
      <c r="N447" s="252"/>
      <c r="O447" s="252"/>
      <c r="P447" s="252"/>
      <c r="Q447" s="252"/>
      <c r="R447" s="252"/>
      <c r="S447" s="252"/>
      <c r="T447" s="253"/>
      <c r="U447" s="14"/>
      <c r="V447" s="14"/>
      <c r="W447" s="14"/>
      <c r="X447" s="14"/>
      <c r="Y447" s="14"/>
      <c r="Z447" s="14"/>
      <c r="AA447" s="14"/>
      <c r="AB447" s="14"/>
      <c r="AC447" s="14"/>
      <c r="AD447" s="14"/>
      <c r="AE447" s="14"/>
      <c r="AT447" s="254" t="s">
        <v>307</v>
      </c>
      <c r="AU447" s="254" t="s">
        <v>81</v>
      </c>
      <c r="AV447" s="14" t="s">
        <v>81</v>
      </c>
      <c r="AW447" s="14" t="s">
        <v>33</v>
      </c>
      <c r="AX447" s="14" t="s">
        <v>72</v>
      </c>
      <c r="AY447" s="254" t="s">
        <v>295</v>
      </c>
    </row>
    <row r="448" s="15" customFormat="1">
      <c r="A448" s="15"/>
      <c r="B448" s="255"/>
      <c r="C448" s="256"/>
      <c r="D448" s="235" t="s">
        <v>307</v>
      </c>
      <c r="E448" s="257" t="s">
        <v>21</v>
      </c>
      <c r="F448" s="258" t="s">
        <v>312</v>
      </c>
      <c r="G448" s="256"/>
      <c r="H448" s="259">
        <v>131.09</v>
      </c>
      <c r="I448" s="260"/>
      <c r="J448" s="256"/>
      <c r="K448" s="256"/>
      <c r="L448" s="261"/>
      <c r="M448" s="262"/>
      <c r="N448" s="263"/>
      <c r="O448" s="263"/>
      <c r="P448" s="263"/>
      <c r="Q448" s="263"/>
      <c r="R448" s="263"/>
      <c r="S448" s="263"/>
      <c r="T448" s="264"/>
      <c r="U448" s="15"/>
      <c r="V448" s="15"/>
      <c r="W448" s="15"/>
      <c r="X448" s="15"/>
      <c r="Y448" s="15"/>
      <c r="Z448" s="15"/>
      <c r="AA448" s="15"/>
      <c r="AB448" s="15"/>
      <c r="AC448" s="15"/>
      <c r="AD448" s="15"/>
      <c r="AE448" s="15"/>
      <c r="AT448" s="265" t="s">
        <v>307</v>
      </c>
      <c r="AU448" s="265" t="s">
        <v>81</v>
      </c>
      <c r="AV448" s="15" t="s">
        <v>303</v>
      </c>
      <c r="AW448" s="15" t="s">
        <v>33</v>
      </c>
      <c r="AX448" s="15" t="s">
        <v>79</v>
      </c>
      <c r="AY448" s="265" t="s">
        <v>295</v>
      </c>
    </row>
    <row r="449" s="2" customFormat="1" ht="24.15" customHeight="1">
      <c r="A449" s="40"/>
      <c r="B449" s="41"/>
      <c r="C449" s="286" t="s">
        <v>1521</v>
      </c>
      <c r="D449" s="286" t="s">
        <v>947</v>
      </c>
      <c r="E449" s="287" t="s">
        <v>1562</v>
      </c>
      <c r="F449" s="288" t="s">
        <v>1563</v>
      </c>
      <c r="G449" s="289" t="s">
        <v>301</v>
      </c>
      <c r="H449" s="290">
        <v>144.19900000000001</v>
      </c>
      <c r="I449" s="291"/>
      <c r="J449" s="292">
        <f>ROUND(I449*H449,2)</f>
        <v>0</v>
      </c>
      <c r="K449" s="288" t="s">
        <v>523</v>
      </c>
      <c r="L449" s="293"/>
      <c r="M449" s="294" t="s">
        <v>21</v>
      </c>
      <c r="N449" s="295" t="s">
        <v>43</v>
      </c>
      <c r="O449" s="86"/>
      <c r="P449" s="224">
        <f>O449*H449</f>
        <v>0</v>
      </c>
      <c r="Q449" s="224">
        <v>0.00264</v>
      </c>
      <c r="R449" s="224">
        <f>Q449*H449</f>
        <v>0.38068536000000003</v>
      </c>
      <c r="S449" s="224">
        <v>0</v>
      </c>
      <c r="T449" s="225">
        <f>S449*H449</f>
        <v>0</v>
      </c>
      <c r="U449" s="40"/>
      <c r="V449" s="40"/>
      <c r="W449" s="40"/>
      <c r="X449" s="40"/>
      <c r="Y449" s="40"/>
      <c r="Z449" s="40"/>
      <c r="AA449" s="40"/>
      <c r="AB449" s="40"/>
      <c r="AC449" s="40"/>
      <c r="AD449" s="40"/>
      <c r="AE449" s="40"/>
      <c r="AR449" s="226" t="s">
        <v>997</v>
      </c>
      <c r="AT449" s="226" t="s">
        <v>947</v>
      </c>
      <c r="AU449" s="226" t="s">
        <v>81</v>
      </c>
      <c r="AY449" s="19" t="s">
        <v>295</v>
      </c>
      <c r="BE449" s="227">
        <f>IF(N449="základní",J449,0)</f>
        <v>0</v>
      </c>
      <c r="BF449" s="227">
        <f>IF(N449="snížená",J449,0)</f>
        <v>0</v>
      </c>
      <c r="BG449" s="227">
        <f>IF(N449="zákl. přenesená",J449,0)</f>
        <v>0</v>
      </c>
      <c r="BH449" s="227">
        <f>IF(N449="sníž. přenesená",J449,0)</f>
        <v>0</v>
      </c>
      <c r="BI449" s="227">
        <f>IF(N449="nulová",J449,0)</f>
        <v>0</v>
      </c>
      <c r="BJ449" s="19" t="s">
        <v>79</v>
      </c>
      <c r="BK449" s="227">
        <f>ROUND(I449*H449,2)</f>
        <v>0</v>
      </c>
      <c r="BL449" s="19" t="s">
        <v>373</v>
      </c>
      <c r="BM449" s="226" t="s">
        <v>2264</v>
      </c>
    </row>
    <row r="450" s="14" customFormat="1">
      <c r="A450" s="14"/>
      <c r="B450" s="244"/>
      <c r="C450" s="245"/>
      <c r="D450" s="235" t="s">
        <v>307</v>
      </c>
      <c r="E450" s="246" t="s">
        <v>21</v>
      </c>
      <c r="F450" s="247" t="s">
        <v>1191</v>
      </c>
      <c r="G450" s="245"/>
      <c r="H450" s="248">
        <v>131.09</v>
      </c>
      <c r="I450" s="249"/>
      <c r="J450" s="245"/>
      <c r="K450" s="245"/>
      <c r="L450" s="250"/>
      <c r="M450" s="251"/>
      <c r="N450" s="252"/>
      <c r="O450" s="252"/>
      <c r="P450" s="252"/>
      <c r="Q450" s="252"/>
      <c r="R450" s="252"/>
      <c r="S450" s="252"/>
      <c r="T450" s="253"/>
      <c r="U450" s="14"/>
      <c r="V450" s="14"/>
      <c r="W450" s="14"/>
      <c r="X450" s="14"/>
      <c r="Y450" s="14"/>
      <c r="Z450" s="14"/>
      <c r="AA450" s="14"/>
      <c r="AB450" s="14"/>
      <c r="AC450" s="14"/>
      <c r="AD450" s="14"/>
      <c r="AE450" s="14"/>
      <c r="AT450" s="254" t="s">
        <v>307</v>
      </c>
      <c r="AU450" s="254" t="s">
        <v>81</v>
      </c>
      <c r="AV450" s="14" t="s">
        <v>81</v>
      </c>
      <c r="AW450" s="14" t="s">
        <v>33</v>
      </c>
      <c r="AX450" s="14" t="s">
        <v>72</v>
      </c>
      <c r="AY450" s="254" t="s">
        <v>295</v>
      </c>
    </row>
    <row r="451" s="15" customFormat="1">
      <c r="A451" s="15"/>
      <c r="B451" s="255"/>
      <c r="C451" s="256"/>
      <c r="D451" s="235" t="s">
        <v>307</v>
      </c>
      <c r="E451" s="257" t="s">
        <v>21</v>
      </c>
      <c r="F451" s="258" t="s">
        <v>312</v>
      </c>
      <c r="G451" s="256"/>
      <c r="H451" s="259">
        <v>131.09</v>
      </c>
      <c r="I451" s="260"/>
      <c r="J451" s="256"/>
      <c r="K451" s="256"/>
      <c r="L451" s="261"/>
      <c r="M451" s="262"/>
      <c r="N451" s="263"/>
      <c r="O451" s="263"/>
      <c r="P451" s="263"/>
      <c r="Q451" s="263"/>
      <c r="R451" s="263"/>
      <c r="S451" s="263"/>
      <c r="T451" s="264"/>
      <c r="U451" s="15"/>
      <c r="V451" s="15"/>
      <c r="W451" s="15"/>
      <c r="X451" s="15"/>
      <c r="Y451" s="15"/>
      <c r="Z451" s="15"/>
      <c r="AA451" s="15"/>
      <c r="AB451" s="15"/>
      <c r="AC451" s="15"/>
      <c r="AD451" s="15"/>
      <c r="AE451" s="15"/>
      <c r="AT451" s="265" t="s">
        <v>307</v>
      </c>
      <c r="AU451" s="265" t="s">
        <v>81</v>
      </c>
      <c r="AV451" s="15" t="s">
        <v>303</v>
      </c>
      <c r="AW451" s="15" t="s">
        <v>33</v>
      </c>
      <c r="AX451" s="15" t="s">
        <v>79</v>
      </c>
      <c r="AY451" s="265" t="s">
        <v>295</v>
      </c>
    </row>
    <row r="452" s="14" customFormat="1">
      <c r="A452" s="14"/>
      <c r="B452" s="244"/>
      <c r="C452" s="245"/>
      <c r="D452" s="235" t="s">
        <v>307</v>
      </c>
      <c r="E452" s="245"/>
      <c r="F452" s="247" t="s">
        <v>2265</v>
      </c>
      <c r="G452" s="245"/>
      <c r="H452" s="248">
        <v>144.19900000000001</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307</v>
      </c>
      <c r="AU452" s="254" t="s">
        <v>81</v>
      </c>
      <c r="AV452" s="14" t="s">
        <v>81</v>
      </c>
      <c r="AW452" s="14" t="s">
        <v>4</v>
      </c>
      <c r="AX452" s="14" t="s">
        <v>79</v>
      </c>
      <c r="AY452" s="254" t="s">
        <v>295</v>
      </c>
    </row>
    <row r="453" s="2" customFormat="1" ht="24.15" customHeight="1">
      <c r="A453" s="40"/>
      <c r="B453" s="41"/>
      <c r="C453" s="215" t="s">
        <v>1535</v>
      </c>
      <c r="D453" s="215" t="s">
        <v>298</v>
      </c>
      <c r="E453" s="216" t="s">
        <v>1567</v>
      </c>
      <c r="F453" s="217" t="s">
        <v>1568</v>
      </c>
      <c r="G453" s="218" t="s">
        <v>328</v>
      </c>
      <c r="H453" s="219">
        <v>117.981</v>
      </c>
      <c r="I453" s="220"/>
      <c r="J453" s="221">
        <f>ROUND(I453*H453,2)</f>
        <v>0</v>
      </c>
      <c r="K453" s="217" t="s">
        <v>523</v>
      </c>
      <c r="L453" s="46"/>
      <c r="M453" s="222" t="s">
        <v>21</v>
      </c>
      <c r="N453" s="223" t="s">
        <v>43</v>
      </c>
      <c r="O453" s="86"/>
      <c r="P453" s="224">
        <f>O453*H453</f>
        <v>0</v>
      </c>
      <c r="Q453" s="224">
        <v>0.01</v>
      </c>
      <c r="R453" s="224">
        <f>Q453*H453</f>
        <v>1.17981</v>
      </c>
      <c r="S453" s="224">
        <v>0</v>
      </c>
      <c r="T453" s="225">
        <f>S453*H453</f>
        <v>0</v>
      </c>
      <c r="U453" s="40"/>
      <c r="V453" s="40"/>
      <c r="W453" s="40"/>
      <c r="X453" s="40"/>
      <c r="Y453" s="40"/>
      <c r="Z453" s="40"/>
      <c r="AA453" s="40"/>
      <c r="AB453" s="40"/>
      <c r="AC453" s="40"/>
      <c r="AD453" s="40"/>
      <c r="AE453" s="40"/>
      <c r="AR453" s="226" t="s">
        <v>373</v>
      </c>
      <c r="AT453" s="226" t="s">
        <v>298</v>
      </c>
      <c r="AU453" s="226" t="s">
        <v>81</v>
      </c>
      <c r="AY453" s="19" t="s">
        <v>295</v>
      </c>
      <c r="BE453" s="227">
        <f>IF(N453="základní",J453,0)</f>
        <v>0</v>
      </c>
      <c r="BF453" s="227">
        <f>IF(N453="snížená",J453,0)</f>
        <v>0</v>
      </c>
      <c r="BG453" s="227">
        <f>IF(N453="zákl. přenesená",J453,0)</f>
        <v>0</v>
      </c>
      <c r="BH453" s="227">
        <f>IF(N453="sníž. přenesená",J453,0)</f>
        <v>0</v>
      </c>
      <c r="BI453" s="227">
        <f>IF(N453="nulová",J453,0)</f>
        <v>0</v>
      </c>
      <c r="BJ453" s="19" t="s">
        <v>79</v>
      </c>
      <c r="BK453" s="227">
        <f>ROUND(I453*H453,2)</f>
        <v>0</v>
      </c>
      <c r="BL453" s="19" t="s">
        <v>373</v>
      </c>
      <c r="BM453" s="226" t="s">
        <v>2266</v>
      </c>
    </row>
    <row r="454" s="14" customFormat="1">
      <c r="A454" s="14"/>
      <c r="B454" s="244"/>
      <c r="C454" s="245"/>
      <c r="D454" s="235" t="s">
        <v>307</v>
      </c>
      <c r="E454" s="246" t="s">
        <v>21</v>
      </c>
      <c r="F454" s="247" t="s">
        <v>1264</v>
      </c>
      <c r="G454" s="245"/>
      <c r="H454" s="248">
        <v>117.981</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307</v>
      </c>
      <c r="AU454" s="254" t="s">
        <v>81</v>
      </c>
      <c r="AV454" s="14" t="s">
        <v>81</v>
      </c>
      <c r="AW454" s="14" t="s">
        <v>33</v>
      </c>
      <c r="AX454" s="14" t="s">
        <v>72</v>
      </c>
      <c r="AY454" s="254" t="s">
        <v>295</v>
      </c>
    </row>
    <row r="455" s="15" customFormat="1">
      <c r="A455" s="15"/>
      <c r="B455" s="255"/>
      <c r="C455" s="256"/>
      <c r="D455" s="235" t="s">
        <v>307</v>
      </c>
      <c r="E455" s="257" t="s">
        <v>21</v>
      </c>
      <c r="F455" s="258" t="s">
        <v>312</v>
      </c>
      <c r="G455" s="256"/>
      <c r="H455" s="259">
        <v>117.981</v>
      </c>
      <c r="I455" s="260"/>
      <c r="J455" s="256"/>
      <c r="K455" s="256"/>
      <c r="L455" s="261"/>
      <c r="M455" s="262"/>
      <c r="N455" s="263"/>
      <c r="O455" s="263"/>
      <c r="P455" s="263"/>
      <c r="Q455" s="263"/>
      <c r="R455" s="263"/>
      <c r="S455" s="263"/>
      <c r="T455" s="264"/>
      <c r="U455" s="15"/>
      <c r="V455" s="15"/>
      <c r="W455" s="15"/>
      <c r="X455" s="15"/>
      <c r="Y455" s="15"/>
      <c r="Z455" s="15"/>
      <c r="AA455" s="15"/>
      <c r="AB455" s="15"/>
      <c r="AC455" s="15"/>
      <c r="AD455" s="15"/>
      <c r="AE455" s="15"/>
      <c r="AT455" s="265" t="s">
        <v>307</v>
      </c>
      <c r="AU455" s="265" t="s">
        <v>81</v>
      </c>
      <c r="AV455" s="15" t="s">
        <v>303</v>
      </c>
      <c r="AW455" s="15" t="s">
        <v>33</v>
      </c>
      <c r="AX455" s="15" t="s">
        <v>79</v>
      </c>
      <c r="AY455" s="265" t="s">
        <v>295</v>
      </c>
    </row>
    <row r="456" s="2" customFormat="1" ht="16.5" customHeight="1">
      <c r="A456" s="40"/>
      <c r="B456" s="41"/>
      <c r="C456" s="215" t="s">
        <v>1540</v>
      </c>
      <c r="D456" s="215" t="s">
        <v>298</v>
      </c>
      <c r="E456" s="216" t="s">
        <v>1138</v>
      </c>
      <c r="F456" s="217" t="s">
        <v>1139</v>
      </c>
      <c r="G456" s="218" t="s">
        <v>328</v>
      </c>
      <c r="H456" s="219">
        <v>3</v>
      </c>
      <c r="I456" s="220"/>
      <c r="J456" s="221">
        <f>ROUND(I456*H456,2)</f>
        <v>0</v>
      </c>
      <c r="K456" s="217" t="s">
        <v>302</v>
      </c>
      <c r="L456" s="46"/>
      <c r="M456" s="222" t="s">
        <v>21</v>
      </c>
      <c r="N456" s="223" t="s">
        <v>43</v>
      </c>
      <c r="O456" s="86"/>
      <c r="P456" s="224">
        <f>O456*H456</f>
        <v>0</v>
      </c>
      <c r="Q456" s="224">
        <v>0</v>
      </c>
      <c r="R456" s="224">
        <f>Q456*H456</f>
        <v>0</v>
      </c>
      <c r="S456" s="224">
        <v>0</v>
      </c>
      <c r="T456" s="225">
        <f>S456*H456</f>
        <v>0</v>
      </c>
      <c r="U456" s="40"/>
      <c r="V456" s="40"/>
      <c r="W456" s="40"/>
      <c r="X456" s="40"/>
      <c r="Y456" s="40"/>
      <c r="Z456" s="40"/>
      <c r="AA456" s="40"/>
      <c r="AB456" s="40"/>
      <c r="AC456" s="40"/>
      <c r="AD456" s="40"/>
      <c r="AE456" s="40"/>
      <c r="AR456" s="226" t="s">
        <v>303</v>
      </c>
      <c r="AT456" s="226" t="s">
        <v>298</v>
      </c>
      <c r="AU456" s="226" t="s">
        <v>81</v>
      </c>
      <c r="AY456" s="19" t="s">
        <v>295</v>
      </c>
      <c r="BE456" s="227">
        <f>IF(N456="základní",J456,0)</f>
        <v>0</v>
      </c>
      <c r="BF456" s="227">
        <f>IF(N456="snížená",J456,0)</f>
        <v>0</v>
      </c>
      <c r="BG456" s="227">
        <f>IF(N456="zákl. přenesená",J456,0)</f>
        <v>0</v>
      </c>
      <c r="BH456" s="227">
        <f>IF(N456="sníž. přenesená",J456,0)</f>
        <v>0</v>
      </c>
      <c r="BI456" s="227">
        <f>IF(N456="nulová",J456,0)</f>
        <v>0</v>
      </c>
      <c r="BJ456" s="19" t="s">
        <v>79</v>
      </c>
      <c r="BK456" s="227">
        <f>ROUND(I456*H456,2)</f>
        <v>0</v>
      </c>
      <c r="BL456" s="19" t="s">
        <v>303</v>
      </c>
      <c r="BM456" s="226" t="s">
        <v>2267</v>
      </c>
    </row>
    <row r="457" s="2" customFormat="1">
      <c r="A457" s="40"/>
      <c r="B457" s="41"/>
      <c r="C457" s="42"/>
      <c r="D457" s="228" t="s">
        <v>305</v>
      </c>
      <c r="E457" s="42"/>
      <c r="F457" s="229" t="s">
        <v>1141</v>
      </c>
      <c r="G457" s="42"/>
      <c r="H457" s="42"/>
      <c r="I457" s="230"/>
      <c r="J457" s="42"/>
      <c r="K457" s="42"/>
      <c r="L457" s="46"/>
      <c r="M457" s="231"/>
      <c r="N457" s="232"/>
      <c r="O457" s="86"/>
      <c r="P457" s="86"/>
      <c r="Q457" s="86"/>
      <c r="R457" s="86"/>
      <c r="S457" s="86"/>
      <c r="T457" s="87"/>
      <c r="U457" s="40"/>
      <c r="V457" s="40"/>
      <c r="W457" s="40"/>
      <c r="X457" s="40"/>
      <c r="Y457" s="40"/>
      <c r="Z457" s="40"/>
      <c r="AA457" s="40"/>
      <c r="AB457" s="40"/>
      <c r="AC457" s="40"/>
      <c r="AD457" s="40"/>
      <c r="AE457" s="40"/>
      <c r="AT457" s="19" t="s">
        <v>305</v>
      </c>
      <c r="AU457" s="19" t="s">
        <v>81</v>
      </c>
    </row>
    <row r="458" s="13" customFormat="1">
      <c r="A458" s="13"/>
      <c r="B458" s="233"/>
      <c r="C458" s="234"/>
      <c r="D458" s="235" t="s">
        <v>307</v>
      </c>
      <c r="E458" s="236" t="s">
        <v>21</v>
      </c>
      <c r="F458" s="237" t="s">
        <v>1142</v>
      </c>
      <c r="G458" s="234"/>
      <c r="H458" s="236" t="s">
        <v>21</v>
      </c>
      <c r="I458" s="238"/>
      <c r="J458" s="234"/>
      <c r="K458" s="234"/>
      <c r="L458" s="239"/>
      <c r="M458" s="240"/>
      <c r="N458" s="241"/>
      <c r="O458" s="241"/>
      <c r="P458" s="241"/>
      <c r="Q458" s="241"/>
      <c r="R458" s="241"/>
      <c r="S458" s="241"/>
      <c r="T458" s="242"/>
      <c r="U458" s="13"/>
      <c r="V458" s="13"/>
      <c r="W458" s="13"/>
      <c r="X458" s="13"/>
      <c r="Y458" s="13"/>
      <c r="Z458" s="13"/>
      <c r="AA458" s="13"/>
      <c r="AB458" s="13"/>
      <c r="AC458" s="13"/>
      <c r="AD458" s="13"/>
      <c r="AE458" s="13"/>
      <c r="AT458" s="243" t="s">
        <v>307</v>
      </c>
      <c r="AU458" s="243" t="s">
        <v>81</v>
      </c>
      <c r="AV458" s="13" t="s">
        <v>79</v>
      </c>
      <c r="AW458" s="13" t="s">
        <v>33</v>
      </c>
      <c r="AX458" s="13" t="s">
        <v>72</v>
      </c>
      <c r="AY458" s="243" t="s">
        <v>295</v>
      </c>
    </row>
    <row r="459" s="14" customFormat="1">
      <c r="A459" s="14"/>
      <c r="B459" s="244"/>
      <c r="C459" s="245"/>
      <c r="D459" s="235" t="s">
        <v>307</v>
      </c>
      <c r="E459" s="246" t="s">
        <v>21</v>
      </c>
      <c r="F459" s="247" t="s">
        <v>1143</v>
      </c>
      <c r="G459" s="245"/>
      <c r="H459" s="248">
        <v>1</v>
      </c>
      <c r="I459" s="249"/>
      <c r="J459" s="245"/>
      <c r="K459" s="245"/>
      <c r="L459" s="250"/>
      <c r="M459" s="251"/>
      <c r="N459" s="252"/>
      <c r="O459" s="252"/>
      <c r="P459" s="252"/>
      <c r="Q459" s="252"/>
      <c r="R459" s="252"/>
      <c r="S459" s="252"/>
      <c r="T459" s="253"/>
      <c r="U459" s="14"/>
      <c r="V459" s="14"/>
      <c r="W459" s="14"/>
      <c r="X459" s="14"/>
      <c r="Y459" s="14"/>
      <c r="Z459" s="14"/>
      <c r="AA459" s="14"/>
      <c r="AB459" s="14"/>
      <c r="AC459" s="14"/>
      <c r="AD459" s="14"/>
      <c r="AE459" s="14"/>
      <c r="AT459" s="254" t="s">
        <v>307</v>
      </c>
      <c r="AU459" s="254" t="s">
        <v>81</v>
      </c>
      <c r="AV459" s="14" t="s">
        <v>81</v>
      </c>
      <c r="AW459" s="14" t="s">
        <v>33</v>
      </c>
      <c r="AX459" s="14" t="s">
        <v>72</v>
      </c>
      <c r="AY459" s="254" t="s">
        <v>295</v>
      </c>
    </row>
    <row r="460" s="14" customFormat="1">
      <c r="A460" s="14"/>
      <c r="B460" s="244"/>
      <c r="C460" s="245"/>
      <c r="D460" s="235" t="s">
        <v>307</v>
      </c>
      <c r="E460" s="246" t="s">
        <v>21</v>
      </c>
      <c r="F460" s="247" t="s">
        <v>2268</v>
      </c>
      <c r="G460" s="245"/>
      <c r="H460" s="248">
        <v>2</v>
      </c>
      <c r="I460" s="249"/>
      <c r="J460" s="245"/>
      <c r="K460" s="245"/>
      <c r="L460" s="250"/>
      <c r="M460" s="251"/>
      <c r="N460" s="252"/>
      <c r="O460" s="252"/>
      <c r="P460" s="252"/>
      <c r="Q460" s="252"/>
      <c r="R460" s="252"/>
      <c r="S460" s="252"/>
      <c r="T460" s="253"/>
      <c r="U460" s="14"/>
      <c r="V460" s="14"/>
      <c r="W460" s="14"/>
      <c r="X460" s="14"/>
      <c r="Y460" s="14"/>
      <c r="Z460" s="14"/>
      <c r="AA460" s="14"/>
      <c r="AB460" s="14"/>
      <c r="AC460" s="14"/>
      <c r="AD460" s="14"/>
      <c r="AE460" s="14"/>
      <c r="AT460" s="254" t="s">
        <v>307</v>
      </c>
      <c r="AU460" s="254" t="s">
        <v>81</v>
      </c>
      <c r="AV460" s="14" t="s">
        <v>81</v>
      </c>
      <c r="AW460" s="14" t="s">
        <v>33</v>
      </c>
      <c r="AX460" s="14" t="s">
        <v>72</v>
      </c>
      <c r="AY460" s="254" t="s">
        <v>295</v>
      </c>
    </row>
    <row r="461" s="15" customFormat="1">
      <c r="A461" s="15"/>
      <c r="B461" s="255"/>
      <c r="C461" s="256"/>
      <c r="D461" s="235" t="s">
        <v>307</v>
      </c>
      <c r="E461" s="257" t="s">
        <v>21</v>
      </c>
      <c r="F461" s="258" t="s">
        <v>312</v>
      </c>
      <c r="G461" s="256"/>
      <c r="H461" s="259">
        <v>3</v>
      </c>
      <c r="I461" s="260"/>
      <c r="J461" s="256"/>
      <c r="K461" s="256"/>
      <c r="L461" s="261"/>
      <c r="M461" s="262"/>
      <c r="N461" s="263"/>
      <c r="O461" s="263"/>
      <c r="P461" s="263"/>
      <c r="Q461" s="263"/>
      <c r="R461" s="263"/>
      <c r="S461" s="263"/>
      <c r="T461" s="264"/>
      <c r="U461" s="15"/>
      <c r="V461" s="15"/>
      <c r="W461" s="15"/>
      <c r="X461" s="15"/>
      <c r="Y461" s="15"/>
      <c r="Z461" s="15"/>
      <c r="AA461" s="15"/>
      <c r="AB461" s="15"/>
      <c r="AC461" s="15"/>
      <c r="AD461" s="15"/>
      <c r="AE461" s="15"/>
      <c r="AT461" s="265" t="s">
        <v>307</v>
      </c>
      <c r="AU461" s="265" t="s">
        <v>81</v>
      </c>
      <c r="AV461" s="15" t="s">
        <v>303</v>
      </c>
      <c r="AW461" s="15" t="s">
        <v>33</v>
      </c>
      <c r="AX461" s="15" t="s">
        <v>79</v>
      </c>
      <c r="AY461" s="265" t="s">
        <v>295</v>
      </c>
    </row>
    <row r="462" s="2" customFormat="1" ht="16.5" customHeight="1">
      <c r="A462" s="40"/>
      <c r="B462" s="41"/>
      <c r="C462" s="286" t="s">
        <v>1545</v>
      </c>
      <c r="D462" s="286" t="s">
        <v>947</v>
      </c>
      <c r="E462" s="287" t="s">
        <v>1145</v>
      </c>
      <c r="F462" s="288" t="s">
        <v>1146</v>
      </c>
      <c r="G462" s="289" t="s">
        <v>328</v>
      </c>
      <c r="H462" s="290">
        <v>3.0600000000000001</v>
      </c>
      <c r="I462" s="291"/>
      <c r="J462" s="292">
        <f>ROUND(I462*H462,2)</f>
        <v>0</v>
      </c>
      <c r="K462" s="288" t="s">
        <v>302</v>
      </c>
      <c r="L462" s="293"/>
      <c r="M462" s="294" t="s">
        <v>21</v>
      </c>
      <c r="N462" s="295" t="s">
        <v>43</v>
      </c>
      <c r="O462" s="86"/>
      <c r="P462" s="224">
        <f>O462*H462</f>
        <v>0</v>
      </c>
      <c r="Q462" s="224">
        <v>0.00017000000000000001</v>
      </c>
      <c r="R462" s="224">
        <f>Q462*H462</f>
        <v>0.00052020000000000007</v>
      </c>
      <c r="S462" s="224">
        <v>0</v>
      </c>
      <c r="T462" s="225">
        <f>S462*H462</f>
        <v>0</v>
      </c>
      <c r="U462" s="40"/>
      <c r="V462" s="40"/>
      <c r="W462" s="40"/>
      <c r="X462" s="40"/>
      <c r="Y462" s="40"/>
      <c r="Z462" s="40"/>
      <c r="AA462" s="40"/>
      <c r="AB462" s="40"/>
      <c r="AC462" s="40"/>
      <c r="AD462" s="40"/>
      <c r="AE462" s="40"/>
      <c r="AR462" s="226" t="s">
        <v>351</v>
      </c>
      <c r="AT462" s="226" t="s">
        <v>947</v>
      </c>
      <c r="AU462" s="226" t="s">
        <v>81</v>
      </c>
      <c r="AY462" s="19" t="s">
        <v>295</v>
      </c>
      <c r="BE462" s="227">
        <f>IF(N462="základní",J462,0)</f>
        <v>0</v>
      </c>
      <c r="BF462" s="227">
        <f>IF(N462="snížená",J462,0)</f>
        <v>0</v>
      </c>
      <c r="BG462" s="227">
        <f>IF(N462="zákl. přenesená",J462,0)</f>
        <v>0</v>
      </c>
      <c r="BH462" s="227">
        <f>IF(N462="sníž. přenesená",J462,0)</f>
        <v>0</v>
      </c>
      <c r="BI462" s="227">
        <f>IF(N462="nulová",J462,0)</f>
        <v>0</v>
      </c>
      <c r="BJ462" s="19" t="s">
        <v>79</v>
      </c>
      <c r="BK462" s="227">
        <f>ROUND(I462*H462,2)</f>
        <v>0</v>
      </c>
      <c r="BL462" s="19" t="s">
        <v>303</v>
      </c>
      <c r="BM462" s="226" t="s">
        <v>2269</v>
      </c>
    </row>
    <row r="463" s="14" customFormat="1">
      <c r="A463" s="14"/>
      <c r="B463" s="244"/>
      <c r="C463" s="245"/>
      <c r="D463" s="235" t="s">
        <v>307</v>
      </c>
      <c r="E463" s="245"/>
      <c r="F463" s="247" t="s">
        <v>2270</v>
      </c>
      <c r="G463" s="245"/>
      <c r="H463" s="248">
        <v>3.0600000000000001</v>
      </c>
      <c r="I463" s="249"/>
      <c r="J463" s="245"/>
      <c r="K463" s="245"/>
      <c r="L463" s="250"/>
      <c r="M463" s="251"/>
      <c r="N463" s="252"/>
      <c r="O463" s="252"/>
      <c r="P463" s="252"/>
      <c r="Q463" s="252"/>
      <c r="R463" s="252"/>
      <c r="S463" s="252"/>
      <c r="T463" s="253"/>
      <c r="U463" s="14"/>
      <c r="V463" s="14"/>
      <c r="W463" s="14"/>
      <c r="X463" s="14"/>
      <c r="Y463" s="14"/>
      <c r="Z463" s="14"/>
      <c r="AA463" s="14"/>
      <c r="AB463" s="14"/>
      <c r="AC463" s="14"/>
      <c r="AD463" s="14"/>
      <c r="AE463" s="14"/>
      <c r="AT463" s="254" t="s">
        <v>307</v>
      </c>
      <c r="AU463" s="254" t="s">
        <v>81</v>
      </c>
      <c r="AV463" s="14" t="s">
        <v>81</v>
      </c>
      <c r="AW463" s="14" t="s">
        <v>4</v>
      </c>
      <c r="AX463" s="14" t="s">
        <v>79</v>
      </c>
      <c r="AY463" s="254" t="s">
        <v>295</v>
      </c>
    </row>
    <row r="464" s="2" customFormat="1" ht="24.15" customHeight="1">
      <c r="A464" s="40"/>
      <c r="B464" s="41"/>
      <c r="C464" s="215" t="s">
        <v>1550</v>
      </c>
      <c r="D464" s="215" t="s">
        <v>298</v>
      </c>
      <c r="E464" s="216" t="s">
        <v>1150</v>
      </c>
      <c r="F464" s="217" t="s">
        <v>1151</v>
      </c>
      <c r="G464" s="218" t="s">
        <v>301</v>
      </c>
      <c r="H464" s="219">
        <v>131.09</v>
      </c>
      <c r="I464" s="220"/>
      <c r="J464" s="221">
        <f>ROUND(I464*H464,2)</f>
        <v>0</v>
      </c>
      <c r="K464" s="217" t="s">
        <v>302</v>
      </c>
      <c r="L464" s="46"/>
      <c r="M464" s="222" t="s">
        <v>21</v>
      </c>
      <c r="N464" s="223" t="s">
        <v>43</v>
      </c>
      <c r="O464" s="86"/>
      <c r="P464" s="224">
        <f>O464*H464</f>
        <v>0</v>
      </c>
      <c r="Q464" s="224">
        <v>0</v>
      </c>
      <c r="R464" s="224">
        <f>Q464*H464</f>
        <v>0</v>
      </c>
      <c r="S464" s="224">
        <v>0</v>
      </c>
      <c r="T464" s="225">
        <f>S464*H464</f>
        <v>0</v>
      </c>
      <c r="U464" s="40"/>
      <c r="V464" s="40"/>
      <c r="W464" s="40"/>
      <c r="X464" s="40"/>
      <c r="Y464" s="40"/>
      <c r="Z464" s="40"/>
      <c r="AA464" s="40"/>
      <c r="AB464" s="40"/>
      <c r="AC464" s="40"/>
      <c r="AD464" s="40"/>
      <c r="AE464" s="40"/>
      <c r="AR464" s="226" t="s">
        <v>373</v>
      </c>
      <c r="AT464" s="226" t="s">
        <v>298</v>
      </c>
      <c r="AU464" s="226" t="s">
        <v>81</v>
      </c>
      <c r="AY464" s="19" t="s">
        <v>295</v>
      </c>
      <c r="BE464" s="227">
        <f>IF(N464="základní",J464,0)</f>
        <v>0</v>
      </c>
      <c r="BF464" s="227">
        <f>IF(N464="snížená",J464,0)</f>
        <v>0</v>
      </c>
      <c r="BG464" s="227">
        <f>IF(N464="zákl. přenesená",J464,0)</f>
        <v>0</v>
      </c>
      <c r="BH464" s="227">
        <f>IF(N464="sníž. přenesená",J464,0)</f>
        <v>0</v>
      </c>
      <c r="BI464" s="227">
        <f>IF(N464="nulová",J464,0)</f>
        <v>0</v>
      </c>
      <c r="BJ464" s="19" t="s">
        <v>79</v>
      </c>
      <c r="BK464" s="227">
        <f>ROUND(I464*H464,2)</f>
        <v>0</v>
      </c>
      <c r="BL464" s="19" t="s">
        <v>373</v>
      </c>
      <c r="BM464" s="226" t="s">
        <v>2271</v>
      </c>
    </row>
    <row r="465" s="2" customFormat="1">
      <c r="A465" s="40"/>
      <c r="B465" s="41"/>
      <c r="C465" s="42"/>
      <c r="D465" s="228" t="s">
        <v>305</v>
      </c>
      <c r="E465" s="42"/>
      <c r="F465" s="229" t="s">
        <v>1153</v>
      </c>
      <c r="G465" s="42"/>
      <c r="H465" s="42"/>
      <c r="I465" s="230"/>
      <c r="J465" s="42"/>
      <c r="K465" s="42"/>
      <c r="L465" s="46"/>
      <c r="M465" s="231"/>
      <c r="N465" s="232"/>
      <c r="O465" s="86"/>
      <c r="P465" s="86"/>
      <c r="Q465" s="86"/>
      <c r="R465" s="86"/>
      <c r="S465" s="86"/>
      <c r="T465" s="87"/>
      <c r="U465" s="40"/>
      <c r="V465" s="40"/>
      <c r="W465" s="40"/>
      <c r="X465" s="40"/>
      <c r="Y465" s="40"/>
      <c r="Z465" s="40"/>
      <c r="AA465" s="40"/>
      <c r="AB465" s="40"/>
      <c r="AC465" s="40"/>
      <c r="AD465" s="40"/>
      <c r="AE465" s="40"/>
      <c r="AT465" s="19" t="s">
        <v>305</v>
      </c>
      <c r="AU465" s="19" t="s">
        <v>81</v>
      </c>
    </row>
    <row r="466" s="14" customFormat="1">
      <c r="A466" s="14"/>
      <c r="B466" s="244"/>
      <c r="C466" s="245"/>
      <c r="D466" s="235" t="s">
        <v>307</v>
      </c>
      <c r="E466" s="246" t="s">
        <v>21</v>
      </c>
      <c r="F466" s="247" t="s">
        <v>1191</v>
      </c>
      <c r="G466" s="245"/>
      <c r="H466" s="248">
        <v>131.09</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307</v>
      </c>
      <c r="AU466" s="254" t="s">
        <v>81</v>
      </c>
      <c r="AV466" s="14" t="s">
        <v>81</v>
      </c>
      <c r="AW466" s="14" t="s">
        <v>33</v>
      </c>
      <c r="AX466" s="14" t="s">
        <v>72</v>
      </c>
      <c r="AY466" s="254" t="s">
        <v>295</v>
      </c>
    </row>
    <row r="467" s="15" customFormat="1">
      <c r="A467" s="15"/>
      <c r="B467" s="255"/>
      <c r="C467" s="256"/>
      <c r="D467" s="235" t="s">
        <v>307</v>
      </c>
      <c r="E467" s="257" t="s">
        <v>21</v>
      </c>
      <c r="F467" s="258" t="s">
        <v>312</v>
      </c>
      <c r="G467" s="256"/>
      <c r="H467" s="259">
        <v>131.09</v>
      </c>
      <c r="I467" s="260"/>
      <c r="J467" s="256"/>
      <c r="K467" s="256"/>
      <c r="L467" s="261"/>
      <c r="M467" s="262"/>
      <c r="N467" s="263"/>
      <c r="O467" s="263"/>
      <c r="P467" s="263"/>
      <c r="Q467" s="263"/>
      <c r="R467" s="263"/>
      <c r="S467" s="263"/>
      <c r="T467" s="264"/>
      <c r="U467" s="15"/>
      <c r="V467" s="15"/>
      <c r="W467" s="15"/>
      <c r="X467" s="15"/>
      <c r="Y467" s="15"/>
      <c r="Z467" s="15"/>
      <c r="AA467" s="15"/>
      <c r="AB467" s="15"/>
      <c r="AC467" s="15"/>
      <c r="AD467" s="15"/>
      <c r="AE467" s="15"/>
      <c r="AT467" s="265" t="s">
        <v>307</v>
      </c>
      <c r="AU467" s="265" t="s">
        <v>81</v>
      </c>
      <c r="AV467" s="15" t="s">
        <v>303</v>
      </c>
      <c r="AW467" s="15" t="s">
        <v>33</v>
      </c>
      <c r="AX467" s="15" t="s">
        <v>79</v>
      </c>
      <c r="AY467" s="265" t="s">
        <v>295</v>
      </c>
    </row>
    <row r="468" s="2" customFormat="1" ht="49.05" customHeight="1">
      <c r="A468" s="40"/>
      <c r="B468" s="41"/>
      <c r="C468" s="215" t="s">
        <v>1552</v>
      </c>
      <c r="D468" s="215" t="s">
        <v>298</v>
      </c>
      <c r="E468" s="216" t="s">
        <v>1155</v>
      </c>
      <c r="F468" s="217" t="s">
        <v>1156</v>
      </c>
      <c r="G468" s="218" t="s">
        <v>348</v>
      </c>
      <c r="H468" s="219">
        <v>2.597</v>
      </c>
      <c r="I468" s="220"/>
      <c r="J468" s="221">
        <f>ROUND(I468*H468,2)</f>
        <v>0</v>
      </c>
      <c r="K468" s="217" t="s">
        <v>302</v>
      </c>
      <c r="L468" s="46"/>
      <c r="M468" s="222" t="s">
        <v>21</v>
      </c>
      <c r="N468" s="223" t="s">
        <v>43</v>
      </c>
      <c r="O468" s="86"/>
      <c r="P468" s="224">
        <f>O468*H468</f>
        <v>0</v>
      </c>
      <c r="Q468" s="224">
        <v>0</v>
      </c>
      <c r="R468" s="224">
        <f>Q468*H468</f>
        <v>0</v>
      </c>
      <c r="S468" s="224">
        <v>0</v>
      </c>
      <c r="T468" s="225">
        <f>S468*H468</f>
        <v>0</v>
      </c>
      <c r="U468" s="40"/>
      <c r="V468" s="40"/>
      <c r="W468" s="40"/>
      <c r="X468" s="40"/>
      <c r="Y468" s="40"/>
      <c r="Z468" s="40"/>
      <c r="AA468" s="40"/>
      <c r="AB468" s="40"/>
      <c r="AC468" s="40"/>
      <c r="AD468" s="40"/>
      <c r="AE468" s="40"/>
      <c r="AR468" s="226" t="s">
        <v>373</v>
      </c>
      <c r="AT468" s="226" t="s">
        <v>298</v>
      </c>
      <c r="AU468" s="226" t="s">
        <v>81</v>
      </c>
      <c r="AY468" s="19" t="s">
        <v>295</v>
      </c>
      <c r="BE468" s="227">
        <f>IF(N468="základní",J468,0)</f>
        <v>0</v>
      </c>
      <c r="BF468" s="227">
        <f>IF(N468="snížená",J468,0)</f>
        <v>0</v>
      </c>
      <c r="BG468" s="227">
        <f>IF(N468="zákl. přenesená",J468,0)</f>
        <v>0</v>
      </c>
      <c r="BH468" s="227">
        <f>IF(N468="sníž. přenesená",J468,0)</f>
        <v>0</v>
      </c>
      <c r="BI468" s="227">
        <f>IF(N468="nulová",J468,0)</f>
        <v>0</v>
      </c>
      <c r="BJ468" s="19" t="s">
        <v>79</v>
      </c>
      <c r="BK468" s="227">
        <f>ROUND(I468*H468,2)</f>
        <v>0</v>
      </c>
      <c r="BL468" s="19" t="s">
        <v>373</v>
      </c>
      <c r="BM468" s="226" t="s">
        <v>2272</v>
      </c>
    </row>
    <row r="469" s="2" customFormat="1">
      <c r="A469" s="40"/>
      <c r="B469" s="41"/>
      <c r="C469" s="42"/>
      <c r="D469" s="228" t="s">
        <v>305</v>
      </c>
      <c r="E469" s="42"/>
      <c r="F469" s="229" t="s">
        <v>1158</v>
      </c>
      <c r="G469" s="42"/>
      <c r="H469" s="42"/>
      <c r="I469" s="230"/>
      <c r="J469" s="42"/>
      <c r="K469" s="42"/>
      <c r="L469" s="46"/>
      <c r="M469" s="231"/>
      <c r="N469" s="232"/>
      <c r="O469" s="86"/>
      <c r="P469" s="86"/>
      <c r="Q469" s="86"/>
      <c r="R469" s="86"/>
      <c r="S469" s="86"/>
      <c r="T469" s="87"/>
      <c r="U469" s="40"/>
      <c r="V469" s="40"/>
      <c r="W469" s="40"/>
      <c r="X469" s="40"/>
      <c r="Y469" s="40"/>
      <c r="Z469" s="40"/>
      <c r="AA469" s="40"/>
      <c r="AB469" s="40"/>
      <c r="AC469" s="40"/>
      <c r="AD469" s="40"/>
      <c r="AE469" s="40"/>
      <c r="AT469" s="19" t="s">
        <v>305</v>
      </c>
      <c r="AU469" s="19" t="s">
        <v>81</v>
      </c>
    </row>
    <row r="470" s="12" customFormat="1" ht="22.8" customHeight="1">
      <c r="A470" s="12"/>
      <c r="B470" s="199"/>
      <c r="C470" s="200"/>
      <c r="D470" s="201" t="s">
        <v>71</v>
      </c>
      <c r="E470" s="213" t="s">
        <v>1580</v>
      </c>
      <c r="F470" s="213" t="s">
        <v>1581</v>
      </c>
      <c r="G470" s="200"/>
      <c r="H470" s="200"/>
      <c r="I470" s="203"/>
      <c r="J470" s="214">
        <f>BK470</f>
        <v>0</v>
      </c>
      <c r="K470" s="200"/>
      <c r="L470" s="205"/>
      <c r="M470" s="206"/>
      <c r="N470" s="207"/>
      <c r="O470" s="207"/>
      <c r="P470" s="208">
        <f>SUM(P471:P511)</f>
        <v>0</v>
      </c>
      <c r="Q470" s="207"/>
      <c r="R470" s="208">
        <f>SUM(R471:R511)</f>
        <v>0.81433884999999995</v>
      </c>
      <c r="S470" s="207"/>
      <c r="T470" s="209">
        <f>SUM(T471:T511)</f>
        <v>0</v>
      </c>
      <c r="U470" s="12"/>
      <c r="V470" s="12"/>
      <c r="W470" s="12"/>
      <c r="X470" s="12"/>
      <c r="Y470" s="12"/>
      <c r="Z470" s="12"/>
      <c r="AA470" s="12"/>
      <c r="AB470" s="12"/>
      <c r="AC470" s="12"/>
      <c r="AD470" s="12"/>
      <c r="AE470" s="12"/>
      <c r="AR470" s="210" t="s">
        <v>81</v>
      </c>
      <c r="AT470" s="211" t="s">
        <v>71</v>
      </c>
      <c r="AU470" s="211" t="s">
        <v>79</v>
      </c>
      <c r="AY470" s="210" t="s">
        <v>295</v>
      </c>
      <c r="BK470" s="212">
        <f>SUM(BK471:BK511)</f>
        <v>0</v>
      </c>
    </row>
    <row r="471" s="2" customFormat="1" ht="24.15" customHeight="1">
      <c r="A471" s="40"/>
      <c r="B471" s="41"/>
      <c r="C471" s="215" t="s">
        <v>1554</v>
      </c>
      <c r="D471" s="215" t="s">
        <v>298</v>
      </c>
      <c r="E471" s="216" t="s">
        <v>1583</v>
      </c>
      <c r="F471" s="217" t="s">
        <v>1584</v>
      </c>
      <c r="G471" s="218" t="s">
        <v>301</v>
      </c>
      <c r="H471" s="219">
        <v>41.082999999999998</v>
      </c>
      <c r="I471" s="220"/>
      <c r="J471" s="221">
        <f>ROUND(I471*H471,2)</f>
        <v>0</v>
      </c>
      <c r="K471" s="217" t="s">
        <v>302</v>
      </c>
      <c r="L471" s="46"/>
      <c r="M471" s="222" t="s">
        <v>21</v>
      </c>
      <c r="N471" s="223" t="s">
        <v>43</v>
      </c>
      <c r="O471" s="86"/>
      <c r="P471" s="224">
        <f>O471*H471</f>
        <v>0</v>
      </c>
      <c r="Q471" s="224">
        <v>0.00029999999999999997</v>
      </c>
      <c r="R471" s="224">
        <f>Q471*H471</f>
        <v>0.012324899999999998</v>
      </c>
      <c r="S471" s="224">
        <v>0</v>
      </c>
      <c r="T471" s="225">
        <f>S471*H471</f>
        <v>0</v>
      </c>
      <c r="U471" s="40"/>
      <c r="V471" s="40"/>
      <c r="W471" s="40"/>
      <c r="X471" s="40"/>
      <c r="Y471" s="40"/>
      <c r="Z471" s="40"/>
      <c r="AA471" s="40"/>
      <c r="AB471" s="40"/>
      <c r="AC471" s="40"/>
      <c r="AD471" s="40"/>
      <c r="AE471" s="40"/>
      <c r="AR471" s="226" t="s">
        <v>373</v>
      </c>
      <c r="AT471" s="226" t="s">
        <v>298</v>
      </c>
      <c r="AU471" s="226" t="s">
        <v>81</v>
      </c>
      <c r="AY471" s="19" t="s">
        <v>295</v>
      </c>
      <c r="BE471" s="227">
        <f>IF(N471="základní",J471,0)</f>
        <v>0</v>
      </c>
      <c r="BF471" s="227">
        <f>IF(N471="snížená",J471,0)</f>
        <v>0</v>
      </c>
      <c r="BG471" s="227">
        <f>IF(N471="zákl. přenesená",J471,0)</f>
        <v>0</v>
      </c>
      <c r="BH471" s="227">
        <f>IF(N471="sníž. přenesená",J471,0)</f>
        <v>0</v>
      </c>
      <c r="BI471" s="227">
        <f>IF(N471="nulová",J471,0)</f>
        <v>0</v>
      </c>
      <c r="BJ471" s="19" t="s">
        <v>79</v>
      </c>
      <c r="BK471" s="227">
        <f>ROUND(I471*H471,2)</f>
        <v>0</v>
      </c>
      <c r="BL471" s="19" t="s">
        <v>373</v>
      </c>
      <c r="BM471" s="226" t="s">
        <v>2273</v>
      </c>
    </row>
    <row r="472" s="2" customFormat="1">
      <c r="A472" s="40"/>
      <c r="B472" s="41"/>
      <c r="C472" s="42"/>
      <c r="D472" s="228" t="s">
        <v>305</v>
      </c>
      <c r="E472" s="42"/>
      <c r="F472" s="229" t="s">
        <v>1586</v>
      </c>
      <c r="G472" s="42"/>
      <c r="H472" s="42"/>
      <c r="I472" s="230"/>
      <c r="J472" s="42"/>
      <c r="K472" s="42"/>
      <c r="L472" s="46"/>
      <c r="M472" s="231"/>
      <c r="N472" s="232"/>
      <c r="O472" s="86"/>
      <c r="P472" s="86"/>
      <c r="Q472" s="86"/>
      <c r="R472" s="86"/>
      <c r="S472" s="86"/>
      <c r="T472" s="87"/>
      <c r="U472" s="40"/>
      <c r="V472" s="40"/>
      <c r="W472" s="40"/>
      <c r="X472" s="40"/>
      <c r="Y472" s="40"/>
      <c r="Z472" s="40"/>
      <c r="AA472" s="40"/>
      <c r="AB472" s="40"/>
      <c r="AC472" s="40"/>
      <c r="AD472" s="40"/>
      <c r="AE472" s="40"/>
      <c r="AT472" s="19" t="s">
        <v>305</v>
      </c>
      <c r="AU472" s="19" t="s">
        <v>81</v>
      </c>
    </row>
    <row r="473" s="14" customFormat="1">
      <c r="A473" s="14"/>
      <c r="B473" s="244"/>
      <c r="C473" s="245"/>
      <c r="D473" s="235" t="s">
        <v>307</v>
      </c>
      <c r="E473" s="246" t="s">
        <v>21</v>
      </c>
      <c r="F473" s="247" t="s">
        <v>1197</v>
      </c>
      <c r="G473" s="245"/>
      <c r="H473" s="248">
        <v>41.082999999999998</v>
      </c>
      <c r="I473" s="249"/>
      <c r="J473" s="245"/>
      <c r="K473" s="245"/>
      <c r="L473" s="250"/>
      <c r="M473" s="251"/>
      <c r="N473" s="252"/>
      <c r="O473" s="252"/>
      <c r="P473" s="252"/>
      <c r="Q473" s="252"/>
      <c r="R473" s="252"/>
      <c r="S473" s="252"/>
      <c r="T473" s="253"/>
      <c r="U473" s="14"/>
      <c r="V473" s="14"/>
      <c r="W473" s="14"/>
      <c r="X473" s="14"/>
      <c r="Y473" s="14"/>
      <c r="Z473" s="14"/>
      <c r="AA473" s="14"/>
      <c r="AB473" s="14"/>
      <c r="AC473" s="14"/>
      <c r="AD473" s="14"/>
      <c r="AE473" s="14"/>
      <c r="AT473" s="254" t="s">
        <v>307</v>
      </c>
      <c r="AU473" s="254" t="s">
        <v>81</v>
      </c>
      <c r="AV473" s="14" t="s">
        <v>81</v>
      </c>
      <c r="AW473" s="14" t="s">
        <v>33</v>
      </c>
      <c r="AX473" s="14" t="s">
        <v>72</v>
      </c>
      <c r="AY473" s="254" t="s">
        <v>295</v>
      </c>
    </row>
    <row r="474" s="15" customFormat="1">
      <c r="A474" s="15"/>
      <c r="B474" s="255"/>
      <c r="C474" s="256"/>
      <c r="D474" s="235" t="s">
        <v>307</v>
      </c>
      <c r="E474" s="257" t="s">
        <v>21</v>
      </c>
      <c r="F474" s="258" t="s">
        <v>312</v>
      </c>
      <c r="G474" s="256"/>
      <c r="H474" s="259">
        <v>41.082999999999998</v>
      </c>
      <c r="I474" s="260"/>
      <c r="J474" s="256"/>
      <c r="K474" s="256"/>
      <c r="L474" s="261"/>
      <c r="M474" s="262"/>
      <c r="N474" s="263"/>
      <c r="O474" s="263"/>
      <c r="P474" s="263"/>
      <c r="Q474" s="263"/>
      <c r="R474" s="263"/>
      <c r="S474" s="263"/>
      <c r="T474" s="264"/>
      <c r="U474" s="15"/>
      <c r="V474" s="15"/>
      <c r="W474" s="15"/>
      <c r="X474" s="15"/>
      <c r="Y474" s="15"/>
      <c r="Z474" s="15"/>
      <c r="AA474" s="15"/>
      <c r="AB474" s="15"/>
      <c r="AC474" s="15"/>
      <c r="AD474" s="15"/>
      <c r="AE474" s="15"/>
      <c r="AT474" s="265" t="s">
        <v>307</v>
      </c>
      <c r="AU474" s="265" t="s">
        <v>81</v>
      </c>
      <c r="AV474" s="15" t="s">
        <v>303</v>
      </c>
      <c r="AW474" s="15" t="s">
        <v>33</v>
      </c>
      <c r="AX474" s="15" t="s">
        <v>79</v>
      </c>
      <c r="AY474" s="265" t="s">
        <v>295</v>
      </c>
    </row>
    <row r="475" s="2" customFormat="1" ht="24.15" customHeight="1">
      <c r="A475" s="40"/>
      <c r="B475" s="41"/>
      <c r="C475" s="215" t="s">
        <v>1556</v>
      </c>
      <c r="D475" s="215" t="s">
        <v>298</v>
      </c>
      <c r="E475" s="216" t="s">
        <v>1588</v>
      </c>
      <c r="F475" s="217" t="s">
        <v>1589</v>
      </c>
      <c r="G475" s="218" t="s">
        <v>301</v>
      </c>
      <c r="H475" s="219">
        <v>10.872</v>
      </c>
      <c r="I475" s="220"/>
      <c r="J475" s="221">
        <f>ROUND(I475*H475,2)</f>
        <v>0</v>
      </c>
      <c r="K475" s="217" t="s">
        <v>302</v>
      </c>
      <c r="L475" s="46"/>
      <c r="M475" s="222" t="s">
        <v>21</v>
      </c>
      <c r="N475" s="223" t="s">
        <v>43</v>
      </c>
      <c r="O475" s="86"/>
      <c r="P475" s="224">
        <f>O475*H475</f>
        <v>0</v>
      </c>
      <c r="Q475" s="224">
        <v>0.0015</v>
      </c>
      <c r="R475" s="224">
        <f>Q475*H475</f>
        <v>0.016308</v>
      </c>
      <c r="S475" s="224">
        <v>0</v>
      </c>
      <c r="T475" s="225">
        <f>S475*H475</f>
        <v>0</v>
      </c>
      <c r="U475" s="40"/>
      <c r="V475" s="40"/>
      <c r="W475" s="40"/>
      <c r="X475" s="40"/>
      <c r="Y475" s="40"/>
      <c r="Z475" s="40"/>
      <c r="AA475" s="40"/>
      <c r="AB475" s="40"/>
      <c r="AC475" s="40"/>
      <c r="AD475" s="40"/>
      <c r="AE475" s="40"/>
      <c r="AR475" s="226" t="s">
        <v>373</v>
      </c>
      <c r="AT475" s="226" t="s">
        <v>298</v>
      </c>
      <c r="AU475" s="226" t="s">
        <v>81</v>
      </c>
      <c r="AY475" s="19" t="s">
        <v>295</v>
      </c>
      <c r="BE475" s="227">
        <f>IF(N475="základní",J475,0)</f>
        <v>0</v>
      </c>
      <c r="BF475" s="227">
        <f>IF(N475="snížená",J475,0)</f>
        <v>0</v>
      </c>
      <c r="BG475" s="227">
        <f>IF(N475="zákl. přenesená",J475,0)</f>
        <v>0</v>
      </c>
      <c r="BH475" s="227">
        <f>IF(N475="sníž. přenesená",J475,0)</f>
        <v>0</v>
      </c>
      <c r="BI475" s="227">
        <f>IF(N475="nulová",J475,0)</f>
        <v>0</v>
      </c>
      <c r="BJ475" s="19" t="s">
        <v>79</v>
      </c>
      <c r="BK475" s="227">
        <f>ROUND(I475*H475,2)</f>
        <v>0</v>
      </c>
      <c r="BL475" s="19" t="s">
        <v>373</v>
      </c>
      <c r="BM475" s="226" t="s">
        <v>2274</v>
      </c>
    </row>
    <row r="476" s="2" customFormat="1">
      <c r="A476" s="40"/>
      <c r="B476" s="41"/>
      <c r="C476" s="42"/>
      <c r="D476" s="228" t="s">
        <v>305</v>
      </c>
      <c r="E476" s="42"/>
      <c r="F476" s="229" t="s">
        <v>1591</v>
      </c>
      <c r="G476" s="42"/>
      <c r="H476" s="42"/>
      <c r="I476" s="230"/>
      <c r="J476" s="42"/>
      <c r="K476" s="42"/>
      <c r="L476" s="46"/>
      <c r="M476" s="231"/>
      <c r="N476" s="232"/>
      <c r="O476" s="86"/>
      <c r="P476" s="86"/>
      <c r="Q476" s="86"/>
      <c r="R476" s="86"/>
      <c r="S476" s="86"/>
      <c r="T476" s="87"/>
      <c r="U476" s="40"/>
      <c r="V476" s="40"/>
      <c r="W476" s="40"/>
      <c r="X476" s="40"/>
      <c r="Y476" s="40"/>
      <c r="Z476" s="40"/>
      <c r="AA476" s="40"/>
      <c r="AB476" s="40"/>
      <c r="AC476" s="40"/>
      <c r="AD476" s="40"/>
      <c r="AE476" s="40"/>
      <c r="AT476" s="19" t="s">
        <v>305</v>
      </c>
      <c r="AU476" s="19" t="s">
        <v>81</v>
      </c>
    </row>
    <row r="477" s="13" customFormat="1">
      <c r="A477" s="13"/>
      <c r="B477" s="233"/>
      <c r="C477" s="234"/>
      <c r="D477" s="235" t="s">
        <v>307</v>
      </c>
      <c r="E477" s="236" t="s">
        <v>21</v>
      </c>
      <c r="F477" s="237" t="s">
        <v>1592</v>
      </c>
      <c r="G477" s="234"/>
      <c r="H477" s="236" t="s">
        <v>21</v>
      </c>
      <c r="I477" s="238"/>
      <c r="J477" s="234"/>
      <c r="K477" s="234"/>
      <c r="L477" s="239"/>
      <c r="M477" s="240"/>
      <c r="N477" s="241"/>
      <c r="O477" s="241"/>
      <c r="P477" s="241"/>
      <c r="Q477" s="241"/>
      <c r="R477" s="241"/>
      <c r="S477" s="241"/>
      <c r="T477" s="242"/>
      <c r="U477" s="13"/>
      <c r="V477" s="13"/>
      <c r="W477" s="13"/>
      <c r="X477" s="13"/>
      <c r="Y477" s="13"/>
      <c r="Z477" s="13"/>
      <c r="AA477" s="13"/>
      <c r="AB477" s="13"/>
      <c r="AC477" s="13"/>
      <c r="AD477" s="13"/>
      <c r="AE477" s="13"/>
      <c r="AT477" s="243" t="s">
        <v>307</v>
      </c>
      <c r="AU477" s="243" t="s">
        <v>81</v>
      </c>
      <c r="AV477" s="13" t="s">
        <v>79</v>
      </c>
      <c r="AW477" s="13" t="s">
        <v>33</v>
      </c>
      <c r="AX477" s="13" t="s">
        <v>72</v>
      </c>
      <c r="AY477" s="243" t="s">
        <v>295</v>
      </c>
    </row>
    <row r="478" s="13" customFormat="1">
      <c r="A478" s="13"/>
      <c r="B478" s="233"/>
      <c r="C478" s="234"/>
      <c r="D478" s="235" t="s">
        <v>307</v>
      </c>
      <c r="E478" s="236" t="s">
        <v>21</v>
      </c>
      <c r="F478" s="237" t="s">
        <v>1593</v>
      </c>
      <c r="G478" s="234"/>
      <c r="H478" s="236" t="s">
        <v>21</v>
      </c>
      <c r="I478" s="238"/>
      <c r="J478" s="234"/>
      <c r="K478" s="234"/>
      <c r="L478" s="239"/>
      <c r="M478" s="240"/>
      <c r="N478" s="241"/>
      <c r="O478" s="241"/>
      <c r="P478" s="241"/>
      <c r="Q478" s="241"/>
      <c r="R478" s="241"/>
      <c r="S478" s="241"/>
      <c r="T478" s="242"/>
      <c r="U478" s="13"/>
      <c r="V478" s="13"/>
      <c r="W478" s="13"/>
      <c r="X478" s="13"/>
      <c r="Y478" s="13"/>
      <c r="Z478" s="13"/>
      <c r="AA478" s="13"/>
      <c r="AB478" s="13"/>
      <c r="AC478" s="13"/>
      <c r="AD478" s="13"/>
      <c r="AE478" s="13"/>
      <c r="AT478" s="243" t="s">
        <v>307</v>
      </c>
      <c r="AU478" s="243" t="s">
        <v>81</v>
      </c>
      <c r="AV478" s="13" t="s">
        <v>79</v>
      </c>
      <c r="AW478" s="13" t="s">
        <v>33</v>
      </c>
      <c r="AX478" s="13" t="s">
        <v>72</v>
      </c>
      <c r="AY478" s="243" t="s">
        <v>295</v>
      </c>
    </row>
    <row r="479" s="14" customFormat="1">
      <c r="A479" s="14"/>
      <c r="B479" s="244"/>
      <c r="C479" s="245"/>
      <c r="D479" s="235" t="s">
        <v>307</v>
      </c>
      <c r="E479" s="246" t="s">
        <v>21</v>
      </c>
      <c r="F479" s="247" t="s">
        <v>2275</v>
      </c>
      <c r="G479" s="245"/>
      <c r="H479" s="248">
        <v>2.423</v>
      </c>
      <c r="I479" s="249"/>
      <c r="J479" s="245"/>
      <c r="K479" s="245"/>
      <c r="L479" s="250"/>
      <c r="M479" s="251"/>
      <c r="N479" s="252"/>
      <c r="O479" s="252"/>
      <c r="P479" s="252"/>
      <c r="Q479" s="252"/>
      <c r="R479" s="252"/>
      <c r="S479" s="252"/>
      <c r="T479" s="253"/>
      <c r="U479" s="14"/>
      <c r="V479" s="14"/>
      <c r="W479" s="14"/>
      <c r="X479" s="14"/>
      <c r="Y479" s="14"/>
      <c r="Z479" s="14"/>
      <c r="AA479" s="14"/>
      <c r="AB479" s="14"/>
      <c r="AC479" s="14"/>
      <c r="AD479" s="14"/>
      <c r="AE479" s="14"/>
      <c r="AT479" s="254" t="s">
        <v>307</v>
      </c>
      <c r="AU479" s="254" t="s">
        <v>81</v>
      </c>
      <c r="AV479" s="14" t="s">
        <v>81</v>
      </c>
      <c r="AW479" s="14" t="s">
        <v>33</v>
      </c>
      <c r="AX479" s="14" t="s">
        <v>72</v>
      </c>
      <c r="AY479" s="254" t="s">
        <v>295</v>
      </c>
    </row>
    <row r="480" s="13" customFormat="1">
      <c r="A480" s="13"/>
      <c r="B480" s="233"/>
      <c r="C480" s="234"/>
      <c r="D480" s="235" t="s">
        <v>307</v>
      </c>
      <c r="E480" s="236" t="s">
        <v>21</v>
      </c>
      <c r="F480" s="237" t="s">
        <v>1596</v>
      </c>
      <c r="G480" s="234"/>
      <c r="H480" s="236" t="s">
        <v>21</v>
      </c>
      <c r="I480" s="238"/>
      <c r="J480" s="234"/>
      <c r="K480" s="234"/>
      <c r="L480" s="239"/>
      <c r="M480" s="240"/>
      <c r="N480" s="241"/>
      <c r="O480" s="241"/>
      <c r="P480" s="241"/>
      <c r="Q480" s="241"/>
      <c r="R480" s="241"/>
      <c r="S480" s="241"/>
      <c r="T480" s="242"/>
      <c r="U480" s="13"/>
      <c r="V480" s="13"/>
      <c r="W480" s="13"/>
      <c r="X480" s="13"/>
      <c r="Y480" s="13"/>
      <c r="Z480" s="13"/>
      <c r="AA480" s="13"/>
      <c r="AB480" s="13"/>
      <c r="AC480" s="13"/>
      <c r="AD480" s="13"/>
      <c r="AE480" s="13"/>
      <c r="AT480" s="243" t="s">
        <v>307</v>
      </c>
      <c r="AU480" s="243" t="s">
        <v>81</v>
      </c>
      <c r="AV480" s="13" t="s">
        <v>79</v>
      </c>
      <c r="AW480" s="13" t="s">
        <v>33</v>
      </c>
      <c r="AX480" s="13" t="s">
        <v>72</v>
      </c>
      <c r="AY480" s="243" t="s">
        <v>295</v>
      </c>
    </row>
    <row r="481" s="14" customFormat="1">
      <c r="A481" s="14"/>
      <c r="B481" s="244"/>
      <c r="C481" s="245"/>
      <c r="D481" s="235" t="s">
        <v>307</v>
      </c>
      <c r="E481" s="246" t="s">
        <v>21</v>
      </c>
      <c r="F481" s="247" t="s">
        <v>1597</v>
      </c>
      <c r="G481" s="245"/>
      <c r="H481" s="248">
        <v>0.88200000000000001</v>
      </c>
      <c r="I481" s="249"/>
      <c r="J481" s="245"/>
      <c r="K481" s="245"/>
      <c r="L481" s="250"/>
      <c r="M481" s="251"/>
      <c r="N481" s="252"/>
      <c r="O481" s="252"/>
      <c r="P481" s="252"/>
      <c r="Q481" s="252"/>
      <c r="R481" s="252"/>
      <c r="S481" s="252"/>
      <c r="T481" s="253"/>
      <c r="U481" s="14"/>
      <c r="V481" s="14"/>
      <c r="W481" s="14"/>
      <c r="X481" s="14"/>
      <c r="Y481" s="14"/>
      <c r="Z481" s="14"/>
      <c r="AA481" s="14"/>
      <c r="AB481" s="14"/>
      <c r="AC481" s="14"/>
      <c r="AD481" s="14"/>
      <c r="AE481" s="14"/>
      <c r="AT481" s="254" t="s">
        <v>307</v>
      </c>
      <c r="AU481" s="254" t="s">
        <v>81</v>
      </c>
      <c r="AV481" s="14" t="s">
        <v>81</v>
      </c>
      <c r="AW481" s="14" t="s">
        <v>33</v>
      </c>
      <c r="AX481" s="14" t="s">
        <v>72</v>
      </c>
      <c r="AY481" s="254" t="s">
        <v>295</v>
      </c>
    </row>
    <row r="482" s="13" customFormat="1">
      <c r="A482" s="13"/>
      <c r="B482" s="233"/>
      <c r="C482" s="234"/>
      <c r="D482" s="235" t="s">
        <v>307</v>
      </c>
      <c r="E482" s="236" t="s">
        <v>21</v>
      </c>
      <c r="F482" s="237" t="s">
        <v>1532</v>
      </c>
      <c r="G482" s="234"/>
      <c r="H482" s="236" t="s">
        <v>21</v>
      </c>
      <c r="I482" s="238"/>
      <c r="J482" s="234"/>
      <c r="K482" s="234"/>
      <c r="L482" s="239"/>
      <c r="M482" s="240"/>
      <c r="N482" s="241"/>
      <c r="O482" s="241"/>
      <c r="P482" s="241"/>
      <c r="Q482" s="241"/>
      <c r="R482" s="241"/>
      <c r="S482" s="241"/>
      <c r="T482" s="242"/>
      <c r="U482" s="13"/>
      <c r="V482" s="13"/>
      <c r="W482" s="13"/>
      <c r="X482" s="13"/>
      <c r="Y482" s="13"/>
      <c r="Z482" s="13"/>
      <c r="AA482" s="13"/>
      <c r="AB482" s="13"/>
      <c r="AC482" s="13"/>
      <c r="AD482" s="13"/>
      <c r="AE482" s="13"/>
      <c r="AT482" s="243" t="s">
        <v>307</v>
      </c>
      <c r="AU482" s="243" t="s">
        <v>81</v>
      </c>
      <c r="AV482" s="13" t="s">
        <v>79</v>
      </c>
      <c r="AW482" s="13" t="s">
        <v>33</v>
      </c>
      <c r="AX482" s="13" t="s">
        <v>72</v>
      </c>
      <c r="AY482" s="243" t="s">
        <v>295</v>
      </c>
    </row>
    <row r="483" s="14" customFormat="1">
      <c r="A483" s="14"/>
      <c r="B483" s="244"/>
      <c r="C483" s="245"/>
      <c r="D483" s="235" t="s">
        <v>307</v>
      </c>
      <c r="E483" s="246" t="s">
        <v>21</v>
      </c>
      <c r="F483" s="247" t="s">
        <v>2276</v>
      </c>
      <c r="G483" s="245"/>
      <c r="H483" s="248">
        <v>2.3969999999999998</v>
      </c>
      <c r="I483" s="249"/>
      <c r="J483" s="245"/>
      <c r="K483" s="245"/>
      <c r="L483" s="250"/>
      <c r="M483" s="251"/>
      <c r="N483" s="252"/>
      <c r="O483" s="252"/>
      <c r="P483" s="252"/>
      <c r="Q483" s="252"/>
      <c r="R483" s="252"/>
      <c r="S483" s="252"/>
      <c r="T483" s="253"/>
      <c r="U483" s="14"/>
      <c r="V483" s="14"/>
      <c r="W483" s="14"/>
      <c r="X483" s="14"/>
      <c r="Y483" s="14"/>
      <c r="Z483" s="14"/>
      <c r="AA483" s="14"/>
      <c r="AB483" s="14"/>
      <c r="AC483" s="14"/>
      <c r="AD483" s="14"/>
      <c r="AE483" s="14"/>
      <c r="AT483" s="254" t="s">
        <v>307</v>
      </c>
      <c r="AU483" s="254" t="s">
        <v>81</v>
      </c>
      <c r="AV483" s="14" t="s">
        <v>81</v>
      </c>
      <c r="AW483" s="14" t="s">
        <v>33</v>
      </c>
      <c r="AX483" s="14" t="s">
        <v>72</v>
      </c>
      <c r="AY483" s="254" t="s">
        <v>295</v>
      </c>
    </row>
    <row r="484" s="14" customFormat="1">
      <c r="A484" s="14"/>
      <c r="B484" s="244"/>
      <c r="C484" s="245"/>
      <c r="D484" s="235" t="s">
        <v>307</v>
      </c>
      <c r="E484" s="246" t="s">
        <v>21</v>
      </c>
      <c r="F484" s="247" t="s">
        <v>1599</v>
      </c>
      <c r="G484" s="245"/>
      <c r="H484" s="248">
        <v>-0.63</v>
      </c>
      <c r="I484" s="249"/>
      <c r="J484" s="245"/>
      <c r="K484" s="245"/>
      <c r="L484" s="250"/>
      <c r="M484" s="251"/>
      <c r="N484" s="252"/>
      <c r="O484" s="252"/>
      <c r="P484" s="252"/>
      <c r="Q484" s="252"/>
      <c r="R484" s="252"/>
      <c r="S484" s="252"/>
      <c r="T484" s="253"/>
      <c r="U484" s="14"/>
      <c r="V484" s="14"/>
      <c r="W484" s="14"/>
      <c r="X484" s="14"/>
      <c r="Y484" s="14"/>
      <c r="Z484" s="14"/>
      <c r="AA484" s="14"/>
      <c r="AB484" s="14"/>
      <c r="AC484" s="14"/>
      <c r="AD484" s="14"/>
      <c r="AE484" s="14"/>
      <c r="AT484" s="254" t="s">
        <v>307</v>
      </c>
      <c r="AU484" s="254" t="s">
        <v>81</v>
      </c>
      <c r="AV484" s="14" t="s">
        <v>81</v>
      </c>
      <c r="AW484" s="14" t="s">
        <v>33</v>
      </c>
      <c r="AX484" s="14" t="s">
        <v>72</v>
      </c>
      <c r="AY484" s="254" t="s">
        <v>295</v>
      </c>
    </row>
    <row r="485" s="16" customFormat="1">
      <c r="A485" s="16"/>
      <c r="B485" s="270"/>
      <c r="C485" s="271"/>
      <c r="D485" s="235" t="s">
        <v>307</v>
      </c>
      <c r="E485" s="272" t="s">
        <v>21</v>
      </c>
      <c r="F485" s="273" t="s">
        <v>433</v>
      </c>
      <c r="G485" s="271"/>
      <c r="H485" s="274">
        <v>5.0720000000000001</v>
      </c>
      <c r="I485" s="275"/>
      <c r="J485" s="271"/>
      <c r="K485" s="271"/>
      <c r="L485" s="276"/>
      <c r="M485" s="277"/>
      <c r="N485" s="278"/>
      <c r="O485" s="278"/>
      <c r="P485" s="278"/>
      <c r="Q485" s="278"/>
      <c r="R485" s="278"/>
      <c r="S485" s="278"/>
      <c r="T485" s="279"/>
      <c r="U485" s="16"/>
      <c r="V485" s="16"/>
      <c r="W485" s="16"/>
      <c r="X485" s="16"/>
      <c r="Y485" s="16"/>
      <c r="Z485" s="16"/>
      <c r="AA485" s="16"/>
      <c r="AB485" s="16"/>
      <c r="AC485" s="16"/>
      <c r="AD485" s="16"/>
      <c r="AE485" s="16"/>
      <c r="AT485" s="280" t="s">
        <v>307</v>
      </c>
      <c r="AU485" s="280" t="s">
        <v>81</v>
      </c>
      <c r="AV485" s="16" t="s">
        <v>92</v>
      </c>
      <c r="AW485" s="16" t="s">
        <v>33</v>
      </c>
      <c r="AX485" s="16" t="s">
        <v>72</v>
      </c>
      <c r="AY485" s="280" t="s">
        <v>295</v>
      </c>
    </row>
    <row r="486" s="13" customFormat="1">
      <c r="A486" s="13"/>
      <c r="B486" s="233"/>
      <c r="C486" s="234"/>
      <c r="D486" s="235" t="s">
        <v>307</v>
      </c>
      <c r="E486" s="236" t="s">
        <v>21</v>
      </c>
      <c r="F486" s="237" t="s">
        <v>1600</v>
      </c>
      <c r="G486" s="234"/>
      <c r="H486" s="236" t="s">
        <v>21</v>
      </c>
      <c r="I486" s="238"/>
      <c r="J486" s="234"/>
      <c r="K486" s="234"/>
      <c r="L486" s="239"/>
      <c r="M486" s="240"/>
      <c r="N486" s="241"/>
      <c r="O486" s="241"/>
      <c r="P486" s="241"/>
      <c r="Q486" s="241"/>
      <c r="R486" s="241"/>
      <c r="S486" s="241"/>
      <c r="T486" s="242"/>
      <c r="U486" s="13"/>
      <c r="V486" s="13"/>
      <c r="W486" s="13"/>
      <c r="X486" s="13"/>
      <c r="Y486" s="13"/>
      <c r="Z486" s="13"/>
      <c r="AA486" s="13"/>
      <c r="AB486" s="13"/>
      <c r="AC486" s="13"/>
      <c r="AD486" s="13"/>
      <c r="AE486" s="13"/>
      <c r="AT486" s="243" t="s">
        <v>307</v>
      </c>
      <c r="AU486" s="243" t="s">
        <v>81</v>
      </c>
      <c r="AV486" s="13" t="s">
        <v>79</v>
      </c>
      <c r="AW486" s="13" t="s">
        <v>33</v>
      </c>
      <c r="AX486" s="13" t="s">
        <v>72</v>
      </c>
      <c r="AY486" s="243" t="s">
        <v>295</v>
      </c>
    </row>
    <row r="487" s="13" customFormat="1">
      <c r="A487" s="13"/>
      <c r="B487" s="233"/>
      <c r="C487" s="234"/>
      <c r="D487" s="235" t="s">
        <v>307</v>
      </c>
      <c r="E487" s="236" t="s">
        <v>21</v>
      </c>
      <c r="F487" s="237" t="s">
        <v>1532</v>
      </c>
      <c r="G487" s="234"/>
      <c r="H487" s="236" t="s">
        <v>21</v>
      </c>
      <c r="I487" s="238"/>
      <c r="J487" s="234"/>
      <c r="K487" s="234"/>
      <c r="L487" s="239"/>
      <c r="M487" s="240"/>
      <c r="N487" s="241"/>
      <c r="O487" s="241"/>
      <c r="P487" s="241"/>
      <c r="Q487" s="241"/>
      <c r="R487" s="241"/>
      <c r="S487" s="241"/>
      <c r="T487" s="242"/>
      <c r="U487" s="13"/>
      <c r="V487" s="13"/>
      <c r="W487" s="13"/>
      <c r="X487" s="13"/>
      <c r="Y487" s="13"/>
      <c r="Z487" s="13"/>
      <c r="AA487" s="13"/>
      <c r="AB487" s="13"/>
      <c r="AC487" s="13"/>
      <c r="AD487" s="13"/>
      <c r="AE487" s="13"/>
      <c r="AT487" s="243" t="s">
        <v>307</v>
      </c>
      <c r="AU487" s="243" t="s">
        <v>81</v>
      </c>
      <c r="AV487" s="13" t="s">
        <v>79</v>
      </c>
      <c r="AW487" s="13" t="s">
        <v>33</v>
      </c>
      <c r="AX487" s="13" t="s">
        <v>72</v>
      </c>
      <c r="AY487" s="243" t="s">
        <v>295</v>
      </c>
    </row>
    <row r="488" s="14" customFormat="1">
      <c r="A488" s="14"/>
      <c r="B488" s="244"/>
      <c r="C488" s="245"/>
      <c r="D488" s="235" t="s">
        <v>307</v>
      </c>
      <c r="E488" s="246" t="s">
        <v>21</v>
      </c>
      <c r="F488" s="247" t="s">
        <v>2277</v>
      </c>
      <c r="G488" s="245"/>
      <c r="H488" s="248">
        <v>5.7999999999999998</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307</v>
      </c>
      <c r="AU488" s="254" t="s">
        <v>81</v>
      </c>
      <c r="AV488" s="14" t="s">
        <v>81</v>
      </c>
      <c r="AW488" s="14" t="s">
        <v>33</v>
      </c>
      <c r="AX488" s="14" t="s">
        <v>72</v>
      </c>
      <c r="AY488" s="254" t="s">
        <v>295</v>
      </c>
    </row>
    <row r="489" s="16" customFormat="1">
      <c r="A489" s="16"/>
      <c r="B489" s="270"/>
      <c r="C489" s="271"/>
      <c r="D489" s="235" t="s">
        <v>307</v>
      </c>
      <c r="E489" s="272" t="s">
        <v>21</v>
      </c>
      <c r="F489" s="273" t="s">
        <v>433</v>
      </c>
      <c r="G489" s="271"/>
      <c r="H489" s="274">
        <v>5.7999999999999998</v>
      </c>
      <c r="I489" s="275"/>
      <c r="J489" s="271"/>
      <c r="K489" s="271"/>
      <c r="L489" s="276"/>
      <c r="M489" s="277"/>
      <c r="N489" s="278"/>
      <c r="O489" s="278"/>
      <c r="P489" s="278"/>
      <c r="Q489" s="278"/>
      <c r="R489" s="278"/>
      <c r="S489" s="278"/>
      <c r="T489" s="279"/>
      <c r="U489" s="16"/>
      <c r="V489" s="16"/>
      <c r="W489" s="16"/>
      <c r="X489" s="16"/>
      <c r="Y489" s="16"/>
      <c r="Z489" s="16"/>
      <c r="AA489" s="16"/>
      <c r="AB489" s="16"/>
      <c r="AC489" s="16"/>
      <c r="AD489" s="16"/>
      <c r="AE489" s="16"/>
      <c r="AT489" s="280" t="s">
        <v>307</v>
      </c>
      <c r="AU489" s="280" t="s">
        <v>81</v>
      </c>
      <c r="AV489" s="16" t="s">
        <v>92</v>
      </c>
      <c r="AW489" s="16" t="s">
        <v>33</v>
      </c>
      <c r="AX489" s="16" t="s">
        <v>72</v>
      </c>
      <c r="AY489" s="280" t="s">
        <v>295</v>
      </c>
    </row>
    <row r="490" s="15" customFormat="1">
      <c r="A490" s="15"/>
      <c r="B490" s="255"/>
      <c r="C490" s="256"/>
      <c r="D490" s="235" t="s">
        <v>307</v>
      </c>
      <c r="E490" s="257" t="s">
        <v>21</v>
      </c>
      <c r="F490" s="258" t="s">
        <v>312</v>
      </c>
      <c r="G490" s="256"/>
      <c r="H490" s="259">
        <v>10.872</v>
      </c>
      <c r="I490" s="260"/>
      <c r="J490" s="256"/>
      <c r="K490" s="256"/>
      <c r="L490" s="261"/>
      <c r="M490" s="262"/>
      <c r="N490" s="263"/>
      <c r="O490" s="263"/>
      <c r="P490" s="263"/>
      <c r="Q490" s="263"/>
      <c r="R490" s="263"/>
      <c r="S490" s="263"/>
      <c r="T490" s="264"/>
      <c r="U490" s="15"/>
      <c r="V490" s="15"/>
      <c r="W490" s="15"/>
      <c r="X490" s="15"/>
      <c r="Y490" s="15"/>
      <c r="Z490" s="15"/>
      <c r="AA490" s="15"/>
      <c r="AB490" s="15"/>
      <c r="AC490" s="15"/>
      <c r="AD490" s="15"/>
      <c r="AE490" s="15"/>
      <c r="AT490" s="265" t="s">
        <v>307</v>
      </c>
      <c r="AU490" s="265" t="s">
        <v>81</v>
      </c>
      <c r="AV490" s="15" t="s">
        <v>303</v>
      </c>
      <c r="AW490" s="15" t="s">
        <v>33</v>
      </c>
      <c r="AX490" s="15" t="s">
        <v>79</v>
      </c>
      <c r="AY490" s="265" t="s">
        <v>295</v>
      </c>
    </row>
    <row r="491" s="2" customFormat="1" ht="37.8" customHeight="1">
      <c r="A491" s="40"/>
      <c r="B491" s="41"/>
      <c r="C491" s="215" t="s">
        <v>1561</v>
      </c>
      <c r="D491" s="215" t="s">
        <v>298</v>
      </c>
      <c r="E491" s="216" t="s">
        <v>1603</v>
      </c>
      <c r="F491" s="217" t="s">
        <v>1604</v>
      </c>
      <c r="G491" s="218" t="s">
        <v>301</v>
      </c>
      <c r="H491" s="219">
        <v>41.082999999999998</v>
      </c>
      <c r="I491" s="220"/>
      <c r="J491" s="221">
        <f>ROUND(I491*H491,2)</f>
        <v>0</v>
      </c>
      <c r="K491" s="217" t="s">
        <v>302</v>
      </c>
      <c r="L491" s="46"/>
      <c r="M491" s="222" t="s">
        <v>21</v>
      </c>
      <c r="N491" s="223" t="s">
        <v>43</v>
      </c>
      <c r="O491" s="86"/>
      <c r="P491" s="224">
        <f>O491*H491</f>
        <v>0</v>
      </c>
      <c r="Q491" s="224">
        <v>0.0060000000000000001</v>
      </c>
      <c r="R491" s="224">
        <f>Q491*H491</f>
        <v>0.246498</v>
      </c>
      <c r="S491" s="224">
        <v>0</v>
      </c>
      <c r="T491" s="225">
        <f>S491*H491</f>
        <v>0</v>
      </c>
      <c r="U491" s="40"/>
      <c r="V491" s="40"/>
      <c r="W491" s="40"/>
      <c r="X491" s="40"/>
      <c r="Y491" s="40"/>
      <c r="Z491" s="40"/>
      <c r="AA491" s="40"/>
      <c r="AB491" s="40"/>
      <c r="AC491" s="40"/>
      <c r="AD491" s="40"/>
      <c r="AE491" s="40"/>
      <c r="AR491" s="226" t="s">
        <v>373</v>
      </c>
      <c r="AT491" s="226" t="s">
        <v>298</v>
      </c>
      <c r="AU491" s="226" t="s">
        <v>81</v>
      </c>
      <c r="AY491" s="19" t="s">
        <v>295</v>
      </c>
      <c r="BE491" s="227">
        <f>IF(N491="základní",J491,0)</f>
        <v>0</v>
      </c>
      <c r="BF491" s="227">
        <f>IF(N491="snížená",J491,0)</f>
        <v>0</v>
      </c>
      <c r="BG491" s="227">
        <f>IF(N491="zákl. přenesená",J491,0)</f>
        <v>0</v>
      </c>
      <c r="BH491" s="227">
        <f>IF(N491="sníž. přenesená",J491,0)</f>
        <v>0</v>
      </c>
      <c r="BI491" s="227">
        <f>IF(N491="nulová",J491,0)</f>
        <v>0</v>
      </c>
      <c r="BJ491" s="19" t="s">
        <v>79</v>
      </c>
      <c r="BK491" s="227">
        <f>ROUND(I491*H491,2)</f>
        <v>0</v>
      </c>
      <c r="BL491" s="19" t="s">
        <v>373</v>
      </c>
      <c r="BM491" s="226" t="s">
        <v>2278</v>
      </c>
    </row>
    <row r="492" s="2" customFormat="1">
      <c r="A492" s="40"/>
      <c r="B492" s="41"/>
      <c r="C492" s="42"/>
      <c r="D492" s="228" t="s">
        <v>305</v>
      </c>
      <c r="E492" s="42"/>
      <c r="F492" s="229" t="s">
        <v>1606</v>
      </c>
      <c r="G492" s="42"/>
      <c r="H492" s="42"/>
      <c r="I492" s="230"/>
      <c r="J492" s="42"/>
      <c r="K492" s="42"/>
      <c r="L492" s="46"/>
      <c r="M492" s="231"/>
      <c r="N492" s="232"/>
      <c r="O492" s="86"/>
      <c r="P492" s="86"/>
      <c r="Q492" s="86"/>
      <c r="R492" s="86"/>
      <c r="S492" s="86"/>
      <c r="T492" s="87"/>
      <c r="U492" s="40"/>
      <c r="V492" s="40"/>
      <c r="W492" s="40"/>
      <c r="X492" s="40"/>
      <c r="Y492" s="40"/>
      <c r="Z492" s="40"/>
      <c r="AA492" s="40"/>
      <c r="AB492" s="40"/>
      <c r="AC492" s="40"/>
      <c r="AD492" s="40"/>
      <c r="AE492" s="40"/>
      <c r="AT492" s="19" t="s">
        <v>305</v>
      </c>
      <c r="AU492" s="19" t="s">
        <v>81</v>
      </c>
    </row>
    <row r="493" s="13" customFormat="1">
      <c r="A493" s="13"/>
      <c r="B493" s="233"/>
      <c r="C493" s="234"/>
      <c r="D493" s="235" t="s">
        <v>307</v>
      </c>
      <c r="E493" s="236" t="s">
        <v>21</v>
      </c>
      <c r="F493" s="237" t="s">
        <v>1593</v>
      </c>
      <c r="G493" s="234"/>
      <c r="H493" s="236" t="s">
        <v>21</v>
      </c>
      <c r="I493" s="238"/>
      <c r="J493" s="234"/>
      <c r="K493" s="234"/>
      <c r="L493" s="239"/>
      <c r="M493" s="240"/>
      <c r="N493" s="241"/>
      <c r="O493" s="241"/>
      <c r="P493" s="241"/>
      <c r="Q493" s="241"/>
      <c r="R493" s="241"/>
      <c r="S493" s="241"/>
      <c r="T493" s="242"/>
      <c r="U493" s="13"/>
      <c r="V493" s="13"/>
      <c r="W493" s="13"/>
      <c r="X493" s="13"/>
      <c r="Y493" s="13"/>
      <c r="Z493" s="13"/>
      <c r="AA493" s="13"/>
      <c r="AB493" s="13"/>
      <c r="AC493" s="13"/>
      <c r="AD493" s="13"/>
      <c r="AE493" s="13"/>
      <c r="AT493" s="243" t="s">
        <v>307</v>
      </c>
      <c r="AU493" s="243" t="s">
        <v>81</v>
      </c>
      <c r="AV493" s="13" t="s">
        <v>79</v>
      </c>
      <c r="AW493" s="13" t="s">
        <v>33</v>
      </c>
      <c r="AX493" s="13" t="s">
        <v>72</v>
      </c>
      <c r="AY493" s="243" t="s">
        <v>295</v>
      </c>
    </row>
    <row r="494" s="14" customFormat="1">
      <c r="A494" s="14"/>
      <c r="B494" s="244"/>
      <c r="C494" s="245"/>
      <c r="D494" s="235" t="s">
        <v>307</v>
      </c>
      <c r="E494" s="246" t="s">
        <v>21</v>
      </c>
      <c r="F494" s="247" t="s">
        <v>2279</v>
      </c>
      <c r="G494" s="245"/>
      <c r="H494" s="248">
        <v>12.92</v>
      </c>
      <c r="I494" s="249"/>
      <c r="J494" s="245"/>
      <c r="K494" s="245"/>
      <c r="L494" s="250"/>
      <c r="M494" s="251"/>
      <c r="N494" s="252"/>
      <c r="O494" s="252"/>
      <c r="P494" s="252"/>
      <c r="Q494" s="252"/>
      <c r="R494" s="252"/>
      <c r="S494" s="252"/>
      <c r="T494" s="253"/>
      <c r="U494" s="14"/>
      <c r="V494" s="14"/>
      <c r="W494" s="14"/>
      <c r="X494" s="14"/>
      <c r="Y494" s="14"/>
      <c r="Z494" s="14"/>
      <c r="AA494" s="14"/>
      <c r="AB494" s="14"/>
      <c r="AC494" s="14"/>
      <c r="AD494" s="14"/>
      <c r="AE494" s="14"/>
      <c r="AT494" s="254" t="s">
        <v>307</v>
      </c>
      <c r="AU494" s="254" t="s">
        <v>81</v>
      </c>
      <c r="AV494" s="14" t="s">
        <v>81</v>
      </c>
      <c r="AW494" s="14" t="s">
        <v>33</v>
      </c>
      <c r="AX494" s="14" t="s">
        <v>72</v>
      </c>
      <c r="AY494" s="254" t="s">
        <v>295</v>
      </c>
    </row>
    <row r="495" s="13" customFormat="1">
      <c r="A495" s="13"/>
      <c r="B495" s="233"/>
      <c r="C495" s="234"/>
      <c r="D495" s="235" t="s">
        <v>307</v>
      </c>
      <c r="E495" s="236" t="s">
        <v>21</v>
      </c>
      <c r="F495" s="237" t="s">
        <v>1596</v>
      </c>
      <c r="G495" s="234"/>
      <c r="H495" s="236" t="s">
        <v>21</v>
      </c>
      <c r="I495" s="238"/>
      <c r="J495" s="234"/>
      <c r="K495" s="234"/>
      <c r="L495" s="239"/>
      <c r="M495" s="240"/>
      <c r="N495" s="241"/>
      <c r="O495" s="241"/>
      <c r="P495" s="241"/>
      <c r="Q495" s="241"/>
      <c r="R495" s="241"/>
      <c r="S495" s="241"/>
      <c r="T495" s="242"/>
      <c r="U495" s="13"/>
      <c r="V495" s="13"/>
      <c r="W495" s="13"/>
      <c r="X495" s="13"/>
      <c r="Y495" s="13"/>
      <c r="Z495" s="13"/>
      <c r="AA495" s="13"/>
      <c r="AB495" s="13"/>
      <c r="AC495" s="13"/>
      <c r="AD495" s="13"/>
      <c r="AE495" s="13"/>
      <c r="AT495" s="243" t="s">
        <v>307</v>
      </c>
      <c r="AU495" s="243" t="s">
        <v>81</v>
      </c>
      <c r="AV495" s="13" t="s">
        <v>79</v>
      </c>
      <c r="AW495" s="13" t="s">
        <v>33</v>
      </c>
      <c r="AX495" s="13" t="s">
        <v>72</v>
      </c>
      <c r="AY495" s="243" t="s">
        <v>295</v>
      </c>
    </row>
    <row r="496" s="14" customFormat="1">
      <c r="A496" s="14"/>
      <c r="B496" s="244"/>
      <c r="C496" s="245"/>
      <c r="D496" s="235" t="s">
        <v>307</v>
      </c>
      <c r="E496" s="246" t="s">
        <v>21</v>
      </c>
      <c r="F496" s="247" t="s">
        <v>1609</v>
      </c>
      <c r="G496" s="245"/>
      <c r="H496" s="248">
        <v>5.8799999999999999</v>
      </c>
      <c r="I496" s="249"/>
      <c r="J496" s="245"/>
      <c r="K496" s="245"/>
      <c r="L496" s="250"/>
      <c r="M496" s="251"/>
      <c r="N496" s="252"/>
      <c r="O496" s="252"/>
      <c r="P496" s="252"/>
      <c r="Q496" s="252"/>
      <c r="R496" s="252"/>
      <c r="S496" s="252"/>
      <c r="T496" s="253"/>
      <c r="U496" s="14"/>
      <c r="V496" s="14"/>
      <c r="W496" s="14"/>
      <c r="X496" s="14"/>
      <c r="Y496" s="14"/>
      <c r="Z496" s="14"/>
      <c r="AA496" s="14"/>
      <c r="AB496" s="14"/>
      <c r="AC496" s="14"/>
      <c r="AD496" s="14"/>
      <c r="AE496" s="14"/>
      <c r="AT496" s="254" t="s">
        <v>307</v>
      </c>
      <c r="AU496" s="254" t="s">
        <v>81</v>
      </c>
      <c r="AV496" s="14" t="s">
        <v>81</v>
      </c>
      <c r="AW496" s="14" t="s">
        <v>33</v>
      </c>
      <c r="AX496" s="14" t="s">
        <v>72</v>
      </c>
      <c r="AY496" s="254" t="s">
        <v>295</v>
      </c>
    </row>
    <row r="497" s="13" customFormat="1">
      <c r="A497" s="13"/>
      <c r="B497" s="233"/>
      <c r="C497" s="234"/>
      <c r="D497" s="235" t="s">
        <v>307</v>
      </c>
      <c r="E497" s="236" t="s">
        <v>21</v>
      </c>
      <c r="F497" s="237" t="s">
        <v>1532</v>
      </c>
      <c r="G497" s="234"/>
      <c r="H497" s="236" t="s">
        <v>21</v>
      </c>
      <c r="I497" s="238"/>
      <c r="J497" s="234"/>
      <c r="K497" s="234"/>
      <c r="L497" s="239"/>
      <c r="M497" s="240"/>
      <c r="N497" s="241"/>
      <c r="O497" s="241"/>
      <c r="P497" s="241"/>
      <c r="Q497" s="241"/>
      <c r="R497" s="241"/>
      <c r="S497" s="241"/>
      <c r="T497" s="242"/>
      <c r="U497" s="13"/>
      <c r="V497" s="13"/>
      <c r="W497" s="13"/>
      <c r="X497" s="13"/>
      <c r="Y497" s="13"/>
      <c r="Z497" s="13"/>
      <c r="AA497" s="13"/>
      <c r="AB497" s="13"/>
      <c r="AC497" s="13"/>
      <c r="AD497" s="13"/>
      <c r="AE497" s="13"/>
      <c r="AT497" s="243" t="s">
        <v>307</v>
      </c>
      <c r="AU497" s="243" t="s">
        <v>81</v>
      </c>
      <c r="AV497" s="13" t="s">
        <v>79</v>
      </c>
      <c r="AW497" s="13" t="s">
        <v>33</v>
      </c>
      <c r="AX497" s="13" t="s">
        <v>72</v>
      </c>
      <c r="AY497" s="243" t="s">
        <v>295</v>
      </c>
    </row>
    <row r="498" s="14" customFormat="1">
      <c r="A498" s="14"/>
      <c r="B498" s="244"/>
      <c r="C498" s="245"/>
      <c r="D498" s="235" t="s">
        <v>307</v>
      </c>
      <c r="E498" s="246" t="s">
        <v>21</v>
      </c>
      <c r="F498" s="247" t="s">
        <v>2280</v>
      </c>
      <c r="G498" s="245"/>
      <c r="H498" s="248">
        <v>24.98</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307</v>
      </c>
      <c r="AU498" s="254" t="s">
        <v>81</v>
      </c>
      <c r="AV498" s="14" t="s">
        <v>81</v>
      </c>
      <c r="AW498" s="14" t="s">
        <v>33</v>
      </c>
      <c r="AX498" s="14" t="s">
        <v>72</v>
      </c>
      <c r="AY498" s="254" t="s">
        <v>295</v>
      </c>
    </row>
    <row r="499" s="14" customFormat="1">
      <c r="A499" s="14"/>
      <c r="B499" s="244"/>
      <c r="C499" s="245"/>
      <c r="D499" s="235" t="s">
        <v>307</v>
      </c>
      <c r="E499" s="246" t="s">
        <v>21</v>
      </c>
      <c r="F499" s="247" t="s">
        <v>1611</v>
      </c>
      <c r="G499" s="245"/>
      <c r="H499" s="248">
        <v>-4.1369999999999996</v>
      </c>
      <c r="I499" s="249"/>
      <c r="J499" s="245"/>
      <c r="K499" s="245"/>
      <c r="L499" s="250"/>
      <c r="M499" s="251"/>
      <c r="N499" s="252"/>
      <c r="O499" s="252"/>
      <c r="P499" s="252"/>
      <c r="Q499" s="252"/>
      <c r="R499" s="252"/>
      <c r="S499" s="252"/>
      <c r="T499" s="253"/>
      <c r="U499" s="14"/>
      <c r="V499" s="14"/>
      <c r="W499" s="14"/>
      <c r="X499" s="14"/>
      <c r="Y499" s="14"/>
      <c r="Z499" s="14"/>
      <c r="AA499" s="14"/>
      <c r="AB499" s="14"/>
      <c r="AC499" s="14"/>
      <c r="AD499" s="14"/>
      <c r="AE499" s="14"/>
      <c r="AT499" s="254" t="s">
        <v>307</v>
      </c>
      <c r="AU499" s="254" t="s">
        <v>81</v>
      </c>
      <c r="AV499" s="14" t="s">
        <v>81</v>
      </c>
      <c r="AW499" s="14" t="s">
        <v>33</v>
      </c>
      <c r="AX499" s="14" t="s">
        <v>72</v>
      </c>
      <c r="AY499" s="254" t="s">
        <v>295</v>
      </c>
    </row>
    <row r="500" s="13" customFormat="1">
      <c r="A500" s="13"/>
      <c r="B500" s="233"/>
      <c r="C500" s="234"/>
      <c r="D500" s="235" t="s">
        <v>307</v>
      </c>
      <c r="E500" s="236" t="s">
        <v>21</v>
      </c>
      <c r="F500" s="237" t="s">
        <v>1612</v>
      </c>
      <c r="G500" s="234"/>
      <c r="H500" s="236" t="s">
        <v>21</v>
      </c>
      <c r="I500" s="238"/>
      <c r="J500" s="234"/>
      <c r="K500" s="234"/>
      <c r="L500" s="239"/>
      <c r="M500" s="240"/>
      <c r="N500" s="241"/>
      <c r="O500" s="241"/>
      <c r="P500" s="241"/>
      <c r="Q500" s="241"/>
      <c r="R500" s="241"/>
      <c r="S500" s="241"/>
      <c r="T500" s="242"/>
      <c r="U500" s="13"/>
      <c r="V500" s="13"/>
      <c r="W500" s="13"/>
      <c r="X500" s="13"/>
      <c r="Y500" s="13"/>
      <c r="Z500" s="13"/>
      <c r="AA500" s="13"/>
      <c r="AB500" s="13"/>
      <c r="AC500" s="13"/>
      <c r="AD500" s="13"/>
      <c r="AE500" s="13"/>
      <c r="AT500" s="243" t="s">
        <v>307</v>
      </c>
      <c r="AU500" s="243" t="s">
        <v>81</v>
      </c>
      <c r="AV500" s="13" t="s">
        <v>79</v>
      </c>
      <c r="AW500" s="13" t="s">
        <v>33</v>
      </c>
      <c r="AX500" s="13" t="s">
        <v>72</v>
      </c>
      <c r="AY500" s="243" t="s">
        <v>295</v>
      </c>
    </row>
    <row r="501" s="14" customFormat="1">
      <c r="A501" s="14"/>
      <c r="B501" s="244"/>
      <c r="C501" s="245"/>
      <c r="D501" s="235" t="s">
        <v>307</v>
      </c>
      <c r="E501" s="246" t="s">
        <v>21</v>
      </c>
      <c r="F501" s="247" t="s">
        <v>1613</v>
      </c>
      <c r="G501" s="245"/>
      <c r="H501" s="248">
        <v>1.44</v>
      </c>
      <c r="I501" s="249"/>
      <c r="J501" s="245"/>
      <c r="K501" s="245"/>
      <c r="L501" s="250"/>
      <c r="M501" s="251"/>
      <c r="N501" s="252"/>
      <c r="O501" s="252"/>
      <c r="P501" s="252"/>
      <c r="Q501" s="252"/>
      <c r="R501" s="252"/>
      <c r="S501" s="252"/>
      <c r="T501" s="253"/>
      <c r="U501" s="14"/>
      <c r="V501" s="14"/>
      <c r="W501" s="14"/>
      <c r="X501" s="14"/>
      <c r="Y501" s="14"/>
      <c r="Z501" s="14"/>
      <c r="AA501" s="14"/>
      <c r="AB501" s="14"/>
      <c r="AC501" s="14"/>
      <c r="AD501" s="14"/>
      <c r="AE501" s="14"/>
      <c r="AT501" s="254" t="s">
        <v>307</v>
      </c>
      <c r="AU501" s="254" t="s">
        <v>81</v>
      </c>
      <c r="AV501" s="14" t="s">
        <v>81</v>
      </c>
      <c r="AW501" s="14" t="s">
        <v>33</v>
      </c>
      <c r="AX501" s="14" t="s">
        <v>72</v>
      </c>
      <c r="AY501" s="254" t="s">
        <v>295</v>
      </c>
    </row>
    <row r="502" s="15" customFormat="1">
      <c r="A502" s="15"/>
      <c r="B502" s="255"/>
      <c r="C502" s="256"/>
      <c r="D502" s="235" t="s">
        <v>307</v>
      </c>
      <c r="E502" s="257" t="s">
        <v>1197</v>
      </c>
      <c r="F502" s="258" t="s">
        <v>312</v>
      </c>
      <c r="G502" s="256"/>
      <c r="H502" s="259">
        <v>41.082999999999998</v>
      </c>
      <c r="I502" s="260"/>
      <c r="J502" s="256"/>
      <c r="K502" s="256"/>
      <c r="L502" s="261"/>
      <c r="M502" s="262"/>
      <c r="N502" s="263"/>
      <c r="O502" s="263"/>
      <c r="P502" s="263"/>
      <c r="Q502" s="263"/>
      <c r="R502" s="263"/>
      <c r="S502" s="263"/>
      <c r="T502" s="264"/>
      <c r="U502" s="15"/>
      <c r="V502" s="15"/>
      <c r="W502" s="15"/>
      <c r="X502" s="15"/>
      <c r="Y502" s="15"/>
      <c r="Z502" s="15"/>
      <c r="AA502" s="15"/>
      <c r="AB502" s="15"/>
      <c r="AC502" s="15"/>
      <c r="AD502" s="15"/>
      <c r="AE502" s="15"/>
      <c r="AT502" s="265" t="s">
        <v>307</v>
      </c>
      <c r="AU502" s="265" t="s">
        <v>81</v>
      </c>
      <c r="AV502" s="15" t="s">
        <v>303</v>
      </c>
      <c r="AW502" s="15" t="s">
        <v>33</v>
      </c>
      <c r="AX502" s="15" t="s">
        <v>79</v>
      </c>
      <c r="AY502" s="265" t="s">
        <v>295</v>
      </c>
    </row>
    <row r="503" s="2" customFormat="1" ht="16.5" customHeight="1">
      <c r="A503" s="40"/>
      <c r="B503" s="41"/>
      <c r="C503" s="286" t="s">
        <v>1566</v>
      </c>
      <c r="D503" s="286" t="s">
        <v>947</v>
      </c>
      <c r="E503" s="287" t="s">
        <v>1614</v>
      </c>
      <c r="F503" s="288" t="s">
        <v>1615</v>
      </c>
      <c r="G503" s="289" t="s">
        <v>301</v>
      </c>
      <c r="H503" s="290">
        <v>45.191000000000002</v>
      </c>
      <c r="I503" s="291"/>
      <c r="J503" s="292">
        <f>ROUND(I503*H503,2)</f>
        <v>0</v>
      </c>
      <c r="K503" s="288" t="s">
        <v>302</v>
      </c>
      <c r="L503" s="293"/>
      <c r="M503" s="294" t="s">
        <v>21</v>
      </c>
      <c r="N503" s="295" t="s">
        <v>43</v>
      </c>
      <c r="O503" s="86"/>
      <c r="P503" s="224">
        <f>O503*H503</f>
        <v>0</v>
      </c>
      <c r="Q503" s="224">
        <v>0.0118</v>
      </c>
      <c r="R503" s="224">
        <f>Q503*H503</f>
        <v>0.5332538</v>
      </c>
      <c r="S503" s="224">
        <v>0</v>
      </c>
      <c r="T503" s="225">
        <f>S503*H503</f>
        <v>0</v>
      </c>
      <c r="U503" s="40"/>
      <c r="V503" s="40"/>
      <c r="W503" s="40"/>
      <c r="X503" s="40"/>
      <c r="Y503" s="40"/>
      <c r="Z503" s="40"/>
      <c r="AA503" s="40"/>
      <c r="AB503" s="40"/>
      <c r="AC503" s="40"/>
      <c r="AD503" s="40"/>
      <c r="AE503" s="40"/>
      <c r="AR503" s="226" t="s">
        <v>997</v>
      </c>
      <c r="AT503" s="226" t="s">
        <v>947</v>
      </c>
      <c r="AU503" s="226" t="s">
        <v>81</v>
      </c>
      <c r="AY503" s="19" t="s">
        <v>295</v>
      </c>
      <c r="BE503" s="227">
        <f>IF(N503="základní",J503,0)</f>
        <v>0</v>
      </c>
      <c r="BF503" s="227">
        <f>IF(N503="snížená",J503,0)</f>
        <v>0</v>
      </c>
      <c r="BG503" s="227">
        <f>IF(N503="zákl. přenesená",J503,0)</f>
        <v>0</v>
      </c>
      <c r="BH503" s="227">
        <f>IF(N503="sníž. přenesená",J503,0)</f>
        <v>0</v>
      </c>
      <c r="BI503" s="227">
        <f>IF(N503="nulová",J503,0)</f>
        <v>0</v>
      </c>
      <c r="BJ503" s="19" t="s">
        <v>79</v>
      </c>
      <c r="BK503" s="227">
        <f>ROUND(I503*H503,2)</f>
        <v>0</v>
      </c>
      <c r="BL503" s="19" t="s">
        <v>373</v>
      </c>
      <c r="BM503" s="226" t="s">
        <v>2281</v>
      </c>
    </row>
    <row r="504" s="14" customFormat="1">
      <c r="A504" s="14"/>
      <c r="B504" s="244"/>
      <c r="C504" s="245"/>
      <c r="D504" s="235" t="s">
        <v>307</v>
      </c>
      <c r="E504" s="245"/>
      <c r="F504" s="247" t="s">
        <v>2282</v>
      </c>
      <c r="G504" s="245"/>
      <c r="H504" s="248">
        <v>45.191000000000002</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307</v>
      </c>
      <c r="AU504" s="254" t="s">
        <v>81</v>
      </c>
      <c r="AV504" s="14" t="s">
        <v>81</v>
      </c>
      <c r="AW504" s="14" t="s">
        <v>4</v>
      </c>
      <c r="AX504" s="14" t="s">
        <v>79</v>
      </c>
      <c r="AY504" s="254" t="s">
        <v>295</v>
      </c>
    </row>
    <row r="505" s="2" customFormat="1" ht="24.15" customHeight="1">
      <c r="A505" s="40"/>
      <c r="B505" s="41"/>
      <c r="C505" s="215" t="s">
        <v>1570</v>
      </c>
      <c r="D505" s="215" t="s">
        <v>298</v>
      </c>
      <c r="E505" s="216" t="s">
        <v>1619</v>
      </c>
      <c r="F505" s="217" t="s">
        <v>1620</v>
      </c>
      <c r="G505" s="218" t="s">
        <v>328</v>
      </c>
      <c r="H505" s="219">
        <v>15</v>
      </c>
      <c r="I505" s="220"/>
      <c r="J505" s="221">
        <f>ROUND(I505*H505,2)</f>
        <v>0</v>
      </c>
      <c r="K505" s="217" t="s">
        <v>21</v>
      </c>
      <c r="L505" s="46"/>
      <c r="M505" s="222" t="s">
        <v>21</v>
      </c>
      <c r="N505" s="223" t="s">
        <v>43</v>
      </c>
      <c r="O505" s="86"/>
      <c r="P505" s="224">
        <f>O505*H505</f>
        <v>0</v>
      </c>
      <c r="Q505" s="224">
        <v>0.00025999999999999998</v>
      </c>
      <c r="R505" s="224">
        <f>Q505*H505</f>
        <v>0.0038999999999999998</v>
      </c>
      <c r="S505" s="224">
        <v>0</v>
      </c>
      <c r="T505" s="225">
        <f>S505*H505</f>
        <v>0</v>
      </c>
      <c r="U505" s="40"/>
      <c r="V505" s="40"/>
      <c r="W505" s="40"/>
      <c r="X505" s="40"/>
      <c r="Y505" s="40"/>
      <c r="Z505" s="40"/>
      <c r="AA505" s="40"/>
      <c r="AB505" s="40"/>
      <c r="AC505" s="40"/>
      <c r="AD505" s="40"/>
      <c r="AE505" s="40"/>
      <c r="AR505" s="226" t="s">
        <v>373</v>
      </c>
      <c r="AT505" s="226" t="s">
        <v>298</v>
      </c>
      <c r="AU505" s="226" t="s">
        <v>81</v>
      </c>
      <c r="AY505" s="19" t="s">
        <v>295</v>
      </c>
      <c r="BE505" s="227">
        <f>IF(N505="základní",J505,0)</f>
        <v>0</v>
      </c>
      <c r="BF505" s="227">
        <f>IF(N505="snížená",J505,0)</f>
        <v>0</v>
      </c>
      <c r="BG505" s="227">
        <f>IF(N505="zákl. přenesená",J505,0)</f>
        <v>0</v>
      </c>
      <c r="BH505" s="227">
        <f>IF(N505="sníž. přenesená",J505,0)</f>
        <v>0</v>
      </c>
      <c r="BI505" s="227">
        <f>IF(N505="nulová",J505,0)</f>
        <v>0</v>
      </c>
      <c r="BJ505" s="19" t="s">
        <v>79</v>
      </c>
      <c r="BK505" s="227">
        <f>ROUND(I505*H505,2)</f>
        <v>0</v>
      </c>
      <c r="BL505" s="19" t="s">
        <v>373</v>
      </c>
      <c r="BM505" s="226" t="s">
        <v>2283</v>
      </c>
    </row>
    <row r="506" s="2" customFormat="1" ht="24.15" customHeight="1">
      <c r="A506" s="40"/>
      <c r="B506" s="41"/>
      <c r="C506" s="215" t="s">
        <v>1573</v>
      </c>
      <c r="D506" s="215" t="s">
        <v>298</v>
      </c>
      <c r="E506" s="216" t="s">
        <v>1623</v>
      </c>
      <c r="F506" s="217" t="s">
        <v>1624</v>
      </c>
      <c r="G506" s="218" t="s">
        <v>301</v>
      </c>
      <c r="H506" s="219">
        <v>41.082999999999998</v>
      </c>
      <c r="I506" s="220"/>
      <c r="J506" s="221">
        <f>ROUND(I506*H506,2)</f>
        <v>0</v>
      </c>
      <c r="K506" s="217" t="s">
        <v>302</v>
      </c>
      <c r="L506" s="46"/>
      <c r="M506" s="222" t="s">
        <v>21</v>
      </c>
      <c r="N506" s="223" t="s">
        <v>43</v>
      </c>
      <c r="O506" s="86"/>
      <c r="P506" s="224">
        <f>O506*H506</f>
        <v>0</v>
      </c>
      <c r="Q506" s="224">
        <v>5.0000000000000002E-05</v>
      </c>
      <c r="R506" s="224">
        <f>Q506*H506</f>
        <v>0.0020541499999999998</v>
      </c>
      <c r="S506" s="224">
        <v>0</v>
      </c>
      <c r="T506" s="225">
        <f>S506*H506</f>
        <v>0</v>
      </c>
      <c r="U506" s="40"/>
      <c r="V506" s="40"/>
      <c r="W506" s="40"/>
      <c r="X506" s="40"/>
      <c r="Y506" s="40"/>
      <c r="Z506" s="40"/>
      <c r="AA506" s="40"/>
      <c r="AB506" s="40"/>
      <c r="AC506" s="40"/>
      <c r="AD506" s="40"/>
      <c r="AE506" s="40"/>
      <c r="AR506" s="226" t="s">
        <v>373</v>
      </c>
      <c r="AT506" s="226" t="s">
        <v>298</v>
      </c>
      <c r="AU506" s="226" t="s">
        <v>81</v>
      </c>
      <c r="AY506" s="19" t="s">
        <v>295</v>
      </c>
      <c r="BE506" s="227">
        <f>IF(N506="základní",J506,0)</f>
        <v>0</v>
      </c>
      <c r="BF506" s="227">
        <f>IF(N506="snížená",J506,0)</f>
        <v>0</v>
      </c>
      <c r="BG506" s="227">
        <f>IF(N506="zákl. přenesená",J506,0)</f>
        <v>0</v>
      </c>
      <c r="BH506" s="227">
        <f>IF(N506="sníž. přenesená",J506,0)</f>
        <v>0</v>
      </c>
      <c r="BI506" s="227">
        <f>IF(N506="nulová",J506,0)</f>
        <v>0</v>
      </c>
      <c r="BJ506" s="19" t="s">
        <v>79</v>
      </c>
      <c r="BK506" s="227">
        <f>ROUND(I506*H506,2)</f>
        <v>0</v>
      </c>
      <c r="BL506" s="19" t="s">
        <v>373</v>
      </c>
      <c r="BM506" s="226" t="s">
        <v>2284</v>
      </c>
    </row>
    <row r="507" s="2" customFormat="1">
      <c r="A507" s="40"/>
      <c r="B507" s="41"/>
      <c r="C507" s="42"/>
      <c r="D507" s="228" t="s">
        <v>305</v>
      </c>
      <c r="E507" s="42"/>
      <c r="F507" s="229" t="s">
        <v>1626</v>
      </c>
      <c r="G507" s="42"/>
      <c r="H507" s="42"/>
      <c r="I507" s="230"/>
      <c r="J507" s="42"/>
      <c r="K507" s="42"/>
      <c r="L507" s="46"/>
      <c r="M507" s="231"/>
      <c r="N507" s="232"/>
      <c r="O507" s="86"/>
      <c r="P507" s="86"/>
      <c r="Q507" s="86"/>
      <c r="R507" s="86"/>
      <c r="S507" s="86"/>
      <c r="T507" s="87"/>
      <c r="U507" s="40"/>
      <c r="V507" s="40"/>
      <c r="W507" s="40"/>
      <c r="X507" s="40"/>
      <c r="Y507" s="40"/>
      <c r="Z507" s="40"/>
      <c r="AA507" s="40"/>
      <c r="AB507" s="40"/>
      <c r="AC507" s="40"/>
      <c r="AD507" s="40"/>
      <c r="AE507" s="40"/>
      <c r="AT507" s="19" t="s">
        <v>305</v>
      </c>
      <c r="AU507" s="19" t="s">
        <v>81</v>
      </c>
    </row>
    <row r="508" s="14" customFormat="1">
      <c r="A508" s="14"/>
      <c r="B508" s="244"/>
      <c r="C508" s="245"/>
      <c r="D508" s="235" t="s">
        <v>307</v>
      </c>
      <c r="E508" s="246" t="s">
        <v>21</v>
      </c>
      <c r="F508" s="247" t="s">
        <v>1197</v>
      </c>
      <c r="G508" s="245"/>
      <c r="H508" s="248">
        <v>41.082999999999998</v>
      </c>
      <c r="I508" s="249"/>
      <c r="J508" s="245"/>
      <c r="K508" s="245"/>
      <c r="L508" s="250"/>
      <c r="M508" s="251"/>
      <c r="N508" s="252"/>
      <c r="O508" s="252"/>
      <c r="P508" s="252"/>
      <c r="Q508" s="252"/>
      <c r="R508" s="252"/>
      <c r="S508" s="252"/>
      <c r="T508" s="253"/>
      <c r="U508" s="14"/>
      <c r="V508" s="14"/>
      <c r="W508" s="14"/>
      <c r="X508" s="14"/>
      <c r="Y508" s="14"/>
      <c r="Z508" s="14"/>
      <c r="AA508" s="14"/>
      <c r="AB508" s="14"/>
      <c r="AC508" s="14"/>
      <c r="AD508" s="14"/>
      <c r="AE508" s="14"/>
      <c r="AT508" s="254" t="s">
        <v>307</v>
      </c>
      <c r="AU508" s="254" t="s">
        <v>81</v>
      </c>
      <c r="AV508" s="14" t="s">
        <v>81</v>
      </c>
      <c r="AW508" s="14" t="s">
        <v>33</v>
      </c>
      <c r="AX508" s="14" t="s">
        <v>72</v>
      </c>
      <c r="AY508" s="254" t="s">
        <v>295</v>
      </c>
    </row>
    <row r="509" s="15" customFormat="1">
      <c r="A509" s="15"/>
      <c r="B509" s="255"/>
      <c r="C509" s="256"/>
      <c r="D509" s="235" t="s">
        <v>307</v>
      </c>
      <c r="E509" s="257" t="s">
        <v>21</v>
      </c>
      <c r="F509" s="258" t="s">
        <v>312</v>
      </c>
      <c r="G509" s="256"/>
      <c r="H509" s="259">
        <v>41.082999999999998</v>
      </c>
      <c r="I509" s="260"/>
      <c r="J509" s="256"/>
      <c r="K509" s="256"/>
      <c r="L509" s="261"/>
      <c r="M509" s="262"/>
      <c r="N509" s="263"/>
      <c r="O509" s="263"/>
      <c r="P509" s="263"/>
      <c r="Q509" s="263"/>
      <c r="R509" s="263"/>
      <c r="S509" s="263"/>
      <c r="T509" s="264"/>
      <c r="U509" s="15"/>
      <c r="V509" s="15"/>
      <c r="W509" s="15"/>
      <c r="X509" s="15"/>
      <c r="Y509" s="15"/>
      <c r="Z509" s="15"/>
      <c r="AA509" s="15"/>
      <c r="AB509" s="15"/>
      <c r="AC509" s="15"/>
      <c r="AD509" s="15"/>
      <c r="AE509" s="15"/>
      <c r="AT509" s="265" t="s">
        <v>307</v>
      </c>
      <c r="AU509" s="265" t="s">
        <v>81</v>
      </c>
      <c r="AV509" s="15" t="s">
        <v>303</v>
      </c>
      <c r="AW509" s="15" t="s">
        <v>33</v>
      </c>
      <c r="AX509" s="15" t="s">
        <v>79</v>
      </c>
      <c r="AY509" s="265" t="s">
        <v>295</v>
      </c>
    </row>
    <row r="510" s="2" customFormat="1" ht="49.05" customHeight="1">
      <c r="A510" s="40"/>
      <c r="B510" s="41"/>
      <c r="C510" s="215" t="s">
        <v>1576</v>
      </c>
      <c r="D510" s="215" t="s">
        <v>298</v>
      </c>
      <c r="E510" s="216" t="s">
        <v>1628</v>
      </c>
      <c r="F510" s="217" t="s">
        <v>1629</v>
      </c>
      <c r="G510" s="218" t="s">
        <v>348</v>
      </c>
      <c r="H510" s="219">
        <v>0.81399999999999995</v>
      </c>
      <c r="I510" s="220"/>
      <c r="J510" s="221">
        <f>ROUND(I510*H510,2)</f>
        <v>0</v>
      </c>
      <c r="K510" s="217" t="s">
        <v>302</v>
      </c>
      <c r="L510" s="46"/>
      <c r="M510" s="222" t="s">
        <v>21</v>
      </c>
      <c r="N510" s="223" t="s">
        <v>43</v>
      </c>
      <c r="O510" s="86"/>
      <c r="P510" s="224">
        <f>O510*H510</f>
        <v>0</v>
      </c>
      <c r="Q510" s="224">
        <v>0</v>
      </c>
      <c r="R510" s="224">
        <f>Q510*H510</f>
        <v>0</v>
      </c>
      <c r="S510" s="224">
        <v>0</v>
      </c>
      <c r="T510" s="225">
        <f>S510*H510</f>
        <v>0</v>
      </c>
      <c r="U510" s="40"/>
      <c r="V510" s="40"/>
      <c r="W510" s="40"/>
      <c r="X510" s="40"/>
      <c r="Y510" s="40"/>
      <c r="Z510" s="40"/>
      <c r="AA510" s="40"/>
      <c r="AB510" s="40"/>
      <c r="AC510" s="40"/>
      <c r="AD510" s="40"/>
      <c r="AE510" s="40"/>
      <c r="AR510" s="226" t="s">
        <v>373</v>
      </c>
      <c r="AT510" s="226" t="s">
        <v>298</v>
      </c>
      <c r="AU510" s="226" t="s">
        <v>81</v>
      </c>
      <c r="AY510" s="19" t="s">
        <v>295</v>
      </c>
      <c r="BE510" s="227">
        <f>IF(N510="základní",J510,0)</f>
        <v>0</v>
      </c>
      <c r="BF510" s="227">
        <f>IF(N510="snížená",J510,0)</f>
        <v>0</v>
      </c>
      <c r="BG510" s="227">
        <f>IF(N510="zákl. přenesená",J510,0)</f>
        <v>0</v>
      </c>
      <c r="BH510" s="227">
        <f>IF(N510="sníž. přenesená",J510,0)</f>
        <v>0</v>
      </c>
      <c r="BI510" s="227">
        <f>IF(N510="nulová",J510,0)</f>
        <v>0</v>
      </c>
      <c r="BJ510" s="19" t="s">
        <v>79</v>
      </c>
      <c r="BK510" s="227">
        <f>ROUND(I510*H510,2)</f>
        <v>0</v>
      </c>
      <c r="BL510" s="19" t="s">
        <v>373</v>
      </c>
      <c r="BM510" s="226" t="s">
        <v>2285</v>
      </c>
    </row>
    <row r="511" s="2" customFormat="1">
      <c r="A511" s="40"/>
      <c r="B511" s="41"/>
      <c r="C511" s="42"/>
      <c r="D511" s="228" t="s">
        <v>305</v>
      </c>
      <c r="E511" s="42"/>
      <c r="F511" s="229" t="s">
        <v>1631</v>
      </c>
      <c r="G511" s="42"/>
      <c r="H511" s="42"/>
      <c r="I511" s="230"/>
      <c r="J511" s="42"/>
      <c r="K511" s="42"/>
      <c r="L511" s="46"/>
      <c r="M511" s="231"/>
      <c r="N511" s="232"/>
      <c r="O511" s="86"/>
      <c r="P511" s="86"/>
      <c r="Q511" s="86"/>
      <c r="R511" s="86"/>
      <c r="S511" s="86"/>
      <c r="T511" s="87"/>
      <c r="U511" s="40"/>
      <c r="V511" s="40"/>
      <c r="W511" s="40"/>
      <c r="X511" s="40"/>
      <c r="Y511" s="40"/>
      <c r="Z511" s="40"/>
      <c r="AA511" s="40"/>
      <c r="AB511" s="40"/>
      <c r="AC511" s="40"/>
      <c r="AD511" s="40"/>
      <c r="AE511" s="40"/>
      <c r="AT511" s="19" t="s">
        <v>305</v>
      </c>
      <c r="AU511" s="19" t="s">
        <v>81</v>
      </c>
    </row>
    <row r="512" s="12" customFormat="1" ht="22.8" customHeight="1">
      <c r="A512" s="12"/>
      <c r="B512" s="199"/>
      <c r="C512" s="200"/>
      <c r="D512" s="201" t="s">
        <v>71</v>
      </c>
      <c r="E512" s="213" t="s">
        <v>1632</v>
      </c>
      <c r="F512" s="213" t="s">
        <v>1633</v>
      </c>
      <c r="G512" s="200"/>
      <c r="H512" s="200"/>
      <c r="I512" s="203"/>
      <c r="J512" s="214">
        <f>BK512</f>
        <v>0</v>
      </c>
      <c r="K512" s="200"/>
      <c r="L512" s="205"/>
      <c r="M512" s="206"/>
      <c r="N512" s="207"/>
      <c r="O512" s="207"/>
      <c r="P512" s="208">
        <f>SUM(P513:P514)</f>
        <v>0</v>
      </c>
      <c r="Q512" s="207"/>
      <c r="R512" s="208">
        <f>SUM(R513:R514)</f>
        <v>0</v>
      </c>
      <c r="S512" s="207"/>
      <c r="T512" s="209">
        <f>SUM(T513:T514)</f>
        <v>0</v>
      </c>
      <c r="U512" s="12"/>
      <c r="V512" s="12"/>
      <c r="W512" s="12"/>
      <c r="X512" s="12"/>
      <c r="Y512" s="12"/>
      <c r="Z512" s="12"/>
      <c r="AA512" s="12"/>
      <c r="AB512" s="12"/>
      <c r="AC512" s="12"/>
      <c r="AD512" s="12"/>
      <c r="AE512" s="12"/>
      <c r="AR512" s="210" t="s">
        <v>81</v>
      </c>
      <c r="AT512" s="211" t="s">
        <v>71</v>
      </c>
      <c r="AU512" s="211" t="s">
        <v>79</v>
      </c>
      <c r="AY512" s="210" t="s">
        <v>295</v>
      </c>
      <c r="BK512" s="212">
        <f>SUM(BK513:BK514)</f>
        <v>0</v>
      </c>
    </row>
    <row r="513" s="2" customFormat="1" ht="16.5" customHeight="1">
      <c r="A513" s="40"/>
      <c r="B513" s="41"/>
      <c r="C513" s="215" t="s">
        <v>1578</v>
      </c>
      <c r="D513" s="215" t="s">
        <v>298</v>
      </c>
      <c r="E513" s="216" t="s">
        <v>1635</v>
      </c>
      <c r="F513" s="217" t="s">
        <v>1636</v>
      </c>
      <c r="G513" s="218" t="s">
        <v>459</v>
      </c>
      <c r="H513" s="219">
        <v>7</v>
      </c>
      <c r="I513" s="220"/>
      <c r="J513" s="221">
        <f>ROUND(I513*H513,2)</f>
        <v>0</v>
      </c>
      <c r="K513" s="217" t="s">
        <v>523</v>
      </c>
      <c r="L513" s="46"/>
      <c r="M513" s="222" t="s">
        <v>21</v>
      </c>
      <c r="N513" s="223" t="s">
        <v>43</v>
      </c>
      <c r="O513" s="86"/>
      <c r="P513" s="224">
        <f>O513*H513</f>
        <v>0</v>
      </c>
      <c r="Q513" s="224">
        <v>0</v>
      </c>
      <c r="R513" s="224">
        <f>Q513*H513</f>
        <v>0</v>
      </c>
      <c r="S513" s="224">
        <v>0</v>
      </c>
      <c r="T513" s="225">
        <f>S513*H513</f>
        <v>0</v>
      </c>
      <c r="U513" s="40"/>
      <c r="V513" s="40"/>
      <c r="W513" s="40"/>
      <c r="X513" s="40"/>
      <c r="Y513" s="40"/>
      <c r="Z513" s="40"/>
      <c r="AA513" s="40"/>
      <c r="AB513" s="40"/>
      <c r="AC513" s="40"/>
      <c r="AD513" s="40"/>
      <c r="AE513" s="40"/>
      <c r="AR513" s="226" t="s">
        <v>373</v>
      </c>
      <c r="AT513" s="226" t="s">
        <v>298</v>
      </c>
      <c r="AU513" s="226" t="s">
        <v>81</v>
      </c>
      <c r="AY513" s="19" t="s">
        <v>295</v>
      </c>
      <c r="BE513" s="227">
        <f>IF(N513="základní",J513,0)</f>
        <v>0</v>
      </c>
      <c r="BF513" s="227">
        <f>IF(N513="snížená",J513,0)</f>
        <v>0</v>
      </c>
      <c r="BG513" s="227">
        <f>IF(N513="zákl. přenesená",J513,0)</f>
        <v>0</v>
      </c>
      <c r="BH513" s="227">
        <f>IF(N513="sníž. přenesená",J513,0)</f>
        <v>0</v>
      </c>
      <c r="BI513" s="227">
        <f>IF(N513="nulová",J513,0)</f>
        <v>0</v>
      </c>
      <c r="BJ513" s="19" t="s">
        <v>79</v>
      </c>
      <c r="BK513" s="227">
        <f>ROUND(I513*H513,2)</f>
        <v>0</v>
      </c>
      <c r="BL513" s="19" t="s">
        <v>373</v>
      </c>
      <c r="BM513" s="226" t="s">
        <v>2286</v>
      </c>
    </row>
    <row r="514" s="2" customFormat="1" ht="16.5" customHeight="1">
      <c r="A514" s="40"/>
      <c r="B514" s="41"/>
      <c r="C514" s="215" t="s">
        <v>1582</v>
      </c>
      <c r="D514" s="215" t="s">
        <v>298</v>
      </c>
      <c r="E514" s="216" t="s">
        <v>2287</v>
      </c>
      <c r="F514" s="217" t="s">
        <v>2288</v>
      </c>
      <c r="G514" s="218" t="s">
        <v>459</v>
      </c>
      <c r="H514" s="219">
        <v>2</v>
      </c>
      <c r="I514" s="220"/>
      <c r="J514" s="221">
        <f>ROUND(I514*H514,2)</f>
        <v>0</v>
      </c>
      <c r="K514" s="217" t="s">
        <v>523</v>
      </c>
      <c r="L514" s="46"/>
      <c r="M514" s="222" t="s">
        <v>21</v>
      </c>
      <c r="N514" s="223" t="s">
        <v>43</v>
      </c>
      <c r="O514" s="86"/>
      <c r="P514" s="224">
        <f>O514*H514</f>
        <v>0</v>
      </c>
      <c r="Q514" s="224">
        <v>0</v>
      </c>
      <c r="R514" s="224">
        <f>Q514*H514</f>
        <v>0</v>
      </c>
      <c r="S514" s="224">
        <v>0</v>
      </c>
      <c r="T514" s="225">
        <f>S514*H514</f>
        <v>0</v>
      </c>
      <c r="U514" s="40"/>
      <c r="V514" s="40"/>
      <c r="W514" s="40"/>
      <c r="X514" s="40"/>
      <c r="Y514" s="40"/>
      <c r="Z514" s="40"/>
      <c r="AA514" s="40"/>
      <c r="AB514" s="40"/>
      <c r="AC514" s="40"/>
      <c r="AD514" s="40"/>
      <c r="AE514" s="40"/>
      <c r="AR514" s="226" t="s">
        <v>373</v>
      </c>
      <c r="AT514" s="226" t="s">
        <v>298</v>
      </c>
      <c r="AU514" s="226" t="s">
        <v>81</v>
      </c>
      <c r="AY514" s="19" t="s">
        <v>295</v>
      </c>
      <c r="BE514" s="227">
        <f>IF(N514="základní",J514,0)</f>
        <v>0</v>
      </c>
      <c r="BF514" s="227">
        <f>IF(N514="snížená",J514,0)</f>
        <v>0</v>
      </c>
      <c r="BG514" s="227">
        <f>IF(N514="zákl. přenesená",J514,0)</f>
        <v>0</v>
      </c>
      <c r="BH514" s="227">
        <f>IF(N514="sníž. přenesená",J514,0)</f>
        <v>0</v>
      </c>
      <c r="BI514" s="227">
        <f>IF(N514="nulová",J514,0)</f>
        <v>0</v>
      </c>
      <c r="BJ514" s="19" t="s">
        <v>79</v>
      </c>
      <c r="BK514" s="227">
        <f>ROUND(I514*H514,2)</f>
        <v>0</v>
      </c>
      <c r="BL514" s="19" t="s">
        <v>373</v>
      </c>
      <c r="BM514" s="226" t="s">
        <v>2289</v>
      </c>
    </row>
    <row r="515" s="12" customFormat="1" ht="22.8" customHeight="1">
      <c r="A515" s="12"/>
      <c r="B515" s="199"/>
      <c r="C515" s="200"/>
      <c r="D515" s="201" t="s">
        <v>71</v>
      </c>
      <c r="E515" s="213" t="s">
        <v>1159</v>
      </c>
      <c r="F515" s="213" t="s">
        <v>1160</v>
      </c>
      <c r="G515" s="200"/>
      <c r="H515" s="200"/>
      <c r="I515" s="203"/>
      <c r="J515" s="214">
        <f>BK515</f>
        <v>0</v>
      </c>
      <c r="K515" s="200"/>
      <c r="L515" s="205"/>
      <c r="M515" s="206"/>
      <c r="N515" s="207"/>
      <c r="O515" s="207"/>
      <c r="P515" s="208">
        <f>SUM(P516:P586)</f>
        <v>0</v>
      </c>
      <c r="Q515" s="207"/>
      <c r="R515" s="208">
        <f>SUM(R516:R586)</f>
        <v>0.46560100000000004</v>
      </c>
      <c r="S515" s="207"/>
      <c r="T515" s="209">
        <f>SUM(T516:T586)</f>
        <v>0.051965749999999998</v>
      </c>
      <c r="U515" s="12"/>
      <c r="V515" s="12"/>
      <c r="W515" s="12"/>
      <c r="X515" s="12"/>
      <c r="Y515" s="12"/>
      <c r="Z515" s="12"/>
      <c r="AA515" s="12"/>
      <c r="AB515" s="12"/>
      <c r="AC515" s="12"/>
      <c r="AD515" s="12"/>
      <c r="AE515" s="12"/>
      <c r="AR515" s="210" t="s">
        <v>81</v>
      </c>
      <c r="AT515" s="211" t="s">
        <v>71</v>
      </c>
      <c r="AU515" s="211" t="s">
        <v>79</v>
      </c>
      <c r="AY515" s="210" t="s">
        <v>295</v>
      </c>
      <c r="BK515" s="212">
        <f>SUM(BK516:BK586)</f>
        <v>0</v>
      </c>
    </row>
    <row r="516" s="2" customFormat="1" ht="24.15" customHeight="1">
      <c r="A516" s="40"/>
      <c r="B516" s="41"/>
      <c r="C516" s="215" t="s">
        <v>1587</v>
      </c>
      <c r="D516" s="215" t="s">
        <v>298</v>
      </c>
      <c r="E516" s="216" t="s">
        <v>1639</v>
      </c>
      <c r="F516" s="217" t="s">
        <v>1640</v>
      </c>
      <c r="G516" s="218" t="s">
        <v>301</v>
      </c>
      <c r="H516" s="219">
        <v>171.03</v>
      </c>
      <c r="I516" s="220"/>
      <c r="J516" s="221">
        <f>ROUND(I516*H516,2)</f>
        <v>0</v>
      </c>
      <c r="K516" s="217" t="s">
        <v>302</v>
      </c>
      <c r="L516" s="46"/>
      <c r="M516" s="222" t="s">
        <v>21</v>
      </c>
      <c r="N516" s="223" t="s">
        <v>43</v>
      </c>
      <c r="O516" s="86"/>
      <c r="P516" s="224">
        <f>O516*H516</f>
        <v>0</v>
      </c>
      <c r="Q516" s="224">
        <v>0</v>
      </c>
      <c r="R516" s="224">
        <f>Q516*H516</f>
        <v>0</v>
      </c>
      <c r="S516" s="224">
        <v>0.00014999999999999999</v>
      </c>
      <c r="T516" s="225">
        <f>S516*H516</f>
        <v>0.025654499999999997</v>
      </c>
      <c r="U516" s="40"/>
      <c r="V516" s="40"/>
      <c r="W516" s="40"/>
      <c r="X516" s="40"/>
      <c r="Y516" s="40"/>
      <c r="Z516" s="40"/>
      <c r="AA516" s="40"/>
      <c r="AB516" s="40"/>
      <c r="AC516" s="40"/>
      <c r="AD516" s="40"/>
      <c r="AE516" s="40"/>
      <c r="AR516" s="226" t="s">
        <v>373</v>
      </c>
      <c r="AT516" s="226" t="s">
        <v>298</v>
      </c>
      <c r="AU516" s="226" t="s">
        <v>81</v>
      </c>
      <c r="AY516" s="19" t="s">
        <v>295</v>
      </c>
      <c r="BE516" s="227">
        <f>IF(N516="základní",J516,0)</f>
        <v>0</v>
      </c>
      <c r="BF516" s="227">
        <f>IF(N516="snížená",J516,0)</f>
        <v>0</v>
      </c>
      <c r="BG516" s="227">
        <f>IF(N516="zákl. přenesená",J516,0)</f>
        <v>0</v>
      </c>
      <c r="BH516" s="227">
        <f>IF(N516="sníž. přenesená",J516,0)</f>
        <v>0</v>
      </c>
      <c r="BI516" s="227">
        <f>IF(N516="nulová",J516,0)</f>
        <v>0</v>
      </c>
      <c r="BJ516" s="19" t="s">
        <v>79</v>
      </c>
      <c r="BK516" s="227">
        <f>ROUND(I516*H516,2)</f>
        <v>0</v>
      </c>
      <c r="BL516" s="19" t="s">
        <v>373</v>
      </c>
      <c r="BM516" s="226" t="s">
        <v>2290</v>
      </c>
    </row>
    <row r="517" s="2" customFormat="1">
      <c r="A517" s="40"/>
      <c r="B517" s="41"/>
      <c r="C517" s="42"/>
      <c r="D517" s="228" t="s">
        <v>305</v>
      </c>
      <c r="E517" s="42"/>
      <c r="F517" s="229" t="s">
        <v>1642</v>
      </c>
      <c r="G517" s="42"/>
      <c r="H517" s="42"/>
      <c r="I517" s="230"/>
      <c r="J517" s="42"/>
      <c r="K517" s="42"/>
      <c r="L517" s="46"/>
      <c r="M517" s="231"/>
      <c r="N517" s="232"/>
      <c r="O517" s="86"/>
      <c r="P517" s="86"/>
      <c r="Q517" s="86"/>
      <c r="R517" s="86"/>
      <c r="S517" s="86"/>
      <c r="T517" s="87"/>
      <c r="U517" s="40"/>
      <c r="V517" s="40"/>
      <c r="W517" s="40"/>
      <c r="X517" s="40"/>
      <c r="Y517" s="40"/>
      <c r="Z517" s="40"/>
      <c r="AA517" s="40"/>
      <c r="AB517" s="40"/>
      <c r="AC517" s="40"/>
      <c r="AD517" s="40"/>
      <c r="AE517" s="40"/>
      <c r="AT517" s="19" t="s">
        <v>305</v>
      </c>
      <c r="AU517" s="19" t="s">
        <v>81</v>
      </c>
    </row>
    <row r="518" s="14" customFormat="1">
      <c r="A518" s="14"/>
      <c r="B518" s="244"/>
      <c r="C518" s="245"/>
      <c r="D518" s="235" t="s">
        <v>307</v>
      </c>
      <c r="E518" s="246" t="s">
        <v>21</v>
      </c>
      <c r="F518" s="247" t="s">
        <v>1188</v>
      </c>
      <c r="G518" s="245"/>
      <c r="H518" s="248">
        <v>171.03</v>
      </c>
      <c r="I518" s="249"/>
      <c r="J518" s="245"/>
      <c r="K518" s="245"/>
      <c r="L518" s="250"/>
      <c r="M518" s="251"/>
      <c r="N518" s="252"/>
      <c r="O518" s="252"/>
      <c r="P518" s="252"/>
      <c r="Q518" s="252"/>
      <c r="R518" s="252"/>
      <c r="S518" s="252"/>
      <c r="T518" s="253"/>
      <c r="U518" s="14"/>
      <c r="V518" s="14"/>
      <c r="W518" s="14"/>
      <c r="X518" s="14"/>
      <c r="Y518" s="14"/>
      <c r="Z518" s="14"/>
      <c r="AA518" s="14"/>
      <c r="AB518" s="14"/>
      <c r="AC518" s="14"/>
      <c r="AD518" s="14"/>
      <c r="AE518" s="14"/>
      <c r="AT518" s="254" t="s">
        <v>307</v>
      </c>
      <c r="AU518" s="254" t="s">
        <v>81</v>
      </c>
      <c r="AV518" s="14" t="s">
        <v>81</v>
      </c>
      <c r="AW518" s="14" t="s">
        <v>33</v>
      </c>
      <c r="AX518" s="14" t="s">
        <v>72</v>
      </c>
      <c r="AY518" s="254" t="s">
        <v>295</v>
      </c>
    </row>
    <row r="519" s="15" customFormat="1">
      <c r="A519" s="15"/>
      <c r="B519" s="255"/>
      <c r="C519" s="256"/>
      <c r="D519" s="235" t="s">
        <v>307</v>
      </c>
      <c r="E519" s="257" t="s">
        <v>21</v>
      </c>
      <c r="F519" s="258" t="s">
        <v>312</v>
      </c>
      <c r="G519" s="256"/>
      <c r="H519" s="259">
        <v>171.03</v>
      </c>
      <c r="I519" s="260"/>
      <c r="J519" s="256"/>
      <c r="K519" s="256"/>
      <c r="L519" s="261"/>
      <c r="M519" s="262"/>
      <c r="N519" s="263"/>
      <c r="O519" s="263"/>
      <c r="P519" s="263"/>
      <c r="Q519" s="263"/>
      <c r="R519" s="263"/>
      <c r="S519" s="263"/>
      <c r="T519" s="264"/>
      <c r="U519" s="15"/>
      <c r="V519" s="15"/>
      <c r="W519" s="15"/>
      <c r="X519" s="15"/>
      <c r="Y519" s="15"/>
      <c r="Z519" s="15"/>
      <c r="AA519" s="15"/>
      <c r="AB519" s="15"/>
      <c r="AC519" s="15"/>
      <c r="AD519" s="15"/>
      <c r="AE519" s="15"/>
      <c r="AT519" s="265" t="s">
        <v>307</v>
      </c>
      <c r="AU519" s="265" t="s">
        <v>81</v>
      </c>
      <c r="AV519" s="15" t="s">
        <v>303</v>
      </c>
      <c r="AW519" s="15" t="s">
        <v>33</v>
      </c>
      <c r="AX519" s="15" t="s">
        <v>79</v>
      </c>
      <c r="AY519" s="265" t="s">
        <v>295</v>
      </c>
    </row>
    <row r="520" s="2" customFormat="1" ht="16.5" customHeight="1">
      <c r="A520" s="40"/>
      <c r="B520" s="41"/>
      <c r="C520" s="215" t="s">
        <v>1602</v>
      </c>
      <c r="D520" s="215" t="s">
        <v>298</v>
      </c>
      <c r="E520" s="216" t="s">
        <v>1644</v>
      </c>
      <c r="F520" s="217" t="s">
        <v>1645</v>
      </c>
      <c r="G520" s="218" t="s">
        <v>301</v>
      </c>
      <c r="H520" s="219">
        <v>84.875</v>
      </c>
      <c r="I520" s="220"/>
      <c r="J520" s="221">
        <f>ROUND(I520*H520,2)</f>
        <v>0</v>
      </c>
      <c r="K520" s="217" t="s">
        <v>302</v>
      </c>
      <c r="L520" s="46"/>
      <c r="M520" s="222" t="s">
        <v>21</v>
      </c>
      <c r="N520" s="223" t="s">
        <v>43</v>
      </c>
      <c r="O520" s="86"/>
      <c r="P520" s="224">
        <f>O520*H520</f>
        <v>0</v>
      </c>
      <c r="Q520" s="224">
        <v>0.001</v>
      </c>
      <c r="R520" s="224">
        <f>Q520*H520</f>
        <v>0.084875000000000006</v>
      </c>
      <c r="S520" s="224">
        <v>0.00031</v>
      </c>
      <c r="T520" s="225">
        <f>S520*H520</f>
        <v>0.026311250000000001</v>
      </c>
      <c r="U520" s="40"/>
      <c r="V520" s="40"/>
      <c r="W520" s="40"/>
      <c r="X520" s="40"/>
      <c r="Y520" s="40"/>
      <c r="Z520" s="40"/>
      <c r="AA520" s="40"/>
      <c r="AB520" s="40"/>
      <c r="AC520" s="40"/>
      <c r="AD520" s="40"/>
      <c r="AE520" s="40"/>
      <c r="AR520" s="226" t="s">
        <v>373</v>
      </c>
      <c r="AT520" s="226" t="s">
        <v>298</v>
      </c>
      <c r="AU520" s="226" t="s">
        <v>81</v>
      </c>
      <c r="AY520" s="19" t="s">
        <v>295</v>
      </c>
      <c r="BE520" s="227">
        <f>IF(N520="základní",J520,0)</f>
        <v>0</v>
      </c>
      <c r="BF520" s="227">
        <f>IF(N520="snížená",J520,0)</f>
        <v>0</v>
      </c>
      <c r="BG520" s="227">
        <f>IF(N520="zákl. přenesená",J520,0)</f>
        <v>0</v>
      </c>
      <c r="BH520" s="227">
        <f>IF(N520="sníž. přenesená",J520,0)</f>
        <v>0</v>
      </c>
      <c r="BI520" s="227">
        <f>IF(N520="nulová",J520,0)</f>
        <v>0</v>
      </c>
      <c r="BJ520" s="19" t="s">
        <v>79</v>
      </c>
      <c r="BK520" s="227">
        <f>ROUND(I520*H520,2)</f>
        <v>0</v>
      </c>
      <c r="BL520" s="19" t="s">
        <v>373</v>
      </c>
      <c r="BM520" s="226" t="s">
        <v>2291</v>
      </c>
    </row>
    <row r="521" s="2" customFormat="1">
      <c r="A521" s="40"/>
      <c r="B521" s="41"/>
      <c r="C521" s="42"/>
      <c r="D521" s="228" t="s">
        <v>305</v>
      </c>
      <c r="E521" s="42"/>
      <c r="F521" s="229" t="s">
        <v>1647</v>
      </c>
      <c r="G521" s="42"/>
      <c r="H521" s="42"/>
      <c r="I521" s="230"/>
      <c r="J521" s="42"/>
      <c r="K521" s="42"/>
      <c r="L521" s="46"/>
      <c r="M521" s="231"/>
      <c r="N521" s="232"/>
      <c r="O521" s="86"/>
      <c r="P521" s="86"/>
      <c r="Q521" s="86"/>
      <c r="R521" s="86"/>
      <c r="S521" s="86"/>
      <c r="T521" s="87"/>
      <c r="U521" s="40"/>
      <c r="V521" s="40"/>
      <c r="W521" s="40"/>
      <c r="X521" s="40"/>
      <c r="Y521" s="40"/>
      <c r="Z521" s="40"/>
      <c r="AA521" s="40"/>
      <c r="AB521" s="40"/>
      <c r="AC521" s="40"/>
      <c r="AD521" s="40"/>
      <c r="AE521" s="40"/>
      <c r="AT521" s="19" t="s">
        <v>305</v>
      </c>
      <c r="AU521" s="19" t="s">
        <v>81</v>
      </c>
    </row>
    <row r="522" s="13" customFormat="1">
      <c r="A522" s="13"/>
      <c r="B522" s="233"/>
      <c r="C522" s="234"/>
      <c r="D522" s="235" t="s">
        <v>307</v>
      </c>
      <c r="E522" s="236" t="s">
        <v>21</v>
      </c>
      <c r="F522" s="237" t="s">
        <v>1648</v>
      </c>
      <c r="G522" s="234"/>
      <c r="H522" s="236" t="s">
        <v>21</v>
      </c>
      <c r="I522" s="238"/>
      <c r="J522" s="234"/>
      <c r="K522" s="234"/>
      <c r="L522" s="239"/>
      <c r="M522" s="240"/>
      <c r="N522" s="241"/>
      <c r="O522" s="241"/>
      <c r="P522" s="241"/>
      <c r="Q522" s="241"/>
      <c r="R522" s="241"/>
      <c r="S522" s="241"/>
      <c r="T522" s="242"/>
      <c r="U522" s="13"/>
      <c r="V522" s="13"/>
      <c r="W522" s="13"/>
      <c r="X522" s="13"/>
      <c r="Y522" s="13"/>
      <c r="Z522" s="13"/>
      <c r="AA522" s="13"/>
      <c r="AB522" s="13"/>
      <c r="AC522" s="13"/>
      <c r="AD522" s="13"/>
      <c r="AE522" s="13"/>
      <c r="AT522" s="243" t="s">
        <v>307</v>
      </c>
      <c r="AU522" s="243" t="s">
        <v>81</v>
      </c>
      <c r="AV522" s="13" t="s">
        <v>79</v>
      </c>
      <c r="AW522" s="13" t="s">
        <v>33</v>
      </c>
      <c r="AX522" s="13" t="s">
        <v>72</v>
      </c>
      <c r="AY522" s="243" t="s">
        <v>295</v>
      </c>
    </row>
    <row r="523" s="14" customFormat="1">
      <c r="A523" s="14"/>
      <c r="B523" s="244"/>
      <c r="C523" s="245"/>
      <c r="D523" s="235" t="s">
        <v>307</v>
      </c>
      <c r="E523" s="246" t="s">
        <v>21</v>
      </c>
      <c r="F523" s="247" t="s">
        <v>1649</v>
      </c>
      <c r="G523" s="245"/>
      <c r="H523" s="248">
        <v>13.75</v>
      </c>
      <c r="I523" s="249"/>
      <c r="J523" s="245"/>
      <c r="K523" s="245"/>
      <c r="L523" s="250"/>
      <c r="M523" s="251"/>
      <c r="N523" s="252"/>
      <c r="O523" s="252"/>
      <c r="P523" s="252"/>
      <c r="Q523" s="252"/>
      <c r="R523" s="252"/>
      <c r="S523" s="252"/>
      <c r="T523" s="253"/>
      <c r="U523" s="14"/>
      <c r="V523" s="14"/>
      <c r="W523" s="14"/>
      <c r="X523" s="14"/>
      <c r="Y523" s="14"/>
      <c r="Z523" s="14"/>
      <c r="AA523" s="14"/>
      <c r="AB523" s="14"/>
      <c r="AC523" s="14"/>
      <c r="AD523" s="14"/>
      <c r="AE523" s="14"/>
      <c r="AT523" s="254" t="s">
        <v>307</v>
      </c>
      <c r="AU523" s="254" t="s">
        <v>81</v>
      </c>
      <c r="AV523" s="14" t="s">
        <v>81</v>
      </c>
      <c r="AW523" s="14" t="s">
        <v>33</v>
      </c>
      <c r="AX523" s="14" t="s">
        <v>72</v>
      </c>
      <c r="AY523" s="254" t="s">
        <v>295</v>
      </c>
    </row>
    <row r="524" s="14" customFormat="1">
      <c r="A524" s="14"/>
      <c r="B524" s="244"/>
      <c r="C524" s="245"/>
      <c r="D524" s="235" t="s">
        <v>307</v>
      </c>
      <c r="E524" s="246" t="s">
        <v>21</v>
      </c>
      <c r="F524" s="247" t="s">
        <v>1650</v>
      </c>
      <c r="G524" s="245"/>
      <c r="H524" s="248">
        <v>39</v>
      </c>
      <c r="I524" s="249"/>
      <c r="J524" s="245"/>
      <c r="K524" s="245"/>
      <c r="L524" s="250"/>
      <c r="M524" s="251"/>
      <c r="N524" s="252"/>
      <c r="O524" s="252"/>
      <c r="P524" s="252"/>
      <c r="Q524" s="252"/>
      <c r="R524" s="252"/>
      <c r="S524" s="252"/>
      <c r="T524" s="253"/>
      <c r="U524" s="14"/>
      <c r="V524" s="14"/>
      <c r="W524" s="14"/>
      <c r="X524" s="14"/>
      <c r="Y524" s="14"/>
      <c r="Z524" s="14"/>
      <c r="AA524" s="14"/>
      <c r="AB524" s="14"/>
      <c r="AC524" s="14"/>
      <c r="AD524" s="14"/>
      <c r="AE524" s="14"/>
      <c r="AT524" s="254" t="s">
        <v>307</v>
      </c>
      <c r="AU524" s="254" t="s">
        <v>81</v>
      </c>
      <c r="AV524" s="14" t="s">
        <v>81</v>
      </c>
      <c r="AW524" s="14" t="s">
        <v>33</v>
      </c>
      <c r="AX524" s="14" t="s">
        <v>72</v>
      </c>
      <c r="AY524" s="254" t="s">
        <v>295</v>
      </c>
    </row>
    <row r="525" s="13" customFormat="1">
      <c r="A525" s="13"/>
      <c r="B525" s="233"/>
      <c r="C525" s="234"/>
      <c r="D525" s="235" t="s">
        <v>307</v>
      </c>
      <c r="E525" s="236" t="s">
        <v>21</v>
      </c>
      <c r="F525" s="237" t="s">
        <v>864</v>
      </c>
      <c r="G525" s="234"/>
      <c r="H525" s="236" t="s">
        <v>21</v>
      </c>
      <c r="I525" s="238"/>
      <c r="J525" s="234"/>
      <c r="K525" s="234"/>
      <c r="L525" s="239"/>
      <c r="M525" s="240"/>
      <c r="N525" s="241"/>
      <c r="O525" s="241"/>
      <c r="P525" s="241"/>
      <c r="Q525" s="241"/>
      <c r="R525" s="241"/>
      <c r="S525" s="241"/>
      <c r="T525" s="242"/>
      <c r="U525" s="13"/>
      <c r="V525" s="13"/>
      <c r="W525" s="13"/>
      <c r="X525" s="13"/>
      <c r="Y525" s="13"/>
      <c r="Z525" s="13"/>
      <c r="AA525" s="13"/>
      <c r="AB525" s="13"/>
      <c r="AC525" s="13"/>
      <c r="AD525" s="13"/>
      <c r="AE525" s="13"/>
      <c r="AT525" s="243" t="s">
        <v>307</v>
      </c>
      <c r="AU525" s="243" t="s">
        <v>81</v>
      </c>
      <c r="AV525" s="13" t="s">
        <v>79</v>
      </c>
      <c r="AW525" s="13" t="s">
        <v>33</v>
      </c>
      <c r="AX525" s="13" t="s">
        <v>72</v>
      </c>
      <c r="AY525" s="243" t="s">
        <v>295</v>
      </c>
    </row>
    <row r="526" s="14" customFormat="1">
      <c r="A526" s="14"/>
      <c r="B526" s="244"/>
      <c r="C526" s="245"/>
      <c r="D526" s="235" t="s">
        <v>307</v>
      </c>
      <c r="E526" s="246" t="s">
        <v>21</v>
      </c>
      <c r="F526" s="247" t="s">
        <v>1651</v>
      </c>
      <c r="G526" s="245"/>
      <c r="H526" s="248">
        <v>2</v>
      </c>
      <c r="I526" s="249"/>
      <c r="J526" s="245"/>
      <c r="K526" s="245"/>
      <c r="L526" s="250"/>
      <c r="M526" s="251"/>
      <c r="N526" s="252"/>
      <c r="O526" s="252"/>
      <c r="P526" s="252"/>
      <c r="Q526" s="252"/>
      <c r="R526" s="252"/>
      <c r="S526" s="252"/>
      <c r="T526" s="253"/>
      <c r="U526" s="14"/>
      <c r="V526" s="14"/>
      <c r="W526" s="14"/>
      <c r="X526" s="14"/>
      <c r="Y526" s="14"/>
      <c r="Z526" s="14"/>
      <c r="AA526" s="14"/>
      <c r="AB526" s="14"/>
      <c r="AC526" s="14"/>
      <c r="AD526" s="14"/>
      <c r="AE526" s="14"/>
      <c r="AT526" s="254" t="s">
        <v>307</v>
      </c>
      <c r="AU526" s="254" t="s">
        <v>81</v>
      </c>
      <c r="AV526" s="14" t="s">
        <v>81</v>
      </c>
      <c r="AW526" s="14" t="s">
        <v>33</v>
      </c>
      <c r="AX526" s="14" t="s">
        <v>72</v>
      </c>
      <c r="AY526" s="254" t="s">
        <v>295</v>
      </c>
    </row>
    <row r="527" s="13" customFormat="1">
      <c r="A527" s="13"/>
      <c r="B527" s="233"/>
      <c r="C527" s="234"/>
      <c r="D527" s="235" t="s">
        <v>307</v>
      </c>
      <c r="E527" s="236" t="s">
        <v>21</v>
      </c>
      <c r="F527" s="237" t="s">
        <v>1612</v>
      </c>
      <c r="G527" s="234"/>
      <c r="H527" s="236" t="s">
        <v>21</v>
      </c>
      <c r="I527" s="238"/>
      <c r="J527" s="234"/>
      <c r="K527" s="234"/>
      <c r="L527" s="239"/>
      <c r="M527" s="240"/>
      <c r="N527" s="241"/>
      <c r="O527" s="241"/>
      <c r="P527" s="241"/>
      <c r="Q527" s="241"/>
      <c r="R527" s="241"/>
      <c r="S527" s="241"/>
      <c r="T527" s="242"/>
      <c r="U527" s="13"/>
      <c r="V527" s="13"/>
      <c r="W527" s="13"/>
      <c r="X527" s="13"/>
      <c r="Y527" s="13"/>
      <c r="Z527" s="13"/>
      <c r="AA527" s="13"/>
      <c r="AB527" s="13"/>
      <c r="AC527" s="13"/>
      <c r="AD527" s="13"/>
      <c r="AE527" s="13"/>
      <c r="AT527" s="243" t="s">
        <v>307</v>
      </c>
      <c r="AU527" s="243" t="s">
        <v>81</v>
      </c>
      <c r="AV527" s="13" t="s">
        <v>79</v>
      </c>
      <c r="AW527" s="13" t="s">
        <v>33</v>
      </c>
      <c r="AX527" s="13" t="s">
        <v>72</v>
      </c>
      <c r="AY527" s="243" t="s">
        <v>295</v>
      </c>
    </row>
    <row r="528" s="14" customFormat="1">
      <c r="A528" s="14"/>
      <c r="B528" s="244"/>
      <c r="C528" s="245"/>
      <c r="D528" s="235" t="s">
        <v>307</v>
      </c>
      <c r="E528" s="246" t="s">
        <v>21</v>
      </c>
      <c r="F528" s="247" t="s">
        <v>2292</v>
      </c>
      <c r="G528" s="245"/>
      <c r="H528" s="248">
        <v>2</v>
      </c>
      <c r="I528" s="249"/>
      <c r="J528" s="245"/>
      <c r="K528" s="245"/>
      <c r="L528" s="250"/>
      <c r="M528" s="251"/>
      <c r="N528" s="252"/>
      <c r="O528" s="252"/>
      <c r="P528" s="252"/>
      <c r="Q528" s="252"/>
      <c r="R528" s="252"/>
      <c r="S528" s="252"/>
      <c r="T528" s="253"/>
      <c r="U528" s="14"/>
      <c r="V528" s="14"/>
      <c r="W528" s="14"/>
      <c r="X528" s="14"/>
      <c r="Y528" s="14"/>
      <c r="Z528" s="14"/>
      <c r="AA528" s="14"/>
      <c r="AB528" s="14"/>
      <c r="AC528" s="14"/>
      <c r="AD528" s="14"/>
      <c r="AE528" s="14"/>
      <c r="AT528" s="254" t="s">
        <v>307</v>
      </c>
      <c r="AU528" s="254" t="s">
        <v>81</v>
      </c>
      <c r="AV528" s="14" t="s">
        <v>81</v>
      </c>
      <c r="AW528" s="14" t="s">
        <v>33</v>
      </c>
      <c r="AX528" s="14" t="s">
        <v>72</v>
      </c>
      <c r="AY528" s="254" t="s">
        <v>295</v>
      </c>
    </row>
    <row r="529" s="13" customFormat="1">
      <c r="A529" s="13"/>
      <c r="B529" s="233"/>
      <c r="C529" s="234"/>
      <c r="D529" s="235" t="s">
        <v>307</v>
      </c>
      <c r="E529" s="236" t="s">
        <v>21</v>
      </c>
      <c r="F529" s="237" t="s">
        <v>2293</v>
      </c>
      <c r="G529" s="234"/>
      <c r="H529" s="236" t="s">
        <v>21</v>
      </c>
      <c r="I529" s="238"/>
      <c r="J529" s="234"/>
      <c r="K529" s="234"/>
      <c r="L529" s="239"/>
      <c r="M529" s="240"/>
      <c r="N529" s="241"/>
      <c r="O529" s="241"/>
      <c r="P529" s="241"/>
      <c r="Q529" s="241"/>
      <c r="R529" s="241"/>
      <c r="S529" s="241"/>
      <c r="T529" s="242"/>
      <c r="U529" s="13"/>
      <c r="V529" s="13"/>
      <c r="W529" s="13"/>
      <c r="X529" s="13"/>
      <c r="Y529" s="13"/>
      <c r="Z529" s="13"/>
      <c r="AA529" s="13"/>
      <c r="AB529" s="13"/>
      <c r="AC529" s="13"/>
      <c r="AD529" s="13"/>
      <c r="AE529" s="13"/>
      <c r="AT529" s="243" t="s">
        <v>307</v>
      </c>
      <c r="AU529" s="243" t="s">
        <v>81</v>
      </c>
      <c r="AV529" s="13" t="s">
        <v>79</v>
      </c>
      <c r="AW529" s="13" t="s">
        <v>33</v>
      </c>
      <c r="AX529" s="13" t="s">
        <v>72</v>
      </c>
      <c r="AY529" s="243" t="s">
        <v>295</v>
      </c>
    </row>
    <row r="530" s="14" customFormat="1">
      <c r="A530" s="14"/>
      <c r="B530" s="244"/>
      <c r="C530" s="245"/>
      <c r="D530" s="235" t="s">
        <v>307</v>
      </c>
      <c r="E530" s="246" t="s">
        <v>21</v>
      </c>
      <c r="F530" s="247" t="s">
        <v>2292</v>
      </c>
      <c r="G530" s="245"/>
      <c r="H530" s="248">
        <v>2</v>
      </c>
      <c r="I530" s="249"/>
      <c r="J530" s="245"/>
      <c r="K530" s="245"/>
      <c r="L530" s="250"/>
      <c r="M530" s="251"/>
      <c r="N530" s="252"/>
      <c r="O530" s="252"/>
      <c r="P530" s="252"/>
      <c r="Q530" s="252"/>
      <c r="R530" s="252"/>
      <c r="S530" s="252"/>
      <c r="T530" s="253"/>
      <c r="U530" s="14"/>
      <c r="V530" s="14"/>
      <c r="W530" s="14"/>
      <c r="X530" s="14"/>
      <c r="Y530" s="14"/>
      <c r="Z530" s="14"/>
      <c r="AA530" s="14"/>
      <c r="AB530" s="14"/>
      <c r="AC530" s="14"/>
      <c r="AD530" s="14"/>
      <c r="AE530" s="14"/>
      <c r="AT530" s="254" t="s">
        <v>307</v>
      </c>
      <c r="AU530" s="254" t="s">
        <v>81</v>
      </c>
      <c r="AV530" s="14" t="s">
        <v>81</v>
      </c>
      <c r="AW530" s="14" t="s">
        <v>33</v>
      </c>
      <c r="AX530" s="14" t="s">
        <v>72</v>
      </c>
      <c r="AY530" s="254" t="s">
        <v>295</v>
      </c>
    </row>
    <row r="531" s="13" customFormat="1">
      <c r="A531" s="13"/>
      <c r="B531" s="233"/>
      <c r="C531" s="234"/>
      <c r="D531" s="235" t="s">
        <v>307</v>
      </c>
      <c r="E531" s="236" t="s">
        <v>21</v>
      </c>
      <c r="F531" s="237" t="s">
        <v>2294</v>
      </c>
      <c r="G531" s="234"/>
      <c r="H531" s="236" t="s">
        <v>21</v>
      </c>
      <c r="I531" s="238"/>
      <c r="J531" s="234"/>
      <c r="K531" s="234"/>
      <c r="L531" s="239"/>
      <c r="M531" s="240"/>
      <c r="N531" s="241"/>
      <c r="O531" s="241"/>
      <c r="P531" s="241"/>
      <c r="Q531" s="241"/>
      <c r="R531" s="241"/>
      <c r="S531" s="241"/>
      <c r="T531" s="242"/>
      <c r="U531" s="13"/>
      <c r="V531" s="13"/>
      <c r="W531" s="13"/>
      <c r="X531" s="13"/>
      <c r="Y531" s="13"/>
      <c r="Z531" s="13"/>
      <c r="AA531" s="13"/>
      <c r="AB531" s="13"/>
      <c r="AC531" s="13"/>
      <c r="AD531" s="13"/>
      <c r="AE531" s="13"/>
      <c r="AT531" s="243" t="s">
        <v>307</v>
      </c>
      <c r="AU531" s="243" t="s">
        <v>81</v>
      </c>
      <c r="AV531" s="13" t="s">
        <v>79</v>
      </c>
      <c r="AW531" s="13" t="s">
        <v>33</v>
      </c>
      <c r="AX531" s="13" t="s">
        <v>72</v>
      </c>
      <c r="AY531" s="243" t="s">
        <v>295</v>
      </c>
    </row>
    <row r="532" s="14" customFormat="1">
      <c r="A532" s="14"/>
      <c r="B532" s="244"/>
      <c r="C532" s="245"/>
      <c r="D532" s="235" t="s">
        <v>307</v>
      </c>
      <c r="E532" s="246" t="s">
        <v>21</v>
      </c>
      <c r="F532" s="247" t="s">
        <v>2292</v>
      </c>
      <c r="G532" s="245"/>
      <c r="H532" s="248">
        <v>2</v>
      </c>
      <c r="I532" s="249"/>
      <c r="J532" s="245"/>
      <c r="K532" s="245"/>
      <c r="L532" s="250"/>
      <c r="M532" s="251"/>
      <c r="N532" s="252"/>
      <c r="O532" s="252"/>
      <c r="P532" s="252"/>
      <c r="Q532" s="252"/>
      <c r="R532" s="252"/>
      <c r="S532" s="252"/>
      <c r="T532" s="253"/>
      <c r="U532" s="14"/>
      <c r="V532" s="14"/>
      <c r="W532" s="14"/>
      <c r="X532" s="14"/>
      <c r="Y532" s="14"/>
      <c r="Z532" s="14"/>
      <c r="AA532" s="14"/>
      <c r="AB532" s="14"/>
      <c r="AC532" s="14"/>
      <c r="AD532" s="14"/>
      <c r="AE532" s="14"/>
      <c r="AT532" s="254" t="s">
        <v>307</v>
      </c>
      <c r="AU532" s="254" t="s">
        <v>81</v>
      </c>
      <c r="AV532" s="14" t="s">
        <v>81</v>
      </c>
      <c r="AW532" s="14" t="s">
        <v>33</v>
      </c>
      <c r="AX532" s="14" t="s">
        <v>72</v>
      </c>
      <c r="AY532" s="254" t="s">
        <v>295</v>
      </c>
    </row>
    <row r="533" s="13" customFormat="1">
      <c r="A533" s="13"/>
      <c r="B533" s="233"/>
      <c r="C533" s="234"/>
      <c r="D533" s="235" t="s">
        <v>307</v>
      </c>
      <c r="E533" s="236" t="s">
        <v>21</v>
      </c>
      <c r="F533" s="237" t="s">
        <v>1653</v>
      </c>
      <c r="G533" s="234"/>
      <c r="H533" s="236" t="s">
        <v>21</v>
      </c>
      <c r="I533" s="238"/>
      <c r="J533" s="234"/>
      <c r="K533" s="234"/>
      <c r="L533" s="239"/>
      <c r="M533" s="240"/>
      <c r="N533" s="241"/>
      <c r="O533" s="241"/>
      <c r="P533" s="241"/>
      <c r="Q533" s="241"/>
      <c r="R533" s="241"/>
      <c r="S533" s="241"/>
      <c r="T533" s="242"/>
      <c r="U533" s="13"/>
      <c r="V533" s="13"/>
      <c r="W533" s="13"/>
      <c r="X533" s="13"/>
      <c r="Y533" s="13"/>
      <c r="Z533" s="13"/>
      <c r="AA533" s="13"/>
      <c r="AB533" s="13"/>
      <c r="AC533" s="13"/>
      <c r="AD533" s="13"/>
      <c r="AE533" s="13"/>
      <c r="AT533" s="243" t="s">
        <v>307</v>
      </c>
      <c r="AU533" s="243" t="s">
        <v>81</v>
      </c>
      <c r="AV533" s="13" t="s">
        <v>79</v>
      </c>
      <c r="AW533" s="13" t="s">
        <v>33</v>
      </c>
      <c r="AX533" s="13" t="s">
        <v>72</v>
      </c>
      <c r="AY533" s="243" t="s">
        <v>295</v>
      </c>
    </row>
    <row r="534" s="14" customFormat="1">
      <c r="A534" s="14"/>
      <c r="B534" s="244"/>
      <c r="C534" s="245"/>
      <c r="D534" s="235" t="s">
        <v>307</v>
      </c>
      <c r="E534" s="246" t="s">
        <v>21</v>
      </c>
      <c r="F534" s="247" t="s">
        <v>1654</v>
      </c>
      <c r="G534" s="245"/>
      <c r="H534" s="248">
        <v>4</v>
      </c>
      <c r="I534" s="249"/>
      <c r="J534" s="245"/>
      <c r="K534" s="245"/>
      <c r="L534" s="250"/>
      <c r="M534" s="251"/>
      <c r="N534" s="252"/>
      <c r="O534" s="252"/>
      <c r="P534" s="252"/>
      <c r="Q534" s="252"/>
      <c r="R534" s="252"/>
      <c r="S534" s="252"/>
      <c r="T534" s="253"/>
      <c r="U534" s="14"/>
      <c r="V534" s="14"/>
      <c r="W534" s="14"/>
      <c r="X534" s="14"/>
      <c r="Y534" s="14"/>
      <c r="Z534" s="14"/>
      <c r="AA534" s="14"/>
      <c r="AB534" s="14"/>
      <c r="AC534" s="14"/>
      <c r="AD534" s="14"/>
      <c r="AE534" s="14"/>
      <c r="AT534" s="254" t="s">
        <v>307</v>
      </c>
      <c r="AU534" s="254" t="s">
        <v>81</v>
      </c>
      <c r="AV534" s="14" t="s">
        <v>81</v>
      </c>
      <c r="AW534" s="14" t="s">
        <v>33</v>
      </c>
      <c r="AX534" s="14" t="s">
        <v>72</v>
      </c>
      <c r="AY534" s="254" t="s">
        <v>295</v>
      </c>
    </row>
    <row r="535" s="13" customFormat="1">
      <c r="A535" s="13"/>
      <c r="B535" s="233"/>
      <c r="C535" s="234"/>
      <c r="D535" s="235" t="s">
        <v>307</v>
      </c>
      <c r="E535" s="236" t="s">
        <v>21</v>
      </c>
      <c r="F535" s="237" t="s">
        <v>1655</v>
      </c>
      <c r="G535" s="234"/>
      <c r="H535" s="236" t="s">
        <v>21</v>
      </c>
      <c r="I535" s="238"/>
      <c r="J535" s="234"/>
      <c r="K535" s="234"/>
      <c r="L535" s="239"/>
      <c r="M535" s="240"/>
      <c r="N535" s="241"/>
      <c r="O535" s="241"/>
      <c r="P535" s="241"/>
      <c r="Q535" s="241"/>
      <c r="R535" s="241"/>
      <c r="S535" s="241"/>
      <c r="T535" s="242"/>
      <c r="U535" s="13"/>
      <c r="V535" s="13"/>
      <c r="W535" s="13"/>
      <c r="X535" s="13"/>
      <c r="Y535" s="13"/>
      <c r="Z535" s="13"/>
      <c r="AA535" s="13"/>
      <c r="AB535" s="13"/>
      <c r="AC535" s="13"/>
      <c r="AD535" s="13"/>
      <c r="AE535" s="13"/>
      <c r="AT535" s="243" t="s">
        <v>307</v>
      </c>
      <c r="AU535" s="243" t="s">
        <v>81</v>
      </c>
      <c r="AV535" s="13" t="s">
        <v>79</v>
      </c>
      <c r="AW535" s="13" t="s">
        <v>33</v>
      </c>
      <c r="AX535" s="13" t="s">
        <v>72</v>
      </c>
      <c r="AY535" s="243" t="s">
        <v>295</v>
      </c>
    </row>
    <row r="536" s="14" customFormat="1">
      <c r="A536" s="14"/>
      <c r="B536" s="244"/>
      <c r="C536" s="245"/>
      <c r="D536" s="235" t="s">
        <v>307</v>
      </c>
      <c r="E536" s="246" t="s">
        <v>21</v>
      </c>
      <c r="F536" s="247" t="s">
        <v>1654</v>
      </c>
      <c r="G536" s="245"/>
      <c r="H536" s="248">
        <v>4</v>
      </c>
      <c r="I536" s="249"/>
      <c r="J536" s="245"/>
      <c r="K536" s="245"/>
      <c r="L536" s="250"/>
      <c r="M536" s="251"/>
      <c r="N536" s="252"/>
      <c r="O536" s="252"/>
      <c r="P536" s="252"/>
      <c r="Q536" s="252"/>
      <c r="R536" s="252"/>
      <c r="S536" s="252"/>
      <c r="T536" s="253"/>
      <c r="U536" s="14"/>
      <c r="V536" s="14"/>
      <c r="W536" s="14"/>
      <c r="X536" s="14"/>
      <c r="Y536" s="14"/>
      <c r="Z536" s="14"/>
      <c r="AA536" s="14"/>
      <c r="AB536" s="14"/>
      <c r="AC536" s="14"/>
      <c r="AD536" s="14"/>
      <c r="AE536" s="14"/>
      <c r="AT536" s="254" t="s">
        <v>307</v>
      </c>
      <c r="AU536" s="254" t="s">
        <v>81</v>
      </c>
      <c r="AV536" s="14" t="s">
        <v>81</v>
      </c>
      <c r="AW536" s="14" t="s">
        <v>33</v>
      </c>
      <c r="AX536" s="14" t="s">
        <v>72</v>
      </c>
      <c r="AY536" s="254" t="s">
        <v>295</v>
      </c>
    </row>
    <row r="537" s="13" customFormat="1">
      <c r="A537" s="13"/>
      <c r="B537" s="233"/>
      <c r="C537" s="234"/>
      <c r="D537" s="235" t="s">
        <v>307</v>
      </c>
      <c r="E537" s="236" t="s">
        <v>21</v>
      </c>
      <c r="F537" s="237" t="s">
        <v>1656</v>
      </c>
      <c r="G537" s="234"/>
      <c r="H537" s="236" t="s">
        <v>21</v>
      </c>
      <c r="I537" s="238"/>
      <c r="J537" s="234"/>
      <c r="K537" s="234"/>
      <c r="L537" s="239"/>
      <c r="M537" s="240"/>
      <c r="N537" s="241"/>
      <c r="O537" s="241"/>
      <c r="P537" s="241"/>
      <c r="Q537" s="241"/>
      <c r="R537" s="241"/>
      <c r="S537" s="241"/>
      <c r="T537" s="242"/>
      <c r="U537" s="13"/>
      <c r="V537" s="13"/>
      <c r="W537" s="13"/>
      <c r="X537" s="13"/>
      <c r="Y537" s="13"/>
      <c r="Z537" s="13"/>
      <c r="AA537" s="13"/>
      <c r="AB537" s="13"/>
      <c r="AC537" s="13"/>
      <c r="AD537" s="13"/>
      <c r="AE537" s="13"/>
      <c r="AT537" s="243" t="s">
        <v>307</v>
      </c>
      <c r="AU537" s="243" t="s">
        <v>81</v>
      </c>
      <c r="AV537" s="13" t="s">
        <v>79</v>
      </c>
      <c r="AW537" s="13" t="s">
        <v>33</v>
      </c>
      <c r="AX537" s="13" t="s">
        <v>72</v>
      </c>
      <c r="AY537" s="243" t="s">
        <v>295</v>
      </c>
    </row>
    <row r="538" s="14" customFormat="1">
      <c r="A538" s="14"/>
      <c r="B538" s="244"/>
      <c r="C538" s="245"/>
      <c r="D538" s="235" t="s">
        <v>307</v>
      </c>
      <c r="E538" s="246" t="s">
        <v>21</v>
      </c>
      <c r="F538" s="247" t="s">
        <v>2295</v>
      </c>
      <c r="G538" s="245"/>
      <c r="H538" s="248">
        <v>16.125</v>
      </c>
      <c r="I538" s="249"/>
      <c r="J538" s="245"/>
      <c r="K538" s="245"/>
      <c r="L538" s="250"/>
      <c r="M538" s="251"/>
      <c r="N538" s="252"/>
      <c r="O538" s="252"/>
      <c r="P538" s="252"/>
      <c r="Q538" s="252"/>
      <c r="R538" s="252"/>
      <c r="S538" s="252"/>
      <c r="T538" s="253"/>
      <c r="U538" s="14"/>
      <c r="V538" s="14"/>
      <c r="W538" s="14"/>
      <c r="X538" s="14"/>
      <c r="Y538" s="14"/>
      <c r="Z538" s="14"/>
      <c r="AA538" s="14"/>
      <c r="AB538" s="14"/>
      <c r="AC538" s="14"/>
      <c r="AD538" s="14"/>
      <c r="AE538" s="14"/>
      <c r="AT538" s="254" t="s">
        <v>307</v>
      </c>
      <c r="AU538" s="254" t="s">
        <v>81</v>
      </c>
      <c r="AV538" s="14" t="s">
        <v>81</v>
      </c>
      <c r="AW538" s="14" t="s">
        <v>33</v>
      </c>
      <c r="AX538" s="14" t="s">
        <v>72</v>
      </c>
      <c r="AY538" s="254" t="s">
        <v>295</v>
      </c>
    </row>
    <row r="539" s="15" customFormat="1">
      <c r="A539" s="15"/>
      <c r="B539" s="255"/>
      <c r="C539" s="256"/>
      <c r="D539" s="235" t="s">
        <v>307</v>
      </c>
      <c r="E539" s="257" t="s">
        <v>21</v>
      </c>
      <c r="F539" s="258" t="s">
        <v>312</v>
      </c>
      <c r="G539" s="256"/>
      <c r="H539" s="259">
        <v>84.875</v>
      </c>
      <c r="I539" s="260"/>
      <c r="J539" s="256"/>
      <c r="K539" s="256"/>
      <c r="L539" s="261"/>
      <c r="M539" s="262"/>
      <c r="N539" s="263"/>
      <c r="O539" s="263"/>
      <c r="P539" s="263"/>
      <c r="Q539" s="263"/>
      <c r="R539" s="263"/>
      <c r="S539" s="263"/>
      <c r="T539" s="264"/>
      <c r="U539" s="15"/>
      <c r="V539" s="15"/>
      <c r="W539" s="15"/>
      <c r="X539" s="15"/>
      <c r="Y539" s="15"/>
      <c r="Z539" s="15"/>
      <c r="AA539" s="15"/>
      <c r="AB539" s="15"/>
      <c r="AC539" s="15"/>
      <c r="AD539" s="15"/>
      <c r="AE539" s="15"/>
      <c r="AT539" s="265" t="s">
        <v>307</v>
      </c>
      <c r="AU539" s="265" t="s">
        <v>81</v>
      </c>
      <c r="AV539" s="15" t="s">
        <v>303</v>
      </c>
      <c r="AW539" s="15" t="s">
        <v>33</v>
      </c>
      <c r="AX539" s="15" t="s">
        <v>79</v>
      </c>
      <c r="AY539" s="265" t="s">
        <v>295</v>
      </c>
    </row>
    <row r="540" s="2" customFormat="1" ht="44.25" customHeight="1">
      <c r="A540" s="40"/>
      <c r="B540" s="41"/>
      <c r="C540" s="215" t="s">
        <v>1243</v>
      </c>
      <c r="D540" s="215" t="s">
        <v>298</v>
      </c>
      <c r="E540" s="216" t="s">
        <v>1659</v>
      </c>
      <c r="F540" s="217" t="s">
        <v>1660</v>
      </c>
      <c r="G540" s="218" t="s">
        <v>301</v>
      </c>
      <c r="H540" s="219">
        <v>200</v>
      </c>
      <c r="I540" s="220"/>
      <c r="J540" s="221">
        <f>ROUND(I540*H540,2)</f>
        <v>0</v>
      </c>
      <c r="K540" s="217" t="s">
        <v>302</v>
      </c>
      <c r="L540" s="46"/>
      <c r="M540" s="222" t="s">
        <v>21</v>
      </c>
      <c r="N540" s="223" t="s">
        <v>43</v>
      </c>
      <c r="O540" s="86"/>
      <c r="P540" s="224">
        <f>O540*H540</f>
        <v>0</v>
      </c>
      <c r="Q540" s="224">
        <v>0</v>
      </c>
      <c r="R540" s="224">
        <f>Q540*H540</f>
        <v>0</v>
      </c>
      <c r="S540" s="224">
        <v>0</v>
      </c>
      <c r="T540" s="225">
        <f>S540*H540</f>
        <v>0</v>
      </c>
      <c r="U540" s="40"/>
      <c r="V540" s="40"/>
      <c r="W540" s="40"/>
      <c r="X540" s="40"/>
      <c r="Y540" s="40"/>
      <c r="Z540" s="40"/>
      <c r="AA540" s="40"/>
      <c r="AB540" s="40"/>
      <c r="AC540" s="40"/>
      <c r="AD540" s="40"/>
      <c r="AE540" s="40"/>
      <c r="AR540" s="226" t="s">
        <v>373</v>
      </c>
      <c r="AT540" s="226" t="s">
        <v>298</v>
      </c>
      <c r="AU540" s="226" t="s">
        <v>81</v>
      </c>
      <c r="AY540" s="19" t="s">
        <v>295</v>
      </c>
      <c r="BE540" s="227">
        <f>IF(N540="základní",J540,0)</f>
        <v>0</v>
      </c>
      <c r="BF540" s="227">
        <f>IF(N540="snížená",J540,0)</f>
        <v>0</v>
      </c>
      <c r="BG540" s="227">
        <f>IF(N540="zákl. přenesená",J540,0)</f>
        <v>0</v>
      </c>
      <c r="BH540" s="227">
        <f>IF(N540="sníž. přenesená",J540,0)</f>
        <v>0</v>
      </c>
      <c r="BI540" s="227">
        <f>IF(N540="nulová",J540,0)</f>
        <v>0</v>
      </c>
      <c r="BJ540" s="19" t="s">
        <v>79</v>
      </c>
      <c r="BK540" s="227">
        <f>ROUND(I540*H540,2)</f>
        <v>0</v>
      </c>
      <c r="BL540" s="19" t="s">
        <v>373</v>
      </c>
      <c r="BM540" s="226" t="s">
        <v>2296</v>
      </c>
    </row>
    <row r="541" s="2" customFormat="1">
      <c r="A541" s="40"/>
      <c r="B541" s="41"/>
      <c r="C541" s="42"/>
      <c r="D541" s="228" t="s">
        <v>305</v>
      </c>
      <c r="E541" s="42"/>
      <c r="F541" s="229" t="s">
        <v>1662</v>
      </c>
      <c r="G541" s="42"/>
      <c r="H541" s="42"/>
      <c r="I541" s="230"/>
      <c r="J541" s="42"/>
      <c r="K541" s="42"/>
      <c r="L541" s="46"/>
      <c r="M541" s="231"/>
      <c r="N541" s="232"/>
      <c r="O541" s="86"/>
      <c r="P541" s="86"/>
      <c r="Q541" s="86"/>
      <c r="R541" s="86"/>
      <c r="S541" s="86"/>
      <c r="T541" s="87"/>
      <c r="U541" s="40"/>
      <c r="V541" s="40"/>
      <c r="W541" s="40"/>
      <c r="X541" s="40"/>
      <c r="Y541" s="40"/>
      <c r="Z541" s="40"/>
      <c r="AA541" s="40"/>
      <c r="AB541" s="40"/>
      <c r="AC541" s="40"/>
      <c r="AD541" s="40"/>
      <c r="AE541" s="40"/>
      <c r="AT541" s="19" t="s">
        <v>305</v>
      </c>
      <c r="AU541" s="19" t="s">
        <v>81</v>
      </c>
    </row>
    <row r="542" s="14" customFormat="1">
      <c r="A542" s="14"/>
      <c r="B542" s="244"/>
      <c r="C542" s="245"/>
      <c r="D542" s="235" t="s">
        <v>307</v>
      </c>
      <c r="E542" s="246" t="s">
        <v>21</v>
      </c>
      <c r="F542" s="247" t="s">
        <v>1663</v>
      </c>
      <c r="G542" s="245"/>
      <c r="H542" s="248">
        <v>200</v>
      </c>
      <c r="I542" s="249"/>
      <c r="J542" s="245"/>
      <c r="K542" s="245"/>
      <c r="L542" s="250"/>
      <c r="M542" s="251"/>
      <c r="N542" s="252"/>
      <c r="O542" s="252"/>
      <c r="P542" s="252"/>
      <c r="Q542" s="252"/>
      <c r="R542" s="252"/>
      <c r="S542" s="252"/>
      <c r="T542" s="253"/>
      <c r="U542" s="14"/>
      <c r="V542" s="14"/>
      <c r="W542" s="14"/>
      <c r="X542" s="14"/>
      <c r="Y542" s="14"/>
      <c r="Z542" s="14"/>
      <c r="AA542" s="14"/>
      <c r="AB542" s="14"/>
      <c r="AC542" s="14"/>
      <c r="AD542" s="14"/>
      <c r="AE542" s="14"/>
      <c r="AT542" s="254" t="s">
        <v>307</v>
      </c>
      <c r="AU542" s="254" t="s">
        <v>81</v>
      </c>
      <c r="AV542" s="14" t="s">
        <v>81</v>
      </c>
      <c r="AW542" s="14" t="s">
        <v>33</v>
      </c>
      <c r="AX542" s="14" t="s">
        <v>72</v>
      </c>
      <c r="AY542" s="254" t="s">
        <v>295</v>
      </c>
    </row>
    <row r="543" s="15" customFormat="1">
      <c r="A543" s="15"/>
      <c r="B543" s="255"/>
      <c r="C543" s="256"/>
      <c r="D543" s="235" t="s">
        <v>307</v>
      </c>
      <c r="E543" s="257" t="s">
        <v>21</v>
      </c>
      <c r="F543" s="258" t="s">
        <v>312</v>
      </c>
      <c r="G543" s="256"/>
      <c r="H543" s="259">
        <v>200</v>
      </c>
      <c r="I543" s="260"/>
      <c r="J543" s="256"/>
      <c r="K543" s="256"/>
      <c r="L543" s="261"/>
      <c r="M543" s="262"/>
      <c r="N543" s="263"/>
      <c r="O543" s="263"/>
      <c r="P543" s="263"/>
      <c r="Q543" s="263"/>
      <c r="R543" s="263"/>
      <c r="S543" s="263"/>
      <c r="T543" s="264"/>
      <c r="U543" s="15"/>
      <c r="V543" s="15"/>
      <c r="W543" s="15"/>
      <c r="X543" s="15"/>
      <c r="Y543" s="15"/>
      <c r="Z543" s="15"/>
      <c r="AA543" s="15"/>
      <c r="AB543" s="15"/>
      <c r="AC543" s="15"/>
      <c r="AD543" s="15"/>
      <c r="AE543" s="15"/>
      <c r="AT543" s="265" t="s">
        <v>307</v>
      </c>
      <c r="AU543" s="265" t="s">
        <v>81</v>
      </c>
      <c r="AV543" s="15" t="s">
        <v>303</v>
      </c>
      <c r="AW543" s="15" t="s">
        <v>33</v>
      </c>
      <c r="AX543" s="15" t="s">
        <v>79</v>
      </c>
      <c r="AY543" s="265" t="s">
        <v>295</v>
      </c>
    </row>
    <row r="544" s="2" customFormat="1" ht="16.5" customHeight="1">
      <c r="A544" s="40"/>
      <c r="B544" s="41"/>
      <c r="C544" s="286" t="s">
        <v>1618</v>
      </c>
      <c r="D544" s="286" t="s">
        <v>947</v>
      </c>
      <c r="E544" s="287" t="s">
        <v>1174</v>
      </c>
      <c r="F544" s="288" t="s">
        <v>1175</v>
      </c>
      <c r="G544" s="289" t="s">
        <v>301</v>
      </c>
      <c r="H544" s="290">
        <v>210</v>
      </c>
      <c r="I544" s="291"/>
      <c r="J544" s="292">
        <f>ROUND(I544*H544,2)</f>
        <v>0</v>
      </c>
      <c r="K544" s="288" t="s">
        <v>302</v>
      </c>
      <c r="L544" s="293"/>
      <c r="M544" s="294" t="s">
        <v>21</v>
      </c>
      <c r="N544" s="295" t="s">
        <v>43</v>
      </c>
      <c r="O544" s="86"/>
      <c r="P544" s="224">
        <f>O544*H544</f>
        <v>0</v>
      </c>
      <c r="Q544" s="224">
        <v>1.0000000000000001E-05</v>
      </c>
      <c r="R544" s="224">
        <f>Q544*H544</f>
        <v>0.0021000000000000003</v>
      </c>
      <c r="S544" s="224">
        <v>0</v>
      </c>
      <c r="T544" s="225">
        <f>S544*H544</f>
        <v>0</v>
      </c>
      <c r="U544" s="40"/>
      <c r="V544" s="40"/>
      <c r="W544" s="40"/>
      <c r="X544" s="40"/>
      <c r="Y544" s="40"/>
      <c r="Z544" s="40"/>
      <c r="AA544" s="40"/>
      <c r="AB544" s="40"/>
      <c r="AC544" s="40"/>
      <c r="AD544" s="40"/>
      <c r="AE544" s="40"/>
      <c r="AR544" s="226" t="s">
        <v>997</v>
      </c>
      <c r="AT544" s="226" t="s">
        <v>947</v>
      </c>
      <c r="AU544" s="226" t="s">
        <v>81</v>
      </c>
      <c r="AY544" s="19" t="s">
        <v>295</v>
      </c>
      <c r="BE544" s="227">
        <f>IF(N544="základní",J544,0)</f>
        <v>0</v>
      </c>
      <c r="BF544" s="227">
        <f>IF(N544="snížená",J544,0)</f>
        <v>0</v>
      </c>
      <c r="BG544" s="227">
        <f>IF(N544="zákl. přenesená",J544,0)</f>
        <v>0</v>
      </c>
      <c r="BH544" s="227">
        <f>IF(N544="sníž. přenesená",J544,0)</f>
        <v>0</v>
      </c>
      <c r="BI544" s="227">
        <f>IF(N544="nulová",J544,0)</f>
        <v>0</v>
      </c>
      <c r="BJ544" s="19" t="s">
        <v>79</v>
      </c>
      <c r="BK544" s="227">
        <f>ROUND(I544*H544,2)</f>
        <v>0</v>
      </c>
      <c r="BL544" s="19" t="s">
        <v>373</v>
      </c>
      <c r="BM544" s="226" t="s">
        <v>2297</v>
      </c>
    </row>
    <row r="545" s="14" customFormat="1">
      <c r="A545" s="14"/>
      <c r="B545" s="244"/>
      <c r="C545" s="245"/>
      <c r="D545" s="235" t="s">
        <v>307</v>
      </c>
      <c r="E545" s="245"/>
      <c r="F545" s="247" t="s">
        <v>1177</v>
      </c>
      <c r="G545" s="245"/>
      <c r="H545" s="248">
        <v>210</v>
      </c>
      <c r="I545" s="249"/>
      <c r="J545" s="245"/>
      <c r="K545" s="245"/>
      <c r="L545" s="250"/>
      <c r="M545" s="251"/>
      <c r="N545" s="252"/>
      <c r="O545" s="252"/>
      <c r="P545" s="252"/>
      <c r="Q545" s="252"/>
      <c r="R545" s="252"/>
      <c r="S545" s="252"/>
      <c r="T545" s="253"/>
      <c r="U545" s="14"/>
      <c r="V545" s="14"/>
      <c r="W545" s="14"/>
      <c r="X545" s="14"/>
      <c r="Y545" s="14"/>
      <c r="Z545" s="14"/>
      <c r="AA545" s="14"/>
      <c r="AB545" s="14"/>
      <c r="AC545" s="14"/>
      <c r="AD545" s="14"/>
      <c r="AE545" s="14"/>
      <c r="AT545" s="254" t="s">
        <v>307</v>
      </c>
      <c r="AU545" s="254" t="s">
        <v>81</v>
      </c>
      <c r="AV545" s="14" t="s">
        <v>81</v>
      </c>
      <c r="AW545" s="14" t="s">
        <v>4</v>
      </c>
      <c r="AX545" s="14" t="s">
        <v>79</v>
      </c>
      <c r="AY545" s="254" t="s">
        <v>295</v>
      </c>
    </row>
    <row r="546" s="2" customFormat="1" ht="33" customHeight="1">
      <c r="A546" s="40"/>
      <c r="B546" s="41"/>
      <c r="C546" s="215" t="s">
        <v>1622</v>
      </c>
      <c r="D546" s="215" t="s">
        <v>298</v>
      </c>
      <c r="E546" s="216" t="s">
        <v>1667</v>
      </c>
      <c r="F546" s="217" t="s">
        <v>1668</v>
      </c>
      <c r="G546" s="218" t="s">
        <v>301</v>
      </c>
      <c r="H546" s="219">
        <v>823.10000000000002</v>
      </c>
      <c r="I546" s="220"/>
      <c r="J546" s="221">
        <f>ROUND(I546*H546,2)</f>
        <v>0</v>
      </c>
      <c r="K546" s="217" t="s">
        <v>302</v>
      </c>
      <c r="L546" s="46"/>
      <c r="M546" s="222" t="s">
        <v>21</v>
      </c>
      <c r="N546" s="223" t="s">
        <v>43</v>
      </c>
      <c r="O546" s="86"/>
      <c r="P546" s="224">
        <f>O546*H546</f>
        <v>0</v>
      </c>
      <c r="Q546" s="224">
        <v>0.00020000000000000001</v>
      </c>
      <c r="R546" s="224">
        <f>Q546*H546</f>
        <v>0.16462000000000002</v>
      </c>
      <c r="S546" s="224">
        <v>0</v>
      </c>
      <c r="T546" s="225">
        <f>S546*H546</f>
        <v>0</v>
      </c>
      <c r="U546" s="40"/>
      <c r="V546" s="40"/>
      <c r="W546" s="40"/>
      <c r="X546" s="40"/>
      <c r="Y546" s="40"/>
      <c r="Z546" s="40"/>
      <c r="AA546" s="40"/>
      <c r="AB546" s="40"/>
      <c r="AC546" s="40"/>
      <c r="AD546" s="40"/>
      <c r="AE546" s="40"/>
      <c r="AR546" s="226" t="s">
        <v>373</v>
      </c>
      <c r="AT546" s="226" t="s">
        <v>298</v>
      </c>
      <c r="AU546" s="226" t="s">
        <v>81</v>
      </c>
      <c r="AY546" s="19" t="s">
        <v>295</v>
      </c>
      <c r="BE546" s="227">
        <f>IF(N546="základní",J546,0)</f>
        <v>0</v>
      </c>
      <c r="BF546" s="227">
        <f>IF(N546="snížená",J546,0)</f>
        <v>0</v>
      </c>
      <c r="BG546" s="227">
        <f>IF(N546="zákl. přenesená",J546,0)</f>
        <v>0</v>
      </c>
      <c r="BH546" s="227">
        <f>IF(N546="sníž. přenesená",J546,0)</f>
        <v>0</v>
      </c>
      <c r="BI546" s="227">
        <f>IF(N546="nulová",J546,0)</f>
        <v>0</v>
      </c>
      <c r="BJ546" s="19" t="s">
        <v>79</v>
      </c>
      <c r="BK546" s="227">
        <f>ROUND(I546*H546,2)</f>
        <v>0</v>
      </c>
      <c r="BL546" s="19" t="s">
        <v>373</v>
      </c>
      <c r="BM546" s="226" t="s">
        <v>2298</v>
      </c>
    </row>
    <row r="547" s="2" customFormat="1">
      <c r="A547" s="40"/>
      <c r="B547" s="41"/>
      <c r="C547" s="42"/>
      <c r="D547" s="228" t="s">
        <v>305</v>
      </c>
      <c r="E547" s="42"/>
      <c r="F547" s="229" t="s">
        <v>1670</v>
      </c>
      <c r="G547" s="42"/>
      <c r="H547" s="42"/>
      <c r="I547" s="230"/>
      <c r="J547" s="42"/>
      <c r="K547" s="42"/>
      <c r="L547" s="46"/>
      <c r="M547" s="231"/>
      <c r="N547" s="232"/>
      <c r="O547" s="86"/>
      <c r="P547" s="86"/>
      <c r="Q547" s="86"/>
      <c r="R547" s="86"/>
      <c r="S547" s="86"/>
      <c r="T547" s="87"/>
      <c r="U547" s="40"/>
      <c r="V547" s="40"/>
      <c r="W547" s="40"/>
      <c r="X547" s="40"/>
      <c r="Y547" s="40"/>
      <c r="Z547" s="40"/>
      <c r="AA547" s="40"/>
      <c r="AB547" s="40"/>
      <c r="AC547" s="40"/>
      <c r="AD547" s="40"/>
      <c r="AE547" s="40"/>
      <c r="AT547" s="19" t="s">
        <v>305</v>
      </c>
      <c r="AU547" s="19" t="s">
        <v>81</v>
      </c>
    </row>
    <row r="548" s="13" customFormat="1">
      <c r="A548" s="13"/>
      <c r="B548" s="233"/>
      <c r="C548" s="234"/>
      <c r="D548" s="235" t="s">
        <v>307</v>
      </c>
      <c r="E548" s="236" t="s">
        <v>21</v>
      </c>
      <c r="F548" s="237" t="s">
        <v>1671</v>
      </c>
      <c r="G548" s="234"/>
      <c r="H548" s="236" t="s">
        <v>21</v>
      </c>
      <c r="I548" s="238"/>
      <c r="J548" s="234"/>
      <c r="K548" s="234"/>
      <c r="L548" s="239"/>
      <c r="M548" s="240"/>
      <c r="N548" s="241"/>
      <c r="O548" s="241"/>
      <c r="P548" s="241"/>
      <c r="Q548" s="241"/>
      <c r="R548" s="241"/>
      <c r="S548" s="241"/>
      <c r="T548" s="242"/>
      <c r="U548" s="13"/>
      <c r="V548" s="13"/>
      <c r="W548" s="13"/>
      <c r="X548" s="13"/>
      <c r="Y548" s="13"/>
      <c r="Z548" s="13"/>
      <c r="AA548" s="13"/>
      <c r="AB548" s="13"/>
      <c r="AC548" s="13"/>
      <c r="AD548" s="13"/>
      <c r="AE548" s="13"/>
      <c r="AT548" s="243" t="s">
        <v>307</v>
      </c>
      <c r="AU548" s="243" t="s">
        <v>81</v>
      </c>
      <c r="AV548" s="13" t="s">
        <v>79</v>
      </c>
      <c r="AW548" s="13" t="s">
        <v>33</v>
      </c>
      <c r="AX548" s="13" t="s">
        <v>72</v>
      </c>
      <c r="AY548" s="243" t="s">
        <v>295</v>
      </c>
    </row>
    <row r="549" s="14" customFormat="1">
      <c r="A549" s="14"/>
      <c r="B549" s="244"/>
      <c r="C549" s="245"/>
      <c r="D549" s="235" t="s">
        <v>307</v>
      </c>
      <c r="E549" s="246" t="s">
        <v>21</v>
      </c>
      <c r="F549" s="247" t="s">
        <v>1188</v>
      </c>
      <c r="G549" s="245"/>
      <c r="H549" s="248">
        <v>171.03</v>
      </c>
      <c r="I549" s="249"/>
      <c r="J549" s="245"/>
      <c r="K549" s="245"/>
      <c r="L549" s="250"/>
      <c r="M549" s="251"/>
      <c r="N549" s="252"/>
      <c r="O549" s="252"/>
      <c r="P549" s="252"/>
      <c r="Q549" s="252"/>
      <c r="R549" s="252"/>
      <c r="S549" s="252"/>
      <c r="T549" s="253"/>
      <c r="U549" s="14"/>
      <c r="V549" s="14"/>
      <c r="W549" s="14"/>
      <c r="X549" s="14"/>
      <c r="Y549" s="14"/>
      <c r="Z549" s="14"/>
      <c r="AA549" s="14"/>
      <c r="AB549" s="14"/>
      <c r="AC549" s="14"/>
      <c r="AD549" s="14"/>
      <c r="AE549" s="14"/>
      <c r="AT549" s="254" t="s">
        <v>307</v>
      </c>
      <c r="AU549" s="254" t="s">
        <v>81</v>
      </c>
      <c r="AV549" s="14" t="s">
        <v>81</v>
      </c>
      <c r="AW549" s="14" t="s">
        <v>33</v>
      </c>
      <c r="AX549" s="14" t="s">
        <v>72</v>
      </c>
      <c r="AY549" s="254" t="s">
        <v>295</v>
      </c>
    </row>
    <row r="550" s="16" customFormat="1">
      <c r="A550" s="16"/>
      <c r="B550" s="270"/>
      <c r="C550" s="271"/>
      <c r="D550" s="235" t="s">
        <v>307</v>
      </c>
      <c r="E550" s="272" t="s">
        <v>21</v>
      </c>
      <c r="F550" s="273" t="s">
        <v>433</v>
      </c>
      <c r="G550" s="271"/>
      <c r="H550" s="274">
        <v>171.03</v>
      </c>
      <c r="I550" s="275"/>
      <c r="J550" s="271"/>
      <c r="K550" s="271"/>
      <c r="L550" s="276"/>
      <c r="M550" s="277"/>
      <c r="N550" s="278"/>
      <c r="O550" s="278"/>
      <c r="P550" s="278"/>
      <c r="Q550" s="278"/>
      <c r="R550" s="278"/>
      <c r="S550" s="278"/>
      <c r="T550" s="279"/>
      <c r="U550" s="16"/>
      <c r="V550" s="16"/>
      <c r="W550" s="16"/>
      <c r="X550" s="16"/>
      <c r="Y550" s="16"/>
      <c r="Z550" s="16"/>
      <c r="AA550" s="16"/>
      <c r="AB550" s="16"/>
      <c r="AC550" s="16"/>
      <c r="AD550" s="16"/>
      <c r="AE550" s="16"/>
      <c r="AT550" s="280" t="s">
        <v>307</v>
      </c>
      <c r="AU550" s="280" t="s">
        <v>81</v>
      </c>
      <c r="AV550" s="16" t="s">
        <v>92</v>
      </c>
      <c r="AW550" s="16" t="s">
        <v>33</v>
      </c>
      <c r="AX550" s="16" t="s">
        <v>72</v>
      </c>
      <c r="AY550" s="280" t="s">
        <v>295</v>
      </c>
    </row>
    <row r="551" s="13" customFormat="1">
      <c r="A551" s="13"/>
      <c r="B551" s="233"/>
      <c r="C551" s="234"/>
      <c r="D551" s="235" t="s">
        <v>307</v>
      </c>
      <c r="E551" s="236" t="s">
        <v>21</v>
      </c>
      <c r="F551" s="237" t="s">
        <v>1672</v>
      </c>
      <c r="G551" s="234"/>
      <c r="H551" s="236" t="s">
        <v>21</v>
      </c>
      <c r="I551" s="238"/>
      <c r="J551" s="234"/>
      <c r="K551" s="234"/>
      <c r="L551" s="239"/>
      <c r="M551" s="240"/>
      <c r="N551" s="241"/>
      <c r="O551" s="241"/>
      <c r="P551" s="241"/>
      <c r="Q551" s="241"/>
      <c r="R551" s="241"/>
      <c r="S551" s="241"/>
      <c r="T551" s="242"/>
      <c r="U551" s="13"/>
      <c r="V551" s="13"/>
      <c r="W551" s="13"/>
      <c r="X551" s="13"/>
      <c r="Y551" s="13"/>
      <c r="Z551" s="13"/>
      <c r="AA551" s="13"/>
      <c r="AB551" s="13"/>
      <c r="AC551" s="13"/>
      <c r="AD551" s="13"/>
      <c r="AE551" s="13"/>
      <c r="AT551" s="243" t="s">
        <v>307</v>
      </c>
      <c r="AU551" s="243" t="s">
        <v>81</v>
      </c>
      <c r="AV551" s="13" t="s">
        <v>79</v>
      </c>
      <c r="AW551" s="13" t="s">
        <v>33</v>
      </c>
      <c r="AX551" s="13" t="s">
        <v>72</v>
      </c>
      <c r="AY551" s="243" t="s">
        <v>295</v>
      </c>
    </row>
    <row r="552" s="13" customFormat="1">
      <c r="A552" s="13"/>
      <c r="B552" s="233"/>
      <c r="C552" s="234"/>
      <c r="D552" s="235" t="s">
        <v>307</v>
      </c>
      <c r="E552" s="236" t="s">
        <v>21</v>
      </c>
      <c r="F552" s="237" t="s">
        <v>864</v>
      </c>
      <c r="G552" s="234"/>
      <c r="H552" s="236" t="s">
        <v>21</v>
      </c>
      <c r="I552" s="238"/>
      <c r="J552" s="234"/>
      <c r="K552" s="234"/>
      <c r="L552" s="239"/>
      <c r="M552" s="240"/>
      <c r="N552" s="241"/>
      <c r="O552" s="241"/>
      <c r="P552" s="241"/>
      <c r="Q552" s="241"/>
      <c r="R552" s="241"/>
      <c r="S552" s="241"/>
      <c r="T552" s="242"/>
      <c r="U552" s="13"/>
      <c r="V552" s="13"/>
      <c r="W552" s="13"/>
      <c r="X552" s="13"/>
      <c r="Y552" s="13"/>
      <c r="Z552" s="13"/>
      <c r="AA552" s="13"/>
      <c r="AB552" s="13"/>
      <c r="AC552" s="13"/>
      <c r="AD552" s="13"/>
      <c r="AE552" s="13"/>
      <c r="AT552" s="243" t="s">
        <v>307</v>
      </c>
      <c r="AU552" s="243" t="s">
        <v>81</v>
      </c>
      <c r="AV552" s="13" t="s">
        <v>79</v>
      </c>
      <c r="AW552" s="13" t="s">
        <v>33</v>
      </c>
      <c r="AX552" s="13" t="s">
        <v>72</v>
      </c>
      <c r="AY552" s="243" t="s">
        <v>295</v>
      </c>
    </row>
    <row r="553" s="14" customFormat="1">
      <c r="A553" s="14"/>
      <c r="B553" s="244"/>
      <c r="C553" s="245"/>
      <c r="D553" s="235" t="s">
        <v>307</v>
      </c>
      <c r="E553" s="246" t="s">
        <v>21</v>
      </c>
      <c r="F553" s="247" t="s">
        <v>1673</v>
      </c>
      <c r="G553" s="245"/>
      <c r="H553" s="248">
        <v>29.5</v>
      </c>
      <c r="I553" s="249"/>
      <c r="J553" s="245"/>
      <c r="K553" s="245"/>
      <c r="L553" s="250"/>
      <c r="M553" s="251"/>
      <c r="N553" s="252"/>
      <c r="O553" s="252"/>
      <c r="P553" s="252"/>
      <c r="Q553" s="252"/>
      <c r="R553" s="252"/>
      <c r="S553" s="252"/>
      <c r="T553" s="253"/>
      <c r="U553" s="14"/>
      <c r="V553" s="14"/>
      <c r="W553" s="14"/>
      <c r="X553" s="14"/>
      <c r="Y553" s="14"/>
      <c r="Z553" s="14"/>
      <c r="AA553" s="14"/>
      <c r="AB553" s="14"/>
      <c r="AC553" s="14"/>
      <c r="AD553" s="14"/>
      <c r="AE553" s="14"/>
      <c r="AT553" s="254" t="s">
        <v>307</v>
      </c>
      <c r="AU553" s="254" t="s">
        <v>81</v>
      </c>
      <c r="AV553" s="14" t="s">
        <v>81</v>
      </c>
      <c r="AW553" s="14" t="s">
        <v>33</v>
      </c>
      <c r="AX553" s="14" t="s">
        <v>72</v>
      </c>
      <c r="AY553" s="254" t="s">
        <v>295</v>
      </c>
    </row>
    <row r="554" s="13" customFormat="1">
      <c r="A554" s="13"/>
      <c r="B554" s="233"/>
      <c r="C554" s="234"/>
      <c r="D554" s="235" t="s">
        <v>307</v>
      </c>
      <c r="E554" s="236" t="s">
        <v>21</v>
      </c>
      <c r="F554" s="237" t="s">
        <v>1674</v>
      </c>
      <c r="G554" s="234"/>
      <c r="H554" s="236" t="s">
        <v>21</v>
      </c>
      <c r="I554" s="238"/>
      <c r="J554" s="234"/>
      <c r="K554" s="234"/>
      <c r="L554" s="239"/>
      <c r="M554" s="240"/>
      <c r="N554" s="241"/>
      <c r="O554" s="241"/>
      <c r="P554" s="241"/>
      <c r="Q554" s="241"/>
      <c r="R554" s="241"/>
      <c r="S554" s="241"/>
      <c r="T554" s="242"/>
      <c r="U554" s="13"/>
      <c r="V554" s="13"/>
      <c r="W554" s="13"/>
      <c r="X554" s="13"/>
      <c r="Y554" s="13"/>
      <c r="Z554" s="13"/>
      <c r="AA554" s="13"/>
      <c r="AB554" s="13"/>
      <c r="AC554" s="13"/>
      <c r="AD554" s="13"/>
      <c r="AE554" s="13"/>
      <c r="AT554" s="243" t="s">
        <v>307</v>
      </c>
      <c r="AU554" s="243" t="s">
        <v>81</v>
      </c>
      <c r="AV554" s="13" t="s">
        <v>79</v>
      </c>
      <c r="AW554" s="13" t="s">
        <v>33</v>
      </c>
      <c r="AX554" s="13" t="s">
        <v>72</v>
      </c>
      <c r="AY554" s="243" t="s">
        <v>295</v>
      </c>
    </row>
    <row r="555" s="14" customFormat="1">
      <c r="A555" s="14"/>
      <c r="B555" s="244"/>
      <c r="C555" s="245"/>
      <c r="D555" s="235" t="s">
        <v>307</v>
      </c>
      <c r="E555" s="246" t="s">
        <v>21</v>
      </c>
      <c r="F555" s="247" t="s">
        <v>1675</v>
      </c>
      <c r="G555" s="245"/>
      <c r="H555" s="248">
        <v>202.375</v>
      </c>
      <c r="I555" s="249"/>
      <c r="J555" s="245"/>
      <c r="K555" s="245"/>
      <c r="L555" s="250"/>
      <c r="M555" s="251"/>
      <c r="N555" s="252"/>
      <c r="O555" s="252"/>
      <c r="P555" s="252"/>
      <c r="Q555" s="252"/>
      <c r="R555" s="252"/>
      <c r="S555" s="252"/>
      <c r="T555" s="253"/>
      <c r="U555" s="14"/>
      <c r="V555" s="14"/>
      <c r="W555" s="14"/>
      <c r="X555" s="14"/>
      <c r="Y555" s="14"/>
      <c r="Z555" s="14"/>
      <c r="AA555" s="14"/>
      <c r="AB555" s="14"/>
      <c r="AC555" s="14"/>
      <c r="AD555" s="14"/>
      <c r="AE555" s="14"/>
      <c r="AT555" s="254" t="s">
        <v>307</v>
      </c>
      <c r="AU555" s="254" t="s">
        <v>81</v>
      </c>
      <c r="AV555" s="14" t="s">
        <v>81</v>
      </c>
      <c r="AW555" s="14" t="s">
        <v>33</v>
      </c>
      <c r="AX555" s="14" t="s">
        <v>72</v>
      </c>
      <c r="AY555" s="254" t="s">
        <v>295</v>
      </c>
    </row>
    <row r="556" s="13" customFormat="1">
      <c r="A556" s="13"/>
      <c r="B556" s="233"/>
      <c r="C556" s="234"/>
      <c r="D556" s="235" t="s">
        <v>307</v>
      </c>
      <c r="E556" s="236" t="s">
        <v>21</v>
      </c>
      <c r="F556" s="237" t="s">
        <v>1655</v>
      </c>
      <c r="G556" s="234"/>
      <c r="H556" s="236" t="s">
        <v>21</v>
      </c>
      <c r="I556" s="238"/>
      <c r="J556" s="234"/>
      <c r="K556" s="234"/>
      <c r="L556" s="239"/>
      <c r="M556" s="240"/>
      <c r="N556" s="241"/>
      <c r="O556" s="241"/>
      <c r="P556" s="241"/>
      <c r="Q556" s="241"/>
      <c r="R556" s="241"/>
      <c r="S556" s="241"/>
      <c r="T556" s="242"/>
      <c r="U556" s="13"/>
      <c r="V556" s="13"/>
      <c r="W556" s="13"/>
      <c r="X556" s="13"/>
      <c r="Y556" s="13"/>
      <c r="Z556" s="13"/>
      <c r="AA556" s="13"/>
      <c r="AB556" s="13"/>
      <c r="AC556" s="13"/>
      <c r="AD556" s="13"/>
      <c r="AE556" s="13"/>
      <c r="AT556" s="243" t="s">
        <v>307</v>
      </c>
      <c r="AU556" s="243" t="s">
        <v>81</v>
      </c>
      <c r="AV556" s="13" t="s">
        <v>79</v>
      </c>
      <c r="AW556" s="13" t="s">
        <v>33</v>
      </c>
      <c r="AX556" s="13" t="s">
        <v>72</v>
      </c>
      <c r="AY556" s="243" t="s">
        <v>295</v>
      </c>
    </row>
    <row r="557" s="14" customFormat="1">
      <c r="A557" s="14"/>
      <c r="B557" s="244"/>
      <c r="C557" s="245"/>
      <c r="D557" s="235" t="s">
        <v>307</v>
      </c>
      <c r="E557" s="246" t="s">
        <v>21</v>
      </c>
      <c r="F557" s="247" t="s">
        <v>1676</v>
      </c>
      <c r="G557" s="245"/>
      <c r="H557" s="248">
        <v>47.25</v>
      </c>
      <c r="I557" s="249"/>
      <c r="J557" s="245"/>
      <c r="K557" s="245"/>
      <c r="L557" s="250"/>
      <c r="M557" s="251"/>
      <c r="N557" s="252"/>
      <c r="O557" s="252"/>
      <c r="P557" s="252"/>
      <c r="Q557" s="252"/>
      <c r="R557" s="252"/>
      <c r="S557" s="252"/>
      <c r="T557" s="253"/>
      <c r="U557" s="14"/>
      <c r="V557" s="14"/>
      <c r="W557" s="14"/>
      <c r="X557" s="14"/>
      <c r="Y557" s="14"/>
      <c r="Z557" s="14"/>
      <c r="AA557" s="14"/>
      <c r="AB557" s="14"/>
      <c r="AC557" s="14"/>
      <c r="AD557" s="14"/>
      <c r="AE557" s="14"/>
      <c r="AT557" s="254" t="s">
        <v>307</v>
      </c>
      <c r="AU557" s="254" t="s">
        <v>81</v>
      </c>
      <c r="AV557" s="14" t="s">
        <v>81</v>
      </c>
      <c r="AW557" s="14" t="s">
        <v>33</v>
      </c>
      <c r="AX557" s="14" t="s">
        <v>72</v>
      </c>
      <c r="AY557" s="254" t="s">
        <v>295</v>
      </c>
    </row>
    <row r="558" s="13" customFormat="1">
      <c r="A558" s="13"/>
      <c r="B558" s="233"/>
      <c r="C558" s="234"/>
      <c r="D558" s="235" t="s">
        <v>307</v>
      </c>
      <c r="E558" s="236" t="s">
        <v>21</v>
      </c>
      <c r="F558" s="237" t="s">
        <v>864</v>
      </c>
      <c r="G558" s="234"/>
      <c r="H558" s="236" t="s">
        <v>21</v>
      </c>
      <c r="I558" s="238"/>
      <c r="J558" s="234"/>
      <c r="K558" s="234"/>
      <c r="L558" s="239"/>
      <c r="M558" s="240"/>
      <c r="N558" s="241"/>
      <c r="O558" s="241"/>
      <c r="P558" s="241"/>
      <c r="Q558" s="241"/>
      <c r="R558" s="241"/>
      <c r="S558" s="241"/>
      <c r="T558" s="242"/>
      <c r="U558" s="13"/>
      <c r="V558" s="13"/>
      <c r="W558" s="13"/>
      <c r="X558" s="13"/>
      <c r="Y558" s="13"/>
      <c r="Z558" s="13"/>
      <c r="AA558" s="13"/>
      <c r="AB558" s="13"/>
      <c r="AC558" s="13"/>
      <c r="AD558" s="13"/>
      <c r="AE558" s="13"/>
      <c r="AT558" s="243" t="s">
        <v>307</v>
      </c>
      <c r="AU558" s="243" t="s">
        <v>81</v>
      </c>
      <c r="AV558" s="13" t="s">
        <v>79</v>
      </c>
      <c r="AW558" s="13" t="s">
        <v>33</v>
      </c>
      <c r="AX558" s="13" t="s">
        <v>72</v>
      </c>
      <c r="AY558" s="243" t="s">
        <v>295</v>
      </c>
    </row>
    <row r="559" s="14" customFormat="1">
      <c r="A559" s="14"/>
      <c r="B559" s="244"/>
      <c r="C559" s="245"/>
      <c r="D559" s="235" t="s">
        <v>307</v>
      </c>
      <c r="E559" s="246" t="s">
        <v>21</v>
      </c>
      <c r="F559" s="247" t="s">
        <v>1677</v>
      </c>
      <c r="G559" s="245"/>
      <c r="H559" s="248">
        <v>14.5</v>
      </c>
      <c r="I559" s="249"/>
      <c r="J559" s="245"/>
      <c r="K559" s="245"/>
      <c r="L559" s="250"/>
      <c r="M559" s="251"/>
      <c r="N559" s="252"/>
      <c r="O559" s="252"/>
      <c r="P559" s="252"/>
      <c r="Q559" s="252"/>
      <c r="R559" s="252"/>
      <c r="S559" s="252"/>
      <c r="T559" s="253"/>
      <c r="U559" s="14"/>
      <c r="V559" s="14"/>
      <c r="W559" s="14"/>
      <c r="X559" s="14"/>
      <c r="Y559" s="14"/>
      <c r="Z559" s="14"/>
      <c r="AA559" s="14"/>
      <c r="AB559" s="14"/>
      <c r="AC559" s="14"/>
      <c r="AD559" s="14"/>
      <c r="AE559" s="14"/>
      <c r="AT559" s="254" t="s">
        <v>307</v>
      </c>
      <c r="AU559" s="254" t="s">
        <v>81</v>
      </c>
      <c r="AV559" s="14" t="s">
        <v>81</v>
      </c>
      <c r="AW559" s="14" t="s">
        <v>33</v>
      </c>
      <c r="AX559" s="14" t="s">
        <v>72</v>
      </c>
      <c r="AY559" s="254" t="s">
        <v>295</v>
      </c>
    </row>
    <row r="560" s="13" customFormat="1">
      <c r="A560" s="13"/>
      <c r="B560" s="233"/>
      <c r="C560" s="234"/>
      <c r="D560" s="235" t="s">
        <v>307</v>
      </c>
      <c r="E560" s="236" t="s">
        <v>21</v>
      </c>
      <c r="F560" s="237" t="s">
        <v>1593</v>
      </c>
      <c r="G560" s="234"/>
      <c r="H560" s="236" t="s">
        <v>21</v>
      </c>
      <c r="I560" s="238"/>
      <c r="J560" s="234"/>
      <c r="K560" s="234"/>
      <c r="L560" s="239"/>
      <c r="M560" s="240"/>
      <c r="N560" s="241"/>
      <c r="O560" s="241"/>
      <c r="P560" s="241"/>
      <c r="Q560" s="241"/>
      <c r="R560" s="241"/>
      <c r="S560" s="241"/>
      <c r="T560" s="242"/>
      <c r="U560" s="13"/>
      <c r="V560" s="13"/>
      <c r="W560" s="13"/>
      <c r="X560" s="13"/>
      <c r="Y560" s="13"/>
      <c r="Z560" s="13"/>
      <c r="AA560" s="13"/>
      <c r="AB560" s="13"/>
      <c r="AC560" s="13"/>
      <c r="AD560" s="13"/>
      <c r="AE560" s="13"/>
      <c r="AT560" s="243" t="s">
        <v>307</v>
      </c>
      <c r="AU560" s="243" t="s">
        <v>81</v>
      </c>
      <c r="AV560" s="13" t="s">
        <v>79</v>
      </c>
      <c r="AW560" s="13" t="s">
        <v>33</v>
      </c>
      <c r="AX560" s="13" t="s">
        <v>72</v>
      </c>
      <c r="AY560" s="243" t="s">
        <v>295</v>
      </c>
    </row>
    <row r="561" s="14" customFormat="1">
      <c r="A561" s="14"/>
      <c r="B561" s="244"/>
      <c r="C561" s="245"/>
      <c r="D561" s="235" t="s">
        <v>307</v>
      </c>
      <c r="E561" s="246" t="s">
        <v>21</v>
      </c>
      <c r="F561" s="247" t="s">
        <v>2299</v>
      </c>
      <c r="G561" s="245"/>
      <c r="H561" s="248">
        <v>30.925000000000001</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307</v>
      </c>
      <c r="AU561" s="254" t="s">
        <v>81</v>
      </c>
      <c r="AV561" s="14" t="s">
        <v>81</v>
      </c>
      <c r="AW561" s="14" t="s">
        <v>33</v>
      </c>
      <c r="AX561" s="14" t="s">
        <v>72</v>
      </c>
      <c r="AY561" s="254" t="s">
        <v>295</v>
      </c>
    </row>
    <row r="562" s="14" customFormat="1">
      <c r="A562" s="14"/>
      <c r="B562" s="244"/>
      <c r="C562" s="245"/>
      <c r="D562" s="235" t="s">
        <v>307</v>
      </c>
      <c r="E562" s="246" t="s">
        <v>21</v>
      </c>
      <c r="F562" s="247" t="s">
        <v>2300</v>
      </c>
      <c r="G562" s="245"/>
      <c r="H562" s="248">
        <v>-12.92</v>
      </c>
      <c r="I562" s="249"/>
      <c r="J562" s="245"/>
      <c r="K562" s="245"/>
      <c r="L562" s="250"/>
      <c r="M562" s="251"/>
      <c r="N562" s="252"/>
      <c r="O562" s="252"/>
      <c r="P562" s="252"/>
      <c r="Q562" s="252"/>
      <c r="R562" s="252"/>
      <c r="S562" s="252"/>
      <c r="T562" s="253"/>
      <c r="U562" s="14"/>
      <c r="V562" s="14"/>
      <c r="W562" s="14"/>
      <c r="X562" s="14"/>
      <c r="Y562" s="14"/>
      <c r="Z562" s="14"/>
      <c r="AA562" s="14"/>
      <c r="AB562" s="14"/>
      <c r="AC562" s="14"/>
      <c r="AD562" s="14"/>
      <c r="AE562" s="14"/>
      <c r="AT562" s="254" t="s">
        <v>307</v>
      </c>
      <c r="AU562" s="254" t="s">
        <v>81</v>
      </c>
      <c r="AV562" s="14" t="s">
        <v>81</v>
      </c>
      <c r="AW562" s="14" t="s">
        <v>33</v>
      </c>
      <c r="AX562" s="14" t="s">
        <v>72</v>
      </c>
      <c r="AY562" s="254" t="s">
        <v>295</v>
      </c>
    </row>
    <row r="563" s="14" customFormat="1">
      <c r="A563" s="14"/>
      <c r="B563" s="244"/>
      <c r="C563" s="245"/>
      <c r="D563" s="235" t="s">
        <v>307</v>
      </c>
      <c r="E563" s="246" t="s">
        <v>21</v>
      </c>
      <c r="F563" s="247" t="s">
        <v>2301</v>
      </c>
      <c r="G563" s="245"/>
      <c r="H563" s="248">
        <v>-0.59999999999999998</v>
      </c>
      <c r="I563" s="249"/>
      <c r="J563" s="245"/>
      <c r="K563" s="245"/>
      <c r="L563" s="250"/>
      <c r="M563" s="251"/>
      <c r="N563" s="252"/>
      <c r="O563" s="252"/>
      <c r="P563" s="252"/>
      <c r="Q563" s="252"/>
      <c r="R563" s="252"/>
      <c r="S563" s="252"/>
      <c r="T563" s="253"/>
      <c r="U563" s="14"/>
      <c r="V563" s="14"/>
      <c r="W563" s="14"/>
      <c r="X563" s="14"/>
      <c r="Y563" s="14"/>
      <c r="Z563" s="14"/>
      <c r="AA563" s="14"/>
      <c r="AB563" s="14"/>
      <c r="AC563" s="14"/>
      <c r="AD563" s="14"/>
      <c r="AE563" s="14"/>
      <c r="AT563" s="254" t="s">
        <v>307</v>
      </c>
      <c r="AU563" s="254" t="s">
        <v>81</v>
      </c>
      <c r="AV563" s="14" t="s">
        <v>81</v>
      </c>
      <c r="AW563" s="14" t="s">
        <v>33</v>
      </c>
      <c r="AX563" s="14" t="s">
        <v>72</v>
      </c>
      <c r="AY563" s="254" t="s">
        <v>295</v>
      </c>
    </row>
    <row r="564" s="13" customFormat="1">
      <c r="A564" s="13"/>
      <c r="B564" s="233"/>
      <c r="C564" s="234"/>
      <c r="D564" s="235" t="s">
        <v>307</v>
      </c>
      <c r="E564" s="236" t="s">
        <v>21</v>
      </c>
      <c r="F564" s="237" t="s">
        <v>2293</v>
      </c>
      <c r="G564" s="234"/>
      <c r="H564" s="236" t="s">
        <v>21</v>
      </c>
      <c r="I564" s="238"/>
      <c r="J564" s="234"/>
      <c r="K564" s="234"/>
      <c r="L564" s="239"/>
      <c r="M564" s="240"/>
      <c r="N564" s="241"/>
      <c r="O564" s="241"/>
      <c r="P564" s="241"/>
      <c r="Q564" s="241"/>
      <c r="R564" s="241"/>
      <c r="S564" s="241"/>
      <c r="T564" s="242"/>
      <c r="U564" s="13"/>
      <c r="V564" s="13"/>
      <c r="W564" s="13"/>
      <c r="X564" s="13"/>
      <c r="Y564" s="13"/>
      <c r="Z564" s="13"/>
      <c r="AA564" s="13"/>
      <c r="AB564" s="13"/>
      <c r="AC564" s="13"/>
      <c r="AD564" s="13"/>
      <c r="AE564" s="13"/>
      <c r="AT564" s="243" t="s">
        <v>307</v>
      </c>
      <c r="AU564" s="243" t="s">
        <v>81</v>
      </c>
      <c r="AV564" s="13" t="s">
        <v>79</v>
      </c>
      <c r="AW564" s="13" t="s">
        <v>33</v>
      </c>
      <c r="AX564" s="13" t="s">
        <v>72</v>
      </c>
      <c r="AY564" s="243" t="s">
        <v>295</v>
      </c>
    </row>
    <row r="565" s="14" customFormat="1">
      <c r="A565" s="14"/>
      <c r="B565" s="244"/>
      <c r="C565" s="245"/>
      <c r="D565" s="235" t="s">
        <v>307</v>
      </c>
      <c r="E565" s="246" t="s">
        <v>21</v>
      </c>
      <c r="F565" s="247" t="s">
        <v>2302</v>
      </c>
      <c r="G565" s="245"/>
      <c r="H565" s="248">
        <v>32.799999999999997</v>
      </c>
      <c r="I565" s="249"/>
      <c r="J565" s="245"/>
      <c r="K565" s="245"/>
      <c r="L565" s="250"/>
      <c r="M565" s="251"/>
      <c r="N565" s="252"/>
      <c r="O565" s="252"/>
      <c r="P565" s="252"/>
      <c r="Q565" s="252"/>
      <c r="R565" s="252"/>
      <c r="S565" s="252"/>
      <c r="T565" s="253"/>
      <c r="U565" s="14"/>
      <c r="V565" s="14"/>
      <c r="W565" s="14"/>
      <c r="X565" s="14"/>
      <c r="Y565" s="14"/>
      <c r="Z565" s="14"/>
      <c r="AA565" s="14"/>
      <c r="AB565" s="14"/>
      <c r="AC565" s="14"/>
      <c r="AD565" s="14"/>
      <c r="AE565" s="14"/>
      <c r="AT565" s="254" t="s">
        <v>307</v>
      </c>
      <c r="AU565" s="254" t="s">
        <v>81</v>
      </c>
      <c r="AV565" s="14" t="s">
        <v>81</v>
      </c>
      <c r="AW565" s="14" t="s">
        <v>33</v>
      </c>
      <c r="AX565" s="14" t="s">
        <v>72</v>
      </c>
      <c r="AY565" s="254" t="s">
        <v>295</v>
      </c>
    </row>
    <row r="566" s="14" customFormat="1">
      <c r="A566" s="14"/>
      <c r="B566" s="244"/>
      <c r="C566" s="245"/>
      <c r="D566" s="235" t="s">
        <v>307</v>
      </c>
      <c r="E566" s="246" t="s">
        <v>21</v>
      </c>
      <c r="F566" s="247" t="s">
        <v>2301</v>
      </c>
      <c r="G566" s="245"/>
      <c r="H566" s="248">
        <v>-0.59999999999999998</v>
      </c>
      <c r="I566" s="249"/>
      <c r="J566" s="245"/>
      <c r="K566" s="245"/>
      <c r="L566" s="250"/>
      <c r="M566" s="251"/>
      <c r="N566" s="252"/>
      <c r="O566" s="252"/>
      <c r="P566" s="252"/>
      <c r="Q566" s="252"/>
      <c r="R566" s="252"/>
      <c r="S566" s="252"/>
      <c r="T566" s="253"/>
      <c r="U566" s="14"/>
      <c r="V566" s="14"/>
      <c r="W566" s="14"/>
      <c r="X566" s="14"/>
      <c r="Y566" s="14"/>
      <c r="Z566" s="14"/>
      <c r="AA566" s="14"/>
      <c r="AB566" s="14"/>
      <c r="AC566" s="14"/>
      <c r="AD566" s="14"/>
      <c r="AE566" s="14"/>
      <c r="AT566" s="254" t="s">
        <v>307</v>
      </c>
      <c r="AU566" s="254" t="s">
        <v>81</v>
      </c>
      <c r="AV566" s="14" t="s">
        <v>81</v>
      </c>
      <c r="AW566" s="14" t="s">
        <v>33</v>
      </c>
      <c r="AX566" s="14" t="s">
        <v>72</v>
      </c>
      <c r="AY566" s="254" t="s">
        <v>295</v>
      </c>
    </row>
    <row r="567" s="13" customFormat="1">
      <c r="A567" s="13"/>
      <c r="B567" s="233"/>
      <c r="C567" s="234"/>
      <c r="D567" s="235" t="s">
        <v>307</v>
      </c>
      <c r="E567" s="236" t="s">
        <v>21</v>
      </c>
      <c r="F567" s="237" t="s">
        <v>2294</v>
      </c>
      <c r="G567" s="234"/>
      <c r="H567" s="236" t="s">
        <v>21</v>
      </c>
      <c r="I567" s="238"/>
      <c r="J567" s="234"/>
      <c r="K567" s="234"/>
      <c r="L567" s="239"/>
      <c r="M567" s="240"/>
      <c r="N567" s="241"/>
      <c r="O567" s="241"/>
      <c r="P567" s="241"/>
      <c r="Q567" s="241"/>
      <c r="R567" s="241"/>
      <c r="S567" s="241"/>
      <c r="T567" s="242"/>
      <c r="U567" s="13"/>
      <c r="V567" s="13"/>
      <c r="W567" s="13"/>
      <c r="X567" s="13"/>
      <c r="Y567" s="13"/>
      <c r="Z567" s="13"/>
      <c r="AA567" s="13"/>
      <c r="AB567" s="13"/>
      <c r="AC567" s="13"/>
      <c r="AD567" s="13"/>
      <c r="AE567" s="13"/>
      <c r="AT567" s="243" t="s">
        <v>307</v>
      </c>
      <c r="AU567" s="243" t="s">
        <v>81</v>
      </c>
      <c r="AV567" s="13" t="s">
        <v>79</v>
      </c>
      <c r="AW567" s="13" t="s">
        <v>33</v>
      </c>
      <c r="AX567" s="13" t="s">
        <v>72</v>
      </c>
      <c r="AY567" s="243" t="s">
        <v>295</v>
      </c>
    </row>
    <row r="568" s="14" customFormat="1">
      <c r="A568" s="14"/>
      <c r="B568" s="244"/>
      <c r="C568" s="245"/>
      <c r="D568" s="235" t="s">
        <v>307</v>
      </c>
      <c r="E568" s="246" t="s">
        <v>21</v>
      </c>
      <c r="F568" s="247" t="s">
        <v>2303</v>
      </c>
      <c r="G568" s="245"/>
      <c r="H568" s="248">
        <v>26.024999999999999</v>
      </c>
      <c r="I568" s="249"/>
      <c r="J568" s="245"/>
      <c r="K568" s="245"/>
      <c r="L568" s="250"/>
      <c r="M568" s="251"/>
      <c r="N568" s="252"/>
      <c r="O568" s="252"/>
      <c r="P568" s="252"/>
      <c r="Q568" s="252"/>
      <c r="R568" s="252"/>
      <c r="S568" s="252"/>
      <c r="T568" s="253"/>
      <c r="U568" s="14"/>
      <c r="V568" s="14"/>
      <c r="W568" s="14"/>
      <c r="X568" s="14"/>
      <c r="Y568" s="14"/>
      <c r="Z568" s="14"/>
      <c r="AA568" s="14"/>
      <c r="AB568" s="14"/>
      <c r="AC568" s="14"/>
      <c r="AD568" s="14"/>
      <c r="AE568" s="14"/>
      <c r="AT568" s="254" t="s">
        <v>307</v>
      </c>
      <c r="AU568" s="254" t="s">
        <v>81</v>
      </c>
      <c r="AV568" s="14" t="s">
        <v>81</v>
      </c>
      <c r="AW568" s="14" t="s">
        <v>33</v>
      </c>
      <c r="AX568" s="14" t="s">
        <v>72</v>
      </c>
      <c r="AY568" s="254" t="s">
        <v>295</v>
      </c>
    </row>
    <row r="569" s="14" customFormat="1">
      <c r="A569" s="14"/>
      <c r="B569" s="244"/>
      <c r="C569" s="245"/>
      <c r="D569" s="235" t="s">
        <v>307</v>
      </c>
      <c r="E569" s="246" t="s">
        <v>21</v>
      </c>
      <c r="F569" s="247" t="s">
        <v>2301</v>
      </c>
      <c r="G569" s="245"/>
      <c r="H569" s="248">
        <v>-0.59999999999999998</v>
      </c>
      <c r="I569" s="249"/>
      <c r="J569" s="245"/>
      <c r="K569" s="245"/>
      <c r="L569" s="250"/>
      <c r="M569" s="251"/>
      <c r="N569" s="252"/>
      <c r="O569" s="252"/>
      <c r="P569" s="252"/>
      <c r="Q569" s="252"/>
      <c r="R569" s="252"/>
      <c r="S569" s="252"/>
      <c r="T569" s="253"/>
      <c r="U569" s="14"/>
      <c r="V569" s="14"/>
      <c r="W569" s="14"/>
      <c r="X569" s="14"/>
      <c r="Y569" s="14"/>
      <c r="Z569" s="14"/>
      <c r="AA569" s="14"/>
      <c r="AB569" s="14"/>
      <c r="AC569" s="14"/>
      <c r="AD569" s="14"/>
      <c r="AE569" s="14"/>
      <c r="AT569" s="254" t="s">
        <v>307</v>
      </c>
      <c r="AU569" s="254" t="s">
        <v>81</v>
      </c>
      <c r="AV569" s="14" t="s">
        <v>81</v>
      </c>
      <c r="AW569" s="14" t="s">
        <v>33</v>
      </c>
      <c r="AX569" s="14" t="s">
        <v>72</v>
      </c>
      <c r="AY569" s="254" t="s">
        <v>295</v>
      </c>
    </row>
    <row r="570" s="13" customFormat="1">
      <c r="A570" s="13"/>
      <c r="B570" s="233"/>
      <c r="C570" s="234"/>
      <c r="D570" s="235" t="s">
        <v>307</v>
      </c>
      <c r="E570" s="236" t="s">
        <v>21</v>
      </c>
      <c r="F570" s="237" t="s">
        <v>1596</v>
      </c>
      <c r="G570" s="234"/>
      <c r="H570" s="236" t="s">
        <v>21</v>
      </c>
      <c r="I570" s="238"/>
      <c r="J570" s="234"/>
      <c r="K570" s="234"/>
      <c r="L570" s="239"/>
      <c r="M570" s="240"/>
      <c r="N570" s="241"/>
      <c r="O570" s="241"/>
      <c r="P570" s="241"/>
      <c r="Q570" s="241"/>
      <c r="R570" s="241"/>
      <c r="S570" s="241"/>
      <c r="T570" s="242"/>
      <c r="U570" s="13"/>
      <c r="V570" s="13"/>
      <c r="W570" s="13"/>
      <c r="X570" s="13"/>
      <c r="Y570" s="13"/>
      <c r="Z570" s="13"/>
      <c r="AA570" s="13"/>
      <c r="AB570" s="13"/>
      <c r="AC570" s="13"/>
      <c r="AD570" s="13"/>
      <c r="AE570" s="13"/>
      <c r="AT570" s="243" t="s">
        <v>307</v>
      </c>
      <c r="AU570" s="243" t="s">
        <v>81</v>
      </c>
      <c r="AV570" s="13" t="s">
        <v>79</v>
      </c>
      <c r="AW570" s="13" t="s">
        <v>33</v>
      </c>
      <c r="AX570" s="13" t="s">
        <v>72</v>
      </c>
      <c r="AY570" s="243" t="s">
        <v>295</v>
      </c>
    </row>
    <row r="571" s="14" customFormat="1">
      <c r="A571" s="14"/>
      <c r="B571" s="244"/>
      <c r="C571" s="245"/>
      <c r="D571" s="235" t="s">
        <v>307</v>
      </c>
      <c r="E571" s="246" t="s">
        <v>21</v>
      </c>
      <c r="F571" s="247" t="s">
        <v>1680</v>
      </c>
      <c r="G571" s="245"/>
      <c r="H571" s="248">
        <v>26.625</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307</v>
      </c>
      <c r="AU571" s="254" t="s">
        <v>81</v>
      </c>
      <c r="AV571" s="14" t="s">
        <v>81</v>
      </c>
      <c r="AW571" s="14" t="s">
        <v>33</v>
      </c>
      <c r="AX571" s="14" t="s">
        <v>72</v>
      </c>
      <c r="AY571" s="254" t="s">
        <v>295</v>
      </c>
    </row>
    <row r="572" s="14" customFormat="1">
      <c r="A572" s="14"/>
      <c r="B572" s="244"/>
      <c r="C572" s="245"/>
      <c r="D572" s="235" t="s">
        <v>307</v>
      </c>
      <c r="E572" s="246" t="s">
        <v>21</v>
      </c>
      <c r="F572" s="247" t="s">
        <v>1681</v>
      </c>
      <c r="G572" s="245"/>
      <c r="H572" s="248">
        <v>-5.8799999999999999</v>
      </c>
      <c r="I572" s="249"/>
      <c r="J572" s="245"/>
      <c r="K572" s="245"/>
      <c r="L572" s="250"/>
      <c r="M572" s="251"/>
      <c r="N572" s="252"/>
      <c r="O572" s="252"/>
      <c r="P572" s="252"/>
      <c r="Q572" s="252"/>
      <c r="R572" s="252"/>
      <c r="S572" s="252"/>
      <c r="T572" s="253"/>
      <c r="U572" s="14"/>
      <c r="V572" s="14"/>
      <c r="W572" s="14"/>
      <c r="X572" s="14"/>
      <c r="Y572" s="14"/>
      <c r="Z572" s="14"/>
      <c r="AA572" s="14"/>
      <c r="AB572" s="14"/>
      <c r="AC572" s="14"/>
      <c r="AD572" s="14"/>
      <c r="AE572" s="14"/>
      <c r="AT572" s="254" t="s">
        <v>307</v>
      </c>
      <c r="AU572" s="254" t="s">
        <v>81</v>
      </c>
      <c r="AV572" s="14" t="s">
        <v>81</v>
      </c>
      <c r="AW572" s="14" t="s">
        <v>33</v>
      </c>
      <c r="AX572" s="14" t="s">
        <v>72</v>
      </c>
      <c r="AY572" s="254" t="s">
        <v>295</v>
      </c>
    </row>
    <row r="573" s="13" customFormat="1">
      <c r="A573" s="13"/>
      <c r="B573" s="233"/>
      <c r="C573" s="234"/>
      <c r="D573" s="235" t="s">
        <v>307</v>
      </c>
      <c r="E573" s="236" t="s">
        <v>21</v>
      </c>
      <c r="F573" s="237" t="s">
        <v>1532</v>
      </c>
      <c r="G573" s="234"/>
      <c r="H573" s="236" t="s">
        <v>21</v>
      </c>
      <c r="I573" s="238"/>
      <c r="J573" s="234"/>
      <c r="K573" s="234"/>
      <c r="L573" s="239"/>
      <c r="M573" s="240"/>
      <c r="N573" s="241"/>
      <c r="O573" s="241"/>
      <c r="P573" s="241"/>
      <c r="Q573" s="241"/>
      <c r="R573" s="241"/>
      <c r="S573" s="241"/>
      <c r="T573" s="242"/>
      <c r="U573" s="13"/>
      <c r="V573" s="13"/>
      <c r="W573" s="13"/>
      <c r="X573" s="13"/>
      <c r="Y573" s="13"/>
      <c r="Z573" s="13"/>
      <c r="AA573" s="13"/>
      <c r="AB573" s="13"/>
      <c r="AC573" s="13"/>
      <c r="AD573" s="13"/>
      <c r="AE573" s="13"/>
      <c r="AT573" s="243" t="s">
        <v>307</v>
      </c>
      <c r="AU573" s="243" t="s">
        <v>81</v>
      </c>
      <c r="AV573" s="13" t="s">
        <v>79</v>
      </c>
      <c r="AW573" s="13" t="s">
        <v>33</v>
      </c>
      <c r="AX573" s="13" t="s">
        <v>72</v>
      </c>
      <c r="AY573" s="243" t="s">
        <v>295</v>
      </c>
    </row>
    <row r="574" s="14" customFormat="1">
      <c r="A574" s="14"/>
      <c r="B574" s="244"/>
      <c r="C574" s="245"/>
      <c r="D574" s="235" t="s">
        <v>307</v>
      </c>
      <c r="E574" s="246" t="s">
        <v>21</v>
      </c>
      <c r="F574" s="247" t="s">
        <v>2304</v>
      </c>
      <c r="G574" s="245"/>
      <c r="H574" s="248">
        <v>6.2450000000000001</v>
      </c>
      <c r="I574" s="249"/>
      <c r="J574" s="245"/>
      <c r="K574" s="245"/>
      <c r="L574" s="250"/>
      <c r="M574" s="251"/>
      <c r="N574" s="252"/>
      <c r="O574" s="252"/>
      <c r="P574" s="252"/>
      <c r="Q574" s="252"/>
      <c r="R574" s="252"/>
      <c r="S574" s="252"/>
      <c r="T574" s="253"/>
      <c r="U574" s="14"/>
      <c r="V574" s="14"/>
      <c r="W574" s="14"/>
      <c r="X574" s="14"/>
      <c r="Y574" s="14"/>
      <c r="Z574" s="14"/>
      <c r="AA574" s="14"/>
      <c r="AB574" s="14"/>
      <c r="AC574" s="14"/>
      <c r="AD574" s="14"/>
      <c r="AE574" s="14"/>
      <c r="AT574" s="254" t="s">
        <v>307</v>
      </c>
      <c r="AU574" s="254" t="s">
        <v>81</v>
      </c>
      <c r="AV574" s="14" t="s">
        <v>81</v>
      </c>
      <c r="AW574" s="14" t="s">
        <v>33</v>
      </c>
      <c r="AX574" s="14" t="s">
        <v>72</v>
      </c>
      <c r="AY574" s="254" t="s">
        <v>295</v>
      </c>
    </row>
    <row r="575" s="13" customFormat="1">
      <c r="A575" s="13"/>
      <c r="B575" s="233"/>
      <c r="C575" s="234"/>
      <c r="D575" s="235" t="s">
        <v>307</v>
      </c>
      <c r="E575" s="236" t="s">
        <v>21</v>
      </c>
      <c r="F575" s="237" t="s">
        <v>1612</v>
      </c>
      <c r="G575" s="234"/>
      <c r="H575" s="236" t="s">
        <v>21</v>
      </c>
      <c r="I575" s="238"/>
      <c r="J575" s="234"/>
      <c r="K575" s="234"/>
      <c r="L575" s="239"/>
      <c r="M575" s="240"/>
      <c r="N575" s="241"/>
      <c r="O575" s="241"/>
      <c r="P575" s="241"/>
      <c r="Q575" s="241"/>
      <c r="R575" s="241"/>
      <c r="S575" s="241"/>
      <c r="T575" s="242"/>
      <c r="U575" s="13"/>
      <c r="V575" s="13"/>
      <c r="W575" s="13"/>
      <c r="X575" s="13"/>
      <c r="Y575" s="13"/>
      <c r="Z575" s="13"/>
      <c r="AA575" s="13"/>
      <c r="AB575" s="13"/>
      <c r="AC575" s="13"/>
      <c r="AD575" s="13"/>
      <c r="AE575" s="13"/>
      <c r="AT575" s="243" t="s">
        <v>307</v>
      </c>
      <c r="AU575" s="243" t="s">
        <v>81</v>
      </c>
      <c r="AV575" s="13" t="s">
        <v>79</v>
      </c>
      <c r="AW575" s="13" t="s">
        <v>33</v>
      </c>
      <c r="AX575" s="13" t="s">
        <v>72</v>
      </c>
      <c r="AY575" s="243" t="s">
        <v>295</v>
      </c>
    </row>
    <row r="576" s="14" customFormat="1">
      <c r="A576" s="14"/>
      <c r="B576" s="244"/>
      <c r="C576" s="245"/>
      <c r="D576" s="235" t="s">
        <v>307</v>
      </c>
      <c r="E576" s="246" t="s">
        <v>21</v>
      </c>
      <c r="F576" s="247" t="s">
        <v>2305</v>
      </c>
      <c r="G576" s="245"/>
      <c r="H576" s="248">
        <v>32.149999999999999</v>
      </c>
      <c r="I576" s="249"/>
      <c r="J576" s="245"/>
      <c r="K576" s="245"/>
      <c r="L576" s="250"/>
      <c r="M576" s="251"/>
      <c r="N576" s="252"/>
      <c r="O576" s="252"/>
      <c r="P576" s="252"/>
      <c r="Q576" s="252"/>
      <c r="R576" s="252"/>
      <c r="S576" s="252"/>
      <c r="T576" s="253"/>
      <c r="U576" s="14"/>
      <c r="V576" s="14"/>
      <c r="W576" s="14"/>
      <c r="X576" s="14"/>
      <c r="Y576" s="14"/>
      <c r="Z576" s="14"/>
      <c r="AA576" s="14"/>
      <c r="AB576" s="14"/>
      <c r="AC576" s="14"/>
      <c r="AD576" s="14"/>
      <c r="AE576" s="14"/>
      <c r="AT576" s="254" t="s">
        <v>307</v>
      </c>
      <c r="AU576" s="254" t="s">
        <v>81</v>
      </c>
      <c r="AV576" s="14" t="s">
        <v>81</v>
      </c>
      <c r="AW576" s="14" t="s">
        <v>33</v>
      </c>
      <c r="AX576" s="14" t="s">
        <v>72</v>
      </c>
      <c r="AY576" s="254" t="s">
        <v>295</v>
      </c>
    </row>
    <row r="577" s="14" customFormat="1">
      <c r="A577" s="14"/>
      <c r="B577" s="244"/>
      <c r="C577" s="245"/>
      <c r="D577" s="235" t="s">
        <v>307</v>
      </c>
      <c r="E577" s="246" t="s">
        <v>21</v>
      </c>
      <c r="F577" s="247" t="s">
        <v>2301</v>
      </c>
      <c r="G577" s="245"/>
      <c r="H577" s="248">
        <v>-0.59999999999999998</v>
      </c>
      <c r="I577" s="249"/>
      <c r="J577" s="245"/>
      <c r="K577" s="245"/>
      <c r="L577" s="250"/>
      <c r="M577" s="251"/>
      <c r="N577" s="252"/>
      <c r="O577" s="252"/>
      <c r="P577" s="252"/>
      <c r="Q577" s="252"/>
      <c r="R577" s="252"/>
      <c r="S577" s="252"/>
      <c r="T577" s="253"/>
      <c r="U577" s="14"/>
      <c r="V577" s="14"/>
      <c r="W577" s="14"/>
      <c r="X577" s="14"/>
      <c r="Y577" s="14"/>
      <c r="Z577" s="14"/>
      <c r="AA577" s="14"/>
      <c r="AB577" s="14"/>
      <c r="AC577" s="14"/>
      <c r="AD577" s="14"/>
      <c r="AE577" s="14"/>
      <c r="AT577" s="254" t="s">
        <v>307</v>
      </c>
      <c r="AU577" s="254" t="s">
        <v>81</v>
      </c>
      <c r="AV577" s="14" t="s">
        <v>81</v>
      </c>
      <c r="AW577" s="14" t="s">
        <v>33</v>
      </c>
      <c r="AX577" s="14" t="s">
        <v>72</v>
      </c>
      <c r="AY577" s="254" t="s">
        <v>295</v>
      </c>
    </row>
    <row r="578" s="13" customFormat="1">
      <c r="A578" s="13"/>
      <c r="B578" s="233"/>
      <c r="C578" s="234"/>
      <c r="D578" s="235" t="s">
        <v>307</v>
      </c>
      <c r="E578" s="236" t="s">
        <v>21</v>
      </c>
      <c r="F578" s="237" t="s">
        <v>1656</v>
      </c>
      <c r="G578" s="234"/>
      <c r="H578" s="236" t="s">
        <v>21</v>
      </c>
      <c r="I578" s="238"/>
      <c r="J578" s="234"/>
      <c r="K578" s="234"/>
      <c r="L578" s="239"/>
      <c r="M578" s="240"/>
      <c r="N578" s="241"/>
      <c r="O578" s="241"/>
      <c r="P578" s="241"/>
      <c r="Q578" s="241"/>
      <c r="R578" s="241"/>
      <c r="S578" s="241"/>
      <c r="T578" s="242"/>
      <c r="U578" s="13"/>
      <c r="V578" s="13"/>
      <c r="W578" s="13"/>
      <c r="X578" s="13"/>
      <c r="Y578" s="13"/>
      <c r="Z578" s="13"/>
      <c r="AA578" s="13"/>
      <c r="AB578" s="13"/>
      <c r="AC578" s="13"/>
      <c r="AD578" s="13"/>
      <c r="AE578" s="13"/>
      <c r="AT578" s="243" t="s">
        <v>307</v>
      </c>
      <c r="AU578" s="243" t="s">
        <v>81</v>
      </c>
      <c r="AV578" s="13" t="s">
        <v>79</v>
      </c>
      <c r="AW578" s="13" t="s">
        <v>33</v>
      </c>
      <c r="AX578" s="13" t="s">
        <v>72</v>
      </c>
      <c r="AY578" s="243" t="s">
        <v>295</v>
      </c>
    </row>
    <row r="579" s="14" customFormat="1">
      <c r="A579" s="14"/>
      <c r="B579" s="244"/>
      <c r="C579" s="245"/>
      <c r="D579" s="235" t="s">
        <v>307</v>
      </c>
      <c r="E579" s="246" t="s">
        <v>21</v>
      </c>
      <c r="F579" s="247" t="s">
        <v>1657</v>
      </c>
      <c r="G579" s="245"/>
      <c r="H579" s="248">
        <v>22.5</v>
      </c>
      <c r="I579" s="249"/>
      <c r="J579" s="245"/>
      <c r="K579" s="245"/>
      <c r="L579" s="250"/>
      <c r="M579" s="251"/>
      <c r="N579" s="252"/>
      <c r="O579" s="252"/>
      <c r="P579" s="252"/>
      <c r="Q579" s="252"/>
      <c r="R579" s="252"/>
      <c r="S579" s="252"/>
      <c r="T579" s="253"/>
      <c r="U579" s="14"/>
      <c r="V579" s="14"/>
      <c r="W579" s="14"/>
      <c r="X579" s="14"/>
      <c r="Y579" s="14"/>
      <c r="Z579" s="14"/>
      <c r="AA579" s="14"/>
      <c r="AB579" s="14"/>
      <c r="AC579" s="14"/>
      <c r="AD579" s="14"/>
      <c r="AE579" s="14"/>
      <c r="AT579" s="254" t="s">
        <v>307</v>
      </c>
      <c r="AU579" s="254" t="s">
        <v>81</v>
      </c>
      <c r="AV579" s="14" t="s">
        <v>81</v>
      </c>
      <c r="AW579" s="14" t="s">
        <v>33</v>
      </c>
      <c r="AX579" s="14" t="s">
        <v>72</v>
      </c>
      <c r="AY579" s="254" t="s">
        <v>295</v>
      </c>
    </row>
    <row r="580" s="13" customFormat="1">
      <c r="A580" s="13"/>
      <c r="B580" s="233"/>
      <c r="C580" s="234"/>
      <c r="D580" s="235" t="s">
        <v>307</v>
      </c>
      <c r="E580" s="236" t="s">
        <v>21</v>
      </c>
      <c r="F580" s="237" t="s">
        <v>1674</v>
      </c>
      <c r="G580" s="234"/>
      <c r="H580" s="236" t="s">
        <v>21</v>
      </c>
      <c r="I580" s="238"/>
      <c r="J580" s="234"/>
      <c r="K580" s="234"/>
      <c r="L580" s="239"/>
      <c r="M580" s="240"/>
      <c r="N580" s="241"/>
      <c r="O580" s="241"/>
      <c r="P580" s="241"/>
      <c r="Q580" s="241"/>
      <c r="R580" s="241"/>
      <c r="S580" s="241"/>
      <c r="T580" s="242"/>
      <c r="U580" s="13"/>
      <c r="V580" s="13"/>
      <c r="W580" s="13"/>
      <c r="X580" s="13"/>
      <c r="Y580" s="13"/>
      <c r="Z580" s="13"/>
      <c r="AA580" s="13"/>
      <c r="AB580" s="13"/>
      <c r="AC580" s="13"/>
      <c r="AD580" s="13"/>
      <c r="AE580" s="13"/>
      <c r="AT580" s="243" t="s">
        <v>307</v>
      </c>
      <c r="AU580" s="243" t="s">
        <v>81</v>
      </c>
      <c r="AV580" s="13" t="s">
        <v>79</v>
      </c>
      <c r="AW580" s="13" t="s">
        <v>33</v>
      </c>
      <c r="AX580" s="13" t="s">
        <v>72</v>
      </c>
      <c r="AY580" s="243" t="s">
        <v>295</v>
      </c>
    </row>
    <row r="581" s="14" customFormat="1">
      <c r="A581" s="14"/>
      <c r="B581" s="244"/>
      <c r="C581" s="245"/>
      <c r="D581" s="235" t="s">
        <v>307</v>
      </c>
      <c r="E581" s="246" t="s">
        <v>21</v>
      </c>
      <c r="F581" s="247" t="s">
        <v>1675</v>
      </c>
      <c r="G581" s="245"/>
      <c r="H581" s="248">
        <v>202.375</v>
      </c>
      <c r="I581" s="249"/>
      <c r="J581" s="245"/>
      <c r="K581" s="245"/>
      <c r="L581" s="250"/>
      <c r="M581" s="251"/>
      <c r="N581" s="252"/>
      <c r="O581" s="252"/>
      <c r="P581" s="252"/>
      <c r="Q581" s="252"/>
      <c r="R581" s="252"/>
      <c r="S581" s="252"/>
      <c r="T581" s="253"/>
      <c r="U581" s="14"/>
      <c r="V581" s="14"/>
      <c r="W581" s="14"/>
      <c r="X581" s="14"/>
      <c r="Y581" s="14"/>
      <c r="Z581" s="14"/>
      <c r="AA581" s="14"/>
      <c r="AB581" s="14"/>
      <c r="AC581" s="14"/>
      <c r="AD581" s="14"/>
      <c r="AE581" s="14"/>
      <c r="AT581" s="254" t="s">
        <v>307</v>
      </c>
      <c r="AU581" s="254" t="s">
        <v>81</v>
      </c>
      <c r="AV581" s="14" t="s">
        <v>81</v>
      </c>
      <c r="AW581" s="14" t="s">
        <v>33</v>
      </c>
      <c r="AX581" s="14" t="s">
        <v>72</v>
      </c>
      <c r="AY581" s="254" t="s">
        <v>295</v>
      </c>
    </row>
    <row r="582" s="15" customFormat="1">
      <c r="A582" s="15"/>
      <c r="B582" s="255"/>
      <c r="C582" s="256"/>
      <c r="D582" s="235" t="s">
        <v>307</v>
      </c>
      <c r="E582" s="257" t="s">
        <v>1200</v>
      </c>
      <c r="F582" s="258" t="s">
        <v>312</v>
      </c>
      <c r="G582" s="256"/>
      <c r="H582" s="259">
        <v>823.10000000000002</v>
      </c>
      <c r="I582" s="260"/>
      <c r="J582" s="256"/>
      <c r="K582" s="256"/>
      <c r="L582" s="261"/>
      <c r="M582" s="262"/>
      <c r="N582" s="263"/>
      <c r="O582" s="263"/>
      <c r="P582" s="263"/>
      <c r="Q582" s="263"/>
      <c r="R582" s="263"/>
      <c r="S582" s="263"/>
      <c r="T582" s="264"/>
      <c r="U582" s="15"/>
      <c r="V582" s="15"/>
      <c r="W582" s="15"/>
      <c r="X582" s="15"/>
      <c r="Y582" s="15"/>
      <c r="Z582" s="15"/>
      <c r="AA582" s="15"/>
      <c r="AB582" s="15"/>
      <c r="AC582" s="15"/>
      <c r="AD582" s="15"/>
      <c r="AE582" s="15"/>
      <c r="AT582" s="265" t="s">
        <v>307</v>
      </c>
      <c r="AU582" s="265" t="s">
        <v>81</v>
      </c>
      <c r="AV582" s="15" t="s">
        <v>303</v>
      </c>
      <c r="AW582" s="15" t="s">
        <v>33</v>
      </c>
      <c r="AX582" s="15" t="s">
        <v>79</v>
      </c>
      <c r="AY582" s="265" t="s">
        <v>295</v>
      </c>
    </row>
    <row r="583" s="2" customFormat="1" ht="37.8" customHeight="1">
      <c r="A583" s="40"/>
      <c r="B583" s="41"/>
      <c r="C583" s="215" t="s">
        <v>1627</v>
      </c>
      <c r="D583" s="215" t="s">
        <v>298</v>
      </c>
      <c r="E583" s="216" t="s">
        <v>1685</v>
      </c>
      <c r="F583" s="217" t="s">
        <v>1686</v>
      </c>
      <c r="G583" s="218" t="s">
        <v>301</v>
      </c>
      <c r="H583" s="219">
        <v>823.10000000000002</v>
      </c>
      <c r="I583" s="220"/>
      <c r="J583" s="221">
        <f>ROUND(I583*H583,2)</f>
        <v>0</v>
      </c>
      <c r="K583" s="217" t="s">
        <v>302</v>
      </c>
      <c r="L583" s="46"/>
      <c r="M583" s="222" t="s">
        <v>21</v>
      </c>
      <c r="N583" s="223" t="s">
        <v>43</v>
      </c>
      <c r="O583" s="86"/>
      <c r="P583" s="224">
        <f>O583*H583</f>
        <v>0</v>
      </c>
      <c r="Q583" s="224">
        <v>0.00025999999999999998</v>
      </c>
      <c r="R583" s="224">
        <f>Q583*H583</f>
        <v>0.21400599999999997</v>
      </c>
      <c r="S583" s="224">
        <v>0</v>
      </c>
      <c r="T583" s="225">
        <f>S583*H583</f>
        <v>0</v>
      </c>
      <c r="U583" s="40"/>
      <c r="V583" s="40"/>
      <c r="W583" s="40"/>
      <c r="X583" s="40"/>
      <c r="Y583" s="40"/>
      <c r="Z583" s="40"/>
      <c r="AA583" s="40"/>
      <c r="AB583" s="40"/>
      <c r="AC583" s="40"/>
      <c r="AD583" s="40"/>
      <c r="AE583" s="40"/>
      <c r="AR583" s="226" t="s">
        <v>373</v>
      </c>
      <c r="AT583" s="226" t="s">
        <v>298</v>
      </c>
      <c r="AU583" s="226" t="s">
        <v>81</v>
      </c>
      <c r="AY583" s="19" t="s">
        <v>295</v>
      </c>
      <c r="BE583" s="227">
        <f>IF(N583="základní",J583,0)</f>
        <v>0</v>
      </c>
      <c r="BF583" s="227">
        <f>IF(N583="snížená",J583,0)</f>
        <v>0</v>
      </c>
      <c r="BG583" s="227">
        <f>IF(N583="zákl. přenesená",J583,0)</f>
        <v>0</v>
      </c>
      <c r="BH583" s="227">
        <f>IF(N583="sníž. přenesená",J583,0)</f>
        <v>0</v>
      </c>
      <c r="BI583" s="227">
        <f>IF(N583="nulová",J583,0)</f>
        <v>0</v>
      </c>
      <c r="BJ583" s="19" t="s">
        <v>79</v>
      </c>
      <c r="BK583" s="227">
        <f>ROUND(I583*H583,2)</f>
        <v>0</v>
      </c>
      <c r="BL583" s="19" t="s">
        <v>373</v>
      </c>
      <c r="BM583" s="226" t="s">
        <v>2306</v>
      </c>
    </row>
    <row r="584" s="2" customFormat="1">
      <c r="A584" s="40"/>
      <c r="B584" s="41"/>
      <c r="C584" s="42"/>
      <c r="D584" s="228" t="s">
        <v>305</v>
      </c>
      <c r="E584" s="42"/>
      <c r="F584" s="229" t="s">
        <v>1688</v>
      </c>
      <c r="G584" s="42"/>
      <c r="H584" s="42"/>
      <c r="I584" s="230"/>
      <c r="J584" s="42"/>
      <c r="K584" s="42"/>
      <c r="L584" s="46"/>
      <c r="M584" s="231"/>
      <c r="N584" s="232"/>
      <c r="O584" s="86"/>
      <c r="P584" s="86"/>
      <c r="Q584" s="86"/>
      <c r="R584" s="86"/>
      <c r="S584" s="86"/>
      <c r="T584" s="87"/>
      <c r="U584" s="40"/>
      <c r="V584" s="40"/>
      <c r="W584" s="40"/>
      <c r="X584" s="40"/>
      <c r="Y584" s="40"/>
      <c r="Z584" s="40"/>
      <c r="AA584" s="40"/>
      <c r="AB584" s="40"/>
      <c r="AC584" s="40"/>
      <c r="AD584" s="40"/>
      <c r="AE584" s="40"/>
      <c r="AT584" s="19" t="s">
        <v>305</v>
      </c>
      <c r="AU584" s="19" t="s">
        <v>81</v>
      </c>
    </row>
    <row r="585" s="14" customFormat="1">
      <c r="A585" s="14"/>
      <c r="B585" s="244"/>
      <c r="C585" s="245"/>
      <c r="D585" s="235" t="s">
        <v>307</v>
      </c>
      <c r="E585" s="246" t="s">
        <v>21</v>
      </c>
      <c r="F585" s="247" t="s">
        <v>1200</v>
      </c>
      <c r="G585" s="245"/>
      <c r="H585" s="248">
        <v>823.10000000000002</v>
      </c>
      <c r="I585" s="249"/>
      <c r="J585" s="245"/>
      <c r="K585" s="245"/>
      <c r="L585" s="250"/>
      <c r="M585" s="251"/>
      <c r="N585" s="252"/>
      <c r="O585" s="252"/>
      <c r="P585" s="252"/>
      <c r="Q585" s="252"/>
      <c r="R585" s="252"/>
      <c r="S585" s="252"/>
      <c r="T585" s="253"/>
      <c r="U585" s="14"/>
      <c r="V585" s="14"/>
      <c r="W585" s="14"/>
      <c r="X585" s="14"/>
      <c r="Y585" s="14"/>
      <c r="Z585" s="14"/>
      <c r="AA585" s="14"/>
      <c r="AB585" s="14"/>
      <c r="AC585" s="14"/>
      <c r="AD585" s="14"/>
      <c r="AE585" s="14"/>
      <c r="AT585" s="254" t="s">
        <v>307</v>
      </c>
      <c r="AU585" s="254" t="s">
        <v>81</v>
      </c>
      <c r="AV585" s="14" t="s">
        <v>81</v>
      </c>
      <c r="AW585" s="14" t="s">
        <v>33</v>
      </c>
      <c r="AX585" s="14" t="s">
        <v>72</v>
      </c>
      <c r="AY585" s="254" t="s">
        <v>295</v>
      </c>
    </row>
    <row r="586" s="15" customFormat="1">
      <c r="A586" s="15"/>
      <c r="B586" s="255"/>
      <c r="C586" s="256"/>
      <c r="D586" s="235" t="s">
        <v>307</v>
      </c>
      <c r="E586" s="257" t="s">
        <v>21</v>
      </c>
      <c r="F586" s="258" t="s">
        <v>312</v>
      </c>
      <c r="G586" s="256"/>
      <c r="H586" s="259">
        <v>823.10000000000002</v>
      </c>
      <c r="I586" s="260"/>
      <c r="J586" s="256"/>
      <c r="K586" s="256"/>
      <c r="L586" s="261"/>
      <c r="M586" s="266"/>
      <c r="N586" s="267"/>
      <c r="O586" s="267"/>
      <c r="P586" s="267"/>
      <c r="Q586" s="267"/>
      <c r="R586" s="267"/>
      <c r="S586" s="267"/>
      <c r="T586" s="268"/>
      <c r="U586" s="15"/>
      <c r="V586" s="15"/>
      <c r="W586" s="15"/>
      <c r="X586" s="15"/>
      <c r="Y586" s="15"/>
      <c r="Z586" s="15"/>
      <c r="AA586" s="15"/>
      <c r="AB586" s="15"/>
      <c r="AC586" s="15"/>
      <c r="AD586" s="15"/>
      <c r="AE586" s="15"/>
      <c r="AT586" s="265" t="s">
        <v>307</v>
      </c>
      <c r="AU586" s="265" t="s">
        <v>81</v>
      </c>
      <c r="AV586" s="15" t="s">
        <v>303</v>
      </c>
      <c r="AW586" s="15" t="s">
        <v>33</v>
      </c>
      <c r="AX586" s="15" t="s">
        <v>79</v>
      </c>
      <c r="AY586" s="265" t="s">
        <v>295</v>
      </c>
    </row>
    <row r="587" s="2" customFormat="1" ht="6.96" customHeight="1">
      <c r="A587" s="40"/>
      <c r="B587" s="61"/>
      <c r="C587" s="62"/>
      <c r="D587" s="62"/>
      <c r="E587" s="62"/>
      <c r="F587" s="62"/>
      <c r="G587" s="62"/>
      <c r="H587" s="62"/>
      <c r="I587" s="62"/>
      <c r="J587" s="62"/>
      <c r="K587" s="62"/>
      <c r="L587" s="46"/>
      <c r="M587" s="40"/>
      <c r="O587" s="40"/>
      <c r="P587" s="40"/>
      <c r="Q587" s="40"/>
      <c r="R587" s="40"/>
      <c r="S587" s="40"/>
      <c r="T587" s="40"/>
      <c r="U587" s="40"/>
      <c r="V587" s="40"/>
      <c r="W587" s="40"/>
      <c r="X587" s="40"/>
      <c r="Y587" s="40"/>
      <c r="Z587" s="40"/>
      <c r="AA587" s="40"/>
      <c r="AB587" s="40"/>
      <c r="AC587" s="40"/>
      <c r="AD587" s="40"/>
      <c r="AE587" s="40"/>
    </row>
  </sheetData>
  <sheetProtection sheet="1" autoFilter="0" formatColumns="0" formatRows="0" objects="1" scenarios="1" spinCount="100000" saltValue="hMzey6DGdaHiPKnEqY7rvPts9aB7AyhZiTkj8ZbNrcMvYkVABtbhlV/JkxoI0F4vP/s0ztvXavYk0NghkcYGEQ==" hashValue="L7WLE3r+iYmQvwIgnV6DyMYiSFN9/tG8lZN8mbI1F5hjvbfPZd5Ro9g3q7A19H5WtxOg+484kUxtVZzzaCwScA==" algorithmName="SHA-512" password="CC4B"/>
  <autoFilter ref="C105:K586"/>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hyperlinks>
    <hyperlink ref="F110" r:id="rId1" display="https://podminky.urs.cz/item/CS_URS_2023_01/317944321"/>
    <hyperlink ref="F116" r:id="rId2" display="https://podminky.urs.cz/item/CS_URS_2023_01/611131101"/>
    <hyperlink ref="F120" r:id="rId3" display="https://podminky.urs.cz/item/CS_URS_2023_01/611321141"/>
    <hyperlink ref="F134" r:id="rId4" display="https://podminky.urs.cz/item/CS_URS_2023_01/611321191"/>
    <hyperlink ref="F138" r:id="rId5" display="https://podminky.urs.cz/item/CS_URS_2023_01/619991011"/>
    <hyperlink ref="F142" r:id="rId6" display="https://podminky.urs.cz/item/CS_URS_2023_01/631311114"/>
    <hyperlink ref="F147" r:id="rId7" display="https://podminky.urs.cz/item/CS_URS_2023_01/631319011"/>
    <hyperlink ref="F149" r:id="rId8" display="https://podminky.urs.cz/item/CS_URS_2023_01/631362021"/>
    <hyperlink ref="F154" r:id="rId9" display="https://podminky.urs.cz/item/CS_URS_2023_01/634112113"/>
    <hyperlink ref="F159" r:id="rId10" display="https://podminky.urs.cz/item/CS_URS_2023_01/642944121"/>
    <hyperlink ref="F165" r:id="rId11" display="https://podminky.urs.cz/item/CS_URS_2023_01/949101111"/>
    <hyperlink ref="F169" r:id="rId12" display="https://podminky.urs.cz/item/CS_URS_2023_01/952901111"/>
    <hyperlink ref="F176" r:id="rId13" display="https://podminky.urs.cz/item/CS_URS_2023_01/998012104"/>
    <hyperlink ref="F180" r:id="rId14" display="https://podminky.urs.cz/item/CS_URS_2023_01/713121111"/>
    <hyperlink ref="F200" r:id="rId15" display="https://podminky.urs.cz/item/CS_URS_2023_01/998713104"/>
    <hyperlink ref="F207" r:id="rId16" display="https://podminky.urs.cz/item/CS_URS_2023_01/763111321"/>
    <hyperlink ref="F212" r:id="rId17" display="https://podminky.urs.cz/item/CS_URS_2023_01/763111331"/>
    <hyperlink ref="F217" r:id="rId18" display="https://podminky.urs.cz/item/CS_URS_2023_01/763111333"/>
    <hyperlink ref="F222" r:id="rId19" display="https://podminky.urs.cz/item/CS_URS_2023_01/763111346"/>
    <hyperlink ref="F227" r:id="rId20" display="https://podminky.urs.cz/item/CS_URS_2023_01/763111458"/>
    <hyperlink ref="F233" r:id="rId21" display="https://podminky.urs.cz/item/CS_URS_2023_01/763111460"/>
    <hyperlink ref="F239" r:id="rId22" display="https://podminky.urs.cz/item/CS_URS_2023_01/763111713"/>
    <hyperlink ref="F244" r:id="rId23" display="https://podminky.urs.cz/item/CS_URS_2023_01/763111742"/>
    <hyperlink ref="F251" r:id="rId24" display="https://podminky.urs.cz/item/CS_URS_2023_01/763121422"/>
    <hyperlink ref="F256" r:id="rId25" display="https://podminky.urs.cz/item/CS_URS_2023_01/763121471"/>
    <hyperlink ref="F261" r:id="rId26" display="https://podminky.urs.cz/item/CS_URS_2023_01/763121751"/>
    <hyperlink ref="F263" r:id="rId27" display="https://podminky.urs.cz/item/CS_URS_2023_01/763164535"/>
    <hyperlink ref="F268" r:id="rId28" display="https://podminky.urs.cz/item/CS_URS_2023_01/763164615"/>
    <hyperlink ref="F273" r:id="rId29" display="https://podminky.urs.cz/item/CS_URS_2023_01/763172322"/>
    <hyperlink ref="F278" r:id="rId30" display="https://podminky.urs.cz/item/CS_URS_2023_01/763172323"/>
    <hyperlink ref="F283" r:id="rId31" display="https://podminky.urs.cz/item/CS_URS_2023_01/763172325"/>
    <hyperlink ref="F288" r:id="rId32" display="https://podminky.urs.cz/item/CS_URS_2023_01/763172327"/>
    <hyperlink ref="F293" r:id="rId33" display="https://podminky.urs.cz/item/CS_URS_2023_01/763173111"/>
    <hyperlink ref="F296" r:id="rId34" display="https://podminky.urs.cz/item/CS_URS_2023_01/763173113"/>
    <hyperlink ref="F299" r:id="rId35" display="https://podminky.urs.cz/item/CS_URS_2023_01/763173132"/>
    <hyperlink ref="F302" r:id="rId36" display="https://podminky.urs.cz/item/CS_URS_2023_01/763181311"/>
    <hyperlink ref="F339" r:id="rId37" display="https://podminky.urs.cz/item/CS_URS_2023_01/763181411"/>
    <hyperlink ref="F350" r:id="rId38" display="https://podminky.urs.cz/item/CS_URS_2023_01/763183111"/>
    <hyperlink ref="F355" r:id="rId39" display="https://podminky.urs.cz/item/CS_URS_2023_01/998763102"/>
    <hyperlink ref="F358" r:id="rId40" display="https://podminky.urs.cz/item/CS_URS_2023_01/766660021"/>
    <hyperlink ref="F382" r:id="rId41" display="https://podminky.urs.cz/item/CS_URS_2023_01/766660717"/>
    <hyperlink ref="F396" r:id="rId42" display="https://podminky.urs.cz/item/CS_URS_2023_01/998766104"/>
    <hyperlink ref="F399" r:id="rId43" display="https://podminky.urs.cz/item/CS_URS_2023_01/771121011"/>
    <hyperlink ref="F403" r:id="rId44" display="https://podminky.urs.cz/item/CS_URS_2023_01/771474112"/>
    <hyperlink ref="F409" r:id="rId45" display="https://podminky.urs.cz/item/CS_URS_2023_01/771574263"/>
    <hyperlink ref="F423" r:id="rId46" display="https://podminky.urs.cz/item/CS_URS_2023_01/771591112"/>
    <hyperlink ref="F427" r:id="rId47" display="https://podminky.urs.cz/item/CS_URS_2023_01/771592011"/>
    <hyperlink ref="F431" r:id="rId48" display="https://podminky.urs.cz/item/CS_URS_2023_01/998771104"/>
    <hyperlink ref="F434" r:id="rId49" display="https://podminky.urs.cz/item/CS_URS_2023_01/776111311"/>
    <hyperlink ref="F438" r:id="rId50" display="https://podminky.urs.cz/item/CS_URS_2023_01/776121112"/>
    <hyperlink ref="F442" r:id="rId51" display="https://podminky.urs.cz/item/CS_URS_2023_01/776141112"/>
    <hyperlink ref="F446" r:id="rId52" display="https://podminky.urs.cz/item/CS_URS_2023_01/776221111"/>
    <hyperlink ref="F457" r:id="rId53" display="https://podminky.urs.cz/item/CS_URS_2023_01/776421312"/>
    <hyperlink ref="F465" r:id="rId54" display="https://podminky.urs.cz/item/CS_URS_2023_01/776991121"/>
    <hyperlink ref="F469" r:id="rId55" display="https://podminky.urs.cz/item/CS_URS_2023_01/998776104"/>
    <hyperlink ref="F472" r:id="rId56" display="https://podminky.urs.cz/item/CS_URS_2023_01/781121011"/>
    <hyperlink ref="F476" r:id="rId57" display="https://podminky.urs.cz/item/CS_URS_2023_01/781131112"/>
    <hyperlink ref="F492" r:id="rId58" display="https://podminky.urs.cz/item/CS_URS_2023_01/781474112"/>
    <hyperlink ref="F507" r:id="rId59" display="https://podminky.urs.cz/item/CS_URS_2023_01/781495211"/>
    <hyperlink ref="F511" r:id="rId60" display="https://podminky.urs.cz/item/CS_URS_2023_01/998781104"/>
    <hyperlink ref="F517" r:id="rId61" display="https://podminky.urs.cz/item/CS_URS_2023_01/784111011"/>
    <hyperlink ref="F521" r:id="rId62" display="https://podminky.urs.cz/item/CS_URS_2023_01/784121001"/>
    <hyperlink ref="F541" r:id="rId63" display="https://podminky.urs.cz/item/CS_URS_2023_01/784171111"/>
    <hyperlink ref="F547" r:id="rId64" display="https://podminky.urs.cz/item/CS_URS_2023_01/784181101"/>
    <hyperlink ref="F584" r:id="rId65" display="https://podminky.urs.cz/item/CS_URS_2023_01/784211101"/>
  </hyperlinks>
  <pageMargins left="0.39375" right="0.39375" top="0.39375" bottom="0.39375" header="0" footer="0"/>
  <pageSetup paperSize="9" orientation="portrait" blackAndWhite="1" fitToHeight="100"/>
  <headerFooter>
    <oddFooter>&amp;CStrana &amp;P z &amp;N</oddFooter>
  </headerFooter>
  <drawing r:id="rId66"/>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146</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877</v>
      </c>
      <c r="F9" s="1"/>
      <c r="G9" s="1"/>
      <c r="H9" s="1"/>
      <c r="L9" s="22"/>
    </row>
    <row r="10" s="1" customFormat="1" ht="12" customHeight="1">
      <c r="B10" s="22"/>
      <c r="D10" s="145" t="s">
        <v>267</v>
      </c>
      <c r="L10" s="22"/>
    </row>
    <row r="11" s="2" customFormat="1" ht="16.5" customHeight="1">
      <c r="A11" s="40"/>
      <c r="B11" s="46"/>
      <c r="C11" s="40"/>
      <c r="D11" s="40"/>
      <c r="E11" s="158" t="s">
        <v>1203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2307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ROUND((SUM(BE93:BE201)),  2)</f>
        <v>0</v>
      </c>
      <c r="G37" s="40"/>
      <c r="H37" s="40"/>
      <c r="I37" s="160">
        <v>0.20999999999999999</v>
      </c>
      <c r="J37" s="159">
        <f>ROUND(((SUM(BE93:BE201))*I37),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ROUND((SUM(BF93:BF201)),  2)</f>
        <v>0</v>
      </c>
      <c r="G38" s="40"/>
      <c r="H38" s="40"/>
      <c r="I38" s="160">
        <v>0.14999999999999999</v>
      </c>
      <c r="J38" s="159">
        <f>ROUND(((SUM(BF93:BF201))*I38),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ROUND((SUM(BG93:BG201)),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ROUND((SUM(BH93:BH201)),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ROUND((SUM(BI93:BI201)),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877</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1203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SO-02.2.7 - Vybavení kuchyněk</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276</v>
      </c>
      <c r="E68" s="180"/>
      <c r="F68" s="180"/>
      <c r="G68" s="180"/>
      <c r="H68" s="180"/>
      <c r="I68" s="180"/>
      <c r="J68" s="181">
        <f>J94</f>
        <v>0</v>
      </c>
      <c r="K68" s="178"/>
      <c r="L68" s="182"/>
      <c r="S68" s="9"/>
      <c r="T68" s="9"/>
      <c r="U68" s="9"/>
      <c r="V68" s="9"/>
      <c r="W68" s="9"/>
      <c r="X68" s="9"/>
      <c r="Y68" s="9"/>
      <c r="Z68" s="9"/>
      <c r="AA68" s="9"/>
      <c r="AB68" s="9"/>
      <c r="AC68" s="9"/>
      <c r="AD68" s="9"/>
      <c r="AE68" s="9"/>
    </row>
    <row r="69" s="10" customFormat="1" ht="19.92" customHeight="1">
      <c r="A69" s="10"/>
      <c r="B69" s="183"/>
      <c r="C69" s="127"/>
      <c r="D69" s="184" t="s">
        <v>279</v>
      </c>
      <c r="E69" s="185"/>
      <c r="F69" s="185"/>
      <c r="G69" s="185"/>
      <c r="H69" s="185"/>
      <c r="I69" s="185"/>
      <c r="J69" s="186">
        <f>J95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280</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Rekonstrukce a modernizace VŠ kolejí Kounicova 50</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265</v>
      </c>
      <c r="D80" s="24"/>
      <c r="E80" s="24"/>
      <c r="F80" s="24"/>
      <c r="G80" s="24"/>
      <c r="H80" s="24"/>
      <c r="I80" s="24"/>
      <c r="J80" s="24"/>
      <c r="K80" s="24"/>
      <c r="L80" s="22"/>
    </row>
    <row r="81" s="1" customFormat="1" ht="16.5" customHeight="1">
      <c r="B81" s="23"/>
      <c r="C81" s="24"/>
      <c r="D81" s="24"/>
      <c r="E81" s="172" t="s">
        <v>877</v>
      </c>
      <c r="F81" s="24"/>
      <c r="G81" s="24"/>
      <c r="H81" s="24"/>
      <c r="I81" s="24"/>
      <c r="J81" s="24"/>
      <c r="K81" s="24"/>
      <c r="L81" s="22"/>
    </row>
    <row r="82" s="1" customFormat="1" ht="12" customHeight="1">
      <c r="B82" s="23"/>
      <c r="C82" s="34" t="s">
        <v>267</v>
      </c>
      <c r="D82" s="24"/>
      <c r="E82" s="24"/>
      <c r="F82" s="24"/>
      <c r="G82" s="24"/>
      <c r="H82" s="24"/>
      <c r="I82" s="24"/>
      <c r="J82" s="24"/>
      <c r="K82" s="24"/>
      <c r="L82" s="22"/>
    </row>
    <row r="83" s="2" customFormat="1" ht="16.5" customHeight="1">
      <c r="A83" s="40"/>
      <c r="B83" s="41"/>
      <c r="C83" s="42"/>
      <c r="D83" s="42"/>
      <c r="E83" s="269" t="s">
        <v>1203</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401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SO-02.2.7 - Vybavení kuchyněk</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F16</f>
        <v>Kounicova 50, Brno</v>
      </c>
      <c r="G87" s="42"/>
      <c r="H87" s="42"/>
      <c r="I87" s="34" t="s">
        <v>24</v>
      </c>
      <c r="J87" s="74" t="str">
        <f>IF(J16="","",J16)</f>
        <v>20. 3. 2023</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26</v>
      </c>
      <c r="D89" s="42"/>
      <c r="E89" s="42"/>
      <c r="F89" s="29" t="str">
        <f>E19</f>
        <v>Intar a.s.</v>
      </c>
      <c r="G89" s="42"/>
      <c r="H89" s="42"/>
      <c r="I89" s="34" t="s">
        <v>32</v>
      </c>
      <c r="J89" s="38" t="str">
        <f>E25</f>
        <v>Intar a.s.</v>
      </c>
      <c r="K89" s="42"/>
      <c r="L89" s="147"/>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IF(E22="","",E22)</f>
        <v>Vyplň údaj</v>
      </c>
      <c r="G90" s="42"/>
      <c r="H90" s="42"/>
      <c r="I90" s="34" t="s">
        <v>34</v>
      </c>
      <c r="J90" s="38" t="str">
        <f>E28</f>
        <v>Toman Martin</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281</v>
      </c>
      <c r="D92" s="191" t="s">
        <v>57</v>
      </c>
      <c r="E92" s="191" t="s">
        <v>53</v>
      </c>
      <c r="F92" s="191" t="s">
        <v>54</v>
      </c>
      <c r="G92" s="191" t="s">
        <v>282</v>
      </c>
      <c r="H92" s="191" t="s">
        <v>283</v>
      </c>
      <c r="I92" s="191" t="s">
        <v>284</v>
      </c>
      <c r="J92" s="191" t="s">
        <v>271</v>
      </c>
      <c r="K92" s="192" t="s">
        <v>285</v>
      </c>
      <c r="L92" s="193"/>
      <c r="M92" s="94" t="s">
        <v>21</v>
      </c>
      <c r="N92" s="95" t="s">
        <v>42</v>
      </c>
      <c r="O92" s="95" t="s">
        <v>286</v>
      </c>
      <c r="P92" s="95" t="s">
        <v>287</v>
      </c>
      <c r="Q92" s="95" t="s">
        <v>288</v>
      </c>
      <c r="R92" s="95" t="s">
        <v>289</v>
      </c>
      <c r="S92" s="95" t="s">
        <v>290</v>
      </c>
      <c r="T92" s="96" t="s">
        <v>291</v>
      </c>
      <c r="U92" s="188"/>
      <c r="V92" s="188"/>
      <c r="W92" s="188"/>
      <c r="X92" s="188"/>
      <c r="Y92" s="188"/>
      <c r="Z92" s="188"/>
      <c r="AA92" s="188"/>
      <c r="AB92" s="188"/>
      <c r="AC92" s="188"/>
      <c r="AD92" s="188"/>
      <c r="AE92" s="188"/>
    </row>
    <row r="93" s="2" customFormat="1" ht="22.8" customHeight="1">
      <c r="A93" s="40"/>
      <c r="B93" s="41"/>
      <c r="C93" s="101" t="s">
        <v>292</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272</v>
      </c>
      <c r="BK93" s="198">
        <f>BK94</f>
        <v>0</v>
      </c>
    </row>
    <row r="94" s="12" customFormat="1" ht="25.92" customHeight="1">
      <c r="A94" s="12"/>
      <c r="B94" s="199"/>
      <c r="C94" s="200"/>
      <c r="D94" s="201" t="s">
        <v>71</v>
      </c>
      <c r="E94" s="202" t="s">
        <v>366</v>
      </c>
      <c r="F94" s="202" t="s">
        <v>367</v>
      </c>
      <c r="G94" s="200"/>
      <c r="H94" s="200"/>
      <c r="I94" s="203"/>
      <c r="J94" s="204">
        <f>BK94</f>
        <v>0</v>
      </c>
      <c r="K94" s="200"/>
      <c r="L94" s="205"/>
      <c r="M94" s="206"/>
      <c r="N94" s="207"/>
      <c r="O94" s="207"/>
      <c r="P94" s="208">
        <f>P95</f>
        <v>0</v>
      </c>
      <c r="Q94" s="207"/>
      <c r="R94" s="208">
        <f>R95</f>
        <v>0</v>
      </c>
      <c r="S94" s="207"/>
      <c r="T94" s="209">
        <f>T95</f>
        <v>0</v>
      </c>
      <c r="U94" s="12"/>
      <c r="V94" s="12"/>
      <c r="W94" s="12"/>
      <c r="X94" s="12"/>
      <c r="Y94" s="12"/>
      <c r="Z94" s="12"/>
      <c r="AA94" s="12"/>
      <c r="AB94" s="12"/>
      <c r="AC94" s="12"/>
      <c r="AD94" s="12"/>
      <c r="AE94" s="12"/>
      <c r="AR94" s="210" t="s">
        <v>81</v>
      </c>
      <c r="AT94" s="211" t="s">
        <v>71</v>
      </c>
      <c r="AU94" s="211" t="s">
        <v>72</v>
      </c>
      <c r="AY94" s="210" t="s">
        <v>295</v>
      </c>
      <c r="BK94" s="212">
        <f>BK95</f>
        <v>0</v>
      </c>
    </row>
    <row r="95" s="12" customFormat="1" ht="22.8" customHeight="1">
      <c r="A95" s="12"/>
      <c r="B95" s="199"/>
      <c r="C95" s="200"/>
      <c r="D95" s="201" t="s">
        <v>71</v>
      </c>
      <c r="E95" s="213" t="s">
        <v>391</v>
      </c>
      <c r="F95" s="213" t="s">
        <v>392</v>
      </c>
      <c r="G95" s="200"/>
      <c r="H95" s="200"/>
      <c r="I95" s="203"/>
      <c r="J95" s="214">
        <f>BK95</f>
        <v>0</v>
      </c>
      <c r="K95" s="200"/>
      <c r="L95" s="205"/>
      <c r="M95" s="206"/>
      <c r="N95" s="207"/>
      <c r="O95" s="207"/>
      <c r="P95" s="208">
        <f>SUM(P96:P201)</f>
        <v>0</v>
      </c>
      <c r="Q95" s="207"/>
      <c r="R95" s="208">
        <f>SUM(R96:R201)</f>
        <v>0</v>
      </c>
      <c r="S95" s="207"/>
      <c r="T95" s="209">
        <f>SUM(T96:T201)</f>
        <v>0</v>
      </c>
      <c r="U95" s="12"/>
      <c r="V95" s="12"/>
      <c r="W95" s="12"/>
      <c r="X95" s="12"/>
      <c r="Y95" s="12"/>
      <c r="Z95" s="12"/>
      <c r="AA95" s="12"/>
      <c r="AB95" s="12"/>
      <c r="AC95" s="12"/>
      <c r="AD95" s="12"/>
      <c r="AE95" s="12"/>
      <c r="AR95" s="210" t="s">
        <v>81</v>
      </c>
      <c r="AT95" s="211" t="s">
        <v>71</v>
      </c>
      <c r="AU95" s="211" t="s">
        <v>79</v>
      </c>
      <c r="AY95" s="210" t="s">
        <v>295</v>
      </c>
      <c r="BK95" s="212">
        <f>SUM(BK96:BK201)</f>
        <v>0</v>
      </c>
    </row>
    <row r="96" s="2" customFormat="1" ht="37.8" customHeight="1">
      <c r="A96" s="40"/>
      <c r="B96" s="41"/>
      <c r="C96" s="215" t="s">
        <v>79</v>
      </c>
      <c r="D96" s="215" t="s">
        <v>298</v>
      </c>
      <c r="E96" s="216" t="s">
        <v>2308</v>
      </c>
      <c r="F96" s="217" t="s">
        <v>2309</v>
      </c>
      <c r="G96" s="218" t="s">
        <v>459</v>
      </c>
      <c r="H96" s="219">
        <v>10</v>
      </c>
      <c r="I96" s="220"/>
      <c r="J96" s="221">
        <f>ROUND(I96*H96,2)</f>
        <v>0</v>
      </c>
      <c r="K96" s="217" t="s">
        <v>523</v>
      </c>
      <c r="L96" s="46"/>
      <c r="M96" s="222" t="s">
        <v>21</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373</v>
      </c>
      <c r="AT96" s="226" t="s">
        <v>298</v>
      </c>
      <c r="AU96" s="226" t="s">
        <v>81</v>
      </c>
      <c r="AY96" s="19" t="s">
        <v>295</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373</v>
      </c>
      <c r="BM96" s="226" t="s">
        <v>2310</v>
      </c>
    </row>
    <row r="97" s="14" customFormat="1">
      <c r="A97" s="14"/>
      <c r="B97" s="244"/>
      <c r="C97" s="245"/>
      <c r="D97" s="235" t="s">
        <v>307</v>
      </c>
      <c r="E97" s="246" t="s">
        <v>21</v>
      </c>
      <c r="F97" s="247" t="s">
        <v>597</v>
      </c>
      <c r="G97" s="245"/>
      <c r="H97" s="248">
        <v>1</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307</v>
      </c>
      <c r="AU97" s="254" t="s">
        <v>81</v>
      </c>
      <c r="AV97" s="14" t="s">
        <v>81</v>
      </c>
      <c r="AW97" s="14" t="s">
        <v>33</v>
      </c>
      <c r="AX97" s="14" t="s">
        <v>72</v>
      </c>
      <c r="AY97" s="254" t="s">
        <v>295</v>
      </c>
    </row>
    <row r="98" s="14" customFormat="1">
      <c r="A98" s="14"/>
      <c r="B98" s="244"/>
      <c r="C98" s="245"/>
      <c r="D98" s="235" t="s">
        <v>307</v>
      </c>
      <c r="E98" s="246" t="s">
        <v>21</v>
      </c>
      <c r="F98" s="247" t="s">
        <v>598</v>
      </c>
      <c r="G98" s="245"/>
      <c r="H98" s="248">
        <v>1</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307</v>
      </c>
      <c r="AU98" s="254" t="s">
        <v>81</v>
      </c>
      <c r="AV98" s="14" t="s">
        <v>81</v>
      </c>
      <c r="AW98" s="14" t="s">
        <v>33</v>
      </c>
      <c r="AX98" s="14" t="s">
        <v>72</v>
      </c>
      <c r="AY98" s="254" t="s">
        <v>295</v>
      </c>
    </row>
    <row r="99" s="14" customFormat="1">
      <c r="A99" s="14"/>
      <c r="B99" s="244"/>
      <c r="C99" s="245"/>
      <c r="D99" s="235" t="s">
        <v>307</v>
      </c>
      <c r="E99" s="246" t="s">
        <v>21</v>
      </c>
      <c r="F99" s="247" t="s">
        <v>599</v>
      </c>
      <c r="G99" s="245"/>
      <c r="H99" s="248">
        <v>1</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307</v>
      </c>
      <c r="AU99" s="254" t="s">
        <v>81</v>
      </c>
      <c r="AV99" s="14" t="s">
        <v>81</v>
      </c>
      <c r="AW99" s="14" t="s">
        <v>33</v>
      </c>
      <c r="AX99" s="14" t="s">
        <v>72</v>
      </c>
      <c r="AY99" s="254" t="s">
        <v>295</v>
      </c>
    </row>
    <row r="100" s="14" customFormat="1">
      <c r="A100" s="14"/>
      <c r="B100" s="244"/>
      <c r="C100" s="245"/>
      <c r="D100" s="235" t="s">
        <v>307</v>
      </c>
      <c r="E100" s="246" t="s">
        <v>21</v>
      </c>
      <c r="F100" s="247" t="s">
        <v>600</v>
      </c>
      <c r="G100" s="245"/>
      <c r="H100" s="248">
        <v>1</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307</v>
      </c>
      <c r="AU100" s="254" t="s">
        <v>81</v>
      </c>
      <c r="AV100" s="14" t="s">
        <v>81</v>
      </c>
      <c r="AW100" s="14" t="s">
        <v>33</v>
      </c>
      <c r="AX100" s="14" t="s">
        <v>72</v>
      </c>
      <c r="AY100" s="254" t="s">
        <v>295</v>
      </c>
    </row>
    <row r="101" s="14" customFormat="1">
      <c r="A101" s="14"/>
      <c r="B101" s="244"/>
      <c r="C101" s="245"/>
      <c r="D101" s="235" t="s">
        <v>307</v>
      </c>
      <c r="E101" s="246" t="s">
        <v>21</v>
      </c>
      <c r="F101" s="247" t="s">
        <v>601</v>
      </c>
      <c r="G101" s="245"/>
      <c r="H101" s="248">
        <v>1</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307</v>
      </c>
      <c r="AU101" s="254" t="s">
        <v>81</v>
      </c>
      <c r="AV101" s="14" t="s">
        <v>81</v>
      </c>
      <c r="AW101" s="14" t="s">
        <v>33</v>
      </c>
      <c r="AX101" s="14" t="s">
        <v>72</v>
      </c>
      <c r="AY101" s="254" t="s">
        <v>295</v>
      </c>
    </row>
    <row r="102" s="14" customFormat="1">
      <c r="A102" s="14"/>
      <c r="B102" s="244"/>
      <c r="C102" s="245"/>
      <c r="D102" s="235" t="s">
        <v>307</v>
      </c>
      <c r="E102" s="246" t="s">
        <v>21</v>
      </c>
      <c r="F102" s="247" t="s">
        <v>602</v>
      </c>
      <c r="G102" s="245"/>
      <c r="H102" s="248">
        <v>1</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307</v>
      </c>
      <c r="AU102" s="254" t="s">
        <v>81</v>
      </c>
      <c r="AV102" s="14" t="s">
        <v>81</v>
      </c>
      <c r="AW102" s="14" t="s">
        <v>33</v>
      </c>
      <c r="AX102" s="14" t="s">
        <v>72</v>
      </c>
      <c r="AY102" s="254" t="s">
        <v>295</v>
      </c>
    </row>
    <row r="103" s="14" customFormat="1">
      <c r="A103" s="14"/>
      <c r="B103" s="244"/>
      <c r="C103" s="245"/>
      <c r="D103" s="235" t="s">
        <v>307</v>
      </c>
      <c r="E103" s="246" t="s">
        <v>21</v>
      </c>
      <c r="F103" s="247" t="s">
        <v>603</v>
      </c>
      <c r="G103" s="245"/>
      <c r="H103" s="248">
        <v>1</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307</v>
      </c>
      <c r="AU103" s="254" t="s">
        <v>81</v>
      </c>
      <c r="AV103" s="14" t="s">
        <v>81</v>
      </c>
      <c r="AW103" s="14" t="s">
        <v>33</v>
      </c>
      <c r="AX103" s="14" t="s">
        <v>72</v>
      </c>
      <c r="AY103" s="254" t="s">
        <v>295</v>
      </c>
    </row>
    <row r="104" s="14" customFormat="1">
      <c r="A104" s="14"/>
      <c r="B104" s="244"/>
      <c r="C104" s="245"/>
      <c r="D104" s="235" t="s">
        <v>307</v>
      </c>
      <c r="E104" s="246" t="s">
        <v>21</v>
      </c>
      <c r="F104" s="247" t="s">
        <v>604</v>
      </c>
      <c r="G104" s="245"/>
      <c r="H104" s="248">
        <v>1</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307</v>
      </c>
      <c r="AU104" s="254" t="s">
        <v>81</v>
      </c>
      <c r="AV104" s="14" t="s">
        <v>81</v>
      </c>
      <c r="AW104" s="14" t="s">
        <v>33</v>
      </c>
      <c r="AX104" s="14" t="s">
        <v>72</v>
      </c>
      <c r="AY104" s="254" t="s">
        <v>295</v>
      </c>
    </row>
    <row r="105" s="14" customFormat="1">
      <c r="A105" s="14"/>
      <c r="B105" s="244"/>
      <c r="C105" s="245"/>
      <c r="D105" s="235" t="s">
        <v>307</v>
      </c>
      <c r="E105" s="246" t="s">
        <v>21</v>
      </c>
      <c r="F105" s="247" t="s">
        <v>605</v>
      </c>
      <c r="G105" s="245"/>
      <c r="H105" s="248">
        <v>1</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307</v>
      </c>
      <c r="AU105" s="254" t="s">
        <v>81</v>
      </c>
      <c r="AV105" s="14" t="s">
        <v>81</v>
      </c>
      <c r="AW105" s="14" t="s">
        <v>33</v>
      </c>
      <c r="AX105" s="14" t="s">
        <v>72</v>
      </c>
      <c r="AY105" s="254" t="s">
        <v>295</v>
      </c>
    </row>
    <row r="106" s="14" customFormat="1">
      <c r="A106" s="14"/>
      <c r="B106" s="244"/>
      <c r="C106" s="245"/>
      <c r="D106" s="235" t="s">
        <v>307</v>
      </c>
      <c r="E106" s="246" t="s">
        <v>21</v>
      </c>
      <c r="F106" s="247" t="s">
        <v>606</v>
      </c>
      <c r="G106" s="245"/>
      <c r="H106" s="248">
        <v>1</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307</v>
      </c>
      <c r="AU106" s="254" t="s">
        <v>81</v>
      </c>
      <c r="AV106" s="14" t="s">
        <v>81</v>
      </c>
      <c r="AW106" s="14" t="s">
        <v>33</v>
      </c>
      <c r="AX106" s="14" t="s">
        <v>72</v>
      </c>
      <c r="AY106" s="254" t="s">
        <v>295</v>
      </c>
    </row>
    <row r="107" s="15" customFormat="1">
      <c r="A107" s="15"/>
      <c r="B107" s="255"/>
      <c r="C107" s="256"/>
      <c r="D107" s="235" t="s">
        <v>307</v>
      </c>
      <c r="E107" s="257" t="s">
        <v>21</v>
      </c>
      <c r="F107" s="258" t="s">
        <v>312</v>
      </c>
      <c r="G107" s="256"/>
      <c r="H107" s="259">
        <v>10</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307</v>
      </c>
      <c r="AU107" s="265" t="s">
        <v>81</v>
      </c>
      <c r="AV107" s="15" t="s">
        <v>303</v>
      </c>
      <c r="AW107" s="15" t="s">
        <v>33</v>
      </c>
      <c r="AX107" s="15" t="s">
        <v>79</v>
      </c>
      <c r="AY107" s="265" t="s">
        <v>295</v>
      </c>
    </row>
    <row r="108" s="2" customFormat="1" ht="37.8" customHeight="1">
      <c r="A108" s="40"/>
      <c r="B108" s="41"/>
      <c r="C108" s="215" t="s">
        <v>81</v>
      </c>
      <c r="D108" s="215" t="s">
        <v>298</v>
      </c>
      <c r="E108" s="216" t="s">
        <v>2311</v>
      </c>
      <c r="F108" s="217" t="s">
        <v>2312</v>
      </c>
      <c r="G108" s="218" t="s">
        <v>459</v>
      </c>
      <c r="H108" s="219">
        <v>11</v>
      </c>
      <c r="I108" s="220"/>
      <c r="J108" s="221">
        <f>ROUND(I108*H108,2)</f>
        <v>0</v>
      </c>
      <c r="K108" s="217" t="s">
        <v>523</v>
      </c>
      <c r="L108" s="46"/>
      <c r="M108" s="222" t="s">
        <v>21</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373</v>
      </c>
      <c r="AT108" s="226" t="s">
        <v>298</v>
      </c>
      <c r="AU108" s="226" t="s">
        <v>81</v>
      </c>
      <c r="AY108" s="19" t="s">
        <v>295</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373</v>
      </c>
      <c r="BM108" s="226" t="s">
        <v>2313</v>
      </c>
    </row>
    <row r="109" s="14" customFormat="1">
      <c r="A109" s="14"/>
      <c r="B109" s="244"/>
      <c r="C109" s="245"/>
      <c r="D109" s="235" t="s">
        <v>307</v>
      </c>
      <c r="E109" s="246" t="s">
        <v>21</v>
      </c>
      <c r="F109" s="247" t="s">
        <v>2314</v>
      </c>
      <c r="G109" s="245"/>
      <c r="H109" s="248">
        <v>1</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307</v>
      </c>
      <c r="AU109" s="254" t="s">
        <v>81</v>
      </c>
      <c r="AV109" s="14" t="s">
        <v>81</v>
      </c>
      <c r="AW109" s="14" t="s">
        <v>33</v>
      </c>
      <c r="AX109" s="14" t="s">
        <v>72</v>
      </c>
      <c r="AY109" s="254" t="s">
        <v>295</v>
      </c>
    </row>
    <row r="110" s="14" customFormat="1">
      <c r="A110" s="14"/>
      <c r="B110" s="244"/>
      <c r="C110" s="245"/>
      <c r="D110" s="235" t="s">
        <v>307</v>
      </c>
      <c r="E110" s="246" t="s">
        <v>21</v>
      </c>
      <c r="F110" s="247" t="s">
        <v>597</v>
      </c>
      <c r="G110" s="245"/>
      <c r="H110" s="248">
        <v>1</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307</v>
      </c>
      <c r="AU110" s="254" t="s">
        <v>81</v>
      </c>
      <c r="AV110" s="14" t="s">
        <v>81</v>
      </c>
      <c r="AW110" s="14" t="s">
        <v>33</v>
      </c>
      <c r="AX110" s="14" t="s">
        <v>72</v>
      </c>
      <c r="AY110" s="254" t="s">
        <v>295</v>
      </c>
    </row>
    <row r="111" s="14" customFormat="1">
      <c r="A111" s="14"/>
      <c r="B111" s="244"/>
      <c r="C111" s="245"/>
      <c r="D111" s="235" t="s">
        <v>307</v>
      </c>
      <c r="E111" s="246" t="s">
        <v>21</v>
      </c>
      <c r="F111" s="247" t="s">
        <v>598</v>
      </c>
      <c r="G111" s="245"/>
      <c r="H111" s="248">
        <v>1</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307</v>
      </c>
      <c r="AU111" s="254" t="s">
        <v>81</v>
      </c>
      <c r="AV111" s="14" t="s">
        <v>81</v>
      </c>
      <c r="AW111" s="14" t="s">
        <v>33</v>
      </c>
      <c r="AX111" s="14" t="s">
        <v>72</v>
      </c>
      <c r="AY111" s="254" t="s">
        <v>295</v>
      </c>
    </row>
    <row r="112" s="14" customFormat="1">
      <c r="A112" s="14"/>
      <c r="B112" s="244"/>
      <c r="C112" s="245"/>
      <c r="D112" s="235" t="s">
        <v>307</v>
      </c>
      <c r="E112" s="246" t="s">
        <v>21</v>
      </c>
      <c r="F112" s="247" t="s">
        <v>599</v>
      </c>
      <c r="G112" s="245"/>
      <c r="H112" s="248">
        <v>1</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307</v>
      </c>
      <c r="AU112" s="254" t="s">
        <v>81</v>
      </c>
      <c r="AV112" s="14" t="s">
        <v>81</v>
      </c>
      <c r="AW112" s="14" t="s">
        <v>33</v>
      </c>
      <c r="AX112" s="14" t="s">
        <v>72</v>
      </c>
      <c r="AY112" s="254" t="s">
        <v>295</v>
      </c>
    </row>
    <row r="113" s="14" customFormat="1">
      <c r="A113" s="14"/>
      <c r="B113" s="244"/>
      <c r="C113" s="245"/>
      <c r="D113" s="235" t="s">
        <v>307</v>
      </c>
      <c r="E113" s="246" t="s">
        <v>21</v>
      </c>
      <c r="F113" s="247" t="s">
        <v>600</v>
      </c>
      <c r="G113" s="245"/>
      <c r="H113" s="248">
        <v>1</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307</v>
      </c>
      <c r="AU113" s="254" t="s">
        <v>81</v>
      </c>
      <c r="AV113" s="14" t="s">
        <v>81</v>
      </c>
      <c r="AW113" s="14" t="s">
        <v>33</v>
      </c>
      <c r="AX113" s="14" t="s">
        <v>72</v>
      </c>
      <c r="AY113" s="254" t="s">
        <v>295</v>
      </c>
    </row>
    <row r="114" s="14" customFormat="1">
      <c r="A114" s="14"/>
      <c r="B114" s="244"/>
      <c r="C114" s="245"/>
      <c r="D114" s="235" t="s">
        <v>307</v>
      </c>
      <c r="E114" s="246" t="s">
        <v>21</v>
      </c>
      <c r="F114" s="247" t="s">
        <v>601</v>
      </c>
      <c r="G114" s="245"/>
      <c r="H114" s="248">
        <v>1</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307</v>
      </c>
      <c r="AU114" s="254" t="s">
        <v>81</v>
      </c>
      <c r="AV114" s="14" t="s">
        <v>81</v>
      </c>
      <c r="AW114" s="14" t="s">
        <v>33</v>
      </c>
      <c r="AX114" s="14" t="s">
        <v>72</v>
      </c>
      <c r="AY114" s="254" t="s">
        <v>295</v>
      </c>
    </row>
    <row r="115" s="14" customFormat="1">
      <c r="A115" s="14"/>
      <c r="B115" s="244"/>
      <c r="C115" s="245"/>
      <c r="D115" s="235" t="s">
        <v>307</v>
      </c>
      <c r="E115" s="246" t="s">
        <v>21</v>
      </c>
      <c r="F115" s="247" t="s">
        <v>602</v>
      </c>
      <c r="G115" s="245"/>
      <c r="H115" s="248">
        <v>1</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307</v>
      </c>
      <c r="AU115" s="254" t="s">
        <v>81</v>
      </c>
      <c r="AV115" s="14" t="s">
        <v>81</v>
      </c>
      <c r="AW115" s="14" t="s">
        <v>33</v>
      </c>
      <c r="AX115" s="14" t="s">
        <v>72</v>
      </c>
      <c r="AY115" s="254" t="s">
        <v>295</v>
      </c>
    </row>
    <row r="116" s="14" customFormat="1">
      <c r="A116" s="14"/>
      <c r="B116" s="244"/>
      <c r="C116" s="245"/>
      <c r="D116" s="235" t="s">
        <v>307</v>
      </c>
      <c r="E116" s="246" t="s">
        <v>21</v>
      </c>
      <c r="F116" s="247" t="s">
        <v>603</v>
      </c>
      <c r="G116" s="245"/>
      <c r="H116" s="248">
        <v>1</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307</v>
      </c>
      <c r="AU116" s="254" t="s">
        <v>81</v>
      </c>
      <c r="AV116" s="14" t="s">
        <v>81</v>
      </c>
      <c r="AW116" s="14" t="s">
        <v>33</v>
      </c>
      <c r="AX116" s="14" t="s">
        <v>72</v>
      </c>
      <c r="AY116" s="254" t="s">
        <v>295</v>
      </c>
    </row>
    <row r="117" s="14" customFormat="1">
      <c r="A117" s="14"/>
      <c r="B117" s="244"/>
      <c r="C117" s="245"/>
      <c r="D117" s="235" t="s">
        <v>307</v>
      </c>
      <c r="E117" s="246" t="s">
        <v>21</v>
      </c>
      <c r="F117" s="247" t="s">
        <v>604</v>
      </c>
      <c r="G117" s="245"/>
      <c r="H117" s="248">
        <v>1</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307</v>
      </c>
      <c r="AU117" s="254" t="s">
        <v>81</v>
      </c>
      <c r="AV117" s="14" t="s">
        <v>81</v>
      </c>
      <c r="AW117" s="14" t="s">
        <v>33</v>
      </c>
      <c r="AX117" s="14" t="s">
        <v>72</v>
      </c>
      <c r="AY117" s="254" t="s">
        <v>295</v>
      </c>
    </row>
    <row r="118" s="14" customFormat="1">
      <c r="A118" s="14"/>
      <c r="B118" s="244"/>
      <c r="C118" s="245"/>
      <c r="D118" s="235" t="s">
        <v>307</v>
      </c>
      <c r="E118" s="246" t="s">
        <v>21</v>
      </c>
      <c r="F118" s="247" t="s">
        <v>605</v>
      </c>
      <c r="G118" s="245"/>
      <c r="H118" s="248">
        <v>1</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307</v>
      </c>
      <c r="AU118" s="254" t="s">
        <v>81</v>
      </c>
      <c r="AV118" s="14" t="s">
        <v>81</v>
      </c>
      <c r="AW118" s="14" t="s">
        <v>33</v>
      </c>
      <c r="AX118" s="14" t="s">
        <v>72</v>
      </c>
      <c r="AY118" s="254" t="s">
        <v>295</v>
      </c>
    </row>
    <row r="119" s="14" customFormat="1">
      <c r="A119" s="14"/>
      <c r="B119" s="244"/>
      <c r="C119" s="245"/>
      <c r="D119" s="235" t="s">
        <v>307</v>
      </c>
      <c r="E119" s="246" t="s">
        <v>21</v>
      </c>
      <c r="F119" s="247" t="s">
        <v>606</v>
      </c>
      <c r="G119" s="245"/>
      <c r="H119" s="248">
        <v>1</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307</v>
      </c>
      <c r="AU119" s="254" t="s">
        <v>81</v>
      </c>
      <c r="AV119" s="14" t="s">
        <v>81</v>
      </c>
      <c r="AW119" s="14" t="s">
        <v>33</v>
      </c>
      <c r="AX119" s="14" t="s">
        <v>72</v>
      </c>
      <c r="AY119" s="254" t="s">
        <v>295</v>
      </c>
    </row>
    <row r="120" s="15" customFormat="1">
      <c r="A120" s="15"/>
      <c r="B120" s="255"/>
      <c r="C120" s="256"/>
      <c r="D120" s="235" t="s">
        <v>307</v>
      </c>
      <c r="E120" s="257" t="s">
        <v>21</v>
      </c>
      <c r="F120" s="258" t="s">
        <v>312</v>
      </c>
      <c r="G120" s="256"/>
      <c r="H120" s="259">
        <v>11</v>
      </c>
      <c r="I120" s="260"/>
      <c r="J120" s="256"/>
      <c r="K120" s="256"/>
      <c r="L120" s="261"/>
      <c r="M120" s="262"/>
      <c r="N120" s="263"/>
      <c r="O120" s="263"/>
      <c r="P120" s="263"/>
      <c r="Q120" s="263"/>
      <c r="R120" s="263"/>
      <c r="S120" s="263"/>
      <c r="T120" s="264"/>
      <c r="U120" s="15"/>
      <c r="V120" s="15"/>
      <c r="W120" s="15"/>
      <c r="X120" s="15"/>
      <c r="Y120" s="15"/>
      <c r="Z120" s="15"/>
      <c r="AA120" s="15"/>
      <c r="AB120" s="15"/>
      <c r="AC120" s="15"/>
      <c r="AD120" s="15"/>
      <c r="AE120" s="15"/>
      <c r="AT120" s="265" t="s">
        <v>307</v>
      </c>
      <c r="AU120" s="265" t="s">
        <v>81</v>
      </c>
      <c r="AV120" s="15" t="s">
        <v>303</v>
      </c>
      <c r="AW120" s="15" t="s">
        <v>33</v>
      </c>
      <c r="AX120" s="15" t="s">
        <v>79</v>
      </c>
      <c r="AY120" s="265" t="s">
        <v>295</v>
      </c>
    </row>
    <row r="121" s="2" customFormat="1" ht="37.8" customHeight="1">
      <c r="A121" s="40"/>
      <c r="B121" s="41"/>
      <c r="C121" s="215" t="s">
        <v>92</v>
      </c>
      <c r="D121" s="215" t="s">
        <v>298</v>
      </c>
      <c r="E121" s="216" t="s">
        <v>2315</v>
      </c>
      <c r="F121" s="217" t="s">
        <v>2316</v>
      </c>
      <c r="G121" s="218" t="s">
        <v>459</v>
      </c>
      <c r="H121" s="219">
        <v>1</v>
      </c>
      <c r="I121" s="220"/>
      <c r="J121" s="221">
        <f>ROUND(I121*H121,2)</f>
        <v>0</v>
      </c>
      <c r="K121" s="217" t="s">
        <v>523</v>
      </c>
      <c r="L121" s="46"/>
      <c r="M121" s="222" t="s">
        <v>21</v>
      </c>
      <c r="N121" s="223"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373</v>
      </c>
      <c r="AT121" s="226" t="s">
        <v>298</v>
      </c>
      <c r="AU121" s="226" t="s">
        <v>81</v>
      </c>
      <c r="AY121" s="19" t="s">
        <v>295</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373</v>
      </c>
      <c r="BM121" s="226" t="s">
        <v>2317</v>
      </c>
    </row>
    <row r="122" s="14" customFormat="1">
      <c r="A122" s="14"/>
      <c r="B122" s="244"/>
      <c r="C122" s="245"/>
      <c r="D122" s="235" t="s">
        <v>307</v>
      </c>
      <c r="E122" s="246" t="s">
        <v>21</v>
      </c>
      <c r="F122" s="247" t="s">
        <v>2318</v>
      </c>
      <c r="G122" s="245"/>
      <c r="H122" s="248">
        <v>1</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307</v>
      </c>
      <c r="AU122" s="254" t="s">
        <v>81</v>
      </c>
      <c r="AV122" s="14" t="s">
        <v>81</v>
      </c>
      <c r="AW122" s="14" t="s">
        <v>33</v>
      </c>
      <c r="AX122" s="14" t="s">
        <v>72</v>
      </c>
      <c r="AY122" s="254" t="s">
        <v>295</v>
      </c>
    </row>
    <row r="123" s="15" customFormat="1">
      <c r="A123" s="15"/>
      <c r="B123" s="255"/>
      <c r="C123" s="256"/>
      <c r="D123" s="235" t="s">
        <v>307</v>
      </c>
      <c r="E123" s="257" t="s">
        <v>21</v>
      </c>
      <c r="F123" s="258" t="s">
        <v>312</v>
      </c>
      <c r="G123" s="256"/>
      <c r="H123" s="259">
        <v>1</v>
      </c>
      <c r="I123" s="260"/>
      <c r="J123" s="256"/>
      <c r="K123" s="256"/>
      <c r="L123" s="261"/>
      <c r="M123" s="262"/>
      <c r="N123" s="263"/>
      <c r="O123" s="263"/>
      <c r="P123" s="263"/>
      <c r="Q123" s="263"/>
      <c r="R123" s="263"/>
      <c r="S123" s="263"/>
      <c r="T123" s="264"/>
      <c r="U123" s="15"/>
      <c r="V123" s="15"/>
      <c r="W123" s="15"/>
      <c r="X123" s="15"/>
      <c r="Y123" s="15"/>
      <c r="Z123" s="15"/>
      <c r="AA123" s="15"/>
      <c r="AB123" s="15"/>
      <c r="AC123" s="15"/>
      <c r="AD123" s="15"/>
      <c r="AE123" s="15"/>
      <c r="AT123" s="265" t="s">
        <v>307</v>
      </c>
      <c r="AU123" s="265" t="s">
        <v>81</v>
      </c>
      <c r="AV123" s="15" t="s">
        <v>303</v>
      </c>
      <c r="AW123" s="15" t="s">
        <v>33</v>
      </c>
      <c r="AX123" s="15" t="s">
        <v>79</v>
      </c>
      <c r="AY123" s="265" t="s">
        <v>295</v>
      </c>
    </row>
    <row r="124" s="2" customFormat="1" ht="37.8" customHeight="1">
      <c r="A124" s="40"/>
      <c r="B124" s="41"/>
      <c r="C124" s="215" t="s">
        <v>303</v>
      </c>
      <c r="D124" s="215" t="s">
        <v>298</v>
      </c>
      <c r="E124" s="216" t="s">
        <v>2319</v>
      </c>
      <c r="F124" s="217" t="s">
        <v>2320</v>
      </c>
      <c r="G124" s="218" t="s">
        <v>459</v>
      </c>
      <c r="H124" s="219">
        <v>1</v>
      </c>
      <c r="I124" s="220"/>
      <c r="J124" s="221">
        <f>ROUND(I124*H124,2)</f>
        <v>0</v>
      </c>
      <c r="K124" s="217" t="s">
        <v>523</v>
      </c>
      <c r="L124" s="46"/>
      <c r="M124" s="222" t="s">
        <v>21</v>
      </c>
      <c r="N124" s="223" t="s">
        <v>43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373</v>
      </c>
      <c r="AT124" s="226" t="s">
        <v>298</v>
      </c>
      <c r="AU124" s="226" t="s">
        <v>81</v>
      </c>
      <c r="AY124" s="19" t="s">
        <v>295</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373</v>
      </c>
      <c r="BM124" s="226" t="s">
        <v>2321</v>
      </c>
    </row>
    <row r="125" s="14" customFormat="1">
      <c r="A125" s="14"/>
      <c r="B125" s="244"/>
      <c r="C125" s="245"/>
      <c r="D125" s="235" t="s">
        <v>307</v>
      </c>
      <c r="E125" s="246" t="s">
        <v>21</v>
      </c>
      <c r="F125" s="247" t="s">
        <v>2314</v>
      </c>
      <c r="G125" s="245"/>
      <c r="H125" s="248">
        <v>1</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307</v>
      </c>
      <c r="AU125" s="254" t="s">
        <v>81</v>
      </c>
      <c r="AV125" s="14" t="s">
        <v>81</v>
      </c>
      <c r="AW125" s="14" t="s">
        <v>33</v>
      </c>
      <c r="AX125" s="14" t="s">
        <v>72</v>
      </c>
      <c r="AY125" s="254" t="s">
        <v>295</v>
      </c>
    </row>
    <row r="126" s="15" customFormat="1">
      <c r="A126" s="15"/>
      <c r="B126" s="255"/>
      <c r="C126" s="256"/>
      <c r="D126" s="235" t="s">
        <v>307</v>
      </c>
      <c r="E126" s="257" t="s">
        <v>21</v>
      </c>
      <c r="F126" s="258" t="s">
        <v>312</v>
      </c>
      <c r="G126" s="256"/>
      <c r="H126" s="259">
        <v>1</v>
      </c>
      <c r="I126" s="260"/>
      <c r="J126" s="256"/>
      <c r="K126" s="256"/>
      <c r="L126" s="261"/>
      <c r="M126" s="262"/>
      <c r="N126" s="263"/>
      <c r="O126" s="263"/>
      <c r="P126" s="263"/>
      <c r="Q126" s="263"/>
      <c r="R126" s="263"/>
      <c r="S126" s="263"/>
      <c r="T126" s="264"/>
      <c r="U126" s="15"/>
      <c r="V126" s="15"/>
      <c r="W126" s="15"/>
      <c r="X126" s="15"/>
      <c r="Y126" s="15"/>
      <c r="Z126" s="15"/>
      <c r="AA126" s="15"/>
      <c r="AB126" s="15"/>
      <c r="AC126" s="15"/>
      <c r="AD126" s="15"/>
      <c r="AE126" s="15"/>
      <c r="AT126" s="265" t="s">
        <v>307</v>
      </c>
      <c r="AU126" s="265" t="s">
        <v>81</v>
      </c>
      <c r="AV126" s="15" t="s">
        <v>303</v>
      </c>
      <c r="AW126" s="15" t="s">
        <v>33</v>
      </c>
      <c r="AX126" s="15" t="s">
        <v>79</v>
      </c>
      <c r="AY126" s="265" t="s">
        <v>295</v>
      </c>
    </row>
    <row r="127" s="2" customFormat="1" ht="37.8" customHeight="1">
      <c r="A127" s="40"/>
      <c r="B127" s="41"/>
      <c r="C127" s="215" t="s">
        <v>332</v>
      </c>
      <c r="D127" s="215" t="s">
        <v>298</v>
      </c>
      <c r="E127" s="216" t="s">
        <v>2322</v>
      </c>
      <c r="F127" s="217" t="s">
        <v>2323</v>
      </c>
      <c r="G127" s="218" t="s">
        <v>459</v>
      </c>
      <c r="H127" s="219">
        <v>10</v>
      </c>
      <c r="I127" s="220"/>
      <c r="J127" s="221">
        <f>ROUND(I127*H127,2)</f>
        <v>0</v>
      </c>
      <c r="K127" s="217" t="s">
        <v>523</v>
      </c>
      <c r="L127" s="46"/>
      <c r="M127" s="222" t="s">
        <v>21</v>
      </c>
      <c r="N127" s="223"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373</v>
      </c>
      <c r="AT127" s="226" t="s">
        <v>298</v>
      </c>
      <c r="AU127" s="226" t="s">
        <v>81</v>
      </c>
      <c r="AY127" s="19" t="s">
        <v>295</v>
      </c>
      <c r="BE127" s="227">
        <f>IF(N127="základní",J127,0)</f>
        <v>0</v>
      </c>
      <c r="BF127" s="227">
        <f>IF(N127="snížená",J127,0)</f>
        <v>0</v>
      </c>
      <c r="BG127" s="227">
        <f>IF(N127="zákl. přenesená",J127,0)</f>
        <v>0</v>
      </c>
      <c r="BH127" s="227">
        <f>IF(N127="sníž. přenesená",J127,0)</f>
        <v>0</v>
      </c>
      <c r="BI127" s="227">
        <f>IF(N127="nulová",J127,0)</f>
        <v>0</v>
      </c>
      <c r="BJ127" s="19" t="s">
        <v>79</v>
      </c>
      <c r="BK127" s="227">
        <f>ROUND(I127*H127,2)</f>
        <v>0</v>
      </c>
      <c r="BL127" s="19" t="s">
        <v>373</v>
      </c>
      <c r="BM127" s="226" t="s">
        <v>2324</v>
      </c>
    </row>
    <row r="128" s="14" customFormat="1">
      <c r="A128" s="14"/>
      <c r="B128" s="244"/>
      <c r="C128" s="245"/>
      <c r="D128" s="235" t="s">
        <v>307</v>
      </c>
      <c r="E128" s="246" t="s">
        <v>21</v>
      </c>
      <c r="F128" s="247" t="s">
        <v>597</v>
      </c>
      <c r="G128" s="245"/>
      <c r="H128" s="248">
        <v>1</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307</v>
      </c>
      <c r="AU128" s="254" t="s">
        <v>81</v>
      </c>
      <c r="AV128" s="14" t="s">
        <v>81</v>
      </c>
      <c r="AW128" s="14" t="s">
        <v>33</v>
      </c>
      <c r="AX128" s="14" t="s">
        <v>72</v>
      </c>
      <c r="AY128" s="254" t="s">
        <v>295</v>
      </c>
    </row>
    <row r="129" s="14" customFormat="1">
      <c r="A129" s="14"/>
      <c r="B129" s="244"/>
      <c r="C129" s="245"/>
      <c r="D129" s="235" t="s">
        <v>307</v>
      </c>
      <c r="E129" s="246" t="s">
        <v>21</v>
      </c>
      <c r="F129" s="247" t="s">
        <v>598</v>
      </c>
      <c r="G129" s="245"/>
      <c r="H129" s="248">
        <v>1</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307</v>
      </c>
      <c r="AU129" s="254" t="s">
        <v>81</v>
      </c>
      <c r="AV129" s="14" t="s">
        <v>81</v>
      </c>
      <c r="AW129" s="14" t="s">
        <v>33</v>
      </c>
      <c r="AX129" s="14" t="s">
        <v>72</v>
      </c>
      <c r="AY129" s="254" t="s">
        <v>295</v>
      </c>
    </row>
    <row r="130" s="14" customFormat="1">
      <c r="A130" s="14"/>
      <c r="B130" s="244"/>
      <c r="C130" s="245"/>
      <c r="D130" s="235" t="s">
        <v>307</v>
      </c>
      <c r="E130" s="246" t="s">
        <v>21</v>
      </c>
      <c r="F130" s="247" t="s">
        <v>599</v>
      </c>
      <c r="G130" s="245"/>
      <c r="H130" s="248">
        <v>1</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307</v>
      </c>
      <c r="AU130" s="254" t="s">
        <v>81</v>
      </c>
      <c r="AV130" s="14" t="s">
        <v>81</v>
      </c>
      <c r="AW130" s="14" t="s">
        <v>33</v>
      </c>
      <c r="AX130" s="14" t="s">
        <v>72</v>
      </c>
      <c r="AY130" s="254" t="s">
        <v>295</v>
      </c>
    </row>
    <row r="131" s="14" customFormat="1">
      <c r="A131" s="14"/>
      <c r="B131" s="244"/>
      <c r="C131" s="245"/>
      <c r="D131" s="235" t="s">
        <v>307</v>
      </c>
      <c r="E131" s="246" t="s">
        <v>21</v>
      </c>
      <c r="F131" s="247" t="s">
        <v>600</v>
      </c>
      <c r="G131" s="245"/>
      <c r="H131" s="248">
        <v>1</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307</v>
      </c>
      <c r="AU131" s="254" t="s">
        <v>81</v>
      </c>
      <c r="AV131" s="14" t="s">
        <v>81</v>
      </c>
      <c r="AW131" s="14" t="s">
        <v>33</v>
      </c>
      <c r="AX131" s="14" t="s">
        <v>72</v>
      </c>
      <c r="AY131" s="254" t="s">
        <v>295</v>
      </c>
    </row>
    <row r="132" s="14" customFormat="1">
      <c r="A132" s="14"/>
      <c r="B132" s="244"/>
      <c r="C132" s="245"/>
      <c r="D132" s="235" t="s">
        <v>307</v>
      </c>
      <c r="E132" s="246" t="s">
        <v>21</v>
      </c>
      <c r="F132" s="247" t="s">
        <v>601</v>
      </c>
      <c r="G132" s="245"/>
      <c r="H132" s="248">
        <v>1</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307</v>
      </c>
      <c r="AU132" s="254" t="s">
        <v>81</v>
      </c>
      <c r="AV132" s="14" t="s">
        <v>81</v>
      </c>
      <c r="AW132" s="14" t="s">
        <v>33</v>
      </c>
      <c r="AX132" s="14" t="s">
        <v>72</v>
      </c>
      <c r="AY132" s="254" t="s">
        <v>295</v>
      </c>
    </row>
    <row r="133" s="14" customFormat="1">
      <c r="A133" s="14"/>
      <c r="B133" s="244"/>
      <c r="C133" s="245"/>
      <c r="D133" s="235" t="s">
        <v>307</v>
      </c>
      <c r="E133" s="246" t="s">
        <v>21</v>
      </c>
      <c r="F133" s="247" t="s">
        <v>602</v>
      </c>
      <c r="G133" s="245"/>
      <c r="H133" s="248">
        <v>1</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307</v>
      </c>
      <c r="AU133" s="254" t="s">
        <v>81</v>
      </c>
      <c r="AV133" s="14" t="s">
        <v>81</v>
      </c>
      <c r="AW133" s="14" t="s">
        <v>33</v>
      </c>
      <c r="AX133" s="14" t="s">
        <v>72</v>
      </c>
      <c r="AY133" s="254" t="s">
        <v>295</v>
      </c>
    </row>
    <row r="134" s="14" customFormat="1">
      <c r="A134" s="14"/>
      <c r="B134" s="244"/>
      <c r="C134" s="245"/>
      <c r="D134" s="235" t="s">
        <v>307</v>
      </c>
      <c r="E134" s="246" t="s">
        <v>21</v>
      </c>
      <c r="F134" s="247" t="s">
        <v>603</v>
      </c>
      <c r="G134" s="245"/>
      <c r="H134" s="248">
        <v>1</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307</v>
      </c>
      <c r="AU134" s="254" t="s">
        <v>81</v>
      </c>
      <c r="AV134" s="14" t="s">
        <v>81</v>
      </c>
      <c r="AW134" s="14" t="s">
        <v>33</v>
      </c>
      <c r="AX134" s="14" t="s">
        <v>72</v>
      </c>
      <c r="AY134" s="254" t="s">
        <v>295</v>
      </c>
    </row>
    <row r="135" s="14" customFormat="1">
      <c r="A135" s="14"/>
      <c r="B135" s="244"/>
      <c r="C135" s="245"/>
      <c r="D135" s="235" t="s">
        <v>307</v>
      </c>
      <c r="E135" s="246" t="s">
        <v>21</v>
      </c>
      <c r="F135" s="247" t="s">
        <v>604</v>
      </c>
      <c r="G135" s="245"/>
      <c r="H135" s="248">
        <v>1</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307</v>
      </c>
      <c r="AU135" s="254" t="s">
        <v>81</v>
      </c>
      <c r="AV135" s="14" t="s">
        <v>81</v>
      </c>
      <c r="AW135" s="14" t="s">
        <v>33</v>
      </c>
      <c r="AX135" s="14" t="s">
        <v>72</v>
      </c>
      <c r="AY135" s="254" t="s">
        <v>295</v>
      </c>
    </row>
    <row r="136" s="14" customFormat="1">
      <c r="A136" s="14"/>
      <c r="B136" s="244"/>
      <c r="C136" s="245"/>
      <c r="D136" s="235" t="s">
        <v>307</v>
      </c>
      <c r="E136" s="246" t="s">
        <v>21</v>
      </c>
      <c r="F136" s="247" t="s">
        <v>605</v>
      </c>
      <c r="G136" s="245"/>
      <c r="H136" s="248">
        <v>1</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307</v>
      </c>
      <c r="AU136" s="254" t="s">
        <v>81</v>
      </c>
      <c r="AV136" s="14" t="s">
        <v>81</v>
      </c>
      <c r="AW136" s="14" t="s">
        <v>33</v>
      </c>
      <c r="AX136" s="14" t="s">
        <v>72</v>
      </c>
      <c r="AY136" s="254" t="s">
        <v>295</v>
      </c>
    </row>
    <row r="137" s="14" customFormat="1">
      <c r="A137" s="14"/>
      <c r="B137" s="244"/>
      <c r="C137" s="245"/>
      <c r="D137" s="235" t="s">
        <v>307</v>
      </c>
      <c r="E137" s="246" t="s">
        <v>21</v>
      </c>
      <c r="F137" s="247" t="s">
        <v>606</v>
      </c>
      <c r="G137" s="245"/>
      <c r="H137" s="248">
        <v>1</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307</v>
      </c>
      <c r="AU137" s="254" t="s">
        <v>81</v>
      </c>
      <c r="AV137" s="14" t="s">
        <v>81</v>
      </c>
      <c r="AW137" s="14" t="s">
        <v>33</v>
      </c>
      <c r="AX137" s="14" t="s">
        <v>72</v>
      </c>
      <c r="AY137" s="254" t="s">
        <v>295</v>
      </c>
    </row>
    <row r="138" s="15" customFormat="1">
      <c r="A138" s="15"/>
      <c r="B138" s="255"/>
      <c r="C138" s="256"/>
      <c r="D138" s="235" t="s">
        <v>307</v>
      </c>
      <c r="E138" s="257" t="s">
        <v>21</v>
      </c>
      <c r="F138" s="258" t="s">
        <v>312</v>
      </c>
      <c r="G138" s="256"/>
      <c r="H138" s="259">
        <v>10</v>
      </c>
      <c r="I138" s="260"/>
      <c r="J138" s="256"/>
      <c r="K138" s="256"/>
      <c r="L138" s="261"/>
      <c r="M138" s="262"/>
      <c r="N138" s="263"/>
      <c r="O138" s="263"/>
      <c r="P138" s="263"/>
      <c r="Q138" s="263"/>
      <c r="R138" s="263"/>
      <c r="S138" s="263"/>
      <c r="T138" s="264"/>
      <c r="U138" s="15"/>
      <c r="V138" s="15"/>
      <c r="W138" s="15"/>
      <c r="X138" s="15"/>
      <c r="Y138" s="15"/>
      <c r="Z138" s="15"/>
      <c r="AA138" s="15"/>
      <c r="AB138" s="15"/>
      <c r="AC138" s="15"/>
      <c r="AD138" s="15"/>
      <c r="AE138" s="15"/>
      <c r="AT138" s="265" t="s">
        <v>307</v>
      </c>
      <c r="AU138" s="265" t="s">
        <v>81</v>
      </c>
      <c r="AV138" s="15" t="s">
        <v>303</v>
      </c>
      <c r="AW138" s="15" t="s">
        <v>33</v>
      </c>
      <c r="AX138" s="15" t="s">
        <v>79</v>
      </c>
      <c r="AY138" s="265" t="s">
        <v>295</v>
      </c>
    </row>
    <row r="139" s="2" customFormat="1" ht="37.8" customHeight="1">
      <c r="A139" s="40"/>
      <c r="B139" s="41"/>
      <c r="C139" s="215" t="s">
        <v>338</v>
      </c>
      <c r="D139" s="215" t="s">
        <v>298</v>
      </c>
      <c r="E139" s="216" t="s">
        <v>2325</v>
      </c>
      <c r="F139" s="217" t="s">
        <v>2326</v>
      </c>
      <c r="G139" s="218" t="s">
        <v>459</v>
      </c>
      <c r="H139" s="219">
        <v>1</v>
      </c>
      <c r="I139" s="220"/>
      <c r="J139" s="221">
        <f>ROUND(I139*H139,2)</f>
        <v>0</v>
      </c>
      <c r="K139" s="217" t="s">
        <v>523</v>
      </c>
      <c r="L139" s="46"/>
      <c r="M139" s="222" t="s">
        <v>21</v>
      </c>
      <c r="N139" s="223"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373</v>
      </c>
      <c r="AT139" s="226" t="s">
        <v>298</v>
      </c>
      <c r="AU139" s="226" t="s">
        <v>81</v>
      </c>
      <c r="AY139" s="19" t="s">
        <v>295</v>
      </c>
      <c r="BE139" s="227">
        <f>IF(N139="základní",J139,0)</f>
        <v>0</v>
      </c>
      <c r="BF139" s="227">
        <f>IF(N139="snížená",J139,0)</f>
        <v>0</v>
      </c>
      <c r="BG139" s="227">
        <f>IF(N139="zákl. přenesená",J139,0)</f>
        <v>0</v>
      </c>
      <c r="BH139" s="227">
        <f>IF(N139="sníž. přenesená",J139,0)</f>
        <v>0</v>
      </c>
      <c r="BI139" s="227">
        <f>IF(N139="nulová",J139,0)</f>
        <v>0</v>
      </c>
      <c r="BJ139" s="19" t="s">
        <v>79</v>
      </c>
      <c r="BK139" s="227">
        <f>ROUND(I139*H139,2)</f>
        <v>0</v>
      </c>
      <c r="BL139" s="19" t="s">
        <v>373</v>
      </c>
      <c r="BM139" s="226" t="s">
        <v>2327</v>
      </c>
    </row>
    <row r="140" s="14" customFormat="1">
      <c r="A140" s="14"/>
      <c r="B140" s="244"/>
      <c r="C140" s="245"/>
      <c r="D140" s="235" t="s">
        <v>307</v>
      </c>
      <c r="E140" s="246" t="s">
        <v>21</v>
      </c>
      <c r="F140" s="247" t="s">
        <v>2314</v>
      </c>
      <c r="G140" s="245"/>
      <c r="H140" s="248">
        <v>1</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307</v>
      </c>
      <c r="AU140" s="254" t="s">
        <v>81</v>
      </c>
      <c r="AV140" s="14" t="s">
        <v>81</v>
      </c>
      <c r="AW140" s="14" t="s">
        <v>33</v>
      </c>
      <c r="AX140" s="14" t="s">
        <v>72</v>
      </c>
      <c r="AY140" s="254" t="s">
        <v>295</v>
      </c>
    </row>
    <row r="141" s="15" customFormat="1">
      <c r="A141" s="15"/>
      <c r="B141" s="255"/>
      <c r="C141" s="256"/>
      <c r="D141" s="235" t="s">
        <v>307</v>
      </c>
      <c r="E141" s="257" t="s">
        <v>21</v>
      </c>
      <c r="F141" s="258" t="s">
        <v>312</v>
      </c>
      <c r="G141" s="256"/>
      <c r="H141" s="259">
        <v>1</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307</v>
      </c>
      <c r="AU141" s="265" t="s">
        <v>81</v>
      </c>
      <c r="AV141" s="15" t="s">
        <v>303</v>
      </c>
      <c r="AW141" s="15" t="s">
        <v>33</v>
      </c>
      <c r="AX141" s="15" t="s">
        <v>79</v>
      </c>
      <c r="AY141" s="265" t="s">
        <v>295</v>
      </c>
    </row>
    <row r="142" s="2" customFormat="1" ht="24.15" customHeight="1">
      <c r="A142" s="40"/>
      <c r="B142" s="41"/>
      <c r="C142" s="215" t="s">
        <v>345</v>
      </c>
      <c r="D142" s="215" t="s">
        <v>298</v>
      </c>
      <c r="E142" s="216" t="s">
        <v>2328</v>
      </c>
      <c r="F142" s="217" t="s">
        <v>2329</v>
      </c>
      <c r="G142" s="218" t="s">
        <v>459</v>
      </c>
      <c r="H142" s="219">
        <v>22</v>
      </c>
      <c r="I142" s="220"/>
      <c r="J142" s="221">
        <f>ROUND(I142*H142,2)</f>
        <v>0</v>
      </c>
      <c r="K142" s="217" t="s">
        <v>523</v>
      </c>
      <c r="L142" s="46"/>
      <c r="M142" s="222" t="s">
        <v>21</v>
      </c>
      <c r="N142" s="223" t="s">
        <v>43</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373</v>
      </c>
      <c r="AT142" s="226" t="s">
        <v>298</v>
      </c>
      <c r="AU142" s="226" t="s">
        <v>81</v>
      </c>
      <c r="AY142" s="19" t="s">
        <v>295</v>
      </c>
      <c r="BE142" s="227">
        <f>IF(N142="základní",J142,0)</f>
        <v>0</v>
      </c>
      <c r="BF142" s="227">
        <f>IF(N142="snížená",J142,0)</f>
        <v>0</v>
      </c>
      <c r="BG142" s="227">
        <f>IF(N142="zákl. přenesená",J142,0)</f>
        <v>0</v>
      </c>
      <c r="BH142" s="227">
        <f>IF(N142="sníž. přenesená",J142,0)</f>
        <v>0</v>
      </c>
      <c r="BI142" s="227">
        <f>IF(N142="nulová",J142,0)</f>
        <v>0</v>
      </c>
      <c r="BJ142" s="19" t="s">
        <v>79</v>
      </c>
      <c r="BK142" s="227">
        <f>ROUND(I142*H142,2)</f>
        <v>0</v>
      </c>
      <c r="BL142" s="19" t="s">
        <v>373</v>
      </c>
      <c r="BM142" s="226" t="s">
        <v>2330</v>
      </c>
    </row>
    <row r="143" s="14" customFormat="1">
      <c r="A143" s="14"/>
      <c r="B143" s="244"/>
      <c r="C143" s="245"/>
      <c r="D143" s="235" t="s">
        <v>307</v>
      </c>
      <c r="E143" s="246" t="s">
        <v>21</v>
      </c>
      <c r="F143" s="247" t="s">
        <v>2314</v>
      </c>
      <c r="G143" s="245"/>
      <c r="H143" s="248">
        <v>1</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307</v>
      </c>
      <c r="AU143" s="254" t="s">
        <v>81</v>
      </c>
      <c r="AV143" s="14" t="s">
        <v>81</v>
      </c>
      <c r="AW143" s="14" t="s">
        <v>33</v>
      </c>
      <c r="AX143" s="14" t="s">
        <v>72</v>
      </c>
      <c r="AY143" s="254" t="s">
        <v>295</v>
      </c>
    </row>
    <row r="144" s="14" customFormat="1">
      <c r="A144" s="14"/>
      <c r="B144" s="244"/>
      <c r="C144" s="245"/>
      <c r="D144" s="235" t="s">
        <v>307</v>
      </c>
      <c r="E144" s="246" t="s">
        <v>21</v>
      </c>
      <c r="F144" s="247" t="s">
        <v>2331</v>
      </c>
      <c r="G144" s="245"/>
      <c r="H144" s="248">
        <v>2</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307</v>
      </c>
      <c r="AU144" s="254" t="s">
        <v>81</v>
      </c>
      <c r="AV144" s="14" t="s">
        <v>81</v>
      </c>
      <c r="AW144" s="14" t="s">
        <v>33</v>
      </c>
      <c r="AX144" s="14" t="s">
        <v>72</v>
      </c>
      <c r="AY144" s="254" t="s">
        <v>295</v>
      </c>
    </row>
    <row r="145" s="14" customFormat="1">
      <c r="A145" s="14"/>
      <c r="B145" s="244"/>
      <c r="C145" s="245"/>
      <c r="D145" s="235" t="s">
        <v>307</v>
      </c>
      <c r="E145" s="246" t="s">
        <v>21</v>
      </c>
      <c r="F145" s="247" t="s">
        <v>2332</v>
      </c>
      <c r="G145" s="245"/>
      <c r="H145" s="248">
        <v>2</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307</v>
      </c>
      <c r="AU145" s="254" t="s">
        <v>81</v>
      </c>
      <c r="AV145" s="14" t="s">
        <v>81</v>
      </c>
      <c r="AW145" s="14" t="s">
        <v>33</v>
      </c>
      <c r="AX145" s="14" t="s">
        <v>72</v>
      </c>
      <c r="AY145" s="254" t="s">
        <v>295</v>
      </c>
    </row>
    <row r="146" s="14" customFormat="1">
      <c r="A146" s="14"/>
      <c r="B146" s="244"/>
      <c r="C146" s="245"/>
      <c r="D146" s="235" t="s">
        <v>307</v>
      </c>
      <c r="E146" s="246" t="s">
        <v>21</v>
      </c>
      <c r="F146" s="247" t="s">
        <v>2333</v>
      </c>
      <c r="G146" s="245"/>
      <c r="H146" s="248">
        <v>2</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307</v>
      </c>
      <c r="AU146" s="254" t="s">
        <v>81</v>
      </c>
      <c r="AV146" s="14" t="s">
        <v>81</v>
      </c>
      <c r="AW146" s="14" t="s">
        <v>33</v>
      </c>
      <c r="AX146" s="14" t="s">
        <v>72</v>
      </c>
      <c r="AY146" s="254" t="s">
        <v>295</v>
      </c>
    </row>
    <row r="147" s="14" customFormat="1">
      <c r="A147" s="14"/>
      <c r="B147" s="244"/>
      <c r="C147" s="245"/>
      <c r="D147" s="235" t="s">
        <v>307</v>
      </c>
      <c r="E147" s="246" t="s">
        <v>21</v>
      </c>
      <c r="F147" s="247" t="s">
        <v>2334</v>
      </c>
      <c r="G147" s="245"/>
      <c r="H147" s="248">
        <v>2</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307</v>
      </c>
      <c r="AU147" s="254" t="s">
        <v>81</v>
      </c>
      <c r="AV147" s="14" t="s">
        <v>81</v>
      </c>
      <c r="AW147" s="14" t="s">
        <v>33</v>
      </c>
      <c r="AX147" s="14" t="s">
        <v>72</v>
      </c>
      <c r="AY147" s="254" t="s">
        <v>295</v>
      </c>
    </row>
    <row r="148" s="14" customFormat="1">
      <c r="A148" s="14"/>
      <c r="B148" s="244"/>
      <c r="C148" s="245"/>
      <c r="D148" s="235" t="s">
        <v>307</v>
      </c>
      <c r="E148" s="246" t="s">
        <v>21</v>
      </c>
      <c r="F148" s="247" t="s">
        <v>2335</v>
      </c>
      <c r="G148" s="245"/>
      <c r="H148" s="248">
        <v>2</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307</v>
      </c>
      <c r="AU148" s="254" t="s">
        <v>81</v>
      </c>
      <c r="AV148" s="14" t="s">
        <v>81</v>
      </c>
      <c r="AW148" s="14" t="s">
        <v>33</v>
      </c>
      <c r="AX148" s="14" t="s">
        <v>72</v>
      </c>
      <c r="AY148" s="254" t="s">
        <v>295</v>
      </c>
    </row>
    <row r="149" s="14" customFormat="1">
      <c r="A149" s="14"/>
      <c r="B149" s="244"/>
      <c r="C149" s="245"/>
      <c r="D149" s="235" t="s">
        <v>307</v>
      </c>
      <c r="E149" s="246" t="s">
        <v>21</v>
      </c>
      <c r="F149" s="247" t="s">
        <v>2336</v>
      </c>
      <c r="G149" s="245"/>
      <c r="H149" s="248">
        <v>2</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307</v>
      </c>
      <c r="AU149" s="254" t="s">
        <v>81</v>
      </c>
      <c r="AV149" s="14" t="s">
        <v>81</v>
      </c>
      <c r="AW149" s="14" t="s">
        <v>33</v>
      </c>
      <c r="AX149" s="14" t="s">
        <v>72</v>
      </c>
      <c r="AY149" s="254" t="s">
        <v>295</v>
      </c>
    </row>
    <row r="150" s="14" customFormat="1">
      <c r="A150" s="14"/>
      <c r="B150" s="244"/>
      <c r="C150" s="245"/>
      <c r="D150" s="235" t="s">
        <v>307</v>
      </c>
      <c r="E150" s="246" t="s">
        <v>21</v>
      </c>
      <c r="F150" s="247" t="s">
        <v>2337</v>
      </c>
      <c r="G150" s="245"/>
      <c r="H150" s="248">
        <v>2</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307</v>
      </c>
      <c r="AU150" s="254" t="s">
        <v>81</v>
      </c>
      <c r="AV150" s="14" t="s">
        <v>81</v>
      </c>
      <c r="AW150" s="14" t="s">
        <v>33</v>
      </c>
      <c r="AX150" s="14" t="s">
        <v>72</v>
      </c>
      <c r="AY150" s="254" t="s">
        <v>295</v>
      </c>
    </row>
    <row r="151" s="14" customFormat="1">
      <c r="A151" s="14"/>
      <c r="B151" s="244"/>
      <c r="C151" s="245"/>
      <c r="D151" s="235" t="s">
        <v>307</v>
      </c>
      <c r="E151" s="246" t="s">
        <v>21</v>
      </c>
      <c r="F151" s="247" t="s">
        <v>2338</v>
      </c>
      <c r="G151" s="245"/>
      <c r="H151" s="248">
        <v>2</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307</v>
      </c>
      <c r="AU151" s="254" t="s">
        <v>81</v>
      </c>
      <c r="AV151" s="14" t="s">
        <v>81</v>
      </c>
      <c r="AW151" s="14" t="s">
        <v>33</v>
      </c>
      <c r="AX151" s="14" t="s">
        <v>72</v>
      </c>
      <c r="AY151" s="254" t="s">
        <v>295</v>
      </c>
    </row>
    <row r="152" s="14" customFormat="1">
      <c r="A152" s="14"/>
      <c r="B152" s="244"/>
      <c r="C152" s="245"/>
      <c r="D152" s="235" t="s">
        <v>307</v>
      </c>
      <c r="E152" s="246" t="s">
        <v>21</v>
      </c>
      <c r="F152" s="247" t="s">
        <v>2339</v>
      </c>
      <c r="G152" s="245"/>
      <c r="H152" s="248">
        <v>2</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307</v>
      </c>
      <c r="AU152" s="254" t="s">
        <v>81</v>
      </c>
      <c r="AV152" s="14" t="s">
        <v>81</v>
      </c>
      <c r="AW152" s="14" t="s">
        <v>33</v>
      </c>
      <c r="AX152" s="14" t="s">
        <v>72</v>
      </c>
      <c r="AY152" s="254" t="s">
        <v>295</v>
      </c>
    </row>
    <row r="153" s="14" customFormat="1">
      <c r="A153" s="14"/>
      <c r="B153" s="244"/>
      <c r="C153" s="245"/>
      <c r="D153" s="235" t="s">
        <v>307</v>
      </c>
      <c r="E153" s="246" t="s">
        <v>21</v>
      </c>
      <c r="F153" s="247" t="s">
        <v>2340</v>
      </c>
      <c r="G153" s="245"/>
      <c r="H153" s="248">
        <v>2</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307</v>
      </c>
      <c r="AU153" s="254" t="s">
        <v>81</v>
      </c>
      <c r="AV153" s="14" t="s">
        <v>81</v>
      </c>
      <c r="AW153" s="14" t="s">
        <v>33</v>
      </c>
      <c r="AX153" s="14" t="s">
        <v>72</v>
      </c>
      <c r="AY153" s="254" t="s">
        <v>295</v>
      </c>
    </row>
    <row r="154" s="14" customFormat="1">
      <c r="A154" s="14"/>
      <c r="B154" s="244"/>
      <c r="C154" s="245"/>
      <c r="D154" s="235" t="s">
        <v>307</v>
      </c>
      <c r="E154" s="246" t="s">
        <v>21</v>
      </c>
      <c r="F154" s="247" t="s">
        <v>2318</v>
      </c>
      <c r="G154" s="245"/>
      <c r="H154" s="248">
        <v>1</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307</v>
      </c>
      <c r="AU154" s="254" t="s">
        <v>81</v>
      </c>
      <c r="AV154" s="14" t="s">
        <v>81</v>
      </c>
      <c r="AW154" s="14" t="s">
        <v>33</v>
      </c>
      <c r="AX154" s="14" t="s">
        <v>72</v>
      </c>
      <c r="AY154" s="254" t="s">
        <v>295</v>
      </c>
    </row>
    <row r="155" s="15" customFormat="1">
      <c r="A155" s="15"/>
      <c r="B155" s="255"/>
      <c r="C155" s="256"/>
      <c r="D155" s="235" t="s">
        <v>307</v>
      </c>
      <c r="E155" s="257" t="s">
        <v>21</v>
      </c>
      <c r="F155" s="258" t="s">
        <v>312</v>
      </c>
      <c r="G155" s="256"/>
      <c r="H155" s="259">
        <v>22</v>
      </c>
      <c r="I155" s="260"/>
      <c r="J155" s="256"/>
      <c r="K155" s="256"/>
      <c r="L155" s="261"/>
      <c r="M155" s="262"/>
      <c r="N155" s="263"/>
      <c r="O155" s="263"/>
      <c r="P155" s="263"/>
      <c r="Q155" s="263"/>
      <c r="R155" s="263"/>
      <c r="S155" s="263"/>
      <c r="T155" s="264"/>
      <c r="U155" s="15"/>
      <c r="V155" s="15"/>
      <c r="W155" s="15"/>
      <c r="X155" s="15"/>
      <c r="Y155" s="15"/>
      <c r="Z155" s="15"/>
      <c r="AA155" s="15"/>
      <c r="AB155" s="15"/>
      <c r="AC155" s="15"/>
      <c r="AD155" s="15"/>
      <c r="AE155" s="15"/>
      <c r="AT155" s="265" t="s">
        <v>307</v>
      </c>
      <c r="AU155" s="265" t="s">
        <v>81</v>
      </c>
      <c r="AV155" s="15" t="s">
        <v>303</v>
      </c>
      <c r="AW155" s="15" t="s">
        <v>33</v>
      </c>
      <c r="AX155" s="15" t="s">
        <v>79</v>
      </c>
      <c r="AY155" s="265" t="s">
        <v>295</v>
      </c>
    </row>
    <row r="156" s="2" customFormat="1" ht="24.15" customHeight="1">
      <c r="A156" s="40"/>
      <c r="B156" s="41"/>
      <c r="C156" s="215" t="s">
        <v>351</v>
      </c>
      <c r="D156" s="215" t="s">
        <v>298</v>
      </c>
      <c r="E156" s="216" t="s">
        <v>2341</v>
      </c>
      <c r="F156" s="217" t="s">
        <v>2342</v>
      </c>
      <c r="G156" s="218" t="s">
        <v>459</v>
      </c>
      <c r="H156" s="219">
        <v>1</v>
      </c>
      <c r="I156" s="220"/>
      <c r="J156" s="221">
        <f>ROUND(I156*H156,2)</f>
        <v>0</v>
      </c>
      <c r="K156" s="217" t="s">
        <v>523</v>
      </c>
      <c r="L156" s="46"/>
      <c r="M156" s="222" t="s">
        <v>21</v>
      </c>
      <c r="N156" s="223" t="s">
        <v>43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373</v>
      </c>
      <c r="AT156" s="226" t="s">
        <v>298</v>
      </c>
      <c r="AU156" s="226" t="s">
        <v>81</v>
      </c>
      <c r="AY156" s="19" t="s">
        <v>295</v>
      </c>
      <c r="BE156" s="227">
        <f>IF(N156="základní",J156,0)</f>
        <v>0</v>
      </c>
      <c r="BF156" s="227">
        <f>IF(N156="snížená",J156,0)</f>
        <v>0</v>
      </c>
      <c r="BG156" s="227">
        <f>IF(N156="zákl. přenesená",J156,0)</f>
        <v>0</v>
      </c>
      <c r="BH156" s="227">
        <f>IF(N156="sníž. přenesená",J156,0)</f>
        <v>0</v>
      </c>
      <c r="BI156" s="227">
        <f>IF(N156="nulová",J156,0)</f>
        <v>0</v>
      </c>
      <c r="BJ156" s="19" t="s">
        <v>79</v>
      </c>
      <c r="BK156" s="227">
        <f>ROUND(I156*H156,2)</f>
        <v>0</v>
      </c>
      <c r="BL156" s="19" t="s">
        <v>373</v>
      </c>
      <c r="BM156" s="226" t="s">
        <v>2343</v>
      </c>
    </row>
    <row r="157" s="14" customFormat="1">
      <c r="A157" s="14"/>
      <c r="B157" s="244"/>
      <c r="C157" s="245"/>
      <c r="D157" s="235" t="s">
        <v>307</v>
      </c>
      <c r="E157" s="246" t="s">
        <v>21</v>
      </c>
      <c r="F157" s="247" t="s">
        <v>2314</v>
      </c>
      <c r="G157" s="245"/>
      <c r="H157" s="248">
        <v>1</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307</v>
      </c>
      <c r="AU157" s="254" t="s">
        <v>81</v>
      </c>
      <c r="AV157" s="14" t="s">
        <v>81</v>
      </c>
      <c r="AW157" s="14" t="s">
        <v>33</v>
      </c>
      <c r="AX157" s="14" t="s">
        <v>72</v>
      </c>
      <c r="AY157" s="254" t="s">
        <v>295</v>
      </c>
    </row>
    <row r="158" s="15" customFormat="1">
      <c r="A158" s="15"/>
      <c r="B158" s="255"/>
      <c r="C158" s="256"/>
      <c r="D158" s="235" t="s">
        <v>307</v>
      </c>
      <c r="E158" s="257" t="s">
        <v>21</v>
      </c>
      <c r="F158" s="258" t="s">
        <v>312</v>
      </c>
      <c r="G158" s="256"/>
      <c r="H158" s="259">
        <v>1</v>
      </c>
      <c r="I158" s="260"/>
      <c r="J158" s="256"/>
      <c r="K158" s="256"/>
      <c r="L158" s="261"/>
      <c r="M158" s="262"/>
      <c r="N158" s="263"/>
      <c r="O158" s="263"/>
      <c r="P158" s="263"/>
      <c r="Q158" s="263"/>
      <c r="R158" s="263"/>
      <c r="S158" s="263"/>
      <c r="T158" s="264"/>
      <c r="U158" s="15"/>
      <c r="V158" s="15"/>
      <c r="W158" s="15"/>
      <c r="X158" s="15"/>
      <c r="Y158" s="15"/>
      <c r="Z158" s="15"/>
      <c r="AA158" s="15"/>
      <c r="AB158" s="15"/>
      <c r="AC158" s="15"/>
      <c r="AD158" s="15"/>
      <c r="AE158" s="15"/>
      <c r="AT158" s="265" t="s">
        <v>307</v>
      </c>
      <c r="AU158" s="265" t="s">
        <v>81</v>
      </c>
      <c r="AV158" s="15" t="s">
        <v>303</v>
      </c>
      <c r="AW158" s="15" t="s">
        <v>33</v>
      </c>
      <c r="AX158" s="15" t="s">
        <v>79</v>
      </c>
      <c r="AY158" s="265" t="s">
        <v>295</v>
      </c>
    </row>
    <row r="159" s="2" customFormat="1" ht="24.15" customHeight="1">
      <c r="A159" s="40"/>
      <c r="B159" s="41"/>
      <c r="C159" s="215" t="s">
        <v>296</v>
      </c>
      <c r="D159" s="215" t="s">
        <v>298</v>
      </c>
      <c r="E159" s="216" t="s">
        <v>2344</v>
      </c>
      <c r="F159" s="217" t="s">
        <v>2345</v>
      </c>
      <c r="G159" s="218" t="s">
        <v>459</v>
      </c>
      <c r="H159" s="219">
        <v>22</v>
      </c>
      <c r="I159" s="220"/>
      <c r="J159" s="221">
        <f>ROUND(I159*H159,2)</f>
        <v>0</v>
      </c>
      <c r="K159" s="217" t="s">
        <v>523</v>
      </c>
      <c r="L159" s="46"/>
      <c r="M159" s="222" t="s">
        <v>21</v>
      </c>
      <c r="N159" s="223" t="s">
        <v>43</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373</v>
      </c>
      <c r="AT159" s="226" t="s">
        <v>298</v>
      </c>
      <c r="AU159" s="226" t="s">
        <v>81</v>
      </c>
      <c r="AY159" s="19" t="s">
        <v>295</v>
      </c>
      <c r="BE159" s="227">
        <f>IF(N159="základní",J159,0)</f>
        <v>0</v>
      </c>
      <c r="BF159" s="227">
        <f>IF(N159="snížená",J159,0)</f>
        <v>0</v>
      </c>
      <c r="BG159" s="227">
        <f>IF(N159="zákl. přenesená",J159,0)</f>
        <v>0</v>
      </c>
      <c r="BH159" s="227">
        <f>IF(N159="sníž. přenesená",J159,0)</f>
        <v>0</v>
      </c>
      <c r="BI159" s="227">
        <f>IF(N159="nulová",J159,0)</f>
        <v>0</v>
      </c>
      <c r="BJ159" s="19" t="s">
        <v>79</v>
      </c>
      <c r="BK159" s="227">
        <f>ROUND(I159*H159,2)</f>
        <v>0</v>
      </c>
      <c r="BL159" s="19" t="s">
        <v>373</v>
      </c>
      <c r="BM159" s="226" t="s">
        <v>2346</v>
      </c>
    </row>
    <row r="160" s="14" customFormat="1">
      <c r="A160" s="14"/>
      <c r="B160" s="244"/>
      <c r="C160" s="245"/>
      <c r="D160" s="235" t="s">
        <v>307</v>
      </c>
      <c r="E160" s="246" t="s">
        <v>21</v>
      </c>
      <c r="F160" s="247" t="s">
        <v>2347</v>
      </c>
      <c r="G160" s="245"/>
      <c r="H160" s="248">
        <v>2</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307</v>
      </c>
      <c r="AU160" s="254" t="s">
        <v>81</v>
      </c>
      <c r="AV160" s="14" t="s">
        <v>81</v>
      </c>
      <c r="AW160" s="14" t="s">
        <v>33</v>
      </c>
      <c r="AX160" s="14" t="s">
        <v>72</v>
      </c>
      <c r="AY160" s="254" t="s">
        <v>295</v>
      </c>
    </row>
    <row r="161" s="14" customFormat="1">
      <c r="A161" s="14"/>
      <c r="B161" s="244"/>
      <c r="C161" s="245"/>
      <c r="D161" s="235" t="s">
        <v>307</v>
      </c>
      <c r="E161" s="246" t="s">
        <v>21</v>
      </c>
      <c r="F161" s="247" t="s">
        <v>2331</v>
      </c>
      <c r="G161" s="245"/>
      <c r="H161" s="248">
        <v>2</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307</v>
      </c>
      <c r="AU161" s="254" t="s">
        <v>81</v>
      </c>
      <c r="AV161" s="14" t="s">
        <v>81</v>
      </c>
      <c r="AW161" s="14" t="s">
        <v>33</v>
      </c>
      <c r="AX161" s="14" t="s">
        <v>72</v>
      </c>
      <c r="AY161" s="254" t="s">
        <v>295</v>
      </c>
    </row>
    <row r="162" s="14" customFormat="1">
      <c r="A162" s="14"/>
      <c r="B162" s="244"/>
      <c r="C162" s="245"/>
      <c r="D162" s="235" t="s">
        <v>307</v>
      </c>
      <c r="E162" s="246" t="s">
        <v>21</v>
      </c>
      <c r="F162" s="247" t="s">
        <v>2332</v>
      </c>
      <c r="G162" s="245"/>
      <c r="H162" s="248">
        <v>2</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307</v>
      </c>
      <c r="AU162" s="254" t="s">
        <v>81</v>
      </c>
      <c r="AV162" s="14" t="s">
        <v>81</v>
      </c>
      <c r="AW162" s="14" t="s">
        <v>33</v>
      </c>
      <c r="AX162" s="14" t="s">
        <v>72</v>
      </c>
      <c r="AY162" s="254" t="s">
        <v>295</v>
      </c>
    </row>
    <row r="163" s="14" customFormat="1">
      <c r="A163" s="14"/>
      <c r="B163" s="244"/>
      <c r="C163" s="245"/>
      <c r="D163" s="235" t="s">
        <v>307</v>
      </c>
      <c r="E163" s="246" t="s">
        <v>21</v>
      </c>
      <c r="F163" s="247" t="s">
        <v>2333</v>
      </c>
      <c r="G163" s="245"/>
      <c r="H163" s="248">
        <v>2</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307</v>
      </c>
      <c r="AU163" s="254" t="s">
        <v>81</v>
      </c>
      <c r="AV163" s="14" t="s">
        <v>81</v>
      </c>
      <c r="AW163" s="14" t="s">
        <v>33</v>
      </c>
      <c r="AX163" s="14" t="s">
        <v>72</v>
      </c>
      <c r="AY163" s="254" t="s">
        <v>295</v>
      </c>
    </row>
    <row r="164" s="14" customFormat="1">
      <c r="A164" s="14"/>
      <c r="B164" s="244"/>
      <c r="C164" s="245"/>
      <c r="D164" s="235" t="s">
        <v>307</v>
      </c>
      <c r="E164" s="246" t="s">
        <v>21</v>
      </c>
      <c r="F164" s="247" t="s">
        <v>2334</v>
      </c>
      <c r="G164" s="245"/>
      <c r="H164" s="248">
        <v>2</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307</v>
      </c>
      <c r="AU164" s="254" t="s">
        <v>81</v>
      </c>
      <c r="AV164" s="14" t="s">
        <v>81</v>
      </c>
      <c r="AW164" s="14" t="s">
        <v>33</v>
      </c>
      <c r="AX164" s="14" t="s">
        <v>72</v>
      </c>
      <c r="AY164" s="254" t="s">
        <v>295</v>
      </c>
    </row>
    <row r="165" s="14" customFormat="1">
      <c r="A165" s="14"/>
      <c r="B165" s="244"/>
      <c r="C165" s="245"/>
      <c r="D165" s="235" t="s">
        <v>307</v>
      </c>
      <c r="E165" s="246" t="s">
        <v>21</v>
      </c>
      <c r="F165" s="247" t="s">
        <v>2335</v>
      </c>
      <c r="G165" s="245"/>
      <c r="H165" s="248">
        <v>2</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307</v>
      </c>
      <c r="AU165" s="254" t="s">
        <v>81</v>
      </c>
      <c r="AV165" s="14" t="s">
        <v>81</v>
      </c>
      <c r="AW165" s="14" t="s">
        <v>33</v>
      </c>
      <c r="AX165" s="14" t="s">
        <v>72</v>
      </c>
      <c r="AY165" s="254" t="s">
        <v>295</v>
      </c>
    </row>
    <row r="166" s="14" customFormat="1">
      <c r="A166" s="14"/>
      <c r="B166" s="244"/>
      <c r="C166" s="245"/>
      <c r="D166" s="235" t="s">
        <v>307</v>
      </c>
      <c r="E166" s="246" t="s">
        <v>21</v>
      </c>
      <c r="F166" s="247" t="s">
        <v>2336</v>
      </c>
      <c r="G166" s="245"/>
      <c r="H166" s="248">
        <v>2</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307</v>
      </c>
      <c r="AU166" s="254" t="s">
        <v>81</v>
      </c>
      <c r="AV166" s="14" t="s">
        <v>81</v>
      </c>
      <c r="AW166" s="14" t="s">
        <v>33</v>
      </c>
      <c r="AX166" s="14" t="s">
        <v>72</v>
      </c>
      <c r="AY166" s="254" t="s">
        <v>295</v>
      </c>
    </row>
    <row r="167" s="14" customFormat="1">
      <c r="A167" s="14"/>
      <c r="B167" s="244"/>
      <c r="C167" s="245"/>
      <c r="D167" s="235" t="s">
        <v>307</v>
      </c>
      <c r="E167" s="246" t="s">
        <v>21</v>
      </c>
      <c r="F167" s="247" t="s">
        <v>2337</v>
      </c>
      <c r="G167" s="245"/>
      <c r="H167" s="248">
        <v>2</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307</v>
      </c>
      <c r="AU167" s="254" t="s">
        <v>81</v>
      </c>
      <c r="AV167" s="14" t="s">
        <v>81</v>
      </c>
      <c r="AW167" s="14" t="s">
        <v>33</v>
      </c>
      <c r="AX167" s="14" t="s">
        <v>72</v>
      </c>
      <c r="AY167" s="254" t="s">
        <v>295</v>
      </c>
    </row>
    <row r="168" s="14" customFormat="1">
      <c r="A168" s="14"/>
      <c r="B168" s="244"/>
      <c r="C168" s="245"/>
      <c r="D168" s="235" t="s">
        <v>307</v>
      </c>
      <c r="E168" s="246" t="s">
        <v>21</v>
      </c>
      <c r="F168" s="247" t="s">
        <v>2338</v>
      </c>
      <c r="G168" s="245"/>
      <c r="H168" s="248">
        <v>2</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307</v>
      </c>
      <c r="AU168" s="254" t="s">
        <v>81</v>
      </c>
      <c r="AV168" s="14" t="s">
        <v>81</v>
      </c>
      <c r="AW168" s="14" t="s">
        <v>33</v>
      </c>
      <c r="AX168" s="14" t="s">
        <v>72</v>
      </c>
      <c r="AY168" s="254" t="s">
        <v>295</v>
      </c>
    </row>
    <row r="169" s="14" customFormat="1">
      <c r="A169" s="14"/>
      <c r="B169" s="244"/>
      <c r="C169" s="245"/>
      <c r="D169" s="235" t="s">
        <v>307</v>
      </c>
      <c r="E169" s="246" t="s">
        <v>21</v>
      </c>
      <c r="F169" s="247" t="s">
        <v>2339</v>
      </c>
      <c r="G169" s="245"/>
      <c r="H169" s="248">
        <v>2</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307</v>
      </c>
      <c r="AU169" s="254" t="s">
        <v>81</v>
      </c>
      <c r="AV169" s="14" t="s">
        <v>81</v>
      </c>
      <c r="AW169" s="14" t="s">
        <v>33</v>
      </c>
      <c r="AX169" s="14" t="s">
        <v>72</v>
      </c>
      <c r="AY169" s="254" t="s">
        <v>295</v>
      </c>
    </row>
    <row r="170" s="14" customFormat="1">
      <c r="A170" s="14"/>
      <c r="B170" s="244"/>
      <c r="C170" s="245"/>
      <c r="D170" s="235" t="s">
        <v>307</v>
      </c>
      <c r="E170" s="246" t="s">
        <v>21</v>
      </c>
      <c r="F170" s="247" t="s">
        <v>2340</v>
      </c>
      <c r="G170" s="245"/>
      <c r="H170" s="248">
        <v>2</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307</v>
      </c>
      <c r="AU170" s="254" t="s">
        <v>81</v>
      </c>
      <c r="AV170" s="14" t="s">
        <v>81</v>
      </c>
      <c r="AW170" s="14" t="s">
        <v>33</v>
      </c>
      <c r="AX170" s="14" t="s">
        <v>72</v>
      </c>
      <c r="AY170" s="254" t="s">
        <v>295</v>
      </c>
    </row>
    <row r="171" s="15" customFormat="1">
      <c r="A171" s="15"/>
      <c r="B171" s="255"/>
      <c r="C171" s="256"/>
      <c r="D171" s="235" t="s">
        <v>307</v>
      </c>
      <c r="E171" s="257" t="s">
        <v>21</v>
      </c>
      <c r="F171" s="258" t="s">
        <v>312</v>
      </c>
      <c r="G171" s="256"/>
      <c r="H171" s="259">
        <v>22</v>
      </c>
      <c r="I171" s="260"/>
      <c r="J171" s="256"/>
      <c r="K171" s="256"/>
      <c r="L171" s="261"/>
      <c r="M171" s="262"/>
      <c r="N171" s="263"/>
      <c r="O171" s="263"/>
      <c r="P171" s="263"/>
      <c r="Q171" s="263"/>
      <c r="R171" s="263"/>
      <c r="S171" s="263"/>
      <c r="T171" s="264"/>
      <c r="U171" s="15"/>
      <c r="V171" s="15"/>
      <c r="W171" s="15"/>
      <c r="X171" s="15"/>
      <c r="Y171" s="15"/>
      <c r="Z171" s="15"/>
      <c r="AA171" s="15"/>
      <c r="AB171" s="15"/>
      <c r="AC171" s="15"/>
      <c r="AD171" s="15"/>
      <c r="AE171" s="15"/>
      <c r="AT171" s="265" t="s">
        <v>307</v>
      </c>
      <c r="AU171" s="265" t="s">
        <v>81</v>
      </c>
      <c r="AV171" s="15" t="s">
        <v>303</v>
      </c>
      <c r="AW171" s="15" t="s">
        <v>33</v>
      </c>
      <c r="AX171" s="15" t="s">
        <v>79</v>
      </c>
      <c r="AY171" s="265" t="s">
        <v>295</v>
      </c>
    </row>
    <row r="172" s="2" customFormat="1" ht="24.15" customHeight="1">
      <c r="A172" s="40"/>
      <c r="B172" s="41"/>
      <c r="C172" s="215" t="s">
        <v>361</v>
      </c>
      <c r="D172" s="215" t="s">
        <v>298</v>
      </c>
      <c r="E172" s="216" t="s">
        <v>2348</v>
      </c>
      <c r="F172" s="217" t="s">
        <v>2349</v>
      </c>
      <c r="G172" s="218" t="s">
        <v>459</v>
      </c>
      <c r="H172" s="219">
        <v>1</v>
      </c>
      <c r="I172" s="220"/>
      <c r="J172" s="221">
        <f>ROUND(I172*H172,2)</f>
        <v>0</v>
      </c>
      <c r="K172" s="217" t="s">
        <v>523</v>
      </c>
      <c r="L172" s="46"/>
      <c r="M172" s="222" t="s">
        <v>21</v>
      </c>
      <c r="N172" s="223" t="s">
        <v>43</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373</v>
      </c>
      <c r="AT172" s="226" t="s">
        <v>298</v>
      </c>
      <c r="AU172" s="226" t="s">
        <v>81</v>
      </c>
      <c r="AY172" s="19" t="s">
        <v>295</v>
      </c>
      <c r="BE172" s="227">
        <f>IF(N172="základní",J172,0)</f>
        <v>0</v>
      </c>
      <c r="BF172" s="227">
        <f>IF(N172="snížená",J172,0)</f>
        <v>0</v>
      </c>
      <c r="BG172" s="227">
        <f>IF(N172="zákl. přenesená",J172,0)</f>
        <v>0</v>
      </c>
      <c r="BH172" s="227">
        <f>IF(N172="sníž. přenesená",J172,0)</f>
        <v>0</v>
      </c>
      <c r="BI172" s="227">
        <f>IF(N172="nulová",J172,0)</f>
        <v>0</v>
      </c>
      <c r="BJ172" s="19" t="s">
        <v>79</v>
      </c>
      <c r="BK172" s="227">
        <f>ROUND(I172*H172,2)</f>
        <v>0</v>
      </c>
      <c r="BL172" s="19" t="s">
        <v>373</v>
      </c>
      <c r="BM172" s="226" t="s">
        <v>2350</v>
      </c>
    </row>
    <row r="173" s="14" customFormat="1">
      <c r="A173" s="14"/>
      <c r="B173" s="244"/>
      <c r="C173" s="245"/>
      <c r="D173" s="235" t="s">
        <v>307</v>
      </c>
      <c r="E173" s="246" t="s">
        <v>21</v>
      </c>
      <c r="F173" s="247" t="s">
        <v>2314</v>
      </c>
      <c r="G173" s="245"/>
      <c r="H173" s="248">
        <v>1</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307</v>
      </c>
      <c r="AU173" s="254" t="s">
        <v>81</v>
      </c>
      <c r="AV173" s="14" t="s">
        <v>81</v>
      </c>
      <c r="AW173" s="14" t="s">
        <v>33</v>
      </c>
      <c r="AX173" s="14" t="s">
        <v>72</v>
      </c>
      <c r="AY173" s="254" t="s">
        <v>295</v>
      </c>
    </row>
    <row r="174" s="15" customFormat="1">
      <c r="A174" s="15"/>
      <c r="B174" s="255"/>
      <c r="C174" s="256"/>
      <c r="D174" s="235" t="s">
        <v>307</v>
      </c>
      <c r="E174" s="257" t="s">
        <v>21</v>
      </c>
      <c r="F174" s="258" t="s">
        <v>312</v>
      </c>
      <c r="G174" s="256"/>
      <c r="H174" s="259">
        <v>1</v>
      </c>
      <c r="I174" s="260"/>
      <c r="J174" s="256"/>
      <c r="K174" s="256"/>
      <c r="L174" s="261"/>
      <c r="M174" s="262"/>
      <c r="N174" s="263"/>
      <c r="O174" s="263"/>
      <c r="P174" s="263"/>
      <c r="Q174" s="263"/>
      <c r="R174" s="263"/>
      <c r="S174" s="263"/>
      <c r="T174" s="264"/>
      <c r="U174" s="15"/>
      <c r="V174" s="15"/>
      <c r="W174" s="15"/>
      <c r="X174" s="15"/>
      <c r="Y174" s="15"/>
      <c r="Z174" s="15"/>
      <c r="AA174" s="15"/>
      <c r="AB174" s="15"/>
      <c r="AC174" s="15"/>
      <c r="AD174" s="15"/>
      <c r="AE174" s="15"/>
      <c r="AT174" s="265" t="s">
        <v>307</v>
      </c>
      <c r="AU174" s="265" t="s">
        <v>81</v>
      </c>
      <c r="AV174" s="15" t="s">
        <v>303</v>
      </c>
      <c r="AW174" s="15" t="s">
        <v>33</v>
      </c>
      <c r="AX174" s="15" t="s">
        <v>79</v>
      </c>
      <c r="AY174" s="265" t="s">
        <v>295</v>
      </c>
    </row>
    <row r="175" s="2" customFormat="1" ht="24.15" customHeight="1">
      <c r="A175" s="40"/>
      <c r="B175" s="41"/>
      <c r="C175" s="215" t="s">
        <v>370</v>
      </c>
      <c r="D175" s="215" t="s">
        <v>298</v>
      </c>
      <c r="E175" s="216" t="s">
        <v>2351</v>
      </c>
      <c r="F175" s="217" t="s">
        <v>2352</v>
      </c>
      <c r="G175" s="218" t="s">
        <v>459</v>
      </c>
      <c r="H175" s="219">
        <v>11</v>
      </c>
      <c r="I175" s="220"/>
      <c r="J175" s="221">
        <f>ROUND(I175*H175,2)</f>
        <v>0</v>
      </c>
      <c r="K175" s="217" t="s">
        <v>523</v>
      </c>
      <c r="L175" s="46"/>
      <c r="M175" s="222" t="s">
        <v>21</v>
      </c>
      <c r="N175" s="223" t="s">
        <v>43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373</v>
      </c>
      <c r="AT175" s="226" t="s">
        <v>298</v>
      </c>
      <c r="AU175" s="226" t="s">
        <v>81</v>
      </c>
      <c r="AY175" s="19" t="s">
        <v>295</v>
      </c>
      <c r="BE175" s="227">
        <f>IF(N175="základní",J175,0)</f>
        <v>0</v>
      </c>
      <c r="BF175" s="227">
        <f>IF(N175="snížená",J175,0)</f>
        <v>0</v>
      </c>
      <c r="BG175" s="227">
        <f>IF(N175="zákl. přenesená",J175,0)</f>
        <v>0</v>
      </c>
      <c r="BH175" s="227">
        <f>IF(N175="sníž. přenesená",J175,0)</f>
        <v>0</v>
      </c>
      <c r="BI175" s="227">
        <f>IF(N175="nulová",J175,0)</f>
        <v>0</v>
      </c>
      <c r="BJ175" s="19" t="s">
        <v>79</v>
      </c>
      <c r="BK175" s="227">
        <f>ROUND(I175*H175,2)</f>
        <v>0</v>
      </c>
      <c r="BL175" s="19" t="s">
        <v>373</v>
      </c>
      <c r="BM175" s="226" t="s">
        <v>2353</v>
      </c>
    </row>
    <row r="176" s="14" customFormat="1">
      <c r="A176" s="14"/>
      <c r="B176" s="244"/>
      <c r="C176" s="245"/>
      <c r="D176" s="235" t="s">
        <v>307</v>
      </c>
      <c r="E176" s="246" t="s">
        <v>21</v>
      </c>
      <c r="F176" s="247" t="s">
        <v>2314</v>
      </c>
      <c r="G176" s="245"/>
      <c r="H176" s="248">
        <v>1</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307</v>
      </c>
      <c r="AU176" s="254" t="s">
        <v>81</v>
      </c>
      <c r="AV176" s="14" t="s">
        <v>81</v>
      </c>
      <c r="AW176" s="14" t="s">
        <v>33</v>
      </c>
      <c r="AX176" s="14" t="s">
        <v>72</v>
      </c>
      <c r="AY176" s="254" t="s">
        <v>295</v>
      </c>
    </row>
    <row r="177" s="14" customFormat="1">
      <c r="A177" s="14"/>
      <c r="B177" s="244"/>
      <c r="C177" s="245"/>
      <c r="D177" s="235" t="s">
        <v>307</v>
      </c>
      <c r="E177" s="246" t="s">
        <v>21</v>
      </c>
      <c r="F177" s="247" t="s">
        <v>597</v>
      </c>
      <c r="G177" s="245"/>
      <c r="H177" s="248">
        <v>1</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307</v>
      </c>
      <c r="AU177" s="254" t="s">
        <v>81</v>
      </c>
      <c r="AV177" s="14" t="s">
        <v>81</v>
      </c>
      <c r="AW177" s="14" t="s">
        <v>33</v>
      </c>
      <c r="AX177" s="14" t="s">
        <v>72</v>
      </c>
      <c r="AY177" s="254" t="s">
        <v>295</v>
      </c>
    </row>
    <row r="178" s="14" customFormat="1">
      <c r="A178" s="14"/>
      <c r="B178" s="244"/>
      <c r="C178" s="245"/>
      <c r="D178" s="235" t="s">
        <v>307</v>
      </c>
      <c r="E178" s="246" t="s">
        <v>21</v>
      </c>
      <c r="F178" s="247" t="s">
        <v>598</v>
      </c>
      <c r="G178" s="245"/>
      <c r="H178" s="248">
        <v>1</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307</v>
      </c>
      <c r="AU178" s="254" t="s">
        <v>81</v>
      </c>
      <c r="AV178" s="14" t="s">
        <v>81</v>
      </c>
      <c r="AW178" s="14" t="s">
        <v>33</v>
      </c>
      <c r="AX178" s="14" t="s">
        <v>72</v>
      </c>
      <c r="AY178" s="254" t="s">
        <v>295</v>
      </c>
    </row>
    <row r="179" s="14" customFormat="1">
      <c r="A179" s="14"/>
      <c r="B179" s="244"/>
      <c r="C179" s="245"/>
      <c r="D179" s="235" t="s">
        <v>307</v>
      </c>
      <c r="E179" s="246" t="s">
        <v>21</v>
      </c>
      <c r="F179" s="247" t="s">
        <v>599</v>
      </c>
      <c r="G179" s="245"/>
      <c r="H179" s="248">
        <v>1</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307</v>
      </c>
      <c r="AU179" s="254" t="s">
        <v>81</v>
      </c>
      <c r="AV179" s="14" t="s">
        <v>81</v>
      </c>
      <c r="AW179" s="14" t="s">
        <v>33</v>
      </c>
      <c r="AX179" s="14" t="s">
        <v>72</v>
      </c>
      <c r="AY179" s="254" t="s">
        <v>295</v>
      </c>
    </row>
    <row r="180" s="14" customFormat="1">
      <c r="A180" s="14"/>
      <c r="B180" s="244"/>
      <c r="C180" s="245"/>
      <c r="D180" s="235" t="s">
        <v>307</v>
      </c>
      <c r="E180" s="246" t="s">
        <v>21</v>
      </c>
      <c r="F180" s="247" t="s">
        <v>600</v>
      </c>
      <c r="G180" s="245"/>
      <c r="H180" s="248">
        <v>1</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307</v>
      </c>
      <c r="AU180" s="254" t="s">
        <v>81</v>
      </c>
      <c r="AV180" s="14" t="s">
        <v>81</v>
      </c>
      <c r="AW180" s="14" t="s">
        <v>33</v>
      </c>
      <c r="AX180" s="14" t="s">
        <v>72</v>
      </c>
      <c r="AY180" s="254" t="s">
        <v>295</v>
      </c>
    </row>
    <row r="181" s="14" customFormat="1">
      <c r="A181" s="14"/>
      <c r="B181" s="244"/>
      <c r="C181" s="245"/>
      <c r="D181" s="235" t="s">
        <v>307</v>
      </c>
      <c r="E181" s="246" t="s">
        <v>21</v>
      </c>
      <c r="F181" s="247" t="s">
        <v>601</v>
      </c>
      <c r="G181" s="245"/>
      <c r="H181" s="248">
        <v>1</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307</v>
      </c>
      <c r="AU181" s="254" t="s">
        <v>81</v>
      </c>
      <c r="AV181" s="14" t="s">
        <v>81</v>
      </c>
      <c r="AW181" s="14" t="s">
        <v>33</v>
      </c>
      <c r="AX181" s="14" t="s">
        <v>72</v>
      </c>
      <c r="AY181" s="254" t="s">
        <v>295</v>
      </c>
    </row>
    <row r="182" s="14" customFormat="1">
      <c r="A182" s="14"/>
      <c r="B182" s="244"/>
      <c r="C182" s="245"/>
      <c r="D182" s="235" t="s">
        <v>307</v>
      </c>
      <c r="E182" s="246" t="s">
        <v>21</v>
      </c>
      <c r="F182" s="247" t="s">
        <v>602</v>
      </c>
      <c r="G182" s="245"/>
      <c r="H182" s="248">
        <v>1</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307</v>
      </c>
      <c r="AU182" s="254" t="s">
        <v>81</v>
      </c>
      <c r="AV182" s="14" t="s">
        <v>81</v>
      </c>
      <c r="AW182" s="14" t="s">
        <v>33</v>
      </c>
      <c r="AX182" s="14" t="s">
        <v>72</v>
      </c>
      <c r="AY182" s="254" t="s">
        <v>295</v>
      </c>
    </row>
    <row r="183" s="14" customFormat="1">
      <c r="A183" s="14"/>
      <c r="B183" s="244"/>
      <c r="C183" s="245"/>
      <c r="D183" s="235" t="s">
        <v>307</v>
      </c>
      <c r="E183" s="246" t="s">
        <v>21</v>
      </c>
      <c r="F183" s="247" t="s">
        <v>603</v>
      </c>
      <c r="G183" s="245"/>
      <c r="H183" s="248">
        <v>1</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307</v>
      </c>
      <c r="AU183" s="254" t="s">
        <v>81</v>
      </c>
      <c r="AV183" s="14" t="s">
        <v>81</v>
      </c>
      <c r="AW183" s="14" t="s">
        <v>33</v>
      </c>
      <c r="AX183" s="14" t="s">
        <v>72</v>
      </c>
      <c r="AY183" s="254" t="s">
        <v>295</v>
      </c>
    </row>
    <row r="184" s="14" customFormat="1">
      <c r="A184" s="14"/>
      <c r="B184" s="244"/>
      <c r="C184" s="245"/>
      <c r="D184" s="235" t="s">
        <v>307</v>
      </c>
      <c r="E184" s="246" t="s">
        <v>21</v>
      </c>
      <c r="F184" s="247" t="s">
        <v>604</v>
      </c>
      <c r="G184" s="245"/>
      <c r="H184" s="248">
        <v>1</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307</v>
      </c>
      <c r="AU184" s="254" t="s">
        <v>81</v>
      </c>
      <c r="AV184" s="14" t="s">
        <v>81</v>
      </c>
      <c r="AW184" s="14" t="s">
        <v>33</v>
      </c>
      <c r="AX184" s="14" t="s">
        <v>72</v>
      </c>
      <c r="AY184" s="254" t="s">
        <v>295</v>
      </c>
    </row>
    <row r="185" s="14" customFormat="1">
      <c r="A185" s="14"/>
      <c r="B185" s="244"/>
      <c r="C185" s="245"/>
      <c r="D185" s="235" t="s">
        <v>307</v>
      </c>
      <c r="E185" s="246" t="s">
        <v>21</v>
      </c>
      <c r="F185" s="247" t="s">
        <v>605</v>
      </c>
      <c r="G185" s="245"/>
      <c r="H185" s="248">
        <v>1</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307</v>
      </c>
      <c r="AU185" s="254" t="s">
        <v>81</v>
      </c>
      <c r="AV185" s="14" t="s">
        <v>81</v>
      </c>
      <c r="AW185" s="14" t="s">
        <v>33</v>
      </c>
      <c r="AX185" s="14" t="s">
        <v>72</v>
      </c>
      <c r="AY185" s="254" t="s">
        <v>295</v>
      </c>
    </row>
    <row r="186" s="14" customFormat="1">
      <c r="A186" s="14"/>
      <c r="B186" s="244"/>
      <c r="C186" s="245"/>
      <c r="D186" s="235" t="s">
        <v>307</v>
      </c>
      <c r="E186" s="246" t="s">
        <v>21</v>
      </c>
      <c r="F186" s="247" t="s">
        <v>606</v>
      </c>
      <c r="G186" s="245"/>
      <c r="H186" s="248">
        <v>1</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307</v>
      </c>
      <c r="AU186" s="254" t="s">
        <v>81</v>
      </c>
      <c r="AV186" s="14" t="s">
        <v>81</v>
      </c>
      <c r="AW186" s="14" t="s">
        <v>33</v>
      </c>
      <c r="AX186" s="14" t="s">
        <v>72</v>
      </c>
      <c r="AY186" s="254" t="s">
        <v>295</v>
      </c>
    </row>
    <row r="187" s="15" customFormat="1">
      <c r="A187" s="15"/>
      <c r="B187" s="255"/>
      <c r="C187" s="256"/>
      <c r="D187" s="235" t="s">
        <v>307</v>
      </c>
      <c r="E187" s="257" t="s">
        <v>21</v>
      </c>
      <c r="F187" s="258" t="s">
        <v>312</v>
      </c>
      <c r="G187" s="256"/>
      <c r="H187" s="259">
        <v>11</v>
      </c>
      <c r="I187" s="260"/>
      <c r="J187" s="256"/>
      <c r="K187" s="256"/>
      <c r="L187" s="261"/>
      <c r="M187" s="262"/>
      <c r="N187" s="263"/>
      <c r="O187" s="263"/>
      <c r="P187" s="263"/>
      <c r="Q187" s="263"/>
      <c r="R187" s="263"/>
      <c r="S187" s="263"/>
      <c r="T187" s="264"/>
      <c r="U187" s="15"/>
      <c r="V187" s="15"/>
      <c r="W187" s="15"/>
      <c r="X187" s="15"/>
      <c r="Y187" s="15"/>
      <c r="Z187" s="15"/>
      <c r="AA187" s="15"/>
      <c r="AB187" s="15"/>
      <c r="AC187" s="15"/>
      <c r="AD187" s="15"/>
      <c r="AE187" s="15"/>
      <c r="AT187" s="265" t="s">
        <v>307</v>
      </c>
      <c r="AU187" s="265" t="s">
        <v>81</v>
      </c>
      <c r="AV187" s="15" t="s">
        <v>303</v>
      </c>
      <c r="AW187" s="15" t="s">
        <v>33</v>
      </c>
      <c r="AX187" s="15" t="s">
        <v>79</v>
      </c>
      <c r="AY187" s="265" t="s">
        <v>295</v>
      </c>
    </row>
    <row r="188" s="2" customFormat="1" ht="24.15" customHeight="1">
      <c r="A188" s="40"/>
      <c r="B188" s="41"/>
      <c r="C188" s="215" t="s">
        <v>382</v>
      </c>
      <c r="D188" s="215" t="s">
        <v>298</v>
      </c>
      <c r="E188" s="216" t="s">
        <v>2354</v>
      </c>
      <c r="F188" s="217" t="s">
        <v>2355</v>
      </c>
      <c r="G188" s="218" t="s">
        <v>459</v>
      </c>
      <c r="H188" s="219">
        <v>22</v>
      </c>
      <c r="I188" s="220"/>
      <c r="J188" s="221">
        <f>ROUND(I188*H188,2)</f>
        <v>0</v>
      </c>
      <c r="K188" s="217" t="s">
        <v>523</v>
      </c>
      <c r="L188" s="46"/>
      <c r="M188" s="222" t="s">
        <v>21</v>
      </c>
      <c r="N188" s="223" t="s">
        <v>43</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373</v>
      </c>
      <c r="AT188" s="226" t="s">
        <v>298</v>
      </c>
      <c r="AU188" s="226" t="s">
        <v>81</v>
      </c>
      <c r="AY188" s="19" t="s">
        <v>295</v>
      </c>
      <c r="BE188" s="227">
        <f>IF(N188="základní",J188,0)</f>
        <v>0</v>
      </c>
      <c r="BF188" s="227">
        <f>IF(N188="snížená",J188,0)</f>
        <v>0</v>
      </c>
      <c r="BG188" s="227">
        <f>IF(N188="zákl. přenesená",J188,0)</f>
        <v>0</v>
      </c>
      <c r="BH188" s="227">
        <f>IF(N188="sníž. přenesená",J188,0)</f>
        <v>0</v>
      </c>
      <c r="BI188" s="227">
        <f>IF(N188="nulová",J188,0)</f>
        <v>0</v>
      </c>
      <c r="BJ188" s="19" t="s">
        <v>79</v>
      </c>
      <c r="BK188" s="227">
        <f>ROUND(I188*H188,2)</f>
        <v>0</v>
      </c>
      <c r="BL188" s="19" t="s">
        <v>373</v>
      </c>
      <c r="BM188" s="226" t="s">
        <v>2356</v>
      </c>
    </row>
    <row r="189" s="14" customFormat="1">
      <c r="A189" s="14"/>
      <c r="B189" s="244"/>
      <c r="C189" s="245"/>
      <c r="D189" s="235" t="s">
        <v>307</v>
      </c>
      <c r="E189" s="246" t="s">
        <v>21</v>
      </c>
      <c r="F189" s="247" t="s">
        <v>2314</v>
      </c>
      <c r="G189" s="245"/>
      <c r="H189" s="248">
        <v>1</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307</v>
      </c>
      <c r="AU189" s="254" t="s">
        <v>81</v>
      </c>
      <c r="AV189" s="14" t="s">
        <v>81</v>
      </c>
      <c r="AW189" s="14" t="s">
        <v>33</v>
      </c>
      <c r="AX189" s="14" t="s">
        <v>72</v>
      </c>
      <c r="AY189" s="254" t="s">
        <v>295</v>
      </c>
    </row>
    <row r="190" s="14" customFormat="1">
      <c r="A190" s="14"/>
      <c r="B190" s="244"/>
      <c r="C190" s="245"/>
      <c r="D190" s="235" t="s">
        <v>307</v>
      </c>
      <c r="E190" s="246" t="s">
        <v>21</v>
      </c>
      <c r="F190" s="247" t="s">
        <v>2331</v>
      </c>
      <c r="G190" s="245"/>
      <c r="H190" s="248">
        <v>2</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307</v>
      </c>
      <c r="AU190" s="254" t="s">
        <v>81</v>
      </c>
      <c r="AV190" s="14" t="s">
        <v>81</v>
      </c>
      <c r="AW190" s="14" t="s">
        <v>33</v>
      </c>
      <c r="AX190" s="14" t="s">
        <v>72</v>
      </c>
      <c r="AY190" s="254" t="s">
        <v>295</v>
      </c>
    </row>
    <row r="191" s="14" customFormat="1">
      <c r="A191" s="14"/>
      <c r="B191" s="244"/>
      <c r="C191" s="245"/>
      <c r="D191" s="235" t="s">
        <v>307</v>
      </c>
      <c r="E191" s="246" t="s">
        <v>21</v>
      </c>
      <c r="F191" s="247" t="s">
        <v>2332</v>
      </c>
      <c r="G191" s="245"/>
      <c r="H191" s="248">
        <v>2</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307</v>
      </c>
      <c r="AU191" s="254" t="s">
        <v>81</v>
      </c>
      <c r="AV191" s="14" t="s">
        <v>81</v>
      </c>
      <c r="AW191" s="14" t="s">
        <v>33</v>
      </c>
      <c r="AX191" s="14" t="s">
        <v>72</v>
      </c>
      <c r="AY191" s="254" t="s">
        <v>295</v>
      </c>
    </row>
    <row r="192" s="14" customFormat="1">
      <c r="A192" s="14"/>
      <c r="B192" s="244"/>
      <c r="C192" s="245"/>
      <c r="D192" s="235" t="s">
        <v>307</v>
      </c>
      <c r="E192" s="246" t="s">
        <v>21</v>
      </c>
      <c r="F192" s="247" t="s">
        <v>2333</v>
      </c>
      <c r="G192" s="245"/>
      <c r="H192" s="248">
        <v>2</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307</v>
      </c>
      <c r="AU192" s="254" t="s">
        <v>81</v>
      </c>
      <c r="AV192" s="14" t="s">
        <v>81</v>
      </c>
      <c r="AW192" s="14" t="s">
        <v>33</v>
      </c>
      <c r="AX192" s="14" t="s">
        <v>72</v>
      </c>
      <c r="AY192" s="254" t="s">
        <v>295</v>
      </c>
    </row>
    <row r="193" s="14" customFormat="1">
      <c r="A193" s="14"/>
      <c r="B193" s="244"/>
      <c r="C193" s="245"/>
      <c r="D193" s="235" t="s">
        <v>307</v>
      </c>
      <c r="E193" s="246" t="s">
        <v>21</v>
      </c>
      <c r="F193" s="247" t="s">
        <v>2334</v>
      </c>
      <c r="G193" s="245"/>
      <c r="H193" s="248">
        <v>2</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307</v>
      </c>
      <c r="AU193" s="254" t="s">
        <v>81</v>
      </c>
      <c r="AV193" s="14" t="s">
        <v>81</v>
      </c>
      <c r="AW193" s="14" t="s">
        <v>33</v>
      </c>
      <c r="AX193" s="14" t="s">
        <v>72</v>
      </c>
      <c r="AY193" s="254" t="s">
        <v>295</v>
      </c>
    </row>
    <row r="194" s="14" customFormat="1">
      <c r="A194" s="14"/>
      <c r="B194" s="244"/>
      <c r="C194" s="245"/>
      <c r="D194" s="235" t="s">
        <v>307</v>
      </c>
      <c r="E194" s="246" t="s">
        <v>21</v>
      </c>
      <c r="F194" s="247" t="s">
        <v>2335</v>
      </c>
      <c r="G194" s="245"/>
      <c r="H194" s="248">
        <v>2</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307</v>
      </c>
      <c r="AU194" s="254" t="s">
        <v>81</v>
      </c>
      <c r="AV194" s="14" t="s">
        <v>81</v>
      </c>
      <c r="AW194" s="14" t="s">
        <v>33</v>
      </c>
      <c r="AX194" s="14" t="s">
        <v>72</v>
      </c>
      <c r="AY194" s="254" t="s">
        <v>295</v>
      </c>
    </row>
    <row r="195" s="14" customFormat="1">
      <c r="A195" s="14"/>
      <c r="B195" s="244"/>
      <c r="C195" s="245"/>
      <c r="D195" s="235" t="s">
        <v>307</v>
      </c>
      <c r="E195" s="246" t="s">
        <v>21</v>
      </c>
      <c r="F195" s="247" t="s">
        <v>2336</v>
      </c>
      <c r="G195" s="245"/>
      <c r="H195" s="248">
        <v>2</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307</v>
      </c>
      <c r="AU195" s="254" t="s">
        <v>81</v>
      </c>
      <c r="AV195" s="14" t="s">
        <v>81</v>
      </c>
      <c r="AW195" s="14" t="s">
        <v>33</v>
      </c>
      <c r="AX195" s="14" t="s">
        <v>72</v>
      </c>
      <c r="AY195" s="254" t="s">
        <v>295</v>
      </c>
    </row>
    <row r="196" s="14" customFormat="1">
      <c r="A196" s="14"/>
      <c r="B196" s="244"/>
      <c r="C196" s="245"/>
      <c r="D196" s="235" t="s">
        <v>307</v>
      </c>
      <c r="E196" s="246" t="s">
        <v>21</v>
      </c>
      <c r="F196" s="247" t="s">
        <v>2337</v>
      </c>
      <c r="G196" s="245"/>
      <c r="H196" s="248">
        <v>2</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307</v>
      </c>
      <c r="AU196" s="254" t="s">
        <v>81</v>
      </c>
      <c r="AV196" s="14" t="s">
        <v>81</v>
      </c>
      <c r="AW196" s="14" t="s">
        <v>33</v>
      </c>
      <c r="AX196" s="14" t="s">
        <v>72</v>
      </c>
      <c r="AY196" s="254" t="s">
        <v>295</v>
      </c>
    </row>
    <row r="197" s="14" customFormat="1">
      <c r="A197" s="14"/>
      <c r="B197" s="244"/>
      <c r="C197" s="245"/>
      <c r="D197" s="235" t="s">
        <v>307</v>
      </c>
      <c r="E197" s="246" t="s">
        <v>21</v>
      </c>
      <c r="F197" s="247" t="s">
        <v>2338</v>
      </c>
      <c r="G197" s="245"/>
      <c r="H197" s="248">
        <v>2</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307</v>
      </c>
      <c r="AU197" s="254" t="s">
        <v>81</v>
      </c>
      <c r="AV197" s="14" t="s">
        <v>81</v>
      </c>
      <c r="AW197" s="14" t="s">
        <v>33</v>
      </c>
      <c r="AX197" s="14" t="s">
        <v>72</v>
      </c>
      <c r="AY197" s="254" t="s">
        <v>295</v>
      </c>
    </row>
    <row r="198" s="14" customFormat="1">
      <c r="A198" s="14"/>
      <c r="B198" s="244"/>
      <c r="C198" s="245"/>
      <c r="D198" s="235" t="s">
        <v>307</v>
      </c>
      <c r="E198" s="246" t="s">
        <v>21</v>
      </c>
      <c r="F198" s="247" t="s">
        <v>2339</v>
      </c>
      <c r="G198" s="245"/>
      <c r="H198" s="248">
        <v>2</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307</v>
      </c>
      <c r="AU198" s="254" t="s">
        <v>81</v>
      </c>
      <c r="AV198" s="14" t="s">
        <v>81</v>
      </c>
      <c r="AW198" s="14" t="s">
        <v>33</v>
      </c>
      <c r="AX198" s="14" t="s">
        <v>72</v>
      </c>
      <c r="AY198" s="254" t="s">
        <v>295</v>
      </c>
    </row>
    <row r="199" s="14" customFormat="1">
      <c r="A199" s="14"/>
      <c r="B199" s="244"/>
      <c r="C199" s="245"/>
      <c r="D199" s="235" t="s">
        <v>307</v>
      </c>
      <c r="E199" s="246" t="s">
        <v>21</v>
      </c>
      <c r="F199" s="247" t="s">
        <v>2340</v>
      </c>
      <c r="G199" s="245"/>
      <c r="H199" s="248">
        <v>2</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307</v>
      </c>
      <c r="AU199" s="254" t="s">
        <v>81</v>
      </c>
      <c r="AV199" s="14" t="s">
        <v>81</v>
      </c>
      <c r="AW199" s="14" t="s">
        <v>33</v>
      </c>
      <c r="AX199" s="14" t="s">
        <v>72</v>
      </c>
      <c r="AY199" s="254" t="s">
        <v>295</v>
      </c>
    </row>
    <row r="200" s="14" customFormat="1">
      <c r="A200" s="14"/>
      <c r="B200" s="244"/>
      <c r="C200" s="245"/>
      <c r="D200" s="235" t="s">
        <v>307</v>
      </c>
      <c r="E200" s="246" t="s">
        <v>21</v>
      </c>
      <c r="F200" s="247" t="s">
        <v>2318</v>
      </c>
      <c r="G200" s="245"/>
      <c r="H200" s="248">
        <v>1</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307</v>
      </c>
      <c r="AU200" s="254" t="s">
        <v>81</v>
      </c>
      <c r="AV200" s="14" t="s">
        <v>81</v>
      </c>
      <c r="AW200" s="14" t="s">
        <v>33</v>
      </c>
      <c r="AX200" s="14" t="s">
        <v>72</v>
      </c>
      <c r="AY200" s="254" t="s">
        <v>295</v>
      </c>
    </row>
    <row r="201" s="15" customFormat="1">
      <c r="A201" s="15"/>
      <c r="B201" s="255"/>
      <c r="C201" s="256"/>
      <c r="D201" s="235" t="s">
        <v>307</v>
      </c>
      <c r="E201" s="257" t="s">
        <v>21</v>
      </c>
      <c r="F201" s="258" t="s">
        <v>312</v>
      </c>
      <c r="G201" s="256"/>
      <c r="H201" s="259">
        <v>22</v>
      </c>
      <c r="I201" s="260"/>
      <c r="J201" s="256"/>
      <c r="K201" s="256"/>
      <c r="L201" s="261"/>
      <c r="M201" s="266"/>
      <c r="N201" s="267"/>
      <c r="O201" s="267"/>
      <c r="P201" s="267"/>
      <c r="Q201" s="267"/>
      <c r="R201" s="267"/>
      <c r="S201" s="267"/>
      <c r="T201" s="268"/>
      <c r="U201" s="15"/>
      <c r="V201" s="15"/>
      <c r="W201" s="15"/>
      <c r="X201" s="15"/>
      <c r="Y201" s="15"/>
      <c r="Z201" s="15"/>
      <c r="AA201" s="15"/>
      <c r="AB201" s="15"/>
      <c r="AC201" s="15"/>
      <c r="AD201" s="15"/>
      <c r="AE201" s="15"/>
      <c r="AT201" s="265" t="s">
        <v>307</v>
      </c>
      <c r="AU201" s="265" t="s">
        <v>81</v>
      </c>
      <c r="AV201" s="15" t="s">
        <v>303</v>
      </c>
      <c r="AW201" s="15" t="s">
        <v>33</v>
      </c>
      <c r="AX201" s="15" t="s">
        <v>79</v>
      </c>
      <c r="AY201" s="265" t="s">
        <v>295</v>
      </c>
    </row>
    <row r="202" s="2" customFormat="1" ht="6.96" customHeight="1">
      <c r="A202" s="40"/>
      <c r="B202" s="61"/>
      <c r="C202" s="62"/>
      <c r="D202" s="62"/>
      <c r="E202" s="62"/>
      <c r="F202" s="62"/>
      <c r="G202" s="62"/>
      <c r="H202" s="62"/>
      <c r="I202" s="62"/>
      <c r="J202" s="62"/>
      <c r="K202" s="62"/>
      <c r="L202" s="46"/>
      <c r="M202" s="40"/>
      <c r="O202" s="40"/>
      <c r="P202" s="40"/>
      <c r="Q202" s="40"/>
      <c r="R202" s="40"/>
      <c r="S202" s="40"/>
      <c r="T202" s="40"/>
      <c r="U202" s="40"/>
      <c r="V202" s="40"/>
      <c r="W202" s="40"/>
      <c r="X202" s="40"/>
      <c r="Y202" s="40"/>
      <c r="Z202" s="40"/>
      <c r="AA202" s="40"/>
      <c r="AB202" s="40"/>
      <c r="AC202" s="40"/>
      <c r="AD202" s="40"/>
      <c r="AE202" s="40"/>
    </row>
  </sheetData>
  <sheetProtection sheet="1" autoFilter="0" formatColumns="0" formatRows="0" objects="1" scenarios="1" spinCount="100000" saltValue="KrEJc0VY4qkF0kz59pLAYLkUQ7bQ/AMn2ZJZzk5P9HNv2U0Fmx7fgRtKcH/mLES6TCdSNxwZ6YFURDOI3k9biA==" hashValue="Of4FvYWgPVsFIIexKk2daMlqjuYFAhF3OWsEPlN4MrSsF/4YXHMft+sFYN6QdSDafcn7T7I+W9lemA1RGhZQQQ==" algorithmName="SHA-512" password="CC4B"/>
  <autoFilter ref="C92:K201"/>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152</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877</v>
      </c>
      <c r="F9" s="1"/>
      <c r="G9" s="1"/>
      <c r="H9" s="1"/>
      <c r="L9" s="22"/>
    </row>
    <row r="10" s="1" customFormat="1" ht="12" customHeight="1">
      <c r="B10" s="22"/>
      <c r="D10" s="145" t="s">
        <v>267</v>
      </c>
      <c r="L10" s="22"/>
    </row>
    <row r="11" s="2" customFormat="1" ht="16.5" customHeight="1">
      <c r="A11" s="40"/>
      <c r="B11" s="46"/>
      <c r="C11" s="40"/>
      <c r="D11" s="40"/>
      <c r="E11" s="158" t="s">
        <v>2357</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2358</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ROUND((SUM(BE107:BE469)),  2)</f>
        <v>0</v>
      </c>
      <c r="G37" s="40"/>
      <c r="H37" s="40"/>
      <c r="I37" s="160">
        <v>0.20999999999999999</v>
      </c>
      <c r="J37" s="159">
        <f>ROUND(((SUM(BE107:BE469))*I37),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ROUND((SUM(BF107:BF469)),  2)</f>
        <v>0</v>
      </c>
      <c r="G38" s="40"/>
      <c r="H38" s="40"/>
      <c r="I38" s="160">
        <v>0.14999999999999999</v>
      </c>
      <c r="J38" s="159">
        <f>ROUND(((SUM(BF107:BF469))*I38),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ROUND((SUM(BG107:BG469)),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ROUND((SUM(BH107:BH469)),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ROUND((SUM(BI107:BI469)),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877</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2357</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SO-02.3.1 - Typický modul A</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J107</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J108</f>
        <v>0</v>
      </c>
      <c r="K68" s="178"/>
      <c r="L68" s="182"/>
      <c r="S68" s="9"/>
      <c r="T68" s="9"/>
      <c r="U68" s="9"/>
      <c r="V68" s="9"/>
      <c r="W68" s="9"/>
      <c r="X68" s="9"/>
      <c r="Y68" s="9"/>
      <c r="Z68" s="9"/>
      <c r="AA68" s="9"/>
      <c r="AB68" s="9"/>
      <c r="AC68" s="9"/>
      <c r="AD68" s="9"/>
      <c r="AE68" s="9"/>
    </row>
    <row r="69" s="10" customFormat="1" ht="19.92" customHeight="1">
      <c r="A69" s="10"/>
      <c r="B69" s="183"/>
      <c r="C69" s="127"/>
      <c r="D69" s="184" t="s">
        <v>879</v>
      </c>
      <c r="E69" s="185"/>
      <c r="F69" s="185"/>
      <c r="G69" s="185"/>
      <c r="H69" s="185"/>
      <c r="I69" s="185"/>
      <c r="J69" s="186">
        <f>J109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855</v>
      </c>
      <c r="E70" s="185"/>
      <c r="F70" s="185"/>
      <c r="G70" s="185"/>
      <c r="H70" s="185"/>
      <c r="I70" s="185"/>
      <c r="J70" s="186">
        <f>J120</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274</v>
      </c>
      <c r="E71" s="185"/>
      <c r="F71" s="185"/>
      <c r="G71" s="185"/>
      <c r="H71" s="185"/>
      <c r="I71" s="185"/>
      <c r="J71" s="186">
        <f>J186</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856</v>
      </c>
      <c r="E72" s="185"/>
      <c r="F72" s="185"/>
      <c r="G72" s="185"/>
      <c r="H72" s="185"/>
      <c r="I72" s="185"/>
      <c r="J72" s="186">
        <f>J199</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276</v>
      </c>
      <c r="E73" s="180"/>
      <c r="F73" s="180"/>
      <c r="G73" s="180"/>
      <c r="H73" s="180"/>
      <c r="I73" s="180"/>
      <c r="J73" s="181">
        <f>J202</f>
        <v>0</v>
      </c>
      <c r="K73" s="178"/>
      <c r="L73" s="182"/>
      <c r="S73" s="9"/>
      <c r="T73" s="9"/>
      <c r="U73" s="9"/>
      <c r="V73" s="9"/>
      <c r="W73" s="9"/>
      <c r="X73" s="9"/>
      <c r="Y73" s="9"/>
      <c r="Z73" s="9"/>
      <c r="AA73" s="9"/>
      <c r="AB73" s="9"/>
      <c r="AC73" s="9"/>
      <c r="AD73" s="9"/>
      <c r="AE73" s="9"/>
    </row>
    <row r="74" s="10" customFormat="1" ht="19.92" customHeight="1">
      <c r="A74" s="10"/>
      <c r="B74" s="183"/>
      <c r="C74" s="127"/>
      <c r="D74" s="184" t="s">
        <v>881</v>
      </c>
      <c r="E74" s="185"/>
      <c r="F74" s="185"/>
      <c r="G74" s="185"/>
      <c r="H74" s="185"/>
      <c r="I74" s="185"/>
      <c r="J74" s="186">
        <f>J203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404</v>
      </c>
      <c r="E75" s="185"/>
      <c r="F75" s="185"/>
      <c r="G75" s="185"/>
      <c r="H75" s="185"/>
      <c r="I75" s="185"/>
      <c r="J75" s="186">
        <f>J217</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278</v>
      </c>
      <c r="E76" s="185"/>
      <c r="F76" s="185"/>
      <c r="G76" s="185"/>
      <c r="H76" s="185"/>
      <c r="I76" s="185"/>
      <c r="J76" s="186">
        <f>J221</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279</v>
      </c>
      <c r="E77" s="185"/>
      <c r="F77" s="185"/>
      <c r="G77" s="185"/>
      <c r="H77" s="185"/>
      <c r="I77" s="185"/>
      <c r="J77" s="186">
        <f>J269</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649</v>
      </c>
      <c r="E78" s="185"/>
      <c r="F78" s="185"/>
      <c r="G78" s="185"/>
      <c r="H78" s="185"/>
      <c r="I78" s="185"/>
      <c r="J78" s="186">
        <f>J303</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405</v>
      </c>
      <c r="E79" s="185"/>
      <c r="F79" s="185"/>
      <c r="G79" s="185"/>
      <c r="H79" s="185"/>
      <c r="I79" s="185"/>
      <c r="J79" s="186">
        <f>J307</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406</v>
      </c>
      <c r="E80" s="185"/>
      <c r="F80" s="185"/>
      <c r="G80" s="185"/>
      <c r="H80" s="185"/>
      <c r="I80" s="185"/>
      <c r="J80" s="186">
        <f>J330</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1205</v>
      </c>
      <c r="E81" s="185"/>
      <c r="F81" s="185"/>
      <c r="G81" s="185"/>
      <c r="H81" s="185"/>
      <c r="I81" s="185"/>
      <c r="J81" s="186">
        <f>J372</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1206</v>
      </c>
      <c r="E82" s="185"/>
      <c r="F82" s="185"/>
      <c r="G82" s="185"/>
      <c r="H82" s="185"/>
      <c r="I82" s="185"/>
      <c r="J82" s="186">
        <f>J402</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882</v>
      </c>
      <c r="E83" s="185"/>
      <c r="F83" s="185"/>
      <c r="G83" s="185"/>
      <c r="H83" s="185"/>
      <c r="I83" s="185"/>
      <c r="J83" s="186">
        <f>J404</f>
        <v>0</v>
      </c>
      <c r="K83" s="127"/>
      <c r="L83" s="187"/>
      <c r="S83" s="10"/>
      <c r="T83" s="10"/>
      <c r="U83" s="10"/>
      <c r="V83" s="10"/>
      <c r="W83" s="10"/>
      <c r="X83" s="10"/>
      <c r="Y83" s="10"/>
      <c r="Z83" s="10"/>
      <c r="AA83" s="10"/>
      <c r="AB83" s="10"/>
      <c r="AC83" s="10"/>
      <c r="AD83" s="10"/>
      <c r="AE83" s="10"/>
    </row>
    <row r="84" s="2" customFormat="1" ht="21.84"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7"/>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7"/>
      <c r="S89" s="40"/>
      <c r="T89" s="40"/>
      <c r="U89" s="40"/>
      <c r="V89" s="40"/>
      <c r="W89" s="40"/>
      <c r="X89" s="40"/>
      <c r="Y89" s="40"/>
      <c r="Z89" s="40"/>
      <c r="AA89" s="40"/>
      <c r="AB89" s="40"/>
      <c r="AC89" s="40"/>
      <c r="AD89" s="40"/>
      <c r="AE89" s="40"/>
    </row>
    <row r="90" s="2" customFormat="1" ht="24.96" customHeight="1">
      <c r="A90" s="40"/>
      <c r="B90" s="41"/>
      <c r="C90" s="25" t="s">
        <v>280</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172" t="str">
        <f>E7</f>
        <v>Rekonstrukce a modernizace VŠ kolejí Kounicova 50</v>
      </c>
      <c r="F93" s="34"/>
      <c r="G93" s="34"/>
      <c r="H93" s="34"/>
      <c r="I93" s="42"/>
      <c r="J93" s="42"/>
      <c r="K93" s="42"/>
      <c r="L93" s="147"/>
      <c r="S93" s="40"/>
      <c r="T93" s="40"/>
      <c r="U93" s="40"/>
      <c r="V93" s="40"/>
      <c r="W93" s="40"/>
      <c r="X93" s="40"/>
      <c r="Y93" s="40"/>
      <c r="Z93" s="40"/>
      <c r="AA93" s="40"/>
      <c r="AB93" s="40"/>
      <c r="AC93" s="40"/>
      <c r="AD93" s="40"/>
      <c r="AE93" s="40"/>
    </row>
    <row r="94" s="1" customFormat="1" ht="12" customHeight="1">
      <c r="B94" s="23"/>
      <c r="C94" s="34" t="s">
        <v>265</v>
      </c>
      <c r="D94" s="24"/>
      <c r="E94" s="24"/>
      <c r="F94" s="24"/>
      <c r="G94" s="24"/>
      <c r="H94" s="24"/>
      <c r="I94" s="24"/>
      <c r="J94" s="24"/>
      <c r="K94" s="24"/>
      <c r="L94" s="22"/>
    </row>
    <row r="95" s="1" customFormat="1" ht="16.5" customHeight="1">
      <c r="B95" s="23"/>
      <c r="C95" s="24"/>
      <c r="D95" s="24"/>
      <c r="E95" s="172" t="s">
        <v>877</v>
      </c>
      <c r="F95" s="24"/>
      <c r="G95" s="24"/>
      <c r="H95" s="24"/>
      <c r="I95" s="24"/>
      <c r="J95" s="24"/>
      <c r="K95" s="24"/>
      <c r="L95" s="22"/>
    </row>
    <row r="96" s="1" customFormat="1" ht="12" customHeight="1">
      <c r="B96" s="23"/>
      <c r="C96" s="34" t="s">
        <v>267</v>
      </c>
      <c r="D96" s="24"/>
      <c r="E96" s="24"/>
      <c r="F96" s="24"/>
      <c r="G96" s="24"/>
      <c r="H96" s="24"/>
      <c r="I96" s="24"/>
      <c r="J96" s="24"/>
      <c r="K96" s="24"/>
      <c r="L96" s="22"/>
    </row>
    <row r="97" s="2" customFormat="1" ht="16.5" customHeight="1">
      <c r="A97" s="40"/>
      <c r="B97" s="41"/>
      <c r="C97" s="42"/>
      <c r="D97" s="42"/>
      <c r="E97" s="269" t="s">
        <v>2357</v>
      </c>
      <c r="F97" s="42"/>
      <c r="G97" s="42"/>
      <c r="H97" s="42"/>
      <c r="I97" s="42"/>
      <c r="J97" s="42"/>
      <c r="K97" s="42"/>
      <c r="L97" s="147"/>
      <c r="S97" s="40"/>
      <c r="T97" s="40"/>
      <c r="U97" s="40"/>
      <c r="V97" s="40"/>
      <c r="W97" s="40"/>
      <c r="X97" s="40"/>
      <c r="Y97" s="40"/>
      <c r="Z97" s="40"/>
      <c r="AA97" s="40"/>
      <c r="AB97" s="40"/>
      <c r="AC97" s="40"/>
      <c r="AD97" s="40"/>
      <c r="AE97" s="40"/>
    </row>
    <row r="98" s="2" customFormat="1" ht="12" customHeight="1">
      <c r="A98" s="40"/>
      <c r="B98" s="41"/>
      <c r="C98" s="34" t="s">
        <v>401</v>
      </c>
      <c r="D98" s="42"/>
      <c r="E98" s="42"/>
      <c r="F98" s="42"/>
      <c r="G98" s="42"/>
      <c r="H98" s="42"/>
      <c r="I98" s="42"/>
      <c r="J98" s="42"/>
      <c r="K98" s="42"/>
      <c r="L98" s="147"/>
      <c r="S98" s="40"/>
      <c r="T98" s="40"/>
      <c r="U98" s="40"/>
      <c r="V98" s="40"/>
      <c r="W98" s="40"/>
      <c r="X98" s="40"/>
      <c r="Y98" s="40"/>
      <c r="Z98" s="40"/>
      <c r="AA98" s="40"/>
      <c r="AB98" s="40"/>
      <c r="AC98" s="40"/>
      <c r="AD98" s="40"/>
      <c r="AE98" s="40"/>
    </row>
    <row r="99" s="2" customFormat="1" ht="16.5" customHeight="1">
      <c r="A99" s="40"/>
      <c r="B99" s="41"/>
      <c r="C99" s="42"/>
      <c r="D99" s="42"/>
      <c r="E99" s="71" t="str">
        <f>E13</f>
        <v>SO-02.3.1 - Typický modul A</v>
      </c>
      <c r="F99" s="42"/>
      <c r="G99" s="42"/>
      <c r="H99" s="42"/>
      <c r="I99" s="42"/>
      <c r="J99" s="42"/>
      <c r="K99" s="42"/>
      <c r="L99" s="147"/>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2" customHeight="1">
      <c r="A101" s="40"/>
      <c r="B101" s="41"/>
      <c r="C101" s="34" t="s">
        <v>22</v>
      </c>
      <c r="D101" s="42"/>
      <c r="E101" s="42"/>
      <c r="F101" s="29" t="str">
        <f>F16</f>
        <v>Kounicova 50, Brno</v>
      </c>
      <c r="G101" s="42"/>
      <c r="H101" s="42"/>
      <c r="I101" s="34" t="s">
        <v>24</v>
      </c>
      <c r="J101" s="74" t="str">
        <f>IF(J16="","",J16)</f>
        <v>20. 3. 2023</v>
      </c>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5.15" customHeight="1">
      <c r="A103" s="40"/>
      <c r="B103" s="41"/>
      <c r="C103" s="34" t="s">
        <v>26</v>
      </c>
      <c r="D103" s="42"/>
      <c r="E103" s="42"/>
      <c r="F103" s="29" t="str">
        <f>E19</f>
        <v>Intar a.s.</v>
      </c>
      <c r="G103" s="42"/>
      <c r="H103" s="42"/>
      <c r="I103" s="34" t="s">
        <v>32</v>
      </c>
      <c r="J103" s="38" t="str">
        <f>E25</f>
        <v>Intar a.s.</v>
      </c>
      <c r="K103" s="42"/>
      <c r="L103" s="147"/>
      <c r="S103" s="40"/>
      <c r="T103" s="40"/>
      <c r="U103" s="40"/>
      <c r="V103" s="40"/>
      <c r="W103" s="40"/>
      <c r="X103" s="40"/>
      <c r="Y103" s="40"/>
      <c r="Z103" s="40"/>
      <c r="AA103" s="40"/>
      <c r="AB103" s="40"/>
      <c r="AC103" s="40"/>
      <c r="AD103" s="40"/>
      <c r="AE103" s="40"/>
    </row>
    <row r="104" s="2" customFormat="1" ht="15.15" customHeight="1">
      <c r="A104" s="40"/>
      <c r="B104" s="41"/>
      <c r="C104" s="34" t="s">
        <v>30</v>
      </c>
      <c r="D104" s="42"/>
      <c r="E104" s="42"/>
      <c r="F104" s="29" t="str">
        <f>IF(E22="","",E22)</f>
        <v>Vyplň údaj</v>
      </c>
      <c r="G104" s="42"/>
      <c r="H104" s="42"/>
      <c r="I104" s="34" t="s">
        <v>34</v>
      </c>
      <c r="J104" s="38" t="str">
        <f>E28</f>
        <v>Toman Martin</v>
      </c>
      <c r="K104" s="42"/>
      <c r="L104" s="147"/>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7"/>
      <c r="S105" s="40"/>
      <c r="T105" s="40"/>
      <c r="U105" s="40"/>
      <c r="V105" s="40"/>
      <c r="W105" s="40"/>
      <c r="X105" s="40"/>
      <c r="Y105" s="40"/>
      <c r="Z105" s="40"/>
      <c r="AA105" s="40"/>
      <c r="AB105" s="40"/>
      <c r="AC105" s="40"/>
      <c r="AD105" s="40"/>
      <c r="AE105" s="40"/>
    </row>
    <row r="106" s="11" customFormat="1" ht="29.28" customHeight="1">
      <c r="A106" s="188"/>
      <c r="B106" s="189"/>
      <c r="C106" s="190" t="s">
        <v>281</v>
      </c>
      <c r="D106" s="191" t="s">
        <v>57</v>
      </c>
      <c r="E106" s="191" t="s">
        <v>53</v>
      </c>
      <c r="F106" s="191" t="s">
        <v>54</v>
      </c>
      <c r="G106" s="191" t="s">
        <v>282</v>
      </c>
      <c r="H106" s="191" t="s">
        <v>283</v>
      </c>
      <c r="I106" s="191" t="s">
        <v>284</v>
      </c>
      <c r="J106" s="191" t="s">
        <v>271</v>
      </c>
      <c r="K106" s="192" t="s">
        <v>285</v>
      </c>
      <c r="L106" s="193"/>
      <c r="M106" s="94" t="s">
        <v>21</v>
      </c>
      <c r="N106" s="95" t="s">
        <v>42</v>
      </c>
      <c r="O106" s="95" t="s">
        <v>286</v>
      </c>
      <c r="P106" s="95" t="s">
        <v>287</v>
      </c>
      <c r="Q106" s="95" t="s">
        <v>288</v>
      </c>
      <c r="R106" s="95" t="s">
        <v>289</v>
      </c>
      <c r="S106" s="95" t="s">
        <v>290</v>
      </c>
      <c r="T106" s="96" t="s">
        <v>291</v>
      </c>
      <c r="U106" s="188"/>
      <c r="V106" s="188"/>
      <c r="W106" s="188"/>
      <c r="X106" s="188"/>
      <c r="Y106" s="188"/>
      <c r="Z106" s="188"/>
      <c r="AA106" s="188"/>
      <c r="AB106" s="188"/>
      <c r="AC106" s="188"/>
      <c r="AD106" s="188"/>
      <c r="AE106" s="188"/>
    </row>
    <row r="107" s="2" customFormat="1" ht="22.8" customHeight="1">
      <c r="A107" s="40"/>
      <c r="B107" s="41"/>
      <c r="C107" s="101" t="s">
        <v>292</v>
      </c>
      <c r="D107" s="42"/>
      <c r="E107" s="42"/>
      <c r="F107" s="42"/>
      <c r="G107" s="42"/>
      <c r="H107" s="42"/>
      <c r="I107" s="42"/>
      <c r="J107" s="194">
        <f>BK107</f>
        <v>0</v>
      </c>
      <c r="K107" s="42"/>
      <c r="L107" s="46"/>
      <c r="M107" s="97"/>
      <c r="N107" s="195"/>
      <c r="O107" s="98"/>
      <c r="P107" s="196">
        <f>P108+P202</f>
        <v>0</v>
      </c>
      <c r="Q107" s="98"/>
      <c r="R107" s="196">
        <f>R108+R202</f>
        <v>5.8052776099999992</v>
      </c>
      <c r="S107" s="98"/>
      <c r="T107" s="197">
        <f>T108+T202</f>
        <v>0.015320490000000001</v>
      </c>
      <c r="U107" s="40"/>
      <c r="V107" s="40"/>
      <c r="W107" s="40"/>
      <c r="X107" s="40"/>
      <c r="Y107" s="40"/>
      <c r="Z107" s="40"/>
      <c r="AA107" s="40"/>
      <c r="AB107" s="40"/>
      <c r="AC107" s="40"/>
      <c r="AD107" s="40"/>
      <c r="AE107" s="40"/>
      <c r="AT107" s="19" t="s">
        <v>71</v>
      </c>
      <c r="AU107" s="19" t="s">
        <v>272</v>
      </c>
      <c r="BK107" s="198">
        <f>BK108+BK202</f>
        <v>0</v>
      </c>
    </row>
    <row r="108" s="12" customFormat="1" ht="25.92" customHeight="1">
      <c r="A108" s="12"/>
      <c r="B108" s="199"/>
      <c r="C108" s="200"/>
      <c r="D108" s="201" t="s">
        <v>71</v>
      </c>
      <c r="E108" s="202" t="s">
        <v>293</v>
      </c>
      <c r="F108" s="202" t="s">
        <v>294</v>
      </c>
      <c r="G108" s="200"/>
      <c r="H108" s="200"/>
      <c r="I108" s="203"/>
      <c r="J108" s="204">
        <f>BK108</f>
        <v>0</v>
      </c>
      <c r="K108" s="200"/>
      <c r="L108" s="205"/>
      <c r="M108" s="206"/>
      <c r="N108" s="207"/>
      <c r="O108" s="207"/>
      <c r="P108" s="208">
        <f>P109+P120+P186+P199</f>
        <v>0</v>
      </c>
      <c r="Q108" s="207"/>
      <c r="R108" s="208">
        <f>R109+R120+R186+R199</f>
        <v>3.7629516499999993</v>
      </c>
      <c r="S108" s="207"/>
      <c r="T108" s="209">
        <f>T109+T120+T186+T199</f>
        <v>0</v>
      </c>
      <c r="U108" s="12"/>
      <c r="V108" s="12"/>
      <c r="W108" s="12"/>
      <c r="X108" s="12"/>
      <c r="Y108" s="12"/>
      <c r="Z108" s="12"/>
      <c r="AA108" s="12"/>
      <c r="AB108" s="12"/>
      <c r="AC108" s="12"/>
      <c r="AD108" s="12"/>
      <c r="AE108" s="12"/>
      <c r="AR108" s="210" t="s">
        <v>79</v>
      </c>
      <c r="AT108" s="211" t="s">
        <v>71</v>
      </c>
      <c r="AU108" s="211" t="s">
        <v>72</v>
      </c>
      <c r="AY108" s="210" t="s">
        <v>295</v>
      </c>
      <c r="BK108" s="212">
        <f>BK109+BK120+BK186+BK199</f>
        <v>0</v>
      </c>
    </row>
    <row r="109" s="12" customFormat="1" ht="22.8" customHeight="1">
      <c r="A109" s="12"/>
      <c r="B109" s="199"/>
      <c r="C109" s="200"/>
      <c r="D109" s="201" t="s">
        <v>71</v>
      </c>
      <c r="E109" s="213" t="s">
        <v>92</v>
      </c>
      <c r="F109" s="213" t="s">
        <v>883</v>
      </c>
      <c r="G109" s="200"/>
      <c r="H109" s="200"/>
      <c r="I109" s="203"/>
      <c r="J109" s="214">
        <f>BK109</f>
        <v>0</v>
      </c>
      <c r="K109" s="200"/>
      <c r="L109" s="205"/>
      <c r="M109" s="206"/>
      <c r="N109" s="207"/>
      <c r="O109" s="207"/>
      <c r="P109" s="208">
        <f>SUM(P110:P119)</f>
        <v>0</v>
      </c>
      <c r="Q109" s="207"/>
      <c r="R109" s="208">
        <f>SUM(R110:R119)</f>
        <v>0.035144000000000002</v>
      </c>
      <c r="S109" s="207"/>
      <c r="T109" s="209">
        <f>SUM(T110:T119)</f>
        <v>0</v>
      </c>
      <c r="U109" s="12"/>
      <c r="V109" s="12"/>
      <c r="W109" s="12"/>
      <c r="X109" s="12"/>
      <c r="Y109" s="12"/>
      <c r="Z109" s="12"/>
      <c r="AA109" s="12"/>
      <c r="AB109" s="12"/>
      <c r="AC109" s="12"/>
      <c r="AD109" s="12"/>
      <c r="AE109" s="12"/>
      <c r="AR109" s="210" t="s">
        <v>79</v>
      </c>
      <c r="AT109" s="211" t="s">
        <v>71</v>
      </c>
      <c r="AU109" s="211" t="s">
        <v>79</v>
      </c>
      <c r="AY109" s="210" t="s">
        <v>295</v>
      </c>
      <c r="BK109" s="212">
        <f>SUM(BK110:BK119)</f>
        <v>0</v>
      </c>
    </row>
    <row r="110" s="2" customFormat="1" ht="24.15" customHeight="1">
      <c r="A110" s="40"/>
      <c r="B110" s="41"/>
      <c r="C110" s="215" t="s">
        <v>79</v>
      </c>
      <c r="D110" s="215" t="s">
        <v>298</v>
      </c>
      <c r="E110" s="216" t="s">
        <v>884</v>
      </c>
      <c r="F110" s="217" t="s">
        <v>885</v>
      </c>
      <c r="G110" s="218" t="s">
        <v>348</v>
      </c>
      <c r="H110" s="219">
        <v>0.0080000000000000002</v>
      </c>
      <c r="I110" s="220"/>
      <c r="J110" s="221">
        <f>ROUND(I110*H110,2)</f>
        <v>0</v>
      </c>
      <c r="K110" s="217" t="s">
        <v>302</v>
      </c>
      <c r="L110" s="46"/>
      <c r="M110" s="222" t="s">
        <v>21</v>
      </c>
      <c r="N110" s="223" t="s">
        <v>43</v>
      </c>
      <c r="O110" s="86"/>
      <c r="P110" s="224">
        <f>O110*H110</f>
        <v>0</v>
      </c>
      <c r="Q110" s="224">
        <v>1.0900000000000001</v>
      </c>
      <c r="R110" s="224">
        <f>Q110*H110</f>
        <v>0.0087200000000000003</v>
      </c>
      <c r="S110" s="224">
        <v>0</v>
      </c>
      <c r="T110" s="225">
        <f>S110*H110</f>
        <v>0</v>
      </c>
      <c r="U110" s="40"/>
      <c r="V110" s="40"/>
      <c r="W110" s="40"/>
      <c r="X110" s="40"/>
      <c r="Y110" s="40"/>
      <c r="Z110" s="40"/>
      <c r="AA110" s="40"/>
      <c r="AB110" s="40"/>
      <c r="AC110" s="40"/>
      <c r="AD110" s="40"/>
      <c r="AE110" s="40"/>
      <c r="AR110" s="226" t="s">
        <v>303</v>
      </c>
      <c r="AT110" s="226" t="s">
        <v>298</v>
      </c>
      <c r="AU110" s="226" t="s">
        <v>81</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303</v>
      </c>
      <c r="BM110" s="226" t="s">
        <v>2359</v>
      </c>
    </row>
    <row r="111" s="2" customFormat="1">
      <c r="A111" s="40"/>
      <c r="B111" s="41"/>
      <c r="C111" s="42"/>
      <c r="D111" s="228" t="s">
        <v>305</v>
      </c>
      <c r="E111" s="42"/>
      <c r="F111" s="229" t="s">
        <v>887</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305</v>
      </c>
      <c r="AU111" s="19" t="s">
        <v>81</v>
      </c>
    </row>
    <row r="112" s="13" customFormat="1">
      <c r="A112" s="13"/>
      <c r="B112" s="233"/>
      <c r="C112" s="234"/>
      <c r="D112" s="235" t="s">
        <v>307</v>
      </c>
      <c r="E112" s="236" t="s">
        <v>21</v>
      </c>
      <c r="F112" s="237" t="s">
        <v>888</v>
      </c>
      <c r="G112" s="234"/>
      <c r="H112" s="236" t="s">
        <v>21</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307</v>
      </c>
      <c r="AU112" s="243" t="s">
        <v>81</v>
      </c>
      <c r="AV112" s="13" t="s">
        <v>79</v>
      </c>
      <c r="AW112" s="13" t="s">
        <v>33</v>
      </c>
      <c r="AX112" s="13" t="s">
        <v>72</v>
      </c>
      <c r="AY112" s="243" t="s">
        <v>295</v>
      </c>
    </row>
    <row r="113" s="14" customFormat="1">
      <c r="A113" s="14"/>
      <c r="B113" s="244"/>
      <c r="C113" s="245"/>
      <c r="D113" s="235" t="s">
        <v>307</v>
      </c>
      <c r="E113" s="246" t="s">
        <v>21</v>
      </c>
      <c r="F113" s="247" t="s">
        <v>889</v>
      </c>
      <c r="G113" s="245"/>
      <c r="H113" s="248">
        <v>0.0080000000000000002</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307</v>
      </c>
      <c r="AU113" s="254" t="s">
        <v>81</v>
      </c>
      <c r="AV113" s="14" t="s">
        <v>81</v>
      </c>
      <c r="AW113" s="14" t="s">
        <v>33</v>
      </c>
      <c r="AX113" s="14" t="s">
        <v>72</v>
      </c>
      <c r="AY113" s="254" t="s">
        <v>295</v>
      </c>
    </row>
    <row r="114" s="15" customFormat="1">
      <c r="A114" s="15"/>
      <c r="B114" s="255"/>
      <c r="C114" s="256"/>
      <c r="D114" s="235" t="s">
        <v>307</v>
      </c>
      <c r="E114" s="257" t="s">
        <v>21</v>
      </c>
      <c r="F114" s="258" t="s">
        <v>312</v>
      </c>
      <c r="G114" s="256"/>
      <c r="H114" s="259">
        <v>0.0080000000000000002</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307</v>
      </c>
      <c r="AU114" s="265" t="s">
        <v>81</v>
      </c>
      <c r="AV114" s="15" t="s">
        <v>303</v>
      </c>
      <c r="AW114" s="15" t="s">
        <v>33</v>
      </c>
      <c r="AX114" s="15" t="s">
        <v>79</v>
      </c>
      <c r="AY114" s="265" t="s">
        <v>295</v>
      </c>
    </row>
    <row r="115" s="2" customFormat="1" ht="37.8" customHeight="1">
      <c r="A115" s="40"/>
      <c r="B115" s="41"/>
      <c r="C115" s="215" t="s">
        <v>81</v>
      </c>
      <c r="D115" s="215" t="s">
        <v>298</v>
      </c>
      <c r="E115" s="216" t="s">
        <v>2360</v>
      </c>
      <c r="F115" s="217" t="s">
        <v>2361</v>
      </c>
      <c r="G115" s="218" t="s">
        <v>301</v>
      </c>
      <c r="H115" s="219">
        <v>0.29999999999999999</v>
      </c>
      <c r="I115" s="220"/>
      <c r="J115" s="221">
        <f>ROUND(I115*H115,2)</f>
        <v>0</v>
      </c>
      <c r="K115" s="217" t="s">
        <v>302</v>
      </c>
      <c r="L115" s="46"/>
      <c r="M115" s="222" t="s">
        <v>21</v>
      </c>
      <c r="N115" s="223" t="s">
        <v>43</v>
      </c>
      <c r="O115" s="86"/>
      <c r="P115" s="224">
        <f>O115*H115</f>
        <v>0</v>
      </c>
      <c r="Q115" s="224">
        <v>0.088080000000000006</v>
      </c>
      <c r="R115" s="224">
        <f>Q115*H115</f>
        <v>0.026424</v>
      </c>
      <c r="S115" s="224">
        <v>0</v>
      </c>
      <c r="T115" s="225">
        <f>S115*H115</f>
        <v>0</v>
      </c>
      <c r="U115" s="40"/>
      <c r="V115" s="40"/>
      <c r="W115" s="40"/>
      <c r="X115" s="40"/>
      <c r="Y115" s="40"/>
      <c r="Z115" s="40"/>
      <c r="AA115" s="40"/>
      <c r="AB115" s="40"/>
      <c r="AC115" s="40"/>
      <c r="AD115" s="40"/>
      <c r="AE115" s="40"/>
      <c r="AR115" s="226" t="s">
        <v>303</v>
      </c>
      <c r="AT115" s="226" t="s">
        <v>298</v>
      </c>
      <c r="AU115" s="226" t="s">
        <v>81</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303</v>
      </c>
      <c r="BM115" s="226" t="s">
        <v>2362</v>
      </c>
    </row>
    <row r="116" s="2" customFormat="1">
      <c r="A116" s="40"/>
      <c r="B116" s="41"/>
      <c r="C116" s="42"/>
      <c r="D116" s="228" t="s">
        <v>305</v>
      </c>
      <c r="E116" s="42"/>
      <c r="F116" s="229" t="s">
        <v>2363</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305</v>
      </c>
      <c r="AU116" s="19" t="s">
        <v>81</v>
      </c>
    </row>
    <row r="117" s="13" customFormat="1">
      <c r="A117" s="13"/>
      <c r="B117" s="233"/>
      <c r="C117" s="234"/>
      <c r="D117" s="235" t="s">
        <v>307</v>
      </c>
      <c r="E117" s="236" t="s">
        <v>21</v>
      </c>
      <c r="F117" s="237" t="s">
        <v>2364</v>
      </c>
      <c r="G117" s="234"/>
      <c r="H117" s="236" t="s">
        <v>21</v>
      </c>
      <c r="I117" s="238"/>
      <c r="J117" s="234"/>
      <c r="K117" s="234"/>
      <c r="L117" s="239"/>
      <c r="M117" s="240"/>
      <c r="N117" s="241"/>
      <c r="O117" s="241"/>
      <c r="P117" s="241"/>
      <c r="Q117" s="241"/>
      <c r="R117" s="241"/>
      <c r="S117" s="241"/>
      <c r="T117" s="242"/>
      <c r="U117" s="13"/>
      <c r="V117" s="13"/>
      <c r="W117" s="13"/>
      <c r="X117" s="13"/>
      <c r="Y117" s="13"/>
      <c r="Z117" s="13"/>
      <c r="AA117" s="13"/>
      <c r="AB117" s="13"/>
      <c r="AC117" s="13"/>
      <c r="AD117" s="13"/>
      <c r="AE117" s="13"/>
      <c r="AT117" s="243" t="s">
        <v>307</v>
      </c>
      <c r="AU117" s="243" t="s">
        <v>81</v>
      </c>
      <c r="AV117" s="13" t="s">
        <v>79</v>
      </c>
      <c r="AW117" s="13" t="s">
        <v>33</v>
      </c>
      <c r="AX117" s="13" t="s">
        <v>72</v>
      </c>
      <c r="AY117" s="243" t="s">
        <v>295</v>
      </c>
    </row>
    <row r="118" s="14" customFormat="1">
      <c r="A118" s="14"/>
      <c r="B118" s="244"/>
      <c r="C118" s="245"/>
      <c r="D118" s="235" t="s">
        <v>307</v>
      </c>
      <c r="E118" s="246" t="s">
        <v>21</v>
      </c>
      <c r="F118" s="247" t="s">
        <v>2365</v>
      </c>
      <c r="G118" s="245"/>
      <c r="H118" s="248">
        <v>0.29999999999999999</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307</v>
      </c>
      <c r="AU118" s="254" t="s">
        <v>81</v>
      </c>
      <c r="AV118" s="14" t="s">
        <v>81</v>
      </c>
      <c r="AW118" s="14" t="s">
        <v>33</v>
      </c>
      <c r="AX118" s="14" t="s">
        <v>72</v>
      </c>
      <c r="AY118" s="254" t="s">
        <v>295</v>
      </c>
    </row>
    <row r="119" s="15" customFormat="1">
      <c r="A119" s="15"/>
      <c r="B119" s="255"/>
      <c r="C119" s="256"/>
      <c r="D119" s="235" t="s">
        <v>307</v>
      </c>
      <c r="E119" s="257" t="s">
        <v>21</v>
      </c>
      <c r="F119" s="258" t="s">
        <v>312</v>
      </c>
      <c r="G119" s="256"/>
      <c r="H119" s="259">
        <v>0.29999999999999999</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307</v>
      </c>
      <c r="AU119" s="265" t="s">
        <v>81</v>
      </c>
      <c r="AV119" s="15" t="s">
        <v>303</v>
      </c>
      <c r="AW119" s="15" t="s">
        <v>33</v>
      </c>
      <c r="AX119" s="15" t="s">
        <v>79</v>
      </c>
      <c r="AY119" s="265" t="s">
        <v>295</v>
      </c>
    </row>
    <row r="120" s="12" customFormat="1" ht="22.8" customHeight="1">
      <c r="A120" s="12"/>
      <c r="B120" s="199"/>
      <c r="C120" s="200"/>
      <c r="D120" s="201" t="s">
        <v>71</v>
      </c>
      <c r="E120" s="213" t="s">
        <v>338</v>
      </c>
      <c r="F120" s="213" t="s">
        <v>857</v>
      </c>
      <c r="G120" s="200"/>
      <c r="H120" s="200"/>
      <c r="I120" s="203"/>
      <c r="J120" s="214">
        <f>BK120</f>
        <v>0</v>
      </c>
      <c r="K120" s="200"/>
      <c r="L120" s="205"/>
      <c r="M120" s="206"/>
      <c r="N120" s="207"/>
      <c r="O120" s="207"/>
      <c r="P120" s="208">
        <f>SUM(P121:P185)</f>
        <v>0</v>
      </c>
      <c r="Q120" s="207"/>
      <c r="R120" s="208">
        <f>SUM(R121:R185)</f>
        <v>3.7243736499999995</v>
      </c>
      <c r="S120" s="207"/>
      <c r="T120" s="209">
        <f>SUM(T121:T185)</f>
        <v>0</v>
      </c>
      <c r="U120" s="12"/>
      <c r="V120" s="12"/>
      <c r="W120" s="12"/>
      <c r="X120" s="12"/>
      <c r="Y120" s="12"/>
      <c r="Z120" s="12"/>
      <c r="AA120" s="12"/>
      <c r="AB120" s="12"/>
      <c r="AC120" s="12"/>
      <c r="AD120" s="12"/>
      <c r="AE120" s="12"/>
      <c r="AR120" s="210" t="s">
        <v>79</v>
      </c>
      <c r="AT120" s="211" t="s">
        <v>71</v>
      </c>
      <c r="AU120" s="211" t="s">
        <v>79</v>
      </c>
      <c r="AY120" s="210" t="s">
        <v>295</v>
      </c>
      <c r="BK120" s="212">
        <f>SUM(BK121:BK185)</f>
        <v>0</v>
      </c>
    </row>
    <row r="121" s="2" customFormat="1" ht="33" customHeight="1">
      <c r="A121" s="40"/>
      <c r="B121" s="41"/>
      <c r="C121" s="215" t="s">
        <v>92</v>
      </c>
      <c r="D121" s="215" t="s">
        <v>298</v>
      </c>
      <c r="E121" s="216" t="s">
        <v>1219</v>
      </c>
      <c r="F121" s="217" t="s">
        <v>1220</v>
      </c>
      <c r="G121" s="218" t="s">
        <v>301</v>
      </c>
      <c r="H121" s="219">
        <v>6.9699999999999998</v>
      </c>
      <c r="I121" s="220"/>
      <c r="J121" s="221">
        <f>ROUND(I121*H121,2)</f>
        <v>0</v>
      </c>
      <c r="K121" s="217" t="s">
        <v>302</v>
      </c>
      <c r="L121" s="46"/>
      <c r="M121" s="222" t="s">
        <v>21</v>
      </c>
      <c r="N121" s="223" t="s">
        <v>43</v>
      </c>
      <c r="O121" s="86"/>
      <c r="P121" s="224">
        <f>O121*H121</f>
        <v>0</v>
      </c>
      <c r="Q121" s="224">
        <v>0.0073499999999999998</v>
      </c>
      <c r="R121" s="224">
        <f>Q121*H121</f>
        <v>0.051229499999999997</v>
      </c>
      <c r="S121" s="224">
        <v>0</v>
      </c>
      <c r="T121" s="225">
        <f>S121*H121</f>
        <v>0</v>
      </c>
      <c r="U121" s="40"/>
      <c r="V121" s="40"/>
      <c r="W121" s="40"/>
      <c r="X121" s="40"/>
      <c r="Y121" s="40"/>
      <c r="Z121" s="40"/>
      <c r="AA121" s="40"/>
      <c r="AB121" s="40"/>
      <c r="AC121" s="40"/>
      <c r="AD121" s="40"/>
      <c r="AE121" s="40"/>
      <c r="AR121" s="226" t="s">
        <v>303</v>
      </c>
      <c r="AT121" s="226" t="s">
        <v>298</v>
      </c>
      <c r="AU121" s="226" t="s">
        <v>81</v>
      </c>
      <c r="AY121" s="19" t="s">
        <v>295</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303</v>
      </c>
      <c r="BM121" s="226" t="s">
        <v>2366</v>
      </c>
    </row>
    <row r="122" s="2" customFormat="1">
      <c r="A122" s="40"/>
      <c r="B122" s="41"/>
      <c r="C122" s="42"/>
      <c r="D122" s="228" t="s">
        <v>305</v>
      </c>
      <c r="E122" s="42"/>
      <c r="F122" s="229" t="s">
        <v>1222</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305</v>
      </c>
      <c r="AU122" s="19" t="s">
        <v>81</v>
      </c>
    </row>
    <row r="123" s="14" customFormat="1">
      <c r="A123" s="14"/>
      <c r="B123" s="244"/>
      <c r="C123" s="245"/>
      <c r="D123" s="235" t="s">
        <v>307</v>
      </c>
      <c r="E123" s="246" t="s">
        <v>21</v>
      </c>
      <c r="F123" s="247" t="s">
        <v>2367</v>
      </c>
      <c r="G123" s="245"/>
      <c r="H123" s="248">
        <v>2.8799999999999999</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307</v>
      </c>
      <c r="AU123" s="254" t="s">
        <v>81</v>
      </c>
      <c r="AV123" s="14" t="s">
        <v>81</v>
      </c>
      <c r="AW123" s="14" t="s">
        <v>33</v>
      </c>
      <c r="AX123" s="14" t="s">
        <v>72</v>
      </c>
      <c r="AY123" s="254" t="s">
        <v>295</v>
      </c>
    </row>
    <row r="124" s="14" customFormat="1">
      <c r="A124" s="14"/>
      <c r="B124" s="244"/>
      <c r="C124" s="245"/>
      <c r="D124" s="235" t="s">
        <v>307</v>
      </c>
      <c r="E124" s="246" t="s">
        <v>21</v>
      </c>
      <c r="F124" s="247" t="s">
        <v>2368</v>
      </c>
      <c r="G124" s="245"/>
      <c r="H124" s="248">
        <v>4.0899999999999999</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307</v>
      </c>
      <c r="AU124" s="254" t="s">
        <v>81</v>
      </c>
      <c r="AV124" s="14" t="s">
        <v>81</v>
      </c>
      <c r="AW124" s="14" t="s">
        <v>33</v>
      </c>
      <c r="AX124" s="14" t="s">
        <v>72</v>
      </c>
      <c r="AY124" s="254" t="s">
        <v>295</v>
      </c>
    </row>
    <row r="125" s="15" customFormat="1">
      <c r="A125" s="15"/>
      <c r="B125" s="255"/>
      <c r="C125" s="256"/>
      <c r="D125" s="235" t="s">
        <v>307</v>
      </c>
      <c r="E125" s="257" t="s">
        <v>21</v>
      </c>
      <c r="F125" s="258" t="s">
        <v>312</v>
      </c>
      <c r="G125" s="256"/>
      <c r="H125" s="259">
        <v>6.9699999999999998</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307</v>
      </c>
      <c r="AU125" s="265" t="s">
        <v>81</v>
      </c>
      <c r="AV125" s="15" t="s">
        <v>303</v>
      </c>
      <c r="AW125" s="15" t="s">
        <v>33</v>
      </c>
      <c r="AX125" s="15" t="s">
        <v>79</v>
      </c>
      <c r="AY125" s="265" t="s">
        <v>295</v>
      </c>
    </row>
    <row r="126" s="2" customFormat="1" ht="49.05" customHeight="1">
      <c r="A126" s="40"/>
      <c r="B126" s="41"/>
      <c r="C126" s="215" t="s">
        <v>303</v>
      </c>
      <c r="D126" s="215" t="s">
        <v>298</v>
      </c>
      <c r="E126" s="216" t="s">
        <v>1223</v>
      </c>
      <c r="F126" s="217" t="s">
        <v>1224</v>
      </c>
      <c r="G126" s="218" t="s">
        <v>301</v>
      </c>
      <c r="H126" s="219">
        <v>6.9699999999999998</v>
      </c>
      <c r="I126" s="220"/>
      <c r="J126" s="221">
        <f>ROUND(I126*H126,2)</f>
        <v>0</v>
      </c>
      <c r="K126" s="217" t="s">
        <v>302</v>
      </c>
      <c r="L126" s="46"/>
      <c r="M126" s="222" t="s">
        <v>21</v>
      </c>
      <c r="N126" s="223" t="s">
        <v>43</v>
      </c>
      <c r="O126" s="86"/>
      <c r="P126" s="224">
        <f>O126*H126</f>
        <v>0</v>
      </c>
      <c r="Q126" s="224">
        <v>0.018380000000000001</v>
      </c>
      <c r="R126" s="224">
        <f>Q126*H126</f>
        <v>0.12810859999999999</v>
      </c>
      <c r="S126" s="224">
        <v>0</v>
      </c>
      <c r="T126" s="225">
        <f>S126*H126</f>
        <v>0</v>
      </c>
      <c r="U126" s="40"/>
      <c r="V126" s="40"/>
      <c r="W126" s="40"/>
      <c r="X126" s="40"/>
      <c r="Y126" s="40"/>
      <c r="Z126" s="40"/>
      <c r="AA126" s="40"/>
      <c r="AB126" s="40"/>
      <c r="AC126" s="40"/>
      <c r="AD126" s="40"/>
      <c r="AE126" s="40"/>
      <c r="AR126" s="226" t="s">
        <v>303</v>
      </c>
      <c r="AT126" s="226" t="s">
        <v>298</v>
      </c>
      <c r="AU126" s="226" t="s">
        <v>81</v>
      </c>
      <c r="AY126" s="19" t="s">
        <v>295</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303</v>
      </c>
      <c r="BM126" s="226" t="s">
        <v>2369</v>
      </c>
    </row>
    <row r="127" s="2" customFormat="1">
      <c r="A127" s="40"/>
      <c r="B127" s="41"/>
      <c r="C127" s="42"/>
      <c r="D127" s="228" t="s">
        <v>305</v>
      </c>
      <c r="E127" s="42"/>
      <c r="F127" s="229" t="s">
        <v>1226</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305</v>
      </c>
      <c r="AU127" s="19" t="s">
        <v>81</v>
      </c>
    </row>
    <row r="128" s="14" customFormat="1">
      <c r="A128" s="14"/>
      <c r="B128" s="244"/>
      <c r="C128" s="245"/>
      <c r="D128" s="235" t="s">
        <v>307</v>
      </c>
      <c r="E128" s="246" t="s">
        <v>21</v>
      </c>
      <c r="F128" s="247" t="s">
        <v>2367</v>
      </c>
      <c r="G128" s="245"/>
      <c r="H128" s="248">
        <v>2.8799999999999999</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307</v>
      </c>
      <c r="AU128" s="254" t="s">
        <v>81</v>
      </c>
      <c r="AV128" s="14" t="s">
        <v>81</v>
      </c>
      <c r="AW128" s="14" t="s">
        <v>33</v>
      </c>
      <c r="AX128" s="14" t="s">
        <v>72</v>
      </c>
      <c r="AY128" s="254" t="s">
        <v>295</v>
      </c>
    </row>
    <row r="129" s="14" customFormat="1">
      <c r="A129" s="14"/>
      <c r="B129" s="244"/>
      <c r="C129" s="245"/>
      <c r="D129" s="235" t="s">
        <v>307</v>
      </c>
      <c r="E129" s="246" t="s">
        <v>21</v>
      </c>
      <c r="F129" s="247" t="s">
        <v>2368</v>
      </c>
      <c r="G129" s="245"/>
      <c r="H129" s="248">
        <v>4.0899999999999999</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307</v>
      </c>
      <c r="AU129" s="254" t="s">
        <v>81</v>
      </c>
      <c r="AV129" s="14" t="s">
        <v>81</v>
      </c>
      <c r="AW129" s="14" t="s">
        <v>33</v>
      </c>
      <c r="AX129" s="14" t="s">
        <v>72</v>
      </c>
      <c r="AY129" s="254" t="s">
        <v>295</v>
      </c>
    </row>
    <row r="130" s="15" customFormat="1">
      <c r="A130" s="15"/>
      <c r="B130" s="255"/>
      <c r="C130" s="256"/>
      <c r="D130" s="235" t="s">
        <v>307</v>
      </c>
      <c r="E130" s="257" t="s">
        <v>21</v>
      </c>
      <c r="F130" s="258" t="s">
        <v>312</v>
      </c>
      <c r="G130" s="256"/>
      <c r="H130" s="259">
        <v>6.9699999999999998</v>
      </c>
      <c r="I130" s="260"/>
      <c r="J130" s="256"/>
      <c r="K130" s="256"/>
      <c r="L130" s="261"/>
      <c r="M130" s="262"/>
      <c r="N130" s="263"/>
      <c r="O130" s="263"/>
      <c r="P130" s="263"/>
      <c r="Q130" s="263"/>
      <c r="R130" s="263"/>
      <c r="S130" s="263"/>
      <c r="T130" s="264"/>
      <c r="U130" s="15"/>
      <c r="V130" s="15"/>
      <c r="W130" s="15"/>
      <c r="X130" s="15"/>
      <c r="Y130" s="15"/>
      <c r="Z130" s="15"/>
      <c r="AA130" s="15"/>
      <c r="AB130" s="15"/>
      <c r="AC130" s="15"/>
      <c r="AD130" s="15"/>
      <c r="AE130" s="15"/>
      <c r="AT130" s="265" t="s">
        <v>307</v>
      </c>
      <c r="AU130" s="265" t="s">
        <v>81</v>
      </c>
      <c r="AV130" s="15" t="s">
        <v>303</v>
      </c>
      <c r="AW130" s="15" t="s">
        <v>33</v>
      </c>
      <c r="AX130" s="15" t="s">
        <v>79</v>
      </c>
      <c r="AY130" s="265" t="s">
        <v>295</v>
      </c>
    </row>
    <row r="131" s="2" customFormat="1" ht="44.25" customHeight="1">
      <c r="A131" s="40"/>
      <c r="B131" s="41"/>
      <c r="C131" s="215" t="s">
        <v>332</v>
      </c>
      <c r="D131" s="215" t="s">
        <v>298</v>
      </c>
      <c r="E131" s="216" t="s">
        <v>1234</v>
      </c>
      <c r="F131" s="217" t="s">
        <v>1235</v>
      </c>
      <c r="G131" s="218" t="s">
        <v>301</v>
      </c>
      <c r="H131" s="219">
        <v>13.94</v>
      </c>
      <c r="I131" s="220"/>
      <c r="J131" s="221">
        <f>ROUND(I131*H131,2)</f>
        <v>0</v>
      </c>
      <c r="K131" s="217" t="s">
        <v>302</v>
      </c>
      <c r="L131" s="46"/>
      <c r="M131" s="222" t="s">
        <v>21</v>
      </c>
      <c r="N131" s="223" t="s">
        <v>43</v>
      </c>
      <c r="O131" s="86"/>
      <c r="P131" s="224">
        <f>O131*H131</f>
        <v>0</v>
      </c>
      <c r="Q131" s="224">
        <v>0.0079000000000000008</v>
      </c>
      <c r="R131" s="224">
        <f>Q131*H131</f>
        <v>0.110126</v>
      </c>
      <c r="S131" s="224">
        <v>0</v>
      </c>
      <c r="T131" s="225">
        <f>S131*H131</f>
        <v>0</v>
      </c>
      <c r="U131" s="40"/>
      <c r="V131" s="40"/>
      <c r="W131" s="40"/>
      <c r="X131" s="40"/>
      <c r="Y131" s="40"/>
      <c r="Z131" s="40"/>
      <c r="AA131" s="40"/>
      <c r="AB131" s="40"/>
      <c r="AC131" s="40"/>
      <c r="AD131" s="40"/>
      <c r="AE131" s="40"/>
      <c r="AR131" s="226" t="s">
        <v>303</v>
      </c>
      <c r="AT131" s="226" t="s">
        <v>298</v>
      </c>
      <c r="AU131" s="226" t="s">
        <v>81</v>
      </c>
      <c r="AY131" s="19" t="s">
        <v>295</v>
      </c>
      <c r="BE131" s="227">
        <f>IF(N131="základní",J131,0)</f>
        <v>0</v>
      </c>
      <c r="BF131" s="227">
        <f>IF(N131="snížená",J131,0)</f>
        <v>0</v>
      </c>
      <c r="BG131" s="227">
        <f>IF(N131="zákl. přenesená",J131,0)</f>
        <v>0</v>
      </c>
      <c r="BH131" s="227">
        <f>IF(N131="sníž. přenesená",J131,0)</f>
        <v>0</v>
      </c>
      <c r="BI131" s="227">
        <f>IF(N131="nulová",J131,0)</f>
        <v>0</v>
      </c>
      <c r="BJ131" s="19" t="s">
        <v>79</v>
      </c>
      <c r="BK131" s="227">
        <f>ROUND(I131*H131,2)</f>
        <v>0</v>
      </c>
      <c r="BL131" s="19" t="s">
        <v>303</v>
      </c>
      <c r="BM131" s="226" t="s">
        <v>2370</v>
      </c>
    </row>
    <row r="132" s="2" customFormat="1">
      <c r="A132" s="40"/>
      <c r="B132" s="41"/>
      <c r="C132" s="42"/>
      <c r="D132" s="228" t="s">
        <v>305</v>
      </c>
      <c r="E132" s="42"/>
      <c r="F132" s="229" t="s">
        <v>1237</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305</v>
      </c>
      <c r="AU132" s="19" t="s">
        <v>81</v>
      </c>
    </row>
    <row r="133" s="14" customFormat="1">
      <c r="A133" s="14"/>
      <c r="B133" s="244"/>
      <c r="C133" s="245"/>
      <c r="D133" s="235" t="s">
        <v>307</v>
      </c>
      <c r="E133" s="246" t="s">
        <v>21</v>
      </c>
      <c r="F133" s="247" t="s">
        <v>2371</v>
      </c>
      <c r="G133" s="245"/>
      <c r="H133" s="248">
        <v>13.94</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307</v>
      </c>
      <c r="AU133" s="254" t="s">
        <v>81</v>
      </c>
      <c r="AV133" s="14" t="s">
        <v>81</v>
      </c>
      <c r="AW133" s="14" t="s">
        <v>33</v>
      </c>
      <c r="AX133" s="14" t="s">
        <v>72</v>
      </c>
      <c r="AY133" s="254" t="s">
        <v>295</v>
      </c>
    </row>
    <row r="134" s="15" customFormat="1">
      <c r="A134" s="15"/>
      <c r="B134" s="255"/>
      <c r="C134" s="256"/>
      <c r="D134" s="235" t="s">
        <v>307</v>
      </c>
      <c r="E134" s="257" t="s">
        <v>21</v>
      </c>
      <c r="F134" s="258" t="s">
        <v>312</v>
      </c>
      <c r="G134" s="256"/>
      <c r="H134" s="259">
        <v>13.94</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307</v>
      </c>
      <c r="AU134" s="265" t="s">
        <v>81</v>
      </c>
      <c r="AV134" s="15" t="s">
        <v>303</v>
      </c>
      <c r="AW134" s="15" t="s">
        <v>33</v>
      </c>
      <c r="AX134" s="15" t="s">
        <v>79</v>
      </c>
      <c r="AY134" s="265" t="s">
        <v>295</v>
      </c>
    </row>
    <row r="135" s="2" customFormat="1" ht="49.05" customHeight="1">
      <c r="A135" s="40"/>
      <c r="B135" s="41"/>
      <c r="C135" s="215" t="s">
        <v>338</v>
      </c>
      <c r="D135" s="215" t="s">
        <v>298</v>
      </c>
      <c r="E135" s="216" t="s">
        <v>2372</v>
      </c>
      <c r="F135" s="217" t="s">
        <v>2373</v>
      </c>
      <c r="G135" s="218" t="s">
        <v>301</v>
      </c>
      <c r="H135" s="219">
        <v>13.23</v>
      </c>
      <c r="I135" s="220"/>
      <c r="J135" s="221">
        <f>ROUND(I135*H135,2)</f>
        <v>0</v>
      </c>
      <c r="K135" s="217" t="s">
        <v>302</v>
      </c>
      <c r="L135" s="46"/>
      <c r="M135" s="222" t="s">
        <v>21</v>
      </c>
      <c r="N135" s="223" t="s">
        <v>43</v>
      </c>
      <c r="O135" s="86"/>
      <c r="P135" s="224">
        <f>O135*H135</f>
        <v>0</v>
      </c>
      <c r="Q135" s="224">
        <v>0.017000000000000001</v>
      </c>
      <c r="R135" s="224">
        <f>Q135*H135</f>
        <v>0.22491000000000003</v>
      </c>
      <c r="S135" s="224">
        <v>0</v>
      </c>
      <c r="T135" s="225">
        <f>S135*H135</f>
        <v>0</v>
      </c>
      <c r="U135" s="40"/>
      <c r="V135" s="40"/>
      <c r="W135" s="40"/>
      <c r="X135" s="40"/>
      <c r="Y135" s="40"/>
      <c r="Z135" s="40"/>
      <c r="AA135" s="40"/>
      <c r="AB135" s="40"/>
      <c r="AC135" s="40"/>
      <c r="AD135" s="40"/>
      <c r="AE135" s="40"/>
      <c r="AR135" s="226" t="s">
        <v>303</v>
      </c>
      <c r="AT135" s="226" t="s">
        <v>298</v>
      </c>
      <c r="AU135" s="226" t="s">
        <v>81</v>
      </c>
      <c r="AY135" s="19" t="s">
        <v>295</v>
      </c>
      <c r="BE135" s="227">
        <f>IF(N135="základní",J135,0)</f>
        <v>0</v>
      </c>
      <c r="BF135" s="227">
        <f>IF(N135="snížená",J135,0)</f>
        <v>0</v>
      </c>
      <c r="BG135" s="227">
        <f>IF(N135="zákl. přenesená",J135,0)</f>
        <v>0</v>
      </c>
      <c r="BH135" s="227">
        <f>IF(N135="sníž. přenesená",J135,0)</f>
        <v>0</v>
      </c>
      <c r="BI135" s="227">
        <f>IF(N135="nulová",J135,0)</f>
        <v>0</v>
      </c>
      <c r="BJ135" s="19" t="s">
        <v>79</v>
      </c>
      <c r="BK135" s="227">
        <f>ROUND(I135*H135,2)</f>
        <v>0</v>
      </c>
      <c r="BL135" s="19" t="s">
        <v>303</v>
      </c>
      <c r="BM135" s="226" t="s">
        <v>2374</v>
      </c>
    </row>
    <row r="136" s="2" customFormat="1">
      <c r="A136" s="40"/>
      <c r="B136" s="41"/>
      <c r="C136" s="42"/>
      <c r="D136" s="228" t="s">
        <v>305</v>
      </c>
      <c r="E136" s="42"/>
      <c r="F136" s="229" t="s">
        <v>2375</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305</v>
      </c>
      <c r="AU136" s="19" t="s">
        <v>81</v>
      </c>
    </row>
    <row r="137" s="14" customFormat="1">
      <c r="A137" s="14"/>
      <c r="B137" s="244"/>
      <c r="C137" s="245"/>
      <c r="D137" s="235" t="s">
        <v>307</v>
      </c>
      <c r="E137" s="246" t="s">
        <v>21</v>
      </c>
      <c r="F137" s="247" t="s">
        <v>2376</v>
      </c>
      <c r="G137" s="245"/>
      <c r="H137" s="248">
        <v>13.23</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307</v>
      </c>
      <c r="AU137" s="254" t="s">
        <v>81</v>
      </c>
      <c r="AV137" s="14" t="s">
        <v>81</v>
      </c>
      <c r="AW137" s="14" t="s">
        <v>33</v>
      </c>
      <c r="AX137" s="14" t="s">
        <v>72</v>
      </c>
      <c r="AY137" s="254" t="s">
        <v>295</v>
      </c>
    </row>
    <row r="138" s="15" customFormat="1">
      <c r="A138" s="15"/>
      <c r="B138" s="255"/>
      <c r="C138" s="256"/>
      <c r="D138" s="235" t="s">
        <v>307</v>
      </c>
      <c r="E138" s="257" t="s">
        <v>21</v>
      </c>
      <c r="F138" s="258" t="s">
        <v>312</v>
      </c>
      <c r="G138" s="256"/>
      <c r="H138" s="259">
        <v>13.23</v>
      </c>
      <c r="I138" s="260"/>
      <c r="J138" s="256"/>
      <c r="K138" s="256"/>
      <c r="L138" s="261"/>
      <c r="M138" s="262"/>
      <c r="N138" s="263"/>
      <c r="O138" s="263"/>
      <c r="P138" s="263"/>
      <c r="Q138" s="263"/>
      <c r="R138" s="263"/>
      <c r="S138" s="263"/>
      <c r="T138" s="264"/>
      <c r="U138" s="15"/>
      <c r="V138" s="15"/>
      <c r="W138" s="15"/>
      <c r="X138" s="15"/>
      <c r="Y138" s="15"/>
      <c r="Z138" s="15"/>
      <c r="AA138" s="15"/>
      <c r="AB138" s="15"/>
      <c r="AC138" s="15"/>
      <c r="AD138" s="15"/>
      <c r="AE138" s="15"/>
      <c r="AT138" s="265" t="s">
        <v>307</v>
      </c>
      <c r="AU138" s="265" t="s">
        <v>81</v>
      </c>
      <c r="AV138" s="15" t="s">
        <v>303</v>
      </c>
      <c r="AW138" s="15" t="s">
        <v>33</v>
      </c>
      <c r="AX138" s="15" t="s">
        <v>79</v>
      </c>
      <c r="AY138" s="265" t="s">
        <v>295</v>
      </c>
    </row>
    <row r="139" s="2" customFormat="1" ht="49.05" customHeight="1">
      <c r="A139" s="40"/>
      <c r="B139" s="41"/>
      <c r="C139" s="215" t="s">
        <v>345</v>
      </c>
      <c r="D139" s="215" t="s">
        <v>298</v>
      </c>
      <c r="E139" s="216" t="s">
        <v>2377</v>
      </c>
      <c r="F139" s="217" t="s">
        <v>2378</v>
      </c>
      <c r="G139" s="218" t="s">
        <v>301</v>
      </c>
      <c r="H139" s="219">
        <v>41.253999999999998</v>
      </c>
      <c r="I139" s="220"/>
      <c r="J139" s="221">
        <f>ROUND(I139*H139,2)</f>
        <v>0</v>
      </c>
      <c r="K139" s="217" t="s">
        <v>302</v>
      </c>
      <c r="L139" s="46"/>
      <c r="M139" s="222" t="s">
        <v>21</v>
      </c>
      <c r="N139" s="223" t="s">
        <v>43</v>
      </c>
      <c r="O139" s="86"/>
      <c r="P139" s="224">
        <f>O139*H139</f>
        <v>0</v>
      </c>
      <c r="Q139" s="224">
        <v>0.017000000000000001</v>
      </c>
      <c r="R139" s="224">
        <f>Q139*H139</f>
        <v>0.701318</v>
      </c>
      <c r="S139" s="224">
        <v>0</v>
      </c>
      <c r="T139" s="225">
        <f>S139*H139</f>
        <v>0</v>
      </c>
      <c r="U139" s="40"/>
      <c r="V139" s="40"/>
      <c r="W139" s="40"/>
      <c r="X139" s="40"/>
      <c r="Y139" s="40"/>
      <c r="Z139" s="40"/>
      <c r="AA139" s="40"/>
      <c r="AB139" s="40"/>
      <c r="AC139" s="40"/>
      <c r="AD139" s="40"/>
      <c r="AE139" s="40"/>
      <c r="AR139" s="226" t="s">
        <v>303</v>
      </c>
      <c r="AT139" s="226" t="s">
        <v>298</v>
      </c>
      <c r="AU139" s="226" t="s">
        <v>81</v>
      </c>
      <c r="AY139" s="19" t="s">
        <v>295</v>
      </c>
      <c r="BE139" s="227">
        <f>IF(N139="základní",J139,0)</f>
        <v>0</v>
      </c>
      <c r="BF139" s="227">
        <f>IF(N139="snížená",J139,0)</f>
        <v>0</v>
      </c>
      <c r="BG139" s="227">
        <f>IF(N139="zákl. přenesená",J139,0)</f>
        <v>0</v>
      </c>
      <c r="BH139" s="227">
        <f>IF(N139="sníž. přenesená",J139,0)</f>
        <v>0</v>
      </c>
      <c r="BI139" s="227">
        <f>IF(N139="nulová",J139,0)</f>
        <v>0</v>
      </c>
      <c r="BJ139" s="19" t="s">
        <v>79</v>
      </c>
      <c r="BK139" s="227">
        <f>ROUND(I139*H139,2)</f>
        <v>0</v>
      </c>
      <c r="BL139" s="19" t="s">
        <v>303</v>
      </c>
      <c r="BM139" s="226" t="s">
        <v>2379</v>
      </c>
    </row>
    <row r="140" s="2" customFormat="1">
      <c r="A140" s="40"/>
      <c r="B140" s="41"/>
      <c r="C140" s="42"/>
      <c r="D140" s="228" t="s">
        <v>305</v>
      </c>
      <c r="E140" s="42"/>
      <c r="F140" s="229" t="s">
        <v>2380</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305</v>
      </c>
      <c r="AU140" s="19" t="s">
        <v>81</v>
      </c>
    </row>
    <row r="141" s="13" customFormat="1">
      <c r="A141" s="13"/>
      <c r="B141" s="233"/>
      <c r="C141" s="234"/>
      <c r="D141" s="235" t="s">
        <v>307</v>
      </c>
      <c r="E141" s="236" t="s">
        <v>21</v>
      </c>
      <c r="F141" s="237" t="s">
        <v>2381</v>
      </c>
      <c r="G141" s="234"/>
      <c r="H141" s="236" t="s">
        <v>21</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307</v>
      </c>
      <c r="AU141" s="243" t="s">
        <v>81</v>
      </c>
      <c r="AV141" s="13" t="s">
        <v>79</v>
      </c>
      <c r="AW141" s="13" t="s">
        <v>33</v>
      </c>
      <c r="AX141" s="13" t="s">
        <v>72</v>
      </c>
      <c r="AY141" s="243" t="s">
        <v>295</v>
      </c>
    </row>
    <row r="142" s="14" customFormat="1">
      <c r="A142" s="14"/>
      <c r="B142" s="244"/>
      <c r="C142" s="245"/>
      <c r="D142" s="235" t="s">
        <v>307</v>
      </c>
      <c r="E142" s="246" t="s">
        <v>21</v>
      </c>
      <c r="F142" s="247" t="s">
        <v>2382</v>
      </c>
      <c r="G142" s="245"/>
      <c r="H142" s="248">
        <v>9.6020000000000003</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307</v>
      </c>
      <c r="AU142" s="254" t="s">
        <v>81</v>
      </c>
      <c r="AV142" s="14" t="s">
        <v>81</v>
      </c>
      <c r="AW142" s="14" t="s">
        <v>33</v>
      </c>
      <c r="AX142" s="14" t="s">
        <v>72</v>
      </c>
      <c r="AY142" s="254" t="s">
        <v>295</v>
      </c>
    </row>
    <row r="143" s="13" customFormat="1">
      <c r="A143" s="13"/>
      <c r="B143" s="233"/>
      <c r="C143" s="234"/>
      <c r="D143" s="235" t="s">
        <v>307</v>
      </c>
      <c r="E143" s="236" t="s">
        <v>21</v>
      </c>
      <c r="F143" s="237" t="s">
        <v>2383</v>
      </c>
      <c r="G143" s="234"/>
      <c r="H143" s="236" t="s">
        <v>21</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307</v>
      </c>
      <c r="AU143" s="243" t="s">
        <v>81</v>
      </c>
      <c r="AV143" s="13" t="s">
        <v>79</v>
      </c>
      <c r="AW143" s="13" t="s">
        <v>33</v>
      </c>
      <c r="AX143" s="13" t="s">
        <v>72</v>
      </c>
      <c r="AY143" s="243" t="s">
        <v>295</v>
      </c>
    </row>
    <row r="144" s="14" customFormat="1">
      <c r="A144" s="14"/>
      <c r="B144" s="244"/>
      <c r="C144" s="245"/>
      <c r="D144" s="235" t="s">
        <v>307</v>
      </c>
      <c r="E144" s="246" t="s">
        <v>21</v>
      </c>
      <c r="F144" s="247" t="s">
        <v>2384</v>
      </c>
      <c r="G144" s="245"/>
      <c r="H144" s="248">
        <v>31.027000000000001</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307</v>
      </c>
      <c r="AU144" s="254" t="s">
        <v>81</v>
      </c>
      <c r="AV144" s="14" t="s">
        <v>81</v>
      </c>
      <c r="AW144" s="14" t="s">
        <v>33</v>
      </c>
      <c r="AX144" s="14" t="s">
        <v>72</v>
      </c>
      <c r="AY144" s="254" t="s">
        <v>295</v>
      </c>
    </row>
    <row r="145" s="14" customFormat="1">
      <c r="A145" s="14"/>
      <c r="B145" s="244"/>
      <c r="C145" s="245"/>
      <c r="D145" s="235" t="s">
        <v>307</v>
      </c>
      <c r="E145" s="246" t="s">
        <v>21</v>
      </c>
      <c r="F145" s="247" t="s">
        <v>2385</v>
      </c>
      <c r="G145" s="245"/>
      <c r="H145" s="248">
        <v>0.625</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307</v>
      </c>
      <c r="AU145" s="254" t="s">
        <v>81</v>
      </c>
      <c r="AV145" s="14" t="s">
        <v>81</v>
      </c>
      <c r="AW145" s="14" t="s">
        <v>33</v>
      </c>
      <c r="AX145" s="14" t="s">
        <v>72</v>
      </c>
      <c r="AY145" s="254" t="s">
        <v>295</v>
      </c>
    </row>
    <row r="146" s="15" customFormat="1">
      <c r="A146" s="15"/>
      <c r="B146" s="255"/>
      <c r="C146" s="256"/>
      <c r="D146" s="235" t="s">
        <v>307</v>
      </c>
      <c r="E146" s="257" t="s">
        <v>21</v>
      </c>
      <c r="F146" s="258" t="s">
        <v>312</v>
      </c>
      <c r="G146" s="256"/>
      <c r="H146" s="259">
        <v>41.253999999999998</v>
      </c>
      <c r="I146" s="260"/>
      <c r="J146" s="256"/>
      <c r="K146" s="256"/>
      <c r="L146" s="261"/>
      <c r="M146" s="262"/>
      <c r="N146" s="263"/>
      <c r="O146" s="263"/>
      <c r="P146" s="263"/>
      <c r="Q146" s="263"/>
      <c r="R146" s="263"/>
      <c r="S146" s="263"/>
      <c r="T146" s="264"/>
      <c r="U146" s="15"/>
      <c r="V146" s="15"/>
      <c r="W146" s="15"/>
      <c r="X146" s="15"/>
      <c r="Y146" s="15"/>
      <c r="Z146" s="15"/>
      <c r="AA146" s="15"/>
      <c r="AB146" s="15"/>
      <c r="AC146" s="15"/>
      <c r="AD146" s="15"/>
      <c r="AE146" s="15"/>
      <c r="AT146" s="265" t="s">
        <v>307</v>
      </c>
      <c r="AU146" s="265" t="s">
        <v>81</v>
      </c>
      <c r="AV146" s="15" t="s">
        <v>303</v>
      </c>
      <c r="AW146" s="15" t="s">
        <v>33</v>
      </c>
      <c r="AX146" s="15" t="s">
        <v>79</v>
      </c>
      <c r="AY146" s="265" t="s">
        <v>295</v>
      </c>
    </row>
    <row r="147" s="2" customFormat="1" ht="37.8" customHeight="1">
      <c r="A147" s="40"/>
      <c r="B147" s="41"/>
      <c r="C147" s="215" t="s">
        <v>351</v>
      </c>
      <c r="D147" s="215" t="s">
        <v>298</v>
      </c>
      <c r="E147" s="216" t="s">
        <v>1239</v>
      </c>
      <c r="F147" s="217" t="s">
        <v>1240</v>
      </c>
      <c r="G147" s="218" t="s">
        <v>301</v>
      </c>
      <c r="H147" s="219">
        <v>3.8999999999999999</v>
      </c>
      <c r="I147" s="220"/>
      <c r="J147" s="221">
        <f>ROUND(I147*H147,2)</f>
        <v>0</v>
      </c>
      <c r="K147" s="217" t="s">
        <v>302</v>
      </c>
      <c r="L147" s="46"/>
      <c r="M147" s="222" t="s">
        <v>21</v>
      </c>
      <c r="N147" s="223" t="s">
        <v>43</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303</v>
      </c>
      <c r="AT147" s="226" t="s">
        <v>298</v>
      </c>
      <c r="AU147" s="226" t="s">
        <v>81</v>
      </c>
      <c r="AY147" s="19" t="s">
        <v>295</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303</v>
      </c>
      <c r="BM147" s="226" t="s">
        <v>2386</v>
      </c>
    </row>
    <row r="148" s="2" customFormat="1">
      <c r="A148" s="40"/>
      <c r="B148" s="41"/>
      <c r="C148" s="42"/>
      <c r="D148" s="228" t="s">
        <v>305</v>
      </c>
      <c r="E148" s="42"/>
      <c r="F148" s="229" t="s">
        <v>1242</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305</v>
      </c>
      <c r="AU148" s="19" t="s">
        <v>81</v>
      </c>
    </row>
    <row r="149" s="14" customFormat="1">
      <c r="A149" s="14"/>
      <c r="B149" s="244"/>
      <c r="C149" s="245"/>
      <c r="D149" s="235" t="s">
        <v>307</v>
      </c>
      <c r="E149" s="246" t="s">
        <v>21</v>
      </c>
      <c r="F149" s="247" t="s">
        <v>2387</v>
      </c>
      <c r="G149" s="245"/>
      <c r="H149" s="248">
        <v>2.25</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307</v>
      </c>
      <c r="AU149" s="254" t="s">
        <v>81</v>
      </c>
      <c r="AV149" s="14" t="s">
        <v>81</v>
      </c>
      <c r="AW149" s="14" t="s">
        <v>33</v>
      </c>
      <c r="AX149" s="14" t="s">
        <v>72</v>
      </c>
      <c r="AY149" s="254" t="s">
        <v>295</v>
      </c>
    </row>
    <row r="150" s="14" customFormat="1">
      <c r="A150" s="14"/>
      <c r="B150" s="244"/>
      <c r="C150" s="245"/>
      <c r="D150" s="235" t="s">
        <v>307</v>
      </c>
      <c r="E150" s="246" t="s">
        <v>21</v>
      </c>
      <c r="F150" s="247" t="s">
        <v>2388</v>
      </c>
      <c r="G150" s="245"/>
      <c r="H150" s="248">
        <v>1.6499999999999999</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307</v>
      </c>
      <c r="AU150" s="254" t="s">
        <v>81</v>
      </c>
      <c r="AV150" s="14" t="s">
        <v>81</v>
      </c>
      <c r="AW150" s="14" t="s">
        <v>33</v>
      </c>
      <c r="AX150" s="14" t="s">
        <v>72</v>
      </c>
      <c r="AY150" s="254" t="s">
        <v>295</v>
      </c>
    </row>
    <row r="151" s="15" customFormat="1">
      <c r="A151" s="15"/>
      <c r="B151" s="255"/>
      <c r="C151" s="256"/>
      <c r="D151" s="235" t="s">
        <v>307</v>
      </c>
      <c r="E151" s="257" t="s">
        <v>21</v>
      </c>
      <c r="F151" s="258" t="s">
        <v>312</v>
      </c>
      <c r="G151" s="256"/>
      <c r="H151" s="259">
        <v>3.8999999999999999</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307</v>
      </c>
      <c r="AU151" s="265" t="s">
        <v>81</v>
      </c>
      <c r="AV151" s="15" t="s">
        <v>303</v>
      </c>
      <c r="AW151" s="15" t="s">
        <v>33</v>
      </c>
      <c r="AX151" s="15" t="s">
        <v>79</v>
      </c>
      <c r="AY151" s="265" t="s">
        <v>295</v>
      </c>
    </row>
    <row r="152" s="2" customFormat="1" ht="33" customHeight="1">
      <c r="A152" s="40"/>
      <c r="B152" s="41"/>
      <c r="C152" s="215" t="s">
        <v>296</v>
      </c>
      <c r="D152" s="215" t="s">
        <v>298</v>
      </c>
      <c r="E152" s="216" t="s">
        <v>1244</v>
      </c>
      <c r="F152" s="217" t="s">
        <v>1245</v>
      </c>
      <c r="G152" s="218" t="s">
        <v>315</v>
      </c>
      <c r="H152" s="219">
        <v>1.038</v>
      </c>
      <c r="I152" s="220"/>
      <c r="J152" s="221">
        <f>ROUND(I152*H152,2)</f>
        <v>0</v>
      </c>
      <c r="K152" s="217" t="s">
        <v>302</v>
      </c>
      <c r="L152" s="46"/>
      <c r="M152" s="222" t="s">
        <v>21</v>
      </c>
      <c r="N152" s="223" t="s">
        <v>43</v>
      </c>
      <c r="O152" s="86"/>
      <c r="P152" s="224">
        <f>O152*H152</f>
        <v>0</v>
      </c>
      <c r="Q152" s="224">
        <v>2.3010199999999998</v>
      </c>
      <c r="R152" s="224">
        <f>Q152*H152</f>
        <v>2.3884587599999998</v>
      </c>
      <c r="S152" s="224">
        <v>0</v>
      </c>
      <c r="T152" s="225">
        <f>S152*H152</f>
        <v>0</v>
      </c>
      <c r="U152" s="40"/>
      <c r="V152" s="40"/>
      <c r="W152" s="40"/>
      <c r="X152" s="40"/>
      <c r="Y152" s="40"/>
      <c r="Z152" s="40"/>
      <c r="AA152" s="40"/>
      <c r="AB152" s="40"/>
      <c r="AC152" s="40"/>
      <c r="AD152" s="40"/>
      <c r="AE152" s="40"/>
      <c r="AR152" s="226" t="s">
        <v>303</v>
      </c>
      <c r="AT152" s="226" t="s">
        <v>298</v>
      </c>
      <c r="AU152" s="226" t="s">
        <v>81</v>
      </c>
      <c r="AY152" s="19" t="s">
        <v>295</v>
      </c>
      <c r="BE152" s="227">
        <f>IF(N152="základní",J152,0)</f>
        <v>0</v>
      </c>
      <c r="BF152" s="227">
        <f>IF(N152="snížená",J152,0)</f>
        <v>0</v>
      </c>
      <c r="BG152" s="227">
        <f>IF(N152="zákl. přenesená",J152,0)</f>
        <v>0</v>
      </c>
      <c r="BH152" s="227">
        <f>IF(N152="sníž. přenesená",J152,0)</f>
        <v>0</v>
      </c>
      <c r="BI152" s="227">
        <f>IF(N152="nulová",J152,0)</f>
        <v>0</v>
      </c>
      <c r="BJ152" s="19" t="s">
        <v>79</v>
      </c>
      <c r="BK152" s="227">
        <f>ROUND(I152*H152,2)</f>
        <v>0</v>
      </c>
      <c r="BL152" s="19" t="s">
        <v>303</v>
      </c>
      <c r="BM152" s="226" t="s">
        <v>2389</v>
      </c>
    </row>
    <row r="153" s="2" customFormat="1">
      <c r="A153" s="40"/>
      <c r="B153" s="41"/>
      <c r="C153" s="42"/>
      <c r="D153" s="228" t="s">
        <v>305</v>
      </c>
      <c r="E153" s="42"/>
      <c r="F153" s="229" t="s">
        <v>1247</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305</v>
      </c>
      <c r="AU153" s="19" t="s">
        <v>81</v>
      </c>
    </row>
    <row r="154" s="13" customFormat="1">
      <c r="A154" s="13"/>
      <c r="B154" s="233"/>
      <c r="C154" s="234"/>
      <c r="D154" s="235" t="s">
        <v>307</v>
      </c>
      <c r="E154" s="236" t="s">
        <v>21</v>
      </c>
      <c r="F154" s="237" t="s">
        <v>2390</v>
      </c>
      <c r="G154" s="234"/>
      <c r="H154" s="236" t="s">
        <v>21</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307</v>
      </c>
      <c r="AU154" s="243" t="s">
        <v>81</v>
      </c>
      <c r="AV154" s="13" t="s">
        <v>79</v>
      </c>
      <c r="AW154" s="13" t="s">
        <v>33</v>
      </c>
      <c r="AX154" s="13" t="s">
        <v>72</v>
      </c>
      <c r="AY154" s="243" t="s">
        <v>295</v>
      </c>
    </row>
    <row r="155" s="14" customFormat="1">
      <c r="A155" s="14"/>
      <c r="B155" s="244"/>
      <c r="C155" s="245"/>
      <c r="D155" s="235" t="s">
        <v>307</v>
      </c>
      <c r="E155" s="246" t="s">
        <v>21</v>
      </c>
      <c r="F155" s="247" t="s">
        <v>2391</v>
      </c>
      <c r="G155" s="245"/>
      <c r="H155" s="248">
        <v>0.63500000000000001</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307</v>
      </c>
      <c r="AU155" s="254" t="s">
        <v>81</v>
      </c>
      <c r="AV155" s="14" t="s">
        <v>81</v>
      </c>
      <c r="AW155" s="14" t="s">
        <v>33</v>
      </c>
      <c r="AX155" s="14" t="s">
        <v>72</v>
      </c>
      <c r="AY155" s="254" t="s">
        <v>295</v>
      </c>
    </row>
    <row r="156" s="16" customFormat="1">
      <c r="A156" s="16"/>
      <c r="B156" s="270"/>
      <c r="C156" s="271"/>
      <c r="D156" s="235" t="s">
        <v>307</v>
      </c>
      <c r="E156" s="272" t="s">
        <v>21</v>
      </c>
      <c r="F156" s="273" t="s">
        <v>433</v>
      </c>
      <c r="G156" s="271"/>
      <c r="H156" s="274">
        <v>0.63500000000000001</v>
      </c>
      <c r="I156" s="275"/>
      <c r="J156" s="271"/>
      <c r="K156" s="271"/>
      <c r="L156" s="276"/>
      <c r="M156" s="277"/>
      <c r="N156" s="278"/>
      <c r="O156" s="278"/>
      <c r="P156" s="278"/>
      <c r="Q156" s="278"/>
      <c r="R156" s="278"/>
      <c r="S156" s="278"/>
      <c r="T156" s="279"/>
      <c r="U156" s="16"/>
      <c r="V156" s="16"/>
      <c r="W156" s="16"/>
      <c r="X156" s="16"/>
      <c r="Y156" s="16"/>
      <c r="Z156" s="16"/>
      <c r="AA156" s="16"/>
      <c r="AB156" s="16"/>
      <c r="AC156" s="16"/>
      <c r="AD156" s="16"/>
      <c r="AE156" s="16"/>
      <c r="AT156" s="280" t="s">
        <v>307</v>
      </c>
      <c r="AU156" s="280" t="s">
        <v>81</v>
      </c>
      <c r="AV156" s="16" t="s">
        <v>92</v>
      </c>
      <c r="AW156" s="16" t="s">
        <v>33</v>
      </c>
      <c r="AX156" s="16" t="s">
        <v>72</v>
      </c>
      <c r="AY156" s="280" t="s">
        <v>295</v>
      </c>
    </row>
    <row r="157" s="14" customFormat="1">
      <c r="A157" s="14"/>
      <c r="B157" s="244"/>
      <c r="C157" s="245"/>
      <c r="D157" s="235" t="s">
        <v>307</v>
      </c>
      <c r="E157" s="246" t="s">
        <v>21</v>
      </c>
      <c r="F157" s="247" t="s">
        <v>2392</v>
      </c>
      <c r="G157" s="245"/>
      <c r="H157" s="248">
        <v>0.158</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307</v>
      </c>
      <c r="AU157" s="254" t="s">
        <v>81</v>
      </c>
      <c r="AV157" s="14" t="s">
        <v>81</v>
      </c>
      <c r="AW157" s="14" t="s">
        <v>33</v>
      </c>
      <c r="AX157" s="14" t="s">
        <v>72</v>
      </c>
      <c r="AY157" s="254" t="s">
        <v>295</v>
      </c>
    </row>
    <row r="158" s="14" customFormat="1">
      <c r="A158" s="14"/>
      <c r="B158" s="244"/>
      <c r="C158" s="245"/>
      <c r="D158" s="235" t="s">
        <v>307</v>
      </c>
      <c r="E158" s="246" t="s">
        <v>21</v>
      </c>
      <c r="F158" s="247" t="s">
        <v>2393</v>
      </c>
      <c r="G158" s="245"/>
      <c r="H158" s="248">
        <v>0.245</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307</v>
      </c>
      <c r="AU158" s="254" t="s">
        <v>81</v>
      </c>
      <c r="AV158" s="14" t="s">
        <v>81</v>
      </c>
      <c r="AW158" s="14" t="s">
        <v>33</v>
      </c>
      <c r="AX158" s="14" t="s">
        <v>72</v>
      </c>
      <c r="AY158" s="254" t="s">
        <v>295</v>
      </c>
    </row>
    <row r="159" s="16" customFormat="1">
      <c r="A159" s="16"/>
      <c r="B159" s="270"/>
      <c r="C159" s="271"/>
      <c r="D159" s="235" t="s">
        <v>307</v>
      </c>
      <c r="E159" s="272" t="s">
        <v>21</v>
      </c>
      <c r="F159" s="273" t="s">
        <v>433</v>
      </c>
      <c r="G159" s="271"/>
      <c r="H159" s="274">
        <v>0.40300000000000002</v>
      </c>
      <c r="I159" s="275"/>
      <c r="J159" s="271"/>
      <c r="K159" s="271"/>
      <c r="L159" s="276"/>
      <c r="M159" s="277"/>
      <c r="N159" s="278"/>
      <c r="O159" s="278"/>
      <c r="P159" s="278"/>
      <c r="Q159" s="278"/>
      <c r="R159" s="278"/>
      <c r="S159" s="278"/>
      <c r="T159" s="279"/>
      <c r="U159" s="16"/>
      <c r="V159" s="16"/>
      <c r="W159" s="16"/>
      <c r="X159" s="16"/>
      <c r="Y159" s="16"/>
      <c r="Z159" s="16"/>
      <c r="AA159" s="16"/>
      <c r="AB159" s="16"/>
      <c r="AC159" s="16"/>
      <c r="AD159" s="16"/>
      <c r="AE159" s="16"/>
      <c r="AT159" s="280" t="s">
        <v>307</v>
      </c>
      <c r="AU159" s="280" t="s">
        <v>81</v>
      </c>
      <c r="AV159" s="16" t="s">
        <v>92</v>
      </c>
      <c r="AW159" s="16" t="s">
        <v>33</v>
      </c>
      <c r="AX159" s="16" t="s">
        <v>72</v>
      </c>
      <c r="AY159" s="280" t="s">
        <v>295</v>
      </c>
    </row>
    <row r="160" s="15" customFormat="1">
      <c r="A160" s="15"/>
      <c r="B160" s="255"/>
      <c r="C160" s="256"/>
      <c r="D160" s="235" t="s">
        <v>307</v>
      </c>
      <c r="E160" s="257" t="s">
        <v>21</v>
      </c>
      <c r="F160" s="258" t="s">
        <v>312</v>
      </c>
      <c r="G160" s="256"/>
      <c r="H160" s="259">
        <v>1.038</v>
      </c>
      <c r="I160" s="260"/>
      <c r="J160" s="256"/>
      <c r="K160" s="256"/>
      <c r="L160" s="261"/>
      <c r="M160" s="262"/>
      <c r="N160" s="263"/>
      <c r="O160" s="263"/>
      <c r="P160" s="263"/>
      <c r="Q160" s="263"/>
      <c r="R160" s="263"/>
      <c r="S160" s="263"/>
      <c r="T160" s="264"/>
      <c r="U160" s="15"/>
      <c r="V160" s="15"/>
      <c r="W160" s="15"/>
      <c r="X160" s="15"/>
      <c r="Y160" s="15"/>
      <c r="Z160" s="15"/>
      <c r="AA160" s="15"/>
      <c r="AB160" s="15"/>
      <c r="AC160" s="15"/>
      <c r="AD160" s="15"/>
      <c r="AE160" s="15"/>
      <c r="AT160" s="265" t="s">
        <v>307</v>
      </c>
      <c r="AU160" s="265" t="s">
        <v>81</v>
      </c>
      <c r="AV160" s="15" t="s">
        <v>303</v>
      </c>
      <c r="AW160" s="15" t="s">
        <v>33</v>
      </c>
      <c r="AX160" s="15" t="s">
        <v>79</v>
      </c>
      <c r="AY160" s="265" t="s">
        <v>295</v>
      </c>
    </row>
    <row r="161" s="2" customFormat="1" ht="33" customHeight="1">
      <c r="A161" s="40"/>
      <c r="B161" s="41"/>
      <c r="C161" s="215" t="s">
        <v>361</v>
      </c>
      <c r="D161" s="215" t="s">
        <v>298</v>
      </c>
      <c r="E161" s="216" t="s">
        <v>1250</v>
      </c>
      <c r="F161" s="217" t="s">
        <v>1251</v>
      </c>
      <c r="G161" s="218" t="s">
        <v>315</v>
      </c>
      <c r="H161" s="219">
        <v>1.038</v>
      </c>
      <c r="I161" s="220"/>
      <c r="J161" s="221">
        <f>ROUND(I161*H161,2)</f>
        <v>0</v>
      </c>
      <c r="K161" s="217" t="s">
        <v>302</v>
      </c>
      <c r="L161" s="46"/>
      <c r="M161" s="222" t="s">
        <v>21</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303</v>
      </c>
      <c r="AT161" s="226" t="s">
        <v>298</v>
      </c>
      <c r="AU161" s="226" t="s">
        <v>81</v>
      </c>
      <c r="AY161" s="19" t="s">
        <v>295</v>
      </c>
      <c r="BE161" s="227">
        <f>IF(N161="základní",J161,0)</f>
        <v>0</v>
      </c>
      <c r="BF161" s="227">
        <f>IF(N161="snížená",J161,0)</f>
        <v>0</v>
      </c>
      <c r="BG161" s="227">
        <f>IF(N161="zákl. přenesená",J161,0)</f>
        <v>0</v>
      </c>
      <c r="BH161" s="227">
        <f>IF(N161="sníž. přenesená",J161,0)</f>
        <v>0</v>
      </c>
      <c r="BI161" s="227">
        <f>IF(N161="nulová",J161,0)</f>
        <v>0</v>
      </c>
      <c r="BJ161" s="19" t="s">
        <v>79</v>
      </c>
      <c r="BK161" s="227">
        <f>ROUND(I161*H161,2)</f>
        <v>0</v>
      </c>
      <c r="BL161" s="19" t="s">
        <v>303</v>
      </c>
      <c r="BM161" s="226" t="s">
        <v>2394</v>
      </c>
    </row>
    <row r="162" s="2" customFormat="1">
      <c r="A162" s="40"/>
      <c r="B162" s="41"/>
      <c r="C162" s="42"/>
      <c r="D162" s="228" t="s">
        <v>305</v>
      </c>
      <c r="E162" s="42"/>
      <c r="F162" s="229" t="s">
        <v>1253</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305</v>
      </c>
      <c r="AU162" s="19" t="s">
        <v>81</v>
      </c>
    </row>
    <row r="163" s="2" customFormat="1" ht="21.75" customHeight="1">
      <c r="A163" s="40"/>
      <c r="B163" s="41"/>
      <c r="C163" s="215" t="s">
        <v>370</v>
      </c>
      <c r="D163" s="215" t="s">
        <v>298</v>
      </c>
      <c r="E163" s="216" t="s">
        <v>1254</v>
      </c>
      <c r="F163" s="217" t="s">
        <v>1255</v>
      </c>
      <c r="G163" s="218" t="s">
        <v>348</v>
      </c>
      <c r="H163" s="219">
        <v>0.057000000000000002</v>
      </c>
      <c r="I163" s="220"/>
      <c r="J163" s="221">
        <f>ROUND(I163*H163,2)</f>
        <v>0</v>
      </c>
      <c r="K163" s="217" t="s">
        <v>302</v>
      </c>
      <c r="L163" s="46"/>
      <c r="M163" s="222" t="s">
        <v>21</v>
      </c>
      <c r="N163" s="223" t="s">
        <v>43</v>
      </c>
      <c r="O163" s="86"/>
      <c r="P163" s="224">
        <f>O163*H163</f>
        <v>0</v>
      </c>
      <c r="Q163" s="224">
        <v>1.06277</v>
      </c>
      <c r="R163" s="224">
        <f>Q163*H163</f>
        <v>0.060577890000000002</v>
      </c>
      <c r="S163" s="224">
        <v>0</v>
      </c>
      <c r="T163" s="225">
        <f>S163*H163</f>
        <v>0</v>
      </c>
      <c r="U163" s="40"/>
      <c r="V163" s="40"/>
      <c r="W163" s="40"/>
      <c r="X163" s="40"/>
      <c r="Y163" s="40"/>
      <c r="Z163" s="40"/>
      <c r="AA163" s="40"/>
      <c r="AB163" s="40"/>
      <c r="AC163" s="40"/>
      <c r="AD163" s="40"/>
      <c r="AE163" s="40"/>
      <c r="AR163" s="226" t="s">
        <v>303</v>
      </c>
      <c r="AT163" s="226" t="s">
        <v>298</v>
      </c>
      <c r="AU163" s="226" t="s">
        <v>81</v>
      </c>
      <c r="AY163" s="19" t="s">
        <v>295</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303</v>
      </c>
      <c r="BM163" s="226" t="s">
        <v>2395</v>
      </c>
    </row>
    <row r="164" s="2" customFormat="1">
      <c r="A164" s="40"/>
      <c r="B164" s="41"/>
      <c r="C164" s="42"/>
      <c r="D164" s="228" t="s">
        <v>305</v>
      </c>
      <c r="E164" s="42"/>
      <c r="F164" s="229" t="s">
        <v>1257</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305</v>
      </c>
      <c r="AU164" s="19" t="s">
        <v>81</v>
      </c>
    </row>
    <row r="165" s="13" customFormat="1">
      <c r="A165" s="13"/>
      <c r="B165" s="233"/>
      <c r="C165" s="234"/>
      <c r="D165" s="235" t="s">
        <v>307</v>
      </c>
      <c r="E165" s="236" t="s">
        <v>21</v>
      </c>
      <c r="F165" s="237" t="s">
        <v>2390</v>
      </c>
      <c r="G165" s="234"/>
      <c r="H165" s="236" t="s">
        <v>21</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307</v>
      </c>
      <c r="AU165" s="243" t="s">
        <v>81</v>
      </c>
      <c r="AV165" s="13" t="s">
        <v>79</v>
      </c>
      <c r="AW165" s="13" t="s">
        <v>33</v>
      </c>
      <c r="AX165" s="13" t="s">
        <v>72</v>
      </c>
      <c r="AY165" s="243" t="s">
        <v>295</v>
      </c>
    </row>
    <row r="166" s="14" customFormat="1">
      <c r="A166" s="14"/>
      <c r="B166" s="244"/>
      <c r="C166" s="245"/>
      <c r="D166" s="235" t="s">
        <v>307</v>
      </c>
      <c r="E166" s="246" t="s">
        <v>21</v>
      </c>
      <c r="F166" s="247" t="s">
        <v>2396</v>
      </c>
      <c r="G166" s="245"/>
      <c r="H166" s="248">
        <v>0.035999999999999997</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307</v>
      </c>
      <c r="AU166" s="254" t="s">
        <v>81</v>
      </c>
      <c r="AV166" s="14" t="s">
        <v>81</v>
      </c>
      <c r="AW166" s="14" t="s">
        <v>33</v>
      </c>
      <c r="AX166" s="14" t="s">
        <v>72</v>
      </c>
      <c r="AY166" s="254" t="s">
        <v>295</v>
      </c>
    </row>
    <row r="167" s="16" customFormat="1">
      <c r="A167" s="16"/>
      <c r="B167" s="270"/>
      <c r="C167" s="271"/>
      <c r="D167" s="235" t="s">
        <v>307</v>
      </c>
      <c r="E167" s="272" t="s">
        <v>21</v>
      </c>
      <c r="F167" s="273" t="s">
        <v>433</v>
      </c>
      <c r="G167" s="271"/>
      <c r="H167" s="274">
        <v>0.035999999999999997</v>
      </c>
      <c r="I167" s="275"/>
      <c r="J167" s="271"/>
      <c r="K167" s="271"/>
      <c r="L167" s="276"/>
      <c r="M167" s="277"/>
      <c r="N167" s="278"/>
      <c r="O167" s="278"/>
      <c r="P167" s="278"/>
      <c r="Q167" s="278"/>
      <c r="R167" s="278"/>
      <c r="S167" s="278"/>
      <c r="T167" s="279"/>
      <c r="U167" s="16"/>
      <c r="V167" s="16"/>
      <c r="W167" s="16"/>
      <c r="X167" s="16"/>
      <c r="Y167" s="16"/>
      <c r="Z167" s="16"/>
      <c r="AA167" s="16"/>
      <c r="AB167" s="16"/>
      <c r="AC167" s="16"/>
      <c r="AD167" s="16"/>
      <c r="AE167" s="16"/>
      <c r="AT167" s="280" t="s">
        <v>307</v>
      </c>
      <c r="AU167" s="280" t="s">
        <v>81</v>
      </c>
      <c r="AV167" s="16" t="s">
        <v>92</v>
      </c>
      <c r="AW167" s="16" t="s">
        <v>33</v>
      </c>
      <c r="AX167" s="16" t="s">
        <v>72</v>
      </c>
      <c r="AY167" s="280" t="s">
        <v>295</v>
      </c>
    </row>
    <row r="168" s="14" customFormat="1">
      <c r="A168" s="14"/>
      <c r="B168" s="244"/>
      <c r="C168" s="245"/>
      <c r="D168" s="235" t="s">
        <v>307</v>
      </c>
      <c r="E168" s="246" t="s">
        <v>21</v>
      </c>
      <c r="F168" s="247" t="s">
        <v>2397</v>
      </c>
      <c r="G168" s="245"/>
      <c r="H168" s="248">
        <v>0.0070000000000000001</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307</v>
      </c>
      <c r="AU168" s="254" t="s">
        <v>81</v>
      </c>
      <c r="AV168" s="14" t="s">
        <v>81</v>
      </c>
      <c r="AW168" s="14" t="s">
        <v>33</v>
      </c>
      <c r="AX168" s="14" t="s">
        <v>72</v>
      </c>
      <c r="AY168" s="254" t="s">
        <v>295</v>
      </c>
    </row>
    <row r="169" s="14" customFormat="1">
      <c r="A169" s="14"/>
      <c r="B169" s="244"/>
      <c r="C169" s="245"/>
      <c r="D169" s="235" t="s">
        <v>307</v>
      </c>
      <c r="E169" s="246" t="s">
        <v>21</v>
      </c>
      <c r="F169" s="247" t="s">
        <v>2398</v>
      </c>
      <c r="G169" s="245"/>
      <c r="H169" s="248">
        <v>0.014</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307</v>
      </c>
      <c r="AU169" s="254" t="s">
        <v>81</v>
      </c>
      <c r="AV169" s="14" t="s">
        <v>81</v>
      </c>
      <c r="AW169" s="14" t="s">
        <v>33</v>
      </c>
      <c r="AX169" s="14" t="s">
        <v>72</v>
      </c>
      <c r="AY169" s="254" t="s">
        <v>295</v>
      </c>
    </row>
    <row r="170" s="16" customFormat="1">
      <c r="A170" s="16"/>
      <c r="B170" s="270"/>
      <c r="C170" s="271"/>
      <c r="D170" s="235" t="s">
        <v>307</v>
      </c>
      <c r="E170" s="272" t="s">
        <v>21</v>
      </c>
      <c r="F170" s="273" t="s">
        <v>433</v>
      </c>
      <c r="G170" s="271"/>
      <c r="H170" s="274">
        <v>0.021000000000000001</v>
      </c>
      <c r="I170" s="275"/>
      <c r="J170" s="271"/>
      <c r="K170" s="271"/>
      <c r="L170" s="276"/>
      <c r="M170" s="277"/>
      <c r="N170" s="278"/>
      <c r="O170" s="278"/>
      <c r="P170" s="278"/>
      <c r="Q170" s="278"/>
      <c r="R170" s="278"/>
      <c r="S170" s="278"/>
      <c r="T170" s="279"/>
      <c r="U170" s="16"/>
      <c r="V170" s="16"/>
      <c r="W170" s="16"/>
      <c r="X170" s="16"/>
      <c r="Y170" s="16"/>
      <c r="Z170" s="16"/>
      <c r="AA170" s="16"/>
      <c r="AB170" s="16"/>
      <c r="AC170" s="16"/>
      <c r="AD170" s="16"/>
      <c r="AE170" s="16"/>
      <c r="AT170" s="280" t="s">
        <v>307</v>
      </c>
      <c r="AU170" s="280" t="s">
        <v>81</v>
      </c>
      <c r="AV170" s="16" t="s">
        <v>92</v>
      </c>
      <c r="AW170" s="16" t="s">
        <v>33</v>
      </c>
      <c r="AX170" s="16" t="s">
        <v>72</v>
      </c>
      <c r="AY170" s="280" t="s">
        <v>295</v>
      </c>
    </row>
    <row r="171" s="15" customFormat="1">
      <c r="A171" s="15"/>
      <c r="B171" s="255"/>
      <c r="C171" s="256"/>
      <c r="D171" s="235" t="s">
        <v>307</v>
      </c>
      <c r="E171" s="257" t="s">
        <v>21</v>
      </c>
      <c r="F171" s="258" t="s">
        <v>312</v>
      </c>
      <c r="G171" s="256"/>
      <c r="H171" s="259">
        <v>0.057000000000000002</v>
      </c>
      <c r="I171" s="260"/>
      <c r="J171" s="256"/>
      <c r="K171" s="256"/>
      <c r="L171" s="261"/>
      <c r="M171" s="262"/>
      <c r="N171" s="263"/>
      <c r="O171" s="263"/>
      <c r="P171" s="263"/>
      <c r="Q171" s="263"/>
      <c r="R171" s="263"/>
      <c r="S171" s="263"/>
      <c r="T171" s="264"/>
      <c r="U171" s="15"/>
      <c r="V171" s="15"/>
      <c r="W171" s="15"/>
      <c r="X171" s="15"/>
      <c r="Y171" s="15"/>
      <c r="Z171" s="15"/>
      <c r="AA171" s="15"/>
      <c r="AB171" s="15"/>
      <c r="AC171" s="15"/>
      <c r="AD171" s="15"/>
      <c r="AE171" s="15"/>
      <c r="AT171" s="265" t="s">
        <v>307</v>
      </c>
      <c r="AU171" s="265" t="s">
        <v>81</v>
      </c>
      <c r="AV171" s="15" t="s">
        <v>303</v>
      </c>
      <c r="AW171" s="15" t="s">
        <v>33</v>
      </c>
      <c r="AX171" s="15" t="s">
        <v>79</v>
      </c>
      <c r="AY171" s="265" t="s">
        <v>295</v>
      </c>
    </row>
    <row r="172" s="2" customFormat="1" ht="37.8" customHeight="1">
      <c r="A172" s="40"/>
      <c r="B172" s="41"/>
      <c r="C172" s="215" t="s">
        <v>382</v>
      </c>
      <c r="D172" s="215" t="s">
        <v>298</v>
      </c>
      <c r="E172" s="216" t="s">
        <v>1260</v>
      </c>
      <c r="F172" s="217" t="s">
        <v>1261</v>
      </c>
      <c r="G172" s="218" t="s">
        <v>328</v>
      </c>
      <c r="H172" s="219">
        <v>15.744999999999999</v>
      </c>
      <c r="I172" s="220"/>
      <c r="J172" s="221">
        <f>ROUND(I172*H172,2)</f>
        <v>0</v>
      </c>
      <c r="K172" s="217" t="s">
        <v>302</v>
      </c>
      <c r="L172" s="46"/>
      <c r="M172" s="222" t="s">
        <v>21</v>
      </c>
      <c r="N172" s="223" t="s">
        <v>43</v>
      </c>
      <c r="O172" s="86"/>
      <c r="P172" s="224">
        <f>O172*H172</f>
        <v>0</v>
      </c>
      <c r="Q172" s="224">
        <v>2.0000000000000002E-05</v>
      </c>
      <c r="R172" s="224">
        <f>Q172*H172</f>
        <v>0.00031490000000000001</v>
      </c>
      <c r="S172" s="224">
        <v>0</v>
      </c>
      <c r="T172" s="225">
        <f>S172*H172</f>
        <v>0</v>
      </c>
      <c r="U172" s="40"/>
      <c r="V172" s="40"/>
      <c r="W172" s="40"/>
      <c r="X172" s="40"/>
      <c r="Y172" s="40"/>
      <c r="Z172" s="40"/>
      <c r="AA172" s="40"/>
      <c r="AB172" s="40"/>
      <c r="AC172" s="40"/>
      <c r="AD172" s="40"/>
      <c r="AE172" s="40"/>
      <c r="AR172" s="226" t="s">
        <v>303</v>
      </c>
      <c r="AT172" s="226" t="s">
        <v>298</v>
      </c>
      <c r="AU172" s="226" t="s">
        <v>81</v>
      </c>
      <c r="AY172" s="19" t="s">
        <v>295</v>
      </c>
      <c r="BE172" s="227">
        <f>IF(N172="základní",J172,0)</f>
        <v>0</v>
      </c>
      <c r="BF172" s="227">
        <f>IF(N172="snížená",J172,0)</f>
        <v>0</v>
      </c>
      <c r="BG172" s="227">
        <f>IF(N172="zákl. přenesená",J172,0)</f>
        <v>0</v>
      </c>
      <c r="BH172" s="227">
        <f>IF(N172="sníž. přenesená",J172,0)</f>
        <v>0</v>
      </c>
      <c r="BI172" s="227">
        <f>IF(N172="nulová",J172,0)</f>
        <v>0</v>
      </c>
      <c r="BJ172" s="19" t="s">
        <v>79</v>
      </c>
      <c r="BK172" s="227">
        <f>ROUND(I172*H172,2)</f>
        <v>0</v>
      </c>
      <c r="BL172" s="19" t="s">
        <v>303</v>
      </c>
      <c r="BM172" s="226" t="s">
        <v>2399</v>
      </c>
    </row>
    <row r="173" s="2" customFormat="1">
      <c r="A173" s="40"/>
      <c r="B173" s="41"/>
      <c r="C173" s="42"/>
      <c r="D173" s="228" t="s">
        <v>305</v>
      </c>
      <c r="E173" s="42"/>
      <c r="F173" s="229" t="s">
        <v>1263</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305</v>
      </c>
      <c r="AU173" s="19" t="s">
        <v>81</v>
      </c>
    </row>
    <row r="174" s="13" customFormat="1">
      <c r="A174" s="13"/>
      <c r="B174" s="233"/>
      <c r="C174" s="234"/>
      <c r="D174" s="235" t="s">
        <v>307</v>
      </c>
      <c r="E174" s="236" t="s">
        <v>21</v>
      </c>
      <c r="F174" s="237" t="s">
        <v>2390</v>
      </c>
      <c r="G174" s="234"/>
      <c r="H174" s="236" t="s">
        <v>21</v>
      </c>
      <c r="I174" s="238"/>
      <c r="J174" s="234"/>
      <c r="K174" s="234"/>
      <c r="L174" s="239"/>
      <c r="M174" s="240"/>
      <c r="N174" s="241"/>
      <c r="O174" s="241"/>
      <c r="P174" s="241"/>
      <c r="Q174" s="241"/>
      <c r="R174" s="241"/>
      <c r="S174" s="241"/>
      <c r="T174" s="242"/>
      <c r="U174" s="13"/>
      <c r="V174" s="13"/>
      <c r="W174" s="13"/>
      <c r="X174" s="13"/>
      <c r="Y174" s="13"/>
      <c r="Z174" s="13"/>
      <c r="AA174" s="13"/>
      <c r="AB174" s="13"/>
      <c r="AC174" s="13"/>
      <c r="AD174" s="13"/>
      <c r="AE174" s="13"/>
      <c r="AT174" s="243" t="s">
        <v>307</v>
      </c>
      <c r="AU174" s="243" t="s">
        <v>81</v>
      </c>
      <c r="AV174" s="13" t="s">
        <v>79</v>
      </c>
      <c r="AW174" s="13" t="s">
        <v>33</v>
      </c>
      <c r="AX174" s="13" t="s">
        <v>72</v>
      </c>
      <c r="AY174" s="243" t="s">
        <v>295</v>
      </c>
    </row>
    <row r="175" s="14" customFormat="1">
      <c r="A175" s="14"/>
      <c r="B175" s="244"/>
      <c r="C175" s="245"/>
      <c r="D175" s="235" t="s">
        <v>307</v>
      </c>
      <c r="E175" s="246" t="s">
        <v>21</v>
      </c>
      <c r="F175" s="247" t="s">
        <v>2400</v>
      </c>
      <c r="G175" s="245"/>
      <c r="H175" s="248">
        <v>9.5259999999999998</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307</v>
      </c>
      <c r="AU175" s="254" t="s">
        <v>81</v>
      </c>
      <c r="AV175" s="14" t="s">
        <v>81</v>
      </c>
      <c r="AW175" s="14" t="s">
        <v>33</v>
      </c>
      <c r="AX175" s="14" t="s">
        <v>72</v>
      </c>
      <c r="AY175" s="254" t="s">
        <v>295</v>
      </c>
    </row>
    <row r="176" s="16" customFormat="1">
      <c r="A176" s="16"/>
      <c r="B176" s="270"/>
      <c r="C176" s="271"/>
      <c r="D176" s="235" t="s">
        <v>307</v>
      </c>
      <c r="E176" s="272" t="s">
        <v>21</v>
      </c>
      <c r="F176" s="273" t="s">
        <v>433</v>
      </c>
      <c r="G176" s="271"/>
      <c r="H176" s="274">
        <v>9.5259999999999998</v>
      </c>
      <c r="I176" s="275"/>
      <c r="J176" s="271"/>
      <c r="K176" s="271"/>
      <c r="L176" s="276"/>
      <c r="M176" s="277"/>
      <c r="N176" s="278"/>
      <c r="O176" s="278"/>
      <c r="P176" s="278"/>
      <c r="Q176" s="278"/>
      <c r="R176" s="278"/>
      <c r="S176" s="278"/>
      <c r="T176" s="279"/>
      <c r="U176" s="16"/>
      <c r="V176" s="16"/>
      <c r="W176" s="16"/>
      <c r="X176" s="16"/>
      <c r="Y176" s="16"/>
      <c r="Z176" s="16"/>
      <c r="AA176" s="16"/>
      <c r="AB176" s="16"/>
      <c r="AC176" s="16"/>
      <c r="AD176" s="16"/>
      <c r="AE176" s="16"/>
      <c r="AT176" s="280" t="s">
        <v>307</v>
      </c>
      <c r="AU176" s="280" t="s">
        <v>81</v>
      </c>
      <c r="AV176" s="16" t="s">
        <v>92</v>
      </c>
      <c r="AW176" s="16" t="s">
        <v>33</v>
      </c>
      <c r="AX176" s="16" t="s">
        <v>72</v>
      </c>
      <c r="AY176" s="280" t="s">
        <v>295</v>
      </c>
    </row>
    <row r="177" s="14" customFormat="1">
      <c r="A177" s="14"/>
      <c r="B177" s="244"/>
      <c r="C177" s="245"/>
      <c r="D177" s="235" t="s">
        <v>307</v>
      </c>
      <c r="E177" s="246" t="s">
        <v>21</v>
      </c>
      <c r="F177" s="247" t="s">
        <v>2401</v>
      </c>
      <c r="G177" s="245"/>
      <c r="H177" s="248">
        <v>2.5379999999999998</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307</v>
      </c>
      <c r="AU177" s="254" t="s">
        <v>81</v>
      </c>
      <c r="AV177" s="14" t="s">
        <v>81</v>
      </c>
      <c r="AW177" s="14" t="s">
        <v>33</v>
      </c>
      <c r="AX177" s="14" t="s">
        <v>72</v>
      </c>
      <c r="AY177" s="254" t="s">
        <v>295</v>
      </c>
    </row>
    <row r="178" s="14" customFormat="1">
      <c r="A178" s="14"/>
      <c r="B178" s="244"/>
      <c r="C178" s="245"/>
      <c r="D178" s="235" t="s">
        <v>307</v>
      </c>
      <c r="E178" s="246" t="s">
        <v>21</v>
      </c>
      <c r="F178" s="247" t="s">
        <v>2402</v>
      </c>
      <c r="G178" s="245"/>
      <c r="H178" s="248">
        <v>3.681</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307</v>
      </c>
      <c r="AU178" s="254" t="s">
        <v>81</v>
      </c>
      <c r="AV178" s="14" t="s">
        <v>81</v>
      </c>
      <c r="AW178" s="14" t="s">
        <v>33</v>
      </c>
      <c r="AX178" s="14" t="s">
        <v>72</v>
      </c>
      <c r="AY178" s="254" t="s">
        <v>295</v>
      </c>
    </row>
    <row r="179" s="16" customFormat="1">
      <c r="A179" s="16"/>
      <c r="B179" s="270"/>
      <c r="C179" s="271"/>
      <c r="D179" s="235" t="s">
        <v>307</v>
      </c>
      <c r="E179" s="272" t="s">
        <v>21</v>
      </c>
      <c r="F179" s="273" t="s">
        <v>433</v>
      </c>
      <c r="G179" s="271"/>
      <c r="H179" s="274">
        <v>6.2190000000000003</v>
      </c>
      <c r="I179" s="275"/>
      <c r="J179" s="271"/>
      <c r="K179" s="271"/>
      <c r="L179" s="276"/>
      <c r="M179" s="277"/>
      <c r="N179" s="278"/>
      <c r="O179" s="278"/>
      <c r="P179" s="278"/>
      <c r="Q179" s="278"/>
      <c r="R179" s="278"/>
      <c r="S179" s="278"/>
      <c r="T179" s="279"/>
      <c r="U179" s="16"/>
      <c r="V179" s="16"/>
      <c r="W179" s="16"/>
      <c r="X179" s="16"/>
      <c r="Y179" s="16"/>
      <c r="Z179" s="16"/>
      <c r="AA179" s="16"/>
      <c r="AB179" s="16"/>
      <c r="AC179" s="16"/>
      <c r="AD179" s="16"/>
      <c r="AE179" s="16"/>
      <c r="AT179" s="280" t="s">
        <v>307</v>
      </c>
      <c r="AU179" s="280" t="s">
        <v>81</v>
      </c>
      <c r="AV179" s="16" t="s">
        <v>92</v>
      </c>
      <c r="AW179" s="16" t="s">
        <v>33</v>
      </c>
      <c r="AX179" s="16" t="s">
        <v>72</v>
      </c>
      <c r="AY179" s="280" t="s">
        <v>295</v>
      </c>
    </row>
    <row r="180" s="15" customFormat="1">
      <c r="A180" s="15"/>
      <c r="B180" s="255"/>
      <c r="C180" s="256"/>
      <c r="D180" s="235" t="s">
        <v>307</v>
      </c>
      <c r="E180" s="257" t="s">
        <v>21</v>
      </c>
      <c r="F180" s="258" t="s">
        <v>312</v>
      </c>
      <c r="G180" s="256"/>
      <c r="H180" s="259">
        <v>15.744999999999999</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307</v>
      </c>
      <c r="AU180" s="265" t="s">
        <v>81</v>
      </c>
      <c r="AV180" s="15" t="s">
        <v>303</v>
      </c>
      <c r="AW180" s="15" t="s">
        <v>33</v>
      </c>
      <c r="AX180" s="15" t="s">
        <v>79</v>
      </c>
      <c r="AY180" s="265" t="s">
        <v>295</v>
      </c>
    </row>
    <row r="181" s="2" customFormat="1" ht="37.8" customHeight="1">
      <c r="A181" s="40"/>
      <c r="B181" s="41"/>
      <c r="C181" s="215" t="s">
        <v>393</v>
      </c>
      <c r="D181" s="215" t="s">
        <v>298</v>
      </c>
      <c r="E181" s="216" t="s">
        <v>1266</v>
      </c>
      <c r="F181" s="217" t="s">
        <v>1267</v>
      </c>
      <c r="G181" s="218" t="s">
        <v>459</v>
      </c>
      <c r="H181" s="219">
        <v>1</v>
      </c>
      <c r="I181" s="220"/>
      <c r="J181" s="221">
        <f>ROUND(I181*H181,2)</f>
        <v>0</v>
      </c>
      <c r="K181" s="217" t="s">
        <v>302</v>
      </c>
      <c r="L181" s="46"/>
      <c r="M181" s="222" t="s">
        <v>21</v>
      </c>
      <c r="N181" s="223" t="s">
        <v>43</v>
      </c>
      <c r="O181" s="86"/>
      <c r="P181" s="224">
        <f>O181*H181</f>
        <v>0</v>
      </c>
      <c r="Q181" s="224">
        <v>0.04684</v>
      </c>
      <c r="R181" s="224">
        <f>Q181*H181</f>
        <v>0.04684</v>
      </c>
      <c r="S181" s="224">
        <v>0</v>
      </c>
      <c r="T181" s="225">
        <f>S181*H181</f>
        <v>0</v>
      </c>
      <c r="U181" s="40"/>
      <c r="V181" s="40"/>
      <c r="W181" s="40"/>
      <c r="X181" s="40"/>
      <c r="Y181" s="40"/>
      <c r="Z181" s="40"/>
      <c r="AA181" s="40"/>
      <c r="AB181" s="40"/>
      <c r="AC181" s="40"/>
      <c r="AD181" s="40"/>
      <c r="AE181" s="40"/>
      <c r="AR181" s="226" t="s">
        <v>303</v>
      </c>
      <c r="AT181" s="226" t="s">
        <v>298</v>
      </c>
      <c r="AU181" s="226" t="s">
        <v>81</v>
      </c>
      <c r="AY181" s="19" t="s">
        <v>295</v>
      </c>
      <c r="BE181" s="227">
        <f>IF(N181="základní",J181,0)</f>
        <v>0</v>
      </c>
      <c r="BF181" s="227">
        <f>IF(N181="snížená",J181,0)</f>
        <v>0</v>
      </c>
      <c r="BG181" s="227">
        <f>IF(N181="zákl. přenesená",J181,0)</f>
        <v>0</v>
      </c>
      <c r="BH181" s="227">
        <f>IF(N181="sníž. přenesená",J181,0)</f>
        <v>0</v>
      </c>
      <c r="BI181" s="227">
        <f>IF(N181="nulová",J181,0)</f>
        <v>0</v>
      </c>
      <c r="BJ181" s="19" t="s">
        <v>79</v>
      </c>
      <c r="BK181" s="227">
        <f>ROUND(I181*H181,2)</f>
        <v>0</v>
      </c>
      <c r="BL181" s="19" t="s">
        <v>303</v>
      </c>
      <c r="BM181" s="226" t="s">
        <v>2403</v>
      </c>
    </row>
    <row r="182" s="2" customFormat="1">
      <c r="A182" s="40"/>
      <c r="B182" s="41"/>
      <c r="C182" s="42"/>
      <c r="D182" s="228" t="s">
        <v>305</v>
      </c>
      <c r="E182" s="42"/>
      <c r="F182" s="229" t="s">
        <v>1269</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305</v>
      </c>
      <c r="AU182" s="19" t="s">
        <v>81</v>
      </c>
    </row>
    <row r="183" s="14" customFormat="1">
      <c r="A183" s="14"/>
      <c r="B183" s="244"/>
      <c r="C183" s="245"/>
      <c r="D183" s="235" t="s">
        <v>307</v>
      </c>
      <c r="E183" s="246" t="s">
        <v>21</v>
      </c>
      <c r="F183" s="247" t="s">
        <v>2404</v>
      </c>
      <c r="G183" s="245"/>
      <c r="H183" s="248">
        <v>1</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307</v>
      </c>
      <c r="AU183" s="254" t="s">
        <v>81</v>
      </c>
      <c r="AV183" s="14" t="s">
        <v>81</v>
      </c>
      <c r="AW183" s="14" t="s">
        <v>33</v>
      </c>
      <c r="AX183" s="14" t="s">
        <v>72</v>
      </c>
      <c r="AY183" s="254" t="s">
        <v>295</v>
      </c>
    </row>
    <row r="184" s="15" customFormat="1">
      <c r="A184" s="15"/>
      <c r="B184" s="255"/>
      <c r="C184" s="256"/>
      <c r="D184" s="235" t="s">
        <v>307</v>
      </c>
      <c r="E184" s="257" t="s">
        <v>21</v>
      </c>
      <c r="F184" s="258" t="s">
        <v>312</v>
      </c>
      <c r="G184" s="256"/>
      <c r="H184" s="259">
        <v>1</v>
      </c>
      <c r="I184" s="260"/>
      <c r="J184" s="256"/>
      <c r="K184" s="256"/>
      <c r="L184" s="261"/>
      <c r="M184" s="262"/>
      <c r="N184" s="263"/>
      <c r="O184" s="263"/>
      <c r="P184" s="263"/>
      <c r="Q184" s="263"/>
      <c r="R184" s="263"/>
      <c r="S184" s="263"/>
      <c r="T184" s="264"/>
      <c r="U184" s="15"/>
      <c r="V184" s="15"/>
      <c r="W184" s="15"/>
      <c r="X184" s="15"/>
      <c r="Y184" s="15"/>
      <c r="Z184" s="15"/>
      <c r="AA184" s="15"/>
      <c r="AB184" s="15"/>
      <c r="AC184" s="15"/>
      <c r="AD184" s="15"/>
      <c r="AE184" s="15"/>
      <c r="AT184" s="265" t="s">
        <v>307</v>
      </c>
      <c r="AU184" s="265" t="s">
        <v>81</v>
      </c>
      <c r="AV184" s="15" t="s">
        <v>303</v>
      </c>
      <c r="AW184" s="15" t="s">
        <v>33</v>
      </c>
      <c r="AX184" s="15" t="s">
        <v>79</v>
      </c>
      <c r="AY184" s="265" t="s">
        <v>295</v>
      </c>
    </row>
    <row r="185" s="2" customFormat="1" ht="33" customHeight="1">
      <c r="A185" s="40"/>
      <c r="B185" s="41"/>
      <c r="C185" s="286" t="s">
        <v>481</v>
      </c>
      <c r="D185" s="286" t="s">
        <v>947</v>
      </c>
      <c r="E185" s="287" t="s">
        <v>1270</v>
      </c>
      <c r="F185" s="288" t="s">
        <v>1271</v>
      </c>
      <c r="G185" s="289" t="s">
        <v>459</v>
      </c>
      <c r="H185" s="290">
        <v>1</v>
      </c>
      <c r="I185" s="291"/>
      <c r="J185" s="292">
        <f>ROUND(I185*H185,2)</f>
        <v>0</v>
      </c>
      <c r="K185" s="288" t="s">
        <v>302</v>
      </c>
      <c r="L185" s="293"/>
      <c r="M185" s="294" t="s">
        <v>21</v>
      </c>
      <c r="N185" s="295" t="s">
        <v>43</v>
      </c>
      <c r="O185" s="86"/>
      <c r="P185" s="224">
        <f>O185*H185</f>
        <v>0</v>
      </c>
      <c r="Q185" s="224">
        <v>0.012489999999999999</v>
      </c>
      <c r="R185" s="224">
        <f>Q185*H185</f>
        <v>0.012489999999999999</v>
      </c>
      <c r="S185" s="224">
        <v>0</v>
      </c>
      <c r="T185" s="225">
        <f>S185*H185</f>
        <v>0</v>
      </c>
      <c r="U185" s="40"/>
      <c r="V185" s="40"/>
      <c r="W185" s="40"/>
      <c r="X185" s="40"/>
      <c r="Y185" s="40"/>
      <c r="Z185" s="40"/>
      <c r="AA185" s="40"/>
      <c r="AB185" s="40"/>
      <c r="AC185" s="40"/>
      <c r="AD185" s="40"/>
      <c r="AE185" s="40"/>
      <c r="AR185" s="226" t="s">
        <v>351</v>
      </c>
      <c r="AT185" s="226" t="s">
        <v>947</v>
      </c>
      <c r="AU185" s="226" t="s">
        <v>81</v>
      </c>
      <c r="AY185" s="19" t="s">
        <v>295</v>
      </c>
      <c r="BE185" s="227">
        <f>IF(N185="základní",J185,0)</f>
        <v>0</v>
      </c>
      <c r="BF185" s="227">
        <f>IF(N185="snížená",J185,0)</f>
        <v>0</v>
      </c>
      <c r="BG185" s="227">
        <f>IF(N185="zákl. přenesená",J185,0)</f>
        <v>0</v>
      </c>
      <c r="BH185" s="227">
        <f>IF(N185="sníž. přenesená",J185,0)</f>
        <v>0</v>
      </c>
      <c r="BI185" s="227">
        <f>IF(N185="nulová",J185,0)</f>
        <v>0</v>
      </c>
      <c r="BJ185" s="19" t="s">
        <v>79</v>
      </c>
      <c r="BK185" s="227">
        <f>ROUND(I185*H185,2)</f>
        <v>0</v>
      </c>
      <c r="BL185" s="19" t="s">
        <v>303</v>
      </c>
      <c r="BM185" s="226" t="s">
        <v>2405</v>
      </c>
    </row>
    <row r="186" s="12" customFormat="1" ht="22.8" customHeight="1">
      <c r="A186" s="12"/>
      <c r="B186" s="199"/>
      <c r="C186" s="200"/>
      <c r="D186" s="201" t="s">
        <v>71</v>
      </c>
      <c r="E186" s="213" t="s">
        <v>296</v>
      </c>
      <c r="F186" s="213" t="s">
        <v>297</v>
      </c>
      <c r="G186" s="200"/>
      <c r="H186" s="200"/>
      <c r="I186" s="203"/>
      <c r="J186" s="214">
        <f>BK186</f>
        <v>0</v>
      </c>
      <c r="K186" s="200"/>
      <c r="L186" s="205"/>
      <c r="M186" s="206"/>
      <c r="N186" s="207"/>
      <c r="O186" s="207"/>
      <c r="P186" s="208">
        <f>SUM(P187:P198)</f>
        <v>0</v>
      </c>
      <c r="Q186" s="207"/>
      <c r="R186" s="208">
        <f>SUM(R187:R198)</f>
        <v>0.003434</v>
      </c>
      <c r="S186" s="207"/>
      <c r="T186" s="209">
        <f>SUM(T187:T198)</f>
        <v>0</v>
      </c>
      <c r="U186" s="12"/>
      <c r="V186" s="12"/>
      <c r="W186" s="12"/>
      <c r="X186" s="12"/>
      <c r="Y186" s="12"/>
      <c r="Z186" s="12"/>
      <c r="AA186" s="12"/>
      <c r="AB186" s="12"/>
      <c r="AC186" s="12"/>
      <c r="AD186" s="12"/>
      <c r="AE186" s="12"/>
      <c r="AR186" s="210" t="s">
        <v>79</v>
      </c>
      <c r="AT186" s="211" t="s">
        <v>71</v>
      </c>
      <c r="AU186" s="211" t="s">
        <v>79</v>
      </c>
      <c r="AY186" s="210" t="s">
        <v>295</v>
      </c>
      <c r="BK186" s="212">
        <f>SUM(BK187:BK198)</f>
        <v>0</v>
      </c>
    </row>
    <row r="187" s="2" customFormat="1" ht="37.8" customHeight="1">
      <c r="A187" s="40"/>
      <c r="B187" s="41"/>
      <c r="C187" s="215" t="s">
        <v>8</v>
      </c>
      <c r="D187" s="215" t="s">
        <v>298</v>
      </c>
      <c r="E187" s="216" t="s">
        <v>1273</v>
      </c>
      <c r="F187" s="217" t="s">
        <v>1274</v>
      </c>
      <c r="G187" s="218" t="s">
        <v>301</v>
      </c>
      <c r="H187" s="219">
        <v>20.199999999999999</v>
      </c>
      <c r="I187" s="220"/>
      <c r="J187" s="221">
        <f>ROUND(I187*H187,2)</f>
        <v>0</v>
      </c>
      <c r="K187" s="217" t="s">
        <v>302</v>
      </c>
      <c r="L187" s="46"/>
      <c r="M187" s="222" t="s">
        <v>21</v>
      </c>
      <c r="N187" s="223" t="s">
        <v>43</v>
      </c>
      <c r="O187" s="86"/>
      <c r="P187" s="224">
        <f>O187*H187</f>
        <v>0</v>
      </c>
      <c r="Q187" s="224">
        <v>0.00012999999999999999</v>
      </c>
      <c r="R187" s="224">
        <f>Q187*H187</f>
        <v>0.0026259999999999999</v>
      </c>
      <c r="S187" s="224">
        <v>0</v>
      </c>
      <c r="T187" s="225">
        <f>S187*H187</f>
        <v>0</v>
      </c>
      <c r="U187" s="40"/>
      <c r="V187" s="40"/>
      <c r="W187" s="40"/>
      <c r="X187" s="40"/>
      <c r="Y187" s="40"/>
      <c r="Z187" s="40"/>
      <c r="AA187" s="40"/>
      <c r="AB187" s="40"/>
      <c r="AC187" s="40"/>
      <c r="AD187" s="40"/>
      <c r="AE187" s="40"/>
      <c r="AR187" s="226" t="s">
        <v>303</v>
      </c>
      <c r="AT187" s="226" t="s">
        <v>298</v>
      </c>
      <c r="AU187" s="226" t="s">
        <v>81</v>
      </c>
      <c r="AY187" s="19" t="s">
        <v>295</v>
      </c>
      <c r="BE187" s="227">
        <f>IF(N187="základní",J187,0)</f>
        <v>0</v>
      </c>
      <c r="BF187" s="227">
        <f>IF(N187="snížená",J187,0)</f>
        <v>0</v>
      </c>
      <c r="BG187" s="227">
        <f>IF(N187="zákl. přenesená",J187,0)</f>
        <v>0</v>
      </c>
      <c r="BH187" s="227">
        <f>IF(N187="sníž. přenesená",J187,0)</f>
        <v>0</v>
      </c>
      <c r="BI187" s="227">
        <f>IF(N187="nulová",J187,0)</f>
        <v>0</v>
      </c>
      <c r="BJ187" s="19" t="s">
        <v>79</v>
      </c>
      <c r="BK187" s="227">
        <f>ROUND(I187*H187,2)</f>
        <v>0</v>
      </c>
      <c r="BL187" s="19" t="s">
        <v>303</v>
      </c>
      <c r="BM187" s="226" t="s">
        <v>2406</v>
      </c>
    </row>
    <row r="188" s="2" customFormat="1">
      <c r="A188" s="40"/>
      <c r="B188" s="41"/>
      <c r="C188" s="42"/>
      <c r="D188" s="228" t="s">
        <v>305</v>
      </c>
      <c r="E188" s="42"/>
      <c r="F188" s="229" t="s">
        <v>1276</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305</v>
      </c>
      <c r="AU188" s="19" t="s">
        <v>81</v>
      </c>
    </row>
    <row r="189" s="14" customFormat="1">
      <c r="A189" s="14"/>
      <c r="B189" s="244"/>
      <c r="C189" s="245"/>
      <c r="D189" s="235" t="s">
        <v>307</v>
      </c>
      <c r="E189" s="246" t="s">
        <v>21</v>
      </c>
      <c r="F189" s="247" t="s">
        <v>2368</v>
      </c>
      <c r="G189" s="245"/>
      <c r="H189" s="248">
        <v>4.0899999999999999</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307</v>
      </c>
      <c r="AU189" s="254" t="s">
        <v>81</v>
      </c>
      <c r="AV189" s="14" t="s">
        <v>81</v>
      </c>
      <c r="AW189" s="14" t="s">
        <v>33</v>
      </c>
      <c r="AX189" s="14" t="s">
        <v>72</v>
      </c>
      <c r="AY189" s="254" t="s">
        <v>295</v>
      </c>
    </row>
    <row r="190" s="14" customFormat="1">
      <c r="A190" s="14"/>
      <c r="B190" s="244"/>
      <c r="C190" s="245"/>
      <c r="D190" s="235" t="s">
        <v>307</v>
      </c>
      <c r="E190" s="246" t="s">
        <v>21</v>
      </c>
      <c r="F190" s="247" t="s">
        <v>2376</v>
      </c>
      <c r="G190" s="245"/>
      <c r="H190" s="248">
        <v>13.23</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307</v>
      </c>
      <c r="AU190" s="254" t="s">
        <v>81</v>
      </c>
      <c r="AV190" s="14" t="s">
        <v>81</v>
      </c>
      <c r="AW190" s="14" t="s">
        <v>33</v>
      </c>
      <c r="AX190" s="14" t="s">
        <v>72</v>
      </c>
      <c r="AY190" s="254" t="s">
        <v>295</v>
      </c>
    </row>
    <row r="191" s="14" customFormat="1">
      <c r="A191" s="14"/>
      <c r="B191" s="244"/>
      <c r="C191" s="245"/>
      <c r="D191" s="235" t="s">
        <v>307</v>
      </c>
      <c r="E191" s="246" t="s">
        <v>21</v>
      </c>
      <c r="F191" s="247" t="s">
        <v>2367</v>
      </c>
      <c r="G191" s="245"/>
      <c r="H191" s="248">
        <v>2.8799999999999999</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307</v>
      </c>
      <c r="AU191" s="254" t="s">
        <v>81</v>
      </c>
      <c r="AV191" s="14" t="s">
        <v>81</v>
      </c>
      <c r="AW191" s="14" t="s">
        <v>33</v>
      </c>
      <c r="AX191" s="14" t="s">
        <v>72</v>
      </c>
      <c r="AY191" s="254" t="s">
        <v>295</v>
      </c>
    </row>
    <row r="192" s="15" customFormat="1">
      <c r="A192" s="15"/>
      <c r="B192" s="255"/>
      <c r="C192" s="256"/>
      <c r="D192" s="235" t="s">
        <v>307</v>
      </c>
      <c r="E192" s="257" t="s">
        <v>21</v>
      </c>
      <c r="F192" s="258" t="s">
        <v>312</v>
      </c>
      <c r="G192" s="256"/>
      <c r="H192" s="259">
        <v>20.199999999999999</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307</v>
      </c>
      <c r="AU192" s="265" t="s">
        <v>81</v>
      </c>
      <c r="AV192" s="15" t="s">
        <v>303</v>
      </c>
      <c r="AW192" s="15" t="s">
        <v>33</v>
      </c>
      <c r="AX192" s="15" t="s">
        <v>79</v>
      </c>
      <c r="AY192" s="265" t="s">
        <v>295</v>
      </c>
    </row>
    <row r="193" s="2" customFormat="1" ht="37.8" customHeight="1">
      <c r="A193" s="40"/>
      <c r="B193" s="41"/>
      <c r="C193" s="215" t="s">
        <v>373</v>
      </c>
      <c r="D193" s="215" t="s">
        <v>298</v>
      </c>
      <c r="E193" s="216" t="s">
        <v>1277</v>
      </c>
      <c r="F193" s="217" t="s">
        <v>1278</v>
      </c>
      <c r="G193" s="218" t="s">
        <v>301</v>
      </c>
      <c r="H193" s="219">
        <v>20.199999999999999</v>
      </c>
      <c r="I193" s="220"/>
      <c r="J193" s="221">
        <f>ROUND(I193*H193,2)</f>
        <v>0</v>
      </c>
      <c r="K193" s="217" t="s">
        <v>302</v>
      </c>
      <c r="L193" s="46"/>
      <c r="M193" s="222" t="s">
        <v>21</v>
      </c>
      <c r="N193" s="223" t="s">
        <v>43</v>
      </c>
      <c r="O193" s="86"/>
      <c r="P193" s="224">
        <f>O193*H193</f>
        <v>0</v>
      </c>
      <c r="Q193" s="224">
        <v>4.0000000000000003E-05</v>
      </c>
      <c r="R193" s="224">
        <f>Q193*H193</f>
        <v>0.00080800000000000002</v>
      </c>
      <c r="S193" s="224">
        <v>0</v>
      </c>
      <c r="T193" s="225">
        <f>S193*H193</f>
        <v>0</v>
      </c>
      <c r="U193" s="40"/>
      <c r="V193" s="40"/>
      <c r="W193" s="40"/>
      <c r="X193" s="40"/>
      <c r="Y193" s="40"/>
      <c r="Z193" s="40"/>
      <c r="AA193" s="40"/>
      <c r="AB193" s="40"/>
      <c r="AC193" s="40"/>
      <c r="AD193" s="40"/>
      <c r="AE193" s="40"/>
      <c r="AR193" s="226" t="s">
        <v>303</v>
      </c>
      <c r="AT193" s="226" t="s">
        <v>298</v>
      </c>
      <c r="AU193" s="226" t="s">
        <v>81</v>
      </c>
      <c r="AY193" s="19" t="s">
        <v>295</v>
      </c>
      <c r="BE193" s="227">
        <f>IF(N193="základní",J193,0)</f>
        <v>0</v>
      </c>
      <c r="BF193" s="227">
        <f>IF(N193="snížená",J193,0)</f>
        <v>0</v>
      </c>
      <c r="BG193" s="227">
        <f>IF(N193="zákl. přenesená",J193,0)</f>
        <v>0</v>
      </c>
      <c r="BH193" s="227">
        <f>IF(N193="sníž. přenesená",J193,0)</f>
        <v>0</v>
      </c>
      <c r="BI193" s="227">
        <f>IF(N193="nulová",J193,0)</f>
        <v>0</v>
      </c>
      <c r="BJ193" s="19" t="s">
        <v>79</v>
      </c>
      <c r="BK193" s="227">
        <f>ROUND(I193*H193,2)</f>
        <v>0</v>
      </c>
      <c r="BL193" s="19" t="s">
        <v>303</v>
      </c>
      <c r="BM193" s="226" t="s">
        <v>2407</v>
      </c>
    </row>
    <row r="194" s="2" customFormat="1">
      <c r="A194" s="40"/>
      <c r="B194" s="41"/>
      <c r="C194" s="42"/>
      <c r="D194" s="228" t="s">
        <v>305</v>
      </c>
      <c r="E194" s="42"/>
      <c r="F194" s="229" t="s">
        <v>1280</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305</v>
      </c>
      <c r="AU194" s="19" t="s">
        <v>81</v>
      </c>
    </row>
    <row r="195" s="14" customFormat="1">
      <c r="A195" s="14"/>
      <c r="B195" s="244"/>
      <c r="C195" s="245"/>
      <c r="D195" s="235" t="s">
        <v>307</v>
      </c>
      <c r="E195" s="246" t="s">
        <v>21</v>
      </c>
      <c r="F195" s="247" t="s">
        <v>2368</v>
      </c>
      <c r="G195" s="245"/>
      <c r="H195" s="248">
        <v>4.0899999999999999</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307</v>
      </c>
      <c r="AU195" s="254" t="s">
        <v>81</v>
      </c>
      <c r="AV195" s="14" t="s">
        <v>81</v>
      </c>
      <c r="AW195" s="14" t="s">
        <v>33</v>
      </c>
      <c r="AX195" s="14" t="s">
        <v>72</v>
      </c>
      <c r="AY195" s="254" t="s">
        <v>295</v>
      </c>
    </row>
    <row r="196" s="14" customFormat="1">
      <c r="A196" s="14"/>
      <c r="B196" s="244"/>
      <c r="C196" s="245"/>
      <c r="D196" s="235" t="s">
        <v>307</v>
      </c>
      <c r="E196" s="246" t="s">
        <v>21</v>
      </c>
      <c r="F196" s="247" t="s">
        <v>2376</v>
      </c>
      <c r="G196" s="245"/>
      <c r="H196" s="248">
        <v>13.23</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307</v>
      </c>
      <c r="AU196" s="254" t="s">
        <v>81</v>
      </c>
      <c r="AV196" s="14" t="s">
        <v>81</v>
      </c>
      <c r="AW196" s="14" t="s">
        <v>33</v>
      </c>
      <c r="AX196" s="14" t="s">
        <v>72</v>
      </c>
      <c r="AY196" s="254" t="s">
        <v>295</v>
      </c>
    </row>
    <row r="197" s="14" customFormat="1">
      <c r="A197" s="14"/>
      <c r="B197" s="244"/>
      <c r="C197" s="245"/>
      <c r="D197" s="235" t="s">
        <v>307</v>
      </c>
      <c r="E197" s="246" t="s">
        <v>21</v>
      </c>
      <c r="F197" s="247" t="s">
        <v>2367</v>
      </c>
      <c r="G197" s="245"/>
      <c r="H197" s="248">
        <v>2.8799999999999999</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307</v>
      </c>
      <c r="AU197" s="254" t="s">
        <v>81</v>
      </c>
      <c r="AV197" s="14" t="s">
        <v>81</v>
      </c>
      <c r="AW197" s="14" t="s">
        <v>33</v>
      </c>
      <c r="AX197" s="14" t="s">
        <v>72</v>
      </c>
      <c r="AY197" s="254" t="s">
        <v>295</v>
      </c>
    </row>
    <row r="198" s="15" customFormat="1">
      <c r="A198" s="15"/>
      <c r="B198" s="255"/>
      <c r="C198" s="256"/>
      <c r="D198" s="235" t="s">
        <v>307</v>
      </c>
      <c r="E198" s="257" t="s">
        <v>21</v>
      </c>
      <c r="F198" s="258" t="s">
        <v>312</v>
      </c>
      <c r="G198" s="256"/>
      <c r="H198" s="259">
        <v>20.199999999999999</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307</v>
      </c>
      <c r="AU198" s="265" t="s">
        <v>81</v>
      </c>
      <c r="AV198" s="15" t="s">
        <v>303</v>
      </c>
      <c r="AW198" s="15" t="s">
        <v>33</v>
      </c>
      <c r="AX198" s="15" t="s">
        <v>79</v>
      </c>
      <c r="AY198" s="265" t="s">
        <v>295</v>
      </c>
    </row>
    <row r="199" s="12" customFormat="1" ht="22.8" customHeight="1">
      <c r="A199" s="12"/>
      <c r="B199" s="199"/>
      <c r="C199" s="200"/>
      <c r="D199" s="201" t="s">
        <v>71</v>
      </c>
      <c r="E199" s="213" t="s">
        <v>871</v>
      </c>
      <c r="F199" s="213" t="s">
        <v>872</v>
      </c>
      <c r="G199" s="200"/>
      <c r="H199" s="200"/>
      <c r="I199" s="203"/>
      <c r="J199" s="214">
        <f>BK199</f>
        <v>0</v>
      </c>
      <c r="K199" s="200"/>
      <c r="L199" s="205"/>
      <c r="M199" s="206"/>
      <c r="N199" s="207"/>
      <c r="O199" s="207"/>
      <c r="P199" s="208">
        <f>SUM(P200:P201)</f>
        <v>0</v>
      </c>
      <c r="Q199" s="207"/>
      <c r="R199" s="208">
        <f>SUM(R200:R201)</f>
        <v>0</v>
      </c>
      <c r="S199" s="207"/>
      <c r="T199" s="209">
        <f>SUM(T200:T201)</f>
        <v>0</v>
      </c>
      <c r="U199" s="12"/>
      <c r="V199" s="12"/>
      <c r="W199" s="12"/>
      <c r="X199" s="12"/>
      <c r="Y199" s="12"/>
      <c r="Z199" s="12"/>
      <c r="AA199" s="12"/>
      <c r="AB199" s="12"/>
      <c r="AC199" s="12"/>
      <c r="AD199" s="12"/>
      <c r="AE199" s="12"/>
      <c r="AR199" s="210" t="s">
        <v>79</v>
      </c>
      <c r="AT199" s="211" t="s">
        <v>71</v>
      </c>
      <c r="AU199" s="211" t="s">
        <v>79</v>
      </c>
      <c r="AY199" s="210" t="s">
        <v>295</v>
      </c>
      <c r="BK199" s="212">
        <f>SUM(BK200:BK201)</f>
        <v>0</v>
      </c>
    </row>
    <row r="200" s="2" customFormat="1" ht="66.75" customHeight="1">
      <c r="A200" s="40"/>
      <c r="B200" s="41"/>
      <c r="C200" s="215" t="s">
        <v>488</v>
      </c>
      <c r="D200" s="215" t="s">
        <v>298</v>
      </c>
      <c r="E200" s="216" t="s">
        <v>873</v>
      </c>
      <c r="F200" s="217" t="s">
        <v>874</v>
      </c>
      <c r="G200" s="218" t="s">
        <v>348</v>
      </c>
      <c r="H200" s="219">
        <v>3.7629999999999999</v>
      </c>
      <c r="I200" s="220"/>
      <c r="J200" s="221">
        <f>ROUND(I200*H200,2)</f>
        <v>0</v>
      </c>
      <c r="K200" s="217" t="s">
        <v>302</v>
      </c>
      <c r="L200" s="46"/>
      <c r="M200" s="222" t="s">
        <v>21</v>
      </c>
      <c r="N200" s="223" t="s">
        <v>43</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303</v>
      </c>
      <c r="AT200" s="226" t="s">
        <v>298</v>
      </c>
      <c r="AU200" s="226" t="s">
        <v>81</v>
      </c>
      <c r="AY200" s="19" t="s">
        <v>295</v>
      </c>
      <c r="BE200" s="227">
        <f>IF(N200="základní",J200,0)</f>
        <v>0</v>
      </c>
      <c r="BF200" s="227">
        <f>IF(N200="snížená",J200,0)</f>
        <v>0</v>
      </c>
      <c r="BG200" s="227">
        <f>IF(N200="zákl. přenesená",J200,0)</f>
        <v>0</v>
      </c>
      <c r="BH200" s="227">
        <f>IF(N200="sníž. přenesená",J200,0)</f>
        <v>0</v>
      </c>
      <c r="BI200" s="227">
        <f>IF(N200="nulová",J200,0)</f>
        <v>0</v>
      </c>
      <c r="BJ200" s="19" t="s">
        <v>79</v>
      </c>
      <c r="BK200" s="227">
        <f>ROUND(I200*H200,2)</f>
        <v>0</v>
      </c>
      <c r="BL200" s="19" t="s">
        <v>303</v>
      </c>
      <c r="BM200" s="226" t="s">
        <v>2408</v>
      </c>
    </row>
    <row r="201" s="2" customFormat="1">
      <c r="A201" s="40"/>
      <c r="B201" s="41"/>
      <c r="C201" s="42"/>
      <c r="D201" s="228" t="s">
        <v>305</v>
      </c>
      <c r="E201" s="42"/>
      <c r="F201" s="229" t="s">
        <v>876</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305</v>
      </c>
      <c r="AU201" s="19" t="s">
        <v>81</v>
      </c>
    </row>
    <row r="202" s="12" customFormat="1" ht="25.92" customHeight="1">
      <c r="A202" s="12"/>
      <c r="B202" s="199"/>
      <c r="C202" s="200"/>
      <c r="D202" s="201" t="s">
        <v>71</v>
      </c>
      <c r="E202" s="202" t="s">
        <v>366</v>
      </c>
      <c r="F202" s="202" t="s">
        <v>367</v>
      </c>
      <c r="G202" s="200"/>
      <c r="H202" s="200"/>
      <c r="I202" s="203"/>
      <c r="J202" s="204">
        <f>BK202</f>
        <v>0</v>
      </c>
      <c r="K202" s="200"/>
      <c r="L202" s="205"/>
      <c r="M202" s="206"/>
      <c r="N202" s="207"/>
      <c r="O202" s="207"/>
      <c r="P202" s="208">
        <f>P203+P217+P221+P269+P303+P307+P330+P372+P402+P404</f>
        <v>0</v>
      </c>
      <c r="Q202" s="207"/>
      <c r="R202" s="208">
        <f>R203+R217+R221+R269+R303+R307+R330+R372+R402+R404</f>
        <v>2.0423259599999999</v>
      </c>
      <c r="S202" s="207"/>
      <c r="T202" s="209">
        <f>T203+T217+T221+T269+T303+T307+T330+T372+T402+T404</f>
        <v>0.015320490000000001</v>
      </c>
      <c r="U202" s="12"/>
      <c r="V202" s="12"/>
      <c r="W202" s="12"/>
      <c r="X202" s="12"/>
      <c r="Y202" s="12"/>
      <c r="Z202" s="12"/>
      <c r="AA202" s="12"/>
      <c r="AB202" s="12"/>
      <c r="AC202" s="12"/>
      <c r="AD202" s="12"/>
      <c r="AE202" s="12"/>
      <c r="AR202" s="210" t="s">
        <v>81</v>
      </c>
      <c r="AT202" s="211" t="s">
        <v>71</v>
      </c>
      <c r="AU202" s="211" t="s">
        <v>72</v>
      </c>
      <c r="AY202" s="210" t="s">
        <v>295</v>
      </c>
      <c r="BK202" s="212">
        <f>BK203+BK217+BK221+BK269+BK303+BK307+BK330+BK372+BK402+BK404</f>
        <v>0</v>
      </c>
    </row>
    <row r="203" s="12" customFormat="1" ht="22.8" customHeight="1">
      <c r="A203" s="12"/>
      <c r="B203" s="199"/>
      <c r="C203" s="200"/>
      <c r="D203" s="201" t="s">
        <v>71</v>
      </c>
      <c r="E203" s="213" t="s">
        <v>1008</v>
      </c>
      <c r="F203" s="213" t="s">
        <v>1009</v>
      </c>
      <c r="G203" s="200"/>
      <c r="H203" s="200"/>
      <c r="I203" s="203"/>
      <c r="J203" s="214">
        <f>BK203</f>
        <v>0</v>
      </c>
      <c r="K203" s="200"/>
      <c r="L203" s="205"/>
      <c r="M203" s="206"/>
      <c r="N203" s="207"/>
      <c r="O203" s="207"/>
      <c r="P203" s="208">
        <f>SUM(P204:P216)</f>
        <v>0</v>
      </c>
      <c r="Q203" s="207"/>
      <c r="R203" s="208">
        <f>SUM(R204:R216)</f>
        <v>0.19243007999999998</v>
      </c>
      <c r="S203" s="207"/>
      <c r="T203" s="209">
        <f>SUM(T204:T216)</f>
        <v>0</v>
      </c>
      <c r="U203" s="12"/>
      <c r="V203" s="12"/>
      <c r="W203" s="12"/>
      <c r="X203" s="12"/>
      <c r="Y203" s="12"/>
      <c r="Z203" s="12"/>
      <c r="AA203" s="12"/>
      <c r="AB203" s="12"/>
      <c r="AC203" s="12"/>
      <c r="AD203" s="12"/>
      <c r="AE203" s="12"/>
      <c r="AR203" s="210" t="s">
        <v>81</v>
      </c>
      <c r="AT203" s="211" t="s">
        <v>71</v>
      </c>
      <c r="AU203" s="211" t="s">
        <v>79</v>
      </c>
      <c r="AY203" s="210" t="s">
        <v>295</v>
      </c>
      <c r="BK203" s="212">
        <f>SUM(BK204:BK216)</f>
        <v>0</v>
      </c>
    </row>
    <row r="204" s="2" customFormat="1" ht="37.8" customHeight="1">
      <c r="A204" s="40"/>
      <c r="B204" s="41"/>
      <c r="C204" s="215" t="s">
        <v>500</v>
      </c>
      <c r="D204" s="215" t="s">
        <v>298</v>
      </c>
      <c r="E204" s="216" t="s">
        <v>1290</v>
      </c>
      <c r="F204" s="217" t="s">
        <v>1291</v>
      </c>
      <c r="G204" s="218" t="s">
        <v>301</v>
      </c>
      <c r="H204" s="219">
        <v>17.553999999999998</v>
      </c>
      <c r="I204" s="220"/>
      <c r="J204" s="221">
        <f>ROUND(I204*H204,2)</f>
        <v>0</v>
      </c>
      <c r="K204" s="217" t="s">
        <v>302</v>
      </c>
      <c r="L204" s="46"/>
      <c r="M204" s="222" t="s">
        <v>21</v>
      </c>
      <c r="N204" s="223"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373</v>
      </c>
      <c r="AT204" s="226" t="s">
        <v>298</v>
      </c>
      <c r="AU204" s="226" t="s">
        <v>81</v>
      </c>
      <c r="AY204" s="19" t="s">
        <v>295</v>
      </c>
      <c r="BE204" s="227">
        <f>IF(N204="základní",J204,0)</f>
        <v>0</v>
      </c>
      <c r="BF204" s="227">
        <f>IF(N204="snížená",J204,0)</f>
        <v>0</v>
      </c>
      <c r="BG204" s="227">
        <f>IF(N204="zákl. přenesená",J204,0)</f>
        <v>0</v>
      </c>
      <c r="BH204" s="227">
        <f>IF(N204="sníž. přenesená",J204,0)</f>
        <v>0</v>
      </c>
      <c r="BI204" s="227">
        <f>IF(N204="nulová",J204,0)</f>
        <v>0</v>
      </c>
      <c r="BJ204" s="19" t="s">
        <v>79</v>
      </c>
      <c r="BK204" s="227">
        <f>ROUND(I204*H204,2)</f>
        <v>0</v>
      </c>
      <c r="BL204" s="19" t="s">
        <v>373</v>
      </c>
      <c r="BM204" s="226" t="s">
        <v>2409</v>
      </c>
    </row>
    <row r="205" s="2" customFormat="1">
      <c r="A205" s="40"/>
      <c r="B205" s="41"/>
      <c r="C205" s="42"/>
      <c r="D205" s="228" t="s">
        <v>305</v>
      </c>
      <c r="E205" s="42"/>
      <c r="F205" s="229" t="s">
        <v>1293</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305</v>
      </c>
      <c r="AU205" s="19" t="s">
        <v>81</v>
      </c>
    </row>
    <row r="206" s="13" customFormat="1">
      <c r="A206" s="13"/>
      <c r="B206" s="233"/>
      <c r="C206" s="234"/>
      <c r="D206" s="235" t="s">
        <v>307</v>
      </c>
      <c r="E206" s="236" t="s">
        <v>21</v>
      </c>
      <c r="F206" s="237" t="s">
        <v>2390</v>
      </c>
      <c r="G206" s="234"/>
      <c r="H206" s="236" t="s">
        <v>21</v>
      </c>
      <c r="I206" s="238"/>
      <c r="J206" s="234"/>
      <c r="K206" s="234"/>
      <c r="L206" s="239"/>
      <c r="M206" s="240"/>
      <c r="N206" s="241"/>
      <c r="O206" s="241"/>
      <c r="P206" s="241"/>
      <c r="Q206" s="241"/>
      <c r="R206" s="241"/>
      <c r="S206" s="241"/>
      <c r="T206" s="242"/>
      <c r="U206" s="13"/>
      <c r="V206" s="13"/>
      <c r="W206" s="13"/>
      <c r="X206" s="13"/>
      <c r="Y206" s="13"/>
      <c r="Z206" s="13"/>
      <c r="AA206" s="13"/>
      <c r="AB206" s="13"/>
      <c r="AC206" s="13"/>
      <c r="AD206" s="13"/>
      <c r="AE206" s="13"/>
      <c r="AT206" s="243" t="s">
        <v>307</v>
      </c>
      <c r="AU206" s="243" t="s">
        <v>81</v>
      </c>
      <c r="AV206" s="13" t="s">
        <v>79</v>
      </c>
      <c r="AW206" s="13" t="s">
        <v>33</v>
      </c>
      <c r="AX206" s="13" t="s">
        <v>72</v>
      </c>
      <c r="AY206" s="243" t="s">
        <v>295</v>
      </c>
    </row>
    <row r="207" s="14" customFormat="1">
      <c r="A207" s="14"/>
      <c r="B207" s="244"/>
      <c r="C207" s="245"/>
      <c r="D207" s="235" t="s">
        <v>307</v>
      </c>
      <c r="E207" s="246" t="s">
        <v>21</v>
      </c>
      <c r="F207" s="247" t="s">
        <v>2410</v>
      </c>
      <c r="G207" s="245"/>
      <c r="H207" s="248">
        <v>10.584</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307</v>
      </c>
      <c r="AU207" s="254" t="s">
        <v>81</v>
      </c>
      <c r="AV207" s="14" t="s">
        <v>81</v>
      </c>
      <c r="AW207" s="14" t="s">
        <v>33</v>
      </c>
      <c r="AX207" s="14" t="s">
        <v>72</v>
      </c>
      <c r="AY207" s="254" t="s">
        <v>295</v>
      </c>
    </row>
    <row r="208" s="16" customFormat="1">
      <c r="A208" s="16"/>
      <c r="B208" s="270"/>
      <c r="C208" s="271"/>
      <c r="D208" s="235" t="s">
        <v>307</v>
      </c>
      <c r="E208" s="272" t="s">
        <v>21</v>
      </c>
      <c r="F208" s="273" t="s">
        <v>433</v>
      </c>
      <c r="G208" s="271"/>
      <c r="H208" s="274">
        <v>10.584</v>
      </c>
      <c r="I208" s="275"/>
      <c r="J208" s="271"/>
      <c r="K208" s="271"/>
      <c r="L208" s="276"/>
      <c r="M208" s="277"/>
      <c r="N208" s="278"/>
      <c r="O208" s="278"/>
      <c r="P208" s="278"/>
      <c r="Q208" s="278"/>
      <c r="R208" s="278"/>
      <c r="S208" s="278"/>
      <c r="T208" s="279"/>
      <c r="U208" s="16"/>
      <c r="V208" s="16"/>
      <c r="W208" s="16"/>
      <c r="X208" s="16"/>
      <c r="Y208" s="16"/>
      <c r="Z208" s="16"/>
      <c r="AA208" s="16"/>
      <c r="AB208" s="16"/>
      <c r="AC208" s="16"/>
      <c r="AD208" s="16"/>
      <c r="AE208" s="16"/>
      <c r="AT208" s="280" t="s">
        <v>307</v>
      </c>
      <c r="AU208" s="280" t="s">
        <v>81</v>
      </c>
      <c r="AV208" s="16" t="s">
        <v>92</v>
      </c>
      <c r="AW208" s="16" t="s">
        <v>33</v>
      </c>
      <c r="AX208" s="16" t="s">
        <v>72</v>
      </c>
      <c r="AY208" s="280" t="s">
        <v>295</v>
      </c>
    </row>
    <row r="209" s="14" customFormat="1">
      <c r="A209" s="14"/>
      <c r="B209" s="244"/>
      <c r="C209" s="245"/>
      <c r="D209" s="235" t="s">
        <v>307</v>
      </c>
      <c r="E209" s="246" t="s">
        <v>21</v>
      </c>
      <c r="F209" s="247" t="s">
        <v>2367</v>
      </c>
      <c r="G209" s="245"/>
      <c r="H209" s="248">
        <v>2.8799999999999999</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307</v>
      </c>
      <c r="AU209" s="254" t="s">
        <v>81</v>
      </c>
      <c r="AV209" s="14" t="s">
        <v>81</v>
      </c>
      <c r="AW209" s="14" t="s">
        <v>33</v>
      </c>
      <c r="AX209" s="14" t="s">
        <v>72</v>
      </c>
      <c r="AY209" s="254" t="s">
        <v>295</v>
      </c>
    </row>
    <row r="210" s="14" customFormat="1">
      <c r="A210" s="14"/>
      <c r="B210" s="244"/>
      <c r="C210" s="245"/>
      <c r="D210" s="235" t="s">
        <v>307</v>
      </c>
      <c r="E210" s="246" t="s">
        <v>21</v>
      </c>
      <c r="F210" s="247" t="s">
        <v>2368</v>
      </c>
      <c r="G210" s="245"/>
      <c r="H210" s="248">
        <v>4.0899999999999999</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307</v>
      </c>
      <c r="AU210" s="254" t="s">
        <v>81</v>
      </c>
      <c r="AV210" s="14" t="s">
        <v>81</v>
      </c>
      <c r="AW210" s="14" t="s">
        <v>33</v>
      </c>
      <c r="AX210" s="14" t="s">
        <v>72</v>
      </c>
      <c r="AY210" s="254" t="s">
        <v>295</v>
      </c>
    </row>
    <row r="211" s="16" customFormat="1">
      <c r="A211" s="16"/>
      <c r="B211" s="270"/>
      <c r="C211" s="271"/>
      <c r="D211" s="235" t="s">
        <v>307</v>
      </c>
      <c r="E211" s="272" t="s">
        <v>21</v>
      </c>
      <c r="F211" s="273" t="s">
        <v>433</v>
      </c>
      <c r="G211" s="271"/>
      <c r="H211" s="274">
        <v>6.9699999999999998</v>
      </c>
      <c r="I211" s="275"/>
      <c r="J211" s="271"/>
      <c r="K211" s="271"/>
      <c r="L211" s="276"/>
      <c r="M211" s="277"/>
      <c r="N211" s="278"/>
      <c r="O211" s="278"/>
      <c r="P211" s="278"/>
      <c r="Q211" s="278"/>
      <c r="R211" s="278"/>
      <c r="S211" s="278"/>
      <c r="T211" s="279"/>
      <c r="U211" s="16"/>
      <c r="V211" s="16"/>
      <c r="W211" s="16"/>
      <c r="X211" s="16"/>
      <c r="Y211" s="16"/>
      <c r="Z211" s="16"/>
      <c r="AA211" s="16"/>
      <c r="AB211" s="16"/>
      <c r="AC211" s="16"/>
      <c r="AD211" s="16"/>
      <c r="AE211" s="16"/>
      <c r="AT211" s="280" t="s">
        <v>307</v>
      </c>
      <c r="AU211" s="280" t="s">
        <v>81</v>
      </c>
      <c r="AV211" s="16" t="s">
        <v>92</v>
      </c>
      <c r="AW211" s="16" t="s">
        <v>33</v>
      </c>
      <c r="AX211" s="16" t="s">
        <v>72</v>
      </c>
      <c r="AY211" s="280" t="s">
        <v>295</v>
      </c>
    </row>
    <row r="212" s="15" customFormat="1">
      <c r="A212" s="15"/>
      <c r="B212" s="255"/>
      <c r="C212" s="256"/>
      <c r="D212" s="235" t="s">
        <v>307</v>
      </c>
      <c r="E212" s="257" t="s">
        <v>21</v>
      </c>
      <c r="F212" s="258" t="s">
        <v>312</v>
      </c>
      <c r="G212" s="256"/>
      <c r="H212" s="259">
        <v>17.553999999999998</v>
      </c>
      <c r="I212" s="260"/>
      <c r="J212" s="256"/>
      <c r="K212" s="256"/>
      <c r="L212" s="261"/>
      <c r="M212" s="262"/>
      <c r="N212" s="263"/>
      <c r="O212" s="263"/>
      <c r="P212" s="263"/>
      <c r="Q212" s="263"/>
      <c r="R212" s="263"/>
      <c r="S212" s="263"/>
      <c r="T212" s="264"/>
      <c r="U212" s="15"/>
      <c r="V212" s="15"/>
      <c r="W212" s="15"/>
      <c r="X212" s="15"/>
      <c r="Y212" s="15"/>
      <c r="Z212" s="15"/>
      <c r="AA212" s="15"/>
      <c r="AB212" s="15"/>
      <c r="AC212" s="15"/>
      <c r="AD212" s="15"/>
      <c r="AE212" s="15"/>
      <c r="AT212" s="265" t="s">
        <v>307</v>
      </c>
      <c r="AU212" s="265" t="s">
        <v>81</v>
      </c>
      <c r="AV212" s="15" t="s">
        <v>303</v>
      </c>
      <c r="AW212" s="15" t="s">
        <v>33</v>
      </c>
      <c r="AX212" s="15" t="s">
        <v>79</v>
      </c>
      <c r="AY212" s="265" t="s">
        <v>295</v>
      </c>
    </row>
    <row r="213" s="2" customFormat="1" ht="24.15" customHeight="1">
      <c r="A213" s="40"/>
      <c r="B213" s="41"/>
      <c r="C213" s="286" t="s">
        <v>506</v>
      </c>
      <c r="D213" s="286" t="s">
        <v>947</v>
      </c>
      <c r="E213" s="287" t="s">
        <v>1296</v>
      </c>
      <c r="F213" s="288" t="s">
        <v>1297</v>
      </c>
      <c r="G213" s="289" t="s">
        <v>301</v>
      </c>
      <c r="H213" s="290">
        <v>18.431999999999999</v>
      </c>
      <c r="I213" s="291"/>
      <c r="J213" s="292">
        <f>ROUND(I213*H213,2)</f>
        <v>0</v>
      </c>
      <c r="K213" s="288" t="s">
        <v>523</v>
      </c>
      <c r="L213" s="293"/>
      <c r="M213" s="294" t="s">
        <v>21</v>
      </c>
      <c r="N213" s="295" t="s">
        <v>43</v>
      </c>
      <c r="O213" s="86"/>
      <c r="P213" s="224">
        <f>O213*H213</f>
        <v>0</v>
      </c>
      <c r="Q213" s="224">
        <v>0.01044</v>
      </c>
      <c r="R213" s="224">
        <f>Q213*H213</f>
        <v>0.19243007999999998</v>
      </c>
      <c r="S213" s="224">
        <v>0</v>
      </c>
      <c r="T213" s="225">
        <f>S213*H213</f>
        <v>0</v>
      </c>
      <c r="U213" s="40"/>
      <c r="V213" s="40"/>
      <c r="W213" s="40"/>
      <c r="X213" s="40"/>
      <c r="Y213" s="40"/>
      <c r="Z213" s="40"/>
      <c r="AA213" s="40"/>
      <c r="AB213" s="40"/>
      <c r="AC213" s="40"/>
      <c r="AD213" s="40"/>
      <c r="AE213" s="40"/>
      <c r="AR213" s="226" t="s">
        <v>997</v>
      </c>
      <c r="AT213" s="226" t="s">
        <v>947</v>
      </c>
      <c r="AU213" s="226" t="s">
        <v>81</v>
      </c>
      <c r="AY213" s="19" t="s">
        <v>295</v>
      </c>
      <c r="BE213" s="227">
        <f>IF(N213="základní",J213,0)</f>
        <v>0</v>
      </c>
      <c r="BF213" s="227">
        <f>IF(N213="snížená",J213,0)</f>
        <v>0</v>
      </c>
      <c r="BG213" s="227">
        <f>IF(N213="zákl. přenesená",J213,0)</f>
        <v>0</v>
      </c>
      <c r="BH213" s="227">
        <f>IF(N213="sníž. přenesená",J213,0)</f>
        <v>0</v>
      </c>
      <c r="BI213" s="227">
        <f>IF(N213="nulová",J213,0)</f>
        <v>0</v>
      </c>
      <c r="BJ213" s="19" t="s">
        <v>79</v>
      </c>
      <c r="BK213" s="227">
        <f>ROUND(I213*H213,2)</f>
        <v>0</v>
      </c>
      <c r="BL213" s="19" t="s">
        <v>373</v>
      </c>
      <c r="BM213" s="226" t="s">
        <v>2411</v>
      </c>
    </row>
    <row r="214" s="14" customFormat="1">
      <c r="A214" s="14"/>
      <c r="B214" s="244"/>
      <c r="C214" s="245"/>
      <c r="D214" s="235" t="s">
        <v>307</v>
      </c>
      <c r="E214" s="245"/>
      <c r="F214" s="247" t="s">
        <v>2412</v>
      </c>
      <c r="G214" s="245"/>
      <c r="H214" s="248">
        <v>18.431999999999999</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307</v>
      </c>
      <c r="AU214" s="254" t="s">
        <v>81</v>
      </c>
      <c r="AV214" s="14" t="s">
        <v>81</v>
      </c>
      <c r="AW214" s="14" t="s">
        <v>4</v>
      </c>
      <c r="AX214" s="14" t="s">
        <v>79</v>
      </c>
      <c r="AY214" s="254" t="s">
        <v>295</v>
      </c>
    </row>
    <row r="215" s="2" customFormat="1" ht="49.05" customHeight="1">
      <c r="A215" s="40"/>
      <c r="B215" s="41"/>
      <c r="C215" s="215" t="s">
        <v>511</v>
      </c>
      <c r="D215" s="215" t="s">
        <v>298</v>
      </c>
      <c r="E215" s="216" t="s">
        <v>1020</v>
      </c>
      <c r="F215" s="217" t="s">
        <v>1021</v>
      </c>
      <c r="G215" s="218" t="s">
        <v>348</v>
      </c>
      <c r="H215" s="219">
        <v>0.192</v>
      </c>
      <c r="I215" s="220"/>
      <c r="J215" s="221">
        <f>ROUND(I215*H215,2)</f>
        <v>0</v>
      </c>
      <c r="K215" s="217" t="s">
        <v>302</v>
      </c>
      <c r="L215" s="46"/>
      <c r="M215" s="222" t="s">
        <v>21</v>
      </c>
      <c r="N215" s="223" t="s">
        <v>43</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373</v>
      </c>
      <c r="AT215" s="226" t="s">
        <v>298</v>
      </c>
      <c r="AU215" s="226" t="s">
        <v>81</v>
      </c>
      <c r="AY215" s="19" t="s">
        <v>295</v>
      </c>
      <c r="BE215" s="227">
        <f>IF(N215="základní",J215,0)</f>
        <v>0</v>
      </c>
      <c r="BF215" s="227">
        <f>IF(N215="snížená",J215,0)</f>
        <v>0</v>
      </c>
      <c r="BG215" s="227">
        <f>IF(N215="zákl. přenesená",J215,0)</f>
        <v>0</v>
      </c>
      <c r="BH215" s="227">
        <f>IF(N215="sníž. přenesená",J215,0)</f>
        <v>0</v>
      </c>
      <c r="BI215" s="227">
        <f>IF(N215="nulová",J215,0)</f>
        <v>0</v>
      </c>
      <c r="BJ215" s="19" t="s">
        <v>79</v>
      </c>
      <c r="BK215" s="227">
        <f>ROUND(I215*H215,2)</f>
        <v>0</v>
      </c>
      <c r="BL215" s="19" t="s">
        <v>373</v>
      </c>
      <c r="BM215" s="226" t="s">
        <v>2413</v>
      </c>
    </row>
    <row r="216" s="2" customFormat="1">
      <c r="A216" s="40"/>
      <c r="B216" s="41"/>
      <c r="C216" s="42"/>
      <c r="D216" s="228" t="s">
        <v>305</v>
      </c>
      <c r="E216" s="42"/>
      <c r="F216" s="229" t="s">
        <v>1023</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305</v>
      </c>
      <c r="AU216" s="19" t="s">
        <v>81</v>
      </c>
    </row>
    <row r="217" s="12" customFormat="1" ht="22.8" customHeight="1">
      <c r="A217" s="12"/>
      <c r="B217" s="199"/>
      <c r="C217" s="200"/>
      <c r="D217" s="201" t="s">
        <v>71</v>
      </c>
      <c r="E217" s="213" t="s">
        <v>498</v>
      </c>
      <c r="F217" s="213" t="s">
        <v>499</v>
      </c>
      <c r="G217" s="200"/>
      <c r="H217" s="200"/>
      <c r="I217" s="203"/>
      <c r="J217" s="214">
        <f>BK217</f>
        <v>0</v>
      </c>
      <c r="K217" s="200"/>
      <c r="L217" s="205"/>
      <c r="M217" s="206"/>
      <c r="N217" s="207"/>
      <c r="O217" s="207"/>
      <c r="P217" s="208">
        <f>SUM(P218:P220)</f>
        <v>0</v>
      </c>
      <c r="Q217" s="207"/>
      <c r="R217" s="208">
        <f>SUM(R218:R220)</f>
        <v>0</v>
      </c>
      <c r="S217" s="207"/>
      <c r="T217" s="209">
        <f>SUM(T218:T220)</f>
        <v>0</v>
      </c>
      <c r="U217" s="12"/>
      <c r="V217" s="12"/>
      <c r="W217" s="12"/>
      <c r="X217" s="12"/>
      <c r="Y217" s="12"/>
      <c r="Z217" s="12"/>
      <c r="AA217" s="12"/>
      <c r="AB217" s="12"/>
      <c r="AC217" s="12"/>
      <c r="AD217" s="12"/>
      <c r="AE217" s="12"/>
      <c r="AR217" s="210" t="s">
        <v>81</v>
      </c>
      <c r="AT217" s="211" t="s">
        <v>71</v>
      </c>
      <c r="AU217" s="211" t="s">
        <v>79</v>
      </c>
      <c r="AY217" s="210" t="s">
        <v>295</v>
      </c>
      <c r="BK217" s="212">
        <f>SUM(BK218:BK220)</f>
        <v>0</v>
      </c>
    </row>
    <row r="218" s="2" customFormat="1" ht="16.5" customHeight="1">
      <c r="A218" s="40"/>
      <c r="B218" s="41"/>
      <c r="C218" s="215" t="s">
        <v>7</v>
      </c>
      <c r="D218" s="215" t="s">
        <v>298</v>
      </c>
      <c r="E218" s="216" t="s">
        <v>1301</v>
      </c>
      <c r="F218" s="217" t="s">
        <v>2414</v>
      </c>
      <c r="G218" s="218" t="s">
        <v>1303</v>
      </c>
      <c r="H218" s="219">
        <v>1</v>
      </c>
      <c r="I218" s="220"/>
      <c r="J218" s="221">
        <f>ROUND(I218*H218,2)</f>
        <v>0</v>
      </c>
      <c r="K218" s="217" t="s">
        <v>523</v>
      </c>
      <c r="L218" s="46"/>
      <c r="M218" s="222" t="s">
        <v>21</v>
      </c>
      <c r="N218" s="223" t="s">
        <v>43</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303</v>
      </c>
      <c r="AT218" s="226" t="s">
        <v>298</v>
      </c>
      <c r="AU218" s="226" t="s">
        <v>81</v>
      </c>
      <c r="AY218" s="19" t="s">
        <v>295</v>
      </c>
      <c r="BE218" s="227">
        <f>IF(N218="základní",J218,0)</f>
        <v>0</v>
      </c>
      <c r="BF218" s="227">
        <f>IF(N218="snížená",J218,0)</f>
        <v>0</v>
      </c>
      <c r="BG218" s="227">
        <f>IF(N218="zákl. přenesená",J218,0)</f>
        <v>0</v>
      </c>
      <c r="BH218" s="227">
        <f>IF(N218="sníž. přenesená",J218,0)</f>
        <v>0</v>
      </c>
      <c r="BI218" s="227">
        <f>IF(N218="nulová",J218,0)</f>
        <v>0</v>
      </c>
      <c r="BJ218" s="19" t="s">
        <v>79</v>
      </c>
      <c r="BK218" s="227">
        <f>ROUND(I218*H218,2)</f>
        <v>0</v>
      </c>
      <c r="BL218" s="19" t="s">
        <v>303</v>
      </c>
      <c r="BM218" s="226" t="s">
        <v>2415</v>
      </c>
    </row>
    <row r="219" s="14" customFormat="1">
      <c r="A219" s="14"/>
      <c r="B219" s="244"/>
      <c r="C219" s="245"/>
      <c r="D219" s="235" t="s">
        <v>307</v>
      </c>
      <c r="E219" s="246" t="s">
        <v>21</v>
      </c>
      <c r="F219" s="247" t="s">
        <v>2416</v>
      </c>
      <c r="G219" s="245"/>
      <c r="H219" s="248">
        <v>1</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307</v>
      </c>
      <c r="AU219" s="254" t="s">
        <v>81</v>
      </c>
      <c r="AV219" s="14" t="s">
        <v>81</v>
      </c>
      <c r="AW219" s="14" t="s">
        <v>33</v>
      </c>
      <c r="AX219" s="14" t="s">
        <v>72</v>
      </c>
      <c r="AY219" s="254" t="s">
        <v>295</v>
      </c>
    </row>
    <row r="220" s="15" customFormat="1">
      <c r="A220" s="15"/>
      <c r="B220" s="255"/>
      <c r="C220" s="256"/>
      <c r="D220" s="235" t="s">
        <v>307</v>
      </c>
      <c r="E220" s="257" t="s">
        <v>21</v>
      </c>
      <c r="F220" s="258" t="s">
        <v>312</v>
      </c>
      <c r="G220" s="256"/>
      <c r="H220" s="259">
        <v>1</v>
      </c>
      <c r="I220" s="260"/>
      <c r="J220" s="256"/>
      <c r="K220" s="256"/>
      <c r="L220" s="261"/>
      <c r="M220" s="262"/>
      <c r="N220" s="263"/>
      <c r="O220" s="263"/>
      <c r="P220" s="263"/>
      <c r="Q220" s="263"/>
      <c r="R220" s="263"/>
      <c r="S220" s="263"/>
      <c r="T220" s="264"/>
      <c r="U220" s="15"/>
      <c r="V220" s="15"/>
      <c r="W220" s="15"/>
      <c r="X220" s="15"/>
      <c r="Y220" s="15"/>
      <c r="Z220" s="15"/>
      <c r="AA220" s="15"/>
      <c r="AB220" s="15"/>
      <c r="AC220" s="15"/>
      <c r="AD220" s="15"/>
      <c r="AE220" s="15"/>
      <c r="AT220" s="265" t="s">
        <v>307</v>
      </c>
      <c r="AU220" s="265" t="s">
        <v>81</v>
      </c>
      <c r="AV220" s="15" t="s">
        <v>303</v>
      </c>
      <c r="AW220" s="15" t="s">
        <v>33</v>
      </c>
      <c r="AX220" s="15" t="s">
        <v>79</v>
      </c>
      <c r="AY220" s="265" t="s">
        <v>295</v>
      </c>
    </row>
    <row r="221" s="12" customFormat="1" ht="22.8" customHeight="1">
      <c r="A221" s="12"/>
      <c r="B221" s="199"/>
      <c r="C221" s="200"/>
      <c r="D221" s="201" t="s">
        <v>71</v>
      </c>
      <c r="E221" s="213" t="s">
        <v>380</v>
      </c>
      <c r="F221" s="213" t="s">
        <v>381</v>
      </c>
      <c r="G221" s="200"/>
      <c r="H221" s="200"/>
      <c r="I221" s="203"/>
      <c r="J221" s="214">
        <f>BK221</f>
        <v>0</v>
      </c>
      <c r="K221" s="200"/>
      <c r="L221" s="205"/>
      <c r="M221" s="206"/>
      <c r="N221" s="207"/>
      <c r="O221" s="207"/>
      <c r="P221" s="208">
        <f>SUM(P222:P268)</f>
        <v>0</v>
      </c>
      <c r="Q221" s="207"/>
      <c r="R221" s="208">
        <f>SUM(R222:R268)</f>
        <v>0.91811999999999994</v>
      </c>
      <c r="S221" s="207"/>
      <c r="T221" s="209">
        <f>SUM(T222:T268)</f>
        <v>0</v>
      </c>
      <c r="U221" s="12"/>
      <c r="V221" s="12"/>
      <c r="W221" s="12"/>
      <c r="X221" s="12"/>
      <c r="Y221" s="12"/>
      <c r="Z221" s="12"/>
      <c r="AA221" s="12"/>
      <c r="AB221" s="12"/>
      <c r="AC221" s="12"/>
      <c r="AD221" s="12"/>
      <c r="AE221" s="12"/>
      <c r="AR221" s="210" t="s">
        <v>81</v>
      </c>
      <c r="AT221" s="211" t="s">
        <v>71</v>
      </c>
      <c r="AU221" s="211" t="s">
        <v>79</v>
      </c>
      <c r="AY221" s="210" t="s">
        <v>295</v>
      </c>
      <c r="BK221" s="212">
        <f>SUM(BK222:BK268)</f>
        <v>0</v>
      </c>
    </row>
    <row r="222" s="2" customFormat="1" ht="55.5" customHeight="1">
      <c r="A222" s="40"/>
      <c r="B222" s="41"/>
      <c r="C222" s="215" t="s">
        <v>520</v>
      </c>
      <c r="D222" s="215" t="s">
        <v>298</v>
      </c>
      <c r="E222" s="216" t="s">
        <v>1312</v>
      </c>
      <c r="F222" s="217" t="s">
        <v>1313</v>
      </c>
      <c r="G222" s="218" t="s">
        <v>301</v>
      </c>
      <c r="H222" s="219">
        <v>5.75</v>
      </c>
      <c r="I222" s="220"/>
      <c r="J222" s="221">
        <f>ROUND(I222*H222,2)</f>
        <v>0</v>
      </c>
      <c r="K222" s="217" t="s">
        <v>302</v>
      </c>
      <c r="L222" s="46"/>
      <c r="M222" s="222" t="s">
        <v>21</v>
      </c>
      <c r="N222" s="223" t="s">
        <v>43</v>
      </c>
      <c r="O222" s="86"/>
      <c r="P222" s="224">
        <f>O222*H222</f>
        <v>0</v>
      </c>
      <c r="Q222" s="224">
        <v>0.025389999999999999</v>
      </c>
      <c r="R222" s="224">
        <f>Q222*H222</f>
        <v>0.1459925</v>
      </c>
      <c r="S222" s="224">
        <v>0</v>
      </c>
      <c r="T222" s="225">
        <f>S222*H222</f>
        <v>0</v>
      </c>
      <c r="U222" s="40"/>
      <c r="V222" s="40"/>
      <c r="W222" s="40"/>
      <c r="X222" s="40"/>
      <c r="Y222" s="40"/>
      <c r="Z222" s="40"/>
      <c r="AA222" s="40"/>
      <c r="AB222" s="40"/>
      <c r="AC222" s="40"/>
      <c r="AD222" s="40"/>
      <c r="AE222" s="40"/>
      <c r="AR222" s="226" t="s">
        <v>373</v>
      </c>
      <c r="AT222" s="226" t="s">
        <v>298</v>
      </c>
      <c r="AU222" s="226" t="s">
        <v>81</v>
      </c>
      <c r="AY222" s="19" t="s">
        <v>295</v>
      </c>
      <c r="BE222" s="227">
        <f>IF(N222="základní",J222,0)</f>
        <v>0</v>
      </c>
      <c r="BF222" s="227">
        <f>IF(N222="snížená",J222,0)</f>
        <v>0</v>
      </c>
      <c r="BG222" s="227">
        <f>IF(N222="zákl. přenesená",J222,0)</f>
        <v>0</v>
      </c>
      <c r="BH222" s="227">
        <f>IF(N222="sníž. přenesená",J222,0)</f>
        <v>0</v>
      </c>
      <c r="BI222" s="227">
        <f>IF(N222="nulová",J222,0)</f>
        <v>0</v>
      </c>
      <c r="BJ222" s="19" t="s">
        <v>79</v>
      </c>
      <c r="BK222" s="227">
        <f>ROUND(I222*H222,2)</f>
        <v>0</v>
      </c>
      <c r="BL222" s="19" t="s">
        <v>373</v>
      </c>
      <c r="BM222" s="226" t="s">
        <v>2417</v>
      </c>
    </row>
    <row r="223" s="2" customFormat="1">
      <c r="A223" s="40"/>
      <c r="B223" s="41"/>
      <c r="C223" s="42"/>
      <c r="D223" s="228" t="s">
        <v>305</v>
      </c>
      <c r="E223" s="42"/>
      <c r="F223" s="229" t="s">
        <v>1315</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305</v>
      </c>
      <c r="AU223" s="19" t="s">
        <v>81</v>
      </c>
    </row>
    <row r="224" s="13" customFormat="1">
      <c r="A224" s="13"/>
      <c r="B224" s="233"/>
      <c r="C224" s="234"/>
      <c r="D224" s="235" t="s">
        <v>307</v>
      </c>
      <c r="E224" s="236" t="s">
        <v>21</v>
      </c>
      <c r="F224" s="237" t="s">
        <v>1316</v>
      </c>
      <c r="G224" s="234"/>
      <c r="H224" s="236" t="s">
        <v>21</v>
      </c>
      <c r="I224" s="238"/>
      <c r="J224" s="234"/>
      <c r="K224" s="234"/>
      <c r="L224" s="239"/>
      <c r="M224" s="240"/>
      <c r="N224" s="241"/>
      <c r="O224" s="241"/>
      <c r="P224" s="241"/>
      <c r="Q224" s="241"/>
      <c r="R224" s="241"/>
      <c r="S224" s="241"/>
      <c r="T224" s="242"/>
      <c r="U224" s="13"/>
      <c r="V224" s="13"/>
      <c r="W224" s="13"/>
      <c r="X224" s="13"/>
      <c r="Y224" s="13"/>
      <c r="Z224" s="13"/>
      <c r="AA224" s="13"/>
      <c r="AB224" s="13"/>
      <c r="AC224" s="13"/>
      <c r="AD224" s="13"/>
      <c r="AE224" s="13"/>
      <c r="AT224" s="243" t="s">
        <v>307</v>
      </c>
      <c r="AU224" s="243" t="s">
        <v>81</v>
      </c>
      <c r="AV224" s="13" t="s">
        <v>79</v>
      </c>
      <c r="AW224" s="13" t="s">
        <v>33</v>
      </c>
      <c r="AX224" s="13" t="s">
        <v>72</v>
      </c>
      <c r="AY224" s="243" t="s">
        <v>295</v>
      </c>
    </row>
    <row r="225" s="14" customFormat="1">
      <c r="A225" s="14"/>
      <c r="B225" s="244"/>
      <c r="C225" s="245"/>
      <c r="D225" s="235" t="s">
        <v>307</v>
      </c>
      <c r="E225" s="246" t="s">
        <v>21</v>
      </c>
      <c r="F225" s="247" t="s">
        <v>2418</v>
      </c>
      <c r="G225" s="245"/>
      <c r="H225" s="248">
        <v>5.75</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307</v>
      </c>
      <c r="AU225" s="254" t="s">
        <v>81</v>
      </c>
      <c r="AV225" s="14" t="s">
        <v>81</v>
      </c>
      <c r="AW225" s="14" t="s">
        <v>33</v>
      </c>
      <c r="AX225" s="14" t="s">
        <v>72</v>
      </c>
      <c r="AY225" s="254" t="s">
        <v>295</v>
      </c>
    </row>
    <row r="226" s="15" customFormat="1">
      <c r="A226" s="15"/>
      <c r="B226" s="255"/>
      <c r="C226" s="256"/>
      <c r="D226" s="235" t="s">
        <v>307</v>
      </c>
      <c r="E226" s="257" t="s">
        <v>21</v>
      </c>
      <c r="F226" s="258" t="s">
        <v>312</v>
      </c>
      <c r="G226" s="256"/>
      <c r="H226" s="259">
        <v>5.75</v>
      </c>
      <c r="I226" s="260"/>
      <c r="J226" s="256"/>
      <c r="K226" s="256"/>
      <c r="L226" s="261"/>
      <c r="M226" s="262"/>
      <c r="N226" s="263"/>
      <c r="O226" s="263"/>
      <c r="P226" s="263"/>
      <c r="Q226" s="263"/>
      <c r="R226" s="263"/>
      <c r="S226" s="263"/>
      <c r="T226" s="264"/>
      <c r="U226" s="15"/>
      <c r="V226" s="15"/>
      <c r="W226" s="15"/>
      <c r="X226" s="15"/>
      <c r="Y226" s="15"/>
      <c r="Z226" s="15"/>
      <c r="AA226" s="15"/>
      <c r="AB226" s="15"/>
      <c r="AC226" s="15"/>
      <c r="AD226" s="15"/>
      <c r="AE226" s="15"/>
      <c r="AT226" s="265" t="s">
        <v>307</v>
      </c>
      <c r="AU226" s="265" t="s">
        <v>81</v>
      </c>
      <c r="AV226" s="15" t="s">
        <v>303</v>
      </c>
      <c r="AW226" s="15" t="s">
        <v>33</v>
      </c>
      <c r="AX226" s="15" t="s">
        <v>79</v>
      </c>
      <c r="AY226" s="265" t="s">
        <v>295</v>
      </c>
    </row>
    <row r="227" s="2" customFormat="1" ht="55.5" customHeight="1">
      <c r="A227" s="40"/>
      <c r="B227" s="41"/>
      <c r="C227" s="215" t="s">
        <v>525</v>
      </c>
      <c r="D227" s="215" t="s">
        <v>298</v>
      </c>
      <c r="E227" s="216" t="s">
        <v>1330</v>
      </c>
      <c r="F227" s="217" t="s">
        <v>1331</v>
      </c>
      <c r="G227" s="218" t="s">
        <v>301</v>
      </c>
      <c r="H227" s="219">
        <v>7</v>
      </c>
      <c r="I227" s="220"/>
      <c r="J227" s="221">
        <f>ROUND(I227*H227,2)</f>
        <v>0</v>
      </c>
      <c r="K227" s="217" t="s">
        <v>302</v>
      </c>
      <c r="L227" s="46"/>
      <c r="M227" s="222" t="s">
        <v>21</v>
      </c>
      <c r="N227" s="223" t="s">
        <v>43</v>
      </c>
      <c r="O227" s="86"/>
      <c r="P227" s="224">
        <f>O227*H227</f>
        <v>0</v>
      </c>
      <c r="Q227" s="224">
        <v>0.056890000000000003</v>
      </c>
      <c r="R227" s="224">
        <f>Q227*H227</f>
        <v>0.39823000000000003</v>
      </c>
      <c r="S227" s="224">
        <v>0</v>
      </c>
      <c r="T227" s="225">
        <f>S227*H227</f>
        <v>0</v>
      </c>
      <c r="U227" s="40"/>
      <c r="V227" s="40"/>
      <c r="W227" s="40"/>
      <c r="X227" s="40"/>
      <c r="Y227" s="40"/>
      <c r="Z227" s="40"/>
      <c r="AA227" s="40"/>
      <c r="AB227" s="40"/>
      <c r="AC227" s="40"/>
      <c r="AD227" s="40"/>
      <c r="AE227" s="40"/>
      <c r="AR227" s="226" t="s">
        <v>373</v>
      </c>
      <c r="AT227" s="226" t="s">
        <v>298</v>
      </c>
      <c r="AU227" s="226" t="s">
        <v>81</v>
      </c>
      <c r="AY227" s="19" t="s">
        <v>295</v>
      </c>
      <c r="BE227" s="227">
        <f>IF(N227="základní",J227,0)</f>
        <v>0</v>
      </c>
      <c r="BF227" s="227">
        <f>IF(N227="snížená",J227,0)</f>
        <v>0</v>
      </c>
      <c r="BG227" s="227">
        <f>IF(N227="zákl. přenesená",J227,0)</f>
        <v>0</v>
      </c>
      <c r="BH227" s="227">
        <f>IF(N227="sníž. přenesená",J227,0)</f>
        <v>0</v>
      </c>
      <c r="BI227" s="227">
        <f>IF(N227="nulová",J227,0)</f>
        <v>0</v>
      </c>
      <c r="BJ227" s="19" t="s">
        <v>79</v>
      </c>
      <c r="BK227" s="227">
        <f>ROUND(I227*H227,2)</f>
        <v>0</v>
      </c>
      <c r="BL227" s="19" t="s">
        <v>373</v>
      </c>
      <c r="BM227" s="226" t="s">
        <v>2419</v>
      </c>
    </row>
    <row r="228" s="2" customFormat="1">
      <c r="A228" s="40"/>
      <c r="B228" s="41"/>
      <c r="C228" s="42"/>
      <c r="D228" s="228" t="s">
        <v>305</v>
      </c>
      <c r="E228" s="42"/>
      <c r="F228" s="229" t="s">
        <v>1333</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305</v>
      </c>
      <c r="AU228" s="19" t="s">
        <v>81</v>
      </c>
    </row>
    <row r="229" s="13" customFormat="1">
      <c r="A229" s="13"/>
      <c r="B229" s="233"/>
      <c r="C229" s="234"/>
      <c r="D229" s="235" t="s">
        <v>307</v>
      </c>
      <c r="E229" s="236" t="s">
        <v>21</v>
      </c>
      <c r="F229" s="237" t="s">
        <v>1334</v>
      </c>
      <c r="G229" s="234"/>
      <c r="H229" s="236" t="s">
        <v>21</v>
      </c>
      <c r="I229" s="238"/>
      <c r="J229" s="234"/>
      <c r="K229" s="234"/>
      <c r="L229" s="239"/>
      <c r="M229" s="240"/>
      <c r="N229" s="241"/>
      <c r="O229" s="241"/>
      <c r="P229" s="241"/>
      <c r="Q229" s="241"/>
      <c r="R229" s="241"/>
      <c r="S229" s="241"/>
      <c r="T229" s="242"/>
      <c r="U229" s="13"/>
      <c r="V229" s="13"/>
      <c r="W229" s="13"/>
      <c r="X229" s="13"/>
      <c r="Y229" s="13"/>
      <c r="Z229" s="13"/>
      <c r="AA229" s="13"/>
      <c r="AB229" s="13"/>
      <c r="AC229" s="13"/>
      <c r="AD229" s="13"/>
      <c r="AE229" s="13"/>
      <c r="AT229" s="243" t="s">
        <v>307</v>
      </c>
      <c r="AU229" s="243" t="s">
        <v>81</v>
      </c>
      <c r="AV229" s="13" t="s">
        <v>79</v>
      </c>
      <c r="AW229" s="13" t="s">
        <v>33</v>
      </c>
      <c r="AX229" s="13" t="s">
        <v>72</v>
      </c>
      <c r="AY229" s="243" t="s">
        <v>295</v>
      </c>
    </row>
    <row r="230" s="14" customFormat="1">
      <c r="A230" s="14"/>
      <c r="B230" s="244"/>
      <c r="C230" s="245"/>
      <c r="D230" s="235" t="s">
        <v>307</v>
      </c>
      <c r="E230" s="246" t="s">
        <v>21</v>
      </c>
      <c r="F230" s="247" t="s">
        <v>2420</v>
      </c>
      <c r="G230" s="245"/>
      <c r="H230" s="248">
        <v>7</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307</v>
      </c>
      <c r="AU230" s="254" t="s">
        <v>81</v>
      </c>
      <c r="AV230" s="14" t="s">
        <v>81</v>
      </c>
      <c r="AW230" s="14" t="s">
        <v>33</v>
      </c>
      <c r="AX230" s="14" t="s">
        <v>72</v>
      </c>
      <c r="AY230" s="254" t="s">
        <v>295</v>
      </c>
    </row>
    <row r="231" s="15" customFormat="1">
      <c r="A231" s="15"/>
      <c r="B231" s="255"/>
      <c r="C231" s="256"/>
      <c r="D231" s="235" t="s">
        <v>307</v>
      </c>
      <c r="E231" s="257" t="s">
        <v>21</v>
      </c>
      <c r="F231" s="258" t="s">
        <v>312</v>
      </c>
      <c r="G231" s="256"/>
      <c r="H231" s="259">
        <v>7</v>
      </c>
      <c r="I231" s="260"/>
      <c r="J231" s="256"/>
      <c r="K231" s="256"/>
      <c r="L231" s="261"/>
      <c r="M231" s="262"/>
      <c r="N231" s="263"/>
      <c r="O231" s="263"/>
      <c r="P231" s="263"/>
      <c r="Q231" s="263"/>
      <c r="R231" s="263"/>
      <c r="S231" s="263"/>
      <c r="T231" s="264"/>
      <c r="U231" s="15"/>
      <c r="V231" s="15"/>
      <c r="W231" s="15"/>
      <c r="X231" s="15"/>
      <c r="Y231" s="15"/>
      <c r="Z231" s="15"/>
      <c r="AA231" s="15"/>
      <c r="AB231" s="15"/>
      <c r="AC231" s="15"/>
      <c r="AD231" s="15"/>
      <c r="AE231" s="15"/>
      <c r="AT231" s="265" t="s">
        <v>307</v>
      </c>
      <c r="AU231" s="265" t="s">
        <v>81</v>
      </c>
      <c r="AV231" s="15" t="s">
        <v>303</v>
      </c>
      <c r="AW231" s="15" t="s">
        <v>33</v>
      </c>
      <c r="AX231" s="15" t="s">
        <v>79</v>
      </c>
      <c r="AY231" s="265" t="s">
        <v>295</v>
      </c>
    </row>
    <row r="232" s="2" customFormat="1" ht="37.8" customHeight="1">
      <c r="A232" s="40"/>
      <c r="B232" s="41"/>
      <c r="C232" s="215" t="s">
        <v>532</v>
      </c>
      <c r="D232" s="215" t="s">
        <v>298</v>
      </c>
      <c r="E232" s="216" t="s">
        <v>2421</v>
      </c>
      <c r="F232" s="217" t="s">
        <v>2422</v>
      </c>
      <c r="G232" s="218" t="s">
        <v>301</v>
      </c>
      <c r="H232" s="219">
        <v>5.75</v>
      </c>
      <c r="I232" s="220"/>
      <c r="J232" s="221">
        <f>ROUND(I232*H232,2)</f>
        <v>0</v>
      </c>
      <c r="K232" s="217" t="s">
        <v>523</v>
      </c>
      <c r="L232" s="46"/>
      <c r="M232" s="222" t="s">
        <v>21</v>
      </c>
      <c r="N232" s="223" t="s">
        <v>43</v>
      </c>
      <c r="O232" s="86"/>
      <c r="P232" s="224">
        <f>O232*H232</f>
        <v>0</v>
      </c>
      <c r="Q232" s="224">
        <v>0.056890000000000003</v>
      </c>
      <c r="R232" s="224">
        <f>Q232*H232</f>
        <v>0.32711750000000001</v>
      </c>
      <c r="S232" s="224">
        <v>0</v>
      </c>
      <c r="T232" s="225">
        <f>S232*H232</f>
        <v>0</v>
      </c>
      <c r="U232" s="40"/>
      <c r="V232" s="40"/>
      <c r="W232" s="40"/>
      <c r="X232" s="40"/>
      <c r="Y232" s="40"/>
      <c r="Z232" s="40"/>
      <c r="AA232" s="40"/>
      <c r="AB232" s="40"/>
      <c r="AC232" s="40"/>
      <c r="AD232" s="40"/>
      <c r="AE232" s="40"/>
      <c r="AR232" s="226" t="s">
        <v>373</v>
      </c>
      <c r="AT232" s="226" t="s">
        <v>298</v>
      </c>
      <c r="AU232" s="226" t="s">
        <v>81</v>
      </c>
      <c r="AY232" s="19" t="s">
        <v>295</v>
      </c>
      <c r="BE232" s="227">
        <f>IF(N232="základní",J232,0)</f>
        <v>0</v>
      </c>
      <c r="BF232" s="227">
        <f>IF(N232="snížená",J232,0)</f>
        <v>0</v>
      </c>
      <c r="BG232" s="227">
        <f>IF(N232="zákl. přenesená",J232,0)</f>
        <v>0</v>
      </c>
      <c r="BH232" s="227">
        <f>IF(N232="sníž. přenesená",J232,0)</f>
        <v>0</v>
      </c>
      <c r="BI232" s="227">
        <f>IF(N232="nulová",J232,0)</f>
        <v>0</v>
      </c>
      <c r="BJ232" s="19" t="s">
        <v>79</v>
      </c>
      <c r="BK232" s="227">
        <f>ROUND(I232*H232,2)</f>
        <v>0</v>
      </c>
      <c r="BL232" s="19" t="s">
        <v>373</v>
      </c>
      <c r="BM232" s="226" t="s">
        <v>2423</v>
      </c>
    </row>
    <row r="233" s="13" customFormat="1">
      <c r="A233" s="13"/>
      <c r="B233" s="233"/>
      <c r="C233" s="234"/>
      <c r="D233" s="235" t="s">
        <v>307</v>
      </c>
      <c r="E233" s="236" t="s">
        <v>21</v>
      </c>
      <c r="F233" s="237" t="s">
        <v>2424</v>
      </c>
      <c r="G233" s="234"/>
      <c r="H233" s="236" t="s">
        <v>21</v>
      </c>
      <c r="I233" s="238"/>
      <c r="J233" s="234"/>
      <c r="K233" s="234"/>
      <c r="L233" s="239"/>
      <c r="M233" s="240"/>
      <c r="N233" s="241"/>
      <c r="O233" s="241"/>
      <c r="P233" s="241"/>
      <c r="Q233" s="241"/>
      <c r="R233" s="241"/>
      <c r="S233" s="241"/>
      <c r="T233" s="242"/>
      <c r="U233" s="13"/>
      <c r="V233" s="13"/>
      <c r="W233" s="13"/>
      <c r="X233" s="13"/>
      <c r="Y233" s="13"/>
      <c r="Z233" s="13"/>
      <c r="AA233" s="13"/>
      <c r="AB233" s="13"/>
      <c r="AC233" s="13"/>
      <c r="AD233" s="13"/>
      <c r="AE233" s="13"/>
      <c r="AT233" s="243" t="s">
        <v>307</v>
      </c>
      <c r="AU233" s="243" t="s">
        <v>81</v>
      </c>
      <c r="AV233" s="13" t="s">
        <v>79</v>
      </c>
      <c r="AW233" s="13" t="s">
        <v>33</v>
      </c>
      <c r="AX233" s="13" t="s">
        <v>72</v>
      </c>
      <c r="AY233" s="243" t="s">
        <v>295</v>
      </c>
    </row>
    <row r="234" s="14" customFormat="1">
      <c r="A234" s="14"/>
      <c r="B234" s="244"/>
      <c r="C234" s="245"/>
      <c r="D234" s="235" t="s">
        <v>307</v>
      </c>
      <c r="E234" s="246" t="s">
        <v>21</v>
      </c>
      <c r="F234" s="247" t="s">
        <v>2418</v>
      </c>
      <c r="G234" s="245"/>
      <c r="H234" s="248">
        <v>5.75</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307</v>
      </c>
      <c r="AU234" s="254" t="s">
        <v>81</v>
      </c>
      <c r="AV234" s="14" t="s">
        <v>81</v>
      </c>
      <c r="AW234" s="14" t="s">
        <v>33</v>
      </c>
      <c r="AX234" s="14" t="s">
        <v>72</v>
      </c>
      <c r="AY234" s="254" t="s">
        <v>295</v>
      </c>
    </row>
    <row r="235" s="15" customFormat="1">
      <c r="A235" s="15"/>
      <c r="B235" s="255"/>
      <c r="C235" s="256"/>
      <c r="D235" s="235" t="s">
        <v>307</v>
      </c>
      <c r="E235" s="257" t="s">
        <v>21</v>
      </c>
      <c r="F235" s="258" t="s">
        <v>312</v>
      </c>
      <c r="G235" s="256"/>
      <c r="H235" s="259">
        <v>5.75</v>
      </c>
      <c r="I235" s="260"/>
      <c r="J235" s="256"/>
      <c r="K235" s="256"/>
      <c r="L235" s="261"/>
      <c r="M235" s="262"/>
      <c r="N235" s="263"/>
      <c r="O235" s="263"/>
      <c r="P235" s="263"/>
      <c r="Q235" s="263"/>
      <c r="R235" s="263"/>
      <c r="S235" s="263"/>
      <c r="T235" s="264"/>
      <c r="U235" s="15"/>
      <c r="V235" s="15"/>
      <c r="W235" s="15"/>
      <c r="X235" s="15"/>
      <c r="Y235" s="15"/>
      <c r="Z235" s="15"/>
      <c r="AA235" s="15"/>
      <c r="AB235" s="15"/>
      <c r="AC235" s="15"/>
      <c r="AD235" s="15"/>
      <c r="AE235" s="15"/>
      <c r="AT235" s="265" t="s">
        <v>307</v>
      </c>
      <c r="AU235" s="265" t="s">
        <v>81</v>
      </c>
      <c r="AV235" s="15" t="s">
        <v>303</v>
      </c>
      <c r="AW235" s="15" t="s">
        <v>33</v>
      </c>
      <c r="AX235" s="15" t="s">
        <v>79</v>
      </c>
      <c r="AY235" s="265" t="s">
        <v>295</v>
      </c>
    </row>
    <row r="236" s="2" customFormat="1" ht="33" customHeight="1">
      <c r="A236" s="40"/>
      <c r="B236" s="41"/>
      <c r="C236" s="215" t="s">
        <v>538</v>
      </c>
      <c r="D236" s="215" t="s">
        <v>298</v>
      </c>
      <c r="E236" s="216" t="s">
        <v>1408</v>
      </c>
      <c r="F236" s="217" t="s">
        <v>1409</v>
      </c>
      <c r="G236" s="218" t="s">
        <v>459</v>
      </c>
      <c r="H236" s="219">
        <v>1</v>
      </c>
      <c r="I236" s="220"/>
      <c r="J236" s="221">
        <f>ROUND(I236*H236,2)</f>
        <v>0</v>
      </c>
      <c r="K236" s="217" t="s">
        <v>302</v>
      </c>
      <c r="L236" s="46"/>
      <c r="M236" s="222" t="s">
        <v>21</v>
      </c>
      <c r="N236" s="223" t="s">
        <v>43</v>
      </c>
      <c r="O236" s="86"/>
      <c r="P236" s="224">
        <f>O236*H236</f>
        <v>0</v>
      </c>
      <c r="Q236" s="224">
        <v>1.0000000000000001E-05</v>
      </c>
      <c r="R236" s="224">
        <f>Q236*H236</f>
        <v>1.0000000000000001E-05</v>
      </c>
      <c r="S236" s="224">
        <v>0</v>
      </c>
      <c r="T236" s="225">
        <f>S236*H236</f>
        <v>0</v>
      </c>
      <c r="U236" s="40"/>
      <c r="V236" s="40"/>
      <c r="W236" s="40"/>
      <c r="X236" s="40"/>
      <c r="Y236" s="40"/>
      <c r="Z236" s="40"/>
      <c r="AA236" s="40"/>
      <c r="AB236" s="40"/>
      <c r="AC236" s="40"/>
      <c r="AD236" s="40"/>
      <c r="AE236" s="40"/>
      <c r="AR236" s="226" t="s">
        <v>373</v>
      </c>
      <c r="AT236" s="226" t="s">
        <v>298</v>
      </c>
      <c r="AU236" s="226" t="s">
        <v>81</v>
      </c>
      <c r="AY236" s="19" t="s">
        <v>295</v>
      </c>
      <c r="BE236" s="227">
        <f>IF(N236="základní",J236,0)</f>
        <v>0</v>
      </c>
      <c r="BF236" s="227">
        <f>IF(N236="snížená",J236,0)</f>
        <v>0</v>
      </c>
      <c r="BG236" s="227">
        <f>IF(N236="zákl. přenesená",J236,0)</f>
        <v>0</v>
      </c>
      <c r="BH236" s="227">
        <f>IF(N236="sníž. přenesená",J236,0)</f>
        <v>0</v>
      </c>
      <c r="BI236" s="227">
        <f>IF(N236="nulová",J236,0)</f>
        <v>0</v>
      </c>
      <c r="BJ236" s="19" t="s">
        <v>79</v>
      </c>
      <c r="BK236" s="227">
        <f>ROUND(I236*H236,2)</f>
        <v>0</v>
      </c>
      <c r="BL236" s="19" t="s">
        <v>373</v>
      </c>
      <c r="BM236" s="226" t="s">
        <v>2425</v>
      </c>
    </row>
    <row r="237" s="2" customFormat="1">
      <c r="A237" s="40"/>
      <c r="B237" s="41"/>
      <c r="C237" s="42"/>
      <c r="D237" s="228" t="s">
        <v>305</v>
      </c>
      <c r="E237" s="42"/>
      <c r="F237" s="229" t="s">
        <v>1411</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305</v>
      </c>
      <c r="AU237" s="19" t="s">
        <v>81</v>
      </c>
    </row>
    <row r="238" s="2" customFormat="1" ht="24.15" customHeight="1">
      <c r="A238" s="40"/>
      <c r="B238" s="41"/>
      <c r="C238" s="286" t="s">
        <v>545</v>
      </c>
      <c r="D238" s="286" t="s">
        <v>947</v>
      </c>
      <c r="E238" s="287" t="s">
        <v>1412</v>
      </c>
      <c r="F238" s="288" t="s">
        <v>1413</v>
      </c>
      <c r="G238" s="289" t="s">
        <v>459</v>
      </c>
      <c r="H238" s="290">
        <v>1</v>
      </c>
      <c r="I238" s="291"/>
      <c r="J238" s="292">
        <f>ROUND(I238*H238,2)</f>
        <v>0</v>
      </c>
      <c r="K238" s="288" t="s">
        <v>302</v>
      </c>
      <c r="L238" s="293"/>
      <c r="M238" s="294" t="s">
        <v>21</v>
      </c>
      <c r="N238" s="295" t="s">
        <v>43</v>
      </c>
      <c r="O238" s="86"/>
      <c r="P238" s="224">
        <f>O238*H238</f>
        <v>0</v>
      </c>
      <c r="Q238" s="224">
        <v>0.0025000000000000001</v>
      </c>
      <c r="R238" s="224">
        <f>Q238*H238</f>
        <v>0.0025000000000000001</v>
      </c>
      <c r="S238" s="224">
        <v>0</v>
      </c>
      <c r="T238" s="225">
        <f>S238*H238</f>
        <v>0</v>
      </c>
      <c r="U238" s="40"/>
      <c r="V238" s="40"/>
      <c r="W238" s="40"/>
      <c r="X238" s="40"/>
      <c r="Y238" s="40"/>
      <c r="Z238" s="40"/>
      <c r="AA238" s="40"/>
      <c r="AB238" s="40"/>
      <c r="AC238" s="40"/>
      <c r="AD238" s="40"/>
      <c r="AE238" s="40"/>
      <c r="AR238" s="226" t="s">
        <v>997</v>
      </c>
      <c r="AT238" s="226" t="s">
        <v>947</v>
      </c>
      <c r="AU238" s="226" t="s">
        <v>81</v>
      </c>
      <c r="AY238" s="19" t="s">
        <v>295</v>
      </c>
      <c r="BE238" s="227">
        <f>IF(N238="základní",J238,0)</f>
        <v>0</v>
      </c>
      <c r="BF238" s="227">
        <f>IF(N238="snížená",J238,0)</f>
        <v>0</v>
      </c>
      <c r="BG238" s="227">
        <f>IF(N238="zákl. přenesená",J238,0)</f>
        <v>0</v>
      </c>
      <c r="BH238" s="227">
        <f>IF(N238="sníž. přenesená",J238,0)</f>
        <v>0</v>
      </c>
      <c r="BI238" s="227">
        <f>IF(N238="nulová",J238,0)</f>
        <v>0</v>
      </c>
      <c r="BJ238" s="19" t="s">
        <v>79</v>
      </c>
      <c r="BK238" s="227">
        <f>ROUND(I238*H238,2)</f>
        <v>0</v>
      </c>
      <c r="BL238" s="19" t="s">
        <v>373</v>
      </c>
      <c r="BM238" s="226" t="s">
        <v>2426</v>
      </c>
    </row>
    <row r="239" s="2" customFormat="1" ht="33" customHeight="1">
      <c r="A239" s="40"/>
      <c r="B239" s="41"/>
      <c r="C239" s="215" t="s">
        <v>550</v>
      </c>
      <c r="D239" s="215" t="s">
        <v>298</v>
      </c>
      <c r="E239" s="216" t="s">
        <v>1415</v>
      </c>
      <c r="F239" s="217" t="s">
        <v>1416</v>
      </c>
      <c r="G239" s="218" t="s">
        <v>459</v>
      </c>
      <c r="H239" s="219">
        <v>1</v>
      </c>
      <c r="I239" s="220"/>
      <c r="J239" s="221">
        <f>ROUND(I239*H239,2)</f>
        <v>0</v>
      </c>
      <c r="K239" s="217" t="s">
        <v>302</v>
      </c>
      <c r="L239" s="46"/>
      <c r="M239" s="222" t="s">
        <v>21</v>
      </c>
      <c r="N239" s="223" t="s">
        <v>43</v>
      </c>
      <c r="O239" s="86"/>
      <c r="P239" s="224">
        <f>O239*H239</f>
        <v>0</v>
      </c>
      <c r="Q239" s="224">
        <v>1.0000000000000001E-05</v>
      </c>
      <c r="R239" s="224">
        <f>Q239*H239</f>
        <v>1.0000000000000001E-05</v>
      </c>
      <c r="S239" s="224">
        <v>0</v>
      </c>
      <c r="T239" s="225">
        <f>S239*H239</f>
        <v>0</v>
      </c>
      <c r="U239" s="40"/>
      <c r="V239" s="40"/>
      <c r="W239" s="40"/>
      <c r="X239" s="40"/>
      <c r="Y239" s="40"/>
      <c r="Z239" s="40"/>
      <c r="AA239" s="40"/>
      <c r="AB239" s="40"/>
      <c r="AC239" s="40"/>
      <c r="AD239" s="40"/>
      <c r="AE239" s="40"/>
      <c r="AR239" s="226" t="s">
        <v>373</v>
      </c>
      <c r="AT239" s="226" t="s">
        <v>298</v>
      </c>
      <c r="AU239" s="226" t="s">
        <v>81</v>
      </c>
      <c r="AY239" s="19" t="s">
        <v>295</v>
      </c>
      <c r="BE239" s="227">
        <f>IF(N239="základní",J239,0)</f>
        <v>0</v>
      </c>
      <c r="BF239" s="227">
        <f>IF(N239="snížená",J239,0)</f>
        <v>0</v>
      </c>
      <c r="BG239" s="227">
        <f>IF(N239="zákl. přenesená",J239,0)</f>
        <v>0</v>
      </c>
      <c r="BH239" s="227">
        <f>IF(N239="sníž. přenesená",J239,0)</f>
        <v>0</v>
      </c>
      <c r="BI239" s="227">
        <f>IF(N239="nulová",J239,0)</f>
        <v>0</v>
      </c>
      <c r="BJ239" s="19" t="s">
        <v>79</v>
      </c>
      <c r="BK239" s="227">
        <f>ROUND(I239*H239,2)</f>
        <v>0</v>
      </c>
      <c r="BL239" s="19" t="s">
        <v>373</v>
      </c>
      <c r="BM239" s="226" t="s">
        <v>2427</v>
      </c>
    </row>
    <row r="240" s="2" customFormat="1">
      <c r="A240" s="40"/>
      <c r="B240" s="41"/>
      <c r="C240" s="42"/>
      <c r="D240" s="228" t="s">
        <v>305</v>
      </c>
      <c r="E240" s="42"/>
      <c r="F240" s="229" t="s">
        <v>1418</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305</v>
      </c>
      <c r="AU240" s="19" t="s">
        <v>81</v>
      </c>
    </row>
    <row r="241" s="2" customFormat="1" ht="24.15" customHeight="1">
      <c r="A241" s="40"/>
      <c r="B241" s="41"/>
      <c r="C241" s="286" t="s">
        <v>743</v>
      </c>
      <c r="D241" s="286" t="s">
        <v>947</v>
      </c>
      <c r="E241" s="287" t="s">
        <v>1419</v>
      </c>
      <c r="F241" s="288" t="s">
        <v>1420</v>
      </c>
      <c r="G241" s="289" t="s">
        <v>459</v>
      </c>
      <c r="H241" s="290">
        <v>1</v>
      </c>
      <c r="I241" s="291"/>
      <c r="J241" s="292">
        <f>ROUND(I241*H241,2)</f>
        <v>0</v>
      </c>
      <c r="K241" s="288" t="s">
        <v>302</v>
      </c>
      <c r="L241" s="293"/>
      <c r="M241" s="294" t="s">
        <v>21</v>
      </c>
      <c r="N241" s="295" t="s">
        <v>43</v>
      </c>
      <c r="O241" s="86"/>
      <c r="P241" s="224">
        <f>O241*H241</f>
        <v>0</v>
      </c>
      <c r="Q241" s="224">
        <v>0.0067000000000000002</v>
      </c>
      <c r="R241" s="224">
        <f>Q241*H241</f>
        <v>0.0067000000000000002</v>
      </c>
      <c r="S241" s="224">
        <v>0</v>
      </c>
      <c r="T241" s="225">
        <f>S241*H241</f>
        <v>0</v>
      </c>
      <c r="U241" s="40"/>
      <c r="V241" s="40"/>
      <c r="W241" s="40"/>
      <c r="X241" s="40"/>
      <c r="Y241" s="40"/>
      <c r="Z241" s="40"/>
      <c r="AA241" s="40"/>
      <c r="AB241" s="40"/>
      <c r="AC241" s="40"/>
      <c r="AD241" s="40"/>
      <c r="AE241" s="40"/>
      <c r="AR241" s="226" t="s">
        <v>997</v>
      </c>
      <c r="AT241" s="226" t="s">
        <v>947</v>
      </c>
      <c r="AU241" s="226" t="s">
        <v>81</v>
      </c>
      <c r="AY241" s="19" t="s">
        <v>295</v>
      </c>
      <c r="BE241" s="227">
        <f>IF(N241="základní",J241,0)</f>
        <v>0</v>
      </c>
      <c r="BF241" s="227">
        <f>IF(N241="snížená",J241,0)</f>
        <v>0</v>
      </c>
      <c r="BG241" s="227">
        <f>IF(N241="zákl. přenesená",J241,0)</f>
        <v>0</v>
      </c>
      <c r="BH241" s="227">
        <f>IF(N241="sníž. přenesená",J241,0)</f>
        <v>0</v>
      </c>
      <c r="BI241" s="227">
        <f>IF(N241="nulová",J241,0)</f>
        <v>0</v>
      </c>
      <c r="BJ241" s="19" t="s">
        <v>79</v>
      </c>
      <c r="BK241" s="227">
        <f>ROUND(I241*H241,2)</f>
        <v>0</v>
      </c>
      <c r="BL241" s="19" t="s">
        <v>373</v>
      </c>
      <c r="BM241" s="226" t="s">
        <v>2428</v>
      </c>
    </row>
    <row r="242" s="2" customFormat="1" ht="33" customHeight="1">
      <c r="A242" s="40"/>
      <c r="B242" s="41"/>
      <c r="C242" s="215" t="s">
        <v>1028</v>
      </c>
      <c r="D242" s="215" t="s">
        <v>298</v>
      </c>
      <c r="E242" s="216" t="s">
        <v>1422</v>
      </c>
      <c r="F242" s="217" t="s">
        <v>1423</v>
      </c>
      <c r="G242" s="218" t="s">
        <v>459</v>
      </c>
      <c r="H242" s="219">
        <v>2</v>
      </c>
      <c r="I242" s="220"/>
      <c r="J242" s="221">
        <f>ROUND(I242*H242,2)</f>
        <v>0</v>
      </c>
      <c r="K242" s="217" t="s">
        <v>302</v>
      </c>
      <c r="L242" s="46"/>
      <c r="M242" s="222" t="s">
        <v>21</v>
      </c>
      <c r="N242" s="223" t="s">
        <v>43</v>
      </c>
      <c r="O242" s="86"/>
      <c r="P242" s="224">
        <f>O242*H242</f>
        <v>0</v>
      </c>
      <c r="Q242" s="224">
        <v>1.0000000000000001E-05</v>
      </c>
      <c r="R242" s="224">
        <f>Q242*H242</f>
        <v>2.0000000000000002E-05</v>
      </c>
      <c r="S242" s="224">
        <v>0</v>
      </c>
      <c r="T242" s="225">
        <f>S242*H242</f>
        <v>0</v>
      </c>
      <c r="U242" s="40"/>
      <c r="V242" s="40"/>
      <c r="W242" s="40"/>
      <c r="X242" s="40"/>
      <c r="Y242" s="40"/>
      <c r="Z242" s="40"/>
      <c r="AA242" s="40"/>
      <c r="AB242" s="40"/>
      <c r="AC242" s="40"/>
      <c r="AD242" s="40"/>
      <c r="AE242" s="40"/>
      <c r="AR242" s="226" t="s">
        <v>373</v>
      </c>
      <c r="AT242" s="226" t="s">
        <v>298</v>
      </c>
      <c r="AU242" s="226" t="s">
        <v>81</v>
      </c>
      <c r="AY242" s="19" t="s">
        <v>295</v>
      </c>
      <c r="BE242" s="227">
        <f>IF(N242="základní",J242,0)</f>
        <v>0</v>
      </c>
      <c r="BF242" s="227">
        <f>IF(N242="snížená",J242,0)</f>
        <v>0</v>
      </c>
      <c r="BG242" s="227">
        <f>IF(N242="zákl. přenesená",J242,0)</f>
        <v>0</v>
      </c>
      <c r="BH242" s="227">
        <f>IF(N242="sníž. přenesená",J242,0)</f>
        <v>0</v>
      </c>
      <c r="BI242" s="227">
        <f>IF(N242="nulová",J242,0)</f>
        <v>0</v>
      </c>
      <c r="BJ242" s="19" t="s">
        <v>79</v>
      </c>
      <c r="BK242" s="227">
        <f>ROUND(I242*H242,2)</f>
        <v>0</v>
      </c>
      <c r="BL242" s="19" t="s">
        <v>373</v>
      </c>
      <c r="BM242" s="226" t="s">
        <v>2429</v>
      </c>
    </row>
    <row r="243" s="2" customFormat="1">
      <c r="A243" s="40"/>
      <c r="B243" s="41"/>
      <c r="C243" s="42"/>
      <c r="D243" s="228" t="s">
        <v>305</v>
      </c>
      <c r="E243" s="42"/>
      <c r="F243" s="229" t="s">
        <v>1425</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305</v>
      </c>
      <c r="AU243" s="19" t="s">
        <v>81</v>
      </c>
    </row>
    <row r="244" s="2" customFormat="1" ht="24.15" customHeight="1">
      <c r="A244" s="40"/>
      <c r="B244" s="41"/>
      <c r="C244" s="286" t="s">
        <v>1032</v>
      </c>
      <c r="D244" s="286" t="s">
        <v>947</v>
      </c>
      <c r="E244" s="287" t="s">
        <v>1426</v>
      </c>
      <c r="F244" s="288" t="s">
        <v>1427</v>
      </c>
      <c r="G244" s="289" t="s">
        <v>459</v>
      </c>
      <c r="H244" s="290">
        <v>2</v>
      </c>
      <c r="I244" s="291"/>
      <c r="J244" s="292">
        <f>ROUND(I244*H244,2)</f>
        <v>0</v>
      </c>
      <c r="K244" s="288" t="s">
        <v>302</v>
      </c>
      <c r="L244" s="293"/>
      <c r="M244" s="294" t="s">
        <v>21</v>
      </c>
      <c r="N244" s="295" t="s">
        <v>43</v>
      </c>
      <c r="O244" s="86"/>
      <c r="P244" s="224">
        <f>O244*H244</f>
        <v>0</v>
      </c>
      <c r="Q244" s="224">
        <v>0.00089999999999999998</v>
      </c>
      <c r="R244" s="224">
        <f>Q244*H244</f>
        <v>0.0018</v>
      </c>
      <c r="S244" s="224">
        <v>0</v>
      </c>
      <c r="T244" s="225">
        <f>S244*H244</f>
        <v>0</v>
      </c>
      <c r="U244" s="40"/>
      <c r="V244" s="40"/>
      <c r="W244" s="40"/>
      <c r="X244" s="40"/>
      <c r="Y244" s="40"/>
      <c r="Z244" s="40"/>
      <c r="AA244" s="40"/>
      <c r="AB244" s="40"/>
      <c r="AC244" s="40"/>
      <c r="AD244" s="40"/>
      <c r="AE244" s="40"/>
      <c r="AR244" s="226" t="s">
        <v>997</v>
      </c>
      <c r="AT244" s="226" t="s">
        <v>947</v>
      </c>
      <c r="AU244" s="226" t="s">
        <v>81</v>
      </c>
      <c r="AY244" s="19" t="s">
        <v>295</v>
      </c>
      <c r="BE244" s="227">
        <f>IF(N244="základní",J244,0)</f>
        <v>0</v>
      </c>
      <c r="BF244" s="227">
        <f>IF(N244="snížená",J244,0)</f>
        <v>0</v>
      </c>
      <c r="BG244" s="227">
        <f>IF(N244="zákl. přenesená",J244,0)</f>
        <v>0</v>
      </c>
      <c r="BH244" s="227">
        <f>IF(N244="sníž. přenesená",J244,0)</f>
        <v>0</v>
      </c>
      <c r="BI244" s="227">
        <f>IF(N244="nulová",J244,0)</f>
        <v>0</v>
      </c>
      <c r="BJ244" s="19" t="s">
        <v>79</v>
      </c>
      <c r="BK244" s="227">
        <f>ROUND(I244*H244,2)</f>
        <v>0</v>
      </c>
      <c r="BL244" s="19" t="s">
        <v>373</v>
      </c>
      <c r="BM244" s="226" t="s">
        <v>2430</v>
      </c>
    </row>
    <row r="245" s="2" customFormat="1" ht="33" customHeight="1">
      <c r="A245" s="40"/>
      <c r="B245" s="41"/>
      <c r="C245" s="215" t="s">
        <v>1037</v>
      </c>
      <c r="D245" s="215" t="s">
        <v>298</v>
      </c>
      <c r="E245" s="216" t="s">
        <v>1430</v>
      </c>
      <c r="F245" s="217" t="s">
        <v>1431</v>
      </c>
      <c r="G245" s="218" t="s">
        <v>459</v>
      </c>
      <c r="H245" s="219">
        <v>2</v>
      </c>
      <c r="I245" s="220"/>
      <c r="J245" s="221">
        <f>ROUND(I245*H245,2)</f>
        <v>0</v>
      </c>
      <c r="K245" s="217" t="s">
        <v>302</v>
      </c>
      <c r="L245" s="46"/>
      <c r="M245" s="222" t="s">
        <v>21</v>
      </c>
      <c r="N245" s="223" t="s">
        <v>43</v>
      </c>
      <c r="O245" s="86"/>
      <c r="P245" s="224">
        <f>O245*H245</f>
        <v>0</v>
      </c>
      <c r="Q245" s="224">
        <v>0.00022000000000000001</v>
      </c>
      <c r="R245" s="224">
        <f>Q245*H245</f>
        <v>0.00044000000000000002</v>
      </c>
      <c r="S245" s="224">
        <v>0</v>
      </c>
      <c r="T245" s="225">
        <f>S245*H245</f>
        <v>0</v>
      </c>
      <c r="U245" s="40"/>
      <c r="V245" s="40"/>
      <c r="W245" s="40"/>
      <c r="X245" s="40"/>
      <c r="Y245" s="40"/>
      <c r="Z245" s="40"/>
      <c r="AA245" s="40"/>
      <c r="AB245" s="40"/>
      <c r="AC245" s="40"/>
      <c r="AD245" s="40"/>
      <c r="AE245" s="40"/>
      <c r="AR245" s="226" t="s">
        <v>373</v>
      </c>
      <c r="AT245" s="226" t="s">
        <v>298</v>
      </c>
      <c r="AU245" s="226" t="s">
        <v>81</v>
      </c>
      <c r="AY245" s="19" t="s">
        <v>295</v>
      </c>
      <c r="BE245" s="227">
        <f>IF(N245="základní",J245,0)</f>
        <v>0</v>
      </c>
      <c r="BF245" s="227">
        <f>IF(N245="snížená",J245,0)</f>
        <v>0</v>
      </c>
      <c r="BG245" s="227">
        <f>IF(N245="zákl. přenesená",J245,0)</f>
        <v>0</v>
      </c>
      <c r="BH245" s="227">
        <f>IF(N245="sníž. přenesená",J245,0)</f>
        <v>0</v>
      </c>
      <c r="BI245" s="227">
        <f>IF(N245="nulová",J245,0)</f>
        <v>0</v>
      </c>
      <c r="BJ245" s="19" t="s">
        <v>79</v>
      </c>
      <c r="BK245" s="227">
        <f>ROUND(I245*H245,2)</f>
        <v>0</v>
      </c>
      <c r="BL245" s="19" t="s">
        <v>373</v>
      </c>
      <c r="BM245" s="226" t="s">
        <v>2431</v>
      </c>
    </row>
    <row r="246" s="2" customFormat="1">
      <c r="A246" s="40"/>
      <c r="B246" s="41"/>
      <c r="C246" s="42"/>
      <c r="D246" s="228" t="s">
        <v>305</v>
      </c>
      <c r="E246" s="42"/>
      <c r="F246" s="229" t="s">
        <v>1433</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305</v>
      </c>
      <c r="AU246" s="19" t="s">
        <v>81</v>
      </c>
    </row>
    <row r="247" s="13" customFormat="1">
      <c r="A247" s="13"/>
      <c r="B247" s="233"/>
      <c r="C247" s="234"/>
      <c r="D247" s="235" t="s">
        <v>307</v>
      </c>
      <c r="E247" s="236" t="s">
        <v>21</v>
      </c>
      <c r="F247" s="237" t="s">
        <v>1434</v>
      </c>
      <c r="G247" s="234"/>
      <c r="H247" s="236" t="s">
        <v>21</v>
      </c>
      <c r="I247" s="238"/>
      <c r="J247" s="234"/>
      <c r="K247" s="234"/>
      <c r="L247" s="239"/>
      <c r="M247" s="240"/>
      <c r="N247" s="241"/>
      <c r="O247" s="241"/>
      <c r="P247" s="241"/>
      <c r="Q247" s="241"/>
      <c r="R247" s="241"/>
      <c r="S247" s="241"/>
      <c r="T247" s="242"/>
      <c r="U247" s="13"/>
      <c r="V247" s="13"/>
      <c r="W247" s="13"/>
      <c r="X247" s="13"/>
      <c r="Y247" s="13"/>
      <c r="Z247" s="13"/>
      <c r="AA247" s="13"/>
      <c r="AB247" s="13"/>
      <c r="AC247" s="13"/>
      <c r="AD247" s="13"/>
      <c r="AE247" s="13"/>
      <c r="AT247" s="243" t="s">
        <v>307</v>
      </c>
      <c r="AU247" s="243" t="s">
        <v>81</v>
      </c>
      <c r="AV247" s="13" t="s">
        <v>79</v>
      </c>
      <c r="AW247" s="13" t="s">
        <v>33</v>
      </c>
      <c r="AX247" s="13" t="s">
        <v>72</v>
      </c>
      <c r="AY247" s="243" t="s">
        <v>295</v>
      </c>
    </row>
    <row r="248" s="14" customFormat="1">
      <c r="A248" s="14"/>
      <c r="B248" s="244"/>
      <c r="C248" s="245"/>
      <c r="D248" s="235" t="s">
        <v>307</v>
      </c>
      <c r="E248" s="246" t="s">
        <v>21</v>
      </c>
      <c r="F248" s="247" t="s">
        <v>79</v>
      </c>
      <c r="G248" s="245"/>
      <c r="H248" s="248">
        <v>1</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307</v>
      </c>
      <c r="AU248" s="254" t="s">
        <v>81</v>
      </c>
      <c r="AV248" s="14" t="s">
        <v>81</v>
      </c>
      <c r="AW248" s="14" t="s">
        <v>33</v>
      </c>
      <c r="AX248" s="14" t="s">
        <v>72</v>
      </c>
      <c r="AY248" s="254" t="s">
        <v>295</v>
      </c>
    </row>
    <row r="249" s="13" customFormat="1">
      <c r="A249" s="13"/>
      <c r="B249" s="233"/>
      <c r="C249" s="234"/>
      <c r="D249" s="235" t="s">
        <v>307</v>
      </c>
      <c r="E249" s="236" t="s">
        <v>21</v>
      </c>
      <c r="F249" s="237" t="s">
        <v>2432</v>
      </c>
      <c r="G249" s="234"/>
      <c r="H249" s="236" t="s">
        <v>21</v>
      </c>
      <c r="I249" s="238"/>
      <c r="J249" s="234"/>
      <c r="K249" s="234"/>
      <c r="L249" s="239"/>
      <c r="M249" s="240"/>
      <c r="N249" s="241"/>
      <c r="O249" s="241"/>
      <c r="P249" s="241"/>
      <c r="Q249" s="241"/>
      <c r="R249" s="241"/>
      <c r="S249" s="241"/>
      <c r="T249" s="242"/>
      <c r="U249" s="13"/>
      <c r="V249" s="13"/>
      <c r="W249" s="13"/>
      <c r="X249" s="13"/>
      <c r="Y249" s="13"/>
      <c r="Z249" s="13"/>
      <c r="AA249" s="13"/>
      <c r="AB249" s="13"/>
      <c r="AC249" s="13"/>
      <c r="AD249" s="13"/>
      <c r="AE249" s="13"/>
      <c r="AT249" s="243" t="s">
        <v>307</v>
      </c>
      <c r="AU249" s="243" t="s">
        <v>81</v>
      </c>
      <c r="AV249" s="13" t="s">
        <v>79</v>
      </c>
      <c r="AW249" s="13" t="s">
        <v>33</v>
      </c>
      <c r="AX249" s="13" t="s">
        <v>72</v>
      </c>
      <c r="AY249" s="243" t="s">
        <v>295</v>
      </c>
    </row>
    <row r="250" s="14" customFormat="1">
      <c r="A250" s="14"/>
      <c r="B250" s="244"/>
      <c r="C250" s="245"/>
      <c r="D250" s="235" t="s">
        <v>307</v>
      </c>
      <c r="E250" s="246" t="s">
        <v>21</v>
      </c>
      <c r="F250" s="247" t="s">
        <v>79</v>
      </c>
      <c r="G250" s="245"/>
      <c r="H250" s="248">
        <v>1</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307</v>
      </c>
      <c r="AU250" s="254" t="s">
        <v>81</v>
      </c>
      <c r="AV250" s="14" t="s">
        <v>81</v>
      </c>
      <c r="AW250" s="14" t="s">
        <v>33</v>
      </c>
      <c r="AX250" s="14" t="s">
        <v>72</v>
      </c>
      <c r="AY250" s="254" t="s">
        <v>295</v>
      </c>
    </row>
    <row r="251" s="15" customFormat="1">
      <c r="A251" s="15"/>
      <c r="B251" s="255"/>
      <c r="C251" s="256"/>
      <c r="D251" s="235" t="s">
        <v>307</v>
      </c>
      <c r="E251" s="257" t="s">
        <v>21</v>
      </c>
      <c r="F251" s="258" t="s">
        <v>312</v>
      </c>
      <c r="G251" s="256"/>
      <c r="H251" s="259">
        <v>2</v>
      </c>
      <c r="I251" s="260"/>
      <c r="J251" s="256"/>
      <c r="K251" s="256"/>
      <c r="L251" s="261"/>
      <c r="M251" s="262"/>
      <c r="N251" s="263"/>
      <c r="O251" s="263"/>
      <c r="P251" s="263"/>
      <c r="Q251" s="263"/>
      <c r="R251" s="263"/>
      <c r="S251" s="263"/>
      <c r="T251" s="264"/>
      <c r="U251" s="15"/>
      <c r="V251" s="15"/>
      <c r="W251" s="15"/>
      <c r="X251" s="15"/>
      <c r="Y251" s="15"/>
      <c r="Z251" s="15"/>
      <c r="AA251" s="15"/>
      <c r="AB251" s="15"/>
      <c r="AC251" s="15"/>
      <c r="AD251" s="15"/>
      <c r="AE251" s="15"/>
      <c r="AT251" s="265" t="s">
        <v>307</v>
      </c>
      <c r="AU251" s="265" t="s">
        <v>81</v>
      </c>
      <c r="AV251" s="15" t="s">
        <v>303</v>
      </c>
      <c r="AW251" s="15" t="s">
        <v>33</v>
      </c>
      <c r="AX251" s="15" t="s">
        <v>79</v>
      </c>
      <c r="AY251" s="265" t="s">
        <v>295</v>
      </c>
    </row>
    <row r="252" s="2" customFormat="1" ht="33" customHeight="1">
      <c r="A252" s="40"/>
      <c r="B252" s="41"/>
      <c r="C252" s="286" t="s">
        <v>997</v>
      </c>
      <c r="D252" s="286" t="s">
        <v>947</v>
      </c>
      <c r="E252" s="287" t="s">
        <v>2433</v>
      </c>
      <c r="F252" s="288" t="s">
        <v>2434</v>
      </c>
      <c r="G252" s="289" t="s">
        <v>459</v>
      </c>
      <c r="H252" s="290">
        <v>1</v>
      </c>
      <c r="I252" s="291"/>
      <c r="J252" s="292">
        <f>ROUND(I252*H252,2)</f>
        <v>0</v>
      </c>
      <c r="K252" s="288" t="s">
        <v>302</v>
      </c>
      <c r="L252" s="293"/>
      <c r="M252" s="294" t="s">
        <v>21</v>
      </c>
      <c r="N252" s="295" t="s">
        <v>43</v>
      </c>
      <c r="O252" s="86"/>
      <c r="P252" s="224">
        <f>O252*H252</f>
        <v>0</v>
      </c>
      <c r="Q252" s="224">
        <v>0.012250000000000001</v>
      </c>
      <c r="R252" s="224">
        <f>Q252*H252</f>
        <v>0.012250000000000001</v>
      </c>
      <c r="S252" s="224">
        <v>0</v>
      </c>
      <c r="T252" s="225">
        <f>S252*H252</f>
        <v>0</v>
      </c>
      <c r="U252" s="40"/>
      <c r="V252" s="40"/>
      <c r="W252" s="40"/>
      <c r="X252" s="40"/>
      <c r="Y252" s="40"/>
      <c r="Z252" s="40"/>
      <c r="AA252" s="40"/>
      <c r="AB252" s="40"/>
      <c r="AC252" s="40"/>
      <c r="AD252" s="40"/>
      <c r="AE252" s="40"/>
      <c r="AR252" s="226" t="s">
        <v>997</v>
      </c>
      <c r="AT252" s="226" t="s">
        <v>947</v>
      </c>
      <c r="AU252" s="226" t="s">
        <v>81</v>
      </c>
      <c r="AY252" s="19" t="s">
        <v>295</v>
      </c>
      <c r="BE252" s="227">
        <f>IF(N252="základní",J252,0)</f>
        <v>0</v>
      </c>
      <c r="BF252" s="227">
        <f>IF(N252="snížená",J252,0)</f>
        <v>0</v>
      </c>
      <c r="BG252" s="227">
        <f>IF(N252="zákl. přenesená",J252,0)</f>
        <v>0</v>
      </c>
      <c r="BH252" s="227">
        <f>IF(N252="sníž. přenesená",J252,0)</f>
        <v>0</v>
      </c>
      <c r="BI252" s="227">
        <f>IF(N252="nulová",J252,0)</f>
        <v>0</v>
      </c>
      <c r="BJ252" s="19" t="s">
        <v>79</v>
      </c>
      <c r="BK252" s="227">
        <f>ROUND(I252*H252,2)</f>
        <v>0</v>
      </c>
      <c r="BL252" s="19" t="s">
        <v>373</v>
      </c>
      <c r="BM252" s="226" t="s">
        <v>2435</v>
      </c>
    </row>
    <row r="253" s="13" customFormat="1">
      <c r="A253" s="13"/>
      <c r="B253" s="233"/>
      <c r="C253" s="234"/>
      <c r="D253" s="235" t="s">
        <v>307</v>
      </c>
      <c r="E253" s="236" t="s">
        <v>21</v>
      </c>
      <c r="F253" s="237" t="s">
        <v>2432</v>
      </c>
      <c r="G253" s="234"/>
      <c r="H253" s="236" t="s">
        <v>21</v>
      </c>
      <c r="I253" s="238"/>
      <c r="J253" s="234"/>
      <c r="K253" s="234"/>
      <c r="L253" s="239"/>
      <c r="M253" s="240"/>
      <c r="N253" s="241"/>
      <c r="O253" s="241"/>
      <c r="P253" s="241"/>
      <c r="Q253" s="241"/>
      <c r="R253" s="241"/>
      <c r="S253" s="241"/>
      <c r="T253" s="242"/>
      <c r="U253" s="13"/>
      <c r="V253" s="13"/>
      <c r="W253" s="13"/>
      <c r="X253" s="13"/>
      <c r="Y253" s="13"/>
      <c r="Z253" s="13"/>
      <c r="AA253" s="13"/>
      <c r="AB253" s="13"/>
      <c r="AC253" s="13"/>
      <c r="AD253" s="13"/>
      <c r="AE253" s="13"/>
      <c r="AT253" s="243" t="s">
        <v>307</v>
      </c>
      <c r="AU253" s="243" t="s">
        <v>81</v>
      </c>
      <c r="AV253" s="13" t="s">
        <v>79</v>
      </c>
      <c r="AW253" s="13" t="s">
        <v>33</v>
      </c>
      <c r="AX253" s="13" t="s">
        <v>72</v>
      </c>
      <c r="AY253" s="243" t="s">
        <v>295</v>
      </c>
    </row>
    <row r="254" s="14" customFormat="1">
      <c r="A254" s="14"/>
      <c r="B254" s="244"/>
      <c r="C254" s="245"/>
      <c r="D254" s="235" t="s">
        <v>307</v>
      </c>
      <c r="E254" s="246" t="s">
        <v>21</v>
      </c>
      <c r="F254" s="247" t="s">
        <v>79</v>
      </c>
      <c r="G254" s="245"/>
      <c r="H254" s="248">
        <v>1</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307</v>
      </c>
      <c r="AU254" s="254" t="s">
        <v>81</v>
      </c>
      <c r="AV254" s="14" t="s">
        <v>81</v>
      </c>
      <c r="AW254" s="14" t="s">
        <v>33</v>
      </c>
      <c r="AX254" s="14" t="s">
        <v>72</v>
      </c>
      <c r="AY254" s="254" t="s">
        <v>295</v>
      </c>
    </row>
    <row r="255" s="15" customFormat="1">
      <c r="A255" s="15"/>
      <c r="B255" s="255"/>
      <c r="C255" s="256"/>
      <c r="D255" s="235" t="s">
        <v>307</v>
      </c>
      <c r="E255" s="257" t="s">
        <v>21</v>
      </c>
      <c r="F255" s="258" t="s">
        <v>312</v>
      </c>
      <c r="G255" s="256"/>
      <c r="H255" s="259">
        <v>1</v>
      </c>
      <c r="I255" s="260"/>
      <c r="J255" s="256"/>
      <c r="K255" s="256"/>
      <c r="L255" s="261"/>
      <c r="M255" s="262"/>
      <c r="N255" s="263"/>
      <c r="O255" s="263"/>
      <c r="P255" s="263"/>
      <c r="Q255" s="263"/>
      <c r="R255" s="263"/>
      <c r="S255" s="263"/>
      <c r="T255" s="264"/>
      <c r="U255" s="15"/>
      <c r="V255" s="15"/>
      <c r="W255" s="15"/>
      <c r="X255" s="15"/>
      <c r="Y255" s="15"/>
      <c r="Z255" s="15"/>
      <c r="AA255" s="15"/>
      <c r="AB255" s="15"/>
      <c r="AC255" s="15"/>
      <c r="AD255" s="15"/>
      <c r="AE255" s="15"/>
      <c r="AT255" s="265" t="s">
        <v>307</v>
      </c>
      <c r="AU255" s="265" t="s">
        <v>81</v>
      </c>
      <c r="AV255" s="15" t="s">
        <v>303</v>
      </c>
      <c r="AW255" s="15" t="s">
        <v>33</v>
      </c>
      <c r="AX255" s="15" t="s">
        <v>79</v>
      </c>
      <c r="AY255" s="265" t="s">
        <v>295</v>
      </c>
    </row>
    <row r="256" s="2" customFormat="1" ht="37.8" customHeight="1">
      <c r="A256" s="40"/>
      <c r="B256" s="41"/>
      <c r="C256" s="286" t="s">
        <v>1049</v>
      </c>
      <c r="D256" s="286" t="s">
        <v>947</v>
      </c>
      <c r="E256" s="287" t="s">
        <v>995</v>
      </c>
      <c r="F256" s="288" t="s">
        <v>996</v>
      </c>
      <c r="G256" s="289" t="s">
        <v>459</v>
      </c>
      <c r="H256" s="290">
        <v>1</v>
      </c>
      <c r="I256" s="291"/>
      <c r="J256" s="292">
        <f>ROUND(I256*H256,2)</f>
        <v>0</v>
      </c>
      <c r="K256" s="288" t="s">
        <v>302</v>
      </c>
      <c r="L256" s="293"/>
      <c r="M256" s="294" t="s">
        <v>21</v>
      </c>
      <c r="N256" s="295" t="s">
        <v>43</v>
      </c>
      <c r="O256" s="86"/>
      <c r="P256" s="224">
        <f>O256*H256</f>
        <v>0</v>
      </c>
      <c r="Q256" s="224">
        <v>0.012489999999999999</v>
      </c>
      <c r="R256" s="224">
        <f>Q256*H256</f>
        <v>0.012489999999999999</v>
      </c>
      <c r="S256" s="224">
        <v>0</v>
      </c>
      <c r="T256" s="225">
        <f>S256*H256</f>
        <v>0</v>
      </c>
      <c r="U256" s="40"/>
      <c r="V256" s="40"/>
      <c r="W256" s="40"/>
      <c r="X256" s="40"/>
      <c r="Y256" s="40"/>
      <c r="Z256" s="40"/>
      <c r="AA256" s="40"/>
      <c r="AB256" s="40"/>
      <c r="AC256" s="40"/>
      <c r="AD256" s="40"/>
      <c r="AE256" s="40"/>
      <c r="AR256" s="226" t="s">
        <v>997</v>
      </c>
      <c r="AT256" s="226" t="s">
        <v>947</v>
      </c>
      <c r="AU256" s="226" t="s">
        <v>81</v>
      </c>
      <c r="AY256" s="19" t="s">
        <v>295</v>
      </c>
      <c r="BE256" s="227">
        <f>IF(N256="základní",J256,0)</f>
        <v>0</v>
      </c>
      <c r="BF256" s="227">
        <f>IF(N256="snížená",J256,0)</f>
        <v>0</v>
      </c>
      <c r="BG256" s="227">
        <f>IF(N256="zákl. přenesená",J256,0)</f>
        <v>0</v>
      </c>
      <c r="BH256" s="227">
        <f>IF(N256="sníž. přenesená",J256,0)</f>
        <v>0</v>
      </c>
      <c r="BI256" s="227">
        <f>IF(N256="nulová",J256,0)</f>
        <v>0</v>
      </c>
      <c r="BJ256" s="19" t="s">
        <v>79</v>
      </c>
      <c r="BK256" s="227">
        <f>ROUND(I256*H256,2)</f>
        <v>0</v>
      </c>
      <c r="BL256" s="19" t="s">
        <v>373</v>
      </c>
      <c r="BM256" s="226" t="s">
        <v>2436</v>
      </c>
    </row>
    <row r="257" s="13" customFormat="1">
      <c r="A257" s="13"/>
      <c r="B257" s="233"/>
      <c r="C257" s="234"/>
      <c r="D257" s="235" t="s">
        <v>307</v>
      </c>
      <c r="E257" s="236" t="s">
        <v>21</v>
      </c>
      <c r="F257" s="237" t="s">
        <v>1434</v>
      </c>
      <c r="G257" s="234"/>
      <c r="H257" s="236" t="s">
        <v>21</v>
      </c>
      <c r="I257" s="238"/>
      <c r="J257" s="234"/>
      <c r="K257" s="234"/>
      <c r="L257" s="239"/>
      <c r="M257" s="240"/>
      <c r="N257" s="241"/>
      <c r="O257" s="241"/>
      <c r="P257" s="241"/>
      <c r="Q257" s="241"/>
      <c r="R257" s="241"/>
      <c r="S257" s="241"/>
      <c r="T257" s="242"/>
      <c r="U257" s="13"/>
      <c r="V257" s="13"/>
      <c r="W257" s="13"/>
      <c r="X257" s="13"/>
      <c r="Y257" s="13"/>
      <c r="Z257" s="13"/>
      <c r="AA257" s="13"/>
      <c r="AB257" s="13"/>
      <c r="AC257" s="13"/>
      <c r="AD257" s="13"/>
      <c r="AE257" s="13"/>
      <c r="AT257" s="243" t="s">
        <v>307</v>
      </c>
      <c r="AU257" s="243" t="s">
        <v>81</v>
      </c>
      <c r="AV257" s="13" t="s">
        <v>79</v>
      </c>
      <c r="AW257" s="13" t="s">
        <v>33</v>
      </c>
      <c r="AX257" s="13" t="s">
        <v>72</v>
      </c>
      <c r="AY257" s="243" t="s">
        <v>295</v>
      </c>
    </row>
    <row r="258" s="14" customFormat="1">
      <c r="A258" s="14"/>
      <c r="B258" s="244"/>
      <c r="C258" s="245"/>
      <c r="D258" s="235" t="s">
        <v>307</v>
      </c>
      <c r="E258" s="246" t="s">
        <v>21</v>
      </c>
      <c r="F258" s="247" t="s">
        <v>79</v>
      </c>
      <c r="G258" s="245"/>
      <c r="H258" s="248">
        <v>1</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307</v>
      </c>
      <c r="AU258" s="254" t="s">
        <v>81</v>
      </c>
      <c r="AV258" s="14" t="s">
        <v>81</v>
      </c>
      <c r="AW258" s="14" t="s">
        <v>33</v>
      </c>
      <c r="AX258" s="14" t="s">
        <v>72</v>
      </c>
      <c r="AY258" s="254" t="s">
        <v>295</v>
      </c>
    </row>
    <row r="259" s="15" customFormat="1">
      <c r="A259" s="15"/>
      <c r="B259" s="255"/>
      <c r="C259" s="256"/>
      <c r="D259" s="235" t="s">
        <v>307</v>
      </c>
      <c r="E259" s="257" t="s">
        <v>21</v>
      </c>
      <c r="F259" s="258" t="s">
        <v>312</v>
      </c>
      <c r="G259" s="256"/>
      <c r="H259" s="259">
        <v>1</v>
      </c>
      <c r="I259" s="260"/>
      <c r="J259" s="256"/>
      <c r="K259" s="256"/>
      <c r="L259" s="261"/>
      <c r="M259" s="262"/>
      <c r="N259" s="263"/>
      <c r="O259" s="263"/>
      <c r="P259" s="263"/>
      <c r="Q259" s="263"/>
      <c r="R259" s="263"/>
      <c r="S259" s="263"/>
      <c r="T259" s="264"/>
      <c r="U259" s="15"/>
      <c r="V259" s="15"/>
      <c r="W259" s="15"/>
      <c r="X259" s="15"/>
      <c r="Y259" s="15"/>
      <c r="Z259" s="15"/>
      <c r="AA259" s="15"/>
      <c r="AB259" s="15"/>
      <c r="AC259" s="15"/>
      <c r="AD259" s="15"/>
      <c r="AE259" s="15"/>
      <c r="AT259" s="265" t="s">
        <v>307</v>
      </c>
      <c r="AU259" s="265" t="s">
        <v>81</v>
      </c>
      <c r="AV259" s="15" t="s">
        <v>303</v>
      </c>
      <c r="AW259" s="15" t="s">
        <v>33</v>
      </c>
      <c r="AX259" s="15" t="s">
        <v>79</v>
      </c>
      <c r="AY259" s="265" t="s">
        <v>295</v>
      </c>
    </row>
    <row r="260" s="2" customFormat="1" ht="49.05" customHeight="1">
      <c r="A260" s="40"/>
      <c r="B260" s="41"/>
      <c r="C260" s="215" t="s">
        <v>1054</v>
      </c>
      <c r="D260" s="215" t="s">
        <v>298</v>
      </c>
      <c r="E260" s="216" t="s">
        <v>1449</v>
      </c>
      <c r="F260" s="217" t="s">
        <v>1450</v>
      </c>
      <c r="G260" s="218" t="s">
        <v>459</v>
      </c>
      <c r="H260" s="219">
        <v>2</v>
      </c>
      <c r="I260" s="220"/>
      <c r="J260" s="221">
        <f>ROUND(I260*H260,2)</f>
        <v>0</v>
      </c>
      <c r="K260" s="217" t="s">
        <v>302</v>
      </c>
      <c r="L260" s="46"/>
      <c r="M260" s="222" t="s">
        <v>21</v>
      </c>
      <c r="N260" s="223" t="s">
        <v>43</v>
      </c>
      <c r="O260" s="86"/>
      <c r="P260" s="224">
        <f>O260*H260</f>
        <v>0</v>
      </c>
      <c r="Q260" s="224">
        <v>0.00528</v>
      </c>
      <c r="R260" s="224">
        <f>Q260*H260</f>
        <v>0.01056</v>
      </c>
      <c r="S260" s="224">
        <v>0</v>
      </c>
      <c r="T260" s="225">
        <f>S260*H260</f>
        <v>0</v>
      </c>
      <c r="U260" s="40"/>
      <c r="V260" s="40"/>
      <c r="W260" s="40"/>
      <c r="X260" s="40"/>
      <c r="Y260" s="40"/>
      <c r="Z260" s="40"/>
      <c r="AA260" s="40"/>
      <c r="AB260" s="40"/>
      <c r="AC260" s="40"/>
      <c r="AD260" s="40"/>
      <c r="AE260" s="40"/>
      <c r="AR260" s="226" t="s">
        <v>373</v>
      </c>
      <c r="AT260" s="226" t="s">
        <v>298</v>
      </c>
      <c r="AU260" s="226" t="s">
        <v>81</v>
      </c>
      <c r="AY260" s="19" t="s">
        <v>295</v>
      </c>
      <c r="BE260" s="227">
        <f>IF(N260="základní",J260,0)</f>
        <v>0</v>
      </c>
      <c r="BF260" s="227">
        <f>IF(N260="snížená",J260,0)</f>
        <v>0</v>
      </c>
      <c r="BG260" s="227">
        <f>IF(N260="zákl. přenesená",J260,0)</f>
        <v>0</v>
      </c>
      <c r="BH260" s="227">
        <f>IF(N260="sníž. přenesená",J260,0)</f>
        <v>0</v>
      </c>
      <c r="BI260" s="227">
        <f>IF(N260="nulová",J260,0)</f>
        <v>0</v>
      </c>
      <c r="BJ260" s="19" t="s">
        <v>79</v>
      </c>
      <c r="BK260" s="227">
        <f>ROUND(I260*H260,2)</f>
        <v>0</v>
      </c>
      <c r="BL260" s="19" t="s">
        <v>373</v>
      </c>
      <c r="BM260" s="226" t="s">
        <v>2437</v>
      </c>
    </row>
    <row r="261" s="2" customFormat="1">
      <c r="A261" s="40"/>
      <c r="B261" s="41"/>
      <c r="C261" s="42"/>
      <c r="D261" s="228" t="s">
        <v>305</v>
      </c>
      <c r="E261" s="42"/>
      <c r="F261" s="229" t="s">
        <v>1452</v>
      </c>
      <c r="G261" s="42"/>
      <c r="H261" s="42"/>
      <c r="I261" s="230"/>
      <c r="J261" s="42"/>
      <c r="K261" s="42"/>
      <c r="L261" s="46"/>
      <c r="M261" s="231"/>
      <c r="N261" s="232"/>
      <c r="O261" s="86"/>
      <c r="P261" s="86"/>
      <c r="Q261" s="86"/>
      <c r="R261" s="86"/>
      <c r="S261" s="86"/>
      <c r="T261" s="87"/>
      <c r="U261" s="40"/>
      <c r="V261" s="40"/>
      <c r="W261" s="40"/>
      <c r="X261" s="40"/>
      <c r="Y261" s="40"/>
      <c r="Z261" s="40"/>
      <c r="AA261" s="40"/>
      <c r="AB261" s="40"/>
      <c r="AC261" s="40"/>
      <c r="AD261" s="40"/>
      <c r="AE261" s="40"/>
      <c r="AT261" s="19" t="s">
        <v>305</v>
      </c>
      <c r="AU261" s="19" t="s">
        <v>81</v>
      </c>
    </row>
    <row r="262" s="13" customFormat="1">
      <c r="A262" s="13"/>
      <c r="B262" s="233"/>
      <c r="C262" s="234"/>
      <c r="D262" s="235" t="s">
        <v>307</v>
      </c>
      <c r="E262" s="236" t="s">
        <v>21</v>
      </c>
      <c r="F262" s="237" t="s">
        <v>1434</v>
      </c>
      <c r="G262" s="234"/>
      <c r="H262" s="236" t="s">
        <v>21</v>
      </c>
      <c r="I262" s="238"/>
      <c r="J262" s="234"/>
      <c r="K262" s="234"/>
      <c r="L262" s="239"/>
      <c r="M262" s="240"/>
      <c r="N262" s="241"/>
      <c r="O262" s="241"/>
      <c r="P262" s="241"/>
      <c r="Q262" s="241"/>
      <c r="R262" s="241"/>
      <c r="S262" s="241"/>
      <c r="T262" s="242"/>
      <c r="U262" s="13"/>
      <c r="V262" s="13"/>
      <c r="W262" s="13"/>
      <c r="X262" s="13"/>
      <c r="Y262" s="13"/>
      <c r="Z262" s="13"/>
      <c r="AA262" s="13"/>
      <c r="AB262" s="13"/>
      <c r="AC262" s="13"/>
      <c r="AD262" s="13"/>
      <c r="AE262" s="13"/>
      <c r="AT262" s="243" t="s">
        <v>307</v>
      </c>
      <c r="AU262" s="243" t="s">
        <v>81</v>
      </c>
      <c r="AV262" s="13" t="s">
        <v>79</v>
      </c>
      <c r="AW262" s="13" t="s">
        <v>33</v>
      </c>
      <c r="AX262" s="13" t="s">
        <v>72</v>
      </c>
      <c r="AY262" s="243" t="s">
        <v>295</v>
      </c>
    </row>
    <row r="263" s="14" customFormat="1">
      <c r="A263" s="14"/>
      <c r="B263" s="244"/>
      <c r="C263" s="245"/>
      <c r="D263" s="235" t="s">
        <v>307</v>
      </c>
      <c r="E263" s="246" t="s">
        <v>21</v>
      </c>
      <c r="F263" s="247" t="s">
        <v>79</v>
      </c>
      <c r="G263" s="245"/>
      <c r="H263" s="248">
        <v>1</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307</v>
      </c>
      <c r="AU263" s="254" t="s">
        <v>81</v>
      </c>
      <c r="AV263" s="14" t="s">
        <v>81</v>
      </c>
      <c r="AW263" s="14" t="s">
        <v>33</v>
      </c>
      <c r="AX263" s="14" t="s">
        <v>72</v>
      </c>
      <c r="AY263" s="254" t="s">
        <v>295</v>
      </c>
    </row>
    <row r="264" s="13" customFormat="1">
      <c r="A264" s="13"/>
      <c r="B264" s="233"/>
      <c r="C264" s="234"/>
      <c r="D264" s="235" t="s">
        <v>307</v>
      </c>
      <c r="E264" s="236" t="s">
        <v>21</v>
      </c>
      <c r="F264" s="237" t="s">
        <v>2432</v>
      </c>
      <c r="G264" s="234"/>
      <c r="H264" s="236" t="s">
        <v>21</v>
      </c>
      <c r="I264" s="238"/>
      <c r="J264" s="234"/>
      <c r="K264" s="234"/>
      <c r="L264" s="239"/>
      <c r="M264" s="240"/>
      <c r="N264" s="241"/>
      <c r="O264" s="241"/>
      <c r="P264" s="241"/>
      <c r="Q264" s="241"/>
      <c r="R264" s="241"/>
      <c r="S264" s="241"/>
      <c r="T264" s="242"/>
      <c r="U264" s="13"/>
      <c r="V264" s="13"/>
      <c r="W264" s="13"/>
      <c r="X264" s="13"/>
      <c r="Y264" s="13"/>
      <c r="Z264" s="13"/>
      <c r="AA264" s="13"/>
      <c r="AB264" s="13"/>
      <c r="AC264" s="13"/>
      <c r="AD264" s="13"/>
      <c r="AE264" s="13"/>
      <c r="AT264" s="243" t="s">
        <v>307</v>
      </c>
      <c r="AU264" s="243" t="s">
        <v>81</v>
      </c>
      <c r="AV264" s="13" t="s">
        <v>79</v>
      </c>
      <c r="AW264" s="13" t="s">
        <v>33</v>
      </c>
      <c r="AX264" s="13" t="s">
        <v>72</v>
      </c>
      <c r="AY264" s="243" t="s">
        <v>295</v>
      </c>
    </row>
    <row r="265" s="14" customFormat="1">
      <c r="A265" s="14"/>
      <c r="B265" s="244"/>
      <c r="C265" s="245"/>
      <c r="D265" s="235" t="s">
        <v>307</v>
      </c>
      <c r="E265" s="246" t="s">
        <v>21</v>
      </c>
      <c r="F265" s="247" t="s">
        <v>79</v>
      </c>
      <c r="G265" s="245"/>
      <c r="H265" s="248">
        <v>1</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307</v>
      </c>
      <c r="AU265" s="254" t="s">
        <v>81</v>
      </c>
      <c r="AV265" s="14" t="s">
        <v>81</v>
      </c>
      <c r="AW265" s="14" t="s">
        <v>33</v>
      </c>
      <c r="AX265" s="14" t="s">
        <v>72</v>
      </c>
      <c r="AY265" s="254" t="s">
        <v>295</v>
      </c>
    </row>
    <row r="266" s="15" customFormat="1">
      <c r="A266" s="15"/>
      <c r="B266" s="255"/>
      <c r="C266" s="256"/>
      <c r="D266" s="235" t="s">
        <v>307</v>
      </c>
      <c r="E266" s="257" t="s">
        <v>21</v>
      </c>
      <c r="F266" s="258" t="s">
        <v>312</v>
      </c>
      <c r="G266" s="256"/>
      <c r="H266" s="259">
        <v>2</v>
      </c>
      <c r="I266" s="260"/>
      <c r="J266" s="256"/>
      <c r="K266" s="256"/>
      <c r="L266" s="261"/>
      <c r="M266" s="262"/>
      <c r="N266" s="263"/>
      <c r="O266" s="263"/>
      <c r="P266" s="263"/>
      <c r="Q266" s="263"/>
      <c r="R266" s="263"/>
      <c r="S266" s="263"/>
      <c r="T266" s="264"/>
      <c r="U266" s="15"/>
      <c r="V266" s="15"/>
      <c r="W266" s="15"/>
      <c r="X266" s="15"/>
      <c r="Y266" s="15"/>
      <c r="Z266" s="15"/>
      <c r="AA266" s="15"/>
      <c r="AB266" s="15"/>
      <c r="AC266" s="15"/>
      <c r="AD266" s="15"/>
      <c r="AE266" s="15"/>
      <c r="AT266" s="265" t="s">
        <v>307</v>
      </c>
      <c r="AU266" s="265" t="s">
        <v>81</v>
      </c>
      <c r="AV266" s="15" t="s">
        <v>303</v>
      </c>
      <c r="AW266" s="15" t="s">
        <v>33</v>
      </c>
      <c r="AX266" s="15" t="s">
        <v>79</v>
      </c>
      <c r="AY266" s="265" t="s">
        <v>295</v>
      </c>
    </row>
    <row r="267" s="2" customFormat="1" ht="44.25" customHeight="1">
      <c r="A267" s="40"/>
      <c r="B267" s="41"/>
      <c r="C267" s="215" t="s">
        <v>1060</v>
      </c>
      <c r="D267" s="215" t="s">
        <v>298</v>
      </c>
      <c r="E267" s="216" t="s">
        <v>1050</v>
      </c>
      <c r="F267" s="217" t="s">
        <v>1051</v>
      </c>
      <c r="G267" s="218" t="s">
        <v>348</v>
      </c>
      <c r="H267" s="219">
        <v>0.91800000000000004</v>
      </c>
      <c r="I267" s="220"/>
      <c r="J267" s="221">
        <f>ROUND(I267*H267,2)</f>
        <v>0</v>
      </c>
      <c r="K267" s="217" t="s">
        <v>302</v>
      </c>
      <c r="L267" s="46"/>
      <c r="M267" s="222" t="s">
        <v>21</v>
      </c>
      <c r="N267" s="223" t="s">
        <v>43</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373</v>
      </c>
      <c r="AT267" s="226" t="s">
        <v>298</v>
      </c>
      <c r="AU267" s="226" t="s">
        <v>81</v>
      </c>
      <c r="AY267" s="19" t="s">
        <v>295</v>
      </c>
      <c r="BE267" s="227">
        <f>IF(N267="základní",J267,0)</f>
        <v>0</v>
      </c>
      <c r="BF267" s="227">
        <f>IF(N267="snížená",J267,0)</f>
        <v>0</v>
      </c>
      <c r="BG267" s="227">
        <f>IF(N267="zákl. přenesená",J267,0)</f>
        <v>0</v>
      </c>
      <c r="BH267" s="227">
        <f>IF(N267="sníž. přenesená",J267,0)</f>
        <v>0</v>
      </c>
      <c r="BI267" s="227">
        <f>IF(N267="nulová",J267,0)</f>
        <v>0</v>
      </c>
      <c r="BJ267" s="19" t="s">
        <v>79</v>
      </c>
      <c r="BK267" s="227">
        <f>ROUND(I267*H267,2)</f>
        <v>0</v>
      </c>
      <c r="BL267" s="19" t="s">
        <v>373</v>
      </c>
      <c r="BM267" s="226" t="s">
        <v>2438</v>
      </c>
    </row>
    <row r="268" s="2" customFormat="1">
      <c r="A268" s="40"/>
      <c r="B268" s="41"/>
      <c r="C268" s="42"/>
      <c r="D268" s="228" t="s">
        <v>305</v>
      </c>
      <c r="E268" s="42"/>
      <c r="F268" s="229" t="s">
        <v>1053</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305</v>
      </c>
      <c r="AU268" s="19" t="s">
        <v>81</v>
      </c>
    </row>
    <row r="269" s="12" customFormat="1" ht="22.8" customHeight="1">
      <c r="A269" s="12"/>
      <c r="B269" s="199"/>
      <c r="C269" s="200"/>
      <c r="D269" s="201" t="s">
        <v>71</v>
      </c>
      <c r="E269" s="213" t="s">
        <v>391</v>
      </c>
      <c r="F269" s="213" t="s">
        <v>392</v>
      </c>
      <c r="G269" s="200"/>
      <c r="H269" s="200"/>
      <c r="I269" s="203"/>
      <c r="J269" s="214">
        <f>BK269</f>
        <v>0</v>
      </c>
      <c r="K269" s="200"/>
      <c r="L269" s="205"/>
      <c r="M269" s="206"/>
      <c r="N269" s="207"/>
      <c r="O269" s="207"/>
      <c r="P269" s="208">
        <f>SUM(P270:P302)</f>
        <v>0</v>
      </c>
      <c r="Q269" s="207"/>
      <c r="R269" s="208">
        <f>SUM(R270:R302)</f>
        <v>0.072630000000000014</v>
      </c>
      <c r="S269" s="207"/>
      <c r="T269" s="209">
        <f>SUM(T270:T302)</f>
        <v>0</v>
      </c>
      <c r="U269" s="12"/>
      <c r="V269" s="12"/>
      <c r="W269" s="12"/>
      <c r="X269" s="12"/>
      <c r="Y269" s="12"/>
      <c r="Z269" s="12"/>
      <c r="AA269" s="12"/>
      <c r="AB269" s="12"/>
      <c r="AC269" s="12"/>
      <c r="AD269" s="12"/>
      <c r="AE269" s="12"/>
      <c r="AR269" s="210" t="s">
        <v>81</v>
      </c>
      <c r="AT269" s="211" t="s">
        <v>71</v>
      </c>
      <c r="AU269" s="211" t="s">
        <v>79</v>
      </c>
      <c r="AY269" s="210" t="s">
        <v>295</v>
      </c>
      <c r="BK269" s="212">
        <f>SUM(BK270:BK302)</f>
        <v>0</v>
      </c>
    </row>
    <row r="270" s="2" customFormat="1" ht="37.8" customHeight="1">
      <c r="A270" s="40"/>
      <c r="B270" s="41"/>
      <c r="C270" s="215" t="s">
        <v>1064</v>
      </c>
      <c r="D270" s="215" t="s">
        <v>298</v>
      </c>
      <c r="E270" s="216" t="s">
        <v>2439</v>
      </c>
      <c r="F270" s="217" t="s">
        <v>2440</v>
      </c>
      <c r="G270" s="218" t="s">
        <v>459</v>
      </c>
      <c r="H270" s="219">
        <v>2</v>
      </c>
      <c r="I270" s="220"/>
      <c r="J270" s="221">
        <f>ROUND(I270*H270,2)</f>
        <v>0</v>
      </c>
      <c r="K270" s="217" t="s">
        <v>302</v>
      </c>
      <c r="L270" s="46"/>
      <c r="M270" s="222" t="s">
        <v>21</v>
      </c>
      <c r="N270" s="223" t="s">
        <v>43</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373</v>
      </c>
      <c r="AT270" s="226" t="s">
        <v>298</v>
      </c>
      <c r="AU270" s="226" t="s">
        <v>81</v>
      </c>
      <c r="AY270" s="19" t="s">
        <v>295</v>
      </c>
      <c r="BE270" s="227">
        <f>IF(N270="základní",J270,0)</f>
        <v>0</v>
      </c>
      <c r="BF270" s="227">
        <f>IF(N270="snížená",J270,0)</f>
        <v>0</v>
      </c>
      <c r="BG270" s="227">
        <f>IF(N270="zákl. přenesená",J270,0)</f>
        <v>0</v>
      </c>
      <c r="BH270" s="227">
        <f>IF(N270="sníž. přenesená",J270,0)</f>
        <v>0</v>
      </c>
      <c r="BI270" s="227">
        <f>IF(N270="nulová",J270,0)</f>
        <v>0</v>
      </c>
      <c r="BJ270" s="19" t="s">
        <v>79</v>
      </c>
      <c r="BK270" s="227">
        <f>ROUND(I270*H270,2)</f>
        <v>0</v>
      </c>
      <c r="BL270" s="19" t="s">
        <v>373</v>
      </c>
      <c r="BM270" s="226" t="s">
        <v>2441</v>
      </c>
    </row>
    <row r="271" s="2" customFormat="1">
      <c r="A271" s="40"/>
      <c r="B271" s="41"/>
      <c r="C271" s="42"/>
      <c r="D271" s="228" t="s">
        <v>305</v>
      </c>
      <c r="E271" s="42"/>
      <c r="F271" s="229" t="s">
        <v>2442</v>
      </c>
      <c r="G271" s="42"/>
      <c r="H271" s="42"/>
      <c r="I271" s="230"/>
      <c r="J271" s="42"/>
      <c r="K271" s="42"/>
      <c r="L271" s="46"/>
      <c r="M271" s="231"/>
      <c r="N271" s="232"/>
      <c r="O271" s="86"/>
      <c r="P271" s="86"/>
      <c r="Q271" s="86"/>
      <c r="R271" s="86"/>
      <c r="S271" s="86"/>
      <c r="T271" s="87"/>
      <c r="U271" s="40"/>
      <c r="V271" s="40"/>
      <c r="W271" s="40"/>
      <c r="X271" s="40"/>
      <c r="Y271" s="40"/>
      <c r="Z271" s="40"/>
      <c r="AA271" s="40"/>
      <c r="AB271" s="40"/>
      <c r="AC271" s="40"/>
      <c r="AD271" s="40"/>
      <c r="AE271" s="40"/>
      <c r="AT271" s="19" t="s">
        <v>305</v>
      </c>
      <c r="AU271" s="19" t="s">
        <v>81</v>
      </c>
    </row>
    <row r="272" s="14" customFormat="1">
      <c r="A272" s="14"/>
      <c r="B272" s="244"/>
      <c r="C272" s="245"/>
      <c r="D272" s="235" t="s">
        <v>307</v>
      </c>
      <c r="E272" s="246" t="s">
        <v>21</v>
      </c>
      <c r="F272" s="247" t="s">
        <v>2443</v>
      </c>
      <c r="G272" s="245"/>
      <c r="H272" s="248">
        <v>1</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307</v>
      </c>
      <c r="AU272" s="254" t="s">
        <v>81</v>
      </c>
      <c r="AV272" s="14" t="s">
        <v>81</v>
      </c>
      <c r="AW272" s="14" t="s">
        <v>33</v>
      </c>
      <c r="AX272" s="14" t="s">
        <v>72</v>
      </c>
      <c r="AY272" s="254" t="s">
        <v>295</v>
      </c>
    </row>
    <row r="273" s="14" customFormat="1">
      <c r="A273" s="14"/>
      <c r="B273" s="244"/>
      <c r="C273" s="245"/>
      <c r="D273" s="235" t="s">
        <v>307</v>
      </c>
      <c r="E273" s="246" t="s">
        <v>21</v>
      </c>
      <c r="F273" s="247" t="s">
        <v>2444</v>
      </c>
      <c r="G273" s="245"/>
      <c r="H273" s="248">
        <v>1</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307</v>
      </c>
      <c r="AU273" s="254" t="s">
        <v>81</v>
      </c>
      <c r="AV273" s="14" t="s">
        <v>81</v>
      </c>
      <c r="AW273" s="14" t="s">
        <v>33</v>
      </c>
      <c r="AX273" s="14" t="s">
        <v>72</v>
      </c>
      <c r="AY273" s="254" t="s">
        <v>295</v>
      </c>
    </row>
    <row r="274" s="15" customFormat="1">
      <c r="A274" s="15"/>
      <c r="B274" s="255"/>
      <c r="C274" s="256"/>
      <c r="D274" s="235" t="s">
        <v>307</v>
      </c>
      <c r="E274" s="257" t="s">
        <v>21</v>
      </c>
      <c r="F274" s="258" t="s">
        <v>312</v>
      </c>
      <c r="G274" s="256"/>
      <c r="H274" s="259">
        <v>2</v>
      </c>
      <c r="I274" s="260"/>
      <c r="J274" s="256"/>
      <c r="K274" s="256"/>
      <c r="L274" s="261"/>
      <c r="M274" s="262"/>
      <c r="N274" s="263"/>
      <c r="O274" s="263"/>
      <c r="P274" s="263"/>
      <c r="Q274" s="263"/>
      <c r="R274" s="263"/>
      <c r="S274" s="263"/>
      <c r="T274" s="264"/>
      <c r="U274" s="15"/>
      <c r="V274" s="15"/>
      <c r="W274" s="15"/>
      <c r="X274" s="15"/>
      <c r="Y274" s="15"/>
      <c r="Z274" s="15"/>
      <c r="AA274" s="15"/>
      <c r="AB274" s="15"/>
      <c r="AC274" s="15"/>
      <c r="AD274" s="15"/>
      <c r="AE274" s="15"/>
      <c r="AT274" s="265" t="s">
        <v>307</v>
      </c>
      <c r="AU274" s="265" t="s">
        <v>81</v>
      </c>
      <c r="AV274" s="15" t="s">
        <v>303</v>
      </c>
      <c r="AW274" s="15" t="s">
        <v>33</v>
      </c>
      <c r="AX274" s="15" t="s">
        <v>79</v>
      </c>
      <c r="AY274" s="265" t="s">
        <v>295</v>
      </c>
    </row>
    <row r="275" s="2" customFormat="1" ht="24.15" customHeight="1">
      <c r="A275" s="40"/>
      <c r="B275" s="41"/>
      <c r="C275" s="286" t="s">
        <v>1069</v>
      </c>
      <c r="D275" s="286" t="s">
        <v>947</v>
      </c>
      <c r="E275" s="287" t="s">
        <v>2445</v>
      </c>
      <c r="F275" s="288" t="s">
        <v>2446</v>
      </c>
      <c r="G275" s="289" t="s">
        <v>459</v>
      </c>
      <c r="H275" s="290">
        <v>1</v>
      </c>
      <c r="I275" s="291"/>
      <c r="J275" s="292">
        <f>ROUND(I275*H275,2)</f>
        <v>0</v>
      </c>
      <c r="K275" s="288" t="s">
        <v>302</v>
      </c>
      <c r="L275" s="293"/>
      <c r="M275" s="294" t="s">
        <v>21</v>
      </c>
      <c r="N275" s="295" t="s">
        <v>43</v>
      </c>
      <c r="O275" s="86"/>
      <c r="P275" s="224">
        <f>O275*H275</f>
        <v>0</v>
      </c>
      <c r="Q275" s="224">
        <v>0.017500000000000002</v>
      </c>
      <c r="R275" s="224">
        <f>Q275*H275</f>
        <v>0.017500000000000002</v>
      </c>
      <c r="S275" s="224">
        <v>0</v>
      </c>
      <c r="T275" s="225">
        <f>S275*H275</f>
        <v>0</v>
      </c>
      <c r="U275" s="40"/>
      <c r="V275" s="40"/>
      <c r="W275" s="40"/>
      <c r="X275" s="40"/>
      <c r="Y275" s="40"/>
      <c r="Z275" s="40"/>
      <c r="AA275" s="40"/>
      <c r="AB275" s="40"/>
      <c r="AC275" s="40"/>
      <c r="AD275" s="40"/>
      <c r="AE275" s="40"/>
      <c r="AR275" s="226" t="s">
        <v>997</v>
      </c>
      <c r="AT275" s="226" t="s">
        <v>947</v>
      </c>
      <c r="AU275" s="226" t="s">
        <v>81</v>
      </c>
      <c r="AY275" s="19" t="s">
        <v>295</v>
      </c>
      <c r="BE275" s="227">
        <f>IF(N275="základní",J275,0)</f>
        <v>0</v>
      </c>
      <c r="BF275" s="227">
        <f>IF(N275="snížená",J275,0)</f>
        <v>0</v>
      </c>
      <c r="BG275" s="227">
        <f>IF(N275="zákl. přenesená",J275,0)</f>
        <v>0</v>
      </c>
      <c r="BH275" s="227">
        <f>IF(N275="sníž. přenesená",J275,0)</f>
        <v>0</v>
      </c>
      <c r="BI275" s="227">
        <f>IF(N275="nulová",J275,0)</f>
        <v>0</v>
      </c>
      <c r="BJ275" s="19" t="s">
        <v>79</v>
      </c>
      <c r="BK275" s="227">
        <f>ROUND(I275*H275,2)</f>
        <v>0</v>
      </c>
      <c r="BL275" s="19" t="s">
        <v>373</v>
      </c>
      <c r="BM275" s="226" t="s">
        <v>2447</v>
      </c>
    </row>
    <row r="276" s="14" customFormat="1">
      <c r="A276" s="14"/>
      <c r="B276" s="244"/>
      <c r="C276" s="245"/>
      <c r="D276" s="235" t="s">
        <v>307</v>
      </c>
      <c r="E276" s="246" t="s">
        <v>21</v>
      </c>
      <c r="F276" s="247" t="s">
        <v>2443</v>
      </c>
      <c r="G276" s="245"/>
      <c r="H276" s="248">
        <v>1</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307</v>
      </c>
      <c r="AU276" s="254" t="s">
        <v>81</v>
      </c>
      <c r="AV276" s="14" t="s">
        <v>81</v>
      </c>
      <c r="AW276" s="14" t="s">
        <v>33</v>
      </c>
      <c r="AX276" s="14" t="s">
        <v>72</v>
      </c>
      <c r="AY276" s="254" t="s">
        <v>295</v>
      </c>
    </row>
    <row r="277" s="15" customFormat="1">
      <c r="A277" s="15"/>
      <c r="B277" s="255"/>
      <c r="C277" s="256"/>
      <c r="D277" s="235" t="s">
        <v>307</v>
      </c>
      <c r="E277" s="257" t="s">
        <v>21</v>
      </c>
      <c r="F277" s="258" t="s">
        <v>312</v>
      </c>
      <c r="G277" s="256"/>
      <c r="H277" s="259">
        <v>1</v>
      </c>
      <c r="I277" s="260"/>
      <c r="J277" s="256"/>
      <c r="K277" s="256"/>
      <c r="L277" s="261"/>
      <c r="M277" s="262"/>
      <c r="N277" s="263"/>
      <c r="O277" s="263"/>
      <c r="P277" s="263"/>
      <c r="Q277" s="263"/>
      <c r="R277" s="263"/>
      <c r="S277" s="263"/>
      <c r="T277" s="264"/>
      <c r="U277" s="15"/>
      <c r="V277" s="15"/>
      <c r="W277" s="15"/>
      <c r="X277" s="15"/>
      <c r="Y277" s="15"/>
      <c r="Z277" s="15"/>
      <c r="AA277" s="15"/>
      <c r="AB277" s="15"/>
      <c r="AC277" s="15"/>
      <c r="AD277" s="15"/>
      <c r="AE277" s="15"/>
      <c r="AT277" s="265" t="s">
        <v>307</v>
      </c>
      <c r="AU277" s="265" t="s">
        <v>81</v>
      </c>
      <c r="AV277" s="15" t="s">
        <v>303</v>
      </c>
      <c r="AW277" s="15" t="s">
        <v>33</v>
      </c>
      <c r="AX277" s="15" t="s">
        <v>79</v>
      </c>
      <c r="AY277" s="265" t="s">
        <v>295</v>
      </c>
    </row>
    <row r="278" s="2" customFormat="1" ht="24.15" customHeight="1">
      <c r="A278" s="40"/>
      <c r="B278" s="41"/>
      <c r="C278" s="286" t="s">
        <v>1073</v>
      </c>
      <c r="D278" s="286" t="s">
        <v>947</v>
      </c>
      <c r="E278" s="287" t="s">
        <v>2448</v>
      </c>
      <c r="F278" s="288" t="s">
        <v>2449</v>
      </c>
      <c r="G278" s="289" t="s">
        <v>459</v>
      </c>
      <c r="H278" s="290">
        <v>1</v>
      </c>
      <c r="I278" s="291"/>
      <c r="J278" s="292">
        <f>ROUND(I278*H278,2)</f>
        <v>0</v>
      </c>
      <c r="K278" s="288" t="s">
        <v>302</v>
      </c>
      <c r="L278" s="293"/>
      <c r="M278" s="294" t="s">
        <v>21</v>
      </c>
      <c r="N278" s="295" t="s">
        <v>43</v>
      </c>
      <c r="O278" s="86"/>
      <c r="P278" s="224">
        <f>O278*H278</f>
        <v>0</v>
      </c>
      <c r="Q278" s="224">
        <v>0.021000000000000001</v>
      </c>
      <c r="R278" s="224">
        <f>Q278*H278</f>
        <v>0.021000000000000001</v>
      </c>
      <c r="S278" s="224">
        <v>0</v>
      </c>
      <c r="T278" s="225">
        <f>S278*H278</f>
        <v>0</v>
      </c>
      <c r="U278" s="40"/>
      <c r="V278" s="40"/>
      <c r="W278" s="40"/>
      <c r="X278" s="40"/>
      <c r="Y278" s="40"/>
      <c r="Z278" s="40"/>
      <c r="AA278" s="40"/>
      <c r="AB278" s="40"/>
      <c r="AC278" s="40"/>
      <c r="AD278" s="40"/>
      <c r="AE278" s="40"/>
      <c r="AR278" s="226" t="s">
        <v>997</v>
      </c>
      <c r="AT278" s="226" t="s">
        <v>947</v>
      </c>
      <c r="AU278" s="226" t="s">
        <v>81</v>
      </c>
      <c r="AY278" s="19" t="s">
        <v>295</v>
      </c>
      <c r="BE278" s="227">
        <f>IF(N278="základní",J278,0)</f>
        <v>0</v>
      </c>
      <c r="BF278" s="227">
        <f>IF(N278="snížená",J278,0)</f>
        <v>0</v>
      </c>
      <c r="BG278" s="227">
        <f>IF(N278="zákl. přenesená",J278,0)</f>
        <v>0</v>
      </c>
      <c r="BH278" s="227">
        <f>IF(N278="sníž. přenesená",J278,0)</f>
        <v>0</v>
      </c>
      <c r="BI278" s="227">
        <f>IF(N278="nulová",J278,0)</f>
        <v>0</v>
      </c>
      <c r="BJ278" s="19" t="s">
        <v>79</v>
      </c>
      <c r="BK278" s="227">
        <f>ROUND(I278*H278,2)</f>
        <v>0</v>
      </c>
      <c r="BL278" s="19" t="s">
        <v>373</v>
      </c>
      <c r="BM278" s="226" t="s">
        <v>2450</v>
      </c>
    </row>
    <row r="279" s="14" customFormat="1">
      <c r="A279" s="14"/>
      <c r="B279" s="244"/>
      <c r="C279" s="245"/>
      <c r="D279" s="235" t="s">
        <v>307</v>
      </c>
      <c r="E279" s="246" t="s">
        <v>21</v>
      </c>
      <c r="F279" s="247" t="s">
        <v>2444</v>
      </c>
      <c r="G279" s="245"/>
      <c r="H279" s="248">
        <v>1</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307</v>
      </c>
      <c r="AU279" s="254" t="s">
        <v>81</v>
      </c>
      <c r="AV279" s="14" t="s">
        <v>81</v>
      </c>
      <c r="AW279" s="14" t="s">
        <v>33</v>
      </c>
      <c r="AX279" s="14" t="s">
        <v>72</v>
      </c>
      <c r="AY279" s="254" t="s">
        <v>295</v>
      </c>
    </row>
    <row r="280" s="15" customFormat="1">
      <c r="A280" s="15"/>
      <c r="B280" s="255"/>
      <c r="C280" s="256"/>
      <c r="D280" s="235" t="s">
        <v>307</v>
      </c>
      <c r="E280" s="257" t="s">
        <v>21</v>
      </c>
      <c r="F280" s="258" t="s">
        <v>312</v>
      </c>
      <c r="G280" s="256"/>
      <c r="H280" s="259">
        <v>1</v>
      </c>
      <c r="I280" s="260"/>
      <c r="J280" s="256"/>
      <c r="K280" s="256"/>
      <c r="L280" s="261"/>
      <c r="M280" s="262"/>
      <c r="N280" s="263"/>
      <c r="O280" s="263"/>
      <c r="P280" s="263"/>
      <c r="Q280" s="263"/>
      <c r="R280" s="263"/>
      <c r="S280" s="263"/>
      <c r="T280" s="264"/>
      <c r="U280" s="15"/>
      <c r="V280" s="15"/>
      <c r="W280" s="15"/>
      <c r="X280" s="15"/>
      <c r="Y280" s="15"/>
      <c r="Z280" s="15"/>
      <c r="AA280" s="15"/>
      <c r="AB280" s="15"/>
      <c r="AC280" s="15"/>
      <c r="AD280" s="15"/>
      <c r="AE280" s="15"/>
      <c r="AT280" s="265" t="s">
        <v>307</v>
      </c>
      <c r="AU280" s="265" t="s">
        <v>81</v>
      </c>
      <c r="AV280" s="15" t="s">
        <v>303</v>
      </c>
      <c r="AW280" s="15" t="s">
        <v>33</v>
      </c>
      <c r="AX280" s="15" t="s">
        <v>79</v>
      </c>
      <c r="AY280" s="265" t="s">
        <v>295</v>
      </c>
    </row>
    <row r="281" s="2" customFormat="1" ht="37.8" customHeight="1">
      <c r="A281" s="40"/>
      <c r="B281" s="41"/>
      <c r="C281" s="215" t="s">
        <v>1077</v>
      </c>
      <c r="D281" s="215" t="s">
        <v>298</v>
      </c>
      <c r="E281" s="216" t="s">
        <v>1055</v>
      </c>
      <c r="F281" s="217" t="s">
        <v>1056</v>
      </c>
      <c r="G281" s="218" t="s">
        <v>459</v>
      </c>
      <c r="H281" s="219">
        <v>1</v>
      </c>
      <c r="I281" s="220"/>
      <c r="J281" s="221">
        <f>ROUND(I281*H281,2)</f>
        <v>0</v>
      </c>
      <c r="K281" s="217" t="s">
        <v>302</v>
      </c>
      <c r="L281" s="46"/>
      <c r="M281" s="222" t="s">
        <v>21</v>
      </c>
      <c r="N281" s="223" t="s">
        <v>43</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373</v>
      </c>
      <c r="AT281" s="226" t="s">
        <v>298</v>
      </c>
      <c r="AU281" s="226" t="s">
        <v>81</v>
      </c>
      <c r="AY281" s="19" t="s">
        <v>295</v>
      </c>
      <c r="BE281" s="227">
        <f>IF(N281="základní",J281,0)</f>
        <v>0</v>
      </c>
      <c r="BF281" s="227">
        <f>IF(N281="snížená",J281,0)</f>
        <v>0</v>
      </c>
      <c r="BG281" s="227">
        <f>IF(N281="zákl. přenesená",J281,0)</f>
        <v>0</v>
      </c>
      <c r="BH281" s="227">
        <f>IF(N281="sníž. přenesená",J281,0)</f>
        <v>0</v>
      </c>
      <c r="BI281" s="227">
        <f>IF(N281="nulová",J281,0)</f>
        <v>0</v>
      </c>
      <c r="BJ281" s="19" t="s">
        <v>79</v>
      </c>
      <c r="BK281" s="227">
        <f>ROUND(I281*H281,2)</f>
        <v>0</v>
      </c>
      <c r="BL281" s="19" t="s">
        <v>373</v>
      </c>
      <c r="BM281" s="226" t="s">
        <v>2451</v>
      </c>
    </row>
    <row r="282" s="2" customFormat="1">
      <c r="A282" s="40"/>
      <c r="B282" s="41"/>
      <c r="C282" s="42"/>
      <c r="D282" s="228" t="s">
        <v>305</v>
      </c>
      <c r="E282" s="42"/>
      <c r="F282" s="229" t="s">
        <v>1058</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305</v>
      </c>
      <c r="AU282" s="19" t="s">
        <v>81</v>
      </c>
    </row>
    <row r="283" s="14" customFormat="1">
      <c r="A283" s="14"/>
      <c r="B283" s="244"/>
      <c r="C283" s="245"/>
      <c r="D283" s="235" t="s">
        <v>307</v>
      </c>
      <c r="E283" s="246" t="s">
        <v>21</v>
      </c>
      <c r="F283" s="247" t="s">
        <v>1082</v>
      </c>
      <c r="G283" s="245"/>
      <c r="H283" s="248">
        <v>1</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307</v>
      </c>
      <c r="AU283" s="254" t="s">
        <v>81</v>
      </c>
      <c r="AV283" s="14" t="s">
        <v>81</v>
      </c>
      <c r="AW283" s="14" t="s">
        <v>33</v>
      </c>
      <c r="AX283" s="14" t="s">
        <v>72</v>
      </c>
      <c r="AY283" s="254" t="s">
        <v>295</v>
      </c>
    </row>
    <row r="284" s="15" customFormat="1">
      <c r="A284" s="15"/>
      <c r="B284" s="255"/>
      <c r="C284" s="256"/>
      <c r="D284" s="235" t="s">
        <v>307</v>
      </c>
      <c r="E284" s="257" t="s">
        <v>21</v>
      </c>
      <c r="F284" s="258" t="s">
        <v>312</v>
      </c>
      <c r="G284" s="256"/>
      <c r="H284" s="259">
        <v>1</v>
      </c>
      <c r="I284" s="260"/>
      <c r="J284" s="256"/>
      <c r="K284" s="256"/>
      <c r="L284" s="261"/>
      <c r="M284" s="262"/>
      <c r="N284" s="263"/>
      <c r="O284" s="263"/>
      <c r="P284" s="263"/>
      <c r="Q284" s="263"/>
      <c r="R284" s="263"/>
      <c r="S284" s="263"/>
      <c r="T284" s="264"/>
      <c r="U284" s="15"/>
      <c r="V284" s="15"/>
      <c r="W284" s="15"/>
      <c r="X284" s="15"/>
      <c r="Y284" s="15"/>
      <c r="Z284" s="15"/>
      <c r="AA284" s="15"/>
      <c r="AB284" s="15"/>
      <c r="AC284" s="15"/>
      <c r="AD284" s="15"/>
      <c r="AE284" s="15"/>
      <c r="AT284" s="265" t="s">
        <v>307</v>
      </c>
      <c r="AU284" s="265" t="s">
        <v>81</v>
      </c>
      <c r="AV284" s="15" t="s">
        <v>303</v>
      </c>
      <c r="AW284" s="15" t="s">
        <v>33</v>
      </c>
      <c r="AX284" s="15" t="s">
        <v>79</v>
      </c>
      <c r="AY284" s="265" t="s">
        <v>295</v>
      </c>
    </row>
    <row r="285" s="2" customFormat="1" ht="33" customHeight="1">
      <c r="A285" s="40"/>
      <c r="B285" s="41"/>
      <c r="C285" s="286" t="s">
        <v>1083</v>
      </c>
      <c r="D285" s="286" t="s">
        <v>947</v>
      </c>
      <c r="E285" s="287" t="s">
        <v>1061</v>
      </c>
      <c r="F285" s="288" t="s">
        <v>1062</v>
      </c>
      <c r="G285" s="289" t="s">
        <v>459</v>
      </c>
      <c r="H285" s="290">
        <v>1</v>
      </c>
      <c r="I285" s="291"/>
      <c r="J285" s="292">
        <f>ROUND(I285*H285,2)</f>
        <v>0</v>
      </c>
      <c r="K285" s="288" t="s">
        <v>302</v>
      </c>
      <c r="L285" s="293"/>
      <c r="M285" s="294" t="s">
        <v>21</v>
      </c>
      <c r="N285" s="295" t="s">
        <v>43</v>
      </c>
      <c r="O285" s="86"/>
      <c r="P285" s="224">
        <f>O285*H285</f>
        <v>0</v>
      </c>
      <c r="Q285" s="224">
        <v>0.0195</v>
      </c>
      <c r="R285" s="224">
        <f>Q285*H285</f>
        <v>0.0195</v>
      </c>
      <c r="S285" s="224">
        <v>0</v>
      </c>
      <c r="T285" s="225">
        <f>S285*H285</f>
        <v>0</v>
      </c>
      <c r="U285" s="40"/>
      <c r="V285" s="40"/>
      <c r="W285" s="40"/>
      <c r="X285" s="40"/>
      <c r="Y285" s="40"/>
      <c r="Z285" s="40"/>
      <c r="AA285" s="40"/>
      <c r="AB285" s="40"/>
      <c r="AC285" s="40"/>
      <c r="AD285" s="40"/>
      <c r="AE285" s="40"/>
      <c r="AR285" s="226" t="s">
        <v>997</v>
      </c>
      <c r="AT285" s="226" t="s">
        <v>947</v>
      </c>
      <c r="AU285" s="226" t="s">
        <v>81</v>
      </c>
      <c r="AY285" s="19" t="s">
        <v>295</v>
      </c>
      <c r="BE285" s="227">
        <f>IF(N285="základní",J285,0)</f>
        <v>0</v>
      </c>
      <c r="BF285" s="227">
        <f>IF(N285="snížená",J285,0)</f>
        <v>0</v>
      </c>
      <c r="BG285" s="227">
        <f>IF(N285="zákl. přenesená",J285,0)</f>
        <v>0</v>
      </c>
      <c r="BH285" s="227">
        <f>IF(N285="sníž. přenesená",J285,0)</f>
        <v>0</v>
      </c>
      <c r="BI285" s="227">
        <f>IF(N285="nulová",J285,0)</f>
        <v>0</v>
      </c>
      <c r="BJ285" s="19" t="s">
        <v>79</v>
      </c>
      <c r="BK285" s="227">
        <f>ROUND(I285*H285,2)</f>
        <v>0</v>
      </c>
      <c r="BL285" s="19" t="s">
        <v>373</v>
      </c>
      <c r="BM285" s="226" t="s">
        <v>2452</v>
      </c>
    </row>
    <row r="286" s="14" customFormat="1">
      <c r="A286" s="14"/>
      <c r="B286" s="244"/>
      <c r="C286" s="245"/>
      <c r="D286" s="235" t="s">
        <v>307</v>
      </c>
      <c r="E286" s="246" t="s">
        <v>21</v>
      </c>
      <c r="F286" s="247" t="s">
        <v>1082</v>
      </c>
      <c r="G286" s="245"/>
      <c r="H286" s="248">
        <v>1</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307</v>
      </c>
      <c r="AU286" s="254" t="s">
        <v>81</v>
      </c>
      <c r="AV286" s="14" t="s">
        <v>81</v>
      </c>
      <c r="AW286" s="14" t="s">
        <v>33</v>
      </c>
      <c r="AX286" s="14" t="s">
        <v>72</v>
      </c>
      <c r="AY286" s="254" t="s">
        <v>295</v>
      </c>
    </row>
    <row r="287" s="15" customFormat="1">
      <c r="A287" s="15"/>
      <c r="B287" s="255"/>
      <c r="C287" s="256"/>
      <c r="D287" s="235" t="s">
        <v>307</v>
      </c>
      <c r="E287" s="257" t="s">
        <v>21</v>
      </c>
      <c r="F287" s="258" t="s">
        <v>312</v>
      </c>
      <c r="G287" s="256"/>
      <c r="H287" s="259">
        <v>1</v>
      </c>
      <c r="I287" s="260"/>
      <c r="J287" s="256"/>
      <c r="K287" s="256"/>
      <c r="L287" s="261"/>
      <c r="M287" s="262"/>
      <c r="N287" s="263"/>
      <c r="O287" s="263"/>
      <c r="P287" s="263"/>
      <c r="Q287" s="263"/>
      <c r="R287" s="263"/>
      <c r="S287" s="263"/>
      <c r="T287" s="264"/>
      <c r="U287" s="15"/>
      <c r="V287" s="15"/>
      <c r="W287" s="15"/>
      <c r="X287" s="15"/>
      <c r="Y287" s="15"/>
      <c r="Z287" s="15"/>
      <c r="AA287" s="15"/>
      <c r="AB287" s="15"/>
      <c r="AC287" s="15"/>
      <c r="AD287" s="15"/>
      <c r="AE287" s="15"/>
      <c r="AT287" s="265" t="s">
        <v>307</v>
      </c>
      <c r="AU287" s="265" t="s">
        <v>81</v>
      </c>
      <c r="AV287" s="15" t="s">
        <v>303</v>
      </c>
      <c r="AW287" s="15" t="s">
        <v>33</v>
      </c>
      <c r="AX287" s="15" t="s">
        <v>79</v>
      </c>
      <c r="AY287" s="265" t="s">
        <v>295</v>
      </c>
    </row>
    <row r="288" s="2" customFormat="1" ht="24.15" customHeight="1">
      <c r="A288" s="40"/>
      <c r="B288" s="41"/>
      <c r="C288" s="215" t="s">
        <v>1087</v>
      </c>
      <c r="D288" s="215" t="s">
        <v>298</v>
      </c>
      <c r="E288" s="216" t="s">
        <v>1065</v>
      </c>
      <c r="F288" s="217" t="s">
        <v>1066</v>
      </c>
      <c r="G288" s="218" t="s">
        <v>459</v>
      </c>
      <c r="H288" s="219">
        <v>1</v>
      </c>
      <c r="I288" s="220"/>
      <c r="J288" s="221">
        <f>ROUND(I288*H288,2)</f>
        <v>0</v>
      </c>
      <c r="K288" s="217" t="s">
        <v>302</v>
      </c>
      <c r="L288" s="46"/>
      <c r="M288" s="222" t="s">
        <v>21</v>
      </c>
      <c r="N288" s="223" t="s">
        <v>43</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373</v>
      </c>
      <c r="AT288" s="226" t="s">
        <v>298</v>
      </c>
      <c r="AU288" s="226" t="s">
        <v>81</v>
      </c>
      <c r="AY288" s="19" t="s">
        <v>295</v>
      </c>
      <c r="BE288" s="227">
        <f>IF(N288="základní",J288,0)</f>
        <v>0</v>
      </c>
      <c r="BF288" s="227">
        <f>IF(N288="snížená",J288,0)</f>
        <v>0</v>
      </c>
      <c r="BG288" s="227">
        <f>IF(N288="zákl. přenesená",J288,0)</f>
        <v>0</v>
      </c>
      <c r="BH288" s="227">
        <f>IF(N288="sníž. přenesená",J288,0)</f>
        <v>0</v>
      </c>
      <c r="BI288" s="227">
        <f>IF(N288="nulová",J288,0)</f>
        <v>0</v>
      </c>
      <c r="BJ288" s="19" t="s">
        <v>79</v>
      </c>
      <c r="BK288" s="227">
        <f>ROUND(I288*H288,2)</f>
        <v>0</v>
      </c>
      <c r="BL288" s="19" t="s">
        <v>373</v>
      </c>
      <c r="BM288" s="226" t="s">
        <v>2453</v>
      </c>
    </row>
    <row r="289" s="2" customFormat="1">
      <c r="A289" s="40"/>
      <c r="B289" s="41"/>
      <c r="C289" s="42"/>
      <c r="D289" s="228" t="s">
        <v>305</v>
      </c>
      <c r="E289" s="42"/>
      <c r="F289" s="229" t="s">
        <v>1068</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305</v>
      </c>
      <c r="AU289" s="19" t="s">
        <v>81</v>
      </c>
    </row>
    <row r="290" s="14" customFormat="1">
      <c r="A290" s="14"/>
      <c r="B290" s="244"/>
      <c r="C290" s="245"/>
      <c r="D290" s="235" t="s">
        <v>307</v>
      </c>
      <c r="E290" s="246" t="s">
        <v>21</v>
      </c>
      <c r="F290" s="247" t="s">
        <v>1082</v>
      </c>
      <c r="G290" s="245"/>
      <c r="H290" s="248">
        <v>1</v>
      </c>
      <c r="I290" s="249"/>
      <c r="J290" s="245"/>
      <c r="K290" s="245"/>
      <c r="L290" s="250"/>
      <c r="M290" s="251"/>
      <c r="N290" s="252"/>
      <c r="O290" s="252"/>
      <c r="P290" s="252"/>
      <c r="Q290" s="252"/>
      <c r="R290" s="252"/>
      <c r="S290" s="252"/>
      <c r="T290" s="253"/>
      <c r="U290" s="14"/>
      <c r="V290" s="14"/>
      <c r="W290" s="14"/>
      <c r="X290" s="14"/>
      <c r="Y290" s="14"/>
      <c r="Z290" s="14"/>
      <c r="AA290" s="14"/>
      <c r="AB290" s="14"/>
      <c r="AC290" s="14"/>
      <c r="AD290" s="14"/>
      <c r="AE290" s="14"/>
      <c r="AT290" s="254" t="s">
        <v>307</v>
      </c>
      <c r="AU290" s="254" t="s">
        <v>81</v>
      </c>
      <c r="AV290" s="14" t="s">
        <v>81</v>
      </c>
      <c r="AW290" s="14" t="s">
        <v>33</v>
      </c>
      <c r="AX290" s="14" t="s">
        <v>72</v>
      </c>
      <c r="AY290" s="254" t="s">
        <v>295</v>
      </c>
    </row>
    <row r="291" s="15" customFormat="1">
      <c r="A291" s="15"/>
      <c r="B291" s="255"/>
      <c r="C291" s="256"/>
      <c r="D291" s="235" t="s">
        <v>307</v>
      </c>
      <c r="E291" s="257" t="s">
        <v>21</v>
      </c>
      <c r="F291" s="258" t="s">
        <v>312</v>
      </c>
      <c r="G291" s="256"/>
      <c r="H291" s="259">
        <v>1</v>
      </c>
      <c r="I291" s="260"/>
      <c r="J291" s="256"/>
      <c r="K291" s="256"/>
      <c r="L291" s="261"/>
      <c r="M291" s="262"/>
      <c r="N291" s="263"/>
      <c r="O291" s="263"/>
      <c r="P291" s="263"/>
      <c r="Q291" s="263"/>
      <c r="R291" s="263"/>
      <c r="S291" s="263"/>
      <c r="T291" s="264"/>
      <c r="U291" s="15"/>
      <c r="V291" s="15"/>
      <c r="W291" s="15"/>
      <c r="X291" s="15"/>
      <c r="Y291" s="15"/>
      <c r="Z291" s="15"/>
      <c r="AA291" s="15"/>
      <c r="AB291" s="15"/>
      <c r="AC291" s="15"/>
      <c r="AD291" s="15"/>
      <c r="AE291" s="15"/>
      <c r="AT291" s="265" t="s">
        <v>307</v>
      </c>
      <c r="AU291" s="265" t="s">
        <v>81</v>
      </c>
      <c r="AV291" s="15" t="s">
        <v>303</v>
      </c>
      <c r="AW291" s="15" t="s">
        <v>33</v>
      </c>
      <c r="AX291" s="15" t="s">
        <v>79</v>
      </c>
      <c r="AY291" s="265" t="s">
        <v>295</v>
      </c>
    </row>
    <row r="292" s="2" customFormat="1" ht="16.5" customHeight="1">
      <c r="A292" s="40"/>
      <c r="B292" s="41"/>
      <c r="C292" s="286" t="s">
        <v>1092</v>
      </c>
      <c r="D292" s="286" t="s">
        <v>947</v>
      </c>
      <c r="E292" s="287" t="s">
        <v>1070</v>
      </c>
      <c r="F292" s="288" t="s">
        <v>1071</v>
      </c>
      <c r="G292" s="289" t="s">
        <v>459</v>
      </c>
      <c r="H292" s="290">
        <v>1</v>
      </c>
      <c r="I292" s="291"/>
      <c r="J292" s="292">
        <f>ROUND(I292*H292,2)</f>
        <v>0</v>
      </c>
      <c r="K292" s="288" t="s">
        <v>302</v>
      </c>
      <c r="L292" s="293"/>
      <c r="M292" s="294" t="s">
        <v>21</v>
      </c>
      <c r="N292" s="295" t="s">
        <v>43</v>
      </c>
      <c r="O292" s="86"/>
      <c r="P292" s="224">
        <f>O292*H292</f>
        <v>0</v>
      </c>
      <c r="Q292" s="224">
        <v>0.0023999999999999998</v>
      </c>
      <c r="R292" s="224">
        <f>Q292*H292</f>
        <v>0.0023999999999999998</v>
      </c>
      <c r="S292" s="224">
        <v>0</v>
      </c>
      <c r="T292" s="225">
        <f>S292*H292</f>
        <v>0</v>
      </c>
      <c r="U292" s="40"/>
      <c r="V292" s="40"/>
      <c r="W292" s="40"/>
      <c r="X292" s="40"/>
      <c r="Y292" s="40"/>
      <c r="Z292" s="40"/>
      <c r="AA292" s="40"/>
      <c r="AB292" s="40"/>
      <c r="AC292" s="40"/>
      <c r="AD292" s="40"/>
      <c r="AE292" s="40"/>
      <c r="AR292" s="226" t="s">
        <v>997</v>
      </c>
      <c r="AT292" s="226" t="s">
        <v>947</v>
      </c>
      <c r="AU292" s="226" t="s">
        <v>81</v>
      </c>
      <c r="AY292" s="19" t="s">
        <v>295</v>
      </c>
      <c r="BE292" s="227">
        <f>IF(N292="základní",J292,0)</f>
        <v>0</v>
      </c>
      <c r="BF292" s="227">
        <f>IF(N292="snížená",J292,0)</f>
        <v>0</v>
      </c>
      <c r="BG292" s="227">
        <f>IF(N292="zákl. přenesená",J292,0)</f>
        <v>0</v>
      </c>
      <c r="BH292" s="227">
        <f>IF(N292="sníž. přenesená",J292,0)</f>
        <v>0</v>
      </c>
      <c r="BI292" s="227">
        <f>IF(N292="nulová",J292,0)</f>
        <v>0</v>
      </c>
      <c r="BJ292" s="19" t="s">
        <v>79</v>
      </c>
      <c r="BK292" s="227">
        <f>ROUND(I292*H292,2)</f>
        <v>0</v>
      </c>
      <c r="BL292" s="19" t="s">
        <v>373</v>
      </c>
      <c r="BM292" s="226" t="s">
        <v>2454</v>
      </c>
    </row>
    <row r="293" s="2" customFormat="1" ht="16.5" customHeight="1">
      <c r="A293" s="40"/>
      <c r="B293" s="41"/>
      <c r="C293" s="215" t="s">
        <v>1098</v>
      </c>
      <c r="D293" s="215" t="s">
        <v>298</v>
      </c>
      <c r="E293" s="216" t="s">
        <v>1074</v>
      </c>
      <c r="F293" s="217" t="s">
        <v>1926</v>
      </c>
      <c r="G293" s="218" t="s">
        <v>503</v>
      </c>
      <c r="H293" s="219">
        <v>3</v>
      </c>
      <c r="I293" s="220"/>
      <c r="J293" s="221">
        <f>ROUND(I293*H293,2)</f>
        <v>0</v>
      </c>
      <c r="K293" s="217" t="s">
        <v>523</v>
      </c>
      <c r="L293" s="46"/>
      <c r="M293" s="222" t="s">
        <v>21</v>
      </c>
      <c r="N293" s="223" t="s">
        <v>43</v>
      </c>
      <c r="O293" s="86"/>
      <c r="P293" s="224">
        <f>O293*H293</f>
        <v>0</v>
      </c>
      <c r="Q293" s="224">
        <v>0.001</v>
      </c>
      <c r="R293" s="224">
        <f>Q293*H293</f>
        <v>0.0030000000000000001</v>
      </c>
      <c r="S293" s="224">
        <v>0</v>
      </c>
      <c r="T293" s="225">
        <f>S293*H293</f>
        <v>0</v>
      </c>
      <c r="U293" s="40"/>
      <c r="V293" s="40"/>
      <c r="W293" s="40"/>
      <c r="X293" s="40"/>
      <c r="Y293" s="40"/>
      <c r="Z293" s="40"/>
      <c r="AA293" s="40"/>
      <c r="AB293" s="40"/>
      <c r="AC293" s="40"/>
      <c r="AD293" s="40"/>
      <c r="AE293" s="40"/>
      <c r="AR293" s="226" t="s">
        <v>373</v>
      </c>
      <c r="AT293" s="226" t="s">
        <v>298</v>
      </c>
      <c r="AU293" s="226" t="s">
        <v>81</v>
      </c>
      <c r="AY293" s="19" t="s">
        <v>295</v>
      </c>
      <c r="BE293" s="227">
        <f>IF(N293="základní",J293,0)</f>
        <v>0</v>
      </c>
      <c r="BF293" s="227">
        <f>IF(N293="snížená",J293,0)</f>
        <v>0</v>
      </c>
      <c r="BG293" s="227">
        <f>IF(N293="zákl. přenesená",J293,0)</f>
        <v>0</v>
      </c>
      <c r="BH293" s="227">
        <f>IF(N293="sníž. přenesená",J293,0)</f>
        <v>0</v>
      </c>
      <c r="BI293" s="227">
        <f>IF(N293="nulová",J293,0)</f>
        <v>0</v>
      </c>
      <c r="BJ293" s="19" t="s">
        <v>79</v>
      </c>
      <c r="BK293" s="227">
        <f>ROUND(I293*H293,2)</f>
        <v>0</v>
      </c>
      <c r="BL293" s="19" t="s">
        <v>373</v>
      </c>
      <c r="BM293" s="226" t="s">
        <v>2455</v>
      </c>
    </row>
    <row r="294" s="2" customFormat="1" ht="24.15" customHeight="1">
      <c r="A294" s="40"/>
      <c r="B294" s="41"/>
      <c r="C294" s="215" t="s">
        <v>1102</v>
      </c>
      <c r="D294" s="215" t="s">
        <v>298</v>
      </c>
      <c r="E294" s="216" t="s">
        <v>1492</v>
      </c>
      <c r="F294" s="217" t="s">
        <v>1493</v>
      </c>
      <c r="G294" s="218" t="s">
        <v>503</v>
      </c>
      <c r="H294" s="219">
        <v>3</v>
      </c>
      <c r="I294" s="220"/>
      <c r="J294" s="221">
        <f>ROUND(I294*H294,2)</f>
        <v>0</v>
      </c>
      <c r="K294" s="217" t="s">
        <v>523</v>
      </c>
      <c r="L294" s="46"/>
      <c r="M294" s="222" t="s">
        <v>21</v>
      </c>
      <c r="N294" s="223" t="s">
        <v>43</v>
      </c>
      <c r="O294" s="86"/>
      <c r="P294" s="224">
        <f>O294*H294</f>
        <v>0</v>
      </c>
      <c r="Q294" s="224">
        <v>0.001</v>
      </c>
      <c r="R294" s="224">
        <f>Q294*H294</f>
        <v>0.0030000000000000001</v>
      </c>
      <c r="S294" s="224">
        <v>0</v>
      </c>
      <c r="T294" s="225">
        <f>S294*H294</f>
        <v>0</v>
      </c>
      <c r="U294" s="40"/>
      <c r="V294" s="40"/>
      <c r="W294" s="40"/>
      <c r="X294" s="40"/>
      <c r="Y294" s="40"/>
      <c r="Z294" s="40"/>
      <c r="AA294" s="40"/>
      <c r="AB294" s="40"/>
      <c r="AC294" s="40"/>
      <c r="AD294" s="40"/>
      <c r="AE294" s="40"/>
      <c r="AR294" s="226" t="s">
        <v>373</v>
      </c>
      <c r="AT294" s="226" t="s">
        <v>298</v>
      </c>
      <c r="AU294" s="226" t="s">
        <v>81</v>
      </c>
      <c r="AY294" s="19" t="s">
        <v>295</v>
      </c>
      <c r="BE294" s="227">
        <f>IF(N294="základní",J294,0)</f>
        <v>0</v>
      </c>
      <c r="BF294" s="227">
        <f>IF(N294="snížená",J294,0)</f>
        <v>0</v>
      </c>
      <c r="BG294" s="227">
        <f>IF(N294="zákl. přenesená",J294,0)</f>
        <v>0</v>
      </c>
      <c r="BH294" s="227">
        <f>IF(N294="sníž. přenesená",J294,0)</f>
        <v>0</v>
      </c>
      <c r="BI294" s="227">
        <f>IF(N294="nulová",J294,0)</f>
        <v>0</v>
      </c>
      <c r="BJ294" s="19" t="s">
        <v>79</v>
      </c>
      <c r="BK294" s="227">
        <f>ROUND(I294*H294,2)</f>
        <v>0</v>
      </c>
      <c r="BL294" s="19" t="s">
        <v>373</v>
      </c>
      <c r="BM294" s="226" t="s">
        <v>2456</v>
      </c>
    </row>
    <row r="295" s="2" customFormat="1" ht="16.5" customHeight="1">
      <c r="A295" s="40"/>
      <c r="B295" s="41"/>
      <c r="C295" s="215" t="s">
        <v>1109</v>
      </c>
      <c r="D295" s="215" t="s">
        <v>298</v>
      </c>
      <c r="E295" s="216" t="s">
        <v>1496</v>
      </c>
      <c r="F295" s="217" t="s">
        <v>1497</v>
      </c>
      <c r="G295" s="218" t="s">
        <v>459</v>
      </c>
      <c r="H295" s="219">
        <v>1</v>
      </c>
      <c r="I295" s="220"/>
      <c r="J295" s="221">
        <f>ROUND(I295*H295,2)</f>
        <v>0</v>
      </c>
      <c r="K295" s="217" t="s">
        <v>523</v>
      </c>
      <c r="L295" s="46"/>
      <c r="M295" s="222" t="s">
        <v>21</v>
      </c>
      <c r="N295" s="223" t="s">
        <v>43</v>
      </c>
      <c r="O295" s="86"/>
      <c r="P295" s="224">
        <f>O295*H295</f>
        <v>0</v>
      </c>
      <c r="Q295" s="224">
        <v>0.0050000000000000001</v>
      </c>
      <c r="R295" s="224">
        <f>Q295*H295</f>
        <v>0.0050000000000000001</v>
      </c>
      <c r="S295" s="224">
        <v>0</v>
      </c>
      <c r="T295" s="225">
        <f>S295*H295</f>
        <v>0</v>
      </c>
      <c r="U295" s="40"/>
      <c r="V295" s="40"/>
      <c r="W295" s="40"/>
      <c r="X295" s="40"/>
      <c r="Y295" s="40"/>
      <c r="Z295" s="40"/>
      <c r="AA295" s="40"/>
      <c r="AB295" s="40"/>
      <c r="AC295" s="40"/>
      <c r="AD295" s="40"/>
      <c r="AE295" s="40"/>
      <c r="AR295" s="226" t="s">
        <v>373</v>
      </c>
      <c r="AT295" s="226" t="s">
        <v>298</v>
      </c>
      <c r="AU295" s="226" t="s">
        <v>81</v>
      </c>
      <c r="AY295" s="19" t="s">
        <v>295</v>
      </c>
      <c r="BE295" s="227">
        <f>IF(N295="základní",J295,0)</f>
        <v>0</v>
      </c>
      <c r="BF295" s="227">
        <f>IF(N295="snížená",J295,0)</f>
        <v>0</v>
      </c>
      <c r="BG295" s="227">
        <f>IF(N295="zákl. přenesená",J295,0)</f>
        <v>0</v>
      </c>
      <c r="BH295" s="227">
        <f>IF(N295="sníž. přenesená",J295,0)</f>
        <v>0</v>
      </c>
      <c r="BI295" s="227">
        <f>IF(N295="nulová",J295,0)</f>
        <v>0</v>
      </c>
      <c r="BJ295" s="19" t="s">
        <v>79</v>
      </c>
      <c r="BK295" s="227">
        <f>ROUND(I295*H295,2)</f>
        <v>0</v>
      </c>
      <c r="BL295" s="19" t="s">
        <v>373</v>
      </c>
      <c r="BM295" s="226" t="s">
        <v>2457</v>
      </c>
    </row>
    <row r="296" s="2" customFormat="1" ht="24.15" customHeight="1">
      <c r="A296" s="40"/>
      <c r="B296" s="41"/>
      <c r="C296" s="215" t="s">
        <v>1114</v>
      </c>
      <c r="D296" s="215" t="s">
        <v>298</v>
      </c>
      <c r="E296" s="216" t="s">
        <v>1078</v>
      </c>
      <c r="F296" s="217" t="s">
        <v>1079</v>
      </c>
      <c r="G296" s="218" t="s">
        <v>459</v>
      </c>
      <c r="H296" s="219">
        <v>1</v>
      </c>
      <c r="I296" s="220"/>
      <c r="J296" s="221">
        <f>ROUND(I296*H296,2)</f>
        <v>0</v>
      </c>
      <c r="K296" s="217" t="s">
        <v>302</v>
      </c>
      <c r="L296" s="46"/>
      <c r="M296" s="222" t="s">
        <v>21</v>
      </c>
      <c r="N296" s="223" t="s">
        <v>43</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373</v>
      </c>
      <c r="AT296" s="226" t="s">
        <v>298</v>
      </c>
      <c r="AU296" s="226" t="s">
        <v>81</v>
      </c>
      <c r="AY296" s="19" t="s">
        <v>295</v>
      </c>
      <c r="BE296" s="227">
        <f>IF(N296="základní",J296,0)</f>
        <v>0</v>
      </c>
      <c r="BF296" s="227">
        <f>IF(N296="snížená",J296,0)</f>
        <v>0</v>
      </c>
      <c r="BG296" s="227">
        <f>IF(N296="zákl. přenesená",J296,0)</f>
        <v>0</v>
      </c>
      <c r="BH296" s="227">
        <f>IF(N296="sníž. přenesená",J296,0)</f>
        <v>0</v>
      </c>
      <c r="BI296" s="227">
        <f>IF(N296="nulová",J296,0)</f>
        <v>0</v>
      </c>
      <c r="BJ296" s="19" t="s">
        <v>79</v>
      </c>
      <c r="BK296" s="227">
        <f>ROUND(I296*H296,2)</f>
        <v>0</v>
      </c>
      <c r="BL296" s="19" t="s">
        <v>373</v>
      </c>
      <c r="BM296" s="226" t="s">
        <v>2458</v>
      </c>
    </row>
    <row r="297" s="2" customFormat="1">
      <c r="A297" s="40"/>
      <c r="B297" s="41"/>
      <c r="C297" s="42"/>
      <c r="D297" s="228" t="s">
        <v>305</v>
      </c>
      <c r="E297" s="42"/>
      <c r="F297" s="229" t="s">
        <v>1081</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305</v>
      </c>
      <c r="AU297" s="19" t="s">
        <v>81</v>
      </c>
    </row>
    <row r="298" s="14" customFormat="1">
      <c r="A298" s="14"/>
      <c r="B298" s="244"/>
      <c r="C298" s="245"/>
      <c r="D298" s="235" t="s">
        <v>307</v>
      </c>
      <c r="E298" s="246" t="s">
        <v>21</v>
      </c>
      <c r="F298" s="247" t="s">
        <v>1082</v>
      </c>
      <c r="G298" s="245"/>
      <c r="H298" s="248">
        <v>1</v>
      </c>
      <c r="I298" s="249"/>
      <c r="J298" s="245"/>
      <c r="K298" s="245"/>
      <c r="L298" s="250"/>
      <c r="M298" s="251"/>
      <c r="N298" s="252"/>
      <c r="O298" s="252"/>
      <c r="P298" s="252"/>
      <c r="Q298" s="252"/>
      <c r="R298" s="252"/>
      <c r="S298" s="252"/>
      <c r="T298" s="253"/>
      <c r="U298" s="14"/>
      <c r="V298" s="14"/>
      <c r="W298" s="14"/>
      <c r="X298" s="14"/>
      <c r="Y298" s="14"/>
      <c r="Z298" s="14"/>
      <c r="AA298" s="14"/>
      <c r="AB298" s="14"/>
      <c r="AC298" s="14"/>
      <c r="AD298" s="14"/>
      <c r="AE298" s="14"/>
      <c r="AT298" s="254" t="s">
        <v>307</v>
      </c>
      <c r="AU298" s="254" t="s">
        <v>81</v>
      </c>
      <c r="AV298" s="14" t="s">
        <v>81</v>
      </c>
      <c r="AW298" s="14" t="s">
        <v>33</v>
      </c>
      <c r="AX298" s="14" t="s">
        <v>72</v>
      </c>
      <c r="AY298" s="254" t="s">
        <v>295</v>
      </c>
    </row>
    <row r="299" s="15" customFormat="1">
      <c r="A299" s="15"/>
      <c r="B299" s="255"/>
      <c r="C299" s="256"/>
      <c r="D299" s="235" t="s">
        <v>307</v>
      </c>
      <c r="E299" s="257" t="s">
        <v>21</v>
      </c>
      <c r="F299" s="258" t="s">
        <v>312</v>
      </c>
      <c r="G299" s="256"/>
      <c r="H299" s="259">
        <v>1</v>
      </c>
      <c r="I299" s="260"/>
      <c r="J299" s="256"/>
      <c r="K299" s="256"/>
      <c r="L299" s="261"/>
      <c r="M299" s="262"/>
      <c r="N299" s="263"/>
      <c r="O299" s="263"/>
      <c r="P299" s="263"/>
      <c r="Q299" s="263"/>
      <c r="R299" s="263"/>
      <c r="S299" s="263"/>
      <c r="T299" s="264"/>
      <c r="U299" s="15"/>
      <c r="V299" s="15"/>
      <c r="W299" s="15"/>
      <c r="X299" s="15"/>
      <c r="Y299" s="15"/>
      <c r="Z299" s="15"/>
      <c r="AA299" s="15"/>
      <c r="AB299" s="15"/>
      <c r="AC299" s="15"/>
      <c r="AD299" s="15"/>
      <c r="AE299" s="15"/>
      <c r="AT299" s="265" t="s">
        <v>307</v>
      </c>
      <c r="AU299" s="265" t="s">
        <v>81</v>
      </c>
      <c r="AV299" s="15" t="s">
        <v>303</v>
      </c>
      <c r="AW299" s="15" t="s">
        <v>33</v>
      </c>
      <c r="AX299" s="15" t="s">
        <v>79</v>
      </c>
      <c r="AY299" s="265" t="s">
        <v>295</v>
      </c>
    </row>
    <row r="300" s="2" customFormat="1" ht="24.15" customHeight="1">
      <c r="A300" s="40"/>
      <c r="B300" s="41"/>
      <c r="C300" s="286" t="s">
        <v>1119</v>
      </c>
      <c r="D300" s="286" t="s">
        <v>947</v>
      </c>
      <c r="E300" s="287" t="s">
        <v>1084</v>
      </c>
      <c r="F300" s="288" t="s">
        <v>1085</v>
      </c>
      <c r="G300" s="289" t="s">
        <v>459</v>
      </c>
      <c r="H300" s="290">
        <v>1</v>
      </c>
      <c r="I300" s="291"/>
      <c r="J300" s="292">
        <f>ROUND(I300*H300,2)</f>
        <v>0</v>
      </c>
      <c r="K300" s="288" t="s">
        <v>302</v>
      </c>
      <c r="L300" s="293"/>
      <c r="M300" s="294" t="s">
        <v>21</v>
      </c>
      <c r="N300" s="295" t="s">
        <v>43</v>
      </c>
      <c r="O300" s="86"/>
      <c r="P300" s="224">
        <f>O300*H300</f>
        <v>0</v>
      </c>
      <c r="Q300" s="224">
        <v>0.00123</v>
      </c>
      <c r="R300" s="224">
        <f>Q300*H300</f>
        <v>0.00123</v>
      </c>
      <c r="S300" s="224">
        <v>0</v>
      </c>
      <c r="T300" s="225">
        <f>S300*H300</f>
        <v>0</v>
      </c>
      <c r="U300" s="40"/>
      <c r="V300" s="40"/>
      <c r="W300" s="40"/>
      <c r="X300" s="40"/>
      <c r="Y300" s="40"/>
      <c r="Z300" s="40"/>
      <c r="AA300" s="40"/>
      <c r="AB300" s="40"/>
      <c r="AC300" s="40"/>
      <c r="AD300" s="40"/>
      <c r="AE300" s="40"/>
      <c r="AR300" s="226" t="s">
        <v>997</v>
      </c>
      <c r="AT300" s="226" t="s">
        <v>947</v>
      </c>
      <c r="AU300" s="226" t="s">
        <v>81</v>
      </c>
      <c r="AY300" s="19" t="s">
        <v>295</v>
      </c>
      <c r="BE300" s="227">
        <f>IF(N300="základní",J300,0)</f>
        <v>0</v>
      </c>
      <c r="BF300" s="227">
        <f>IF(N300="snížená",J300,0)</f>
        <v>0</v>
      </c>
      <c r="BG300" s="227">
        <f>IF(N300="zákl. přenesená",J300,0)</f>
        <v>0</v>
      </c>
      <c r="BH300" s="227">
        <f>IF(N300="sníž. přenesená",J300,0)</f>
        <v>0</v>
      </c>
      <c r="BI300" s="227">
        <f>IF(N300="nulová",J300,0)</f>
        <v>0</v>
      </c>
      <c r="BJ300" s="19" t="s">
        <v>79</v>
      </c>
      <c r="BK300" s="227">
        <f>ROUND(I300*H300,2)</f>
        <v>0</v>
      </c>
      <c r="BL300" s="19" t="s">
        <v>373</v>
      </c>
      <c r="BM300" s="226" t="s">
        <v>2459</v>
      </c>
    </row>
    <row r="301" s="2" customFormat="1" ht="49.05" customHeight="1">
      <c r="A301" s="40"/>
      <c r="B301" s="41"/>
      <c r="C301" s="215" t="s">
        <v>1124</v>
      </c>
      <c r="D301" s="215" t="s">
        <v>298</v>
      </c>
      <c r="E301" s="216" t="s">
        <v>1088</v>
      </c>
      <c r="F301" s="217" t="s">
        <v>1089</v>
      </c>
      <c r="G301" s="218" t="s">
        <v>348</v>
      </c>
      <c r="H301" s="219">
        <v>0.072999999999999995</v>
      </c>
      <c r="I301" s="220"/>
      <c r="J301" s="221">
        <f>ROUND(I301*H301,2)</f>
        <v>0</v>
      </c>
      <c r="K301" s="217" t="s">
        <v>302</v>
      </c>
      <c r="L301" s="46"/>
      <c r="M301" s="222" t="s">
        <v>21</v>
      </c>
      <c r="N301" s="223" t="s">
        <v>43</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373</v>
      </c>
      <c r="AT301" s="226" t="s">
        <v>298</v>
      </c>
      <c r="AU301" s="226" t="s">
        <v>81</v>
      </c>
      <c r="AY301" s="19" t="s">
        <v>295</v>
      </c>
      <c r="BE301" s="227">
        <f>IF(N301="základní",J301,0)</f>
        <v>0</v>
      </c>
      <c r="BF301" s="227">
        <f>IF(N301="snížená",J301,0)</f>
        <v>0</v>
      </c>
      <c r="BG301" s="227">
        <f>IF(N301="zákl. přenesená",J301,0)</f>
        <v>0</v>
      </c>
      <c r="BH301" s="227">
        <f>IF(N301="sníž. přenesená",J301,0)</f>
        <v>0</v>
      </c>
      <c r="BI301" s="227">
        <f>IF(N301="nulová",J301,0)</f>
        <v>0</v>
      </c>
      <c r="BJ301" s="19" t="s">
        <v>79</v>
      </c>
      <c r="BK301" s="227">
        <f>ROUND(I301*H301,2)</f>
        <v>0</v>
      </c>
      <c r="BL301" s="19" t="s">
        <v>373</v>
      </c>
      <c r="BM301" s="226" t="s">
        <v>2460</v>
      </c>
    </row>
    <row r="302" s="2" customFormat="1">
      <c r="A302" s="40"/>
      <c r="B302" s="41"/>
      <c r="C302" s="42"/>
      <c r="D302" s="228" t="s">
        <v>305</v>
      </c>
      <c r="E302" s="42"/>
      <c r="F302" s="229" t="s">
        <v>1091</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305</v>
      </c>
      <c r="AU302" s="19" t="s">
        <v>81</v>
      </c>
    </row>
    <row r="303" s="12" customFormat="1" ht="22.8" customHeight="1">
      <c r="A303" s="12"/>
      <c r="B303" s="199"/>
      <c r="C303" s="200"/>
      <c r="D303" s="201" t="s">
        <v>71</v>
      </c>
      <c r="E303" s="213" t="s">
        <v>732</v>
      </c>
      <c r="F303" s="213" t="s">
        <v>733</v>
      </c>
      <c r="G303" s="200"/>
      <c r="H303" s="200"/>
      <c r="I303" s="203"/>
      <c r="J303" s="214">
        <f>BK303</f>
        <v>0</v>
      </c>
      <c r="K303" s="200"/>
      <c r="L303" s="205"/>
      <c r="M303" s="206"/>
      <c r="N303" s="207"/>
      <c r="O303" s="207"/>
      <c r="P303" s="208">
        <f>SUM(P304:P306)</f>
        <v>0</v>
      </c>
      <c r="Q303" s="207"/>
      <c r="R303" s="208">
        <f>SUM(R304:R306)</f>
        <v>0.10000000000000001</v>
      </c>
      <c r="S303" s="207"/>
      <c r="T303" s="209">
        <f>SUM(T304:T306)</f>
        <v>0</v>
      </c>
      <c r="U303" s="12"/>
      <c r="V303" s="12"/>
      <c r="W303" s="12"/>
      <c r="X303" s="12"/>
      <c r="Y303" s="12"/>
      <c r="Z303" s="12"/>
      <c r="AA303" s="12"/>
      <c r="AB303" s="12"/>
      <c r="AC303" s="12"/>
      <c r="AD303" s="12"/>
      <c r="AE303" s="12"/>
      <c r="AR303" s="210" t="s">
        <v>81</v>
      </c>
      <c r="AT303" s="211" t="s">
        <v>71</v>
      </c>
      <c r="AU303" s="211" t="s">
        <v>79</v>
      </c>
      <c r="AY303" s="210" t="s">
        <v>295</v>
      </c>
      <c r="BK303" s="212">
        <f>SUM(BK304:BK306)</f>
        <v>0</v>
      </c>
    </row>
    <row r="304" s="2" customFormat="1" ht="37.8" customHeight="1">
      <c r="A304" s="40"/>
      <c r="B304" s="41"/>
      <c r="C304" s="215" t="s">
        <v>1129</v>
      </c>
      <c r="D304" s="215" t="s">
        <v>298</v>
      </c>
      <c r="E304" s="216" t="s">
        <v>2461</v>
      </c>
      <c r="F304" s="217" t="s">
        <v>2462</v>
      </c>
      <c r="G304" s="218" t="s">
        <v>459</v>
      </c>
      <c r="H304" s="219">
        <v>1</v>
      </c>
      <c r="I304" s="220"/>
      <c r="J304" s="221">
        <f>ROUND(I304*H304,2)</f>
        <v>0</v>
      </c>
      <c r="K304" s="217" t="s">
        <v>523</v>
      </c>
      <c r="L304" s="46"/>
      <c r="M304" s="222" t="s">
        <v>21</v>
      </c>
      <c r="N304" s="223" t="s">
        <v>43</v>
      </c>
      <c r="O304" s="86"/>
      <c r="P304" s="224">
        <f>O304*H304</f>
        <v>0</v>
      </c>
      <c r="Q304" s="224">
        <v>0.10000000000000001</v>
      </c>
      <c r="R304" s="224">
        <f>Q304*H304</f>
        <v>0.10000000000000001</v>
      </c>
      <c r="S304" s="224">
        <v>0</v>
      </c>
      <c r="T304" s="225">
        <f>S304*H304</f>
        <v>0</v>
      </c>
      <c r="U304" s="40"/>
      <c r="V304" s="40"/>
      <c r="W304" s="40"/>
      <c r="X304" s="40"/>
      <c r="Y304" s="40"/>
      <c r="Z304" s="40"/>
      <c r="AA304" s="40"/>
      <c r="AB304" s="40"/>
      <c r="AC304" s="40"/>
      <c r="AD304" s="40"/>
      <c r="AE304" s="40"/>
      <c r="AR304" s="226" t="s">
        <v>373</v>
      </c>
      <c r="AT304" s="226" t="s">
        <v>298</v>
      </c>
      <c r="AU304" s="226" t="s">
        <v>81</v>
      </c>
      <c r="AY304" s="19" t="s">
        <v>295</v>
      </c>
      <c r="BE304" s="227">
        <f>IF(N304="základní",J304,0)</f>
        <v>0</v>
      </c>
      <c r="BF304" s="227">
        <f>IF(N304="snížená",J304,0)</f>
        <v>0</v>
      </c>
      <c r="BG304" s="227">
        <f>IF(N304="zákl. přenesená",J304,0)</f>
        <v>0</v>
      </c>
      <c r="BH304" s="227">
        <f>IF(N304="sníž. přenesená",J304,0)</f>
        <v>0</v>
      </c>
      <c r="BI304" s="227">
        <f>IF(N304="nulová",J304,0)</f>
        <v>0</v>
      </c>
      <c r="BJ304" s="19" t="s">
        <v>79</v>
      </c>
      <c r="BK304" s="227">
        <f>ROUND(I304*H304,2)</f>
        <v>0</v>
      </c>
      <c r="BL304" s="19" t="s">
        <v>373</v>
      </c>
      <c r="BM304" s="226" t="s">
        <v>2463</v>
      </c>
    </row>
    <row r="305" s="2" customFormat="1" ht="49.05" customHeight="1">
      <c r="A305" s="40"/>
      <c r="B305" s="41"/>
      <c r="C305" s="215" t="s">
        <v>863</v>
      </c>
      <c r="D305" s="215" t="s">
        <v>298</v>
      </c>
      <c r="E305" s="216" t="s">
        <v>2464</v>
      </c>
      <c r="F305" s="217" t="s">
        <v>2465</v>
      </c>
      <c r="G305" s="218" t="s">
        <v>348</v>
      </c>
      <c r="H305" s="219">
        <v>0.10000000000000001</v>
      </c>
      <c r="I305" s="220"/>
      <c r="J305" s="221">
        <f>ROUND(I305*H305,2)</f>
        <v>0</v>
      </c>
      <c r="K305" s="217" t="s">
        <v>302</v>
      </c>
      <c r="L305" s="46"/>
      <c r="M305" s="222" t="s">
        <v>21</v>
      </c>
      <c r="N305" s="223" t="s">
        <v>43</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373</v>
      </c>
      <c r="AT305" s="226" t="s">
        <v>298</v>
      </c>
      <c r="AU305" s="226" t="s">
        <v>81</v>
      </c>
      <c r="AY305" s="19" t="s">
        <v>295</v>
      </c>
      <c r="BE305" s="227">
        <f>IF(N305="základní",J305,0)</f>
        <v>0</v>
      </c>
      <c r="BF305" s="227">
        <f>IF(N305="snížená",J305,0)</f>
        <v>0</v>
      </c>
      <c r="BG305" s="227">
        <f>IF(N305="zákl. přenesená",J305,0)</f>
        <v>0</v>
      </c>
      <c r="BH305" s="227">
        <f>IF(N305="sníž. přenesená",J305,0)</f>
        <v>0</v>
      </c>
      <c r="BI305" s="227">
        <f>IF(N305="nulová",J305,0)</f>
        <v>0</v>
      </c>
      <c r="BJ305" s="19" t="s">
        <v>79</v>
      </c>
      <c r="BK305" s="227">
        <f>ROUND(I305*H305,2)</f>
        <v>0</v>
      </c>
      <c r="BL305" s="19" t="s">
        <v>373</v>
      </c>
      <c r="BM305" s="226" t="s">
        <v>2466</v>
      </c>
    </row>
    <row r="306" s="2" customFormat="1">
      <c r="A306" s="40"/>
      <c r="B306" s="41"/>
      <c r="C306" s="42"/>
      <c r="D306" s="228" t="s">
        <v>305</v>
      </c>
      <c r="E306" s="42"/>
      <c r="F306" s="229" t="s">
        <v>2467</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305</v>
      </c>
      <c r="AU306" s="19" t="s">
        <v>81</v>
      </c>
    </row>
    <row r="307" s="12" customFormat="1" ht="22.8" customHeight="1">
      <c r="A307" s="12"/>
      <c r="B307" s="199"/>
      <c r="C307" s="200"/>
      <c r="D307" s="201" t="s">
        <v>71</v>
      </c>
      <c r="E307" s="213" t="s">
        <v>536</v>
      </c>
      <c r="F307" s="213" t="s">
        <v>537</v>
      </c>
      <c r="G307" s="200"/>
      <c r="H307" s="200"/>
      <c r="I307" s="203"/>
      <c r="J307" s="214">
        <f>BK307</f>
        <v>0</v>
      </c>
      <c r="K307" s="200"/>
      <c r="L307" s="205"/>
      <c r="M307" s="206"/>
      <c r="N307" s="207"/>
      <c r="O307" s="207"/>
      <c r="P307" s="208">
        <f>SUM(P308:P329)</f>
        <v>0</v>
      </c>
      <c r="Q307" s="207"/>
      <c r="R307" s="208">
        <f>SUM(R308:R329)</f>
        <v>0.085998800000000014</v>
      </c>
      <c r="S307" s="207"/>
      <c r="T307" s="209">
        <f>SUM(T308:T329)</f>
        <v>0</v>
      </c>
      <c r="U307" s="12"/>
      <c r="V307" s="12"/>
      <c r="W307" s="12"/>
      <c r="X307" s="12"/>
      <c r="Y307" s="12"/>
      <c r="Z307" s="12"/>
      <c r="AA307" s="12"/>
      <c r="AB307" s="12"/>
      <c r="AC307" s="12"/>
      <c r="AD307" s="12"/>
      <c r="AE307" s="12"/>
      <c r="AR307" s="210" t="s">
        <v>81</v>
      </c>
      <c r="AT307" s="211" t="s">
        <v>71</v>
      </c>
      <c r="AU307" s="211" t="s">
        <v>79</v>
      </c>
      <c r="AY307" s="210" t="s">
        <v>295</v>
      </c>
      <c r="BK307" s="212">
        <f>SUM(BK308:BK329)</f>
        <v>0</v>
      </c>
    </row>
    <row r="308" s="2" customFormat="1" ht="24.15" customHeight="1">
      <c r="A308" s="40"/>
      <c r="B308" s="41"/>
      <c r="C308" s="215" t="s">
        <v>1137</v>
      </c>
      <c r="D308" s="215" t="s">
        <v>298</v>
      </c>
      <c r="E308" s="216" t="s">
        <v>1502</v>
      </c>
      <c r="F308" s="217" t="s">
        <v>1503</v>
      </c>
      <c r="G308" s="218" t="s">
        <v>301</v>
      </c>
      <c r="H308" s="219">
        <v>2.8799999999999999</v>
      </c>
      <c r="I308" s="220"/>
      <c r="J308" s="221">
        <f>ROUND(I308*H308,2)</f>
        <v>0</v>
      </c>
      <c r="K308" s="217" t="s">
        <v>302</v>
      </c>
      <c r="L308" s="46"/>
      <c r="M308" s="222" t="s">
        <v>21</v>
      </c>
      <c r="N308" s="223" t="s">
        <v>43</v>
      </c>
      <c r="O308" s="86"/>
      <c r="P308" s="224">
        <f>O308*H308</f>
        <v>0</v>
      </c>
      <c r="Q308" s="224">
        <v>0.00029999999999999997</v>
      </c>
      <c r="R308" s="224">
        <f>Q308*H308</f>
        <v>0.00086399999999999986</v>
      </c>
      <c r="S308" s="224">
        <v>0</v>
      </c>
      <c r="T308" s="225">
        <f>S308*H308</f>
        <v>0</v>
      </c>
      <c r="U308" s="40"/>
      <c r="V308" s="40"/>
      <c r="W308" s="40"/>
      <c r="X308" s="40"/>
      <c r="Y308" s="40"/>
      <c r="Z308" s="40"/>
      <c r="AA308" s="40"/>
      <c r="AB308" s="40"/>
      <c r="AC308" s="40"/>
      <c r="AD308" s="40"/>
      <c r="AE308" s="40"/>
      <c r="AR308" s="226" t="s">
        <v>373</v>
      </c>
      <c r="AT308" s="226" t="s">
        <v>298</v>
      </c>
      <c r="AU308" s="226" t="s">
        <v>81</v>
      </c>
      <c r="AY308" s="19" t="s">
        <v>295</v>
      </c>
      <c r="BE308" s="227">
        <f>IF(N308="základní",J308,0)</f>
        <v>0</v>
      </c>
      <c r="BF308" s="227">
        <f>IF(N308="snížená",J308,0)</f>
        <v>0</v>
      </c>
      <c r="BG308" s="227">
        <f>IF(N308="zákl. přenesená",J308,0)</f>
        <v>0</v>
      </c>
      <c r="BH308" s="227">
        <f>IF(N308="sníž. přenesená",J308,0)</f>
        <v>0</v>
      </c>
      <c r="BI308" s="227">
        <f>IF(N308="nulová",J308,0)</f>
        <v>0</v>
      </c>
      <c r="BJ308" s="19" t="s">
        <v>79</v>
      </c>
      <c r="BK308" s="227">
        <f>ROUND(I308*H308,2)</f>
        <v>0</v>
      </c>
      <c r="BL308" s="19" t="s">
        <v>373</v>
      </c>
      <c r="BM308" s="226" t="s">
        <v>2468</v>
      </c>
    </row>
    <row r="309" s="2" customFormat="1">
      <c r="A309" s="40"/>
      <c r="B309" s="41"/>
      <c r="C309" s="42"/>
      <c r="D309" s="228" t="s">
        <v>305</v>
      </c>
      <c r="E309" s="42"/>
      <c r="F309" s="229" t="s">
        <v>1505</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305</v>
      </c>
      <c r="AU309" s="19" t="s">
        <v>81</v>
      </c>
    </row>
    <row r="310" s="14" customFormat="1">
      <c r="A310" s="14"/>
      <c r="B310" s="244"/>
      <c r="C310" s="245"/>
      <c r="D310" s="235" t="s">
        <v>307</v>
      </c>
      <c r="E310" s="246" t="s">
        <v>21</v>
      </c>
      <c r="F310" s="247" t="s">
        <v>2367</v>
      </c>
      <c r="G310" s="245"/>
      <c r="H310" s="248">
        <v>2.8799999999999999</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307</v>
      </c>
      <c r="AU310" s="254" t="s">
        <v>81</v>
      </c>
      <c r="AV310" s="14" t="s">
        <v>81</v>
      </c>
      <c r="AW310" s="14" t="s">
        <v>33</v>
      </c>
      <c r="AX310" s="14" t="s">
        <v>72</v>
      </c>
      <c r="AY310" s="254" t="s">
        <v>295</v>
      </c>
    </row>
    <row r="311" s="15" customFormat="1">
      <c r="A311" s="15"/>
      <c r="B311" s="255"/>
      <c r="C311" s="256"/>
      <c r="D311" s="235" t="s">
        <v>307</v>
      </c>
      <c r="E311" s="257" t="s">
        <v>21</v>
      </c>
      <c r="F311" s="258" t="s">
        <v>312</v>
      </c>
      <c r="G311" s="256"/>
      <c r="H311" s="259">
        <v>2.8799999999999999</v>
      </c>
      <c r="I311" s="260"/>
      <c r="J311" s="256"/>
      <c r="K311" s="256"/>
      <c r="L311" s="261"/>
      <c r="M311" s="262"/>
      <c r="N311" s="263"/>
      <c r="O311" s="263"/>
      <c r="P311" s="263"/>
      <c r="Q311" s="263"/>
      <c r="R311" s="263"/>
      <c r="S311" s="263"/>
      <c r="T311" s="264"/>
      <c r="U311" s="15"/>
      <c r="V311" s="15"/>
      <c r="W311" s="15"/>
      <c r="X311" s="15"/>
      <c r="Y311" s="15"/>
      <c r="Z311" s="15"/>
      <c r="AA311" s="15"/>
      <c r="AB311" s="15"/>
      <c r="AC311" s="15"/>
      <c r="AD311" s="15"/>
      <c r="AE311" s="15"/>
      <c r="AT311" s="265" t="s">
        <v>307</v>
      </c>
      <c r="AU311" s="265" t="s">
        <v>81</v>
      </c>
      <c r="AV311" s="15" t="s">
        <v>303</v>
      </c>
      <c r="AW311" s="15" t="s">
        <v>33</v>
      </c>
      <c r="AX311" s="15" t="s">
        <v>79</v>
      </c>
      <c r="AY311" s="265" t="s">
        <v>295</v>
      </c>
    </row>
    <row r="312" s="2" customFormat="1" ht="49.05" customHeight="1">
      <c r="A312" s="40"/>
      <c r="B312" s="41"/>
      <c r="C312" s="215" t="s">
        <v>1144</v>
      </c>
      <c r="D312" s="215" t="s">
        <v>298</v>
      </c>
      <c r="E312" s="216" t="s">
        <v>1517</v>
      </c>
      <c r="F312" s="217" t="s">
        <v>1518</v>
      </c>
      <c r="G312" s="218" t="s">
        <v>301</v>
      </c>
      <c r="H312" s="219">
        <v>2.8799999999999999</v>
      </c>
      <c r="I312" s="220"/>
      <c r="J312" s="221">
        <f>ROUND(I312*H312,2)</f>
        <v>0</v>
      </c>
      <c r="K312" s="217" t="s">
        <v>302</v>
      </c>
      <c r="L312" s="46"/>
      <c r="M312" s="222" t="s">
        <v>21</v>
      </c>
      <c r="N312" s="223" t="s">
        <v>43</v>
      </c>
      <c r="O312" s="86"/>
      <c r="P312" s="224">
        <f>O312*H312</f>
        <v>0</v>
      </c>
      <c r="Q312" s="224">
        <v>0.0068900000000000003</v>
      </c>
      <c r="R312" s="224">
        <f>Q312*H312</f>
        <v>0.019843200000000002</v>
      </c>
      <c r="S312" s="224">
        <v>0</v>
      </c>
      <c r="T312" s="225">
        <f>S312*H312</f>
        <v>0</v>
      </c>
      <c r="U312" s="40"/>
      <c r="V312" s="40"/>
      <c r="W312" s="40"/>
      <c r="X312" s="40"/>
      <c r="Y312" s="40"/>
      <c r="Z312" s="40"/>
      <c r="AA312" s="40"/>
      <c r="AB312" s="40"/>
      <c r="AC312" s="40"/>
      <c r="AD312" s="40"/>
      <c r="AE312" s="40"/>
      <c r="AR312" s="226" t="s">
        <v>373</v>
      </c>
      <c r="AT312" s="226" t="s">
        <v>298</v>
      </c>
      <c r="AU312" s="226" t="s">
        <v>81</v>
      </c>
      <c r="AY312" s="19" t="s">
        <v>295</v>
      </c>
      <c r="BE312" s="227">
        <f>IF(N312="základní",J312,0)</f>
        <v>0</v>
      </c>
      <c r="BF312" s="227">
        <f>IF(N312="snížená",J312,0)</f>
        <v>0</v>
      </c>
      <c r="BG312" s="227">
        <f>IF(N312="zákl. přenesená",J312,0)</f>
        <v>0</v>
      </c>
      <c r="BH312" s="227">
        <f>IF(N312="sníž. přenesená",J312,0)</f>
        <v>0</v>
      </c>
      <c r="BI312" s="227">
        <f>IF(N312="nulová",J312,0)</f>
        <v>0</v>
      </c>
      <c r="BJ312" s="19" t="s">
        <v>79</v>
      </c>
      <c r="BK312" s="227">
        <f>ROUND(I312*H312,2)</f>
        <v>0</v>
      </c>
      <c r="BL312" s="19" t="s">
        <v>373</v>
      </c>
      <c r="BM312" s="226" t="s">
        <v>2469</v>
      </c>
    </row>
    <row r="313" s="2" customFormat="1">
      <c r="A313" s="40"/>
      <c r="B313" s="41"/>
      <c r="C313" s="42"/>
      <c r="D313" s="228" t="s">
        <v>305</v>
      </c>
      <c r="E313" s="42"/>
      <c r="F313" s="229" t="s">
        <v>1520</v>
      </c>
      <c r="G313" s="42"/>
      <c r="H313" s="42"/>
      <c r="I313" s="230"/>
      <c r="J313" s="42"/>
      <c r="K313" s="42"/>
      <c r="L313" s="46"/>
      <c r="M313" s="231"/>
      <c r="N313" s="232"/>
      <c r="O313" s="86"/>
      <c r="P313" s="86"/>
      <c r="Q313" s="86"/>
      <c r="R313" s="86"/>
      <c r="S313" s="86"/>
      <c r="T313" s="87"/>
      <c r="U313" s="40"/>
      <c r="V313" s="40"/>
      <c r="W313" s="40"/>
      <c r="X313" s="40"/>
      <c r="Y313" s="40"/>
      <c r="Z313" s="40"/>
      <c r="AA313" s="40"/>
      <c r="AB313" s="40"/>
      <c r="AC313" s="40"/>
      <c r="AD313" s="40"/>
      <c r="AE313" s="40"/>
      <c r="AT313" s="19" t="s">
        <v>305</v>
      </c>
      <c r="AU313" s="19" t="s">
        <v>81</v>
      </c>
    </row>
    <row r="314" s="14" customFormat="1">
      <c r="A314" s="14"/>
      <c r="B314" s="244"/>
      <c r="C314" s="245"/>
      <c r="D314" s="235" t="s">
        <v>307</v>
      </c>
      <c r="E314" s="246" t="s">
        <v>21</v>
      </c>
      <c r="F314" s="247" t="s">
        <v>2367</v>
      </c>
      <c r="G314" s="245"/>
      <c r="H314" s="248">
        <v>2.8799999999999999</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307</v>
      </c>
      <c r="AU314" s="254" t="s">
        <v>81</v>
      </c>
      <c r="AV314" s="14" t="s">
        <v>81</v>
      </c>
      <c r="AW314" s="14" t="s">
        <v>33</v>
      </c>
      <c r="AX314" s="14" t="s">
        <v>72</v>
      </c>
      <c r="AY314" s="254" t="s">
        <v>295</v>
      </c>
    </row>
    <row r="315" s="15" customFormat="1">
      <c r="A315" s="15"/>
      <c r="B315" s="255"/>
      <c r="C315" s="256"/>
      <c r="D315" s="235" t="s">
        <v>307</v>
      </c>
      <c r="E315" s="257" t="s">
        <v>21</v>
      </c>
      <c r="F315" s="258" t="s">
        <v>312</v>
      </c>
      <c r="G315" s="256"/>
      <c r="H315" s="259">
        <v>2.8799999999999999</v>
      </c>
      <c r="I315" s="260"/>
      <c r="J315" s="256"/>
      <c r="K315" s="256"/>
      <c r="L315" s="261"/>
      <c r="M315" s="262"/>
      <c r="N315" s="263"/>
      <c r="O315" s="263"/>
      <c r="P315" s="263"/>
      <c r="Q315" s="263"/>
      <c r="R315" s="263"/>
      <c r="S315" s="263"/>
      <c r="T315" s="264"/>
      <c r="U315" s="15"/>
      <c r="V315" s="15"/>
      <c r="W315" s="15"/>
      <c r="X315" s="15"/>
      <c r="Y315" s="15"/>
      <c r="Z315" s="15"/>
      <c r="AA315" s="15"/>
      <c r="AB315" s="15"/>
      <c r="AC315" s="15"/>
      <c r="AD315" s="15"/>
      <c r="AE315" s="15"/>
      <c r="AT315" s="265" t="s">
        <v>307</v>
      </c>
      <c r="AU315" s="265" t="s">
        <v>81</v>
      </c>
      <c r="AV315" s="15" t="s">
        <v>303</v>
      </c>
      <c r="AW315" s="15" t="s">
        <v>33</v>
      </c>
      <c r="AX315" s="15" t="s">
        <v>79</v>
      </c>
      <c r="AY315" s="265" t="s">
        <v>295</v>
      </c>
    </row>
    <row r="316" s="2" customFormat="1" ht="24.15" customHeight="1">
      <c r="A316" s="40"/>
      <c r="B316" s="41"/>
      <c r="C316" s="286" t="s">
        <v>1516</v>
      </c>
      <c r="D316" s="286" t="s">
        <v>947</v>
      </c>
      <c r="E316" s="287" t="s">
        <v>1529</v>
      </c>
      <c r="F316" s="288" t="s">
        <v>1530</v>
      </c>
      <c r="G316" s="289" t="s">
        <v>301</v>
      </c>
      <c r="H316" s="290">
        <v>3.1680000000000001</v>
      </c>
      <c r="I316" s="291"/>
      <c r="J316" s="292">
        <f>ROUND(I316*H316,2)</f>
        <v>0</v>
      </c>
      <c r="K316" s="288" t="s">
        <v>523</v>
      </c>
      <c r="L316" s="293"/>
      <c r="M316" s="294" t="s">
        <v>21</v>
      </c>
      <c r="N316" s="295" t="s">
        <v>43</v>
      </c>
      <c r="O316" s="86"/>
      <c r="P316" s="224">
        <f>O316*H316</f>
        <v>0</v>
      </c>
      <c r="Q316" s="224">
        <v>0.019199999999999998</v>
      </c>
      <c r="R316" s="224">
        <f>Q316*H316</f>
        <v>0.0608256</v>
      </c>
      <c r="S316" s="224">
        <v>0</v>
      </c>
      <c r="T316" s="225">
        <f>S316*H316</f>
        <v>0</v>
      </c>
      <c r="U316" s="40"/>
      <c r="V316" s="40"/>
      <c r="W316" s="40"/>
      <c r="X316" s="40"/>
      <c r="Y316" s="40"/>
      <c r="Z316" s="40"/>
      <c r="AA316" s="40"/>
      <c r="AB316" s="40"/>
      <c r="AC316" s="40"/>
      <c r="AD316" s="40"/>
      <c r="AE316" s="40"/>
      <c r="AR316" s="226" t="s">
        <v>997</v>
      </c>
      <c r="AT316" s="226" t="s">
        <v>947</v>
      </c>
      <c r="AU316" s="226" t="s">
        <v>81</v>
      </c>
      <c r="AY316" s="19" t="s">
        <v>295</v>
      </c>
      <c r="BE316" s="227">
        <f>IF(N316="základní",J316,0)</f>
        <v>0</v>
      </c>
      <c r="BF316" s="227">
        <f>IF(N316="snížená",J316,0)</f>
        <v>0</v>
      </c>
      <c r="BG316" s="227">
        <f>IF(N316="zákl. přenesená",J316,0)</f>
        <v>0</v>
      </c>
      <c r="BH316" s="227">
        <f>IF(N316="sníž. přenesená",J316,0)</f>
        <v>0</v>
      </c>
      <c r="BI316" s="227">
        <f>IF(N316="nulová",J316,0)</f>
        <v>0</v>
      </c>
      <c r="BJ316" s="19" t="s">
        <v>79</v>
      </c>
      <c r="BK316" s="227">
        <f>ROUND(I316*H316,2)</f>
        <v>0</v>
      </c>
      <c r="BL316" s="19" t="s">
        <v>373</v>
      </c>
      <c r="BM316" s="226" t="s">
        <v>2470</v>
      </c>
    </row>
    <row r="317" s="14" customFormat="1">
      <c r="A317" s="14"/>
      <c r="B317" s="244"/>
      <c r="C317" s="245"/>
      <c r="D317" s="235" t="s">
        <v>307</v>
      </c>
      <c r="E317" s="246" t="s">
        <v>21</v>
      </c>
      <c r="F317" s="247" t="s">
        <v>2471</v>
      </c>
      <c r="G317" s="245"/>
      <c r="H317" s="248">
        <v>2.8799999999999999</v>
      </c>
      <c r="I317" s="249"/>
      <c r="J317" s="245"/>
      <c r="K317" s="245"/>
      <c r="L317" s="250"/>
      <c r="M317" s="251"/>
      <c r="N317" s="252"/>
      <c r="O317" s="252"/>
      <c r="P317" s="252"/>
      <c r="Q317" s="252"/>
      <c r="R317" s="252"/>
      <c r="S317" s="252"/>
      <c r="T317" s="253"/>
      <c r="U317" s="14"/>
      <c r="V317" s="14"/>
      <c r="W317" s="14"/>
      <c r="X317" s="14"/>
      <c r="Y317" s="14"/>
      <c r="Z317" s="14"/>
      <c r="AA317" s="14"/>
      <c r="AB317" s="14"/>
      <c r="AC317" s="14"/>
      <c r="AD317" s="14"/>
      <c r="AE317" s="14"/>
      <c r="AT317" s="254" t="s">
        <v>307</v>
      </c>
      <c r="AU317" s="254" t="s">
        <v>81</v>
      </c>
      <c r="AV317" s="14" t="s">
        <v>81</v>
      </c>
      <c r="AW317" s="14" t="s">
        <v>33</v>
      </c>
      <c r="AX317" s="14" t="s">
        <v>72</v>
      </c>
      <c r="AY317" s="254" t="s">
        <v>295</v>
      </c>
    </row>
    <row r="318" s="15" customFormat="1">
      <c r="A318" s="15"/>
      <c r="B318" s="255"/>
      <c r="C318" s="256"/>
      <c r="D318" s="235" t="s">
        <v>307</v>
      </c>
      <c r="E318" s="257" t="s">
        <v>21</v>
      </c>
      <c r="F318" s="258" t="s">
        <v>312</v>
      </c>
      <c r="G318" s="256"/>
      <c r="H318" s="259">
        <v>2.8799999999999999</v>
      </c>
      <c r="I318" s="260"/>
      <c r="J318" s="256"/>
      <c r="K318" s="256"/>
      <c r="L318" s="261"/>
      <c r="M318" s="262"/>
      <c r="N318" s="263"/>
      <c r="O318" s="263"/>
      <c r="P318" s="263"/>
      <c r="Q318" s="263"/>
      <c r="R318" s="263"/>
      <c r="S318" s="263"/>
      <c r="T318" s="264"/>
      <c r="U318" s="15"/>
      <c r="V318" s="15"/>
      <c r="W318" s="15"/>
      <c r="X318" s="15"/>
      <c r="Y318" s="15"/>
      <c r="Z318" s="15"/>
      <c r="AA318" s="15"/>
      <c r="AB318" s="15"/>
      <c r="AC318" s="15"/>
      <c r="AD318" s="15"/>
      <c r="AE318" s="15"/>
      <c r="AT318" s="265" t="s">
        <v>307</v>
      </c>
      <c r="AU318" s="265" t="s">
        <v>81</v>
      </c>
      <c r="AV318" s="15" t="s">
        <v>303</v>
      </c>
      <c r="AW318" s="15" t="s">
        <v>33</v>
      </c>
      <c r="AX318" s="15" t="s">
        <v>79</v>
      </c>
      <c r="AY318" s="265" t="s">
        <v>295</v>
      </c>
    </row>
    <row r="319" s="14" customFormat="1">
      <c r="A319" s="14"/>
      <c r="B319" s="244"/>
      <c r="C319" s="245"/>
      <c r="D319" s="235" t="s">
        <v>307</v>
      </c>
      <c r="E319" s="245"/>
      <c r="F319" s="247" t="s">
        <v>2472</v>
      </c>
      <c r="G319" s="245"/>
      <c r="H319" s="248">
        <v>3.1680000000000001</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307</v>
      </c>
      <c r="AU319" s="254" t="s">
        <v>81</v>
      </c>
      <c r="AV319" s="14" t="s">
        <v>81</v>
      </c>
      <c r="AW319" s="14" t="s">
        <v>4</v>
      </c>
      <c r="AX319" s="14" t="s">
        <v>79</v>
      </c>
      <c r="AY319" s="254" t="s">
        <v>295</v>
      </c>
    </row>
    <row r="320" s="2" customFormat="1" ht="37.8" customHeight="1">
      <c r="A320" s="40"/>
      <c r="B320" s="41"/>
      <c r="C320" s="215" t="s">
        <v>1154</v>
      </c>
      <c r="D320" s="215" t="s">
        <v>298</v>
      </c>
      <c r="E320" s="216" t="s">
        <v>2473</v>
      </c>
      <c r="F320" s="217" t="s">
        <v>2474</v>
      </c>
      <c r="G320" s="218" t="s">
        <v>301</v>
      </c>
      <c r="H320" s="219">
        <v>2.8799999999999999</v>
      </c>
      <c r="I320" s="220"/>
      <c r="J320" s="221">
        <f>ROUND(I320*H320,2)</f>
        <v>0</v>
      </c>
      <c r="K320" s="217" t="s">
        <v>302</v>
      </c>
      <c r="L320" s="46"/>
      <c r="M320" s="222" t="s">
        <v>21</v>
      </c>
      <c r="N320" s="223" t="s">
        <v>43</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373</v>
      </c>
      <c r="AT320" s="226" t="s">
        <v>298</v>
      </c>
      <c r="AU320" s="226" t="s">
        <v>81</v>
      </c>
      <c r="AY320" s="19" t="s">
        <v>295</v>
      </c>
      <c r="BE320" s="227">
        <f>IF(N320="základní",J320,0)</f>
        <v>0</v>
      </c>
      <c r="BF320" s="227">
        <f>IF(N320="snížená",J320,0)</f>
        <v>0</v>
      </c>
      <c r="BG320" s="227">
        <f>IF(N320="zákl. přenesená",J320,0)</f>
        <v>0</v>
      </c>
      <c r="BH320" s="227">
        <f>IF(N320="sníž. přenesená",J320,0)</f>
        <v>0</v>
      </c>
      <c r="BI320" s="227">
        <f>IF(N320="nulová",J320,0)</f>
        <v>0</v>
      </c>
      <c r="BJ320" s="19" t="s">
        <v>79</v>
      </c>
      <c r="BK320" s="227">
        <f>ROUND(I320*H320,2)</f>
        <v>0</v>
      </c>
      <c r="BL320" s="19" t="s">
        <v>373</v>
      </c>
      <c r="BM320" s="226" t="s">
        <v>2475</v>
      </c>
    </row>
    <row r="321" s="2" customFormat="1">
      <c r="A321" s="40"/>
      <c r="B321" s="41"/>
      <c r="C321" s="42"/>
      <c r="D321" s="228" t="s">
        <v>305</v>
      </c>
      <c r="E321" s="42"/>
      <c r="F321" s="229" t="s">
        <v>2476</v>
      </c>
      <c r="G321" s="42"/>
      <c r="H321" s="42"/>
      <c r="I321" s="230"/>
      <c r="J321" s="42"/>
      <c r="K321" s="42"/>
      <c r="L321" s="46"/>
      <c r="M321" s="231"/>
      <c r="N321" s="232"/>
      <c r="O321" s="86"/>
      <c r="P321" s="86"/>
      <c r="Q321" s="86"/>
      <c r="R321" s="86"/>
      <c r="S321" s="86"/>
      <c r="T321" s="87"/>
      <c r="U321" s="40"/>
      <c r="V321" s="40"/>
      <c r="W321" s="40"/>
      <c r="X321" s="40"/>
      <c r="Y321" s="40"/>
      <c r="Z321" s="40"/>
      <c r="AA321" s="40"/>
      <c r="AB321" s="40"/>
      <c r="AC321" s="40"/>
      <c r="AD321" s="40"/>
      <c r="AE321" s="40"/>
      <c r="AT321" s="19" t="s">
        <v>305</v>
      </c>
      <c r="AU321" s="19" t="s">
        <v>81</v>
      </c>
    </row>
    <row r="322" s="2" customFormat="1" ht="24.15" customHeight="1">
      <c r="A322" s="40"/>
      <c r="B322" s="41"/>
      <c r="C322" s="215" t="s">
        <v>1161</v>
      </c>
      <c r="D322" s="215" t="s">
        <v>298</v>
      </c>
      <c r="E322" s="216" t="s">
        <v>1536</v>
      </c>
      <c r="F322" s="217" t="s">
        <v>1537</v>
      </c>
      <c r="G322" s="218" t="s">
        <v>301</v>
      </c>
      <c r="H322" s="219">
        <v>2.8799999999999999</v>
      </c>
      <c r="I322" s="220"/>
      <c r="J322" s="221">
        <f>ROUND(I322*H322,2)</f>
        <v>0</v>
      </c>
      <c r="K322" s="217" t="s">
        <v>302</v>
      </c>
      <c r="L322" s="46"/>
      <c r="M322" s="222" t="s">
        <v>21</v>
      </c>
      <c r="N322" s="223" t="s">
        <v>43</v>
      </c>
      <c r="O322" s="86"/>
      <c r="P322" s="224">
        <f>O322*H322</f>
        <v>0</v>
      </c>
      <c r="Q322" s="224">
        <v>0.0015</v>
      </c>
      <c r="R322" s="224">
        <f>Q322*H322</f>
        <v>0.0043200000000000001</v>
      </c>
      <c r="S322" s="224">
        <v>0</v>
      </c>
      <c r="T322" s="225">
        <f>S322*H322</f>
        <v>0</v>
      </c>
      <c r="U322" s="40"/>
      <c r="V322" s="40"/>
      <c r="W322" s="40"/>
      <c r="X322" s="40"/>
      <c r="Y322" s="40"/>
      <c r="Z322" s="40"/>
      <c r="AA322" s="40"/>
      <c r="AB322" s="40"/>
      <c r="AC322" s="40"/>
      <c r="AD322" s="40"/>
      <c r="AE322" s="40"/>
      <c r="AR322" s="226" t="s">
        <v>373</v>
      </c>
      <c r="AT322" s="226" t="s">
        <v>298</v>
      </c>
      <c r="AU322" s="226" t="s">
        <v>81</v>
      </c>
      <c r="AY322" s="19" t="s">
        <v>295</v>
      </c>
      <c r="BE322" s="227">
        <f>IF(N322="základní",J322,0)</f>
        <v>0</v>
      </c>
      <c r="BF322" s="227">
        <f>IF(N322="snížená",J322,0)</f>
        <v>0</v>
      </c>
      <c r="BG322" s="227">
        <f>IF(N322="zákl. přenesená",J322,0)</f>
        <v>0</v>
      </c>
      <c r="BH322" s="227">
        <f>IF(N322="sníž. přenesená",J322,0)</f>
        <v>0</v>
      </c>
      <c r="BI322" s="227">
        <f>IF(N322="nulová",J322,0)</f>
        <v>0</v>
      </c>
      <c r="BJ322" s="19" t="s">
        <v>79</v>
      </c>
      <c r="BK322" s="227">
        <f>ROUND(I322*H322,2)</f>
        <v>0</v>
      </c>
      <c r="BL322" s="19" t="s">
        <v>373</v>
      </c>
      <c r="BM322" s="226" t="s">
        <v>2477</v>
      </c>
    </row>
    <row r="323" s="2" customFormat="1">
      <c r="A323" s="40"/>
      <c r="B323" s="41"/>
      <c r="C323" s="42"/>
      <c r="D323" s="228" t="s">
        <v>305</v>
      </c>
      <c r="E323" s="42"/>
      <c r="F323" s="229" t="s">
        <v>1539</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305</v>
      </c>
      <c r="AU323" s="19" t="s">
        <v>81</v>
      </c>
    </row>
    <row r="324" s="14" customFormat="1">
      <c r="A324" s="14"/>
      <c r="B324" s="244"/>
      <c r="C324" s="245"/>
      <c r="D324" s="235" t="s">
        <v>307</v>
      </c>
      <c r="E324" s="246" t="s">
        <v>21</v>
      </c>
      <c r="F324" s="247" t="s">
        <v>2367</v>
      </c>
      <c r="G324" s="245"/>
      <c r="H324" s="248">
        <v>2.8799999999999999</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307</v>
      </c>
      <c r="AU324" s="254" t="s">
        <v>81</v>
      </c>
      <c r="AV324" s="14" t="s">
        <v>81</v>
      </c>
      <c r="AW324" s="14" t="s">
        <v>33</v>
      </c>
      <c r="AX324" s="14" t="s">
        <v>72</v>
      </c>
      <c r="AY324" s="254" t="s">
        <v>295</v>
      </c>
    </row>
    <row r="325" s="15" customFormat="1">
      <c r="A325" s="15"/>
      <c r="B325" s="255"/>
      <c r="C325" s="256"/>
      <c r="D325" s="235" t="s">
        <v>307</v>
      </c>
      <c r="E325" s="257" t="s">
        <v>21</v>
      </c>
      <c r="F325" s="258" t="s">
        <v>312</v>
      </c>
      <c r="G325" s="256"/>
      <c r="H325" s="259">
        <v>2.8799999999999999</v>
      </c>
      <c r="I325" s="260"/>
      <c r="J325" s="256"/>
      <c r="K325" s="256"/>
      <c r="L325" s="261"/>
      <c r="M325" s="262"/>
      <c r="N325" s="263"/>
      <c r="O325" s="263"/>
      <c r="P325" s="263"/>
      <c r="Q325" s="263"/>
      <c r="R325" s="263"/>
      <c r="S325" s="263"/>
      <c r="T325" s="264"/>
      <c r="U325" s="15"/>
      <c r="V325" s="15"/>
      <c r="W325" s="15"/>
      <c r="X325" s="15"/>
      <c r="Y325" s="15"/>
      <c r="Z325" s="15"/>
      <c r="AA325" s="15"/>
      <c r="AB325" s="15"/>
      <c r="AC325" s="15"/>
      <c r="AD325" s="15"/>
      <c r="AE325" s="15"/>
      <c r="AT325" s="265" t="s">
        <v>307</v>
      </c>
      <c r="AU325" s="265" t="s">
        <v>81</v>
      </c>
      <c r="AV325" s="15" t="s">
        <v>303</v>
      </c>
      <c r="AW325" s="15" t="s">
        <v>33</v>
      </c>
      <c r="AX325" s="15" t="s">
        <v>79</v>
      </c>
      <c r="AY325" s="265" t="s">
        <v>295</v>
      </c>
    </row>
    <row r="326" s="2" customFormat="1" ht="24.15" customHeight="1">
      <c r="A326" s="40"/>
      <c r="B326" s="41"/>
      <c r="C326" s="215" t="s">
        <v>1168</v>
      </c>
      <c r="D326" s="215" t="s">
        <v>298</v>
      </c>
      <c r="E326" s="216" t="s">
        <v>1541</v>
      </c>
      <c r="F326" s="217" t="s">
        <v>1542</v>
      </c>
      <c r="G326" s="218" t="s">
        <v>301</v>
      </c>
      <c r="H326" s="219">
        <v>2.9199999999999999</v>
      </c>
      <c r="I326" s="220"/>
      <c r="J326" s="221">
        <f>ROUND(I326*H326,2)</f>
        <v>0</v>
      </c>
      <c r="K326" s="217" t="s">
        <v>302</v>
      </c>
      <c r="L326" s="46"/>
      <c r="M326" s="222" t="s">
        <v>21</v>
      </c>
      <c r="N326" s="223" t="s">
        <v>43</v>
      </c>
      <c r="O326" s="86"/>
      <c r="P326" s="224">
        <f>O326*H326</f>
        <v>0</v>
      </c>
      <c r="Q326" s="224">
        <v>5.0000000000000002E-05</v>
      </c>
      <c r="R326" s="224">
        <f>Q326*H326</f>
        <v>0.000146</v>
      </c>
      <c r="S326" s="224">
        <v>0</v>
      </c>
      <c r="T326" s="225">
        <f>S326*H326</f>
        <v>0</v>
      </c>
      <c r="U326" s="40"/>
      <c r="V326" s="40"/>
      <c r="W326" s="40"/>
      <c r="X326" s="40"/>
      <c r="Y326" s="40"/>
      <c r="Z326" s="40"/>
      <c r="AA326" s="40"/>
      <c r="AB326" s="40"/>
      <c r="AC326" s="40"/>
      <c r="AD326" s="40"/>
      <c r="AE326" s="40"/>
      <c r="AR326" s="226" t="s">
        <v>373</v>
      </c>
      <c r="AT326" s="226" t="s">
        <v>298</v>
      </c>
      <c r="AU326" s="226" t="s">
        <v>81</v>
      </c>
      <c r="AY326" s="19" t="s">
        <v>295</v>
      </c>
      <c r="BE326" s="227">
        <f>IF(N326="základní",J326,0)</f>
        <v>0</v>
      </c>
      <c r="BF326" s="227">
        <f>IF(N326="snížená",J326,0)</f>
        <v>0</v>
      </c>
      <c r="BG326" s="227">
        <f>IF(N326="zákl. přenesená",J326,0)</f>
        <v>0</v>
      </c>
      <c r="BH326" s="227">
        <f>IF(N326="sníž. přenesená",J326,0)</f>
        <v>0</v>
      </c>
      <c r="BI326" s="227">
        <f>IF(N326="nulová",J326,0)</f>
        <v>0</v>
      </c>
      <c r="BJ326" s="19" t="s">
        <v>79</v>
      </c>
      <c r="BK326" s="227">
        <f>ROUND(I326*H326,2)</f>
        <v>0</v>
      </c>
      <c r="BL326" s="19" t="s">
        <v>373</v>
      </c>
      <c r="BM326" s="226" t="s">
        <v>2478</v>
      </c>
    </row>
    <row r="327" s="2" customFormat="1">
      <c r="A327" s="40"/>
      <c r="B327" s="41"/>
      <c r="C327" s="42"/>
      <c r="D327" s="228" t="s">
        <v>305</v>
      </c>
      <c r="E327" s="42"/>
      <c r="F327" s="229" t="s">
        <v>1544</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305</v>
      </c>
      <c r="AU327" s="19" t="s">
        <v>81</v>
      </c>
    </row>
    <row r="328" s="2" customFormat="1" ht="49.05" customHeight="1">
      <c r="A328" s="40"/>
      <c r="B328" s="41"/>
      <c r="C328" s="215" t="s">
        <v>1173</v>
      </c>
      <c r="D328" s="215" t="s">
        <v>298</v>
      </c>
      <c r="E328" s="216" t="s">
        <v>1546</v>
      </c>
      <c r="F328" s="217" t="s">
        <v>1547</v>
      </c>
      <c r="G328" s="218" t="s">
        <v>348</v>
      </c>
      <c r="H328" s="219">
        <v>0.085999999999999993</v>
      </c>
      <c r="I328" s="220"/>
      <c r="J328" s="221">
        <f>ROUND(I328*H328,2)</f>
        <v>0</v>
      </c>
      <c r="K328" s="217" t="s">
        <v>302</v>
      </c>
      <c r="L328" s="46"/>
      <c r="M328" s="222" t="s">
        <v>21</v>
      </c>
      <c r="N328" s="223" t="s">
        <v>43</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373</v>
      </c>
      <c r="AT328" s="226" t="s">
        <v>298</v>
      </c>
      <c r="AU328" s="226" t="s">
        <v>81</v>
      </c>
      <c r="AY328" s="19" t="s">
        <v>295</v>
      </c>
      <c r="BE328" s="227">
        <f>IF(N328="základní",J328,0)</f>
        <v>0</v>
      </c>
      <c r="BF328" s="227">
        <f>IF(N328="snížená",J328,0)</f>
        <v>0</v>
      </c>
      <c r="BG328" s="227">
        <f>IF(N328="zákl. přenesená",J328,0)</f>
        <v>0</v>
      </c>
      <c r="BH328" s="227">
        <f>IF(N328="sníž. přenesená",J328,0)</f>
        <v>0</v>
      </c>
      <c r="BI328" s="227">
        <f>IF(N328="nulová",J328,0)</f>
        <v>0</v>
      </c>
      <c r="BJ328" s="19" t="s">
        <v>79</v>
      </c>
      <c r="BK328" s="227">
        <f>ROUND(I328*H328,2)</f>
        <v>0</v>
      </c>
      <c r="BL328" s="19" t="s">
        <v>373</v>
      </c>
      <c r="BM328" s="226" t="s">
        <v>2479</v>
      </c>
    </row>
    <row r="329" s="2" customFormat="1">
      <c r="A329" s="40"/>
      <c r="B329" s="41"/>
      <c r="C329" s="42"/>
      <c r="D329" s="228" t="s">
        <v>305</v>
      </c>
      <c r="E329" s="42"/>
      <c r="F329" s="229" t="s">
        <v>1549</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305</v>
      </c>
      <c r="AU329" s="19" t="s">
        <v>81</v>
      </c>
    </row>
    <row r="330" s="12" customFormat="1" ht="22.8" customHeight="1">
      <c r="A330" s="12"/>
      <c r="B330" s="199"/>
      <c r="C330" s="200"/>
      <c r="D330" s="201" t="s">
        <v>71</v>
      </c>
      <c r="E330" s="213" t="s">
        <v>543</v>
      </c>
      <c r="F330" s="213" t="s">
        <v>544</v>
      </c>
      <c r="G330" s="200"/>
      <c r="H330" s="200"/>
      <c r="I330" s="203"/>
      <c r="J330" s="214">
        <f>BK330</f>
        <v>0</v>
      </c>
      <c r="K330" s="200"/>
      <c r="L330" s="205"/>
      <c r="M330" s="206"/>
      <c r="N330" s="207"/>
      <c r="O330" s="207"/>
      <c r="P330" s="208">
        <f>SUM(P331:P371)</f>
        <v>0</v>
      </c>
      <c r="Q330" s="207"/>
      <c r="R330" s="208">
        <f>SUM(R331:R371)</f>
        <v>0.34335188</v>
      </c>
      <c r="S330" s="207"/>
      <c r="T330" s="209">
        <f>SUM(T331:T371)</f>
        <v>0</v>
      </c>
      <c r="U330" s="12"/>
      <c r="V330" s="12"/>
      <c r="W330" s="12"/>
      <c r="X330" s="12"/>
      <c r="Y330" s="12"/>
      <c r="Z330" s="12"/>
      <c r="AA330" s="12"/>
      <c r="AB330" s="12"/>
      <c r="AC330" s="12"/>
      <c r="AD330" s="12"/>
      <c r="AE330" s="12"/>
      <c r="AR330" s="210" t="s">
        <v>81</v>
      </c>
      <c r="AT330" s="211" t="s">
        <v>71</v>
      </c>
      <c r="AU330" s="211" t="s">
        <v>79</v>
      </c>
      <c r="AY330" s="210" t="s">
        <v>295</v>
      </c>
      <c r="BK330" s="212">
        <f>SUM(BK331:BK371)</f>
        <v>0</v>
      </c>
    </row>
    <row r="331" s="2" customFormat="1" ht="16.5" customHeight="1">
      <c r="A331" s="40"/>
      <c r="B331" s="41"/>
      <c r="C331" s="215" t="s">
        <v>1178</v>
      </c>
      <c r="D331" s="215" t="s">
        <v>298</v>
      </c>
      <c r="E331" s="216" t="s">
        <v>1110</v>
      </c>
      <c r="F331" s="217" t="s">
        <v>1111</v>
      </c>
      <c r="G331" s="218" t="s">
        <v>301</v>
      </c>
      <c r="H331" s="219">
        <v>17.32</v>
      </c>
      <c r="I331" s="220"/>
      <c r="J331" s="221">
        <f>ROUND(I331*H331,2)</f>
        <v>0</v>
      </c>
      <c r="K331" s="217" t="s">
        <v>302</v>
      </c>
      <c r="L331" s="46"/>
      <c r="M331" s="222" t="s">
        <v>21</v>
      </c>
      <c r="N331" s="223" t="s">
        <v>43</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373</v>
      </c>
      <c r="AT331" s="226" t="s">
        <v>298</v>
      </c>
      <c r="AU331" s="226" t="s">
        <v>81</v>
      </c>
      <c r="AY331" s="19" t="s">
        <v>295</v>
      </c>
      <c r="BE331" s="227">
        <f>IF(N331="základní",J331,0)</f>
        <v>0</v>
      </c>
      <c r="BF331" s="227">
        <f>IF(N331="snížená",J331,0)</f>
        <v>0</v>
      </c>
      <c r="BG331" s="227">
        <f>IF(N331="zákl. přenesená",J331,0)</f>
        <v>0</v>
      </c>
      <c r="BH331" s="227">
        <f>IF(N331="sníž. přenesená",J331,0)</f>
        <v>0</v>
      </c>
      <c r="BI331" s="227">
        <f>IF(N331="nulová",J331,0)</f>
        <v>0</v>
      </c>
      <c r="BJ331" s="19" t="s">
        <v>79</v>
      </c>
      <c r="BK331" s="227">
        <f>ROUND(I331*H331,2)</f>
        <v>0</v>
      </c>
      <c r="BL331" s="19" t="s">
        <v>373</v>
      </c>
      <c r="BM331" s="226" t="s">
        <v>2480</v>
      </c>
    </row>
    <row r="332" s="2" customFormat="1">
      <c r="A332" s="40"/>
      <c r="B332" s="41"/>
      <c r="C332" s="42"/>
      <c r="D332" s="228" t="s">
        <v>305</v>
      </c>
      <c r="E332" s="42"/>
      <c r="F332" s="229" t="s">
        <v>1113</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305</v>
      </c>
      <c r="AU332" s="19" t="s">
        <v>81</v>
      </c>
    </row>
    <row r="333" s="14" customFormat="1">
      <c r="A333" s="14"/>
      <c r="B333" s="244"/>
      <c r="C333" s="245"/>
      <c r="D333" s="235" t="s">
        <v>307</v>
      </c>
      <c r="E333" s="246" t="s">
        <v>21</v>
      </c>
      <c r="F333" s="247" t="s">
        <v>2368</v>
      </c>
      <c r="G333" s="245"/>
      <c r="H333" s="248">
        <v>4.0899999999999999</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307</v>
      </c>
      <c r="AU333" s="254" t="s">
        <v>81</v>
      </c>
      <c r="AV333" s="14" t="s">
        <v>81</v>
      </c>
      <c r="AW333" s="14" t="s">
        <v>33</v>
      </c>
      <c r="AX333" s="14" t="s">
        <v>72</v>
      </c>
      <c r="AY333" s="254" t="s">
        <v>295</v>
      </c>
    </row>
    <row r="334" s="14" customFormat="1">
      <c r="A334" s="14"/>
      <c r="B334" s="244"/>
      <c r="C334" s="245"/>
      <c r="D334" s="235" t="s">
        <v>307</v>
      </c>
      <c r="E334" s="246" t="s">
        <v>21</v>
      </c>
      <c r="F334" s="247" t="s">
        <v>2376</v>
      </c>
      <c r="G334" s="245"/>
      <c r="H334" s="248">
        <v>13.23</v>
      </c>
      <c r="I334" s="249"/>
      <c r="J334" s="245"/>
      <c r="K334" s="245"/>
      <c r="L334" s="250"/>
      <c r="M334" s="251"/>
      <c r="N334" s="252"/>
      <c r="O334" s="252"/>
      <c r="P334" s="252"/>
      <c r="Q334" s="252"/>
      <c r="R334" s="252"/>
      <c r="S334" s="252"/>
      <c r="T334" s="253"/>
      <c r="U334" s="14"/>
      <c r="V334" s="14"/>
      <c r="W334" s="14"/>
      <c r="X334" s="14"/>
      <c r="Y334" s="14"/>
      <c r="Z334" s="14"/>
      <c r="AA334" s="14"/>
      <c r="AB334" s="14"/>
      <c r="AC334" s="14"/>
      <c r="AD334" s="14"/>
      <c r="AE334" s="14"/>
      <c r="AT334" s="254" t="s">
        <v>307</v>
      </c>
      <c r="AU334" s="254" t="s">
        <v>81</v>
      </c>
      <c r="AV334" s="14" t="s">
        <v>81</v>
      </c>
      <c r="AW334" s="14" t="s">
        <v>33</v>
      </c>
      <c r="AX334" s="14" t="s">
        <v>72</v>
      </c>
      <c r="AY334" s="254" t="s">
        <v>295</v>
      </c>
    </row>
    <row r="335" s="15" customFormat="1">
      <c r="A335" s="15"/>
      <c r="B335" s="255"/>
      <c r="C335" s="256"/>
      <c r="D335" s="235" t="s">
        <v>307</v>
      </c>
      <c r="E335" s="257" t="s">
        <v>21</v>
      </c>
      <c r="F335" s="258" t="s">
        <v>312</v>
      </c>
      <c r="G335" s="256"/>
      <c r="H335" s="259">
        <v>17.32</v>
      </c>
      <c r="I335" s="260"/>
      <c r="J335" s="256"/>
      <c r="K335" s="256"/>
      <c r="L335" s="261"/>
      <c r="M335" s="262"/>
      <c r="N335" s="263"/>
      <c r="O335" s="263"/>
      <c r="P335" s="263"/>
      <c r="Q335" s="263"/>
      <c r="R335" s="263"/>
      <c r="S335" s="263"/>
      <c r="T335" s="264"/>
      <c r="U335" s="15"/>
      <c r="V335" s="15"/>
      <c r="W335" s="15"/>
      <c r="X335" s="15"/>
      <c r="Y335" s="15"/>
      <c r="Z335" s="15"/>
      <c r="AA335" s="15"/>
      <c r="AB335" s="15"/>
      <c r="AC335" s="15"/>
      <c r="AD335" s="15"/>
      <c r="AE335" s="15"/>
      <c r="AT335" s="265" t="s">
        <v>307</v>
      </c>
      <c r="AU335" s="265" t="s">
        <v>81</v>
      </c>
      <c r="AV335" s="15" t="s">
        <v>303</v>
      </c>
      <c r="AW335" s="15" t="s">
        <v>33</v>
      </c>
      <c r="AX335" s="15" t="s">
        <v>79</v>
      </c>
      <c r="AY335" s="265" t="s">
        <v>295</v>
      </c>
    </row>
    <row r="336" s="2" customFormat="1" ht="21.75" customHeight="1">
      <c r="A336" s="40"/>
      <c r="B336" s="41"/>
      <c r="C336" s="215" t="s">
        <v>1183</v>
      </c>
      <c r="D336" s="215" t="s">
        <v>298</v>
      </c>
      <c r="E336" s="216" t="s">
        <v>1115</v>
      </c>
      <c r="F336" s="217" t="s">
        <v>1116</v>
      </c>
      <c r="G336" s="218" t="s">
        <v>301</v>
      </c>
      <c r="H336" s="219">
        <v>17.32</v>
      </c>
      <c r="I336" s="220"/>
      <c r="J336" s="221">
        <f>ROUND(I336*H336,2)</f>
        <v>0</v>
      </c>
      <c r="K336" s="217" t="s">
        <v>302</v>
      </c>
      <c r="L336" s="46"/>
      <c r="M336" s="222" t="s">
        <v>21</v>
      </c>
      <c r="N336" s="223" t="s">
        <v>43</v>
      </c>
      <c r="O336" s="86"/>
      <c r="P336" s="224">
        <f>O336*H336</f>
        <v>0</v>
      </c>
      <c r="Q336" s="224">
        <v>3.0000000000000001E-05</v>
      </c>
      <c r="R336" s="224">
        <f>Q336*H336</f>
        <v>0.00051960000000000005</v>
      </c>
      <c r="S336" s="224">
        <v>0</v>
      </c>
      <c r="T336" s="225">
        <f>S336*H336</f>
        <v>0</v>
      </c>
      <c r="U336" s="40"/>
      <c r="V336" s="40"/>
      <c r="W336" s="40"/>
      <c r="X336" s="40"/>
      <c r="Y336" s="40"/>
      <c r="Z336" s="40"/>
      <c r="AA336" s="40"/>
      <c r="AB336" s="40"/>
      <c r="AC336" s="40"/>
      <c r="AD336" s="40"/>
      <c r="AE336" s="40"/>
      <c r="AR336" s="226" t="s">
        <v>373</v>
      </c>
      <c r="AT336" s="226" t="s">
        <v>298</v>
      </c>
      <c r="AU336" s="226" t="s">
        <v>81</v>
      </c>
      <c r="AY336" s="19" t="s">
        <v>295</v>
      </c>
      <c r="BE336" s="227">
        <f>IF(N336="základní",J336,0)</f>
        <v>0</v>
      </c>
      <c r="BF336" s="227">
        <f>IF(N336="snížená",J336,0)</f>
        <v>0</v>
      </c>
      <c r="BG336" s="227">
        <f>IF(N336="zákl. přenesená",J336,0)</f>
        <v>0</v>
      </c>
      <c r="BH336" s="227">
        <f>IF(N336="sníž. přenesená",J336,0)</f>
        <v>0</v>
      </c>
      <c r="BI336" s="227">
        <f>IF(N336="nulová",J336,0)</f>
        <v>0</v>
      </c>
      <c r="BJ336" s="19" t="s">
        <v>79</v>
      </c>
      <c r="BK336" s="227">
        <f>ROUND(I336*H336,2)</f>
        <v>0</v>
      </c>
      <c r="BL336" s="19" t="s">
        <v>373</v>
      </c>
      <c r="BM336" s="226" t="s">
        <v>2481</v>
      </c>
    </row>
    <row r="337" s="2" customFormat="1">
      <c r="A337" s="40"/>
      <c r="B337" s="41"/>
      <c r="C337" s="42"/>
      <c r="D337" s="228" t="s">
        <v>305</v>
      </c>
      <c r="E337" s="42"/>
      <c r="F337" s="229" t="s">
        <v>1118</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305</v>
      </c>
      <c r="AU337" s="19" t="s">
        <v>81</v>
      </c>
    </row>
    <row r="338" s="14" customFormat="1">
      <c r="A338" s="14"/>
      <c r="B338" s="244"/>
      <c r="C338" s="245"/>
      <c r="D338" s="235" t="s">
        <v>307</v>
      </c>
      <c r="E338" s="246" t="s">
        <v>21</v>
      </c>
      <c r="F338" s="247" t="s">
        <v>2368</v>
      </c>
      <c r="G338" s="245"/>
      <c r="H338" s="248">
        <v>4.0899999999999999</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307</v>
      </c>
      <c r="AU338" s="254" t="s">
        <v>81</v>
      </c>
      <c r="AV338" s="14" t="s">
        <v>81</v>
      </c>
      <c r="AW338" s="14" t="s">
        <v>33</v>
      </c>
      <c r="AX338" s="14" t="s">
        <v>72</v>
      </c>
      <c r="AY338" s="254" t="s">
        <v>295</v>
      </c>
    </row>
    <row r="339" s="14" customFormat="1">
      <c r="A339" s="14"/>
      <c r="B339" s="244"/>
      <c r="C339" s="245"/>
      <c r="D339" s="235" t="s">
        <v>307</v>
      </c>
      <c r="E339" s="246" t="s">
        <v>21</v>
      </c>
      <c r="F339" s="247" t="s">
        <v>2376</v>
      </c>
      <c r="G339" s="245"/>
      <c r="H339" s="248">
        <v>13.23</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307</v>
      </c>
      <c r="AU339" s="254" t="s">
        <v>81</v>
      </c>
      <c r="AV339" s="14" t="s">
        <v>81</v>
      </c>
      <c r="AW339" s="14" t="s">
        <v>33</v>
      </c>
      <c r="AX339" s="14" t="s">
        <v>72</v>
      </c>
      <c r="AY339" s="254" t="s">
        <v>295</v>
      </c>
    </row>
    <row r="340" s="15" customFormat="1">
      <c r="A340" s="15"/>
      <c r="B340" s="255"/>
      <c r="C340" s="256"/>
      <c r="D340" s="235" t="s">
        <v>307</v>
      </c>
      <c r="E340" s="257" t="s">
        <v>21</v>
      </c>
      <c r="F340" s="258" t="s">
        <v>312</v>
      </c>
      <c r="G340" s="256"/>
      <c r="H340" s="259">
        <v>17.32</v>
      </c>
      <c r="I340" s="260"/>
      <c r="J340" s="256"/>
      <c r="K340" s="256"/>
      <c r="L340" s="261"/>
      <c r="M340" s="262"/>
      <c r="N340" s="263"/>
      <c r="O340" s="263"/>
      <c r="P340" s="263"/>
      <c r="Q340" s="263"/>
      <c r="R340" s="263"/>
      <c r="S340" s="263"/>
      <c r="T340" s="264"/>
      <c r="U340" s="15"/>
      <c r="V340" s="15"/>
      <c r="W340" s="15"/>
      <c r="X340" s="15"/>
      <c r="Y340" s="15"/>
      <c r="Z340" s="15"/>
      <c r="AA340" s="15"/>
      <c r="AB340" s="15"/>
      <c r="AC340" s="15"/>
      <c r="AD340" s="15"/>
      <c r="AE340" s="15"/>
      <c r="AT340" s="265" t="s">
        <v>307</v>
      </c>
      <c r="AU340" s="265" t="s">
        <v>81</v>
      </c>
      <c r="AV340" s="15" t="s">
        <v>303</v>
      </c>
      <c r="AW340" s="15" t="s">
        <v>33</v>
      </c>
      <c r="AX340" s="15" t="s">
        <v>79</v>
      </c>
      <c r="AY340" s="265" t="s">
        <v>295</v>
      </c>
    </row>
    <row r="341" s="2" customFormat="1" ht="33" customHeight="1">
      <c r="A341" s="40"/>
      <c r="B341" s="41"/>
      <c r="C341" s="215" t="s">
        <v>1429</v>
      </c>
      <c r="D341" s="215" t="s">
        <v>298</v>
      </c>
      <c r="E341" s="216" t="s">
        <v>1120</v>
      </c>
      <c r="F341" s="217" t="s">
        <v>1121</v>
      </c>
      <c r="G341" s="218" t="s">
        <v>301</v>
      </c>
      <c r="H341" s="219">
        <v>17.32</v>
      </c>
      <c r="I341" s="220"/>
      <c r="J341" s="221">
        <f>ROUND(I341*H341,2)</f>
        <v>0</v>
      </c>
      <c r="K341" s="217" t="s">
        <v>302</v>
      </c>
      <c r="L341" s="46"/>
      <c r="M341" s="222" t="s">
        <v>21</v>
      </c>
      <c r="N341" s="223" t="s">
        <v>43</v>
      </c>
      <c r="O341" s="86"/>
      <c r="P341" s="224">
        <f>O341*H341</f>
        <v>0</v>
      </c>
      <c r="Q341" s="224">
        <v>0.0075799999999999999</v>
      </c>
      <c r="R341" s="224">
        <f>Q341*H341</f>
        <v>0.1312856</v>
      </c>
      <c r="S341" s="224">
        <v>0</v>
      </c>
      <c r="T341" s="225">
        <f>S341*H341</f>
        <v>0</v>
      </c>
      <c r="U341" s="40"/>
      <c r="V341" s="40"/>
      <c r="W341" s="40"/>
      <c r="X341" s="40"/>
      <c r="Y341" s="40"/>
      <c r="Z341" s="40"/>
      <c r="AA341" s="40"/>
      <c r="AB341" s="40"/>
      <c r="AC341" s="40"/>
      <c r="AD341" s="40"/>
      <c r="AE341" s="40"/>
      <c r="AR341" s="226" t="s">
        <v>373</v>
      </c>
      <c r="AT341" s="226" t="s">
        <v>298</v>
      </c>
      <c r="AU341" s="226" t="s">
        <v>81</v>
      </c>
      <c r="AY341" s="19" t="s">
        <v>295</v>
      </c>
      <c r="BE341" s="227">
        <f>IF(N341="základní",J341,0)</f>
        <v>0</v>
      </c>
      <c r="BF341" s="227">
        <f>IF(N341="snížená",J341,0)</f>
        <v>0</v>
      </c>
      <c r="BG341" s="227">
        <f>IF(N341="zákl. přenesená",J341,0)</f>
        <v>0</v>
      </c>
      <c r="BH341" s="227">
        <f>IF(N341="sníž. přenesená",J341,0)</f>
        <v>0</v>
      </c>
      <c r="BI341" s="227">
        <f>IF(N341="nulová",J341,0)</f>
        <v>0</v>
      </c>
      <c r="BJ341" s="19" t="s">
        <v>79</v>
      </c>
      <c r="BK341" s="227">
        <f>ROUND(I341*H341,2)</f>
        <v>0</v>
      </c>
      <c r="BL341" s="19" t="s">
        <v>373</v>
      </c>
      <c r="BM341" s="226" t="s">
        <v>2482</v>
      </c>
    </row>
    <row r="342" s="2" customFormat="1">
      <c r="A342" s="40"/>
      <c r="B342" s="41"/>
      <c r="C342" s="42"/>
      <c r="D342" s="228" t="s">
        <v>305</v>
      </c>
      <c r="E342" s="42"/>
      <c r="F342" s="229" t="s">
        <v>1123</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305</v>
      </c>
      <c r="AU342" s="19" t="s">
        <v>81</v>
      </c>
    </row>
    <row r="343" s="14" customFormat="1">
      <c r="A343" s="14"/>
      <c r="B343" s="244"/>
      <c r="C343" s="245"/>
      <c r="D343" s="235" t="s">
        <v>307</v>
      </c>
      <c r="E343" s="246" t="s">
        <v>21</v>
      </c>
      <c r="F343" s="247" t="s">
        <v>2368</v>
      </c>
      <c r="G343" s="245"/>
      <c r="H343" s="248">
        <v>4.0899999999999999</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307</v>
      </c>
      <c r="AU343" s="254" t="s">
        <v>81</v>
      </c>
      <c r="AV343" s="14" t="s">
        <v>81</v>
      </c>
      <c r="AW343" s="14" t="s">
        <v>33</v>
      </c>
      <c r="AX343" s="14" t="s">
        <v>72</v>
      </c>
      <c r="AY343" s="254" t="s">
        <v>295</v>
      </c>
    </row>
    <row r="344" s="14" customFormat="1">
      <c r="A344" s="14"/>
      <c r="B344" s="244"/>
      <c r="C344" s="245"/>
      <c r="D344" s="235" t="s">
        <v>307</v>
      </c>
      <c r="E344" s="246" t="s">
        <v>21</v>
      </c>
      <c r="F344" s="247" t="s">
        <v>2376</v>
      </c>
      <c r="G344" s="245"/>
      <c r="H344" s="248">
        <v>13.23</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307</v>
      </c>
      <c r="AU344" s="254" t="s">
        <v>81</v>
      </c>
      <c r="AV344" s="14" t="s">
        <v>81</v>
      </c>
      <c r="AW344" s="14" t="s">
        <v>33</v>
      </c>
      <c r="AX344" s="14" t="s">
        <v>72</v>
      </c>
      <c r="AY344" s="254" t="s">
        <v>295</v>
      </c>
    </row>
    <row r="345" s="15" customFormat="1">
      <c r="A345" s="15"/>
      <c r="B345" s="255"/>
      <c r="C345" s="256"/>
      <c r="D345" s="235" t="s">
        <v>307</v>
      </c>
      <c r="E345" s="257" t="s">
        <v>21</v>
      </c>
      <c r="F345" s="258" t="s">
        <v>312</v>
      </c>
      <c r="G345" s="256"/>
      <c r="H345" s="259">
        <v>17.32</v>
      </c>
      <c r="I345" s="260"/>
      <c r="J345" s="256"/>
      <c r="K345" s="256"/>
      <c r="L345" s="261"/>
      <c r="M345" s="262"/>
      <c r="N345" s="263"/>
      <c r="O345" s="263"/>
      <c r="P345" s="263"/>
      <c r="Q345" s="263"/>
      <c r="R345" s="263"/>
      <c r="S345" s="263"/>
      <c r="T345" s="264"/>
      <c r="U345" s="15"/>
      <c r="V345" s="15"/>
      <c r="W345" s="15"/>
      <c r="X345" s="15"/>
      <c r="Y345" s="15"/>
      <c r="Z345" s="15"/>
      <c r="AA345" s="15"/>
      <c r="AB345" s="15"/>
      <c r="AC345" s="15"/>
      <c r="AD345" s="15"/>
      <c r="AE345" s="15"/>
      <c r="AT345" s="265" t="s">
        <v>307</v>
      </c>
      <c r="AU345" s="265" t="s">
        <v>81</v>
      </c>
      <c r="AV345" s="15" t="s">
        <v>303</v>
      </c>
      <c r="AW345" s="15" t="s">
        <v>33</v>
      </c>
      <c r="AX345" s="15" t="s">
        <v>79</v>
      </c>
      <c r="AY345" s="265" t="s">
        <v>295</v>
      </c>
    </row>
    <row r="346" s="2" customFormat="1" ht="24.15" customHeight="1">
      <c r="A346" s="40"/>
      <c r="B346" s="41"/>
      <c r="C346" s="215" t="s">
        <v>1438</v>
      </c>
      <c r="D346" s="215" t="s">
        <v>298</v>
      </c>
      <c r="E346" s="216" t="s">
        <v>1557</v>
      </c>
      <c r="F346" s="217" t="s">
        <v>1558</v>
      </c>
      <c r="G346" s="218" t="s">
        <v>301</v>
      </c>
      <c r="H346" s="219">
        <v>17.32</v>
      </c>
      <c r="I346" s="220"/>
      <c r="J346" s="221">
        <f>ROUND(I346*H346,2)</f>
        <v>0</v>
      </c>
      <c r="K346" s="217" t="s">
        <v>302</v>
      </c>
      <c r="L346" s="46"/>
      <c r="M346" s="222" t="s">
        <v>21</v>
      </c>
      <c r="N346" s="223" t="s">
        <v>43</v>
      </c>
      <c r="O346" s="86"/>
      <c r="P346" s="224">
        <f>O346*H346</f>
        <v>0</v>
      </c>
      <c r="Q346" s="224">
        <v>0.00029999999999999997</v>
      </c>
      <c r="R346" s="224">
        <f>Q346*H346</f>
        <v>0.0051959999999999992</v>
      </c>
      <c r="S346" s="224">
        <v>0</v>
      </c>
      <c r="T346" s="225">
        <f>S346*H346</f>
        <v>0</v>
      </c>
      <c r="U346" s="40"/>
      <c r="V346" s="40"/>
      <c r="W346" s="40"/>
      <c r="X346" s="40"/>
      <c r="Y346" s="40"/>
      <c r="Z346" s="40"/>
      <c r="AA346" s="40"/>
      <c r="AB346" s="40"/>
      <c r="AC346" s="40"/>
      <c r="AD346" s="40"/>
      <c r="AE346" s="40"/>
      <c r="AR346" s="226" t="s">
        <v>373</v>
      </c>
      <c r="AT346" s="226" t="s">
        <v>298</v>
      </c>
      <c r="AU346" s="226" t="s">
        <v>81</v>
      </c>
      <c r="AY346" s="19" t="s">
        <v>295</v>
      </c>
      <c r="BE346" s="227">
        <f>IF(N346="základní",J346,0)</f>
        <v>0</v>
      </c>
      <c r="BF346" s="227">
        <f>IF(N346="snížená",J346,0)</f>
        <v>0</v>
      </c>
      <c r="BG346" s="227">
        <f>IF(N346="zákl. přenesená",J346,0)</f>
        <v>0</v>
      </c>
      <c r="BH346" s="227">
        <f>IF(N346="sníž. přenesená",J346,0)</f>
        <v>0</v>
      </c>
      <c r="BI346" s="227">
        <f>IF(N346="nulová",J346,0)</f>
        <v>0</v>
      </c>
      <c r="BJ346" s="19" t="s">
        <v>79</v>
      </c>
      <c r="BK346" s="227">
        <f>ROUND(I346*H346,2)</f>
        <v>0</v>
      </c>
      <c r="BL346" s="19" t="s">
        <v>373</v>
      </c>
      <c r="BM346" s="226" t="s">
        <v>2483</v>
      </c>
    </row>
    <row r="347" s="2" customFormat="1">
      <c r="A347" s="40"/>
      <c r="B347" s="41"/>
      <c r="C347" s="42"/>
      <c r="D347" s="228" t="s">
        <v>305</v>
      </c>
      <c r="E347" s="42"/>
      <c r="F347" s="229" t="s">
        <v>1560</v>
      </c>
      <c r="G347" s="42"/>
      <c r="H347" s="42"/>
      <c r="I347" s="230"/>
      <c r="J347" s="42"/>
      <c r="K347" s="42"/>
      <c r="L347" s="46"/>
      <c r="M347" s="231"/>
      <c r="N347" s="232"/>
      <c r="O347" s="86"/>
      <c r="P347" s="86"/>
      <c r="Q347" s="86"/>
      <c r="R347" s="86"/>
      <c r="S347" s="86"/>
      <c r="T347" s="87"/>
      <c r="U347" s="40"/>
      <c r="V347" s="40"/>
      <c r="W347" s="40"/>
      <c r="X347" s="40"/>
      <c r="Y347" s="40"/>
      <c r="Z347" s="40"/>
      <c r="AA347" s="40"/>
      <c r="AB347" s="40"/>
      <c r="AC347" s="40"/>
      <c r="AD347" s="40"/>
      <c r="AE347" s="40"/>
      <c r="AT347" s="19" t="s">
        <v>305</v>
      </c>
      <c r="AU347" s="19" t="s">
        <v>81</v>
      </c>
    </row>
    <row r="348" s="14" customFormat="1">
      <c r="A348" s="14"/>
      <c r="B348" s="244"/>
      <c r="C348" s="245"/>
      <c r="D348" s="235" t="s">
        <v>307</v>
      </c>
      <c r="E348" s="246" t="s">
        <v>21</v>
      </c>
      <c r="F348" s="247" t="s">
        <v>2368</v>
      </c>
      <c r="G348" s="245"/>
      <c r="H348" s="248">
        <v>4.0899999999999999</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307</v>
      </c>
      <c r="AU348" s="254" t="s">
        <v>81</v>
      </c>
      <c r="AV348" s="14" t="s">
        <v>81</v>
      </c>
      <c r="AW348" s="14" t="s">
        <v>33</v>
      </c>
      <c r="AX348" s="14" t="s">
        <v>72</v>
      </c>
      <c r="AY348" s="254" t="s">
        <v>295</v>
      </c>
    </row>
    <row r="349" s="14" customFormat="1">
      <c r="A349" s="14"/>
      <c r="B349" s="244"/>
      <c r="C349" s="245"/>
      <c r="D349" s="235" t="s">
        <v>307</v>
      </c>
      <c r="E349" s="246" t="s">
        <v>21</v>
      </c>
      <c r="F349" s="247" t="s">
        <v>2376</v>
      </c>
      <c r="G349" s="245"/>
      <c r="H349" s="248">
        <v>13.23</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307</v>
      </c>
      <c r="AU349" s="254" t="s">
        <v>81</v>
      </c>
      <c r="AV349" s="14" t="s">
        <v>81</v>
      </c>
      <c r="AW349" s="14" t="s">
        <v>33</v>
      </c>
      <c r="AX349" s="14" t="s">
        <v>72</v>
      </c>
      <c r="AY349" s="254" t="s">
        <v>295</v>
      </c>
    </row>
    <row r="350" s="15" customFormat="1">
      <c r="A350" s="15"/>
      <c r="B350" s="255"/>
      <c r="C350" s="256"/>
      <c r="D350" s="235" t="s">
        <v>307</v>
      </c>
      <c r="E350" s="257" t="s">
        <v>21</v>
      </c>
      <c r="F350" s="258" t="s">
        <v>312</v>
      </c>
      <c r="G350" s="256"/>
      <c r="H350" s="259">
        <v>17.32</v>
      </c>
      <c r="I350" s="260"/>
      <c r="J350" s="256"/>
      <c r="K350" s="256"/>
      <c r="L350" s="261"/>
      <c r="M350" s="262"/>
      <c r="N350" s="263"/>
      <c r="O350" s="263"/>
      <c r="P350" s="263"/>
      <c r="Q350" s="263"/>
      <c r="R350" s="263"/>
      <c r="S350" s="263"/>
      <c r="T350" s="264"/>
      <c r="U350" s="15"/>
      <c r="V350" s="15"/>
      <c r="W350" s="15"/>
      <c r="X350" s="15"/>
      <c r="Y350" s="15"/>
      <c r="Z350" s="15"/>
      <c r="AA350" s="15"/>
      <c r="AB350" s="15"/>
      <c r="AC350" s="15"/>
      <c r="AD350" s="15"/>
      <c r="AE350" s="15"/>
      <c r="AT350" s="265" t="s">
        <v>307</v>
      </c>
      <c r="AU350" s="265" t="s">
        <v>81</v>
      </c>
      <c r="AV350" s="15" t="s">
        <v>303</v>
      </c>
      <c r="AW350" s="15" t="s">
        <v>33</v>
      </c>
      <c r="AX350" s="15" t="s">
        <v>79</v>
      </c>
      <c r="AY350" s="265" t="s">
        <v>295</v>
      </c>
    </row>
    <row r="351" s="2" customFormat="1" ht="24.15" customHeight="1">
      <c r="A351" s="40"/>
      <c r="B351" s="41"/>
      <c r="C351" s="286" t="s">
        <v>1440</v>
      </c>
      <c r="D351" s="286" t="s">
        <v>947</v>
      </c>
      <c r="E351" s="287" t="s">
        <v>1562</v>
      </c>
      <c r="F351" s="288" t="s">
        <v>1563</v>
      </c>
      <c r="G351" s="289" t="s">
        <v>301</v>
      </c>
      <c r="H351" s="290">
        <v>19.052</v>
      </c>
      <c r="I351" s="291"/>
      <c r="J351" s="292">
        <f>ROUND(I351*H351,2)</f>
        <v>0</v>
      </c>
      <c r="K351" s="288" t="s">
        <v>523</v>
      </c>
      <c r="L351" s="293"/>
      <c r="M351" s="294" t="s">
        <v>21</v>
      </c>
      <c r="N351" s="295" t="s">
        <v>43</v>
      </c>
      <c r="O351" s="86"/>
      <c r="P351" s="224">
        <f>O351*H351</f>
        <v>0</v>
      </c>
      <c r="Q351" s="224">
        <v>0.00264</v>
      </c>
      <c r="R351" s="224">
        <f>Q351*H351</f>
        <v>0.05029728</v>
      </c>
      <c r="S351" s="224">
        <v>0</v>
      </c>
      <c r="T351" s="225">
        <f>S351*H351</f>
        <v>0</v>
      </c>
      <c r="U351" s="40"/>
      <c r="V351" s="40"/>
      <c r="W351" s="40"/>
      <c r="X351" s="40"/>
      <c r="Y351" s="40"/>
      <c r="Z351" s="40"/>
      <c r="AA351" s="40"/>
      <c r="AB351" s="40"/>
      <c r="AC351" s="40"/>
      <c r="AD351" s="40"/>
      <c r="AE351" s="40"/>
      <c r="AR351" s="226" t="s">
        <v>997</v>
      </c>
      <c r="AT351" s="226" t="s">
        <v>947</v>
      </c>
      <c r="AU351" s="226" t="s">
        <v>81</v>
      </c>
      <c r="AY351" s="19" t="s">
        <v>295</v>
      </c>
      <c r="BE351" s="227">
        <f>IF(N351="základní",J351,0)</f>
        <v>0</v>
      </c>
      <c r="BF351" s="227">
        <f>IF(N351="snížená",J351,0)</f>
        <v>0</v>
      </c>
      <c r="BG351" s="227">
        <f>IF(N351="zákl. přenesená",J351,0)</f>
        <v>0</v>
      </c>
      <c r="BH351" s="227">
        <f>IF(N351="sníž. přenesená",J351,0)</f>
        <v>0</v>
      </c>
      <c r="BI351" s="227">
        <f>IF(N351="nulová",J351,0)</f>
        <v>0</v>
      </c>
      <c r="BJ351" s="19" t="s">
        <v>79</v>
      </c>
      <c r="BK351" s="227">
        <f>ROUND(I351*H351,2)</f>
        <v>0</v>
      </c>
      <c r="BL351" s="19" t="s">
        <v>373</v>
      </c>
      <c r="BM351" s="226" t="s">
        <v>2484</v>
      </c>
    </row>
    <row r="352" s="14" customFormat="1">
      <c r="A352" s="14"/>
      <c r="B352" s="244"/>
      <c r="C352" s="245"/>
      <c r="D352" s="235" t="s">
        <v>307</v>
      </c>
      <c r="E352" s="246" t="s">
        <v>21</v>
      </c>
      <c r="F352" s="247" t="s">
        <v>2485</v>
      </c>
      <c r="G352" s="245"/>
      <c r="H352" s="248">
        <v>17.32</v>
      </c>
      <c r="I352" s="249"/>
      <c r="J352" s="245"/>
      <c r="K352" s="245"/>
      <c r="L352" s="250"/>
      <c r="M352" s="251"/>
      <c r="N352" s="252"/>
      <c r="O352" s="252"/>
      <c r="P352" s="252"/>
      <c r="Q352" s="252"/>
      <c r="R352" s="252"/>
      <c r="S352" s="252"/>
      <c r="T352" s="253"/>
      <c r="U352" s="14"/>
      <c r="V352" s="14"/>
      <c r="W352" s="14"/>
      <c r="X352" s="14"/>
      <c r="Y352" s="14"/>
      <c r="Z352" s="14"/>
      <c r="AA352" s="14"/>
      <c r="AB352" s="14"/>
      <c r="AC352" s="14"/>
      <c r="AD352" s="14"/>
      <c r="AE352" s="14"/>
      <c r="AT352" s="254" t="s">
        <v>307</v>
      </c>
      <c r="AU352" s="254" t="s">
        <v>81</v>
      </c>
      <c r="AV352" s="14" t="s">
        <v>81</v>
      </c>
      <c r="AW352" s="14" t="s">
        <v>33</v>
      </c>
      <c r="AX352" s="14" t="s">
        <v>72</v>
      </c>
      <c r="AY352" s="254" t="s">
        <v>295</v>
      </c>
    </row>
    <row r="353" s="15" customFormat="1">
      <c r="A353" s="15"/>
      <c r="B353" s="255"/>
      <c r="C353" s="256"/>
      <c r="D353" s="235" t="s">
        <v>307</v>
      </c>
      <c r="E353" s="257" t="s">
        <v>21</v>
      </c>
      <c r="F353" s="258" t="s">
        <v>312</v>
      </c>
      <c r="G353" s="256"/>
      <c r="H353" s="259">
        <v>17.32</v>
      </c>
      <c r="I353" s="260"/>
      <c r="J353" s="256"/>
      <c r="K353" s="256"/>
      <c r="L353" s="261"/>
      <c r="M353" s="262"/>
      <c r="N353" s="263"/>
      <c r="O353" s="263"/>
      <c r="P353" s="263"/>
      <c r="Q353" s="263"/>
      <c r="R353" s="263"/>
      <c r="S353" s="263"/>
      <c r="T353" s="264"/>
      <c r="U353" s="15"/>
      <c r="V353" s="15"/>
      <c r="W353" s="15"/>
      <c r="X353" s="15"/>
      <c r="Y353" s="15"/>
      <c r="Z353" s="15"/>
      <c r="AA353" s="15"/>
      <c r="AB353" s="15"/>
      <c r="AC353" s="15"/>
      <c r="AD353" s="15"/>
      <c r="AE353" s="15"/>
      <c r="AT353" s="265" t="s">
        <v>307</v>
      </c>
      <c r="AU353" s="265" t="s">
        <v>81</v>
      </c>
      <c r="AV353" s="15" t="s">
        <v>303</v>
      </c>
      <c r="AW353" s="15" t="s">
        <v>33</v>
      </c>
      <c r="AX353" s="15" t="s">
        <v>79</v>
      </c>
      <c r="AY353" s="265" t="s">
        <v>295</v>
      </c>
    </row>
    <row r="354" s="14" customFormat="1">
      <c r="A354" s="14"/>
      <c r="B354" s="244"/>
      <c r="C354" s="245"/>
      <c r="D354" s="235" t="s">
        <v>307</v>
      </c>
      <c r="E354" s="245"/>
      <c r="F354" s="247" t="s">
        <v>2486</v>
      </c>
      <c r="G354" s="245"/>
      <c r="H354" s="248">
        <v>19.052</v>
      </c>
      <c r="I354" s="249"/>
      <c r="J354" s="245"/>
      <c r="K354" s="245"/>
      <c r="L354" s="250"/>
      <c r="M354" s="251"/>
      <c r="N354" s="252"/>
      <c r="O354" s="252"/>
      <c r="P354" s="252"/>
      <c r="Q354" s="252"/>
      <c r="R354" s="252"/>
      <c r="S354" s="252"/>
      <c r="T354" s="253"/>
      <c r="U354" s="14"/>
      <c r="V354" s="14"/>
      <c r="W354" s="14"/>
      <c r="X354" s="14"/>
      <c r="Y354" s="14"/>
      <c r="Z354" s="14"/>
      <c r="AA354" s="14"/>
      <c r="AB354" s="14"/>
      <c r="AC354" s="14"/>
      <c r="AD354" s="14"/>
      <c r="AE354" s="14"/>
      <c r="AT354" s="254" t="s">
        <v>307</v>
      </c>
      <c r="AU354" s="254" t="s">
        <v>81</v>
      </c>
      <c r="AV354" s="14" t="s">
        <v>81</v>
      </c>
      <c r="AW354" s="14" t="s">
        <v>4</v>
      </c>
      <c r="AX354" s="14" t="s">
        <v>79</v>
      </c>
      <c r="AY354" s="254" t="s">
        <v>295</v>
      </c>
    </row>
    <row r="355" s="2" customFormat="1" ht="24.15" customHeight="1">
      <c r="A355" s="40"/>
      <c r="B355" s="41"/>
      <c r="C355" s="215" t="s">
        <v>1444</v>
      </c>
      <c r="D355" s="215" t="s">
        <v>298</v>
      </c>
      <c r="E355" s="216" t="s">
        <v>1567</v>
      </c>
      <c r="F355" s="217" t="s">
        <v>1568</v>
      </c>
      <c r="G355" s="218" t="s">
        <v>328</v>
      </c>
      <c r="H355" s="219">
        <v>15.587999999999999</v>
      </c>
      <c r="I355" s="220"/>
      <c r="J355" s="221">
        <f>ROUND(I355*H355,2)</f>
        <v>0</v>
      </c>
      <c r="K355" s="217" t="s">
        <v>523</v>
      </c>
      <c r="L355" s="46"/>
      <c r="M355" s="222" t="s">
        <v>21</v>
      </c>
      <c r="N355" s="223" t="s">
        <v>43</v>
      </c>
      <c r="O355" s="86"/>
      <c r="P355" s="224">
        <f>O355*H355</f>
        <v>0</v>
      </c>
      <c r="Q355" s="224">
        <v>0.01</v>
      </c>
      <c r="R355" s="224">
        <f>Q355*H355</f>
        <v>0.15587999999999999</v>
      </c>
      <c r="S355" s="224">
        <v>0</v>
      </c>
      <c r="T355" s="225">
        <f>S355*H355</f>
        <v>0</v>
      </c>
      <c r="U355" s="40"/>
      <c r="V355" s="40"/>
      <c r="W355" s="40"/>
      <c r="X355" s="40"/>
      <c r="Y355" s="40"/>
      <c r="Z355" s="40"/>
      <c r="AA355" s="40"/>
      <c r="AB355" s="40"/>
      <c r="AC355" s="40"/>
      <c r="AD355" s="40"/>
      <c r="AE355" s="40"/>
      <c r="AR355" s="226" t="s">
        <v>373</v>
      </c>
      <c r="AT355" s="226" t="s">
        <v>298</v>
      </c>
      <c r="AU355" s="226" t="s">
        <v>81</v>
      </c>
      <c r="AY355" s="19" t="s">
        <v>295</v>
      </c>
      <c r="BE355" s="227">
        <f>IF(N355="základní",J355,0)</f>
        <v>0</v>
      </c>
      <c r="BF355" s="227">
        <f>IF(N355="snížená",J355,0)</f>
        <v>0</v>
      </c>
      <c r="BG355" s="227">
        <f>IF(N355="zákl. přenesená",J355,0)</f>
        <v>0</v>
      </c>
      <c r="BH355" s="227">
        <f>IF(N355="sníž. přenesená",J355,0)</f>
        <v>0</v>
      </c>
      <c r="BI355" s="227">
        <f>IF(N355="nulová",J355,0)</f>
        <v>0</v>
      </c>
      <c r="BJ355" s="19" t="s">
        <v>79</v>
      </c>
      <c r="BK355" s="227">
        <f>ROUND(I355*H355,2)</f>
        <v>0</v>
      </c>
      <c r="BL355" s="19" t="s">
        <v>373</v>
      </c>
      <c r="BM355" s="226" t="s">
        <v>2487</v>
      </c>
    </row>
    <row r="356" s="14" customFormat="1">
      <c r="A356" s="14"/>
      <c r="B356" s="244"/>
      <c r="C356" s="245"/>
      <c r="D356" s="235" t="s">
        <v>307</v>
      </c>
      <c r="E356" s="246" t="s">
        <v>21</v>
      </c>
      <c r="F356" s="247" t="s">
        <v>2488</v>
      </c>
      <c r="G356" s="245"/>
      <c r="H356" s="248">
        <v>15.587999999999999</v>
      </c>
      <c r="I356" s="249"/>
      <c r="J356" s="245"/>
      <c r="K356" s="245"/>
      <c r="L356" s="250"/>
      <c r="M356" s="251"/>
      <c r="N356" s="252"/>
      <c r="O356" s="252"/>
      <c r="P356" s="252"/>
      <c r="Q356" s="252"/>
      <c r="R356" s="252"/>
      <c r="S356" s="252"/>
      <c r="T356" s="253"/>
      <c r="U356" s="14"/>
      <c r="V356" s="14"/>
      <c r="W356" s="14"/>
      <c r="X356" s="14"/>
      <c r="Y356" s="14"/>
      <c r="Z356" s="14"/>
      <c r="AA356" s="14"/>
      <c r="AB356" s="14"/>
      <c r="AC356" s="14"/>
      <c r="AD356" s="14"/>
      <c r="AE356" s="14"/>
      <c r="AT356" s="254" t="s">
        <v>307</v>
      </c>
      <c r="AU356" s="254" t="s">
        <v>81</v>
      </c>
      <c r="AV356" s="14" t="s">
        <v>81</v>
      </c>
      <c r="AW356" s="14" t="s">
        <v>33</v>
      </c>
      <c r="AX356" s="14" t="s">
        <v>72</v>
      </c>
      <c r="AY356" s="254" t="s">
        <v>295</v>
      </c>
    </row>
    <row r="357" s="15" customFormat="1">
      <c r="A357" s="15"/>
      <c r="B357" s="255"/>
      <c r="C357" s="256"/>
      <c r="D357" s="235" t="s">
        <v>307</v>
      </c>
      <c r="E357" s="257" t="s">
        <v>21</v>
      </c>
      <c r="F357" s="258" t="s">
        <v>312</v>
      </c>
      <c r="G357" s="256"/>
      <c r="H357" s="259">
        <v>15.587999999999999</v>
      </c>
      <c r="I357" s="260"/>
      <c r="J357" s="256"/>
      <c r="K357" s="256"/>
      <c r="L357" s="261"/>
      <c r="M357" s="262"/>
      <c r="N357" s="263"/>
      <c r="O357" s="263"/>
      <c r="P357" s="263"/>
      <c r="Q357" s="263"/>
      <c r="R357" s="263"/>
      <c r="S357" s="263"/>
      <c r="T357" s="264"/>
      <c r="U357" s="15"/>
      <c r="V357" s="15"/>
      <c r="W357" s="15"/>
      <c r="X357" s="15"/>
      <c r="Y357" s="15"/>
      <c r="Z357" s="15"/>
      <c r="AA357" s="15"/>
      <c r="AB357" s="15"/>
      <c r="AC357" s="15"/>
      <c r="AD357" s="15"/>
      <c r="AE357" s="15"/>
      <c r="AT357" s="265" t="s">
        <v>307</v>
      </c>
      <c r="AU357" s="265" t="s">
        <v>81</v>
      </c>
      <c r="AV357" s="15" t="s">
        <v>303</v>
      </c>
      <c r="AW357" s="15" t="s">
        <v>33</v>
      </c>
      <c r="AX357" s="15" t="s">
        <v>79</v>
      </c>
      <c r="AY357" s="265" t="s">
        <v>295</v>
      </c>
    </row>
    <row r="358" s="2" customFormat="1" ht="16.5" customHeight="1">
      <c r="A358" s="40"/>
      <c r="B358" s="41"/>
      <c r="C358" s="215" t="s">
        <v>1448</v>
      </c>
      <c r="D358" s="215" t="s">
        <v>298</v>
      </c>
      <c r="E358" s="216" t="s">
        <v>1138</v>
      </c>
      <c r="F358" s="217" t="s">
        <v>1139</v>
      </c>
      <c r="G358" s="218" t="s">
        <v>328</v>
      </c>
      <c r="H358" s="219">
        <v>1</v>
      </c>
      <c r="I358" s="220"/>
      <c r="J358" s="221">
        <f>ROUND(I358*H358,2)</f>
        <v>0</v>
      </c>
      <c r="K358" s="217" t="s">
        <v>302</v>
      </c>
      <c r="L358" s="46"/>
      <c r="M358" s="222" t="s">
        <v>21</v>
      </c>
      <c r="N358" s="223" t="s">
        <v>43</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303</v>
      </c>
      <c r="AT358" s="226" t="s">
        <v>298</v>
      </c>
      <c r="AU358" s="226" t="s">
        <v>81</v>
      </c>
      <c r="AY358" s="19" t="s">
        <v>295</v>
      </c>
      <c r="BE358" s="227">
        <f>IF(N358="základní",J358,0)</f>
        <v>0</v>
      </c>
      <c r="BF358" s="227">
        <f>IF(N358="snížená",J358,0)</f>
        <v>0</v>
      </c>
      <c r="BG358" s="227">
        <f>IF(N358="zákl. přenesená",J358,0)</f>
        <v>0</v>
      </c>
      <c r="BH358" s="227">
        <f>IF(N358="sníž. přenesená",J358,0)</f>
        <v>0</v>
      </c>
      <c r="BI358" s="227">
        <f>IF(N358="nulová",J358,0)</f>
        <v>0</v>
      </c>
      <c r="BJ358" s="19" t="s">
        <v>79</v>
      </c>
      <c r="BK358" s="227">
        <f>ROUND(I358*H358,2)</f>
        <v>0</v>
      </c>
      <c r="BL358" s="19" t="s">
        <v>303</v>
      </c>
      <c r="BM358" s="226" t="s">
        <v>2489</v>
      </c>
    </row>
    <row r="359" s="2" customFormat="1">
      <c r="A359" s="40"/>
      <c r="B359" s="41"/>
      <c r="C359" s="42"/>
      <c r="D359" s="228" t="s">
        <v>305</v>
      </c>
      <c r="E359" s="42"/>
      <c r="F359" s="229" t="s">
        <v>1141</v>
      </c>
      <c r="G359" s="42"/>
      <c r="H359" s="42"/>
      <c r="I359" s="230"/>
      <c r="J359" s="42"/>
      <c r="K359" s="42"/>
      <c r="L359" s="46"/>
      <c r="M359" s="231"/>
      <c r="N359" s="232"/>
      <c r="O359" s="86"/>
      <c r="P359" s="86"/>
      <c r="Q359" s="86"/>
      <c r="R359" s="86"/>
      <c r="S359" s="86"/>
      <c r="T359" s="87"/>
      <c r="U359" s="40"/>
      <c r="V359" s="40"/>
      <c r="W359" s="40"/>
      <c r="X359" s="40"/>
      <c r="Y359" s="40"/>
      <c r="Z359" s="40"/>
      <c r="AA359" s="40"/>
      <c r="AB359" s="40"/>
      <c r="AC359" s="40"/>
      <c r="AD359" s="40"/>
      <c r="AE359" s="40"/>
      <c r="AT359" s="19" t="s">
        <v>305</v>
      </c>
      <c r="AU359" s="19" t="s">
        <v>81</v>
      </c>
    </row>
    <row r="360" s="13" customFormat="1">
      <c r="A360" s="13"/>
      <c r="B360" s="233"/>
      <c r="C360" s="234"/>
      <c r="D360" s="235" t="s">
        <v>307</v>
      </c>
      <c r="E360" s="236" t="s">
        <v>21</v>
      </c>
      <c r="F360" s="237" t="s">
        <v>1142</v>
      </c>
      <c r="G360" s="234"/>
      <c r="H360" s="236" t="s">
        <v>21</v>
      </c>
      <c r="I360" s="238"/>
      <c r="J360" s="234"/>
      <c r="K360" s="234"/>
      <c r="L360" s="239"/>
      <c r="M360" s="240"/>
      <c r="N360" s="241"/>
      <c r="O360" s="241"/>
      <c r="P360" s="241"/>
      <c r="Q360" s="241"/>
      <c r="R360" s="241"/>
      <c r="S360" s="241"/>
      <c r="T360" s="242"/>
      <c r="U360" s="13"/>
      <c r="V360" s="13"/>
      <c r="W360" s="13"/>
      <c r="X360" s="13"/>
      <c r="Y360" s="13"/>
      <c r="Z360" s="13"/>
      <c r="AA360" s="13"/>
      <c r="AB360" s="13"/>
      <c r="AC360" s="13"/>
      <c r="AD360" s="13"/>
      <c r="AE360" s="13"/>
      <c r="AT360" s="243" t="s">
        <v>307</v>
      </c>
      <c r="AU360" s="243" t="s">
        <v>81</v>
      </c>
      <c r="AV360" s="13" t="s">
        <v>79</v>
      </c>
      <c r="AW360" s="13" t="s">
        <v>33</v>
      </c>
      <c r="AX360" s="13" t="s">
        <v>72</v>
      </c>
      <c r="AY360" s="243" t="s">
        <v>295</v>
      </c>
    </row>
    <row r="361" s="14" customFormat="1">
      <c r="A361" s="14"/>
      <c r="B361" s="244"/>
      <c r="C361" s="245"/>
      <c r="D361" s="235" t="s">
        <v>307</v>
      </c>
      <c r="E361" s="246" t="s">
        <v>21</v>
      </c>
      <c r="F361" s="247" t="s">
        <v>2490</v>
      </c>
      <c r="G361" s="245"/>
      <c r="H361" s="248">
        <v>1</v>
      </c>
      <c r="I361" s="249"/>
      <c r="J361" s="245"/>
      <c r="K361" s="245"/>
      <c r="L361" s="250"/>
      <c r="M361" s="251"/>
      <c r="N361" s="252"/>
      <c r="O361" s="252"/>
      <c r="P361" s="252"/>
      <c r="Q361" s="252"/>
      <c r="R361" s="252"/>
      <c r="S361" s="252"/>
      <c r="T361" s="253"/>
      <c r="U361" s="14"/>
      <c r="V361" s="14"/>
      <c r="W361" s="14"/>
      <c r="X361" s="14"/>
      <c r="Y361" s="14"/>
      <c r="Z361" s="14"/>
      <c r="AA361" s="14"/>
      <c r="AB361" s="14"/>
      <c r="AC361" s="14"/>
      <c r="AD361" s="14"/>
      <c r="AE361" s="14"/>
      <c r="AT361" s="254" t="s">
        <v>307</v>
      </c>
      <c r="AU361" s="254" t="s">
        <v>81</v>
      </c>
      <c r="AV361" s="14" t="s">
        <v>81</v>
      </c>
      <c r="AW361" s="14" t="s">
        <v>33</v>
      </c>
      <c r="AX361" s="14" t="s">
        <v>72</v>
      </c>
      <c r="AY361" s="254" t="s">
        <v>295</v>
      </c>
    </row>
    <row r="362" s="15" customFormat="1">
      <c r="A362" s="15"/>
      <c r="B362" s="255"/>
      <c r="C362" s="256"/>
      <c r="D362" s="235" t="s">
        <v>307</v>
      </c>
      <c r="E362" s="257" t="s">
        <v>21</v>
      </c>
      <c r="F362" s="258" t="s">
        <v>312</v>
      </c>
      <c r="G362" s="256"/>
      <c r="H362" s="259">
        <v>1</v>
      </c>
      <c r="I362" s="260"/>
      <c r="J362" s="256"/>
      <c r="K362" s="256"/>
      <c r="L362" s="261"/>
      <c r="M362" s="262"/>
      <c r="N362" s="263"/>
      <c r="O362" s="263"/>
      <c r="P362" s="263"/>
      <c r="Q362" s="263"/>
      <c r="R362" s="263"/>
      <c r="S362" s="263"/>
      <c r="T362" s="264"/>
      <c r="U362" s="15"/>
      <c r="V362" s="15"/>
      <c r="W362" s="15"/>
      <c r="X362" s="15"/>
      <c r="Y362" s="15"/>
      <c r="Z362" s="15"/>
      <c r="AA362" s="15"/>
      <c r="AB362" s="15"/>
      <c r="AC362" s="15"/>
      <c r="AD362" s="15"/>
      <c r="AE362" s="15"/>
      <c r="AT362" s="265" t="s">
        <v>307</v>
      </c>
      <c r="AU362" s="265" t="s">
        <v>81</v>
      </c>
      <c r="AV362" s="15" t="s">
        <v>303</v>
      </c>
      <c r="AW362" s="15" t="s">
        <v>33</v>
      </c>
      <c r="AX362" s="15" t="s">
        <v>79</v>
      </c>
      <c r="AY362" s="265" t="s">
        <v>295</v>
      </c>
    </row>
    <row r="363" s="2" customFormat="1" ht="16.5" customHeight="1">
      <c r="A363" s="40"/>
      <c r="B363" s="41"/>
      <c r="C363" s="286" t="s">
        <v>1453</v>
      </c>
      <c r="D363" s="286" t="s">
        <v>947</v>
      </c>
      <c r="E363" s="287" t="s">
        <v>1145</v>
      </c>
      <c r="F363" s="288" t="s">
        <v>1146</v>
      </c>
      <c r="G363" s="289" t="s">
        <v>328</v>
      </c>
      <c r="H363" s="290">
        <v>1.02</v>
      </c>
      <c r="I363" s="291"/>
      <c r="J363" s="292">
        <f>ROUND(I363*H363,2)</f>
        <v>0</v>
      </c>
      <c r="K363" s="288" t="s">
        <v>302</v>
      </c>
      <c r="L363" s="293"/>
      <c r="M363" s="294" t="s">
        <v>21</v>
      </c>
      <c r="N363" s="295" t="s">
        <v>43</v>
      </c>
      <c r="O363" s="86"/>
      <c r="P363" s="224">
        <f>O363*H363</f>
        <v>0</v>
      </c>
      <c r="Q363" s="224">
        <v>0.00017000000000000001</v>
      </c>
      <c r="R363" s="224">
        <f>Q363*H363</f>
        <v>0.00017340000000000001</v>
      </c>
      <c r="S363" s="224">
        <v>0</v>
      </c>
      <c r="T363" s="225">
        <f>S363*H363</f>
        <v>0</v>
      </c>
      <c r="U363" s="40"/>
      <c r="V363" s="40"/>
      <c r="W363" s="40"/>
      <c r="X363" s="40"/>
      <c r="Y363" s="40"/>
      <c r="Z363" s="40"/>
      <c r="AA363" s="40"/>
      <c r="AB363" s="40"/>
      <c r="AC363" s="40"/>
      <c r="AD363" s="40"/>
      <c r="AE363" s="40"/>
      <c r="AR363" s="226" t="s">
        <v>351</v>
      </c>
      <c r="AT363" s="226" t="s">
        <v>947</v>
      </c>
      <c r="AU363" s="226" t="s">
        <v>81</v>
      </c>
      <c r="AY363" s="19" t="s">
        <v>295</v>
      </c>
      <c r="BE363" s="227">
        <f>IF(N363="základní",J363,0)</f>
        <v>0</v>
      </c>
      <c r="BF363" s="227">
        <f>IF(N363="snížená",J363,0)</f>
        <v>0</v>
      </c>
      <c r="BG363" s="227">
        <f>IF(N363="zákl. přenesená",J363,0)</f>
        <v>0</v>
      </c>
      <c r="BH363" s="227">
        <f>IF(N363="sníž. přenesená",J363,0)</f>
        <v>0</v>
      </c>
      <c r="BI363" s="227">
        <f>IF(N363="nulová",J363,0)</f>
        <v>0</v>
      </c>
      <c r="BJ363" s="19" t="s">
        <v>79</v>
      </c>
      <c r="BK363" s="227">
        <f>ROUND(I363*H363,2)</f>
        <v>0</v>
      </c>
      <c r="BL363" s="19" t="s">
        <v>303</v>
      </c>
      <c r="BM363" s="226" t="s">
        <v>2491</v>
      </c>
    </row>
    <row r="364" s="14" customFormat="1">
      <c r="A364" s="14"/>
      <c r="B364" s="244"/>
      <c r="C364" s="245"/>
      <c r="D364" s="235" t="s">
        <v>307</v>
      </c>
      <c r="E364" s="245"/>
      <c r="F364" s="247" t="s">
        <v>1148</v>
      </c>
      <c r="G364" s="245"/>
      <c r="H364" s="248">
        <v>1.02</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307</v>
      </c>
      <c r="AU364" s="254" t="s">
        <v>81</v>
      </c>
      <c r="AV364" s="14" t="s">
        <v>81</v>
      </c>
      <c r="AW364" s="14" t="s">
        <v>4</v>
      </c>
      <c r="AX364" s="14" t="s">
        <v>79</v>
      </c>
      <c r="AY364" s="254" t="s">
        <v>295</v>
      </c>
    </row>
    <row r="365" s="2" customFormat="1" ht="24.15" customHeight="1">
      <c r="A365" s="40"/>
      <c r="B365" s="41"/>
      <c r="C365" s="215" t="s">
        <v>1459</v>
      </c>
      <c r="D365" s="215" t="s">
        <v>298</v>
      </c>
      <c r="E365" s="216" t="s">
        <v>1150</v>
      </c>
      <c r="F365" s="217" t="s">
        <v>1151</v>
      </c>
      <c r="G365" s="218" t="s">
        <v>301</v>
      </c>
      <c r="H365" s="219">
        <v>17.32</v>
      </c>
      <c r="I365" s="220"/>
      <c r="J365" s="221">
        <f>ROUND(I365*H365,2)</f>
        <v>0</v>
      </c>
      <c r="K365" s="217" t="s">
        <v>302</v>
      </c>
      <c r="L365" s="46"/>
      <c r="M365" s="222" t="s">
        <v>21</v>
      </c>
      <c r="N365" s="223" t="s">
        <v>43</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373</v>
      </c>
      <c r="AT365" s="226" t="s">
        <v>298</v>
      </c>
      <c r="AU365" s="226" t="s">
        <v>81</v>
      </c>
      <c r="AY365" s="19" t="s">
        <v>295</v>
      </c>
      <c r="BE365" s="227">
        <f>IF(N365="základní",J365,0)</f>
        <v>0</v>
      </c>
      <c r="BF365" s="227">
        <f>IF(N365="snížená",J365,0)</f>
        <v>0</v>
      </c>
      <c r="BG365" s="227">
        <f>IF(N365="zákl. přenesená",J365,0)</f>
        <v>0</v>
      </c>
      <c r="BH365" s="227">
        <f>IF(N365="sníž. přenesená",J365,0)</f>
        <v>0</v>
      </c>
      <c r="BI365" s="227">
        <f>IF(N365="nulová",J365,0)</f>
        <v>0</v>
      </c>
      <c r="BJ365" s="19" t="s">
        <v>79</v>
      </c>
      <c r="BK365" s="227">
        <f>ROUND(I365*H365,2)</f>
        <v>0</v>
      </c>
      <c r="BL365" s="19" t="s">
        <v>373</v>
      </c>
      <c r="BM365" s="226" t="s">
        <v>2492</v>
      </c>
    </row>
    <row r="366" s="2" customFormat="1">
      <c r="A366" s="40"/>
      <c r="B366" s="41"/>
      <c r="C366" s="42"/>
      <c r="D366" s="228" t="s">
        <v>305</v>
      </c>
      <c r="E366" s="42"/>
      <c r="F366" s="229" t="s">
        <v>1153</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305</v>
      </c>
      <c r="AU366" s="19" t="s">
        <v>81</v>
      </c>
    </row>
    <row r="367" s="14" customFormat="1">
      <c r="A367" s="14"/>
      <c r="B367" s="244"/>
      <c r="C367" s="245"/>
      <c r="D367" s="235" t="s">
        <v>307</v>
      </c>
      <c r="E367" s="246" t="s">
        <v>21</v>
      </c>
      <c r="F367" s="247" t="s">
        <v>2368</v>
      </c>
      <c r="G367" s="245"/>
      <c r="H367" s="248">
        <v>4.0899999999999999</v>
      </c>
      <c r="I367" s="249"/>
      <c r="J367" s="245"/>
      <c r="K367" s="245"/>
      <c r="L367" s="250"/>
      <c r="M367" s="251"/>
      <c r="N367" s="252"/>
      <c r="O367" s="252"/>
      <c r="P367" s="252"/>
      <c r="Q367" s="252"/>
      <c r="R367" s="252"/>
      <c r="S367" s="252"/>
      <c r="T367" s="253"/>
      <c r="U367" s="14"/>
      <c r="V367" s="14"/>
      <c r="W367" s="14"/>
      <c r="X367" s="14"/>
      <c r="Y367" s="14"/>
      <c r="Z367" s="14"/>
      <c r="AA367" s="14"/>
      <c r="AB367" s="14"/>
      <c r="AC367" s="14"/>
      <c r="AD367" s="14"/>
      <c r="AE367" s="14"/>
      <c r="AT367" s="254" t="s">
        <v>307</v>
      </c>
      <c r="AU367" s="254" t="s">
        <v>81</v>
      </c>
      <c r="AV367" s="14" t="s">
        <v>81</v>
      </c>
      <c r="AW367" s="14" t="s">
        <v>33</v>
      </c>
      <c r="AX367" s="14" t="s">
        <v>72</v>
      </c>
      <c r="AY367" s="254" t="s">
        <v>295</v>
      </c>
    </row>
    <row r="368" s="14" customFormat="1">
      <c r="A368" s="14"/>
      <c r="B368" s="244"/>
      <c r="C368" s="245"/>
      <c r="D368" s="235" t="s">
        <v>307</v>
      </c>
      <c r="E368" s="246" t="s">
        <v>21</v>
      </c>
      <c r="F368" s="247" t="s">
        <v>2376</v>
      </c>
      <c r="G368" s="245"/>
      <c r="H368" s="248">
        <v>13.23</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307</v>
      </c>
      <c r="AU368" s="254" t="s">
        <v>81</v>
      </c>
      <c r="AV368" s="14" t="s">
        <v>81</v>
      </c>
      <c r="AW368" s="14" t="s">
        <v>33</v>
      </c>
      <c r="AX368" s="14" t="s">
        <v>72</v>
      </c>
      <c r="AY368" s="254" t="s">
        <v>295</v>
      </c>
    </row>
    <row r="369" s="15" customFormat="1">
      <c r="A369" s="15"/>
      <c r="B369" s="255"/>
      <c r="C369" s="256"/>
      <c r="D369" s="235" t="s">
        <v>307</v>
      </c>
      <c r="E369" s="257" t="s">
        <v>21</v>
      </c>
      <c r="F369" s="258" t="s">
        <v>312</v>
      </c>
      <c r="G369" s="256"/>
      <c r="H369" s="259">
        <v>17.32</v>
      </c>
      <c r="I369" s="260"/>
      <c r="J369" s="256"/>
      <c r="K369" s="256"/>
      <c r="L369" s="261"/>
      <c r="M369" s="262"/>
      <c r="N369" s="263"/>
      <c r="O369" s="263"/>
      <c r="P369" s="263"/>
      <c r="Q369" s="263"/>
      <c r="R369" s="263"/>
      <c r="S369" s="263"/>
      <c r="T369" s="264"/>
      <c r="U369" s="15"/>
      <c r="V369" s="15"/>
      <c r="W369" s="15"/>
      <c r="X369" s="15"/>
      <c r="Y369" s="15"/>
      <c r="Z369" s="15"/>
      <c r="AA369" s="15"/>
      <c r="AB369" s="15"/>
      <c r="AC369" s="15"/>
      <c r="AD369" s="15"/>
      <c r="AE369" s="15"/>
      <c r="AT369" s="265" t="s">
        <v>307</v>
      </c>
      <c r="AU369" s="265" t="s">
        <v>81</v>
      </c>
      <c r="AV369" s="15" t="s">
        <v>303</v>
      </c>
      <c r="AW369" s="15" t="s">
        <v>33</v>
      </c>
      <c r="AX369" s="15" t="s">
        <v>79</v>
      </c>
      <c r="AY369" s="265" t="s">
        <v>295</v>
      </c>
    </row>
    <row r="370" s="2" customFormat="1" ht="49.05" customHeight="1">
      <c r="A370" s="40"/>
      <c r="B370" s="41"/>
      <c r="C370" s="215" t="s">
        <v>1463</v>
      </c>
      <c r="D370" s="215" t="s">
        <v>298</v>
      </c>
      <c r="E370" s="216" t="s">
        <v>1155</v>
      </c>
      <c r="F370" s="217" t="s">
        <v>1156</v>
      </c>
      <c r="G370" s="218" t="s">
        <v>348</v>
      </c>
      <c r="H370" s="219">
        <v>0.34300000000000003</v>
      </c>
      <c r="I370" s="220"/>
      <c r="J370" s="221">
        <f>ROUND(I370*H370,2)</f>
        <v>0</v>
      </c>
      <c r="K370" s="217" t="s">
        <v>302</v>
      </c>
      <c r="L370" s="46"/>
      <c r="M370" s="222" t="s">
        <v>21</v>
      </c>
      <c r="N370" s="223" t="s">
        <v>43</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373</v>
      </c>
      <c r="AT370" s="226" t="s">
        <v>298</v>
      </c>
      <c r="AU370" s="226" t="s">
        <v>81</v>
      </c>
      <c r="AY370" s="19" t="s">
        <v>295</v>
      </c>
      <c r="BE370" s="227">
        <f>IF(N370="základní",J370,0)</f>
        <v>0</v>
      </c>
      <c r="BF370" s="227">
        <f>IF(N370="snížená",J370,0)</f>
        <v>0</v>
      </c>
      <c r="BG370" s="227">
        <f>IF(N370="zákl. přenesená",J370,0)</f>
        <v>0</v>
      </c>
      <c r="BH370" s="227">
        <f>IF(N370="sníž. přenesená",J370,0)</f>
        <v>0</v>
      </c>
      <c r="BI370" s="227">
        <f>IF(N370="nulová",J370,0)</f>
        <v>0</v>
      </c>
      <c r="BJ370" s="19" t="s">
        <v>79</v>
      </c>
      <c r="BK370" s="227">
        <f>ROUND(I370*H370,2)</f>
        <v>0</v>
      </c>
      <c r="BL370" s="19" t="s">
        <v>373</v>
      </c>
      <c r="BM370" s="226" t="s">
        <v>2493</v>
      </c>
    </row>
    <row r="371" s="2" customFormat="1">
      <c r="A371" s="40"/>
      <c r="B371" s="41"/>
      <c r="C371" s="42"/>
      <c r="D371" s="228" t="s">
        <v>305</v>
      </c>
      <c r="E371" s="42"/>
      <c r="F371" s="229" t="s">
        <v>1158</v>
      </c>
      <c r="G371" s="42"/>
      <c r="H371" s="42"/>
      <c r="I371" s="230"/>
      <c r="J371" s="42"/>
      <c r="K371" s="42"/>
      <c r="L371" s="46"/>
      <c r="M371" s="231"/>
      <c r="N371" s="232"/>
      <c r="O371" s="86"/>
      <c r="P371" s="86"/>
      <c r="Q371" s="86"/>
      <c r="R371" s="86"/>
      <c r="S371" s="86"/>
      <c r="T371" s="87"/>
      <c r="U371" s="40"/>
      <c r="V371" s="40"/>
      <c r="W371" s="40"/>
      <c r="X371" s="40"/>
      <c r="Y371" s="40"/>
      <c r="Z371" s="40"/>
      <c r="AA371" s="40"/>
      <c r="AB371" s="40"/>
      <c r="AC371" s="40"/>
      <c r="AD371" s="40"/>
      <c r="AE371" s="40"/>
      <c r="AT371" s="19" t="s">
        <v>305</v>
      </c>
      <c r="AU371" s="19" t="s">
        <v>81</v>
      </c>
    </row>
    <row r="372" s="12" customFormat="1" ht="22.8" customHeight="1">
      <c r="A372" s="12"/>
      <c r="B372" s="199"/>
      <c r="C372" s="200"/>
      <c r="D372" s="201" t="s">
        <v>71</v>
      </c>
      <c r="E372" s="213" t="s">
        <v>1580</v>
      </c>
      <c r="F372" s="213" t="s">
        <v>1581</v>
      </c>
      <c r="G372" s="200"/>
      <c r="H372" s="200"/>
      <c r="I372" s="203"/>
      <c r="J372" s="214">
        <f>BK372</f>
        <v>0</v>
      </c>
      <c r="K372" s="200"/>
      <c r="L372" s="205"/>
      <c r="M372" s="206"/>
      <c r="N372" s="207"/>
      <c r="O372" s="207"/>
      <c r="P372" s="208">
        <f>SUM(P373:P401)</f>
        <v>0</v>
      </c>
      <c r="Q372" s="207"/>
      <c r="R372" s="208">
        <f>SUM(R373:R401)</f>
        <v>0.25992125000000005</v>
      </c>
      <c r="S372" s="207"/>
      <c r="T372" s="209">
        <f>SUM(T373:T401)</f>
        <v>0</v>
      </c>
      <c r="U372" s="12"/>
      <c r="V372" s="12"/>
      <c r="W372" s="12"/>
      <c r="X372" s="12"/>
      <c r="Y372" s="12"/>
      <c r="Z372" s="12"/>
      <c r="AA372" s="12"/>
      <c r="AB372" s="12"/>
      <c r="AC372" s="12"/>
      <c r="AD372" s="12"/>
      <c r="AE372" s="12"/>
      <c r="AR372" s="210" t="s">
        <v>81</v>
      </c>
      <c r="AT372" s="211" t="s">
        <v>71</v>
      </c>
      <c r="AU372" s="211" t="s">
        <v>79</v>
      </c>
      <c r="AY372" s="210" t="s">
        <v>295</v>
      </c>
      <c r="BK372" s="212">
        <f>SUM(BK373:BK401)</f>
        <v>0</v>
      </c>
    </row>
    <row r="373" s="2" customFormat="1" ht="24.15" customHeight="1">
      <c r="A373" s="40"/>
      <c r="B373" s="41"/>
      <c r="C373" s="215" t="s">
        <v>1465</v>
      </c>
      <c r="D373" s="215" t="s">
        <v>298</v>
      </c>
      <c r="E373" s="216" t="s">
        <v>1583</v>
      </c>
      <c r="F373" s="217" t="s">
        <v>1584</v>
      </c>
      <c r="G373" s="218" t="s">
        <v>301</v>
      </c>
      <c r="H373" s="219">
        <v>12.821</v>
      </c>
      <c r="I373" s="220"/>
      <c r="J373" s="221">
        <f>ROUND(I373*H373,2)</f>
        <v>0</v>
      </c>
      <c r="K373" s="217" t="s">
        <v>302</v>
      </c>
      <c r="L373" s="46"/>
      <c r="M373" s="222" t="s">
        <v>21</v>
      </c>
      <c r="N373" s="223" t="s">
        <v>43</v>
      </c>
      <c r="O373" s="86"/>
      <c r="P373" s="224">
        <f>O373*H373</f>
        <v>0</v>
      </c>
      <c r="Q373" s="224">
        <v>0.00029999999999999997</v>
      </c>
      <c r="R373" s="224">
        <f>Q373*H373</f>
        <v>0.0038462999999999995</v>
      </c>
      <c r="S373" s="224">
        <v>0</v>
      </c>
      <c r="T373" s="225">
        <f>S373*H373</f>
        <v>0</v>
      </c>
      <c r="U373" s="40"/>
      <c r="V373" s="40"/>
      <c r="W373" s="40"/>
      <c r="X373" s="40"/>
      <c r="Y373" s="40"/>
      <c r="Z373" s="40"/>
      <c r="AA373" s="40"/>
      <c r="AB373" s="40"/>
      <c r="AC373" s="40"/>
      <c r="AD373" s="40"/>
      <c r="AE373" s="40"/>
      <c r="AR373" s="226" t="s">
        <v>373</v>
      </c>
      <c r="AT373" s="226" t="s">
        <v>298</v>
      </c>
      <c r="AU373" s="226" t="s">
        <v>81</v>
      </c>
      <c r="AY373" s="19" t="s">
        <v>295</v>
      </c>
      <c r="BE373" s="227">
        <f>IF(N373="základní",J373,0)</f>
        <v>0</v>
      </c>
      <c r="BF373" s="227">
        <f>IF(N373="snížená",J373,0)</f>
        <v>0</v>
      </c>
      <c r="BG373" s="227">
        <f>IF(N373="zákl. přenesená",J373,0)</f>
        <v>0</v>
      </c>
      <c r="BH373" s="227">
        <f>IF(N373="sníž. přenesená",J373,0)</f>
        <v>0</v>
      </c>
      <c r="BI373" s="227">
        <f>IF(N373="nulová",J373,0)</f>
        <v>0</v>
      </c>
      <c r="BJ373" s="19" t="s">
        <v>79</v>
      </c>
      <c r="BK373" s="227">
        <f>ROUND(I373*H373,2)</f>
        <v>0</v>
      </c>
      <c r="BL373" s="19" t="s">
        <v>373</v>
      </c>
      <c r="BM373" s="226" t="s">
        <v>2494</v>
      </c>
    </row>
    <row r="374" s="2" customFormat="1">
      <c r="A374" s="40"/>
      <c r="B374" s="41"/>
      <c r="C374" s="42"/>
      <c r="D374" s="228" t="s">
        <v>305</v>
      </c>
      <c r="E374" s="42"/>
      <c r="F374" s="229" t="s">
        <v>1586</v>
      </c>
      <c r="G374" s="42"/>
      <c r="H374" s="42"/>
      <c r="I374" s="230"/>
      <c r="J374" s="42"/>
      <c r="K374" s="42"/>
      <c r="L374" s="46"/>
      <c r="M374" s="231"/>
      <c r="N374" s="232"/>
      <c r="O374" s="86"/>
      <c r="P374" s="86"/>
      <c r="Q374" s="86"/>
      <c r="R374" s="86"/>
      <c r="S374" s="86"/>
      <c r="T374" s="87"/>
      <c r="U374" s="40"/>
      <c r="V374" s="40"/>
      <c r="W374" s="40"/>
      <c r="X374" s="40"/>
      <c r="Y374" s="40"/>
      <c r="Z374" s="40"/>
      <c r="AA374" s="40"/>
      <c r="AB374" s="40"/>
      <c r="AC374" s="40"/>
      <c r="AD374" s="40"/>
      <c r="AE374" s="40"/>
      <c r="AT374" s="19" t="s">
        <v>305</v>
      </c>
      <c r="AU374" s="19" t="s">
        <v>81</v>
      </c>
    </row>
    <row r="375" s="13" customFormat="1">
      <c r="A375" s="13"/>
      <c r="B375" s="233"/>
      <c r="C375" s="234"/>
      <c r="D375" s="235" t="s">
        <v>307</v>
      </c>
      <c r="E375" s="236" t="s">
        <v>21</v>
      </c>
      <c r="F375" s="237" t="s">
        <v>2495</v>
      </c>
      <c r="G375" s="234"/>
      <c r="H375" s="236" t="s">
        <v>21</v>
      </c>
      <c r="I375" s="238"/>
      <c r="J375" s="234"/>
      <c r="K375" s="234"/>
      <c r="L375" s="239"/>
      <c r="M375" s="240"/>
      <c r="N375" s="241"/>
      <c r="O375" s="241"/>
      <c r="P375" s="241"/>
      <c r="Q375" s="241"/>
      <c r="R375" s="241"/>
      <c r="S375" s="241"/>
      <c r="T375" s="242"/>
      <c r="U375" s="13"/>
      <c r="V375" s="13"/>
      <c r="W375" s="13"/>
      <c r="X375" s="13"/>
      <c r="Y375" s="13"/>
      <c r="Z375" s="13"/>
      <c r="AA375" s="13"/>
      <c r="AB375" s="13"/>
      <c r="AC375" s="13"/>
      <c r="AD375" s="13"/>
      <c r="AE375" s="13"/>
      <c r="AT375" s="243" t="s">
        <v>307</v>
      </c>
      <c r="AU375" s="243" t="s">
        <v>81</v>
      </c>
      <c r="AV375" s="13" t="s">
        <v>79</v>
      </c>
      <c r="AW375" s="13" t="s">
        <v>33</v>
      </c>
      <c r="AX375" s="13" t="s">
        <v>72</v>
      </c>
      <c r="AY375" s="243" t="s">
        <v>295</v>
      </c>
    </row>
    <row r="376" s="14" customFormat="1">
      <c r="A376" s="14"/>
      <c r="B376" s="244"/>
      <c r="C376" s="245"/>
      <c r="D376" s="235" t="s">
        <v>307</v>
      </c>
      <c r="E376" s="246" t="s">
        <v>21</v>
      </c>
      <c r="F376" s="247" t="s">
        <v>2496</v>
      </c>
      <c r="G376" s="245"/>
      <c r="H376" s="248">
        <v>14.199999999999999</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307</v>
      </c>
      <c r="AU376" s="254" t="s">
        <v>81</v>
      </c>
      <c r="AV376" s="14" t="s">
        <v>81</v>
      </c>
      <c r="AW376" s="14" t="s">
        <v>33</v>
      </c>
      <c r="AX376" s="14" t="s">
        <v>72</v>
      </c>
      <c r="AY376" s="254" t="s">
        <v>295</v>
      </c>
    </row>
    <row r="377" s="14" customFormat="1">
      <c r="A377" s="14"/>
      <c r="B377" s="244"/>
      <c r="C377" s="245"/>
      <c r="D377" s="235" t="s">
        <v>307</v>
      </c>
      <c r="E377" s="246" t="s">
        <v>21</v>
      </c>
      <c r="F377" s="247" t="s">
        <v>2497</v>
      </c>
      <c r="G377" s="245"/>
      <c r="H377" s="248">
        <v>-1.379</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307</v>
      </c>
      <c r="AU377" s="254" t="s">
        <v>81</v>
      </c>
      <c r="AV377" s="14" t="s">
        <v>81</v>
      </c>
      <c r="AW377" s="14" t="s">
        <v>33</v>
      </c>
      <c r="AX377" s="14" t="s">
        <v>72</v>
      </c>
      <c r="AY377" s="254" t="s">
        <v>295</v>
      </c>
    </row>
    <row r="378" s="15" customFormat="1">
      <c r="A378" s="15"/>
      <c r="B378" s="255"/>
      <c r="C378" s="256"/>
      <c r="D378" s="235" t="s">
        <v>307</v>
      </c>
      <c r="E378" s="257" t="s">
        <v>21</v>
      </c>
      <c r="F378" s="258" t="s">
        <v>312</v>
      </c>
      <c r="G378" s="256"/>
      <c r="H378" s="259">
        <v>12.821</v>
      </c>
      <c r="I378" s="260"/>
      <c r="J378" s="256"/>
      <c r="K378" s="256"/>
      <c r="L378" s="261"/>
      <c r="M378" s="262"/>
      <c r="N378" s="263"/>
      <c r="O378" s="263"/>
      <c r="P378" s="263"/>
      <c r="Q378" s="263"/>
      <c r="R378" s="263"/>
      <c r="S378" s="263"/>
      <c r="T378" s="264"/>
      <c r="U378" s="15"/>
      <c r="V378" s="15"/>
      <c r="W378" s="15"/>
      <c r="X378" s="15"/>
      <c r="Y378" s="15"/>
      <c r="Z378" s="15"/>
      <c r="AA378" s="15"/>
      <c r="AB378" s="15"/>
      <c r="AC378" s="15"/>
      <c r="AD378" s="15"/>
      <c r="AE378" s="15"/>
      <c r="AT378" s="265" t="s">
        <v>307</v>
      </c>
      <c r="AU378" s="265" t="s">
        <v>81</v>
      </c>
      <c r="AV378" s="15" t="s">
        <v>303</v>
      </c>
      <c r="AW378" s="15" t="s">
        <v>33</v>
      </c>
      <c r="AX378" s="15" t="s">
        <v>79</v>
      </c>
      <c r="AY378" s="265" t="s">
        <v>295</v>
      </c>
    </row>
    <row r="379" s="2" customFormat="1" ht="24.15" customHeight="1">
      <c r="A379" s="40"/>
      <c r="B379" s="41"/>
      <c r="C379" s="215" t="s">
        <v>1467</v>
      </c>
      <c r="D379" s="215" t="s">
        <v>298</v>
      </c>
      <c r="E379" s="216" t="s">
        <v>1588</v>
      </c>
      <c r="F379" s="217" t="s">
        <v>1589</v>
      </c>
      <c r="G379" s="218" t="s">
        <v>301</v>
      </c>
      <c r="H379" s="219">
        <v>6.6749999999999998</v>
      </c>
      <c r="I379" s="220"/>
      <c r="J379" s="221">
        <f>ROUND(I379*H379,2)</f>
        <v>0</v>
      </c>
      <c r="K379" s="217" t="s">
        <v>302</v>
      </c>
      <c r="L379" s="46"/>
      <c r="M379" s="222" t="s">
        <v>21</v>
      </c>
      <c r="N379" s="223" t="s">
        <v>43</v>
      </c>
      <c r="O379" s="86"/>
      <c r="P379" s="224">
        <f>O379*H379</f>
        <v>0</v>
      </c>
      <c r="Q379" s="224">
        <v>0.0015</v>
      </c>
      <c r="R379" s="224">
        <f>Q379*H379</f>
        <v>0.010012500000000001</v>
      </c>
      <c r="S379" s="224">
        <v>0</v>
      </c>
      <c r="T379" s="225">
        <f>S379*H379</f>
        <v>0</v>
      </c>
      <c r="U379" s="40"/>
      <c r="V379" s="40"/>
      <c r="W379" s="40"/>
      <c r="X379" s="40"/>
      <c r="Y379" s="40"/>
      <c r="Z379" s="40"/>
      <c r="AA379" s="40"/>
      <c r="AB379" s="40"/>
      <c r="AC379" s="40"/>
      <c r="AD379" s="40"/>
      <c r="AE379" s="40"/>
      <c r="AR379" s="226" t="s">
        <v>373</v>
      </c>
      <c r="AT379" s="226" t="s">
        <v>298</v>
      </c>
      <c r="AU379" s="226" t="s">
        <v>81</v>
      </c>
      <c r="AY379" s="19" t="s">
        <v>295</v>
      </c>
      <c r="BE379" s="227">
        <f>IF(N379="základní",J379,0)</f>
        <v>0</v>
      </c>
      <c r="BF379" s="227">
        <f>IF(N379="snížená",J379,0)</f>
        <v>0</v>
      </c>
      <c r="BG379" s="227">
        <f>IF(N379="zákl. přenesená",J379,0)</f>
        <v>0</v>
      </c>
      <c r="BH379" s="227">
        <f>IF(N379="sníž. přenesená",J379,0)</f>
        <v>0</v>
      </c>
      <c r="BI379" s="227">
        <f>IF(N379="nulová",J379,0)</f>
        <v>0</v>
      </c>
      <c r="BJ379" s="19" t="s">
        <v>79</v>
      </c>
      <c r="BK379" s="227">
        <f>ROUND(I379*H379,2)</f>
        <v>0</v>
      </c>
      <c r="BL379" s="19" t="s">
        <v>373</v>
      </c>
      <c r="BM379" s="226" t="s">
        <v>2498</v>
      </c>
    </row>
    <row r="380" s="2" customFormat="1">
      <c r="A380" s="40"/>
      <c r="B380" s="41"/>
      <c r="C380" s="42"/>
      <c r="D380" s="228" t="s">
        <v>305</v>
      </c>
      <c r="E380" s="42"/>
      <c r="F380" s="229" t="s">
        <v>1591</v>
      </c>
      <c r="G380" s="42"/>
      <c r="H380" s="42"/>
      <c r="I380" s="230"/>
      <c r="J380" s="42"/>
      <c r="K380" s="42"/>
      <c r="L380" s="46"/>
      <c r="M380" s="231"/>
      <c r="N380" s="232"/>
      <c r="O380" s="86"/>
      <c r="P380" s="86"/>
      <c r="Q380" s="86"/>
      <c r="R380" s="86"/>
      <c r="S380" s="86"/>
      <c r="T380" s="87"/>
      <c r="U380" s="40"/>
      <c r="V380" s="40"/>
      <c r="W380" s="40"/>
      <c r="X380" s="40"/>
      <c r="Y380" s="40"/>
      <c r="Z380" s="40"/>
      <c r="AA380" s="40"/>
      <c r="AB380" s="40"/>
      <c r="AC380" s="40"/>
      <c r="AD380" s="40"/>
      <c r="AE380" s="40"/>
      <c r="AT380" s="19" t="s">
        <v>305</v>
      </c>
      <c r="AU380" s="19" t="s">
        <v>81</v>
      </c>
    </row>
    <row r="381" s="13" customFormat="1">
      <c r="A381" s="13"/>
      <c r="B381" s="233"/>
      <c r="C381" s="234"/>
      <c r="D381" s="235" t="s">
        <v>307</v>
      </c>
      <c r="E381" s="236" t="s">
        <v>21</v>
      </c>
      <c r="F381" s="237" t="s">
        <v>2495</v>
      </c>
      <c r="G381" s="234"/>
      <c r="H381" s="236" t="s">
        <v>21</v>
      </c>
      <c r="I381" s="238"/>
      <c r="J381" s="234"/>
      <c r="K381" s="234"/>
      <c r="L381" s="239"/>
      <c r="M381" s="240"/>
      <c r="N381" s="241"/>
      <c r="O381" s="241"/>
      <c r="P381" s="241"/>
      <c r="Q381" s="241"/>
      <c r="R381" s="241"/>
      <c r="S381" s="241"/>
      <c r="T381" s="242"/>
      <c r="U381" s="13"/>
      <c r="V381" s="13"/>
      <c r="W381" s="13"/>
      <c r="X381" s="13"/>
      <c r="Y381" s="13"/>
      <c r="Z381" s="13"/>
      <c r="AA381" s="13"/>
      <c r="AB381" s="13"/>
      <c r="AC381" s="13"/>
      <c r="AD381" s="13"/>
      <c r="AE381" s="13"/>
      <c r="AT381" s="243" t="s">
        <v>307</v>
      </c>
      <c r="AU381" s="243" t="s">
        <v>81</v>
      </c>
      <c r="AV381" s="13" t="s">
        <v>79</v>
      </c>
      <c r="AW381" s="13" t="s">
        <v>33</v>
      </c>
      <c r="AX381" s="13" t="s">
        <v>72</v>
      </c>
      <c r="AY381" s="243" t="s">
        <v>295</v>
      </c>
    </row>
    <row r="382" s="13" customFormat="1">
      <c r="A382" s="13"/>
      <c r="B382" s="233"/>
      <c r="C382" s="234"/>
      <c r="D382" s="235" t="s">
        <v>307</v>
      </c>
      <c r="E382" s="236" t="s">
        <v>21</v>
      </c>
      <c r="F382" s="237" t="s">
        <v>1592</v>
      </c>
      <c r="G382" s="234"/>
      <c r="H382" s="236" t="s">
        <v>21</v>
      </c>
      <c r="I382" s="238"/>
      <c r="J382" s="234"/>
      <c r="K382" s="234"/>
      <c r="L382" s="239"/>
      <c r="M382" s="240"/>
      <c r="N382" s="241"/>
      <c r="O382" s="241"/>
      <c r="P382" s="241"/>
      <c r="Q382" s="241"/>
      <c r="R382" s="241"/>
      <c r="S382" s="241"/>
      <c r="T382" s="242"/>
      <c r="U382" s="13"/>
      <c r="V382" s="13"/>
      <c r="W382" s="13"/>
      <c r="X382" s="13"/>
      <c r="Y382" s="13"/>
      <c r="Z382" s="13"/>
      <c r="AA382" s="13"/>
      <c r="AB382" s="13"/>
      <c r="AC382" s="13"/>
      <c r="AD382" s="13"/>
      <c r="AE382" s="13"/>
      <c r="AT382" s="243" t="s">
        <v>307</v>
      </c>
      <c r="AU382" s="243" t="s">
        <v>81</v>
      </c>
      <c r="AV382" s="13" t="s">
        <v>79</v>
      </c>
      <c r="AW382" s="13" t="s">
        <v>33</v>
      </c>
      <c r="AX382" s="13" t="s">
        <v>72</v>
      </c>
      <c r="AY382" s="243" t="s">
        <v>295</v>
      </c>
    </row>
    <row r="383" s="14" customFormat="1">
      <c r="A383" s="14"/>
      <c r="B383" s="244"/>
      <c r="C383" s="245"/>
      <c r="D383" s="235" t="s">
        <v>307</v>
      </c>
      <c r="E383" s="246" t="s">
        <v>21</v>
      </c>
      <c r="F383" s="247" t="s">
        <v>2499</v>
      </c>
      <c r="G383" s="245"/>
      <c r="H383" s="248">
        <v>0.97499999999999998</v>
      </c>
      <c r="I383" s="249"/>
      <c r="J383" s="245"/>
      <c r="K383" s="245"/>
      <c r="L383" s="250"/>
      <c r="M383" s="251"/>
      <c r="N383" s="252"/>
      <c r="O383" s="252"/>
      <c r="P383" s="252"/>
      <c r="Q383" s="252"/>
      <c r="R383" s="252"/>
      <c r="S383" s="252"/>
      <c r="T383" s="253"/>
      <c r="U383" s="14"/>
      <c r="V383" s="14"/>
      <c r="W383" s="14"/>
      <c r="X383" s="14"/>
      <c r="Y383" s="14"/>
      <c r="Z383" s="14"/>
      <c r="AA383" s="14"/>
      <c r="AB383" s="14"/>
      <c r="AC383" s="14"/>
      <c r="AD383" s="14"/>
      <c r="AE383" s="14"/>
      <c r="AT383" s="254" t="s">
        <v>307</v>
      </c>
      <c r="AU383" s="254" t="s">
        <v>81</v>
      </c>
      <c r="AV383" s="14" t="s">
        <v>81</v>
      </c>
      <c r="AW383" s="14" t="s">
        <v>33</v>
      </c>
      <c r="AX383" s="14" t="s">
        <v>72</v>
      </c>
      <c r="AY383" s="254" t="s">
        <v>295</v>
      </c>
    </row>
    <row r="384" s="13" customFormat="1">
      <c r="A384" s="13"/>
      <c r="B384" s="233"/>
      <c r="C384" s="234"/>
      <c r="D384" s="235" t="s">
        <v>307</v>
      </c>
      <c r="E384" s="236" t="s">
        <v>21</v>
      </c>
      <c r="F384" s="237" t="s">
        <v>1600</v>
      </c>
      <c r="G384" s="234"/>
      <c r="H384" s="236" t="s">
        <v>21</v>
      </c>
      <c r="I384" s="238"/>
      <c r="J384" s="234"/>
      <c r="K384" s="234"/>
      <c r="L384" s="239"/>
      <c r="M384" s="240"/>
      <c r="N384" s="241"/>
      <c r="O384" s="241"/>
      <c r="P384" s="241"/>
      <c r="Q384" s="241"/>
      <c r="R384" s="241"/>
      <c r="S384" s="241"/>
      <c r="T384" s="242"/>
      <c r="U384" s="13"/>
      <c r="V384" s="13"/>
      <c r="W384" s="13"/>
      <c r="X384" s="13"/>
      <c r="Y384" s="13"/>
      <c r="Z384" s="13"/>
      <c r="AA384" s="13"/>
      <c r="AB384" s="13"/>
      <c r="AC384" s="13"/>
      <c r="AD384" s="13"/>
      <c r="AE384" s="13"/>
      <c r="AT384" s="243" t="s">
        <v>307</v>
      </c>
      <c r="AU384" s="243" t="s">
        <v>81</v>
      </c>
      <c r="AV384" s="13" t="s">
        <v>79</v>
      </c>
      <c r="AW384" s="13" t="s">
        <v>33</v>
      </c>
      <c r="AX384" s="13" t="s">
        <v>72</v>
      </c>
      <c r="AY384" s="243" t="s">
        <v>295</v>
      </c>
    </row>
    <row r="385" s="14" customFormat="1">
      <c r="A385" s="14"/>
      <c r="B385" s="244"/>
      <c r="C385" s="245"/>
      <c r="D385" s="235" t="s">
        <v>307</v>
      </c>
      <c r="E385" s="246" t="s">
        <v>21</v>
      </c>
      <c r="F385" s="247" t="s">
        <v>2500</v>
      </c>
      <c r="G385" s="245"/>
      <c r="H385" s="248">
        <v>5.7000000000000002</v>
      </c>
      <c r="I385" s="249"/>
      <c r="J385" s="245"/>
      <c r="K385" s="245"/>
      <c r="L385" s="250"/>
      <c r="M385" s="251"/>
      <c r="N385" s="252"/>
      <c r="O385" s="252"/>
      <c r="P385" s="252"/>
      <c r="Q385" s="252"/>
      <c r="R385" s="252"/>
      <c r="S385" s="252"/>
      <c r="T385" s="253"/>
      <c r="U385" s="14"/>
      <c r="V385" s="14"/>
      <c r="W385" s="14"/>
      <c r="X385" s="14"/>
      <c r="Y385" s="14"/>
      <c r="Z385" s="14"/>
      <c r="AA385" s="14"/>
      <c r="AB385" s="14"/>
      <c r="AC385" s="14"/>
      <c r="AD385" s="14"/>
      <c r="AE385" s="14"/>
      <c r="AT385" s="254" t="s">
        <v>307</v>
      </c>
      <c r="AU385" s="254" t="s">
        <v>81</v>
      </c>
      <c r="AV385" s="14" t="s">
        <v>81</v>
      </c>
      <c r="AW385" s="14" t="s">
        <v>33</v>
      </c>
      <c r="AX385" s="14" t="s">
        <v>72</v>
      </c>
      <c r="AY385" s="254" t="s">
        <v>295</v>
      </c>
    </row>
    <row r="386" s="15" customFormat="1">
      <c r="A386" s="15"/>
      <c r="B386" s="255"/>
      <c r="C386" s="256"/>
      <c r="D386" s="235" t="s">
        <v>307</v>
      </c>
      <c r="E386" s="257" t="s">
        <v>21</v>
      </c>
      <c r="F386" s="258" t="s">
        <v>312</v>
      </c>
      <c r="G386" s="256"/>
      <c r="H386" s="259">
        <v>6.6749999999999998</v>
      </c>
      <c r="I386" s="260"/>
      <c r="J386" s="256"/>
      <c r="K386" s="256"/>
      <c r="L386" s="261"/>
      <c r="M386" s="262"/>
      <c r="N386" s="263"/>
      <c r="O386" s="263"/>
      <c r="P386" s="263"/>
      <c r="Q386" s="263"/>
      <c r="R386" s="263"/>
      <c r="S386" s="263"/>
      <c r="T386" s="264"/>
      <c r="U386" s="15"/>
      <c r="V386" s="15"/>
      <c r="W386" s="15"/>
      <c r="X386" s="15"/>
      <c r="Y386" s="15"/>
      <c r="Z386" s="15"/>
      <c r="AA386" s="15"/>
      <c r="AB386" s="15"/>
      <c r="AC386" s="15"/>
      <c r="AD386" s="15"/>
      <c r="AE386" s="15"/>
      <c r="AT386" s="265" t="s">
        <v>307</v>
      </c>
      <c r="AU386" s="265" t="s">
        <v>81</v>
      </c>
      <c r="AV386" s="15" t="s">
        <v>303</v>
      </c>
      <c r="AW386" s="15" t="s">
        <v>33</v>
      </c>
      <c r="AX386" s="15" t="s">
        <v>79</v>
      </c>
      <c r="AY386" s="265" t="s">
        <v>295</v>
      </c>
    </row>
    <row r="387" s="2" customFormat="1" ht="37.8" customHeight="1">
      <c r="A387" s="40"/>
      <c r="B387" s="41"/>
      <c r="C387" s="215" t="s">
        <v>1472</v>
      </c>
      <c r="D387" s="215" t="s">
        <v>298</v>
      </c>
      <c r="E387" s="216" t="s">
        <v>1603</v>
      </c>
      <c r="F387" s="217" t="s">
        <v>1604</v>
      </c>
      <c r="G387" s="218" t="s">
        <v>301</v>
      </c>
      <c r="H387" s="219">
        <v>12.821</v>
      </c>
      <c r="I387" s="220"/>
      <c r="J387" s="221">
        <f>ROUND(I387*H387,2)</f>
        <v>0</v>
      </c>
      <c r="K387" s="217" t="s">
        <v>302</v>
      </c>
      <c r="L387" s="46"/>
      <c r="M387" s="222" t="s">
        <v>21</v>
      </c>
      <c r="N387" s="223" t="s">
        <v>43</v>
      </c>
      <c r="O387" s="86"/>
      <c r="P387" s="224">
        <f>O387*H387</f>
        <v>0</v>
      </c>
      <c r="Q387" s="224">
        <v>0.0060000000000000001</v>
      </c>
      <c r="R387" s="224">
        <f>Q387*H387</f>
        <v>0.076925999999999994</v>
      </c>
      <c r="S387" s="224">
        <v>0</v>
      </c>
      <c r="T387" s="225">
        <f>S387*H387</f>
        <v>0</v>
      </c>
      <c r="U387" s="40"/>
      <c r="V387" s="40"/>
      <c r="W387" s="40"/>
      <c r="X387" s="40"/>
      <c r="Y387" s="40"/>
      <c r="Z387" s="40"/>
      <c r="AA387" s="40"/>
      <c r="AB387" s="40"/>
      <c r="AC387" s="40"/>
      <c r="AD387" s="40"/>
      <c r="AE387" s="40"/>
      <c r="AR387" s="226" t="s">
        <v>373</v>
      </c>
      <c r="AT387" s="226" t="s">
        <v>298</v>
      </c>
      <c r="AU387" s="226" t="s">
        <v>81</v>
      </c>
      <c r="AY387" s="19" t="s">
        <v>295</v>
      </c>
      <c r="BE387" s="227">
        <f>IF(N387="základní",J387,0)</f>
        <v>0</v>
      </c>
      <c r="BF387" s="227">
        <f>IF(N387="snížená",J387,0)</f>
        <v>0</v>
      </c>
      <c r="BG387" s="227">
        <f>IF(N387="zákl. přenesená",J387,0)</f>
        <v>0</v>
      </c>
      <c r="BH387" s="227">
        <f>IF(N387="sníž. přenesená",J387,0)</f>
        <v>0</v>
      </c>
      <c r="BI387" s="227">
        <f>IF(N387="nulová",J387,0)</f>
        <v>0</v>
      </c>
      <c r="BJ387" s="19" t="s">
        <v>79</v>
      </c>
      <c r="BK387" s="227">
        <f>ROUND(I387*H387,2)</f>
        <v>0</v>
      </c>
      <c r="BL387" s="19" t="s">
        <v>373</v>
      </c>
      <c r="BM387" s="226" t="s">
        <v>2501</v>
      </c>
    </row>
    <row r="388" s="2" customFormat="1">
      <c r="A388" s="40"/>
      <c r="B388" s="41"/>
      <c r="C388" s="42"/>
      <c r="D388" s="228" t="s">
        <v>305</v>
      </c>
      <c r="E388" s="42"/>
      <c r="F388" s="229" t="s">
        <v>1606</v>
      </c>
      <c r="G388" s="42"/>
      <c r="H388" s="42"/>
      <c r="I388" s="230"/>
      <c r="J388" s="42"/>
      <c r="K388" s="42"/>
      <c r="L388" s="46"/>
      <c r="M388" s="231"/>
      <c r="N388" s="232"/>
      <c r="O388" s="86"/>
      <c r="P388" s="86"/>
      <c r="Q388" s="86"/>
      <c r="R388" s="86"/>
      <c r="S388" s="86"/>
      <c r="T388" s="87"/>
      <c r="U388" s="40"/>
      <c r="V388" s="40"/>
      <c r="W388" s="40"/>
      <c r="X388" s="40"/>
      <c r="Y388" s="40"/>
      <c r="Z388" s="40"/>
      <c r="AA388" s="40"/>
      <c r="AB388" s="40"/>
      <c r="AC388" s="40"/>
      <c r="AD388" s="40"/>
      <c r="AE388" s="40"/>
      <c r="AT388" s="19" t="s">
        <v>305</v>
      </c>
      <c r="AU388" s="19" t="s">
        <v>81</v>
      </c>
    </row>
    <row r="389" s="13" customFormat="1">
      <c r="A389" s="13"/>
      <c r="B389" s="233"/>
      <c r="C389" s="234"/>
      <c r="D389" s="235" t="s">
        <v>307</v>
      </c>
      <c r="E389" s="236" t="s">
        <v>21</v>
      </c>
      <c r="F389" s="237" t="s">
        <v>2495</v>
      </c>
      <c r="G389" s="234"/>
      <c r="H389" s="236" t="s">
        <v>21</v>
      </c>
      <c r="I389" s="238"/>
      <c r="J389" s="234"/>
      <c r="K389" s="234"/>
      <c r="L389" s="239"/>
      <c r="M389" s="240"/>
      <c r="N389" s="241"/>
      <c r="O389" s="241"/>
      <c r="P389" s="241"/>
      <c r="Q389" s="241"/>
      <c r="R389" s="241"/>
      <c r="S389" s="241"/>
      <c r="T389" s="242"/>
      <c r="U389" s="13"/>
      <c r="V389" s="13"/>
      <c r="W389" s="13"/>
      <c r="X389" s="13"/>
      <c r="Y389" s="13"/>
      <c r="Z389" s="13"/>
      <c r="AA389" s="13"/>
      <c r="AB389" s="13"/>
      <c r="AC389" s="13"/>
      <c r="AD389" s="13"/>
      <c r="AE389" s="13"/>
      <c r="AT389" s="243" t="s">
        <v>307</v>
      </c>
      <c r="AU389" s="243" t="s">
        <v>81</v>
      </c>
      <c r="AV389" s="13" t="s">
        <v>79</v>
      </c>
      <c r="AW389" s="13" t="s">
        <v>33</v>
      </c>
      <c r="AX389" s="13" t="s">
        <v>72</v>
      </c>
      <c r="AY389" s="243" t="s">
        <v>295</v>
      </c>
    </row>
    <row r="390" s="14" customFormat="1">
      <c r="A390" s="14"/>
      <c r="B390" s="244"/>
      <c r="C390" s="245"/>
      <c r="D390" s="235" t="s">
        <v>307</v>
      </c>
      <c r="E390" s="246" t="s">
        <v>21</v>
      </c>
      <c r="F390" s="247" t="s">
        <v>2496</v>
      </c>
      <c r="G390" s="245"/>
      <c r="H390" s="248">
        <v>14.199999999999999</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307</v>
      </c>
      <c r="AU390" s="254" t="s">
        <v>81</v>
      </c>
      <c r="AV390" s="14" t="s">
        <v>81</v>
      </c>
      <c r="AW390" s="14" t="s">
        <v>33</v>
      </c>
      <c r="AX390" s="14" t="s">
        <v>72</v>
      </c>
      <c r="AY390" s="254" t="s">
        <v>295</v>
      </c>
    </row>
    <row r="391" s="14" customFormat="1">
      <c r="A391" s="14"/>
      <c r="B391" s="244"/>
      <c r="C391" s="245"/>
      <c r="D391" s="235" t="s">
        <v>307</v>
      </c>
      <c r="E391" s="246" t="s">
        <v>21</v>
      </c>
      <c r="F391" s="247" t="s">
        <v>2497</v>
      </c>
      <c r="G391" s="245"/>
      <c r="H391" s="248">
        <v>-1.379</v>
      </c>
      <c r="I391" s="249"/>
      <c r="J391" s="245"/>
      <c r="K391" s="245"/>
      <c r="L391" s="250"/>
      <c r="M391" s="251"/>
      <c r="N391" s="252"/>
      <c r="O391" s="252"/>
      <c r="P391" s="252"/>
      <c r="Q391" s="252"/>
      <c r="R391" s="252"/>
      <c r="S391" s="252"/>
      <c r="T391" s="253"/>
      <c r="U391" s="14"/>
      <c r="V391" s="14"/>
      <c r="W391" s="14"/>
      <c r="X391" s="14"/>
      <c r="Y391" s="14"/>
      <c r="Z391" s="14"/>
      <c r="AA391" s="14"/>
      <c r="AB391" s="14"/>
      <c r="AC391" s="14"/>
      <c r="AD391" s="14"/>
      <c r="AE391" s="14"/>
      <c r="AT391" s="254" t="s">
        <v>307</v>
      </c>
      <c r="AU391" s="254" t="s">
        <v>81</v>
      </c>
      <c r="AV391" s="14" t="s">
        <v>81</v>
      </c>
      <c r="AW391" s="14" t="s">
        <v>33</v>
      </c>
      <c r="AX391" s="14" t="s">
        <v>72</v>
      </c>
      <c r="AY391" s="254" t="s">
        <v>295</v>
      </c>
    </row>
    <row r="392" s="15" customFormat="1">
      <c r="A392" s="15"/>
      <c r="B392" s="255"/>
      <c r="C392" s="256"/>
      <c r="D392" s="235" t="s">
        <v>307</v>
      </c>
      <c r="E392" s="257" t="s">
        <v>21</v>
      </c>
      <c r="F392" s="258" t="s">
        <v>312</v>
      </c>
      <c r="G392" s="256"/>
      <c r="H392" s="259">
        <v>12.821</v>
      </c>
      <c r="I392" s="260"/>
      <c r="J392" s="256"/>
      <c r="K392" s="256"/>
      <c r="L392" s="261"/>
      <c r="M392" s="262"/>
      <c r="N392" s="263"/>
      <c r="O392" s="263"/>
      <c r="P392" s="263"/>
      <c r="Q392" s="263"/>
      <c r="R392" s="263"/>
      <c r="S392" s="263"/>
      <c r="T392" s="264"/>
      <c r="U392" s="15"/>
      <c r="V392" s="15"/>
      <c r="W392" s="15"/>
      <c r="X392" s="15"/>
      <c r="Y392" s="15"/>
      <c r="Z392" s="15"/>
      <c r="AA392" s="15"/>
      <c r="AB392" s="15"/>
      <c r="AC392" s="15"/>
      <c r="AD392" s="15"/>
      <c r="AE392" s="15"/>
      <c r="AT392" s="265" t="s">
        <v>307</v>
      </c>
      <c r="AU392" s="265" t="s">
        <v>81</v>
      </c>
      <c r="AV392" s="15" t="s">
        <v>303</v>
      </c>
      <c r="AW392" s="15" t="s">
        <v>33</v>
      </c>
      <c r="AX392" s="15" t="s">
        <v>79</v>
      </c>
      <c r="AY392" s="265" t="s">
        <v>295</v>
      </c>
    </row>
    <row r="393" s="2" customFormat="1" ht="16.5" customHeight="1">
      <c r="A393" s="40"/>
      <c r="B393" s="41"/>
      <c r="C393" s="286" t="s">
        <v>1474</v>
      </c>
      <c r="D393" s="286" t="s">
        <v>947</v>
      </c>
      <c r="E393" s="287" t="s">
        <v>1614</v>
      </c>
      <c r="F393" s="288" t="s">
        <v>1615</v>
      </c>
      <c r="G393" s="289" t="s">
        <v>301</v>
      </c>
      <c r="H393" s="290">
        <v>14.103</v>
      </c>
      <c r="I393" s="291"/>
      <c r="J393" s="292">
        <f>ROUND(I393*H393,2)</f>
        <v>0</v>
      </c>
      <c r="K393" s="288" t="s">
        <v>302</v>
      </c>
      <c r="L393" s="293"/>
      <c r="M393" s="294" t="s">
        <v>21</v>
      </c>
      <c r="N393" s="295" t="s">
        <v>43</v>
      </c>
      <c r="O393" s="86"/>
      <c r="P393" s="224">
        <f>O393*H393</f>
        <v>0</v>
      </c>
      <c r="Q393" s="224">
        <v>0.0118</v>
      </c>
      <c r="R393" s="224">
        <f>Q393*H393</f>
        <v>0.16641539999999999</v>
      </c>
      <c r="S393" s="224">
        <v>0</v>
      </c>
      <c r="T393" s="225">
        <f>S393*H393</f>
        <v>0</v>
      </c>
      <c r="U393" s="40"/>
      <c r="V393" s="40"/>
      <c r="W393" s="40"/>
      <c r="X393" s="40"/>
      <c r="Y393" s="40"/>
      <c r="Z393" s="40"/>
      <c r="AA393" s="40"/>
      <c r="AB393" s="40"/>
      <c r="AC393" s="40"/>
      <c r="AD393" s="40"/>
      <c r="AE393" s="40"/>
      <c r="AR393" s="226" t="s">
        <v>997</v>
      </c>
      <c r="AT393" s="226" t="s">
        <v>947</v>
      </c>
      <c r="AU393" s="226" t="s">
        <v>81</v>
      </c>
      <c r="AY393" s="19" t="s">
        <v>295</v>
      </c>
      <c r="BE393" s="227">
        <f>IF(N393="základní",J393,0)</f>
        <v>0</v>
      </c>
      <c r="BF393" s="227">
        <f>IF(N393="snížená",J393,0)</f>
        <v>0</v>
      </c>
      <c r="BG393" s="227">
        <f>IF(N393="zákl. přenesená",J393,0)</f>
        <v>0</v>
      </c>
      <c r="BH393" s="227">
        <f>IF(N393="sníž. přenesená",J393,0)</f>
        <v>0</v>
      </c>
      <c r="BI393" s="227">
        <f>IF(N393="nulová",J393,0)</f>
        <v>0</v>
      </c>
      <c r="BJ393" s="19" t="s">
        <v>79</v>
      </c>
      <c r="BK393" s="227">
        <f>ROUND(I393*H393,2)</f>
        <v>0</v>
      </c>
      <c r="BL393" s="19" t="s">
        <v>373</v>
      </c>
      <c r="BM393" s="226" t="s">
        <v>2502</v>
      </c>
    </row>
    <row r="394" s="14" customFormat="1">
      <c r="A394" s="14"/>
      <c r="B394" s="244"/>
      <c r="C394" s="245"/>
      <c r="D394" s="235" t="s">
        <v>307</v>
      </c>
      <c r="E394" s="245"/>
      <c r="F394" s="247" t="s">
        <v>2503</v>
      </c>
      <c r="G394" s="245"/>
      <c r="H394" s="248">
        <v>14.103</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307</v>
      </c>
      <c r="AU394" s="254" t="s">
        <v>81</v>
      </c>
      <c r="AV394" s="14" t="s">
        <v>81</v>
      </c>
      <c r="AW394" s="14" t="s">
        <v>4</v>
      </c>
      <c r="AX394" s="14" t="s">
        <v>79</v>
      </c>
      <c r="AY394" s="254" t="s">
        <v>295</v>
      </c>
    </row>
    <row r="395" s="2" customFormat="1" ht="24.15" customHeight="1">
      <c r="A395" s="40"/>
      <c r="B395" s="41"/>
      <c r="C395" s="215" t="s">
        <v>1478</v>
      </c>
      <c r="D395" s="215" t="s">
        <v>298</v>
      </c>
      <c r="E395" s="216" t="s">
        <v>1619</v>
      </c>
      <c r="F395" s="217" t="s">
        <v>1620</v>
      </c>
      <c r="G395" s="218" t="s">
        <v>328</v>
      </c>
      <c r="H395" s="219">
        <v>8</v>
      </c>
      <c r="I395" s="220"/>
      <c r="J395" s="221">
        <f>ROUND(I395*H395,2)</f>
        <v>0</v>
      </c>
      <c r="K395" s="217" t="s">
        <v>523</v>
      </c>
      <c r="L395" s="46"/>
      <c r="M395" s="222" t="s">
        <v>21</v>
      </c>
      <c r="N395" s="223" t="s">
        <v>43</v>
      </c>
      <c r="O395" s="86"/>
      <c r="P395" s="224">
        <f>O395*H395</f>
        <v>0</v>
      </c>
      <c r="Q395" s="224">
        <v>0.00025999999999999998</v>
      </c>
      <c r="R395" s="224">
        <f>Q395*H395</f>
        <v>0.0020799999999999998</v>
      </c>
      <c r="S395" s="224">
        <v>0</v>
      </c>
      <c r="T395" s="225">
        <f>S395*H395</f>
        <v>0</v>
      </c>
      <c r="U395" s="40"/>
      <c r="V395" s="40"/>
      <c r="W395" s="40"/>
      <c r="X395" s="40"/>
      <c r="Y395" s="40"/>
      <c r="Z395" s="40"/>
      <c r="AA395" s="40"/>
      <c r="AB395" s="40"/>
      <c r="AC395" s="40"/>
      <c r="AD395" s="40"/>
      <c r="AE395" s="40"/>
      <c r="AR395" s="226" t="s">
        <v>373</v>
      </c>
      <c r="AT395" s="226" t="s">
        <v>298</v>
      </c>
      <c r="AU395" s="226" t="s">
        <v>81</v>
      </c>
      <c r="AY395" s="19" t="s">
        <v>295</v>
      </c>
      <c r="BE395" s="227">
        <f>IF(N395="základní",J395,0)</f>
        <v>0</v>
      </c>
      <c r="BF395" s="227">
        <f>IF(N395="snížená",J395,0)</f>
        <v>0</v>
      </c>
      <c r="BG395" s="227">
        <f>IF(N395="zákl. přenesená",J395,0)</f>
        <v>0</v>
      </c>
      <c r="BH395" s="227">
        <f>IF(N395="sníž. přenesená",J395,0)</f>
        <v>0</v>
      </c>
      <c r="BI395" s="227">
        <f>IF(N395="nulová",J395,0)</f>
        <v>0</v>
      </c>
      <c r="BJ395" s="19" t="s">
        <v>79</v>
      </c>
      <c r="BK395" s="227">
        <f>ROUND(I395*H395,2)</f>
        <v>0</v>
      </c>
      <c r="BL395" s="19" t="s">
        <v>373</v>
      </c>
      <c r="BM395" s="226" t="s">
        <v>2504</v>
      </c>
    </row>
    <row r="396" s="2" customFormat="1" ht="24.15" customHeight="1">
      <c r="A396" s="40"/>
      <c r="B396" s="41"/>
      <c r="C396" s="215" t="s">
        <v>1484</v>
      </c>
      <c r="D396" s="215" t="s">
        <v>298</v>
      </c>
      <c r="E396" s="216" t="s">
        <v>1623</v>
      </c>
      <c r="F396" s="217" t="s">
        <v>1624</v>
      </c>
      <c r="G396" s="218" t="s">
        <v>301</v>
      </c>
      <c r="H396" s="219">
        <v>12.821</v>
      </c>
      <c r="I396" s="220"/>
      <c r="J396" s="221">
        <f>ROUND(I396*H396,2)</f>
        <v>0</v>
      </c>
      <c r="K396" s="217" t="s">
        <v>302</v>
      </c>
      <c r="L396" s="46"/>
      <c r="M396" s="222" t="s">
        <v>21</v>
      </c>
      <c r="N396" s="223" t="s">
        <v>43</v>
      </c>
      <c r="O396" s="86"/>
      <c r="P396" s="224">
        <f>O396*H396</f>
        <v>0</v>
      </c>
      <c r="Q396" s="224">
        <v>5.0000000000000002E-05</v>
      </c>
      <c r="R396" s="224">
        <f>Q396*H396</f>
        <v>0.00064105</v>
      </c>
      <c r="S396" s="224">
        <v>0</v>
      </c>
      <c r="T396" s="225">
        <f>S396*H396</f>
        <v>0</v>
      </c>
      <c r="U396" s="40"/>
      <c r="V396" s="40"/>
      <c r="W396" s="40"/>
      <c r="X396" s="40"/>
      <c r="Y396" s="40"/>
      <c r="Z396" s="40"/>
      <c r="AA396" s="40"/>
      <c r="AB396" s="40"/>
      <c r="AC396" s="40"/>
      <c r="AD396" s="40"/>
      <c r="AE396" s="40"/>
      <c r="AR396" s="226" t="s">
        <v>373</v>
      </c>
      <c r="AT396" s="226" t="s">
        <v>298</v>
      </c>
      <c r="AU396" s="226" t="s">
        <v>81</v>
      </c>
      <c r="AY396" s="19" t="s">
        <v>295</v>
      </c>
      <c r="BE396" s="227">
        <f>IF(N396="základní",J396,0)</f>
        <v>0</v>
      </c>
      <c r="BF396" s="227">
        <f>IF(N396="snížená",J396,0)</f>
        <v>0</v>
      </c>
      <c r="BG396" s="227">
        <f>IF(N396="zákl. přenesená",J396,0)</f>
        <v>0</v>
      </c>
      <c r="BH396" s="227">
        <f>IF(N396="sníž. přenesená",J396,0)</f>
        <v>0</v>
      </c>
      <c r="BI396" s="227">
        <f>IF(N396="nulová",J396,0)</f>
        <v>0</v>
      </c>
      <c r="BJ396" s="19" t="s">
        <v>79</v>
      </c>
      <c r="BK396" s="227">
        <f>ROUND(I396*H396,2)</f>
        <v>0</v>
      </c>
      <c r="BL396" s="19" t="s">
        <v>373</v>
      </c>
      <c r="BM396" s="226" t="s">
        <v>2505</v>
      </c>
    </row>
    <row r="397" s="2" customFormat="1">
      <c r="A397" s="40"/>
      <c r="B397" s="41"/>
      <c r="C397" s="42"/>
      <c r="D397" s="228" t="s">
        <v>305</v>
      </c>
      <c r="E397" s="42"/>
      <c r="F397" s="229" t="s">
        <v>1626</v>
      </c>
      <c r="G397" s="42"/>
      <c r="H397" s="42"/>
      <c r="I397" s="230"/>
      <c r="J397" s="42"/>
      <c r="K397" s="42"/>
      <c r="L397" s="46"/>
      <c r="M397" s="231"/>
      <c r="N397" s="232"/>
      <c r="O397" s="86"/>
      <c r="P397" s="86"/>
      <c r="Q397" s="86"/>
      <c r="R397" s="86"/>
      <c r="S397" s="86"/>
      <c r="T397" s="87"/>
      <c r="U397" s="40"/>
      <c r="V397" s="40"/>
      <c r="W397" s="40"/>
      <c r="X397" s="40"/>
      <c r="Y397" s="40"/>
      <c r="Z397" s="40"/>
      <c r="AA397" s="40"/>
      <c r="AB397" s="40"/>
      <c r="AC397" s="40"/>
      <c r="AD397" s="40"/>
      <c r="AE397" s="40"/>
      <c r="AT397" s="19" t="s">
        <v>305</v>
      </c>
      <c r="AU397" s="19" t="s">
        <v>81</v>
      </c>
    </row>
    <row r="398" s="14" customFormat="1">
      <c r="A398" s="14"/>
      <c r="B398" s="244"/>
      <c r="C398" s="245"/>
      <c r="D398" s="235" t="s">
        <v>307</v>
      </c>
      <c r="E398" s="246" t="s">
        <v>21</v>
      </c>
      <c r="F398" s="247" t="s">
        <v>2506</v>
      </c>
      <c r="G398" s="245"/>
      <c r="H398" s="248">
        <v>12.821</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307</v>
      </c>
      <c r="AU398" s="254" t="s">
        <v>81</v>
      </c>
      <c r="AV398" s="14" t="s">
        <v>81</v>
      </c>
      <c r="AW398" s="14" t="s">
        <v>33</v>
      </c>
      <c r="AX398" s="14" t="s">
        <v>72</v>
      </c>
      <c r="AY398" s="254" t="s">
        <v>295</v>
      </c>
    </row>
    <row r="399" s="15" customFormat="1">
      <c r="A399" s="15"/>
      <c r="B399" s="255"/>
      <c r="C399" s="256"/>
      <c r="D399" s="235" t="s">
        <v>307</v>
      </c>
      <c r="E399" s="257" t="s">
        <v>21</v>
      </c>
      <c r="F399" s="258" t="s">
        <v>312</v>
      </c>
      <c r="G399" s="256"/>
      <c r="H399" s="259">
        <v>12.821</v>
      </c>
      <c r="I399" s="260"/>
      <c r="J399" s="256"/>
      <c r="K399" s="256"/>
      <c r="L399" s="261"/>
      <c r="M399" s="262"/>
      <c r="N399" s="263"/>
      <c r="O399" s="263"/>
      <c r="P399" s="263"/>
      <c r="Q399" s="263"/>
      <c r="R399" s="263"/>
      <c r="S399" s="263"/>
      <c r="T399" s="264"/>
      <c r="U399" s="15"/>
      <c r="V399" s="15"/>
      <c r="W399" s="15"/>
      <c r="X399" s="15"/>
      <c r="Y399" s="15"/>
      <c r="Z399" s="15"/>
      <c r="AA399" s="15"/>
      <c r="AB399" s="15"/>
      <c r="AC399" s="15"/>
      <c r="AD399" s="15"/>
      <c r="AE399" s="15"/>
      <c r="AT399" s="265" t="s">
        <v>307</v>
      </c>
      <c r="AU399" s="265" t="s">
        <v>81</v>
      </c>
      <c r="AV399" s="15" t="s">
        <v>303</v>
      </c>
      <c r="AW399" s="15" t="s">
        <v>33</v>
      </c>
      <c r="AX399" s="15" t="s">
        <v>79</v>
      </c>
      <c r="AY399" s="265" t="s">
        <v>295</v>
      </c>
    </row>
    <row r="400" s="2" customFormat="1" ht="49.05" customHeight="1">
      <c r="A400" s="40"/>
      <c r="B400" s="41"/>
      <c r="C400" s="215" t="s">
        <v>1486</v>
      </c>
      <c r="D400" s="215" t="s">
        <v>298</v>
      </c>
      <c r="E400" s="216" t="s">
        <v>1628</v>
      </c>
      <c r="F400" s="217" t="s">
        <v>1629</v>
      </c>
      <c r="G400" s="218" t="s">
        <v>348</v>
      </c>
      <c r="H400" s="219">
        <v>0.26000000000000001</v>
      </c>
      <c r="I400" s="220"/>
      <c r="J400" s="221">
        <f>ROUND(I400*H400,2)</f>
        <v>0</v>
      </c>
      <c r="K400" s="217" t="s">
        <v>302</v>
      </c>
      <c r="L400" s="46"/>
      <c r="M400" s="222" t="s">
        <v>21</v>
      </c>
      <c r="N400" s="223" t="s">
        <v>43</v>
      </c>
      <c r="O400" s="86"/>
      <c r="P400" s="224">
        <f>O400*H400</f>
        <v>0</v>
      </c>
      <c r="Q400" s="224">
        <v>0</v>
      </c>
      <c r="R400" s="224">
        <f>Q400*H400</f>
        <v>0</v>
      </c>
      <c r="S400" s="224">
        <v>0</v>
      </c>
      <c r="T400" s="225">
        <f>S400*H400</f>
        <v>0</v>
      </c>
      <c r="U400" s="40"/>
      <c r="V400" s="40"/>
      <c r="W400" s="40"/>
      <c r="X400" s="40"/>
      <c r="Y400" s="40"/>
      <c r="Z400" s="40"/>
      <c r="AA400" s="40"/>
      <c r="AB400" s="40"/>
      <c r="AC400" s="40"/>
      <c r="AD400" s="40"/>
      <c r="AE400" s="40"/>
      <c r="AR400" s="226" t="s">
        <v>373</v>
      </c>
      <c r="AT400" s="226" t="s">
        <v>298</v>
      </c>
      <c r="AU400" s="226" t="s">
        <v>81</v>
      </c>
      <c r="AY400" s="19" t="s">
        <v>295</v>
      </c>
      <c r="BE400" s="227">
        <f>IF(N400="základní",J400,0)</f>
        <v>0</v>
      </c>
      <c r="BF400" s="227">
        <f>IF(N400="snížená",J400,0)</f>
        <v>0</v>
      </c>
      <c r="BG400" s="227">
        <f>IF(N400="zákl. přenesená",J400,0)</f>
        <v>0</v>
      </c>
      <c r="BH400" s="227">
        <f>IF(N400="sníž. přenesená",J400,0)</f>
        <v>0</v>
      </c>
      <c r="BI400" s="227">
        <f>IF(N400="nulová",J400,0)</f>
        <v>0</v>
      </c>
      <c r="BJ400" s="19" t="s">
        <v>79</v>
      </c>
      <c r="BK400" s="227">
        <f>ROUND(I400*H400,2)</f>
        <v>0</v>
      </c>
      <c r="BL400" s="19" t="s">
        <v>373</v>
      </c>
      <c r="BM400" s="226" t="s">
        <v>2507</v>
      </c>
    </row>
    <row r="401" s="2" customFormat="1">
      <c r="A401" s="40"/>
      <c r="B401" s="41"/>
      <c r="C401" s="42"/>
      <c r="D401" s="228" t="s">
        <v>305</v>
      </c>
      <c r="E401" s="42"/>
      <c r="F401" s="229" t="s">
        <v>1631</v>
      </c>
      <c r="G401" s="42"/>
      <c r="H401" s="42"/>
      <c r="I401" s="230"/>
      <c r="J401" s="42"/>
      <c r="K401" s="42"/>
      <c r="L401" s="46"/>
      <c r="M401" s="231"/>
      <c r="N401" s="232"/>
      <c r="O401" s="86"/>
      <c r="P401" s="86"/>
      <c r="Q401" s="86"/>
      <c r="R401" s="86"/>
      <c r="S401" s="86"/>
      <c r="T401" s="87"/>
      <c r="U401" s="40"/>
      <c r="V401" s="40"/>
      <c r="W401" s="40"/>
      <c r="X401" s="40"/>
      <c r="Y401" s="40"/>
      <c r="Z401" s="40"/>
      <c r="AA401" s="40"/>
      <c r="AB401" s="40"/>
      <c r="AC401" s="40"/>
      <c r="AD401" s="40"/>
      <c r="AE401" s="40"/>
      <c r="AT401" s="19" t="s">
        <v>305</v>
      </c>
      <c r="AU401" s="19" t="s">
        <v>81</v>
      </c>
    </row>
    <row r="402" s="12" customFormat="1" ht="22.8" customHeight="1">
      <c r="A402" s="12"/>
      <c r="B402" s="199"/>
      <c r="C402" s="200"/>
      <c r="D402" s="201" t="s">
        <v>71</v>
      </c>
      <c r="E402" s="213" t="s">
        <v>1632</v>
      </c>
      <c r="F402" s="213" t="s">
        <v>1633</v>
      </c>
      <c r="G402" s="200"/>
      <c r="H402" s="200"/>
      <c r="I402" s="203"/>
      <c r="J402" s="214">
        <f>BK402</f>
        <v>0</v>
      </c>
      <c r="K402" s="200"/>
      <c r="L402" s="205"/>
      <c r="M402" s="206"/>
      <c r="N402" s="207"/>
      <c r="O402" s="207"/>
      <c r="P402" s="208">
        <f>P403</f>
        <v>0</v>
      </c>
      <c r="Q402" s="207"/>
      <c r="R402" s="208">
        <f>R403</f>
        <v>0</v>
      </c>
      <c r="S402" s="207"/>
      <c r="T402" s="209">
        <f>T403</f>
        <v>0</v>
      </c>
      <c r="U402" s="12"/>
      <c r="V402" s="12"/>
      <c r="W402" s="12"/>
      <c r="X402" s="12"/>
      <c r="Y402" s="12"/>
      <c r="Z402" s="12"/>
      <c r="AA402" s="12"/>
      <c r="AB402" s="12"/>
      <c r="AC402" s="12"/>
      <c r="AD402" s="12"/>
      <c r="AE402" s="12"/>
      <c r="AR402" s="210" t="s">
        <v>81</v>
      </c>
      <c r="AT402" s="211" t="s">
        <v>71</v>
      </c>
      <c r="AU402" s="211" t="s">
        <v>79</v>
      </c>
      <c r="AY402" s="210" t="s">
        <v>295</v>
      </c>
      <c r="BK402" s="212">
        <f>BK403</f>
        <v>0</v>
      </c>
    </row>
    <row r="403" s="2" customFormat="1" ht="16.5" customHeight="1">
      <c r="A403" s="40"/>
      <c r="B403" s="41"/>
      <c r="C403" s="215" t="s">
        <v>1488</v>
      </c>
      <c r="D403" s="215" t="s">
        <v>298</v>
      </c>
      <c r="E403" s="216" t="s">
        <v>1635</v>
      </c>
      <c r="F403" s="217" t="s">
        <v>1636</v>
      </c>
      <c r="G403" s="218" t="s">
        <v>459</v>
      </c>
      <c r="H403" s="219">
        <v>3</v>
      </c>
      <c r="I403" s="220"/>
      <c r="J403" s="221">
        <f>ROUND(I403*H403,2)</f>
        <v>0</v>
      </c>
      <c r="K403" s="217" t="s">
        <v>523</v>
      </c>
      <c r="L403" s="46"/>
      <c r="M403" s="222" t="s">
        <v>21</v>
      </c>
      <c r="N403" s="223" t="s">
        <v>43</v>
      </c>
      <c r="O403" s="86"/>
      <c r="P403" s="224">
        <f>O403*H403</f>
        <v>0</v>
      </c>
      <c r="Q403" s="224">
        <v>0</v>
      </c>
      <c r="R403" s="224">
        <f>Q403*H403</f>
        <v>0</v>
      </c>
      <c r="S403" s="224">
        <v>0</v>
      </c>
      <c r="T403" s="225">
        <f>S403*H403</f>
        <v>0</v>
      </c>
      <c r="U403" s="40"/>
      <c r="V403" s="40"/>
      <c r="W403" s="40"/>
      <c r="X403" s="40"/>
      <c r="Y403" s="40"/>
      <c r="Z403" s="40"/>
      <c r="AA403" s="40"/>
      <c r="AB403" s="40"/>
      <c r="AC403" s="40"/>
      <c r="AD403" s="40"/>
      <c r="AE403" s="40"/>
      <c r="AR403" s="226" t="s">
        <v>373</v>
      </c>
      <c r="AT403" s="226" t="s">
        <v>298</v>
      </c>
      <c r="AU403" s="226" t="s">
        <v>81</v>
      </c>
      <c r="AY403" s="19" t="s">
        <v>295</v>
      </c>
      <c r="BE403" s="227">
        <f>IF(N403="základní",J403,0)</f>
        <v>0</v>
      </c>
      <c r="BF403" s="227">
        <f>IF(N403="snížená",J403,0)</f>
        <v>0</v>
      </c>
      <c r="BG403" s="227">
        <f>IF(N403="zákl. přenesená",J403,0)</f>
        <v>0</v>
      </c>
      <c r="BH403" s="227">
        <f>IF(N403="sníž. přenesená",J403,0)</f>
        <v>0</v>
      </c>
      <c r="BI403" s="227">
        <f>IF(N403="nulová",J403,0)</f>
        <v>0</v>
      </c>
      <c r="BJ403" s="19" t="s">
        <v>79</v>
      </c>
      <c r="BK403" s="227">
        <f>ROUND(I403*H403,2)</f>
        <v>0</v>
      </c>
      <c r="BL403" s="19" t="s">
        <v>373</v>
      </c>
      <c r="BM403" s="226" t="s">
        <v>2508</v>
      </c>
    </row>
    <row r="404" s="12" customFormat="1" ht="22.8" customHeight="1">
      <c r="A404" s="12"/>
      <c r="B404" s="199"/>
      <c r="C404" s="200"/>
      <c r="D404" s="201" t="s">
        <v>71</v>
      </c>
      <c r="E404" s="213" t="s">
        <v>1159</v>
      </c>
      <c r="F404" s="213" t="s">
        <v>1160</v>
      </c>
      <c r="G404" s="200"/>
      <c r="H404" s="200"/>
      <c r="I404" s="203"/>
      <c r="J404" s="214">
        <f>BK404</f>
        <v>0</v>
      </c>
      <c r="K404" s="200"/>
      <c r="L404" s="205"/>
      <c r="M404" s="206"/>
      <c r="N404" s="207"/>
      <c r="O404" s="207"/>
      <c r="P404" s="208">
        <f>SUM(P405:P469)</f>
        <v>0</v>
      </c>
      <c r="Q404" s="207"/>
      <c r="R404" s="208">
        <f>SUM(R405:R469)</f>
        <v>0.069873950000000004</v>
      </c>
      <c r="S404" s="207"/>
      <c r="T404" s="209">
        <f>SUM(T405:T469)</f>
        <v>0.015320490000000001</v>
      </c>
      <c r="U404" s="12"/>
      <c r="V404" s="12"/>
      <c r="W404" s="12"/>
      <c r="X404" s="12"/>
      <c r="Y404" s="12"/>
      <c r="Z404" s="12"/>
      <c r="AA404" s="12"/>
      <c r="AB404" s="12"/>
      <c r="AC404" s="12"/>
      <c r="AD404" s="12"/>
      <c r="AE404" s="12"/>
      <c r="AR404" s="210" t="s">
        <v>81</v>
      </c>
      <c r="AT404" s="211" t="s">
        <v>71</v>
      </c>
      <c r="AU404" s="211" t="s">
        <v>79</v>
      </c>
      <c r="AY404" s="210" t="s">
        <v>295</v>
      </c>
      <c r="BK404" s="212">
        <f>SUM(BK405:BK469)</f>
        <v>0</v>
      </c>
    </row>
    <row r="405" s="2" customFormat="1" ht="24.15" customHeight="1">
      <c r="A405" s="40"/>
      <c r="B405" s="41"/>
      <c r="C405" s="215" t="s">
        <v>1491</v>
      </c>
      <c r="D405" s="215" t="s">
        <v>298</v>
      </c>
      <c r="E405" s="216" t="s">
        <v>1639</v>
      </c>
      <c r="F405" s="217" t="s">
        <v>1640</v>
      </c>
      <c r="G405" s="218" t="s">
        <v>301</v>
      </c>
      <c r="H405" s="219">
        <v>23.315999999999999</v>
      </c>
      <c r="I405" s="220"/>
      <c r="J405" s="221">
        <f>ROUND(I405*H405,2)</f>
        <v>0</v>
      </c>
      <c r="K405" s="217" t="s">
        <v>302</v>
      </c>
      <c r="L405" s="46"/>
      <c r="M405" s="222" t="s">
        <v>21</v>
      </c>
      <c r="N405" s="223" t="s">
        <v>43</v>
      </c>
      <c r="O405" s="86"/>
      <c r="P405" s="224">
        <f>O405*H405</f>
        <v>0</v>
      </c>
      <c r="Q405" s="224">
        <v>0</v>
      </c>
      <c r="R405" s="224">
        <f>Q405*H405</f>
        <v>0</v>
      </c>
      <c r="S405" s="224">
        <v>0.00014999999999999999</v>
      </c>
      <c r="T405" s="225">
        <f>S405*H405</f>
        <v>0.0034973999999999995</v>
      </c>
      <c r="U405" s="40"/>
      <c r="V405" s="40"/>
      <c r="W405" s="40"/>
      <c r="X405" s="40"/>
      <c r="Y405" s="40"/>
      <c r="Z405" s="40"/>
      <c r="AA405" s="40"/>
      <c r="AB405" s="40"/>
      <c r="AC405" s="40"/>
      <c r="AD405" s="40"/>
      <c r="AE405" s="40"/>
      <c r="AR405" s="226" t="s">
        <v>373</v>
      </c>
      <c r="AT405" s="226" t="s">
        <v>298</v>
      </c>
      <c r="AU405" s="226" t="s">
        <v>81</v>
      </c>
      <c r="AY405" s="19" t="s">
        <v>295</v>
      </c>
      <c r="BE405" s="227">
        <f>IF(N405="základní",J405,0)</f>
        <v>0</v>
      </c>
      <c r="BF405" s="227">
        <f>IF(N405="snížená",J405,0)</f>
        <v>0</v>
      </c>
      <c r="BG405" s="227">
        <f>IF(N405="zákl. přenesená",J405,0)</f>
        <v>0</v>
      </c>
      <c r="BH405" s="227">
        <f>IF(N405="sníž. přenesená",J405,0)</f>
        <v>0</v>
      </c>
      <c r="BI405" s="227">
        <f>IF(N405="nulová",J405,0)</f>
        <v>0</v>
      </c>
      <c r="BJ405" s="19" t="s">
        <v>79</v>
      </c>
      <c r="BK405" s="227">
        <f>ROUND(I405*H405,2)</f>
        <v>0</v>
      </c>
      <c r="BL405" s="19" t="s">
        <v>373</v>
      </c>
      <c r="BM405" s="226" t="s">
        <v>2509</v>
      </c>
    </row>
    <row r="406" s="2" customFormat="1">
      <c r="A406" s="40"/>
      <c r="B406" s="41"/>
      <c r="C406" s="42"/>
      <c r="D406" s="228" t="s">
        <v>305</v>
      </c>
      <c r="E406" s="42"/>
      <c r="F406" s="229" t="s">
        <v>1642</v>
      </c>
      <c r="G406" s="42"/>
      <c r="H406" s="42"/>
      <c r="I406" s="230"/>
      <c r="J406" s="42"/>
      <c r="K406" s="42"/>
      <c r="L406" s="46"/>
      <c r="M406" s="231"/>
      <c r="N406" s="232"/>
      <c r="O406" s="86"/>
      <c r="P406" s="86"/>
      <c r="Q406" s="86"/>
      <c r="R406" s="86"/>
      <c r="S406" s="86"/>
      <c r="T406" s="87"/>
      <c r="U406" s="40"/>
      <c r="V406" s="40"/>
      <c r="W406" s="40"/>
      <c r="X406" s="40"/>
      <c r="Y406" s="40"/>
      <c r="Z406" s="40"/>
      <c r="AA406" s="40"/>
      <c r="AB406" s="40"/>
      <c r="AC406" s="40"/>
      <c r="AD406" s="40"/>
      <c r="AE406" s="40"/>
      <c r="AT406" s="19" t="s">
        <v>305</v>
      </c>
      <c r="AU406" s="19" t="s">
        <v>81</v>
      </c>
    </row>
    <row r="407" s="13" customFormat="1">
      <c r="A407" s="13"/>
      <c r="B407" s="233"/>
      <c r="C407" s="234"/>
      <c r="D407" s="235" t="s">
        <v>307</v>
      </c>
      <c r="E407" s="236" t="s">
        <v>21</v>
      </c>
      <c r="F407" s="237" t="s">
        <v>2510</v>
      </c>
      <c r="G407" s="234"/>
      <c r="H407" s="236" t="s">
        <v>21</v>
      </c>
      <c r="I407" s="238"/>
      <c r="J407" s="234"/>
      <c r="K407" s="234"/>
      <c r="L407" s="239"/>
      <c r="M407" s="240"/>
      <c r="N407" s="241"/>
      <c r="O407" s="241"/>
      <c r="P407" s="241"/>
      <c r="Q407" s="241"/>
      <c r="R407" s="241"/>
      <c r="S407" s="241"/>
      <c r="T407" s="242"/>
      <c r="U407" s="13"/>
      <c r="V407" s="13"/>
      <c r="W407" s="13"/>
      <c r="X407" s="13"/>
      <c r="Y407" s="13"/>
      <c r="Z407" s="13"/>
      <c r="AA407" s="13"/>
      <c r="AB407" s="13"/>
      <c r="AC407" s="13"/>
      <c r="AD407" s="13"/>
      <c r="AE407" s="13"/>
      <c r="AT407" s="243" t="s">
        <v>307</v>
      </c>
      <c r="AU407" s="243" t="s">
        <v>81</v>
      </c>
      <c r="AV407" s="13" t="s">
        <v>79</v>
      </c>
      <c r="AW407" s="13" t="s">
        <v>33</v>
      </c>
      <c r="AX407" s="13" t="s">
        <v>72</v>
      </c>
      <c r="AY407" s="243" t="s">
        <v>295</v>
      </c>
    </row>
    <row r="408" s="14" customFormat="1">
      <c r="A408" s="14"/>
      <c r="B408" s="244"/>
      <c r="C408" s="245"/>
      <c r="D408" s="235" t="s">
        <v>307</v>
      </c>
      <c r="E408" s="246" t="s">
        <v>21</v>
      </c>
      <c r="F408" s="247" t="s">
        <v>2367</v>
      </c>
      <c r="G408" s="245"/>
      <c r="H408" s="248">
        <v>2.8799999999999999</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307</v>
      </c>
      <c r="AU408" s="254" t="s">
        <v>81</v>
      </c>
      <c r="AV408" s="14" t="s">
        <v>81</v>
      </c>
      <c r="AW408" s="14" t="s">
        <v>33</v>
      </c>
      <c r="AX408" s="14" t="s">
        <v>72</v>
      </c>
      <c r="AY408" s="254" t="s">
        <v>295</v>
      </c>
    </row>
    <row r="409" s="14" customFormat="1">
      <c r="A409" s="14"/>
      <c r="B409" s="244"/>
      <c r="C409" s="245"/>
      <c r="D409" s="235" t="s">
        <v>307</v>
      </c>
      <c r="E409" s="246" t="s">
        <v>21</v>
      </c>
      <c r="F409" s="247" t="s">
        <v>2368</v>
      </c>
      <c r="G409" s="245"/>
      <c r="H409" s="248">
        <v>4.0899999999999999</v>
      </c>
      <c r="I409" s="249"/>
      <c r="J409" s="245"/>
      <c r="K409" s="245"/>
      <c r="L409" s="250"/>
      <c r="M409" s="251"/>
      <c r="N409" s="252"/>
      <c r="O409" s="252"/>
      <c r="P409" s="252"/>
      <c r="Q409" s="252"/>
      <c r="R409" s="252"/>
      <c r="S409" s="252"/>
      <c r="T409" s="253"/>
      <c r="U409" s="14"/>
      <c r="V409" s="14"/>
      <c r="W409" s="14"/>
      <c r="X409" s="14"/>
      <c r="Y409" s="14"/>
      <c r="Z409" s="14"/>
      <c r="AA409" s="14"/>
      <c r="AB409" s="14"/>
      <c r="AC409" s="14"/>
      <c r="AD409" s="14"/>
      <c r="AE409" s="14"/>
      <c r="AT409" s="254" t="s">
        <v>307</v>
      </c>
      <c r="AU409" s="254" t="s">
        <v>81</v>
      </c>
      <c r="AV409" s="14" t="s">
        <v>81</v>
      </c>
      <c r="AW409" s="14" t="s">
        <v>33</v>
      </c>
      <c r="AX409" s="14" t="s">
        <v>72</v>
      </c>
      <c r="AY409" s="254" t="s">
        <v>295</v>
      </c>
    </row>
    <row r="410" s="14" customFormat="1">
      <c r="A410" s="14"/>
      <c r="B410" s="244"/>
      <c r="C410" s="245"/>
      <c r="D410" s="235" t="s">
        <v>307</v>
      </c>
      <c r="E410" s="246" t="s">
        <v>21</v>
      </c>
      <c r="F410" s="247" t="s">
        <v>2511</v>
      </c>
      <c r="G410" s="245"/>
      <c r="H410" s="248">
        <v>3.9689999999999999</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307</v>
      </c>
      <c r="AU410" s="254" t="s">
        <v>81</v>
      </c>
      <c r="AV410" s="14" t="s">
        <v>81</v>
      </c>
      <c r="AW410" s="14" t="s">
        <v>33</v>
      </c>
      <c r="AX410" s="14" t="s">
        <v>72</v>
      </c>
      <c r="AY410" s="254" t="s">
        <v>295</v>
      </c>
    </row>
    <row r="411" s="16" customFormat="1">
      <c r="A411" s="16"/>
      <c r="B411" s="270"/>
      <c r="C411" s="271"/>
      <c r="D411" s="235" t="s">
        <v>307</v>
      </c>
      <c r="E411" s="272" t="s">
        <v>21</v>
      </c>
      <c r="F411" s="273" t="s">
        <v>433</v>
      </c>
      <c r="G411" s="271"/>
      <c r="H411" s="274">
        <v>10.939</v>
      </c>
      <c r="I411" s="275"/>
      <c r="J411" s="271"/>
      <c r="K411" s="271"/>
      <c r="L411" s="276"/>
      <c r="M411" s="277"/>
      <c r="N411" s="278"/>
      <c r="O411" s="278"/>
      <c r="P411" s="278"/>
      <c r="Q411" s="278"/>
      <c r="R411" s="278"/>
      <c r="S411" s="278"/>
      <c r="T411" s="279"/>
      <c r="U411" s="16"/>
      <c r="V411" s="16"/>
      <c r="W411" s="16"/>
      <c r="X411" s="16"/>
      <c r="Y411" s="16"/>
      <c r="Z411" s="16"/>
      <c r="AA411" s="16"/>
      <c r="AB411" s="16"/>
      <c r="AC411" s="16"/>
      <c r="AD411" s="16"/>
      <c r="AE411" s="16"/>
      <c r="AT411" s="280" t="s">
        <v>307</v>
      </c>
      <c r="AU411" s="280" t="s">
        <v>81</v>
      </c>
      <c r="AV411" s="16" t="s">
        <v>92</v>
      </c>
      <c r="AW411" s="16" t="s">
        <v>33</v>
      </c>
      <c r="AX411" s="16" t="s">
        <v>72</v>
      </c>
      <c r="AY411" s="280" t="s">
        <v>295</v>
      </c>
    </row>
    <row r="412" s="13" customFormat="1">
      <c r="A412" s="13"/>
      <c r="B412" s="233"/>
      <c r="C412" s="234"/>
      <c r="D412" s="235" t="s">
        <v>307</v>
      </c>
      <c r="E412" s="236" t="s">
        <v>21</v>
      </c>
      <c r="F412" s="237" t="s">
        <v>1672</v>
      </c>
      <c r="G412" s="234"/>
      <c r="H412" s="236" t="s">
        <v>21</v>
      </c>
      <c r="I412" s="238"/>
      <c r="J412" s="234"/>
      <c r="K412" s="234"/>
      <c r="L412" s="239"/>
      <c r="M412" s="240"/>
      <c r="N412" s="241"/>
      <c r="O412" s="241"/>
      <c r="P412" s="241"/>
      <c r="Q412" s="241"/>
      <c r="R412" s="241"/>
      <c r="S412" s="241"/>
      <c r="T412" s="242"/>
      <c r="U412" s="13"/>
      <c r="V412" s="13"/>
      <c r="W412" s="13"/>
      <c r="X412" s="13"/>
      <c r="Y412" s="13"/>
      <c r="Z412" s="13"/>
      <c r="AA412" s="13"/>
      <c r="AB412" s="13"/>
      <c r="AC412" s="13"/>
      <c r="AD412" s="13"/>
      <c r="AE412" s="13"/>
      <c r="AT412" s="243" t="s">
        <v>307</v>
      </c>
      <c r="AU412" s="243" t="s">
        <v>81</v>
      </c>
      <c r="AV412" s="13" t="s">
        <v>79</v>
      </c>
      <c r="AW412" s="13" t="s">
        <v>33</v>
      </c>
      <c r="AX412" s="13" t="s">
        <v>72</v>
      </c>
      <c r="AY412" s="243" t="s">
        <v>295</v>
      </c>
    </row>
    <row r="413" s="13" customFormat="1">
      <c r="A413" s="13"/>
      <c r="B413" s="233"/>
      <c r="C413" s="234"/>
      <c r="D413" s="235" t="s">
        <v>307</v>
      </c>
      <c r="E413" s="236" t="s">
        <v>21</v>
      </c>
      <c r="F413" s="237" t="s">
        <v>2381</v>
      </c>
      <c r="G413" s="234"/>
      <c r="H413" s="236" t="s">
        <v>21</v>
      </c>
      <c r="I413" s="238"/>
      <c r="J413" s="234"/>
      <c r="K413" s="234"/>
      <c r="L413" s="239"/>
      <c r="M413" s="240"/>
      <c r="N413" s="241"/>
      <c r="O413" s="241"/>
      <c r="P413" s="241"/>
      <c r="Q413" s="241"/>
      <c r="R413" s="241"/>
      <c r="S413" s="241"/>
      <c r="T413" s="242"/>
      <c r="U413" s="13"/>
      <c r="V413" s="13"/>
      <c r="W413" s="13"/>
      <c r="X413" s="13"/>
      <c r="Y413" s="13"/>
      <c r="Z413" s="13"/>
      <c r="AA413" s="13"/>
      <c r="AB413" s="13"/>
      <c r="AC413" s="13"/>
      <c r="AD413" s="13"/>
      <c r="AE413" s="13"/>
      <c r="AT413" s="243" t="s">
        <v>307</v>
      </c>
      <c r="AU413" s="243" t="s">
        <v>81</v>
      </c>
      <c r="AV413" s="13" t="s">
        <v>79</v>
      </c>
      <c r="AW413" s="13" t="s">
        <v>33</v>
      </c>
      <c r="AX413" s="13" t="s">
        <v>72</v>
      </c>
      <c r="AY413" s="243" t="s">
        <v>295</v>
      </c>
    </row>
    <row r="414" s="14" customFormat="1">
      <c r="A414" s="14"/>
      <c r="B414" s="244"/>
      <c r="C414" s="245"/>
      <c r="D414" s="235" t="s">
        <v>307</v>
      </c>
      <c r="E414" s="246" t="s">
        <v>21</v>
      </c>
      <c r="F414" s="247" t="s">
        <v>2512</v>
      </c>
      <c r="G414" s="245"/>
      <c r="H414" s="248">
        <v>2.8809999999999998</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307</v>
      </c>
      <c r="AU414" s="254" t="s">
        <v>81</v>
      </c>
      <c r="AV414" s="14" t="s">
        <v>81</v>
      </c>
      <c r="AW414" s="14" t="s">
        <v>33</v>
      </c>
      <c r="AX414" s="14" t="s">
        <v>72</v>
      </c>
      <c r="AY414" s="254" t="s">
        <v>295</v>
      </c>
    </row>
    <row r="415" s="13" customFormat="1">
      <c r="A415" s="13"/>
      <c r="B415" s="233"/>
      <c r="C415" s="234"/>
      <c r="D415" s="235" t="s">
        <v>307</v>
      </c>
      <c r="E415" s="236" t="s">
        <v>21</v>
      </c>
      <c r="F415" s="237" t="s">
        <v>2383</v>
      </c>
      <c r="G415" s="234"/>
      <c r="H415" s="236" t="s">
        <v>21</v>
      </c>
      <c r="I415" s="238"/>
      <c r="J415" s="234"/>
      <c r="K415" s="234"/>
      <c r="L415" s="239"/>
      <c r="M415" s="240"/>
      <c r="N415" s="241"/>
      <c r="O415" s="241"/>
      <c r="P415" s="241"/>
      <c r="Q415" s="241"/>
      <c r="R415" s="241"/>
      <c r="S415" s="241"/>
      <c r="T415" s="242"/>
      <c r="U415" s="13"/>
      <c r="V415" s="13"/>
      <c r="W415" s="13"/>
      <c r="X415" s="13"/>
      <c r="Y415" s="13"/>
      <c r="Z415" s="13"/>
      <c r="AA415" s="13"/>
      <c r="AB415" s="13"/>
      <c r="AC415" s="13"/>
      <c r="AD415" s="13"/>
      <c r="AE415" s="13"/>
      <c r="AT415" s="243" t="s">
        <v>307</v>
      </c>
      <c r="AU415" s="243" t="s">
        <v>81</v>
      </c>
      <c r="AV415" s="13" t="s">
        <v>79</v>
      </c>
      <c r="AW415" s="13" t="s">
        <v>33</v>
      </c>
      <c r="AX415" s="13" t="s">
        <v>72</v>
      </c>
      <c r="AY415" s="243" t="s">
        <v>295</v>
      </c>
    </row>
    <row r="416" s="14" customFormat="1">
      <c r="A416" s="14"/>
      <c r="B416" s="244"/>
      <c r="C416" s="245"/>
      <c r="D416" s="235" t="s">
        <v>307</v>
      </c>
      <c r="E416" s="246" t="s">
        <v>21</v>
      </c>
      <c r="F416" s="247" t="s">
        <v>2513</v>
      </c>
      <c r="G416" s="245"/>
      <c r="H416" s="248">
        <v>9.3079999999999998</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307</v>
      </c>
      <c r="AU416" s="254" t="s">
        <v>81</v>
      </c>
      <c r="AV416" s="14" t="s">
        <v>81</v>
      </c>
      <c r="AW416" s="14" t="s">
        <v>33</v>
      </c>
      <c r="AX416" s="14" t="s">
        <v>72</v>
      </c>
      <c r="AY416" s="254" t="s">
        <v>295</v>
      </c>
    </row>
    <row r="417" s="14" customFormat="1">
      <c r="A417" s="14"/>
      <c r="B417" s="244"/>
      <c r="C417" s="245"/>
      <c r="D417" s="235" t="s">
        <v>307</v>
      </c>
      <c r="E417" s="246" t="s">
        <v>21</v>
      </c>
      <c r="F417" s="247" t="s">
        <v>2514</v>
      </c>
      <c r="G417" s="245"/>
      <c r="H417" s="248">
        <v>0.188</v>
      </c>
      <c r="I417" s="249"/>
      <c r="J417" s="245"/>
      <c r="K417" s="245"/>
      <c r="L417" s="250"/>
      <c r="M417" s="251"/>
      <c r="N417" s="252"/>
      <c r="O417" s="252"/>
      <c r="P417" s="252"/>
      <c r="Q417" s="252"/>
      <c r="R417" s="252"/>
      <c r="S417" s="252"/>
      <c r="T417" s="253"/>
      <c r="U417" s="14"/>
      <c r="V417" s="14"/>
      <c r="W417" s="14"/>
      <c r="X417" s="14"/>
      <c r="Y417" s="14"/>
      <c r="Z417" s="14"/>
      <c r="AA417" s="14"/>
      <c r="AB417" s="14"/>
      <c r="AC417" s="14"/>
      <c r="AD417" s="14"/>
      <c r="AE417" s="14"/>
      <c r="AT417" s="254" t="s">
        <v>307</v>
      </c>
      <c r="AU417" s="254" t="s">
        <v>81</v>
      </c>
      <c r="AV417" s="14" t="s">
        <v>81</v>
      </c>
      <c r="AW417" s="14" t="s">
        <v>33</v>
      </c>
      <c r="AX417" s="14" t="s">
        <v>72</v>
      </c>
      <c r="AY417" s="254" t="s">
        <v>295</v>
      </c>
    </row>
    <row r="418" s="16" customFormat="1">
      <c r="A418" s="16"/>
      <c r="B418" s="270"/>
      <c r="C418" s="271"/>
      <c r="D418" s="235" t="s">
        <v>307</v>
      </c>
      <c r="E418" s="272" t="s">
        <v>21</v>
      </c>
      <c r="F418" s="273" t="s">
        <v>433</v>
      </c>
      <c r="G418" s="271"/>
      <c r="H418" s="274">
        <v>12.377000000000001</v>
      </c>
      <c r="I418" s="275"/>
      <c r="J418" s="271"/>
      <c r="K418" s="271"/>
      <c r="L418" s="276"/>
      <c r="M418" s="277"/>
      <c r="N418" s="278"/>
      <c r="O418" s="278"/>
      <c r="P418" s="278"/>
      <c r="Q418" s="278"/>
      <c r="R418" s="278"/>
      <c r="S418" s="278"/>
      <c r="T418" s="279"/>
      <c r="U418" s="16"/>
      <c r="V418" s="16"/>
      <c r="W418" s="16"/>
      <c r="X418" s="16"/>
      <c r="Y418" s="16"/>
      <c r="Z418" s="16"/>
      <c r="AA418" s="16"/>
      <c r="AB418" s="16"/>
      <c r="AC418" s="16"/>
      <c r="AD418" s="16"/>
      <c r="AE418" s="16"/>
      <c r="AT418" s="280" t="s">
        <v>307</v>
      </c>
      <c r="AU418" s="280" t="s">
        <v>81</v>
      </c>
      <c r="AV418" s="16" t="s">
        <v>92</v>
      </c>
      <c r="AW418" s="16" t="s">
        <v>33</v>
      </c>
      <c r="AX418" s="16" t="s">
        <v>72</v>
      </c>
      <c r="AY418" s="280" t="s">
        <v>295</v>
      </c>
    </row>
    <row r="419" s="15" customFormat="1">
      <c r="A419" s="15"/>
      <c r="B419" s="255"/>
      <c r="C419" s="256"/>
      <c r="D419" s="235" t="s">
        <v>307</v>
      </c>
      <c r="E419" s="257" t="s">
        <v>21</v>
      </c>
      <c r="F419" s="258" t="s">
        <v>312</v>
      </c>
      <c r="G419" s="256"/>
      <c r="H419" s="259">
        <v>23.315999999999999</v>
      </c>
      <c r="I419" s="260"/>
      <c r="J419" s="256"/>
      <c r="K419" s="256"/>
      <c r="L419" s="261"/>
      <c r="M419" s="262"/>
      <c r="N419" s="263"/>
      <c r="O419" s="263"/>
      <c r="P419" s="263"/>
      <c r="Q419" s="263"/>
      <c r="R419" s="263"/>
      <c r="S419" s="263"/>
      <c r="T419" s="264"/>
      <c r="U419" s="15"/>
      <c r="V419" s="15"/>
      <c r="W419" s="15"/>
      <c r="X419" s="15"/>
      <c r="Y419" s="15"/>
      <c r="Z419" s="15"/>
      <c r="AA419" s="15"/>
      <c r="AB419" s="15"/>
      <c r="AC419" s="15"/>
      <c r="AD419" s="15"/>
      <c r="AE419" s="15"/>
      <c r="AT419" s="265" t="s">
        <v>307</v>
      </c>
      <c r="AU419" s="265" t="s">
        <v>81</v>
      </c>
      <c r="AV419" s="15" t="s">
        <v>303</v>
      </c>
      <c r="AW419" s="15" t="s">
        <v>33</v>
      </c>
      <c r="AX419" s="15" t="s">
        <v>79</v>
      </c>
      <c r="AY419" s="265" t="s">
        <v>295</v>
      </c>
    </row>
    <row r="420" s="2" customFormat="1" ht="16.5" customHeight="1">
      <c r="A420" s="40"/>
      <c r="B420" s="41"/>
      <c r="C420" s="215" t="s">
        <v>1495</v>
      </c>
      <c r="D420" s="215" t="s">
        <v>298</v>
      </c>
      <c r="E420" s="216" t="s">
        <v>1644</v>
      </c>
      <c r="F420" s="217" t="s">
        <v>1645</v>
      </c>
      <c r="G420" s="218" t="s">
        <v>301</v>
      </c>
      <c r="H420" s="219">
        <v>38.139000000000003</v>
      </c>
      <c r="I420" s="220"/>
      <c r="J420" s="221">
        <f>ROUND(I420*H420,2)</f>
        <v>0</v>
      </c>
      <c r="K420" s="217" t="s">
        <v>302</v>
      </c>
      <c r="L420" s="46"/>
      <c r="M420" s="222" t="s">
        <v>21</v>
      </c>
      <c r="N420" s="223" t="s">
        <v>43</v>
      </c>
      <c r="O420" s="86"/>
      <c r="P420" s="224">
        <f>O420*H420</f>
        <v>0</v>
      </c>
      <c r="Q420" s="224">
        <v>0.001</v>
      </c>
      <c r="R420" s="224">
        <f>Q420*H420</f>
        <v>0.038139000000000006</v>
      </c>
      <c r="S420" s="224">
        <v>0.00031</v>
      </c>
      <c r="T420" s="225">
        <f>S420*H420</f>
        <v>0.011823090000000001</v>
      </c>
      <c r="U420" s="40"/>
      <c r="V420" s="40"/>
      <c r="W420" s="40"/>
      <c r="X420" s="40"/>
      <c r="Y420" s="40"/>
      <c r="Z420" s="40"/>
      <c r="AA420" s="40"/>
      <c r="AB420" s="40"/>
      <c r="AC420" s="40"/>
      <c r="AD420" s="40"/>
      <c r="AE420" s="40"/>
      <c r="AR420" s="226" t="s">
        <v>373</v>
      </c>
      <c r="AT420" s="226" t="s">
        <v>298</v>
      </c>
      <c r="AU420" s="226" t="s">
        <v>81</v>
      </c>
      <c r="AY420" s="19" t="s">
        <v>295</v>
      </c>
      <c r="BE420" s="227">
        <f>IF(N420="základní",J420,0)</f>
        <v>0</v>
      </c>
      <c r="BF420" s="227">
        <f>IF(N420="snížená",J420,0)</f>
        <v>0</v>
      </c>
      <c r="BG420" s="227">
        <f>IF(N420="zákl. přenesená",J420,0)</f>
        <v>0</v>
      </c>
      <c r="BH420" s="227">
        <f>IF(N420="sníž. přenesená",J420,0)</f>
        <v>0</v>
      </c>
      <c r="BI420" s="227">
        <f>IF(N420="nulová",J420,0)</f>
        <v>0</v>
      </c>
      <c r="BJ420" s="19" t="s">
        <v>79</v>
      </c>
      <c r="BK420" s="227">
        <f>ROUND(I420*H420,2)</f>
        <v>0</v>
      </c>
      <c r="BL420" s="19" t="s">
        <v>373</v>
      </c>
      <c r="BM420" s="226" t="s">
        <v>2515</v>
      </c>
    </row>
    <row r="421" s="2" customFormat="1">
      <c r="A421" s="40"/>
      <c r="B421" s="41"/>
      <c r="C421" s="42"/>
      <c r="D421" s="228" t="s">
        <v>305</v>
      </c>
      <c r="E421" s="42"/>
      <c r="F421" s="229" t="s">
        <v>1647</v>
      </c>
      <c r="G421" s="42"/>
      <c r="H421" s="42"/>
      <c r="I421" s="230"/>
      <c r="J421" s="42"/>
      <c r="K421" s="42"/>
      <c r="L421" s="46"/>
      <c r="M421" s="231"/>
      <c r="N421" s="232"/>
      <c r="O421" s="86"/>
      <c r="P421" s="86"/>
      <c r="Q421" s="86"/>
      <c r="R421" s="86"/>
      <c r="S421" s="86"/>
      <c r="T421" s="87"/>
      <c r="U421" s="40"/>
      <c r="V421" s="40"/>
      <c r="W421" s="40"/>
      <c r="X421" s="40"/>
      <c r="Y421" s="40"/>
      <c r="Z421" s="40"/>
      <c r="AA421" s="40"/>
      <c r="AB421" s="40"/>
      <c r="AC421" s="40"/>
      <c r="AD421" s="40"/>
      <c r="AE421" s="40"/>
      <c r="AT421" s="19" t="s">
        <v>305</v>
      </c>
      <c r="AU421" s="19" t="s">
        <v>81</v>
      </c>
    </row>
    <row r="422" s="13" customFormat="1">
      <c r="A422" s="13"/>
      <c r="B422" s="233"/>
      <c r="C422" s="234"/>
      <c r="D422" s="235" t="s">
        <v>307</v>
      </c>
      <c r="E422" s="236" t="s">
        <v>21</v>
      </c>
      <c r="F422" s="237" t="s">
        <v>2510</v>
      </c>
      <c r="G422" s="234"/>
      <c r="H422" s="236" t="s">
        <v>21</v>
      </c>
      <c r="I422" s="238"/>
      <c r="J422" s="234"/>
      <c r="K422" s="234"/>
      <c r="L422" s="239"/>
      <c r="M422" s="240"/>
      <c r="N422" s="241"/>
      <c r="O422" s="241"/>
      <c r="P422" s="241"/>
      <c r="Q422" s="241"/>
      <c r="R422" s="241"/>
      <c r="S422" s="241"/>
      <c r="T422" s="242"/>
      <c r="U422" s="13"/>
      <c r="V422" s="13"/>
      <c r="W422" s="13"/>
      <c r="X422" s="13"/>
      <c r="Y422" s="13"/>
      <c r="Z422" s="13"/>
      <c r="AA422" s="13"/>
      <c r="AB422" s="13"/>
      <c r="AC422" s="13"/>
      <c r="AD422" s="13"/>
      <c r="AE422" s="13"/>
      <c r="AT422" s="243" t="s">
        <v>307</v>
      </c>
      <c r="AU422" s="243" t="s">
        <v>81</v>
      </c>
      <c r="AV422" s="13" t="s">
        <v>79</v>
      </c>
      <c r="AW422" s="13" t="s">
        <v>33</v>
      </c>
      <c r="AX422" s="13" t="s">
        <v>72</v>
      </c>
      <c r="AY422" s="243" t="s">
        <v>295</v>
      </c>
    </row>
    <row r="423" s="14" customFormat="1">
      <c r="A423" s="14"/>
      <c r="B423" s="244"/>
      <c r="C423" s="245"/>
      <c r="D423" s="235" t="s">
        <v>307</v>
      </c>
      <c r="E423" s="246" t="s">
        <v>21</v>
      </c>
      <c r="F423" s="247" t="s">
        <v>2516</v>
      </c>
      <c r="G423" s="245"/>
      <c r="H423" s="248">
        <v>9.2609999999999992</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307</v>
      </c>
      <c r="AU423" s="254" t="s">
        <v>81</v>
      </c>
      <c r="AV423" s="14" t="s">
        <v>81</v>
      </c>
      <c r="AW423" s="14" t="s">
        <v>33</v>
      </c>
      <c r="AX423" s="14" t="s">
        <v>72</v>
      </c>
      <c r="AY423" s="254" t="s">
        <v>295</v>
      </c>
    </row>
    <row r="424" s="16" customFormat="1">
      <c r="A424" s="16"/>
      <c r="B424" s="270"/>
      <c r="C424" s="271"/>
      <c r="D424" s="235" t="s">
        <v>307</v>
      </c>
      <c r="E424" s="272" t="s">
        <v>21</v>
      </c>
      <c r="F424" s="273" t="s">
        <v>433</v>
      </c>
      <c r="G424" s="271"/>
      <c r="H424" s="274">
        <v>9.2609999999999992</v>
      </c>
      <c r="I424" s="275"/>
      <c r="J424" s="271"/>
      <c r="K424" s="271"/>
      <c r="L424" s="276"/>
      <c r="M424" s="277"/>
      <c r="N424" s="278"/>
      <c r="O424" s="278"/>
      <c r="P424" s="278"/>
      <c r="Q424" s="278"/>
      <c r="R424" s="278"/>
      <c r="S424" s="278"/>
      <c r="T424" s="279"/>
      <c r="U424" s="16"/>
      <c r="V424" s="16"/>
      <c r="W424" s="16"/>
      <c r="X424" s="16"/>
      <c r="Y424" s="16"/>
      <c r="Z424" s="16"/>
      <c r="AA424" s="16"/>
      <c r="AB424" s="16"/>
      <c r="AC424" s="16"/>
      <c r="AD424" s="16"/>
      <c r="AE424" s="16"/>
      <c r="AT424" s="280" t="s">
        <v>307</v>
      </c>
      <c r="AU424" s="280" t="s">
        <v>81</v>
      </c>
      <c r="AV424" s="16" t="s">
        <v>92</v>
      </c>
      <c r="AW424" s="16" t="s">
        <v>33</v>
      </c>
      <c r="AX424" s="16" t="s">
        <v>72</v>
      </c>
      <c r="AY424" s="280" t="s">
        <v>295</v>
      </c>
    </row>
    <row r="425" s="13" customFormat="1">
      <c r="A425" s="13"/>
      <c r="B425" s="233"/>
      <c r="C425" s="234"/>
      <c r="D425" s="235" t="s">
        <v>307</v>
      </c>
      <c r="E425" s="236" t="s">
        <v>21</v>
      </c>
      <c r="F425" s="237" t="s">
        <v>1672</v>
      </c>
      <c r="G425" s="234"/>
      <c r="H425" s="236" t="s">
        <v>21</v>
      </c>
      <c r="I425" s="238"/>
      <c r="J425" s="234"/>
      <c r="K425" s="234"/>
      <c r="L425" s="239"/>
      <c r="M425" s="240"/>
      <c r="N425" s="241"/>
      <c r="O425" s="241"/>
      <c r="P425" s="241"/>
      <c r="Q425" s="241"/>
      <c r="R425" s="241"/>
      <c r="S425" s="241"/>
      <c r="T425" s="242"/>
      <c r="U425" s="13"/>
      <c r="V425" s="13"/>
      <c r="W425" s="13"/>
      <c r="X425" s="13"/>
      <c r="Y425" s="13"/>
      <c r="Z425" s="13"/>
      <c r="AA425" s="13"/>
      <c r="AB425" s="13"/>
      <c r="AC425" s="13"/>
      <c r="AD425" s="13"/>
      <c r="AE425" s="13"/>
      <c r="AT425" s="243" t="s">
        <v>307</v>
      </c>
      <c r="AU425" s="243" t="s">
        <v>81</v>
      </c>
      <c r="AV425" s="13" t="s">
        <v>79</v>
      </c>
      <c r="AW425" s="13" t="s">
        <v>33</v>
      </c>
      <c r="AX425" s="13" t="s">
        <v>72</v>
      </c>
      <c r="AY425" s="243" t="s">
        <v>295</v>
      </c>
    </row>
    <row r="426" s="13" customFormat="1">
      <c r="A426" s="13"/>
      <c r="B426" s="233"/>
      <c r="C426" s="234"/>
      <c r="D426" s="235" t="s">
        <v>307</v>
      </c>
      <c r="E426" s="236" t="s">
        <v>21</v>
      </c>
      <c r="F426" s="237" t="s">
        <v>2381</v>
      </c>
      <c r="G426" s="234"/>
      <c r="H426" s="236" t="s">
        <v>21</v>
      </c>
      <c r="I426" s="238"/>
      <c r="J426" s="234"/>
      <c r="K426" s="234"/>
      <c r="L426" s="239"/>
      <c r="M426" s="240"/>
      <c r="N426" s="241"/>
      <c r="O426" s="241"/>
      <c r="P426" s="241"/>
      <c r="Q426" s="241"/>
      <c r="R426" s="241"/>
      <c r="S426" s="241"/>
      <c r="T426" s="242"/>
      <c r="U426" s="13"/>
      <c r="V426" s="13"/>
      <c r="W426" s="13"/>
      <c r="X426" s="13"/>
      <c r="Y426" s="13"/>
      <c r="Z426" s="13"/>
      <c r="AA426" s="13"/>
      <c r="AB426" s="13"/>
      <c r="AC426" s="13"/>
      <c r="AD426" s="13"/>
      <c r="AE426" s="13"/>
      <c r="AT426" s="243" t="s">
        <v>307</v>
      </c>
      <c r="AU426" s="243" t="s">
        <v>81</v>
      </c>
      <c r="AV426" s="13" t="s">
        <v>79</v>
      </c>
      <c r="AW426" s="13" t="s">
        <v>33</v>
      </c>
      <c r="AX426" s="13" t="s">
        <v>72</v>
      </c>
      <c r="AY426" s="243" t="s">
        <v>295</v>
      </c>
    </row>
    <row r="427" s="14" customFormat="1">
      <c r="A427" s="14"/>
      <c r="B427" s="244"/>
      <c r="C427" s="245"/>
      <c r="D427" s="235" t="s">
        <v>307</v>
      </c>
      <c r="E427" s="246" t="s">
        <v>21</v>
      </c>
      <c r="F427" s="247" t="s">
        <v>2517</v>
      </c>
      <c r="G427" s="245"/>
      <c r="H427" s="248">
        <v>6.7210000000000001</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307</v>
      </c>
      <c r="AU427" s="254" t="s">
        <v>81</v>
      </c>
      <c r="AV427" s="14" t="s">
        <v>81</v>
      </c>
      <c r="AW427" s="14" t="s">
        <v>33</v>
      </c>
      <c r="AX427" s="14" t="s">
        <v>72</v>
      </c>
      <c r="AY427" s="254" t="s">
        <v>295</v>
      </c>
    </row>
    <row r="428" s="13" customFormat="1">
      <c r="A428" s="13"/>
      <c r="B428" s="233"/>
      <c r="C428" s="234"/>
      <c r="D428" s="235" t="s">
        <v>307</v>
      </c>
      <c r="E428" s="236" t="s">
        <v>21</v>
      </c>
      <c r="F428" s="237" t="s">
        <v>2383</v>
      </c>
      <c r="G428" s="234"/>
      <c r="H428" s="236" t="s">
        <v>21</v>
      </c>
      <c r="I428" s="238"/>
      <c r="J428" s="234"/>
      <c r="K428" s="234"/>
      <c r="L428" s="239"/>
      <c r="M428" s="240"/>
      <c r="N428" s="241"/>
      <c r="O428" s="241"/>
      <c r="P428" s="241"/>
      <c r="Q428" s="241"/>
      <c r="R428" s="241"/>
      <c r="S428" s="241"/>
      <c r="T428" s="242"/>
      <c r="U428" s="13"/>
      <c r="V428" s="13"/>
      <c r="W428" s="13"/>
      <c r="X428" s="13"/>
      <c r="Y428" s="13"/>
      <c r="Z428" s="13"/>
      <c r="AA428" s="13"/>
      <c r="AB428" s="13"/>
      <c r="AC428" s="13"/>
      <c r="AD428" s="13"/>
      <c r="AE428" s="13"/>
      <c r="AT428" s="243" t="s">
        <v>307</v>
      </c>
      <c r="AU428" s="243" t="s">
        <v>81</v>
      </c>
      <c r="AV428" s="13" t="s">
        <v>79</v>
      </c>
      <c r="AW428" s="13" t="s">
        <v>33</v>
      </c>
      <c r="AX428" s="13" t="s">
        <v>72</v>
      </c>
      <c r="AY428" s="243" t="s">
        <v>295</v>
      </c>
    </row>
    <row r="429" s="14" customFormat="1">
      <c r="A429" s="14"/>
      <c r="B429" s="244"/>
      <c r="C429" s="245"/>
      <c r="D429" s="235" t="s">
        <v>307</v>
      </c>
      <c r="E429" s="246" t="s">
        <v>21</v>
      </c>
      <c r="F429" s="247" t="s">
        <v>2518</v>
      </c>
      <c r="G429" s="245"/>
      <c r="H429" s="248">
        <v>21.719000000000001</v>
      </c>
      <c r="I429" s="249"/>
      <c r="J429" s="245"/>
      <c r="K429" s="245"/>
      <c r="L429" s="250"/>
      <c r="M429" s="251"/>
      <c r="N429" s="252"/>
      <c r="O429" s="252"/>
      <c r="P429" s="252"/>
      <c r="Q429" s="252"/>
      <c r="R429" s="252"/>
      <c r="S429" s="252"/>
      <c r="T429" s="253"/>
      <c r="U429" s="14"/>
      <c r="V429" s="14"/>
      <c r="W429" s="14"/>
      <c r="X429" s="14"/>
      <c r="Y429" s="14"/>
      <c r="Z429" s="14"/>
      <c r="AA429" s="14"/>
      <c r="AB429" s="14"/>
      <c r="AC429" s="14"/>
      <c r="AD429" s="14"/>
      <c r="AE429" s="14"/>
      <c r="AT429" s="254" t="s">
        <v>307</v>
      </c>
      <c r="AU429" s="254" t="s">
        <v>81</v>
      </c>
      <c r="AV429" s="14" t="s">
        <v>81</v>
      </c>
      <c r="AW429" s="14" t="s">
        <v>33</v>
      </c>
      <c r="AX429" s="14" t="s">
        <v>72</v>
      </c>
      <c r="AY429" s="254" t="s">
        <v>295</v>
      </c>
    </row>
    <row r="430" s="14" customFormat="1">
      <c r="A430" s="14"/>
      <c r="B430" s="244"/>
      <c r="C430" s="245"/>
      <c r="D430" s="235" t="s">
        <v>307</v>
      </c>
      <c r="E430" s="246" t="s">
        <v>21</v>
      </c>
      <c r="F430" s="247" t="s">
        <v>2519</v>
      </c>
      <c r="G430" s="245"/>
      <c r="H430" s="248">
        <v>0.438</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307</v>
      </c>
      <c r="AU430" s="254" t="s">
        <v>81</v>
      </c>
      <c r="AV430" s="14" t="s">
        <v>81</v>
      </c>
      <c r="AW430" s="14" t="s">
        <v>33</v>
      </c>
      <c r="AX430" s="14" t="s">
        <v>72</v>
      </c>
      <c r="AY430" s="254" t="s">
        <v>295</v>
      </c>
    </row>
    <row r="431" s="16" customFormat="1">
      <c r="A431" s="16"/>
      <c r="B431" s="270"/>
      <c r="C431" s="271"/>
      <c r="D431" s="235" t="s">
        <v>307</v>
      </c>
      <c r="E431" s="272" t="s">
        <v>21</v>
      </c>
      <c r="F431" s="273" t="s">
        <v>433</v>
      </c>
      <c r="G431" s="271"/>
      <c r="H431" s="274">
        <v>28.878</v>
      </c>
      <c r="I431" s="275"/>
      <c r="J431" s="271"/>
      <c r="K431" s="271"/>
      <c r="L431" s="276"/>
      <c r="M431" s="277"/>
      <c r="N431" s="278"/>
      <c r="O431" s="278"/>
      <c r="P431" s="278"/>
      <c r="Q431" s="278"/>
      <c r="R431" s="278"/>
      <c r="S431" s="278"/>
      <c r="T431" s="279"/>
      <c r="U431" s="16"/>
      <c r="V431" s="16"/>
      <c r="W431" s="16"/>
      <c r="X431" s="16"/>
      <c r="Y431" s="16"/>
      <c r="Z431" s="16"/>
      <c r="AA431" s="16"/>
      <c r="AB431" s="16"/>
      <c r="AC431" s="16"/>
      <c r="AD431" s="16"/>
      <c r="AE431" s="16"/>
      <c r="AT431" s="280" t="s">
        <v>307</v>
      </c>
      <c r="AU431" s="280" t="s">
        <v>81</v>
      </c>
      <c r="AV431" s="16" t="s">
        <v>92</v>
      </c>
      <c r="AW431" s="16" t="s">
        <v>33</v>
      </c>
      <c r="AX431" s="16" t="s">
        <v>72</v>
      </c>
      <c r="AY431" s="280" t="s">
        <v>295</v>
      </c>
    </row>
    <row r="432" s="15" customFormat="1">
      <c r="A432" s="15"/>
      <c r="B432" s="255"/>
      <c r="C432" s="256"/>
      <c r="D432" s="235" t="s">
        <v>307</v>
      </c>
      <c r="E432" s="257" t="s">
        <v>21</v>
      </c>
      <c r="F432" s="258" t="s">
        <v>312</v>
      </c>
      <c r="G432" s="256"/>
      <c r="H432" s="259">
        <v>38.139000000000003</v>
      </c>
      <c r="I432" s="260"/>
      <c r="J432" s="256"/>
      <c r="K432" s="256"/>
      <c r="L432" s="261"/>
      <c r="M432" s="262"/>
      <c r="N432" s="263"/>
      <c r="O432" s="263"/>
      <c r="P432" s="263"/>
      <c r="Q432" s="263"/>
      <c r="R432" s="263"/>
      <c r="S432" s="263"/>
      <c r="T432" s="264"/>
      <c r="U432" s="15"/>
      <c r="V432" s="15"/>
      <c r="W432" s="15"/>
      <c r="X432" s="15"/>
      <c r="Y432" s="15"/>
      <c r="Z432" s="15"/>
      <c r="AA432" s="15"/>
      <c r="AB432" s="15"/>
      <c r="AC432" s="15"/>
      <c r="AD432" s="15"/>
      <c r="AE432" s="15"/>
      <c r="AT432" s="265" t="s">
        <v>307</v>
      </c>
      <c r="AU432" s="265" t="s">
        <v>81</v>
      </c>
      <c r="AV432" s="15" t="s">
        <v>303</v>
      </c>
      <c r="AW432" s="15" t="s">
        <v>33</v>
      </c>
      <c r="AX432" s="15" t="s">
        <v>79</v>
      </c>
      <c r="AY432" s="265" t="s">
        <v>295</v>
      </c>
    </row>
    <row r="433" s="2" customFormat="1" ht="44.25" customHeight="1">
      <c r="A433" s="40"/>
      <c r="B433" s="41"/>
      <c r="C433" s="215" t="s">
        <v>1499</v>
      </c>
      <c r="D433" s="215" t="s">
        <v>298</v>
      </c>
      <c r="E433" s="216" t="s">
        <v>1659</v>
      </c>
      <c r="F433" s="217" t="s">
        <v>1660</v>
      </c>
      <c r="G433" s="218" t="s">
        <v>301</v>
      </c>
      <c r="H433" s="219">
        <v>3.8999999999999999</v>
      </c>
      <c r="I433" s="220"/>
      <c r="J433" s="221">
        <f>ROUND(I433*H433,2)</f>
        <v>0</v>
      </c>
      <c r="K433" s="217" t="s">
        <v>302</v>
      </c>
      <c r="L433" s="46"/>
      <c r="M433" s="222" t="s">
        <v>21</v>
      </c>
      <c r="N433" s="223" t="s">
        <v>43</v>
      </c>
      <c r="O433" s="86"/>
      <c r="P433" s="224">
        <f>O433*H433</f>
        <v>0</v>
      </c>
      <c r="Q433" s="224">
        <v>0</v>
      </c>
      <c r="R433" s="224">
        <f>Q433*H433</f>
        <v>0</v>
      </c>
      <c r="S433" s="224">
        <v>0</v>
      </c>
      <c r="T433" s="225">
        <f>S433*H433</f>
        <v>0</v>
      </c>
      <c r="U433" s="40"/>
      <c r="V433" s="40"/>
      <c r="W433" s="40"/>
      <c r="X433" s="40"/>
      <c r="Y433" s="40"/>
      <c r="Z433" s="40"/>
      <c r="AA433" s="40"/>
      <c r="AB433" s="40"/>
      <c r="AC433" s="40"/>
      <c r="AD433" s="40"/>
      <c r="AE433" s="40"/>
      <c r="AR433" s="226" t="s">
        <v>373</v>
      </c>
      <c r="AT433" s="226" t="s">
        <v>298</v>
      </c>
      <c r="AU433" s="226" t="s">
        <v>81</v>
      </c>
      <c r="AY433" s="19" t="s">
        <v>295</v>
      </c>
      <c r="BE433" s="227">
        <f>IF(N433="základní",J433,0)</f>
        <v>0</v>
      </c>
      <c r="BF433" s="227">
        <f>IF(N433="snížená",J433,0)</f>
        <v>0</v>
      </c>
      <c r="BG433" s="227">
        <f>IF(N433="zákl. přenesená",J433,0)</f>
        <v>0</v>
      </c>
      <c r="BH433" s="227">
        <f>IF(N433="sníž. přenesená",J433,0)</f>
        <v>0</v>
      </c>
      <c r="BI433" s="227">
        <f>IF(N433="nulová",J433,0)</f>
        <v>0</v>
      </c>
      <c r="BJ433" s="19" t="s">
        <v>79</v>
      </c>
      <c r="BK433" s="227">
        <f>ROUND(I433*H433,2)</f>
        <v>0</v>
      </c>
      <c r="BL433" s="19" t="s">
        <v>373</v>
      </c>
      <c r="BM433" s="226" t="s">
        <v>2520</v>
      </c>
    </row>
    <row r="434" s="2" customFormat="1">
      <c r="A434" s="40"/>
      <c r="B434" s="41"/>
      <c r="C434" s="42"/>
      <c r="D434" s="228" t="s">
        <v>305</v>
      </c>
      <c r="E434" s="42"/>
      <c r="F434" s="229" t="s">
        <v>1662</v>
      </c>
      <c r="G434" s="42"/>
      <c r="H434" s="42"/>
      <c r="I434" s="230"/>
      <c r="J434" s="42"/>
      <c r="K434" s="42"/>
      <c r="L434" s="46"/>
      <c r="M434" s="231"/>
      <c r="N434" s="232"/>
      <c r="O434" s="86"/>
      <c r="P434" s="86"/>
      <c r="Q434" s="86"/>
      <c r="R434" s="86"/>
      <c r="S434" s="86"/>
      <c r="T434" s="87"/>
      <c r="U434" s="40"/>
      <c r="V434" s="40"/>
      <c r="W434" s="40"/>
      <c r="X434" s="40"/>
      <c r="Y434" s="40"/>
      <c r="Z434" s="40"/>
      <c r="AA434" s="40"/>
      <c r="AB434" s="40"/>
      <c r="AC434" s="40"/>
      <c r="AD434" s="40"/>
      <c r="AE434" s="40"/>
      <c r="AT434" s="19" t="s">
        <v>305</v>
      </c>
      <c r="AU434" s="19" t="s">
        <v>81</v>
      </c>
    </row>
    <row r="435" s="14" customFormat="1">
      <c r="A435" s="14"/>
      <c r="B435" s="244"/>
      <c r="C435" s="245"/>
      <c r="D435" s="235" t="s">
        <v>307</v>
      </c>
      <c r="E435" s="246" t="s">
        <v>21</v>
      </c>
      <c r="F435" s="247" t="s">
        <v>2387</v>
      </c>
      <c r="G435" s="245"/>
      <c r="H435" s="248">
        <v>2.25</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307</v>
      </c>
      <c r="AU435" s="254" t="s">
        <v>81</v>
      </c>
      <c r="AV435" s="14" t="s">
        <v>81</v>
      </c>
      <c r="AW435" s="14" t="s">
        <v>33</v>
      </c>
      <c r="AX435" s="14" t="s">
        <v>72</v>
      </c>
      <c r="AY435" s="254" t="s">
        <v>295</v>
      </c>
    </row>
    <row r="436" s="14" customFormat="1">
      <c r="A436" s="14"/>
      <c r="B436" s="244"/>
      <c r="C436" s="245"/>
      <c r="D436" s="235" t="s">
        <v>307</v>
      </c>
      <c r="E436" s="246" t="s">
        <v>21</v>
      </c>
      <c r="F436" s="247" t="s">
        <v>2388</v>
      </c>
      <c r="G436" s="245"/>
      <c r="H436" s="248">
        <v>1.6499999999999999</v>
      </c>
      <c r="I436" s="249"/>
      <c r="J436" s="245"/>
      <c r="K436" s="245"/>
      <c r="L436" s="250"/>
      <c r="M436" s="251"/>
      <c r="N436" s="252"/>
      <c r="O436" s="252"/>
      <c r="P436" s="252"/>
      <c r="Q436" s="252"/>
      <c r="R436" s="252"/>
      <c r="S436" s="252"/>
      <c r="T436" s="253"/>
      <c r="U436" s="14"/>
      <c r="V436" s="14"/>
      <c r="W436" s="14"/>
      <c r="X436" s="14"/>
      <c r="Y436" s="14"/>
      <c r="Z436" s="14"/>
      <c r="AA436" s="14"/>
      <c r="AB436" s="14"/>
      <c r="AC436" s="14"/>
      <c r="AD436" s="14"/>
      <c r="AE436" s="14"/>
      <c r="AT436" s="254" t="s">
        <v>307</v>
      </c>
      <c r="AU436" s="254" t="s">
        <v>81</v>
      </c>
      <c r="AV436" s="14" t="s">
        <v>81</v>
      </c>
      <c r="AW436" s="14" t="s">
        <v>33</v>
      </c>
      <c r="AX436" s="14" t="s">
        <v>72</v>
      </c>
      <c r="AY436" s="254" t="s">
        <v>295</v>
      </c>
    </row>
    <row r="437" s="15" customFormat="1">
      <c r="A437" s="15"/>
      <c r="B437" s="255"/>
      <c r="C437" s="256"/>
      <c r="D437" s="235" t="s">
        <v>307</v>
      </c>
      <c r="E437" s="257" t="s">
        <v>21</v>
      </c>
      <c r="F437" s="258" t="s">
        <v>312</v>
      </c>
      <c r="G437" s="256"/>
      <c r="H437" s="259">
        <v>3.8999999999999999</v>
      </c>
      <c r="I437" s="260"/>
      <c r="J437" s="256"/>
      <c r="K437" s="256"/>
      <c r="L437" s="261"/>
      <c r="M437" s="262"/>
      <c r="N437" s="263"/>
      <c r="O437" s="263"/>
      <c r="P437" s="263"/>
      <c r="Q437" s="263"/>
      <c r="R437" s="263"/>
      <c r="S437" s="263"/>
      <c r="T437" s="264"/>
      <c r="U437" s="15"/>
      <c r="V437" s="15"/>
      <c r="W437" s="15"/>
      <c r="X437" s="15"/>
      <c r="Y437" s="15"/>
      <c r="Z437" s="15"/>
      <c r="AA437" s="15"/>
      <c r="AB437" s="15"/>
      <c r="AC437" s="15"/>
      <c r="AD437" s="15"/>
      <c r="AE437" s="15"/>
      <c r="AT437" s="265" t="s">
        <v>307</v>
      </c>
      <c r="AU437" s="265" t="s">
        <v>81</v>
      </c>
      <c r="AV437" s="15" t="s">
        <v>303</v>
      </c>
      <c r="AW437" s="15" t="s">
        <v>33</v>
      </c>
      <c r="AX437" s="15" t="s">
        <v>79</v>
      </c>
      <c r="AY437" s="265" t="s">
        <v>295</v>
      </c>
    </row>
    <row r="438" s="2" customFormat="1" ht="16.5" customHeight="1">
      <c r="A438" s="40"/>
      <c r="B438" s="41"/>
      <c r="C438" s="286" t="s">
        <v>1501</v>
      </c>
      <c r="D438" s="286" t="s">
        <v>947</v>
      </c>
      <c r="E438" s="287" t="s">
        <v>1174</v>
      </c>
      <c r="F438" s="288" t="s">
        <v>1175</v>
      </c>
      <c r="G438" s="289" t="s">
        <v>301</v>
      </c>
      <c r="H438" s="290">
        <v>4.0949999999999998</v>
      </c>
      <c r="I438" s="291"/>
      <c r="J438" s="292">
        <f>ROUND(I438*H438,2)</f>
        <v>0</v>
      </c>
      <c r="K438" s="288" t="s">
        <v>302</v>
      </c>
      <c r="L438" s="293"/>
      <c r="M438" s="294" t="s">
        <v>21</v>
      </c>
      <c r="N438" s="295" t="s">
        <v>43</v>
      </c>
      <c r="O438" s="86"/>
      <c r="P438" s="224">
        <f>O438*H438</f>
        <v>0</v>
      </c>
      <c r="Q438" s="224">
        <v>1.0000000000000001E-05</v>
      </c>
      <c r="R438" s="224">
        <f>Q438*H438</f>
        <v>4.0949999999999999E-05</v>
      </c>
      <c r="S438" s="224">
        <v>0</v>
      </c>
      <c r="T438" s="225">
        <f>S438*H438</f>
        <v>0</v>
      </c>
      <c r="U438" s="40"/>
      <c r="V438" s="40"/>
      <c r="W438" s="40"/>
      <c r="X438" s="40"/>
      <c r="Y438" s="40"/>
      <c r="Z438" s="40"/>
      <c r="AA438" s="40"/>
      <c r="AB438" s="40"/>
      <c r="AC438" s="40"/>
      <c r="AD438" s="40"/>
      <c r="AE438" s="40"/>
      <c r="AR438" s="226" t="s">
        <v>997</v>
      </c>
      <c r="AT438" s="226" t="s">
        <v>947</v>
      </c>
      <c r="AU438" s="226" t="s">
        <v>81</v>
      </c>
      <c r="AY438" s="19" t="s">
        <v>295</v>
      </c>
      <c r="BE438" s="227">
        <f>IF(N438="základní",J438,0)</f>
        <v>0</v>
      </c>
      <c r="BF438" s="227">
        <f>IF(N438="snížená",J438,0)</f>
        <v>0</v>
      </c>
      <c r="BG438" s="227">
        <f>IF(N438="zákl. přenesená",J438,0)</f>
        <v>0</v>
      </c>
      <c r="BH438" s="227">
        <f>IF(N438="sníž. přenesená",J438,0)</f>
        <v>0</v>
      </c>
      <c r="BI438" s="227">
        <f>IF(N438="nulová",J438,0)</f>
        <v>0</v>
      </c>
      <c r="BJ438" s="19" t="s">
        <v>79</v>
      </c>
      <c r="BK438" s="227">
        <f>ROUND(I438*H438,2)</f>
        <v>0</v>
      </c>
      <c r="BL438" s="19" t="s">
        <v>373</v>
      </c>
      <c r="BM438" s="226" t="s">
        <v>2521</v>
      </c>
    </row>
    <row r="439" s="14" customFormat="1">
      <c r="A439" s="14"/>
      <c r="B439" s="244"/>
      <c r="C439" s="245"/>
      <c r="D439" s="235" t="s">
        <v>307</v>
      </c>
      <c r="E439" s="245"/>
      <c r="F439" s="247" t="s">
        <v>2522</v>
      </c>
      <c r="G439" s="245"/>
      <c r="H439" s="248">
        <v>4.0949999999999998</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307</v>
      </c>
      <c r="AU439" s="254" t="s">
        <v>81</v>
      </c>
      <c r="AV439" s="14" t="s">
        <v>81</v>
      </c>
      <c r="AW439" s="14" t="s">
        <v>4</v>
      </c>
      <c r="AX439" s="14" t="s">
        <v>79</v>
      </c>
      <c r="AY439" s="254" t="s">
        <v>295</v>
      </c>
    </row>
    <row r="440" s="2" customFormat="1" ht="33" customHeight="1">
      <c r="A440" s="40"/>
      <c r="B440" s="41"/>
      <c r="C440" s="215" t="s">
        <v>1506</v>
      </c>
      <c r="D440" s="215" t="s">
        <v>298</v>
      </c>
      <c r="E440" s="216" t="s">
        <v>1667</v>
      </c>
      <c r="F440" s="217" t="s">
        <v>1668</v>
      </c>
      <c r="G440" s="218" t="s">
        <v>301</v>
      </c>
      <c r="H440" s="219">
        <v>68.900000000000006</v>
      </c>
      <c r="I440" s="220"/>
      <c r="J440" s="221">
        <f>ROUND(I440*H440,2)</f>
        <v>0</v>
      </c>
      <c r="K440" s="217" t="s">
        <v>302</v>
      </c>
      <c r="L440" s="46"/>
      <c r="M440" s="222" t="s">
        <v>21</v>
      </c>
      <c r="N440" s="223" t="s">
        <v>43</v>
      </c>
      <c r="O440" s="86"/>
      <c r="P440" s="224">
        <f>O440*H440</f>
        <v>0</v>
      </c>
      <c r="Q440" s="224">
        <v>0.00020000000000000001</v>
      </c>
      <c r="R440" s="224">
        <f>Q440*H440</f>
        <v>0.013780000000000002</v>
      </c>
      <c r="S440" s="224">
        <v>0</v>
      </c>
      <c r="T440" s="225">
        <f>S440*H440</f>
        <v>0</v>
      </c>
      <c r="U440" s="40"/>
      <c r="V440" s="40"/>
      <c r="W440" s="40"/>
      <c r="X440" s="40"/>
      <c r="Y440" s="40"/>
      <c r="Z440" s="40"/>
      <c r="AA440" s="40"/>
      <c r="AB440" s="40"/>
      <c r="AC440" s="40"/>
      <c r="AD440" s="40"/>
      <c r="AE440" s="40"/>
      <c r="AR440" s="226" t="s">
        <v>373</v>
      </c>
      <c r="AT440" s="226" t="s">
        <v>298</v>
      </c>
      <c r="AU440" s="226" t="s">
        <v>81</v>
      </c>
      <c r="AY440" s="19" t="s">
        <v>295</v>
      </c>
      <c r="BE440" s="227">
        <f>IF(N440="základní",J440,0)</f>
        <v>0</v>
      </c>
      <c r="BF440" s="227">
        <f>IF(N440="snížená",J440,0)</f>
        <v>0</v>
      </c>
      <c r="BG440" s="227">
        <f>IF(N440="zákl. přenesená",J440,0)</f>
        <v>0</v>
      </c>
      <c r="BH440" s="227">
        <f>IF(N440="sníž. přenesená",J440,0)</f>
        <v>0</v>
      </c>
      <c r="BI440" s="227">
        <f>IF(N440="nulová",J440,0)</f>
        <v>0</v>
      </c>
      <c r="BJ440" s="19" t="s">
        <v>79</v>
      </c>
      <c r="BK440" s="227">
        <f>ROUND(I440*H440,2)</f>
        <v>0</v>
      </c>
      <c r="BL440" s="19" t="s">
        <v>373</v>
      </c>
      <c r="BM440" s="226" t="s">
        <v>2523</v>
      </c>
    </row>
    <row r="441" s="2" customFormat="1">
      <c r="A441" s="40"/>
      <c r="B441" s="41"/>
      <c r="C441" s="42"/>
      <c r="D441" s="228" t="s">
        <v>305</v>
      </c>
      <c r="E441" s="42"/>
      <c r="F441" s="229" t="s">
        <v>1670</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305</v>
      </c>
      <c r="AU441" s="19" t="s">
        <v>81</v>
      </c>
    </row>
    <row r="442" s="13" customFormat="1">
      <c r="A442" s="13"/>
      <c r="B442" s="233"/>
      <c r="C442" s="234"/>
      <c r="D442" s="235" t="s">
        <v>307</v>
      </c>
      <c r="E442" s="236" t="s">
        <v>21</v>
      </c>
      <c r="F442" s="237" t="s">
        <v>2510</v>
      </c>
      <c r="G442" s="234"/>
      <c r="H442" s="236" t="s">
        <v>21</v>
      </c>
      <c r="I442" s="238"/>
      <c r="J442" s="234"/>
      <c r="K442" s="234"/>
      <c r="L442" s="239"/>
      <c r="M442" s="240"/>
      <c r="N442" s="241"/>
      <c r="O442" s="241"/>
      <c r="P442" s="241"/>
      <c r="Q442" s="241"/>
      <c r="R442" s="241"/>
      <c r="S442" s="241"/>
      <c r="T442" s="242"/>
      <c r="U442" s="13"/>
      <c r="V442" s="13"/>
      <c r="W442" s="13"/>
      <c r="X442" s="13"/>
      <c r="Y442" s="13"/>
      <c r="Z442" s="13"/>
      <c r="AA442" s="13"/>
      <c r="AB442" s="13"/>
      <c r="AC442" s="13"/>
      <c r="AD442" s="13"/>
      <c r="AE442" s="13"/>
      <c r="AT442" s="243" t="s">
        <v>307</v>
      </c>
      <c r="AU442" s="243" t="s">
        <v>81</v>
      </c>
      <c r="AV442" s="13" t="s">
        <v>79</v>
      </c>
      <c r="AW442" s="13" t="s">
        <v>33</v>
      </c>
      <c r="AX442" s="13" t="s">
        <v>72</v>
      </c>
      <c r="AY442" s="243" t="s">
        <v>295</v>
      </c>
    </row>
    <row r="443" s="14" customFormat="1">
      <c r="A443" s="14"/>
      <c r="B443" s="244"/>
      <c r="C443" s="245"/>
      <c r="D443" s="235" t="s">
        <v>307</v>
      </c>
      <c r="E443" s="246" t="s">
        <v>21</v>
      </c>
      <c r="F443" s="247" t="s">
        <v>2367</v>
      </c>
      <c r="G443" s="245"/>
      <c r="H443" s="248">
        <v>2.8799999999999999</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307</v>
      </c>
      <c r="AU443" s="254" t="s">
        <v>81</v>
      </c>
      <c r="AV443" s="14" t="s">
        <v>81</v>
      </c>
      <c r="AW443" s="14" t="s">
        <v>33</v>
      </c>
      <c r="AX443" s="14" t="s">
        <v>72</v>
      </c>
      <c r="AY443" s="254" t="s">
        <v>295</v>
      </c>
    </row>
    <row r="444" s="14" customFormat="1">
      <c r="A444" s="14"/>
      <c r="B444" s="244"/>
      <c r="C444" s="245"/>
      <c r="D444" s="235" t="s">
        <v>307</v>
      </c>
      <c r="E444" s="246" t="s">
        <v>21</v>
      </c>
      <c r="F444" s="247" t="s">
        <v>2368</v>
      </c>
      <c r="G444" s="245"/>
      <c r="H444" s="248">
        <v>4.0899999999999999</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307</v>
      </c>
      <c r="AU444" s="254" t="s">
        <v>81</v>
      </c>
      <c r="AV444" s="14" t="s">
        <v>81</v>
      </c>
      <c r="AW444" s="14" t="s">
        <v>33</v>
      </c>
      <c r="AX444" s="14" t="s">
        <v>72</v>
      </c>
      <c r="AY444" s="254" t="s">
        <v>295</v>
      </c>
    </row>
    <row r="445" s="14" customFormat="1">
      <c r="A445" s="14"/>
      <c r="B445" s="244"/>
      <c r="C445" s="245"/>
      <c r="D445" s="235" t="s">
        <v>307</v>
      </c>
      <c r="E445" s="246" t="s">
        <v>21</v>
      </c>
      <c r="F445" s="247" t="s">
        <v>2376</v>
      </c>
      <c r="G445" s="245"/>
      <c r="H445" s="248">
        <v>13.23</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307</v>
      </c>
      <c r="AU445" s="254" t="s">
        <v>81</v>
      </c>
      <c r="AV445" s="14" t="s">
        <v>81</v>
      </c>
      <c r="AW445" s="14" t="s">
        <v>33</v>
      </c>
      <c r="AX445" s="14" t="s">
        <v>72</v>
      </c>
      <c r="AY445" s="254" t="s">
        <v>295</v>
      </c>
    </row>
    <row r="446" s="16" customFormat="1">
      <c r="A446" s="16"/>
      <c r="B446" s="270"/>
      <c r="C446" s="271"/>
      <c r="D446" s="235" t="s">
        <v>307</v>
      </c>
      <c r="E446" s="272" t="s">
        <v>21</v>
      </c>
      <c r="F446" s="273" t="s">
        <v>433</v>
      </c>
      <c r="G446" s="271"/>
      <c r="H446" s="274">
        <v>20.199999999999999</v>
      </c>
      <c r="I446" s="275"/>
      <c r="J446" s="271"/>
      <c r="K446" s="271"/>
      <c r="L446" s="276"/>
      <c r="M446" s="277"/>
      <c r="N446" s="278"/>
      <c r="O446" s="278"/>
      <c r="P446" s="278"/>
      <c r="Q446" s="278"/>
      <c r="R446" s="278"/>
      <c r="S446" s="278"/>
      <c r="T446" s="279"/>
      <c r="U446" s="16"/>
      <c r="V446" s="16"/>
      <c r="W446" s="16"/>
      <c r="X446" s="16"/>
      <c r="Y446" s="16"/>
      <c r="Z446" s="16"/>
      <c r="AA446" s="16"/>
      <c r="AB446" s="16"/>
      <c r="AC446" s="16"/>
      <c r="AD446" s="16"/>
      <c r="AE446" s="16"/>
      <c r="AT446" s="280" t="s">
        <v>307</v>
      </c>
      <c r="AU446" s="280" t="s">
        <v>81</v>
      </c>
      <c r="AV446" s="16" t="s">
        <v>92</v>
      </c>
      <c r="AW446" s="16" t="s">
        <v>33</v>
      </c>
      <c r="AX446" s="16" t="s">
        <v>72</v>
      </c>
      <c r="AY446" s="280" t="s">
        <v>295</v>
      </c>
    </row>
    <row r="447" s="13" customFormat="1">
      <c r="A447" s="13"/>
      <c r="B447" s="233"/>
      <c r="C447" s="234"/>
      <c r="D447" s="235" t="s">
        <v>307</v>
      </c>
      <c r="E447" s="236" t="s">
        <v>21</v>
      </c>
      <c r="F447" s="237" t="s">
        <v>1672</v>
      </c>
      <c r="G447" s="234"/>
      <c r="H447" s="236" t="s">
        <v>21</v>
      </c>
      <c r="I447" s="238"/>
      <c r="J447" s="234"/>
      <c r="K447" s="234"/>
      <c r="L447" s="239"/>
      <c r="M447" s="240"/>
      <c r="N447" s="241"/>
      <c r="O447" s="241"/>
      <c r="P447" s="241"/>
      <c r="Q447" s="241"/>
      <c r="R447" s="241"/>
      <c r="S447" s="241"/>
      <c r="T447" s="242"/>
      <c r="U447" s="13"/>
      <c r="V447" s="13"/>
      <c r="W447" s="13"/>
      <c r="X447" s="13"/>
      <c r="Y447" s="13"/>
      <c r="Z447" s="13"/>
      <c r="AA447" s="13"/>
      <c r="AB447" s="13"/>
      <c r="AC447" s="13"/>
      <c r="AD447" s="13"/>
      <c r="AE447" s="13"/>
      <c r="AT447" s="243" t="s">
        <v>307</v>
      </c>
      <c r="AU447" s="243" t="s">
        <v>81</v>
      </c>
      <c r="AV447" s="13" t="s">
        <v>79</v>
      </c>
      <c r="AW447" s="13" t="s">
        <v>33</v>
      </c>
      <c r="AX447" s="13" t="s">
        <v>72</v>
      </c>
      <c r="AY447" s="243" t="s">
        <v>295</v>
      </c>
    </row>
    <row r="448" s="13" customFormat="1">
      <c r="A448" s="13"/>
      <c r="B448" s="233"/>
      <c r="C448" s="234"/>
      <c r="D448" s="235" t="s">
        <v>307</v>
      </c>
      <c r="E448" s="236" t="s">
        <v>21</v>
      </c>
      <c r="F448" s="237" t="s">
        <v>2381</v>
      </c>
      <c r="G448" s="234"/>
      <c r="H448" s="236" t="s">
        <v>21</v>
      </c>
      <c r="I448" s="238"/>
      <c r="J448" s="234"/>
      <c r="K448" s="234"/>
      <c r="L448" s="239"/>
      <c r="M448" s="240"/>
      <c r="N448" s="241"/>
      <c r="O448" s="241"/>
      <c r="P448" s="241"/>
      <c r="Q448" s="241"/>
      <c r="R448" s="241"/>
      <c r="S448" s="241"/>
      <c r="T448" s="242"/>
      <c r="U448" s="13"/>
      <c r="V448" s="13"/>
      <c r="W448" s="13"/>
      <c r="X448" s="13"/>
      <c r="Y448" s="13"/>
      <c r="Z448" s="13"/>
      <c r="AA448" s="13"/>
      <c r="AB448" s="13"/>
      <c r="AC448" s="13"/>
      <c r="AD448" s="13"/>
      <c r="AE448" s="13"/>
      <c r="AT448" s="243" t="s">
        <v>307</v>
      </c>
      <c r="AU448" s="243" t="s">
        <v>81</v>
      </c>
      <c r="AV448" s="13" t="s">
        <v>79</v>
      </c>
      <c r="AW448" s="13" t="s">
        <v>33</v>
      </c>
      <c r="AX448" s="13" t="s">
        <v>72</v>
      </c>
      <c r="AY448" s="243" t="s">
        <v>295</v>
      </c>
    </row>
    <row r="449" s="14" customFormat="1">
      <c r="A449" s="14"/>
      <c r="B449" s="244"/>
      <c r="C449" s="245"/>
      <c r="D449" s="235" t="s">
        <v>307</v>
      </c>
      <c r="E449" s="246" t="s">
        <v>21</v>
      </c>
      <c r="F449" s="247" t="s">
        <v>2524</v>
      </c>
      <c r="G449" s="245"/>
      <c r="H449" s="248">
        <v>11.375</v>
      </c>
      <c r="I449" s="249"/>
      <c r="J449" s="245"/>
      <c r="K449" s="245"/>
      <c r="L449" s="250"/>
      <c r="M449" s="251"/>
      <c r="N449" s="252"/>
      <c r="O449" s="252"/>
      <c r="P449" s="252"/>
      <c r="Q449" s="252"/>
      <c r="R449" s="252"/>
      <c r="S449" s="252"/>
      <c r="T449" s="253"/>
      <c r="U449" s="14"/>
      <c r="V449" s="14"/>
      <c r="W449" s="14"/>
      <c r="X449" s="14"/>
      <c r="Y449" s="14"/>
      <c r="Z449" s="14"/>
      <c r="AA449" s="14"/>
      <c r="AB449" s="14"/>
      <c r="AC449" s="14"/>
      <c r="AD449" s="14"/>
      <c r="AE449" s="14"/>
      <c r="AT449" s="254" t="s">
        <v>307</v>
      </c>
      <c r="AU449" s="254" t="s">
        <v>81</v>
      </c>
      <c r="AV449" s="14" t="s">
        <v>81</v>
      </c>
      <c r="AW449" s="14" t="s">
        <v>33</v>
      </c>
      <c r="AX449" s="14" t="s">
        <v>72</v>
      </c>
      <c r="AY449" s="254" t="s">
        <v>295</v>
      </c>
    </row>
    <row r="450" s="13" customFormat="1">
      <c r="A450" s="13"/>
      <c r="B450" s="233"/>
      <c r="C450" s="234"/>
      <c r="D450" s="235" t="s">
        <v>307</v>
      </c>
      <c r="E450" s="236" t="s">
        <v>21</v>
      </c>
      <c r="F450" s="237" t="s">
        <v>2383</v>
      </c>
      <c r="G450" s="234"/>
      <c r="H450" s="236" t="s">
        <v>21</v>
      </c>
      <c r="I450" s="238"/>
      <c r="J450" s="234"/>
      <c r="K450" s="234"/>
      <c r="L450" s="239"/>
      <c r="M450" s="240"/>
      <c r="N450" s="241"/>
      <c r="O450" s="241"/>
      <c r="P450" s="241"/>
      <c r="Q450" s="241"/>
      <c r="R450" s="241"/>
      <c r="S450" s="241"/>
      <c r="T450" s="242"/>
      <c r="U450" s="13"/>
      <c r="V450" s="13"/>
      <c r="W450" s="13"/>
      <c r="X450" s="13"/>
      <c r="Y450" s="13"/>
      <c r="Z450" s="13"/>
      <c r="AA450" s="13"/>
      <c r="AB450" s="13"/>
      <c r="AC450" s="13"/>
      <c r="AD450" s="13"/>
      <c r="AE450" s="13"/>
      <c r="AT450" s="243" t="s">
        <v>307</v>
      </c>
      <c r="AU450" s="243" t="s">
        <v>81</v>
      </c>
      <c r="AV450" s="13" t="s">
        <v>79</v>
      </c>
      <c r="AW450" s="13" t="s">
        <v>33</v>
      </c>
      <c r="AX450" s="13" t="s">
        <v>72</v>
      </c>
      <c r="AY450" s="243" t="s">
        <v>295</v>
      </c>
    </row>
    <row r="451" s="14" customFormat="1">
      <c r="A451" s="14"/>
      <c r="B451" s="244"/>
      <c r="C451" s="245"/>
      <c r="D451" s="235" t="s">
        <v>307</v>
      </c>
      <c r="E451" s="246" t="s">
        <v>21</v>
      </c>
      <c r="F451" s="247" t="s">
        <v>2525</v>
      </c>
      <c r="G451" s="245"/>
      <c r="H451" s="248">
        <v>36.700000000000003</v>
      </c>
      <c r="I451" s="249"/>
      <c r="J451" s="245"/>
      <c r="K451" s="245"/>
      <c r="L451" s="250"/>
      <c r="M451" s="251"/>
      <c r="N451" s="252"/>
      <c r="O451" s="252"/>
      <c r="P451" s="252"/>
      <c r="Q451" s="252"/>
      <c r="R451" s="252"/>
      <c r="S451" s="252"/>
      <c r="T451" s="253"/>
      <c r="U451" s="14"/>
      <c r="V451" s="14"/>
      <c r="W451" s="14"/>
      <c r="X451" s="14"/>
      <c r="Y451" s="14"/>
      <c r="Z451" s="14"/>
      <c r="AA451" s="14"/>
      <c r="AB451" s="14"/>
      <c r="AC451" s="14"/>
      <c r="AD451" s="14"/>
      <c r="AE451" s="14"/>
      <c r="AT451" s="254" t="s">
        <v>307</v>
      </c>
      <c r="AU451" s="254" t="s">
        <v>81</v>
      </c>
      <c r="AV451" s="14" t="s">
        <v>81</v>
      </c>
      <c r="AW451" s="14" t="s">
        <v>33</v>
      </c>
      <c r="AX451" s="14" t="s">
        <v>72</v>
      </c>
      <c r="AY451" s="254" t="s">
        <v>295</v>
      </c>
    </row>
    <row r="452" s="14" customFormat="1">
      <c r="A452" s="14"/>
      <c r="B452" s="244"/>
      <c r="C452" s="245"/>
      <c r="D452" s="235" t="s">
        <v>307</v>
      </c>
      <c r="E452" s="246" t="s">
        <v>21</v>
      </c>
      <c r="F452" s="247" t="s">
        <v>2385</v>
      </c>
      <c r="G452" s="245"/>
      <c r="H452" s="248">
        <v>0.625</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307</v>
      </c>
      <c r="AU452" s="254" t="s">
        <v>81</v>
      </c>
      <c r="AV452" s="14" t="s">
        <v>81</v>
      </c>
      <c r="AW452" s="14" t="s">
        <v>33</v>
      </c>
      <c r="AX452" s="14" t="s">
        <v>72</v>
      </c>
      <c r="AY452" s="254" t="s">
        <v>295</v>
      </c>
    </row>
    <row r="453" s="16" customFormat="1">
      <c r="A453" s="16"/>
      <c r="B453" s="270"/>
      <c r="C453" s="271"/>
      <c r="D453" s="235" t="s">
        <v>307</v>
      </c>
      <c r="E453" s="272" t="s">
        <v>21</v>
      </c>
      <c r="F453" s="273" t="s">
        <v>433</v>
      </c>
      <c r="G453" s="271"/>
      <c r="H453" s="274">
        <v>48.700000000000003</v>
      </c>
      <c r="I453" s="275"/>
      <c r="J453" s="271"/>
      <c r="K453" s="271"/>
      <c r="L453" s="276"/>
      <c r="M453" s="277"/>
      <c r="N453" s="278"/>
      <c r="O453" s="278"/>
      <c r="P453" s="278"/>
      <c r="Q453" s="278"/>
      <c r="R453" s="278"/>
      <c r="S453" s="278"/>
      <c r="T453" s="279"/>
      <c r="U453" s="16"/>
      <c r="V453" s="16"/>
      <c r="W453" s="16"/>
      <c r="X453" s="16"/>
      <c r="Y453" s="16"/>
      <c r="Z453" s="16"/>
      <c r="AA453" s="16"/>
      <c r="AB453" s="16"/>
      <c r="AC453" s="16"/>
      <c r="AD453" s="16"/>
      <c r="AE453" s="16"/>
      <c r="AT453" s="280" t="s">
        <v>307</v>
      </c>
      <c r="AU453" s="280" t="s">
        <v>81</v>
      </c>
      <c r="AV453" s="16" t="s">
        <v>92</v>
      </c>
      <c r="AW453" s="16" t="s">
        <v>33</v>
      </c>
      <c r="AX453" s="16" t="s">
        <v>72</v>
      </c>
      <c r="AY453" s="280" t="s">
        <v>295</v>
      </c>
    </row>
    <row r="454" s="15" customFormat="1">
      <c r="A454" s="15"/>
      <c r="B454" s="255"/>
      <c r="C454" s="256"/>
      <c r="D454" s="235" t="s">
        <v>307</v>
      </c>
      <c r="E454" s="257" t="s">
        <v>21</v>
      </c>
      <c r="F454" s="258" t="s">
        <v>312</v>
      </c>
      <c r="G454" s="256"/>
      <c r="H454" s="259">
        <v>68.900000000000006</v>
      </c>
      <c r="I454" s="260"/>
      <c r="J454" s="256"/>
      <c r="K454" s="256"/>
      <c r="L454" s="261"/>
      <c r="M454" s="262"/>
      <c r="N454" s="263"/>
      <c r="O454" s="263"/>
      <c r="P454" s="263"/>
      <c r="Q454" s="263"/>
      <c r="R454" s="263"/>
      <c r="S454" s="263"/>
      <c r="T454" s="264"/>
      <c r="U454" s="15"/>
      <c r="V454" s="15"/>
      <c r="W454" s="15"/>
      <c r="X454" s="15"/>
      <c r="Y454" s="15"/>
      <c r="Z454" s="15"/>
      <c r="AA454" s="15"/>
      <c r="AB454" s="15"/>
      <c r="AC454" s="15"/>
      <c r="AD454" s="15"/>
      <c r="AE454" s="15"/>
      <c r="AT454" s="265" t="s">
        <v>307</v>
      </c>
      <c r="AU454" s="265" t="s">
        <v>81</v>
      </c>
      <c r="AV454" s="15" t="s">
        <v>303</v>
      </c>
      <c r="AW454" s="15" t="s">
        <v>33</v>
      </c>
      <c r="AX454" s="15" t="s">
        <v>79</v>
      </c>
      <c r="AY454" s="265" t="s">
        <v>295</v>
      </c>
    </row>
    <row r="455" s="2" customFormat="1" ht="37.8" customHeight="1">
      <c r="A455" s="40"/>
      <c r="B455" s="41"/>
      <c r="C455" s="215" t="s">
        <v>1511</v>
      </c>
      <c r="D455" s="215" t="s">
        <v>298</v>
      </c>
      <c r="E455" s="216" t="s">
        <v>1685</v>
      </c>
      <c r="F455" s="217" t="s">
        <v>1686</v>
      </c>
      <c r="G455" s="218" t="s">
        <v>301</v>
      </c>
      <c r="H455" s="219">
        <v>68.900000000000006</v>
      </c>
      <c r="I455" s="220"/>
      <c r="J455" s="221">
        <f>ROUND(I455*H455,2)</f>
        <v>0</v>
      </c>
      <c r="K455" s="217" t="s">
        <v>302</v>
      </c>
      <c r="L455" s="46"/>
      <c r="M455" s="222" t="s">
        <v>21</v>
      </c>
      <c r="N455" s="223" t="s">
        <v>43</v>
      </c>
      <c r="O455" s="86"/>
      <c r="P455" s="224">
        <f>O455*H455</f>
        <v>0</v>
      </c>
      <c r="Q455" s="224">
        <v>0.00025999999999999998</v>
      </c>
      <c r="R455" s="224">
        <f>Q455*H455</f>
        <v>0.017913999999999999</v>
      </c>
      <c r="S455" s="224">
        <v>0</v>
      </c>
      <c r="T455" s="225">
        <f>S455*H455</f>
        <v>0</v>
      </c>
      <c r="U455" s="40"/>
      <c r="V455" s="40"/>
      <c r="W455" s="40"/>
      <c r="X455" s="40"/>
      <c r="Y455" s="40"/>
      <c r="Z455" s="40"/>
      <c r="AA455" s="40"/>
      <c r="AB455" s="40"/>
      <c r="AC455" s="40"/>
      <c r="AD455" s="40"/>
      <c r="AE455" s="40"/>
      <c r="AR455" s="226" t="s">
        <v>373</v>
      </c>
      <c r="AT455" s="226" t="s">
        <v>298</v>
      </c>
      <c r="AU455" s="226" t="s">
        <v>81</v>
      </c>
      <c r="AY455" s="19" t="s">
        <v>295</v>
      </c>
      <c r="BE455" s="227">
        <f>IF(N455="základní",J455,0)</f>
        <v>0</v>
      </c>
      <c r="BF455" s="227">
        <f>IF(N455="snížená",J455,0)</f>
        <v>0</v>
      </c>
      <c r="BG455" s="227">
        <f>IF(N455="zákl. přenesená",J455,0)</f>
        <v>0</v>
      </c>
      <c r="BH455" s="227">
        <f>IF(N455="sníž. přenesená",J455,0)</f>
        <v>0</v>
      </c>
      <c r="BI455" s="227">
        <f>IF(N455="nulová",J455,0)</f>
        <v>0</v>
      </c>
      <c r="BJ455" s="19" t="s">
        <v>79</v>
      </c>
      <c r="BK455" s="227">
        <f>ROUND(I455*H455,2)</f>
        <v>0</v>
      </c>
      <c r="BL455" s="19" t="s">
        <v>373</v>
      </c>
      <c r="BM455" s="226" t="s">
        <v>2526</v>
      </c>
    </row>
    <row r="456" s="2" customFormat="1">
      <c r="A456" s="40"/>
      <c r="B456" s="41"/>
      <c r="C456" s="42"/>
      <c r="D456" s="228" t="s">
        <v>305</v>
      </c>
      <c r="E456" s="42"/>
      <c r="F456" s="229" t="s">
        <v>1688</v>
      </c>
      <c r="G456" s="42"/>
      <c r="H456" s="42"/>
      <c r="I456" s="230"/>
      <c r="J456" s="42"/>
      <c r="K456" s="42"/>
      <c r="L456" s="46"/>
      <c r="M456" s="231"/>
      <c r="N456" s="232"/>
      <c r="O456" s="86"/>
      <c r="P456" s="86"/>
      <c r="Q456" s="86"/>
      <c r="R456" s="86"/>
      <c r="S456" s="86"/>
      <c r="T456" s="87"/>
      <c r="U456" s="40"/>
      <c r="V456" s="40"/>
      <c r="W456" s="40"/>
      <c r="X456" s="40"/>
      <c r="Y456" s="40"/>
      <c r="Z456" s="40"/>
      <c r="AA456" s="40"/>
      <c r="AB456" s="40"/>
      <c r="AC456" s="40"/>
      <c r="AD456" s="40"/>
      <c r="AE456" s="40"/>
      <c r="AT456" s="19" t="s">
        <v>305</v>
      </c>
      <c r="AU456" s="19" t="s">
        <v>81</v>
      </c>
    </row>
    <row r="457" s="13" customFormat="1">
      <c r="A457" s="13"/>
      <c r="B457" s="233"/>
      <c r="C457" s="234"/>
      <c r="D457" s="235" t="s">
        <v>307</v>
      </c>
      <c r="E457" s="236" t="s">
        <v>21</v>
      </c>
      <c r="F457" s="237" t="s">
        <v>2510</v>
      </c>
      <c r="G457" s="234"/>
      <c r="H457" s="236" t="s">
        <v>21</v>
      </c>
      <c r="I457" s="238"/>
      <c r="J457" s="234"/>
      <c r="K457" s="234"/>
      <c r="L457" s="239"/>
      <c r="M457" s="240"/>
      <c r="N457" s="241"/>
      <c r="O457" s="241"/>
      <c r="P457" s="241"/>
      <c r="Q457" s="241"/>
      <c r="R457" s="241"/>
      <c r="S457" s="241"/>
      <c r="T457" s="242"/>
      <c r="U457" s="13"/>
      <c r="V457" s="13"/>
      <c r="W457" s="13"/>
      <c r="X457" s="13"/>
      <c r="Y457" s="13"/>
      <c r="Z457" s="13"/>
      <c r="AA457" s="13"/>
      <c r="AB457" s="13"/>
      <c r="AC457" s="13"/>
      <c r="AD457" s="13"/>
      <c r="AE457" s="13"/>
      <c r="AT457" s="243" t="s">
        <v>307</v>
      </c>
      <c r="AU457" s="243" t="s">
        <v>81</v>
      </c>
      <c r="AV457" s="13" t="s">
        <v>79</v>
      </c>
      <c r="AW457" s="13" t="s">
        <v>33</v>
      </c>
      <c r="AX457" s="13" t="s">
        <v>72</v>
      </c>
      <c r="AY457" s="243" t="s">
        <v>295</v>
      </c>
    </row>
    <row r="458" s="14" customFormat="1">
      <c r="A458" s="14"/>
      <c r="B458" s="244"/>
      <c r="C458" s="245"/>
      <c r="D458" s="235" t="s">
        <v>307</v>
      </c>
      <c r="E458" s="246" t="s">
        <v>21</v>
      </c>
      <c r="F458" s="247" t="s">
        <v>2367</v>
      </c>
      <c r="G458" s="245"/>
      <c r="H458" s="248">
        <v>2.8799999999999999</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307</v>
      </c>
      <c r="AU458" s="254" t="s">
        <v>81</v>
      </c>
      <c r="AV458" s="14" t="s">
        <v>81</v>
      </c>
      <c r="AW458" s="14" t="s">
        <v>33</v>
      </c>
      <c r="AX458" s="14" t="s">
        <v>72</v>
      </c>
      <c r="AY458" s="254" t="s">
        <v>295</v>
      </c>
    </row>
    <row r="459" s="14" customFormat="1">
      <c r="A459" s="14"/>
      <c r="B459" s="244"/>
      <c r="C459" s="245"/>
      <c r="D459" s="235" t="s">
        <v>307</v>
      </c>
      <c r="E459" s="246" t="s">
        <v>21</v>
      </c>
      <c r="F459" s="247" t="s">
        <v>2368</v>
      </c>
      <c r="G459" s="245"/>
      <c r="H459" s="248">
        <v>4.0899999999999999</v>
      </c>
      <c r="I459" s="249"/>
      <c r="J459" s="245"/>
      <c r="K459" s="245"/>
      <c r="L459" s="250"/>
      <c r="M459" s="251"/>
      <c r="N459" s="252"/>
      <c r="O459" s="252"/>
      <c r="P459" s="252"/>
      <c r="Q459" s="252"/>
      <c r="R459" s="252"/>
      <c r="S459" s="252"/>
      <c r="T459" s="253"/>
      <c r="U459" s="14"/>
      <c r="V459" s="14"/>
      <c r="W459" s="14"/>
      <c r="X459" s="14"/>
      <c r="Y459" s="14"/>
      <c r="Z459" s="14"/>
      <c r="AA459" s="14"/>
      <c r="AB459" s="14"/>
      <c r="AC459" s="14"/>
      <c r="AD459" s="14"/>
      <c r="AE459" s="14"/>
      <c r="AT459" s="254" t="s">
        <v>307</v>
      </c>
      <c r="AU459" s="254" t="s">
        <v>81</v>
      </c>
      <c r="AV459" s="14" t="s">
        <v>81</v>
      </c>
      <c r="AW459" s="14" t="s">
        <v>33</v>
      </c>
      <c r="AX459" s="14" t="s">
        <v>72</v>
      </c>
      <c r="AY459" s="254" t="s">
        <v>295</v>
      </c>
    </row>
    <row r="460" s="14" customFormat="1">
      <c r="A460" s="14"/>
      <c r="B460" s="244"/>
      <c r="C460" s="245"/>
      <c r="D460" s="235" t="s">
        <v>307</v>
      </c>
      <c r="E460" s="246" t="s">
        <v>21</v>
      </c>
      <c r="F460" s="247" t="s">
        <v>2376</v>
      </c>
      <c r="G460" s="245"/>
      <c r="H460" s="248">
        <v>13.23</v>
      </c>
      <c r="I460" s="249"/>
      <c r="J460" s="245"/>
      <c r="K460" s="245"/>
      <c r="L460" s="250"/>
      <c r="M460" s="251"/>
      <c r="N460" s="252"/>
      <c r="O460" s="252"/>
      <c r="P460" s="252"/>
      <c r="Q460" s="252"/>
      <c r="R460" s="252"/>
      <c r="S460" s="252"/>
      <c r="T460" s="253"/>
      <c r="U460" s="14"/>
      <c r="V460" s="14"/>
      <c r="W460" s="14"/>
      <c r="X460" s="14"/>
      <c r="Y460" s="14"/>
      <c r="Z460" s="14"/>
      <c r="AA460" s="14"/>
      <c r="AB460" s="14"/>
      <c r="AC460" s="14"/>
      <c r="AD460" s="14"/>
      <c r="AE460" s="14"/>
      <c r="AT460" s="254" t="s">
        <v>307</v>
      </c>
      <c r="AU460" s="254" t="s">
        <v>81</v>
      </c>
      <c r="AV460" s="14" t="s">
        <v>81</v>
      </c>
      <c r="AW460" s="14" t="s">
        <v>33</v>
      </c>
      <c r="AX460" s="14" t="s">
        <v>72</v>
      </c>
      <c r="AY460" s="254" t="s">
        <v>295</v>
      </c>
    </row>
    <row r="461" s="16" customFormat="1">
      <c r="A461" s="16"/>
      <c r="B461" s="270"/>
      <c r="C461" s="271"/>
      <c r="D461" s="235" t="s">
        <v>307</v>
      </c>
      <c r="E461" s="272" t="s">
        <v>21</v>
      </c>
      <c r="F461" s="273" t="s">
        <v>433</v>
      </c>
      <c r="G461" s="271"/>
      <c r="H461" s="274">
        <v>20.199999999999999</v>
      </c>
      <c r="I461" s="275"/>
      <c r="J461" s="271"/>
      <c r="K461" s="271"/>
      <c r="L461" s="276"/>
      <c r="M461" s="277"/>
      <c r="N461" s="278"/>
      <c r="O461" s="278"/>
      <c r="P461" s="278"/>
      <c r="Q461" s="278"/>
      <c r="R461" s="278"/>
      <c r="S461" s="278"/>
      <c r="T461" s="279"/>
      <c r="U461" s="16"/>
      <c r="V461" s="16"/>
      <c r="W461" s="16"/>
      <c r="X461" s="16"/>
      <c r="Y461" s="16"/>
      <c r="Z461" s="16"/>
      <c r="AA461" s="16"/>
      <c r="AB461" s="16"/>
      <c r="AC461" s="16"/>
      <c r="AD461" s="16"/>
      <c r="AE461" s="16"/>
      <c r="AT461" s="280" t="s">
        <v>307</v>
      </c>
      <c r="AU461" s="280" t="s">
        <v>81</v>
      </c>
      <c r="AV461" s="16" t="s">
        <v>92</v>
      </c>
      <c r="AW461" s="16" t="s">
        <v>33</v>
      </c>
      <c r="AX461" s="16" t="s">
        <v>72</v>
      </c>
      <c r="AY461" s="280" t="s">
        <v>295</v>
      </c>
    </row>
    <row r="462" s="13" customFormat="1">
      <c r="A462" s="13"/>
      <c r="B462" s="233"/>
      <c r="C462" s="234"/>
      <c r="D462" s="235" t="s">
        <v>307</v>
      </c>
      <c r="E462" s="236" t="s">
        <v>21</v>
      </c>
      <c r="F462" s="237" t="s">
        <v>1672</v>
      </c>
      <c r="G462" s="234"/>
      <c r="H462" s="236" t="s">
        <v>21</v>
      </c>
      <c r="I462" s="238"/>
      <c r="J462" s="234"/>
      <c r="K462" s="234"/>
      <c r="L462" s="239"/>
      <c r="M462" s="240"/>
      <c r="N462" s="241"/>
      <c r="O462" s="241"/>
      <c r="P462" s="241"/>
      <c r="Q462" s="241"/>
      <c r="R462" s="241"/>
      <c r="S462" s="241"/>
      <c r="T462" s="242"/>
      <c r="U462" s="13"/>
      <c r="V462" s="13"/>
      <c r="W462" s="13"/>
      <c r="X462" s="13"/>
      <c r="Y462" s="13"/>
      <c r="Z462" s="13"/>
      <c r="AA462" s="13"/>
      <c r="AB462" s="13"/>
      <c r="AC462" s="13"/>
      <c r="AD462" s="13"/>
      <c r="AE462" s="13"/>
      <c r="AT462" s="243" t="s">
        <v>307</v>
      </c>
      <c r="AU462" s="243" t="s">
        <v>81</v>
      </c>
      <c r="AV462" s="13" t="s">
        <v>79</v>
      </c>
      <c r="AW462" s="13" t="s">
        <v>33</v>
      </c>
      <c r="AX462" s="13" t="s">
        <v>72</v>
      </c>
      <c r="AY462" s="243" t="s">
        <v>295</v>
      </c>
    </row>
    <row r="463" s="13" customFormat="1">
      <c r="A463" s="13"/>
      <c r="B463" s="233"/>
      <c r="C463" s="234"/>
      <c r="D463" s="235" t="s">
        <v>307</v>
      </c>
      <c r="E463" s="236" t="s">
        <v>21</v>
      </c>
      <c r="F463" s="237" t="s">
        <v>2381</v>
      </c>
      <c r="G463" s="234"/>
      <c r="H463" s="236" t="s">
        <v>21</v>
      </c>
      <c r="I463" s="238"/>
      <c r="J463" s="234"/>
      <c r="K463" s="234"/>
      <c r="L463" s="239"/>
      <c r="M463" s="240"/>
      <c r="N463" s="241"/>
      <c r="O463" s="241"/>
      <c r="P463" s="241"/>
      <c r="Q463" s="241"/>
      <c r="R463" s="241"/>
      <c r="S463" s="241"/>
      <c r="T463" s="242"/>
      <c r="U463" s="13"/>
      <c r="V463" s="13"/>
      <c r="W463" s="13"/>
      <c r="X463" s="13"/>
      <c r="Y463" s="13"/>
      <c r="Z463" s="13"/>
      <c r="AA463" s="13"/>
      <c r="AB463" s="13"/>
      <c r="AC463" s="13"/>
      <c r="AD463" s="13"/>
      <c r="AE463" s="13"/>
      <c r="AT463" s="243" t="s">
        <v>307</v>
      </c>
      <c r="AU463" s="243" t="s">
        <v>81</v>
      </c>
      <c r="AV463" s="13" t="s">
        <v>79</v>
      </c>
      <c r="AW463" s="13" t="s">
        <v>33</v>
      </c>
      <c r="AX463" s="13" t="s">
        <v>72</v>
      </c>
      <c r="AY463" s="243" t="s">
        <v>295</v>
      </c>
    </row>
    <row r="464" s="14" customFormat="1">
      <c r="A464" s="14"/>
      <c r="B464" s="244"/>
      <c r="C464" s="245"/>
      <c r="D464" s="235" t="s">
        <v>307</v>
      </c>
      <c r="E464" s="246" t="s">
        <v>21</v>
      </c>
      <c r="F464" s="247" t="s">
        <v>2524</v>
      </c>
      <c r="G464" s="245"/>
      <c r="H464" s="248">
        <v>11.375</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307</v>
      </c>
      <c r="AU464" s="254" t="s">
        <v>81</v>
      </c>
      <c r="AV464" s="14" t="s">
        <v>81</v>
      </c>
      <c r="AW464" s="14" t="s">
        <v>33</v>
      </c>
      <c r="AX464" s="14" t="s">
        <v>72</v>
      </c>
      <c r="AY464" s="254" t="s">
        <v>295</v>
      </c>
    </row>
    <row r="465" s="13" customFormat="1">
      <c r="A465" s="13"/>
      <c r="B465" s="233"/>
      <c r="C465" s="234"/>
      <c r="D465" s="235" t="s">
        <v>307</v>
      </c>
      <c r="E465" s="236" t="s">
        <v>21</v>
      </c>
      <c r="F465" s="237" t="s">
        <v>2383</v>
      </c>
      <c r="G465" s="234"/>
      <c r="H465" s="236" t="s">
        <v>21</v>
      </c>
      <c r="I465" s="238"/>
      <c r="J465" s="234"/>
      <c r="K465" s="234"/>
      <c r="L465" s="239"/>
      <c r="M465" s="240"/>
      <c r="N465" s="241"/>
      <c r="O465" s="241"/>
      <c r="P465" s="241"/>
      <c r="Q465" s="241"/>
      <c r="R465" s="241"/>
      <c r="S465" s="241"/>
      <c r="T465" s="242"/>
      <c r="U465" s="13"/>
      <c r="V465" s="13"/>
      <c r="W465" s="13"/>
      <c r="X465" s="13"/>
      <c r="Y465" s="13"/>
      <c r="Z465" s="13"/>
      <c r="AA465" s="13"/>
      <c r="AB465" s="13"/>
      <c r="AC465" s="13"/>
      <c r="AD465" s="13"/>
      <c r="AE465" s="13"/>
      <c r="AT465" s="243" t="s">
        <v>307</v>
      </c>
      <c r="AU465" s="243" t="s">
        <v>81</v>
      </c>
      <c r="AV465" s="13" t="s">
        <v>79</v>
      </c>
      <c r="AW465" s="13" t="s">
        <v>33</v>
      </c>
      <c r="AX465" s="13" t="s">
        <v>72</v>
      </c>
      <c r="AY465" s="243" t="s">
        <v>295</v>
      </c>
    </row>
    <row r="466" s="14" customFormat="1">
      <c r="A466" s="14"/>
      <c r="B466" s="244"/>
      <c r="C466" s="245"/>
      <c r="D466" s="235" t="s">
        <v>307</v>
      </c>
      <c r="E466" s="246" t="s">
        <v>21</v>
      </c>
      <c r="F466" s="247" t="s">
        <v>2525</v>
      </c>
      <c r="G466" s="245"/>
      <c r="H466" s="248">
        <v>36.700000000000003</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307</v>
      </c>
      <c r="AU466" s="254" t="s">
        <v>81</v>
      </c>
      <c r="AV466" s="14" t="s">
        <v>81</v>
      </c>
      <c r="AW466" s="14" t="s">
        <v>33</v>
      </c>
      <c r="AX466" s="14" t="s">
        <v>72</v>
      </c>
      <c r="AY466" s="254" t="s">
        <v>295</v>
      </c>
    </row>
    <row r="467" s="14" customFormat="1">
      <c r="A467" s="14"/>
      <c r="B467" s="244"/>
      <c r="C467" s="245"/>
      <c r="D467" s="235" t="s">
        <v>307</v>
      </c>
      <c r="E467" s="246" t="s">
        <v>21</v>
      </c>
      <c r="F467" s="247" t="s">
        <v>2385</v>
      </c>
      <c r="G467" s="245"/>
      <c r="H467" s="248">
        <v>0.625</v>
      </c>
      <c r="I467" s="249"/>
      <c r="J467" s="245"/>
      <c r="K467" s="245"/>
      <c r="L467" s="250"/>
      <c r="M467" s="251"/>
      <c r="N467" s="252"/>
      <c r="O467" s="252"/>
      <c r="P467" s="252"/>
      <c r="Q467" s="252"/>
      <c r="R467" s="252"/>
      <c r="S467" s="252"/>
      <c r="T467" s="253"/>
      <c r="U467" s="14"/>
      <c r="V467" s="14"/>
      <c r="W467" s="14"/>
      <c r="X467" s="14"/>
      <c r="Y467" s="14"/>
      <c r="Z467" s="14"/>
      <c r="AA467" s="14"/>
      <c r="AB467" s="14"/>
      <c r="AC467" s="14"/>
      <c r="AD467" s="14"/>
      <c r="AE467" s="14"/>
      <c r="AT467" s="254" t="s">
        <v>307</v>
      </c>
      <c r="AU467" s="254" t="s">
        <v>81</v>
      </c>
      <c r="AV467" s="14" t="s">
        <v>81</v>
      </c>
      <c r="AW467" s="14" t="s">
        <v>33</v>
      </c>
      <c r="AX467" s="14" t="s">
        <v>72</v>
      </c>
      <c r="AY467" s="254" t="s">
        <v>295</v>
      </c>
    </row>
    <row r="468" s="16" customFormat="1">
      <c r="A468" s="16"/>
      <c r="B468" s="270"/>
      <c r="C468" s="271"/>
      <c r="D468" s="235" t="s">
        <v>307</v>
      </c>
      <c r="E468" s="272" t="s">
        <v>21</v>
      </c>
      <c r="F468" s="273" t="s">
        <v>433</v>
      </c>
      <c r="G468" s="271"/>
      <c r="H468" s="274">
        <v>48.700000000000003</v>
      </c>
      <c r="I468" s="275"/>
      <c r="J468" s="271"/>
      <c r="K468" s="271"/>
      <c r="L468" s="276"/>
      <c r="M468" s="277"/>
      <c r="N468" s="278"/>
      <c r="O468" s="278"/>
      <c r="P468" s="278"/>
      <c r="Q468" s="278"/>
      <c r="R468" s="278"/>
      <c r="S468" s="278"/>
      <c r="T468" s="279"/>
      <c r="U468" s="16"/>
      <c r="V468" s="16"/>
      <c r="W468" s="16"/>
      <c r="X468" s="16"/>
      <c r="Y468" s="16"/>
      <c r="Z468" s="16"/>
      <c r="AA468" s="16"/>
      <c r="AB468" s="16"/>
      <c r="AC468" s="16"/>
      <c r="AD468" s="16"/>
      <c r="AE468" s="16"/>
      <c r="AT468" s="280" t="s">
        <v>307</v>
      </c>
      <c r="AU468" s="280" t="s">
        <v>81</v>
      </c>
      <c r="AV468" s="16" t="s">
        <v>92</v>
      </c>
      <c r="AW468" s="16" t="s">
        <v>33</v>
      </c>
      <c r="AX468" s="16" t="s">
        <v>72</v>
      </c>
      <c r="AY468" s="280" t="s">
        <v>295</v>
      </c>
    </row>
    <row r="469" s="15" customFormat="1">
      <c r="A469" s="15"/>
      <c r="B469" s="255"/>
      <c r="C469" s="256"/>
      <c r="D469" s="235" t="s">
        <v>307</v>
      </c>
      <c r="E469" s="257" t="s">
        <v>21</v>
      </c>
      <c r="F469" s="258" t="s">
        <v>312</v>
      </c>
      <c r="G469" s="256"/>
      <c r="H469" s="259">
        <v>68.900000000000006</v>
      </c>
      <c r="I469" s="260"/>
      <c r="J469" s="256"/>
      <c r="K469" s="256"/>
      <c r="L469" s="261"/>
      <c r="M469" s="266"/>
      <c r="N469" s="267"/>
      <c r="O469" s="267"/>
      <c r="P469" s="267"/>
      <c r="Q469" s="267"/>
      <c r="R469" s="267"/>
      <c r="S469" s="267"/>
      <c r="T469" s="268"/>
      <c r="U469" s="15"/>
      <c r="V469" s="15"/>
      <c r="W469" s="15"/>
      <c r="X469" s="15"/>
      <c r="Y469" s="15"/>
      <c r="Z469" s="15"/>
      <c r="AA469" s="15"/>
      <c r="AB469" s="15"/>
      <c r="AC469" s="15"/>
      <c r="AD469" s="15"/>
      <c r="AE469" s="15"/>
      <c r="AT469" s="265" t="s">
        <v>307</v>
      </c>
      <c r="AU469" s="265" t="s">
        <v>81</v>
      </c>
      <c r="AV469" s="15" t="s">
        <v>303</v>
      </c>
      <c r="AW469" s="15" t="s">
        <v>33</v>
      </c>
      <c r="AX469" s="15" t="s">
        <v>79</v>
      </c>
      <c r="AY469" s="265" t="s">
        <v>295</v>
      </c>
    </row>
    <row r="470" s="2" customFormat="1" ht="6.96" customHeight="1">
      <c r="A470" s="40"/>
      <c r="B470" s="61"/>
      <c r="C470" s="62"/>
      <c r="D470" s="62"/>
      <c r="E470" s="62"/>
      <c r="F470" s="62"/>
      <c r="G470" s="62"/>
      <c r="H470" s="62"/>
      <c r="I470" s="62"/>
      <c r="J470" s="62"/>
      <c r="K470" s="62"/>
      <c r="L470" s="46"/>
      <c r="M470" s="40"/>
      <c r="O470" s="40"/>
      <c r="P470" s="40"/>
      <c r="Q470" s="40"/>
      <c r="R470" s="40"/>
      <c r="S470" s="40"/>
      <c r="T470" s="40"/>
      <c r="U470" s="40"/>
      <c r="V470" s="40"/>
      <c r="W470" s="40"/>
      <c r="X470" s="40"/>
      <c r="Y470" s="40"/>
      <c r="Z470" s="40"/>
      <c r="AA470" s="40"/>
      <c r="AB470" s="40"/>
      <c r="AC470" s="40"/>
      <c r="AD470" s="40"/>
      <c r="AE470" s="40"/>
    </row>
  </sheetData>
  <sheetProtection sheet="1" autoFilter="0" formatColumns="0" formatRows="0" objects="1" scenarios="1" spinCount="100000" saltValue="wu9dgRvGQFYXMewMyWeX3Z13CpREFbJtvt0dJznDZEaczwHBX9yeakp4YHUtrSmSWSP0kTcgV77iewg7ycM33w==" hashValue="kS5AQm+oyYL7njYB1fo2tm/HnZT/WKnprMr8XXfBcwb6VHDUAAXHezZp6LboLdaLz2kGxs9NFrlZmRFfWtbplQ==" algorithmName="SHA-512" password="CC4B"/>
  <autoFilter ref="C106:K469"/>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3_01/317944321"/>
    <hyperlink ref="F116" r:id="rId2" display="https://podminky.urs.cz/item/CS_URS_2023_01/340231001"/>
    <hyperlink ref="F122" r:id="rId3" display="https://podminky.urs.cz/item/CS_URS_2023_01/611131101"/>
    <hyperlink ref="F127" r:id="rId4" display="https://podminky.urs.cz/item/CS_URS_2023_01/611321141"/>
    <hyperlink ref="F132" r:id="rId5" display="https://podminky.urs.cz/item/CS_URS_2023_01/611321191"/>
    <hyperlink ref="F136" r:id="rId6" display="https://podminky.urs.cz/item/CS_URS_2023_01/611325422"/>
    <hyperlink ref="F140" r:id="rId7" display="https://podminky.urs.cz/item/CS_URS_2023_01/612325422"/>
    <hyperlink ref="F148" r:id="rId8" display="https://podminky.urs.cz/item/CS_URS_2023_01/619991011"/>
    <hyperlink ref="F153" r:id="rId9" display="https://podminky.urs.cz/item/CS_URS_2023_01/631311114"/>
    <hyperlink ref="F162" r:id="rId10" display="https://podminky.urs.cz/item/CS_URS_2023_01/631319011"/>
    <hyperlink ref="F164" r:id="rId11" display="https://podminky.urs.cz/item/CS_URS_2023_01/631362021"/>
    <hyperlink ref="F173" r:id="rId12" display="https://podminky.urs.cz/item/CS_URS_2023_01/634112113"/>
    <hyperlink ref="F182" r:id="rId13" display="https://podminky.urs.cz/item/CS_URS_2023_01/642944121"/>
    <hyperlink ref="F188" r:id="rId14" display="https://podminky.urs.cz/item/CS_URS_2023_01/949101111"/>
    <hyperlink ref="F194" r:id="rId15" display="https://podminky.urs.cz/item/CS_URS_2023_01/952901111"/>
    <hyperlink ref="F201" r:id="rId16" display="https://podminky.urs.cz/item/CS_URS_2023_01/998012104"/>
    <hyperlink ref="F205" r:id="rId17" display="https://podminky.urs.cz/item/CS_URS_2023_01/713121111"/>
    <hyperlink ref="F216" r:id="rId18" display="https://podminky.urs.cz/item/CS_URS_2023_01/998713104"/>
    <hyperlink ref="F223" r:id="rId19" display="https://podminky.urs.cz/item/CS_URS_2023_01/763111331"/>
    <hyperlink ref="F228" r:id="rId20" display="https://podminky.urs.cz/item/CS_URS_2023_01/763111458"/>
    <hyperlink ref="F237" r:id="rId21" display="https://podminky.urs.cz/item/CS_URS_2023_01/763173111"/>
    <hyperlink ref="F240" r:id="rId22" display="https://podminky.urs.cz/item/CS_URS_2023_01/763173113"/>
    <hyperlink ref="F243" r:id="rId23" display="https://podminky.urs.cz/item/CS_URS_2023_01/763173132"/>
    <hyperlink ref="F246" r:id="rId24" display="https://podminky.urs.cz/item/CS_URS_2023_01/763181311"/>
    <hyperlink ref="F261" r:id="rId25" display="https://podminky.urs.cz/item/CS_URS_2023_01/763181411"/>
    <hyperlink ref="F268" r:id="rId26" display="https://podminky.urs.cz/item/CS_URS_2023_01/998763102"/>
    <hyperlink ref="F271" r:id="rId27" display="https://podminky.urs.cz/item/CS_URS_2023_01/766660001"/>
    <hyperlink ref="F282" r:id="rId28" display="https://podminky.urs.cz/item/CS_URS_2023_01/766660021"/>
    <hyperlink ref="F289" r:id="rId29" display="https://podminky.urs.cz/item/CS_URS_2023_01/766660717"/>
    <hyperlink ref="F297" r:id="rId30" display="https://podminky.urs.cz/item/CS_URS_2023_01/766695212"/>
    <hyperlink ref="F302" r:id="rId31" display="https://podminky.urs.cz/item/CS_URS_2023_01/998766104"/>
    <hyperlink ref="F306" r:id="rId32" display="https://podminky.urs.cz/item/CS_URS_2023_01/998767104"/>
    <hyperlink ref="F309" r:id="rId33" display="https://podminky.urs.cz/item/CS_URS_2023_01/771121011"/>
    <hyperlink ref="F313" r:id="rId34" display="https://podminky.urs.cz/item/CS_URS_2023_01/771574263"/>
    <hyperlink ref="F321" r:id="rId35" display="https://podminky.urs.cz/item/CS_URS_2023_01/771577111"/>
    <hyperlink ref="F323" r:id="rId36" display="https://podminky.urs.cz/item/CS_URS_2023_01/771591112"/>
    <hyperlink ref="F327" r:id="rId37" display="https://podminky.urs.cz/item/CS_URS_2023_01/771592011"/>
    <hyperlink ref="F329" r:id="rId38" display="https://podminky.urs.cz/item/CS_URS_2023_01/998771104"/>
    <hyperlink ref="F332" r:id="rId39" display="https://podminky.urs.cz/item/CS_URS_2023_01/776111311"/>
    <hyperlink ref="F337" r:id="rId40" display="https://podminky.urs.cz/item/CS_URS_2023_01/776121112"/>
    <hyperlink ref="F342" r:id="rId41" display="https://podminky.urs.cz/item/CS_URS_2023_01/776141112"/>
    <hyperlink ref="F347" r:id="rId42" display="https://podminky.urs.cz/item/CS_URS_2023_01/776221111"/>
    <hyperlink ref="F359" r:id="rId43" display="https://podminky.urs.cz/item/CS_URS_2023_01/776421312"/>
    <hyperlink ref="F366" r:id="rId44" display="https://podminky.urs.cz/item/CS_URS_2023_01/776991121"/>
    <hyperlink ref="F371" r:id="rId45" display="https://podminky.urs.cz/item/CS_URS_2023_01/998776104"/>
    <hyperlink ref="F374" r:id="rId46" display="https://podminky.urs.cz/item/CS_URS_2023_01/781121011"/>
    <hyperlink ref="F380" r:id="rId47" display="https://podminky.urs.cz/item/CS_URS_2023_01/781131112"/>
    <hyperlink ref="F388" r:id="rId48" display="https://podminky.urs.cz/item/CS_URS_2023_01/781474112"/>
    <hyperlink ref="F397" r:id="rId49" display="https://podminky.urs.cz/item/CS_URS_2023_01/781495211"/>
    <hyperlink ref="F401" r:id="rId50" display="https://podminky.urs.cz/item/CS_URS_2023_01/998781104"/>
    <hyperlink ref="F406" r:id="rId51" display="https://podminky.urs.cz/item/CS_URS_2023_01/784111011"/>
    <hyperlink ref="F421" r:id="rId52" display="https://podminky.urs.cz/item/CS_URS_2023_01/784121001"/>
    <hyperlink ref="F434" r:id="rId53" display="https://podminky.urs.cz/item/CS_URS_2023_01/784171111"/>
    <hyperlink ref="F441" r:id="rId54" display="https://podminky.urs.cz/item/CS_URS_2023_01/784181101"/>
    <hyperlink ref="F456" r:id="rId55" display="https://podminky.urs.cz/item/CS_URS_2023_01/784211101"/>
  </hyperlinks>
  <pageMargins left="0.39375" right="0.39375" top="0.39375" bottom="0.39375" header="0" footer="0"/>
  <pageSetup paperSize="9" orientation="portrait" blackAndWhite="1" fitToHeight="100"/>
  <headerFooter>
    <oddFooter>&amp;CStrana &amp;P z &amp;N</oddFooter>
  </headerFooter>
  <drawing r:id="rId56"/>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155</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877</v>
      </c>
      <c r="F9" s="1"/>
      <c r="G9" s="1"/>
      <c r="H9" s="1"/>
      <c r="L9" s="22"/>
    </row>
    <row r="10" s="1" customFormat="1" ht="12" customHeight="1">
      <c r="B10" s="22"/>
      <c r="D10" s="145" t="s">
        <v>267</v>
      </c>
      <c r="L10" s="22"/>
    </row>
    <row r="11" s="2" customFormat="1" ht="16.5" customHeight="1">
      <c r="A11" s="40"/>
      <c r="B11" s="46"/>
      <c r="C11" s="40"/>
      <c r="D11" s="40"/>
      <c r="E11" s="158" t="s">
        <v>2357</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2527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ROUND((SUM(BE107:BE498)),  2)</f>
        <v>0</v>
      </c>
      <c r="G37" s="40"/>
      <c r="H37" s="40"/>
      <c r="I37" s="160">
        <v>0.20999999999999999</v>
      </c>
      <c r="J37" s="159">
        <f>ROUND(((SUM(BE107:BE498))*I37),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ROUND((SUM(BF107:BF498)),  2)</f>
        <v>0</v>
      </c>
      <c r="G38" s="40"/>
      <c r="H38" s="40"/>
      <c r="I38" s="160">
        <v>0.14999999999999999</v>
      </c>
      <c r="J38" s="159">
        <f>ROUND(((SUM(BF107:BF498))*I38),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ROUND((SUM(BG107:BG498)),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ROUND((SUM(BH107:BH498)),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ROUND((SUM(BI107:BI498)),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877</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2357</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SO-02.3.2 - Typický modul B</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J107</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J108</f>
        <v>0</v>
      </c>
      <c r="K68" s="178"/>
      <c r="L68" s="182"/>
      <c r="S68" s="9"/>
      <c r="T68" s="9"/>
      <c r="U68" s="9"/>
      <c r="V68" s="9"/>
      <c r="W68" s="9"/>
      <c r="X68" s="9"/>
      <c r="Y68" s="9"/>
      <c r="Z68" s="9"/>
      <c r="AA68" s="9"/>
      <c r="AB68" s="9"/>
      <c r="AC68" s="9"/>
      <c r="AD68" s="9"/>
      <c r="AE68" s="9"/>
    </row>
    <row r="69" s="10" customFormat="1" ht="19.92" customHeight="1">
      <c r="A69" s="10"/>
      <c r="B69" s="183"/>
      <c r="C69" s="127"/>
      <c r="D69" s="184" t="s">
        <v>879</v>
      </c>
      <c r="E69" s="185"/>
      <c r="F69" s="185"/>
      <c r="G69" s="185"/>
      <c r="H69" s="185"/>
      <c r="I69" s="185"/>
      <c r="J69" s="186">
        <f>J109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855</v>
      </c>
      <c r="E70" s="185"/>
      <c r="F70" s="185"/>
      <c r="G70" s="185"/>
      <c r="H70" s="185"/>
      <c r="I70" s="185"/>
      <c r="J70" s="186">
        <f>J120</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274</v>
      </c>
      <c r="E71" s="185"/>
      <c r="F71" s="185"/>
      <c r="G71" s="185"/>
      <c r="H71" s="185"/>
      <c r="I71" s="185"/>
      <c r="J71" s="186">
        <f>J186</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856</v>
      </c>
      <c r="E72" s="185"/>
      <c r="F72" s="185"/>
      <c r="G72" s="185"/>
      <c r="H72" s="185"/>
      <c r="I72" s="185"/>
      <c r="J72" s="186">
        <f>J199</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276</v>
      </c>
      <c r="E73" s="180"/>
      <c r="F73" s="180"/>
      <c r="G73" s="180"/>
      <c r="H73" s="180"/>
      <c r="I73" s="180"/>
      <c r="J73" s="181">
        <f>J202</f>
        <v>0</v>
      </c>
      <c r="K73" s="178"/>
      <c r="L73" s="182"/>
      <c r="S73" s="9"/>
      <c r="T73" s="9"/>
      <c r="U73" s="9"/>
      <c r="V73" s="9"/>
      <c r="W73" s="9"/>
      <c r="X73" s="9"/>
      <c r="Y73" s="9"/>
      <c r="Z73" s="9"/>
      <c r="AA73" s="9"/>
      <c r="AB73" s="9"/>
      <c r="AC73" s="9"/>
      <c r="AD73" s="9"/>
      <c r="AE73" s="9"/>
    </row>
    <row r="74" s="10" customFormat="1" ht="19.92" customHeight="1">
      <c r="A74" s="10"/>
      <c r="B74" s="183"/>
      <c r="C74" s="127"/>
      <c r="D74" s="184" t="s">
        <v>881</v>
      </c>
      <c r="E74" s="185"/>
      <c r="F74" s="185"/>
      <c r="G74" s="185"/>
      <c r="H74" s="185"/>
      <c r="I74" s="185"/>
      <c r="J74" s="186">
        <f>J203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404</v>
      </c>
      <c r="E75" s="185"/>
      <c r="F75" s="185"/>
      <c r="G75" s="185"/>
      <c r="H75" s="185"/>
      <c r="I75" s="185"/>
      <c r="J75" s="186">
        <f>J217</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278</v>
      </c>
      <c r="E76" s="185"/>
      <c r="F76" s="185"/>
      <c r="G76" s="185"/>
      <c r="H76" s="185"/>
      <c r="I76" s="185"/>
      <c r="J76" s="186">
        <f>J221</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279</v>
      </c>
      <c r="E77" s="185"/>
      <c r="F77" s="185"/>
      <c r="G77" s="185"/>
      <c r="H77" s="185"/>
      <c r="I77" s="185"/>
      <c r="J77" s="186">
        <f>J298</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649</v>
      </c>
      <c r="E78" s="185"/>
      <c r="F78" s="185"/>
      <c r="G78" s="185"/>
      <c r="H78" s="185"/>
      <c r="I78" s="185"/>
      <c r="J78" s="186">
        <f>J332</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405</v>
      </c>
      <c r="E79" s="185"/>
      <c r="F79" s="185"/>
      <c r="G79" s="185"/>
      <c r="H79" s="185"/>
      <c r="I79" s="185"/>
      <c r="J79" s="186">
        <f>J336</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406</v>
      </c>
      <c r="E80" s="185"/>
      <c r="F80" s="185"/>
      <c r="G80" s="185"/>
      <c r="H80" s="185"/>
      <c r="I80" s="185"/>
      <c r="J80" s="186">
        <f>J359</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1205</v>
      </c>
      <c r="E81" s="185"/>
      <c r="F81" s="185"/>
      <c r="G81" s="185"/>
      <c r="H81" s="185"/>
      <c r="I81" s="185"/>
      <c r="J81" s="186">
        <f>J401</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1206</v>
      </c>
      <c r="E82" s="185"/>
      <c r="F82" s="185"/>
      <c r="G82" s="185"/>
      <c r="H82" s="185"/>
      <c r="I82" s="185"/>
      <c r="J82" s="186">
        <f>J431</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882</v>
      </c>
      <c r="E83" s="185"/>
      <c r="F83" s="185"/>
      <c r="G83" s="185"/>
      <c r="H83" s="185"/>
      <c r="I83" s="185"/>
      <c r="J83" s="186">
        <f>J433</f>
        <v>0</v>
      </c>
      <c r="K83" s="127"/>
      <c r="L83" s="187"/>
      <c r="S83" s="10"/>
      <c r="T83" s="10"/>
      <c r="U83" s="10"/>
      <c r="V83" s="10"/>
      <c r="W83" s="10"/>
      <c r="X83" s="10"/>
      <c r="Y83" s="10"/>
      <c r="Z83" s="10"/>
      <c r="AA83" s="10"/>
      <c r="AB83" s="10"/>
      <c r="AC83" s="10"/>
      <c r="AD83" s="10"/>
      <c r="AE83" s="10"/>
    </row>
    <row r="84" s="2" customFormat="1" ht="21.84"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7"/>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7"/>
      <c r="S89" s="40"/>
      <c r="T89" s="40"/>
      <c r="U89" s="40"/>
      <c r="V89" s="40"/>
      <c r="W89" s="40"/>
      <c r="X89" s="40"/>
      <c r="Y89" s="40"/>
      <c r="Z89" s="40"/>
      <c r="AA89" s="40"/>
      <c r="AB89" s="40"/>
      <c r="AC89" s="40"/>
      <c r="AD89" s="40"/>
      <c r="AE89" s="40"/>
    </row>
    <row r="90" s="2" customFormat="1" ht="24.96" customHeight="1">
      <c r="A90" s="40"/>
      <c r="B90" s="41"/>
      <c r="C90" s="25" t="s">
        <v>280</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172" t="str">
        <f>E7</f>
        <v>Rekonstrukce a modernizace VŠ kolejí Kounicova 50</v>
      </c>
      <c r="F93" s="34"/>
      <c r="G93" s="34"/>
      <c r="H93" s="34"/>
      <c r="I93" s="42"/>
      <c r="J93" s="42"/>
      <c r="K93" s="42"/>
      <c r="L93" s="147"/>
      <c r="S93" s="40"/>
      <c r="T93" s="40"/>
      <c r="U93" s="40"/>
      <c r="V93" s="40"/>
      <c r="W93" s="40"/>
      <c r="X93" s="40"/>
      <c r="Y93" s="40"/>
      <c r="Z93" s="40"/>
      <c r="AA93" s="40"/>
      <c r="AB93" s="40"/>
      <c r="AC93" s="40"/>
      <c r="AD93" s="40"/>
      <c r="AE93" s="40"/>
    </row>
    <row r="94" s="1" customFormat="1" ht="12" customHeight="1">
      <c r="B94" s="23"/>
      <c r="C94" s="34" t="s">
        <v>265</v>
      </c>
      <c r="D94" s="24"/>
      <c r="E94" s="24"/>
      <c r="F94" s="24"/>
      <c r="G94" s="24"/>
      <c r="H94" s="24"/>
      <c r="I94" s="24"/>
      <c r="J94" s="24"/>
      <c r="K94" s="24"/>
      <c r="L94" s="22"/>
    </row>
    <row r="95" s="1" customFormat="1" ht="16.5" customHeight="1">
      <c r="B95" s="23"/>
      <c r="C95" s="24"/>
      <c r="D95" s="24"/>
      <c r="E95" s="172" t="s">
        <v>877</v>
      </c>
      <c r="F95" s="24"/>
      <c r="G95" s="24"/>
      <c r="H95" s="24"/>
      <c r="I95" s="24"/>
      <c r="J95" s="24"/>
      <c r="K95" s="24"/>
      <c r="L95" s="22"/>
    </row>
    <row r="96" s="1" customFormat="1" ht="12" customHeight="1">
      <c r="B96" s="23"/>
      <c r="C96" s="34" t="s">
        <v>267</v>
      </c>
      <c r="D96" s="24"/>
      <c r="E96" s="24"/>
      <c r="F96" s="24"/>
      <c r="G96" s="24"/>
      <c r="H96" s="24"/>
      <c r="I96" s="24"/>
      <c r="J96" s="24"/>
      <c r="K96" s="24"/>
      <c r="L96" s="22"/>
    </row>
    <row r="97" s="2" customFormat="1" ht="16.5" customHeight="1">
      <c r="A97" s="40"/>
      <c r="B97" s="41"/>
      <c r="C97" s="42"/>
      <c r="D97" s="42"/>
      <c r="E97" s="269" t="s">
        <v>2357</v>
      </c>
      <c r="F97" s="42"/>
      <c r="G97" s="42"/>
      <c r="H97" s="42"/>
      <c r="I97" s="42"/>
      <c r="J97" s="42"/>
      <c r="K97" s="42"/>
      <c r="L97" s="147"/>
      <c r="S97" s="40"/>
      <c r="T97" s="40"/>
      <c r="U97" s="40"/>
      <c r="V97" s="40"/>
      <c r="W97" s="40"/>
      <c r="X97" s="40"/>
      <c r="Y97" s="40"/>
      <c r="Z97" s="40"/>
      <c r="AA97" s="40"/>
      <c r="AB97" s="40"/>
      <c r="AC97" s="40"/>
      <c r="AD97" s="40"/>
      <c r="AE97" s="40"/>
    </row>
    <row r="98" s="2" customFormat="1" ht="12" customHeight="1">
      <c r="A98" s="40"/>
      <c r="B98" s="41"/>
      <c r="C98" s="34" t="s">
        <v>401</v>
      </c>
      <c r="D98" s="42"/>
      <c r="E98" s="42"/>
      <c r="F98" s="42"/>
      <c r="G98" s="42"/>
      <c r="H98" s="42"/>
      <c r="I98" s="42"/>
      <c r="J98" s="42"/>
      <c r="K98" s="42"/>
      <c r="L98" s="147"/>
      <c r="S98" s="40"/>
      <c r="T98" s="40"/>
      <c r="U98" s="40"/>
      <c r="V98" s="40"/>
      <c r="W98" s="40"/>
      <c r="X98" s="40"/>
      <c r="Y98" s="40"/>
      <c r="Z98" s="40"/>
      <c r="AA98" s="40"/>
      <c r="AB98" s="40"/>
      <c r="AC98" s="40"/>
      <c r="AD98" s="40"/>
      <c r="AE98" s="40"/>
    </row>
    <row r="99" s="2" customFormat="1" ht="16.5" customHeight="1">
      <c r="A99" s="40"/>
      <c r="B99" s="41"/>
      <c r="C99" s="42"/>
      <c r="D99" s="42"/>
      <c r="E99" s="71" t="str">
        <f>E13</f>
        <v>SO-02.3.2 - Typický modul B</v>
      </c>
      <c r="F99" s="42"/>
      <c r="G99" s="42"/>
      <c r="H99" s="42"/>
      <c r="I99" s="42"/>
      <c r="J99" s="42"/>
      <c r="K99" s="42"/>
      <c r="L99" s="147"/>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2" customHeight="1">
      <c r="A101" s="40"/>
      <c r="B101" s="41"/>
      <c r="C101" s="34" t="s">
        <v>22</v>
      </c>
      <c r="D101" s="42"/>
      <c r="E101" s="42"/>
      <c r="F101" s="29" t="str">
        <f>F16</f>
        <v>Kounicova 50, Brno</v>
      </c>
      <c r="G101" s="42"/>
      <c r="H101" s="42"/>
      <c r="I101" s="34" t="s">
        <v>24</v>
      </c>
      <c r="J101" s="74" t="str">
        <f>IF(J16="","",J16)</f>
        <v>20. 3. 2023</v>
      </c>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5.15" customHeight="1">
      <c r="A103" s="40"/>
      <c r="B103" s="41"/>
      <c r="C103" s="34" t="s">
        <v>26</v>
      </c>
      <c r="D103" s="42"/>
      <c r="E103" s="42"/>
      <c r="F103" s="29" t="str">
        <f>E19</f>
        <v>Intar a.s.</v>
      </c>
      <c r="G103" s="42"/>
      <c r="H103" s="42"/>
      <c r="I103" s="34" t="s">
        <v>32</v>
      </c>
      <c r="J103" s="38" t="str">
        <f>E25</f>
        <v>Intar a.s.</v>
      </c>
      <c r="K103" s="42"/>
      <c r="L103" s="147"/>
      <c r="S103" s="40"/>
      <c r="T103" s="40"/>
      <c r="U103" s="40"/>
      <c r="V103" s="40"/>
      <c r="W103" s="40"/>
      <c r="X103" s="40"/>
      <c r="Y103" s="40"/>
      <c r="Z103" s="40"/>
      <c r="AA103" s="40"/>
      <c r="AB103" s="40"/>
      <c r="AC103" s="40"/>
      <c r="AD103" s="40"/>
      <c r="AE103" s="40"/>
    </row>
    <row r="104" s="2" customFormat="1" ht="15.15" customHeight="1">
      <c r="A104" s="40"/>
      <c r="B104" s="41"/>
      <c r="C104" s="34" t="s">
        <v>30</v>
      </c>
      <c r="D104" s="42"/>
      <c r="E104" s="42"/>
      <c r="F104" s="29" t="str">
        <f>IF(E22="","",E22)</f>
        <v>Vyplň údaj</v>
      </c>
      <c r="G104" s="42"/>
      <c r="H104" s="42"/>
      <c r="I104" s="34" t="s">
        <v>34</v>
      </c>
      <c r="J104" s="38" t="str">
        <f>E28</f>
        <v>Toman Martin</v>
      </c>
      <c r="K104" s="42"/>
      <c r="L104" s="147"/>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7"/>
      <c r="S105" s="40"/>
      <c r="T105" s="40"/>
      <c r="U105" s="40"/>
      <c r="V105" s="40"/>
      <c r="W105" s="40"/>
      <c r="X105" s="40"/>
      <c r="Y105" s="40"/>
      <c r="Z105" s="40"/>
      <c r="AA105" s="40"/>
      <c r="AB105" s="40"/>
      <c r="AC105" s="40"/>
      <c r="AD105" s="40"/>
      <c r="AE105" s="40"/>
    </row>
    <row r="106" s="11" customFormat="1" ht="29.28" customHeight="1">
      <c r="A106" s="188"/>
      <c r="B106" s="189"/>
      <c r="C106" s="190" t="s">
        <v>281</v>
      </c>
      <c r="D106" s="191" t="s">
        <v>57</v>
      </c>
      <c r="E106" s="191" t="s">
        <v>53</v>
      </c>
      <c r="F106" s="191" t="s">
        <v>54</v>
      </c>
      <c r="G106" s="191" t="s">
        <v>282</v>
      </c>
      <c r="H106" s="191" t="s">
        <v>283</v>
      </c>
      <c r="I106" s="191" t="s">
        <v>284</v>
      </c>
      <c r="J106" s="191" t="s">
        <v>271</v>
      </c>
      <c r="K106" s="192" t="s">
        <v>285</v>
      </c>
      <c r="L106" s="193"/>
      <c r="M106" s="94" t="s">
        <v>21</v>
      </c>
      <c r="N106" s="95" t="s">
        <v>42</v>
      </c>
      <c r="O106" s="95" t="s">
        <v>286</v>
      </c>
      <c r="P106" s="95" t="s">
        <v>287</v>
      </c>
      <c r="Q106" s="95" t="s">
        <v>288</v>
      </c>
      <c r="R106" s="95" t="s">
        <v>289</v>
      </c>
      <c r="S106" s="95" t="s">
        <v>290</v>
      </c>
      <c r="T106" s="96" t="s">
        <v>291</v>
      </c>
      <c r="U106" s="188"/>
      <c r="V106" s="188"/>
      <c r="W106" s="188"/>
      <c r="X106" s="188"/>
      <c r="Y106" s="188"/>
      <c r="Z106" s="188"/>
      <c r="AA106" s="188"/>
      <c r="AB106" s="188"/>
      <c r="AC106" s="188"/>
      <c r="AD106" s="188"/>
      <c r="AE106" s="188"/>
    </row>
    <row r="107" s="2" customFormat="1" ht="22.8" customHeight="1">
      <c r="A107" s="40"/>
      <c r="B107" s="41"/>
      <c r="C107" s="101" t="s">
        <v>292</v>
      </c>
      <c r="D107" s="42"/>
      <c r="E107" s="42"/>
      <c r="F107" s="42"/>
      <c r="G107" s="42"/>
      <c r="H107" s="42"/>
      <c r="I107" s="42"/>
      <c r="J107" s="194">
        <f>BK107</f>
        <v>0</v>
      </c>
      <c r="K107" s="42"/>
      <c r="L107" s="46"/>
      <c r="M107" s="97"/>
      <c r="N107" s="195"/>
      <c r="O107" s="98"/>
      <c r="P107" s="196">
        <f>P108+P202</f>
        <v>0</v>
      </c>
      <c r="Q107" s="98"/>
      <c r="R107" s="196">
        <f>R108+R202</f>
        <v>5.7650344499999999</v>
      </c>
      <c r="S107" s="98"/>
      <c r="T107" s="197">
        <f>T108+T202</f>
        <v>0.013838169999999999</v>
      </c>
      <c r="U107" s="40"/>
      <c r="V107" s="40"/>
      <c r="W107" s="40"/>
      <c r="X107" s="40"/>
      <c r="Y107" s="40"/>
      <c r="Z107" s="40"/>
      <c r="AA107" s="40"/>
      <c r="AB107" s="40"/>
      <c r="AC107" s="40"/>
      <c r="AD107" s="40"/>
      <c r="AE107" s="40"/>
      <c r="AT107" s="19" t="s">
        <v>71</v>
      </c>
      <c r="AU107" s="19" t="s">
        <v>272</v>
      </c>
      <c r="BK107" s="198">
        <f>BK108+BK202</f>
        <v>0</v>
      </c>
    </row>
    <row r="108" s="12" customFormat="1" ht="25.92" customHeight="1">
      <c r="A108" s="12"/>
      <c r="B108" s="199"/>
      <c r="C108" s="200"/>
      <c r="D108" s="201" t="s">
        <v>71</v>
      </c>
      <c r="E108" s="202" t="s">
        <v>293</v>
      </c>
      <c r="F108" s="202" t="s">
        <v>294</v>
      </c>
      <c r="G108" s="200"/>
      <c r="H108" s="200"/>
      <c r="I108" s="203"/>
      <c r="J108" s="204">
        <f>BK108</f>
        <v>0</v>
      </c>
      <c r="K108" s="200"/>
      <c r="L108" s="205"/>
      <c r="M108" s="206"/>
      <c r="N108" s="207"/>
      <c r="O108" s="207"/>
      <c r="P108" s="208">
        <f>P109+P120+P186+P199</f>
        <v>0</v>
      </c>
      <c r="Q108" s="207"/>
      <c r="R108" s="208">
        <f>R109+R120+R186+R199</f>
        <v>3.6186376899999999</v>
      </c>
      <c r="S108" s="207"/>
      <c r="T108" s="209">
        <f>T109+T120+T186+T199</f>
        <v>0</v>
      </c>
      <c r="U108" s="12"/>
      <c r="V108" s="12"/>
      <c r="W108" s="12"/>
      <c r="X108" s="12"/>
      <c r="Y108" s="12"/>
      <c r="Z108" s="12"/>
      <c r="AA108" s="12"/>
      <c r="AB108" s="12"/>
      <c r="AC108" s="12"/>
      <c r="AD108" s="12"/>
      <c r="AE108" s="12"/>
      <c r="AR108" s="210" t="s">
        <v>79</v>
      </c>
      <c r="AT108" s="211" t="s">
        <v>71</v>
      </c>
      <c r="AU108" s="211" t="s">
        <v>72</v>
      </c>
      <c r="AY108" s="210" t="s">
        <v>295</v>
      </c>
      <c r="BK108" s="212">
        <f>BK109+BK120+BK186+BK199</f>
        <v>0</v>
      </c>
    </row>
    <row r="109" s="12" customFormat="1" ht="22.8" customHeight="1">
      <c r="A109" s="12"/>
      <c r="B109" s="199"/>
      <c r="C109" s="200"/>
      <c r="D109" s="201" t="s">
        <v>71</v>
      </c>
      <c r="E109" s="213" t="s">
        <v>92</v>
      </c>
      <c r="F109" s="213" t="s">
        <v>883</v>
      </c>
      <c r="G109" s="200"/>
      <c r="H109" s="200"/>
      <c r="I109" s="203"/>
      <c r="J109" s="214">
        <f>BK109</f>
        <v>0</v>
      </c>
      <c r="K109" s="200"/>
      <c r="L109" s="205"/>
      <c r="M109" s="206"/>
      <c r="N109" s="207"/>
      <c r="O109" s="207"/>
      <c r="P109" s="208">
        <f>SUM(P110:P119)</f>
        <v>0</v>
      </c>
      <c r="Q109" s="207"/>
      <c r="R109" s="208">
        <f>SUM(R110:R119)</f>
        <v>0.035144000000000002</v>
      </c>
      <c r="S109" s="207"/>
      <c r="T109" s="209">
        <f>SUM(T110:T119)</f>
        <v>0</v>
      </c>
      <c r="U109" s="12"/>
      <c r="V109" s="12"/>
      <c r="W109" s="12"/>
      <c r="X109" s="12"/>
      <c r="Y109" s="12"/>
      <c r="Z109" s="12"/>
      <c r="AA109" s="12"/>
      <c r="AB109" s="12"/>
      <c r="AC109" s="12"/>
      <c r="AD109" s="12"/>
      <c r="AE109" s="12"/>
      <c r="AR109" s="210" t="s">
        <v>79</v>
      </c>
      <c r="AT109" s="211" t="s">
        <v>71</v>
      </c>
      <c r="AU109" s="211" t="s">
        <v>79</v>
      </c>
      <c r="AY109" s="210" t="s">
        <v>295</v>
      </c>
      <c r="BK109" s="212">
        <f>SUM(BK110:BK119)</f>
        <v>0</v>
      </c>
    </row>
    <row r="110" s="2" customFormat="1" ht="24.15" customHeight="1">
      <c r="A110" s="40"/>
      <c r="B110" s="41"/>
      <c r="C110" s="215" t="s">
        <v>79</v>
      </c>
      <c r="D110" s="215" t="s">
        <v>298</v>
      </c>
      <c r="E110" s="216" t="s">
        <v>884</v>
      </c>
      <c r="F110" s="217" t="s">
        <v>885</v>
      </c>
      <c r="G110" s="218" t="s">
        <v>348</v>
      </c>
      <c r="H110" s="219">
        <v>0.0080000000000000002</v>
      </c>
      <c r="I110" s="220"/>
      <c r="J110" s="221">
        <f>ROUND(I110*H110,2)</f>
        <v>0</v>
      </c>
      <c r="K110" s="217" t="s">
        <v>302</v>
      </c>
      <c r="L110" s="46"/>
      <c r="M110" s="222" t="s">
        <v>21</v>
      </c>
      <c r="N110" s="223" t="s">
        <v>43</v>
      </c>
      <c r="O110" s="86"/>
      <c r="P110" s="224">
        <f>O110*H110</f>
        <v>0</v>
      </c>
      <c r="Q110" s="224">
        <v>1.0900000000000001</v>
      </c>
      <c r="R110" s="224">
        <f>Q110*H110</f>
        <v>0.0087200000000000003</v>
      </c>
      <c r="S110" s="224">
        <v>0</v>
      </c>
      <c r="T110" s="225">
        <f>S110*H110</f>
        <v>0</v>
      </c>
      <c r="U110" s="40"/>
      <c r="V110" s="40"/>
      <c r="W110" s="40"/>
      <c r="X110" s="40"/>
      <c r="Y110" s="40"/>
      <c r="Z110" s="40"/>
      <c r="AA110" s="40"/>
      <c r="AB110" s="40"/>
      <c r="AC110" s="40"/>
      <c r="AD110" s="40"/>
      <c r="AE110" s="40"/>
      <c r="AR110" s="226" t="s">
        <v>303</v>
      </c>
      <c r="AT110" s="226" t="s">
        <v>298</v>
      </c>
      <c r="AU110" s="226" t="s">
        <v>81</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303</v>
      </c>
      <c r="BM110" s="226" t="s">
        <v>2528</v>
      </c>
    </row>
    <row r="111" s="2" customFormat="1">
      <c r="A111" s="40"/>
      <c r="B111" s="41"/>
      <c r="C111" s="42"/>
      <c r="D111" s="228" t="s">
        <v>305</v>
      </c>
      <c r="E111" s="42"/>
      <c r="F111" s="229" t="s">
        <v>887</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305</v>
      </c>
      <c r="AU111" s="19" t="s">
        <v>81</v>
      </c>
    </row>
    <row r="112" s="13" customFormat="1">
      <c r="A112" s="13"/>
      <c r="B112" s="233"/>
      <c r="C112" s="234"/>
      <c r="D112" s="235" t="s">
        <v>307</v>
      </c>
      <c r="E112" s="236" t="s">
        <v>21</v>
      </c>
      <c r="F112" s="237" t="s">
        <v>888</v>
      </c>
      <c r="G112" s="234"/>
      <c r="H112" s="236" t="s">
        <v>21</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307</v>
      </c>
      <c r="AU112" s="243" t="s">
        <v>81</v>
      </c>
      <c r="AV112" s="13" t="s">
        <v>79</v>
      </c>
      <c r="AW112" s="13" t="s">
        <v>33</v>
      </c>
      <c r="AX112" s="13" t="s">
        <v>72</v>
      </c>
      <c r="AY112" s="243" t="s">
        <v>295</v>
      </c>
    </row>
    <row r="113" s="14" customFormat="1">
      <c r="A113" s="14"/>
      <c r="B113" s="244"/>
      <c r="C113" s="245"/>
      <c r="D113" s="235" t="s">
        <v>307</v>
      </c>
      <c r="E113" s="246" t="s">
        <v>21</v>
      </c>
      <c r="F113" s="247" t="s">
        <v>889</v>
      </c>
      <c r="G113" s="245"/>
      <c r="H113" s="248">
        <v>0.0080000000000000002</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307</v>
      </c>
      <c r="AU113" s="254" t="s">
        <v>81</v>
      </c>
      <c r="AV113" s="14" t="s">
        <v>81</v>
      </c>
      <c r="AW113" s="14" t="s">
        <v>33</v>
      </c>
      <c r="AX113" s="14" t="s">
        <v>72</v>
      </c>
      <c r="AY113" s="254" t="s">
        <v>295</v>
      </c>
    </row>
    <row r="114" s="15" customFormat="1">
      <c r="A114" s="15"/>
      <c r="B114" s="255"/>
      <c r="C114" s="256"/>
      <c r="D114" s="235" t="s">
        <v>307</v>
      </c>
      <c r="E114" s="257" t="s">
        <v>21</v>
      </c>
      <c r="F114" s="258" t="s">
        <v>312</v>
      </c>
      <c r="G114" s="256"/>
      <c r="H114" s="259">
        <v>0.0080000000000000002</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307</v>
      </c>
      <c r="AU114" s="265" t="s">
        <v>81</v>
      </c>
      <c r="AV114" s="15" t="s">
        <v>303</v>
      </c>
      <c r="AW114" s="15" t="s">
        <v>33</v>
      </c>
      <c r="AX114" s="15" t="s">
        <v>79</v>
      </c>
      <c r="AY114" s="265" t="s">
        <v>295</v>
      </c>
    </row>
    <row r="115" s="2" customFormat="1" ht="37.8" customHeight="1">
      <c r="A115" s="40"/>
      <c r="B115" s="41"/>
      <c r="C115" s="215" t="s">
        <v>81</v>
      </c>
      <c r="D115" s="215" t="s">
        <v>298</v>
      </c>
      <c r="E115" s="216" t="s">
        <v>2360</v>
      </c>
      <c r="F115" s="217" t="s">
        <v>2361</v>
      </c>
      <c r="G115" s="218" t="s">
        <v>301</v>
      </c>
      <c r="H115" s="219">
        <v>0.29999999999999999</v>
      </c>
      <c r="I115" s="220"/>
      <c r="J115" s="221">
        <f>ROUND(I115*H115,2)</f>
        <v>0</v>
      </c>
      <c r="K115" s="217" t="s">
        <v>302</v>
      </c>
      <c r="L115" s="46"/>
      <c r="M115" s="222" t="s">
        <v>21</v>
      </c>
      <c r="N115" s="223" t="s">
        <v>43</v>
      </c>
      <c r="O115" s="86"/>
      <c r="P115" s="224">
        <f>O115*H115</f>
        <v>0</v>
      </c>
      <c r="Q115" s="224">
        <v>0.088080000000000006</v>
      </c>
      <c r="R115" s="224">
        <f>Q115*H115</f>
        <v>0.026424</v>
      </c>
      <c r="S115" s="224">
        <v>0</v>
      </c>
      <c r="T115" s="225">
        <f>S115*H115</f>
        <v>0</v>
      </c>
      <c r="U115" s="40"/>
      <c r="V115" s="40"/>
      <c r="W115" s="40"/>
      <c r="X115" s="40"/>
      <c r="Y115" s="40"/>
      <c r="Z115" s="40"/>
      <c r="AA115" s="40"/>
      <c r="AB115" s="40"/>
      <c r="AC115" s="40"/>
      <c r="AD115" s="40"/>
      <c r="AE115" s="40"/>
      <c r="AR115" s="226" t="s">
        <v>303</v>
      </c>
      <c r="AT115" s="226" t="s">
        <v>298</v>
      </c>
      <c r="AU115" s="226" t="s">
        <v>81</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303</v>
      </c>
      <c r="BM115" s="226" t="s">
        <v>2529</v>
      </c>
    </row>
    <row r="116" s="2" customFormat="1">
      <c r="A116" s="40"/>
      <c r="B116" s="41"/>
      <c r="C116" s="42"/>
      <c r="D116" s="228" t="s">
        <v>305</v>
      </c>
      <c r="E116" s="42"/>
      <c r="F116" s="229" t="s">
        <v>2363</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305</v>
      </c>
      <c r="AU116" s="19" t="s">
        <v>81</v>
      </c>
    </row>
    <row r="117" s="13" customFormat="1">
      <c r="A117" s="13"/>
      <c r="B117" s="233"/>
      <c r="C117" s="234"/>
      <c r="D117" s="235" t="s">
        <v>307</v>
      </c>
      <c r="E117" s="236" t="s">
        <v>21</v>
      </c>
      <c r="F117" s="237" t="s">
        <v>2364</v>
      </c>
      <c r="G117" s="234"/>
      <c r="H117" s="236" t="s">
        <v>21</v>
      </c>
      <c r="I117" s="238"/>
      <c r="J117" s="234"/>
      <c r="K117" s="234"/>
      <c r="L117" s="239"/>
      <c r="M117" s="240"/>
      <c r="N117" s="241"/>
      <c r="O117" s="241"/>
      <c r="P117" s="241"/>
      <c r="Q117" s="241"/>
      <c r="R117" s="241"/>
      <c r="S117" s="241"/>
      <c r="T117" s="242"/>
      <c r="U117" s="13"/>
      <c r="V117" s="13"/>
      <c r="W117" s="13"/>
      <c r="X117" s="13"/>
      <c r="Y117" s="13"/>
      <c r="Z117" s="13"/>
      <c r="AA117" s="13"/>
      <c r="AB117" s="13"/>
      <c r="AC117" s="13"/>
      <c r="AD117" s="13"/>
      <c r="AE117" s="13"/>
      <c r="AT117" s="243" t="s">
        <v>307</v>
      </c>
      <c r="AU117" s="243" t="s">
        <v>81</v>
      </c>
      <c r="AV117" s="13" t="s">
        <v>79</v>
      </c>
      <c r="AW117" s="13" t="s">
        <v>33</v>
      </c>
      <c r="AX117" s="13" t="s">
        <v>72</v>
      </c>
      <c r="AY117" s="243" t="s">
        <v>295</v>
      </c>
    </row>
    <row r="118" s="14" customFormat="1">
      <c r="A118" s="14"/>
      <c r="B118" s="244"/>
      <c r="C118" s="245"/>
      <c r="D118" s="235" t="s">
        <v>307</v>
      </c>
      <c r="E118" s="246" t="s">
        <v>21</v>
      </c>
      <c r="F118" s="247" t="s">
        <v>2365</v>
      </c>
      <c r="G118" s="245"/>
      <c r="H118" s="248">
        <v>0.29999999999999999</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307</v>
      </c>
      <c r="AU118" s="254" t="s">
        <v>81</v>
      </c>
      <c r="AV118" s="14" t="s">
        <v>81</v>
      </c>
      <c r="AW118" s="14" t="s">
        <v>33</v>
      </c>
      <c r="AX118" s="14" t="s">
        <v>72</v>
      </c>
      <c r="AY118" s="254" t="s">
        <v>295</v>
      </c>
    </row>
    <row r="119" s="15" customFormat="1">
      <c r="A119" s="15"/>
      <c r="B119" s="255"/>
      <c r="C119" s="256"/>
      <c r="D119" s="235" t="s">
        <v>307</v>
      </c>
      <c r="E119" s="257" t="s">
        <v>21</v>
      </c>
      <c r="F119" s="258" t="s">
        <v>312</v>
      </c>
      <c r="G119" s="256"/>
      <c r="H119" s="259">
        <v>0.29999999999999999</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307</v>
      </c>
      <c r="AU119" s="265" t="s">
        <v>81</v>
      </c>
      <c r="AV119" s="15" t="s">
        <v>303</v>
      </c>
      <c r="AW119" s="15" t="s">
        <v>33</v>
      </c>
      <c r="AX119" s="15" t="s">
        <v>79</v>
      </c>
      <c r="AY119" s="265" t="s">
        <v>295</v>
      </c>
    </row>
    <row r="120" s="12" customFormat="1" ht="22.8" customHeight="1">
      <c r="A120" s="12"/>
      <c r="B120" s="199"/>
      <c r="C120" s="200"/>
      <c r="D120" s="201" t="s">
        <v>71</v>
      </c>
      <c r="E120" s="213" t="s">
        <v>338</v>
      </c>
      <c r="F120" s="213" t="s">
        <v>857</v>
      </c>
      <c r="G120" s="200"/>
      <c r="H120" s="200"/>
      <c r="I120" s="203"/>
      <c r="J120" s="214">
        <f>BK120</f>
        <v>0</v>
      </c>
      <c r="K120" s="200"/>
      <c r="L120" s="205"/>
      <c r="M120" s="206"/>
      <c r="N120" s="207"/>
      <c r="O120" s="207"/>
      <c r="P120" s="208">
        <f>SUM(P121:P185)</f>
        <v>0</v>
      </c>
      <c r="Q120" s="207"/>
      <c r="R120" s="208">
        <f>SUM(R121:R185)</f>
        <v>3.5801276899999999</v>
      </c>
      <c r="S120" s="207"/>
      <c r="T120" s="209">
        <f>SUM(T121:T185)</f>
        <v>0</v>
      </c>
      <c r="U120" s="12"/>
      <c r="V120" s="12"/>
      <c r="W120" s="12"/>
      <c r="X120" s="12"/>
      <c r="Y120" s="12"/>
      <c r="Z120" s="12"/>
      <c r="AA120" s="12"/>
      <c r="AB120" s="12"/>
      <c r="AC120" s="12"/>
      <c r="AD120" s="12"/>
      <c r="AE120" s="12"/>
      <c r="AR120" s="210" t="s">
        <v>79</v>
      </c>
      <c r="AT120" s="211" t="s">
        <v>71</v>
      </c>
      <c r="AU120" s="211" t="s">
        <v>79</v>
      </c>
      <c r="AY120" s="210" t="s">
        <v>295</v>
      </c>
      <c r="BK120" s="212">
        <f>SUM(BK121:BK185)</f>
        <v>0</v>
      </c>
    </row>
    <row r="121" s="2" customFormat="1" ht="33" customHeight="1">
      <c r="A121" s="40"/>
      <c r="B121" s="41"/>
      <c r="C121" s="215" t="s">
        <v>92</v>
      </c>
      <c r="D121" s="215" t="s">
        <v>298</v>
      </c>
      <c r="E121" s="216" t="s">
        <v>1219</v>
      </c>
      <c r="F121" s="217" t="s">
        <v>1220</v>
      </c>
      <c r="G121" s="218" t="s">
        <v>301</v>
      </c>
      <c r="H121" s="219">
        <v>6.9000000000000004</v>
      </c>
      <c r="I121" s="220"/>
      <c r="J121" s="221">
        <f>ROUND(I121*H121,2)</f>
        <v>0</v>
      </c>
      <c r="K121" s="217" t="s">
        <v>302</v>
      </c>
      <c r="L121" s="46"/>
      <c r="M121" s="222" t="s">
        <v>21</v>
      </c>
      <c r="N121" s="223" t="s">
        <v>43</v>
      </c>
      <c r="O121" s="86"/>
      <c r="P121" s="224">
        <f>O121*H121</f>
        <v>0</v>
      </c>
      <c r="Q121" s="224">
        <v>0.0073499999999999998</v>
      </c>
      <c r="R121" s="224">
        <f>Q121*H121</f>
        <v>0.050715000000000003</v>
      </c>
      <c r="S121" s="224">
        <v>0</v>
      </c>
      <c r="T121" s="225">
        <f>S121*H121</f>
        <v>0</v>
      </c>
      <c r="U121" s="40"/>
      <c r="V121" s="40"/>
      <c r="W121" s="40"/>
      <c r="X121" s="40"/>
      <c r="Y121" s="40"/>
      <c r="Z121" s="40"/>
      <c r="AA121" s="40"/>
      <c r="AB121" s="40"/>
      <c r="AC121" s="40"/>
      <c r="AD121" s="40"/>
      <c r="AE121" s="40"/>
      <c r="AR121" s="226" t="s">
        <v>303</v>
      </c>
      <c r="AT121" s="226" t="s">
        <v>298</v>
      </c>
      <c r="AU121" s="226" t="s">
        <v>81</v>
      </c>
      <c r="AY121" s="19" t="s">
        <v>295</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303</v>
      </c>
      <c r="BM121" s="226" t="s">
        <v>2530</v>
      </c>
    </row>
    <row r="122" s="2" customFormat="1">
      <c r="A122" s="40"/>
      <c r="B122" s="41"/>
      <c r="C122" s="42"/>
      <c r="D122" s="228" t="s">
        <v>305</v>
      </c>
      <c r="E122" s="42"/>
      <c r="F122" s="229" t="s">
        <v>1222</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305</v>
      </c>
      <c r="AU122" s="19" t="s">
        <v>81</v>
      </c>
    </row>
    <row r="123" s="14" customFormat="1">
      <c r="A123" s="14"/>
      <c r="B123" s="244"/>
      <c r="C123" s="245"/>
      <c r="D123" s="235" t="s">
        <v>307</v>
      </c>
      <c r="E123" s="246" t="s">
        <v>21</v>
      </c>
      <c r="F123" s="247" t="s">
        <v>2531</v>
      </c>
      <c r="G123" s="245"/>
      <c r="H123" s="248">
        <v>2.9199999999999999</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307</v>
      </c>
      <c r="AU123" s="254" t="s">
        <v>81</v>
      </c>
      <c r="AV123" s="14" t="s">
        <v>81</v>
      </c>
      <c r="AW123" s="14" t="s">
        <v>33</v>
      </c>
      <c r="AX123" s="14" t="s">
        <v>72</v>
      </c>
      <c r="AY123" s="254" t="s">
        <v>295</v>
      </c>
    </row>
    <row r="124" s="14" customFormat="1">
      <c r="A124" s="14"/>
      <c r="B124" s="244"/>
      <c r="C124" s="245"/>
      <c r="D124" s="235" t="s">
        <v>307</v>
      </c>
      <c r="E124" s="246" t="s">
        <v>21</v>
      </c>
      <c r="F124" s="247" t="s">
        <v>2532</v>
      </c>
      <c r="G124" s="245"/>
      <c r="H124" s="248">
        <v>3.98</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307</v>
      </c>
      <c r="AU124" s="254" t="s">
        <v>81</v>
      </c>
      <c r="AV124" s="14" t="s">
        <v>81</v>
      </c>
      <c r="AW124" s="14" t="s">
        <v>33</v>
      </c>
      <c r="AX124" s="14" t="s">
        <v>72</v>
      </c>
      <c r="AY124" s="254" t="s">
        <v>295</v>
      </c>
    </row>
    <row r="125" s="15" customFormat="1">
      <c r="A125" s="15"/>
      <c r="B125" s="255"/>
      <c r="C125" s="256"/>
      <c r="D125" s="235" t="s">
        <v>307</v>
      </c>
      <c r="E125" s="257" t="s">
        <v>21</v>
      </c>
      <c r="F125" s="258" t="s">
        <v>312</v>
      </c>
      <c r="G125" s="256"/>
      <c r="H125" s="259">
        <v>6.9000000000000004</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307</v>
      </c>
      <c r="AU125" s="265" t="s">
        <v>81</v>
      </c>
      <c r="AV125" s="15" t="s">
        <v>303</v>
      </c>
      <c r="AW125" s="15" t="s">
        <v>33</v>
      </c>
      <c r="AX125" s="15" t="s">
        <v>79</v>
      </c>
      <c r="AY125" s="265" t="s">
        <v>295</v>
      </c>
    </row>
    <row r="126" s="2" customFormat="1" ht="49.05" customHeight="1">
      <c r="A126" s="40"/>
      <c r="B126" s="41"/>
      <c r="C126" s="215" t="s">
        <v>303</v>
      </c>
      <c r="D126" s="215" t="s">
        <v>298</v>
      </c>
      <c r="E126" s="216" t="s">
        <v>1223</v>
      </c>
      <c r="F126" s="217" t="s">
        <v>1224</v>
      </c>
      <c r="G126" s="218" t="s">
        <v>301</v>
      </c>
      <c r="H126" s="219">
        <v>6.9000000000000004</v>
      </c>
      <c r="I126" s="220"/>
      <c r="J126" s="221">
        <f>ROUND(I126*H126,2)</f>
        <v>0</v>
      </c>
      <c r="K126" s="217" t="s">
        <v>302</v>
      </c>
      <c r="L126" s="46"/>
      <c r="M126" s="222" t="s">
        <v>21</v>
      </c>
      <c r="N126" s="223" t="s">
        <v>43</v>
      </c>
      <c r="O126" s="86"/>
      <c r="P126" s="224">
        <f>O126*H126</f>
        <v>0</v>
      </c>
      <c r="Q126" s="224">
        <v>0.018380000000000001</v>
      </c>
      <c r="R126" s="224">
        <f>Q126*H126</f>
        <v>0.12682200000000002</v>
      </c>
      <c r="S126" s="224">
        <v>0</v>
      </c>
      <c r="T126" s="225">
        <f>S126*H126</f>
        <v>0</v>
      </c>
      <c r="U126" s="40"/>
      <c r="V126" s="40"/>
      <c r="W126" s="40"/>
      <c r="X126" s="40"/>
      <c r="Y126" s="40"/>
      <c r="Z126" s="40"/>
      <c r="AA126" s="40"/>
      <c r="AB126" s="40"/>
      <c r="AC126" s="40"/>
      <c r="AD126" s="40"/>
      <c r="AE126" s="40"/>
      <c r="AR126" s="226" t="s">
        <v>303</v>
      </c>
      <c r="AT126" s="226" t="s">
        <v>298</v>
      </c>
      <c r="AU126" s="226" t="s">
        <v>81</v>
      </c>
      <c r="AY126" s="19" t="s">
        <v>295</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303</v>
      </c>
      <c r="BM126" s="226" t="s">
        <v>2533</v>
      </c>
    </row>
    <row r="127" s="2" customFormat="1">
      <c r="A127" s="40"/>
      <c r="B127" s="41"/>
      <c r="C127" s="42"/>
      <c r="D127" s="228" t="s">
        <v>305</v>
      </c>
      <c r="E127" s="42"/>
      <c r="F127" s="229" t="s">
        <v>1226</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305</v>
      </c>
      <c r="AU127" s="19" t="s">
        <v>81</v>
      </c>
    </row>
    <row r="128" s="14" customFormat="1">
      <c r="A128" s="14"/>
      <c r="B128" s="244"/>
      <c r="C128" s="245"/>
      <c r="D128" s="235" t="s">
        <v>307</v>
      </c>
      <c r="E128" s="246" t="s">
        <v>21</v>
      </c>
      <c r="F128" s="247" t="s">
        <v>2531</v>
      </c>
      <c r="G128" s="245"/>
      <c r="H128" s="248">
        <v>2.9199999999999999</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307</v>
      </c>
      <c r="AU128" s="254" t="s">
        <v>81</v>
      </c>
      <c r="AV128" s="14" t="s">
        <v>81</v>
      </c>
      <c r="AW128" s="14" t="s">
        <v>33</v>
      </c>
      <c r="AX128" s="14" t="s">
        <v>72</v>
      </c>
      <c r="AY128" s="254" t="s">
        <v>295</v>
      </c>
    </row>
    <row r="129" s="14" customFormat="1">
      <c r="A129" s="14"/>
      <c r="B129" s="244"/>
      <c r="C129" s="245"/>
      <c r="D129" s="235" t="s">
        <v>307</v>
      </c>
      <c r="E129" s="246" t="s">
        <v>21</v>
      </c>
      <c r="F129" s="247" t="s">
        <v>2532</v>
      </c>
      <c r="G129" s="245"/>
      <c r="H129" s="248">
        <v>3.98</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307</v>
      </c>
      <c r="AU129" s="254" t="s">
        <v>81</v>
      </c>
      <c r="AV129" s="14" t="s">
        <v>81</v>
      </c>
      <c r="AW129" s="14" t="s">
        <v>33</v>
      </c>
      <c r="AX129" s="14" t="s">
        <v>72</v>
      </c>
      <c r="AY129" s="254" t="s">
        <v>295</v>
      </c>
    </row>
    <row r="130" s="15" customFormat="1">
      <c r="A130" s="15"/>
      <c r="B130" s="255"/>
      <c r="C130" s="256"/>
      <c r="D130" s="235" t="s">
        <v>307</v>
      </c>
      <c r="E130" s="257" t="s">
        <v>21</v>
      </c>
      <c r="F130" s="258" t="s">
        <v>312</v>
      </c>
      <c r="G130" s="256"/>
      <c r="H130" s="259">
        <v>6.9000000000000004</v>
      </c>
      <c r="I130" s="260"/>
      <c r="J130" s="256"/>
      <c r="K130" s="256"/>
      <c r="L130" s="261"/>
      <c r="M130" s="262"/>
      <c r="N130" s="263"/>
      <c r="O130" s="263"/>
      <c r="P130" s="263"/>
      <c r="Q130" s="263"/>
      <c r="R130" s="263"/>
      <c r="S130" s="263"/>
      <c r="T130" s="264"/>
      <c r="U130" s="15"/>
      <c r="V130" s="15"/>
      <c r="W130" s="15"/>
      <c r="X130" s="15"/>
      <c r="Y130" s="15"/>
      <c r="Z130" s="15"/>
      <c r="AA130" s="15"/>
      <c r="AB130" s="15"/>
      <c r="AC130" s="15"/>
      <c r="AD130" s="15"/>
      <c r="AE130" s="15"/>
      <c r="AT130" s="265" t="s">
        <v>307</v>
      </c>
      <c r="AU130" s="265" t="s">
        <v>81</v>
      </c>
      <c r="AV130" s="15" t="s">
        <v>303</v>
      </c>
      <c r="AW130" s="15" t="s">
        <v>33</v>
      </c>
      <c r="AX130" s="15" t="s">
        <v>79</v>
      </c>
      <c r="AY130" s="265" t="s">
        <v>295</v>
      </c>
    </row>
    <row r="131" s="2" customFormat="1" ht="44.25" customHeight="1">
      <c r="A131" s="40"/>
      <c r="B131" s="41"/>
      <c r="C131" s="215" t="s">
        <v>332</v>
      </c>
      <c r="D131" s="215" t="s">
        <v>298</v>
      </c>
      <c r="E131" s="216" t="s">
        <v>1234</v>
      </c>
      <c r="F131" s="217" t="s">
        <v>1235</v>
      </c>
      <c r="G131" s="218" t="s">
        <v>301</v>
      </c>
      <c r="H131" s="219">
        <v>13.800000000000001</v>
      </c>
      <c r="I131" s="220"/>
      <c r="J131" s="221">
        <f>ROUND(I131*H131,2)</f>
        <v>0</v>
      </c>
      <c r="K131" s="217" t="s">
        <v>302</v>
      </c>
      <c r="L131" s="46"/>
      <c r="M131" s="222" t="s">
        <v>21</v>
      </c>
      <c r="N131" s="223" t="s">
        <v>43</v>
      </c>
      <c r="O131" s="86"/>
      <c r="P131" s="224">
        <f>O131*H131</f>
        <v>0</v>
      </c>
      <c r="Q131" s="224">
        <v>0.0079000000000000008</v>
      </c>
      <c r="R131" s="224">
        <f>Q131*H131</f>
        <v>0.10902000000000002</v>
      </c>
      <c r="S131" s="224">
        <v>0</v>
      </c>
      <c r="T131" s="225">
        <f>S131*H131</f>
        <v>0</v>
      </c>
      <c r="U131" s="40"/>
      <c r="V131" s="40"/>
      <c r="W131" s="40"/>
      <c r="X131" s="40"/>
      <c r="Y131" s="40"/>
      <c r="Z131" s="40"/>
      <c r="AA131" s="40"/>
      <c r="AB131" s="40"/>
      <c r="AC131" s="40"/>
      <c r="AD131" s="40"/>
      <c r="AE131" s="40"/>
      <c r="AR131" s="226" t="s">
        <v>303</v>
      </c>
      <c r="AT131" s="226" t="s">
        <v>298</v>
      </c>
      <c r="AU131" s="226" t="s">
        <v>81</v>
      </c>
      <c r="AY131" s="19" t="s">
        <v>295</v>
      </c>
      <c r="BE131" s="227">
        <f>IF(N131="základní",J131,0)</f>
        <v>0</v>
      </c>
      <c r="BF131" s="227">
        <f>IF(N131="snížená",J131,0)</f>
        <v>0</v>
      </c>
      <c r="BG131" s="227">
        <f>IF(N131="zákl. přenesená",J131,0)</f>
        <v>0</v>
      </c>
      <c r="BH131" s="227">
        <f>IF(N131="sníž. přenesená",J131,0)</f>
        <v>0</v>
      </c>
      <c r="BI131" s="227">
        <f>IF(N131="nulová",J131,0)</f>
        <v>0</v>
      </c>
      <c r="BJ131" s="19" t="s">
        <v>79</v>
      </c>
      <c r="BK131" s="227">
        <f>ROUND(I131*H131,2)</f>
        <v>0</v>
      </c>
      <c r="BL131" s="19" t="s">
        <v>303</v>
      </c>
      <c r="BM131" s="226" t="s">
        <v>2534</v>
      </c>
    </row>
    <row r="132" s="2" customFormat="1">
      <c r="A132" s="40"/>
      <c r="B132" s="41"/>
      <c r="C132" s="42"/>
      <c r="D132" s="228" t="s">
        <v>305</v>
      </c>
      <c r="E132" s="42"/>
      <c r="F132" s="229" t="s">
        <v>1237</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305</v>
      </c>
      <c r="AU132" s="19" t="s">
        <v>81</v>
      </c>
    </row>
    <row r="133" s="14" customFormat="1">
      <c r="A133" s="14"/>
      <c r="B133" s="244"/>
      <c r="C133" s="245"/>
      <c r="D133" s="235" t="s">
        <v>307</v>
      </c>
      <c r="E133" s="246" t="s">
        <v>21</v>
      </c>
      <c r="F133" s="247" t="s">
        <v>2535</v>
      </c>
      <c r="G133" s="245"/>
      <c r="H133" s="248">
        <v>13.800000000000001</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307</v>
      </c>
      <c r="AU133" s="254" t="s">
        <v>81</v>
      </c>
      <c r="AV133" s="14" t="s">
        <v>81</v>
      </c>
      <c r="AW133" s="14" t="s">
        <v>33</v>
      </c>
      <c r="AX133" s="14" t="s">
        <v>72</v>
      </c>
      <c r="AY133" s="254" t="s">
        <v>295</v>
      </c>
    </row>
    <row r="134" s="15" customFormat="1">
      <c r="A134" s="15"/>
      <c r="B134" s="255"/>
      <c r="C134" s="256"/>
      <c r="D134" s="235" t="s">
        <v>307</v>
      </c>
      <c r="E134" s="257" t="s">
        <v>21</v>
      </c>
      <c r="F134" s="258" t="s">
        <v>312</v>
      </c>
      <c r="G134" s="256"/>
      <c r="H134" s="259">
        <v>13.800000000000001</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307</v>
      </c>
      <c r="AU134" s="265" t="s">
        <v>81</v>
      </c>
      <c r="AV134" s="15" t="s">
        <v>303</v>
      </c>
      <c r="AW134" s="15" t="s">
        <v>33</v>
      </c>
      <c r="AX134" s="15" t="s">
        <v>79</v>
      </c>
      <c r="AY134" s="265" t="s">
        <v>295</v>
      </c>
    </row>
    <row r="135" s="2" customFormat="1" ht="49.05" customHeight="1">
      <c r="A135" s="40"/>
      <c r="B135" s="41"/>
      <c r="C135" s="215" t="s">
        <v>338</v>
      </c>
      <c r="D135" s="215" t="s">
        <v>298</v>
      </c>
      <c r="E135" s="216" t="s">
        <v>2372</v>
      </c>
      <c r="F135" s="217" t="s">
        <v>2373</v>
      </c>
      <c r="G135" s="218" t="s">
        <v>301</v>
      </c>
      <c r="H135" s="219">
        <v>12.9</v>
      </c>
      <c r="I135" s="220"/>
      <c r="J135" s="221">
        <f>ROUND(I135*H135,2)</f>
        <v>0</v>
      </c>
      <c r="K135" s="217" t="s">
        <v>302</v>
      </c>
      <c r="L135" s="46"/>
      <c r="M135" s="222" t="s">
        <v>21</v>
      </c>
      <c r="N135" s="223" t="s">
        <v>43</v>
      </c>
      <c r="O135" s="86"/>
      <c r="P135" s="224">
        <f>O135*H135</f>
        <v>0</v>
      </c>
      <c r="Q135" s="224">
        <v>0.017000000000000001</v>
      </c>
      <c r="R135" s="224">
        <f>Q135*H135</f>
        <v>0.21930000000000002</v>
      </c>
      <c r="S135" s="224">
        <v>0</v>
      </c>
      <c r="T135" s="225">
        <f>S135*H135</f>
        <v>0</v>
      </c>
      <c r="U135" s="40"/>
      <c r="V135" s="40"/>
      <c r="W135" s="40"/>
      <c r="X135" s="40"/>
      <c r="Y135" s="40"/>
      <c r="Z135" s="40"/>
      <c r="AA135" s="40"/>
      <c r="AB135" s="40"/>
      <c r="AC135" s="40"/>
      <c r="AD135" s="40"/>
      <c r="AE135" s="40"/>
      <c r="AR135" s="226" t="s">
        <v>303</v>
      </c>
      <c r="AT135" s="226" t="s">
        <v>298</v>
      </c>
      <c r="AU135" s="226" t="s">
        <v>81</v>
      </c>
      <c r="AY135" s="19" t="s">
        <v>295</v>
      </c>
      <c r="BE135" s="227">
        <f>IF(N135="základní",J135,0)</f>
        <v>0</v>
      </c>
      <c r="BF135" s="227">
        <f>IF(N135="snížená",J135,0)</f>
        <v>0</v>
      </c>
      <c r="BG135" s="227">
        <f>IF(N135="zákl. přenesená",J135,0)</f>
        <v>0</v>
      </c>
      <c r="BH135" s="227">
        <f>IF(N135="sníž. přenesená",J135,0)</f>
        <v>0</v>
      </c>
      <c r="BI135" s="227">
        <f>IF(N135="nulová",J135,0)</f>
        <v>0</v>
      </c>
      <c r="BJ135" s="19" t="s">
        <v>79</v>
      </c>
      <c r="BK135" s="227">
        <f>ROUND(I135*H135,2)</f>
        <v>0</v>
      </c>
      <c r="BL135" s="19" t="s">
        <v>303</v>
      </c>
      <c r="BM135" s="226" t="s">
        <v>2536</v>
      </c>
    </row>
    <row r="136" s="2" customFormat="1">
      <c r="A136" s="40"/>
      <c r="B136" s="41"/>
      <c r="C136" s="42"/>
      <c r="D136" s="228" t="s">
        <v>305</v>
      </c>
      <c r="E136" s="42"/>
      <c r="F136" s="229" t="s">
        <v>2375</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305</v>
      </c>
      <c r="AU136" s="19" t="s">
        <v>81</v>
      </c>
    </row>
    <row r="137" s="14" customFormat="1">
      <c r="A137" s="14"/>
      <c r="B137" s="244"/>
      <c r="C137" s="245"/>
      <c r="D137" s="235" t="s">
        <v>307</v>
      </c>
      <c r="E137" s="246" t="s">
        <v>21</v>
      </c>
      <c r="F137" s="247" t="s">
        <v>2537</v>
      </c>
      <c r="G137" s="245"/>
      <c r="H137" s="248">
        <v>12.9</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307</v>
      </c>
      <c r="AU137" s="254" t="s">
        <v>81</v>
      </c>
      <c r="AV137" s="14" t="s">
        <v>81</v>
      </c>
      <c r="AW137" s="14" t="s">
        <v>33</v>
      </c>
      <c r="AX137" s="14" t="s">
        <v>72</v>
      </c>
      <c r="AY137" s="254" t="s">
        <v>295</v>
      </c>
    </row>
    <row r="138" s="15" customFormat="1">
      <c r="A138" s="15"/>
      <c r="B138" s="255"/>
      <c r="C138" s="256"/>
      <c r="D138" s="235" t="s">
        <v>307</v>
      </c>
      <c r="E138" s="257" t="s">
        <v>21</v>
      </c>
      <c r="F138" s="258" t="s">
        <v>312</v>
      </c>
      <c r="G138" s="256"/>
      <c r="H138" s="259">
        <v>12.9</v>
      </c>
      <c r="I138" s="260"/>
      <c r="J138" s="256"/>
      <c r="K138" s="256"/>
      <c r="L138" s="261"/>
      <c r="M138" s="262"/>
      <c r="N138" s="263"/>
      <c r="O138" s="263"/>
      <c r="P138" s="263"/>
      <c r="Q138" s="263"/>
      <c r="R138" s="263"/>
      <c r="S138" s="263"/>
      <c r="T138" s="264"/>
      <c r="U138" s="15"/>
      <c r="V138" s="15"/>
      <c r="W138" s="15"/>
      <c r="X138" s="15"/>
      <c r="Y138" s="15"/>
      <c r="Z138" s="15"/>
      <c r="AA138" s="15"/>
      <c r="AB138" s="15"/>
      <c r="AC138" s="15"/>
      <c r="AD138" s="15"/>
      <c r="AE138" s="15"/>
      <c r="AT138" s="265" t="s">
        <v>307</v>
      </c>
      <c r="AU138" s="265" t="s">
        <v>81</v>
      </c>
      <c r="AV138" s="15" t="s">
        <v>303</v>
      </c>
      <c r="AW138" s="15" t="s">
        <v>33</v>
      </c>
      <c r="AX138" s="15" t="s">
        <v>79</v>
      </c>
      <c r="AY138" s="265" t="s">
        <v>295</v>
      </c>
    </row>
    <row r="139" s="2" customFormat="1" ht="49.05" customHeight="1">
      <c r="A139" s="40"/>
      <c r="B139" s="41"/>
      <c r="C139" s="215" t="s">
        <v>345</v>
      </c>
      <c r="D139" s="215" t="s">
        <v>298</v>
      </c>
      <c r="E139" s="216" t="s">
        <v>2377</v>
      </c>
      <c r="F139" s="217" t="s">
        <v>2378</v>
      </c>
      <c r="G139" s="218" t="s">
        <v>301</v>
      </c>
      <c r="H139" s="219">
        <v>35.966999999999999</v>
      </c>
      <c r="I139" s="220"/>
      <c r="J139" s="221">
        <f>ROUND(I139*H139,2)</f>
        <v>0</v>
      </c>
      <c r="K139" s="217" t="s">
        <v>302</v>
      </c>
      <c r="L139" s="46"/>
      <c r="M139" s="222" t="s">
        <v>21</v>
      </c>
      <c r="N139" s="223" t="s">
        <v>43</v>
      </c>
      <c r="O139" s="86"/>
      <c r="P139" s="224">
        <f>O139*H139</f>
        <v>0</v>
      </c>
      <c r="Q139" s="224">
        <v>0.017000000000000001</v>
      </c>
      <c r="R139" s="224">
        <f>Q139*H139</f>
        <v>0.61143900000000007</v>
      </c>
      <c r="S139" s="224">
        <v>0</v>
      </c>
      <c r="T139" s="225">
        <f>S139*H139</f>
        <v>0</v>
      </c>
      <c r="U139" s="40"/>
      <c r="V139" s="40"/>
      <c r="W139" s="40"/>
      <c r="X139" s="40"/>
      <c r="Y139" s="40"/>
      <c r="Z139" s="40"/>
      <c r="AA139" s="40"/>
      <c r="AB139" s="40"/>
      <c r="AC139" s="40"/>
      <c r="AD139" s="40"/>
      <c r="AE139" s="40"/>
      <c r="AR139" s="226" t="s">
        <v>303</v>
      </c>
      <c r="AT139" s="226" t="s">
        <v>298</v>
      </c>
      <c r="AU139" s="226" t="s">
        <v>81</v>
      </c>
      <c r="AY139" s="19" t="s">
        <v>295</v>
      </c>
      <c r="BE139" s="227">
        <f>IF(N139="základní",J139,0)</f>
        <v>0</v>
      </c>
      <c r="BF139" s="227">
        <f>IF(N139="snížená",J139,0)</f>
        <v>0</v>
      </c>
      <c r="BG139" s="227">
        <f>IF(N139="zákl. přenesená",J139,0)</f>
        <v>0</v>
      </c>
      <c r="BH139" s="227">
        <f>IF(N139="sníž. přenesená",J139,0)</f>
        <v>0</v>
      </c>
      <c r="BI139" s="227">
        <f>IF(N139="nulová",J139,0)</f>
        <v>0</v>
      </c>
      <c r="BJ139" s="19" t="s">
        <v>79</v>
      </c>
      <c r="BK139" s="227">
        <f>ROUND(I139*H139,2)</f>
        <v>0</v>
      </c>
      <c r="BL139" s="19" t="s">
        <v>303</v>
      </c>
      <c r="BM139" s="226" t="s">
        <v>2538</v>
      </c>
    </row>
    <row r="140" s="2" customFormat="1">
      <c r="A140" s="40"/>
      <c r="B140" s="41"/>
      <c r="C140" s="42"/>
      <c r="D140" s="228" t="s">
        <v>305</v>
      </c>
      <c r="E140" s="42"/>
      <c r="F140" s="229" t="s">
        <v>2380</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305</v>
      </c>
      <c r="AU140" s="19" t="s">
        <v>81</v>
      </c>
    </row>
    <row r="141" s="13" customFormat="1">
      <c r="A141" s="13"/>
      <c r="B141" s="233"/>
      <c r="C141" s="234"/>
      <c r="D141" s="235" t="s">
        <v>307</v>
      </c>
      <c r="E141" s="236" t="s">
        <v>21</v>
      </c>
      <c r="F141" s="237" t="s">
        <v>2381</v>
      </c>
      <c r="G141" s="234"/>
      <c r="H141" s="236" t="s">
        <v>21</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307</v>
      </c>
      <c r="AU141" s="243" t="s">
        <v>81</v>
      </c>
      <c r="AV141" s="13" t="s">
        <v>79</v>
      </c>
      <c r="AW141" s="13" t="s">
        <v>33</v>
      </c>
      <c r="AX141" s="13" t="s">
        <v>72</v>
      </c>
      <c r="AY141" s="243" t="s">
        <v>295</v>
      </c>
    </row>
    <row r="142" s="14" customFormat="1">
      <c r="A142" s="14"/>
      <c r="B142" s="244"/>
      <c r="C142" s="245"/>
      <c r="D142" s="235" t="s">
        <v>307</v>
      </c>
      <c r="E142" s="246" t="s">
        <v>21</v>
      </c>
      <c r="F142" s="247" t="s">
        <v>2539</v>
      </c>
      <c r="G142" s="245"/>
      <c r="H142" s="248">
        <v>4.665</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307</v>
      </c>
      <c r="AU142" s="254" t="s">
        <v>81</v>
      </c>
      <c r="AV142" s="14" t="s">
        <v>81</v>
      </c>
      <c r="AW142" s="14" t="s">
        <v>33</v>
      </c>
      <c r="AX142" s="14" t="s">
        <v>72</v>
      </c>
      <c r="AY142" s="254" t="s">
        <v>295</v>
      </c>
    </row>
    <row r="143" s="13" customFormat="1">
      <c r="A143" s="13"/>
      <c r="B143" s="233"/>
      <c r="C143" s="234"/>
      <c r="D143" s="235" t="s">
        <v>307</v>
      </c>
      <c r="E143" s="236" t="s">
        <v>21</v>
      </c>
      <c r="F143" s="237" t="s">
        <v>2383</v>
      </c>
      <c r="G143" s="234"/>
      <c r="H143" s="236" t="s">
        <v>21</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307</v>
      </c>
      <c r="AU143" s="243" t="s">
        <v>81</v>
      </c>
      <c r="AV143" s="13" t="s">
        <v>79</v>
      </c>
      <c r="AW143" s="13" t="s">
        <v>33</v>
      </c>
      <c r="AX143" s="13" t="s">
        <v>72</v>
      </c>
      <c r="AY143" s="243" t="s">
        <v>295</v>
      </c>
    </row>
    <row r="144" s="14" customFormat="1">
      <c r="A144" s="14"/>
      <c r="B144" s="244"/>
      <c r="C144" s="245"/>
      <c r="D144" s="235" t="s">
        <v>307</v>
      </c>
      <c r="E144" s="246" t="s">
        <v>21</v>
      </c>
      <c r="F144" s="247" t="s">
        <v>2540</v>
      </c>
      <c r="G144" s="245"/>
      <c r="H144" s="248">
        <v>30.577000000000002</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307</v>
      </c>
      <c r="AU144" s="254" t="s">
        <v>81</v>
      </c>
      <c r="AV144" s="14" t="s">
        <v>81</v>
      </c>
      <c r="AW144" s="14" t="s">
        <v>33</v>
      </c>
      <c r="AX144" s="14" t="s">
        <v>72</v>
      </c>
      <c r="AY144" s="254" t="s">
        <v>295</v>
      </c>
    </row>
    <row r="145" s="14" customFormat="1">
      <c r="A145" s="14"/>
      <c r="B145" s="244"/>
      <c r="C145" s="245"/>
      <c r="D145" s="235" t="s">
        <v>307</v>
      </c>
      <c r="E145" s="246" t="s">
        <v>21</v>
      </c>
      <c r="F145" s="247" t="s">
        <v>2541</v>
      </c>
      <c r="G145" s="245"/>
      <c r="H145" s="248">
        <v>0.72499999999999998</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307</v>
      </c>
      <c r="AU145" s="254" t="s">
        <v>81</v>
      </c>
      <c r="AV145" s="14" t="s">
        <v>81</v>
      </c>
      <c r="AW145" s="14" t="s">
        <v>33</v>
      </c>
      <c r="AX145" s="14" t="s">
        <v>72</v>
      </c>
      <c r="AY145" s="254" t="s">
        <v>295</v>
      </c>
    </row>
    <row r="146" s="15" customFormat="1">
      <c r="A146" s="15"/>
      <c r="B146" s="255"/>
      <c r="C146" s="256"/>
      <c r="D146" s="235" t="s">
        <v>307</v>
      </c>
      <c r="E146" s="257" t="s">
        <v>21</v>
      </c>
      <c r="F146" s="258" t="s">
        <v>312</v>
      </c>
      <c r="G146" s="256"/>
      <c r="H146" s="259">
        <v>35.966999999999999</v>
      </c>
      <c r="I146" s="260"/>
      <c r="J146" s="256"/>
      <c r="K146" s="256"/>
      <c r="L146" s="261"/>
      <c r="M146" s="262"/>
      <c r="N146" s="263"/>
      <c r="O146" s="263"/>
      <c r="P146" s="263"/>
      <c r="Q146" s="263"/>
      <c r="R146" s="263"/>
      <c r="S146" s="263"/>
      <c r="T146" s="264"/>
      <c r="U146" s="15"/>
      <c r="V146" s="15"/>
      <c r="W146" s="15"/>
      <c r="X146" s="15"/>
      <c r="Y146" s="15"/>
      <c r="Z146" s="15"/>
      <c r="AA146" s="15"/>
      <c r="AB146" s="15"/>
      <c r="AC146" s="15"/>
      <c r="AD146" s="15"/>
      <c r="AE146" s="15"/>
      <c r="AT146" s="265" t="s">
        <v>307</v>
      </c>
      <c r="AU146" s="265" t="s">
        <v>81</v>
      </c>
      <c r="AV146" s="15" t="s">
        <v>303</v>
      </c>
      <c r="AW146" s="15" t="s">
        <v>33</v>
      </c>
      <c r="AX146" s="15" t="s">
        <v>79</v>
      </c>
      <c r="AY146" s="265" t="s">
        <v>295</v>
      </c>
    </row>
    <row r="147" s="2" customFormat="1" ht="37.8" customHeight="1">
      <c r="A147" s="40"/>
      <c r="B147" s="41"/>
      <c r="C147" s="215" t="s">
        <v>351</v>
      </c>
      <c r="D147" s="215" t="s">
        <v>298</v>
      </c>
      <c r="E147" s="216" t="s">
        <v>1239</v>
      </c>
      <c r="F147" s="217" t="s">
        <v>1240</v>
      </c>
      <c r="G147" s="218" t="s">
        <v>301</v>
      </c>
      <c r="H147" s="219">
        <v>3.8999999999999999</v>
      </c>
      <c r="I147" s="220"/>
      <c r="J147" s="221">
        <f>ROUND(I147*H147,2)</f>
        <v>0</v>
      </c>
      <c r="K147" s="217" t="s">
        <v>302</v>
      </c>
      <c r="L147" s="46"/>
      <c r="M147" s="222" t="s">
        <v>21</v>
      </c>
      <c r="N147" s="223" t="s">
        <v>43</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303</v>
      </c>
      <c r="AT147" s="226" t="s">
        <v>298</v>
      </c>
      <c r="AU147" s="226" t="s">
        <v>81</v>
      </c>
      <c r="AY147" s="19" t="s">
        <v>295</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303</v>
      </c>
      <c r="BM147" s="226" t="s">
        <v>2542</v>
      </c>
    </row>
    <row r="148" s="2" customFormat="1">
      <c r="A148" s="40"/>
      <c r="B148" s="41"/>
      <c r="C148" s="42"/>
      <c r="D148" s="228" t="s">
        <v>305</v>
      </c>
      <c r="E148" s="42"/>
      <c r="F148" s="229" t="s">
        <v>1242</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305</v>
      </c>
      <c r="AU148" s="19" t="s">
        <v>81</v>
      </c>
    </row>
    <row r="149" s="14" customFormat="1">
      <c r="A149" s="14"/>
      <c r="B149" s="244"/>
      <c r="C149" s="245"/>
      <c r="D149" s="235" t="s">
        <v>307</v>
      </c>
      <c r="E149" s="246" t="s">
        <v>21</v>
      </c>
      <c r="F149" s="247" t="s">
        <v>2387</v>
      </c>
      <c r="G149" s="245"/>
      <c r="H149" s="248">
        <v>2.25</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307</v>
      </c>
      <c r="AU149" s="254" t="s">
        <v>81</v>
      </c>
      <c r="AV149" s="14" t="s">
        <v>81</v>
      </c>
      <c r="AW149" s="14" t="s">
        <v>33</v>
      </c>
      <c r="AX149" s="14" t="s">
        <v>72</v>
      </c>
      <c r="AY149" s="254" t="s">
        <v>295</v>
      </c>
    </row>
    <row r="150" s="14" customFormat="1">
      <c r="A150" s="14"/>
      <c r="B150" s="244"/>
      <c r="C150" s="245"/>
      <c r="D150" s="235" t="s">
        <v>307</v>
      </c>
      <c r="E150" s="246" t="s">
        <v>21</v>
      </c>
      <c r="F150" s="247" t="s">
        <v>2388</v>
      </c>
      <c r="G150" s="245"/>
      <c r="H150" s="248">
        <v>1.6499999999999999</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307</v>
      </c>
      <c r="AU150" s="254" t="s">
        <v>81</v>
      </c>
      <c r="AV150" s="14" t="s">
        <v>81</v>
      </c>
      <c r="AW150" s="14" t="s">
        <v>33</v>
      </c>
      <c r="AX150" s="14" t="s">
        <v>72</v>
      </c>
      <c r="AY150" s="254" t="s">
        <v>295</v>
      </c>
    </row>
    <row r="151" s="15" customFormat="1">
      <c r="A151" s="15"/>
      <c r="B151" s="255"/>
      <c r="C151" s="256"/>
      <c r="D151" s="235" t="s">
        <v>307</v>
      </c>
      <c r="E151" s="257" t="s">
        <v>21</v>
      </c>
      <c r="F151" s="258" t="s">
        <v>312</v>
      </c>
      <c r="G151" s="256"/>
      <c r="H151" s="259">
        <v>3.8999999999999999</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307</v>
      </c>
      <c r="AU151" s="265" t="s">
        <v>81</v>
      </c>
      <c r="AV151" s="15" t="s">
        <v>303</v>
      </c>
      <c r="AW151" s="15" t="s">
        <v>33</v>
      </c>
      <c r="AX151" s="15" t="s">
        <v>79</v>
      </c>
      <c r="AY151" s="265" t="s">
        <v>295</v>
      </c>
    </row>
    <row r="152" s="2" customFormat="1" ht="33" customHeight="1">
      <c r="A152" s="40"/>
      <c r="B152" s="41"/>
      <c r="C152" s="215" t="s">
        <v>296</v>
      </c>
      <c r="D152" s="215" t="s">
        <v>298</v>
      </c>
      <c r="E152" s="216" t="s">
        <v>1244</v>
      </c>
      <c r="F152" s="217" t="s">
        <v>1245</v>
      </c>
      <c r="G152" s="218" t="s">
        <v>315</v>
      </c>
      <c r="H152" s="219">
        <v>1.0189999999999999</v>
      </c>
      <c r="I152" s="220"/>
      <c r="J152" s="221">
        <f>ROUND(I152*H152,2)</f>
        <v>0</v>
      </c>
      <c r="K152" s="217" t="s">
        <v>302</v>
      </c>
      <c r="L152" s="46"/>
      <c r="M152" s="222" t="s">
        <v>21</v>
      </c>
      <c r="N152" s="223" t="s">
        <v>43</v>
      </c>
      <c r="O152" s="86"/>
      <c r="P152" s="224">
        <f>O152*H152</f>
        <v>0</v>
      </c>
      <c r="Q152" s="224">
        <v>2.3010199999999998</v>
      </c>
      <c r="R152" s="224">
        <f>Q152*H152</f>
        <v>2.3447393799999996</v>
      </c>
      <c r="S152" s="224">
        <v>0</v>
      </c>
      <c r="T152" s="225">
        <f>S152*H152</f>
        <v>0</v>
      </c>
      <c r="U152" s="40"/>
      <c r="V152" s="40"/>
      <c r="W152" s="40"/>
      <c r="X152" s="40"/>
      <c r="Y152" s="40"/>
      <c r="Z152" s="40"/>
      <c r="AA152" s="40"/>
      <c r="AB152" s="40"/>
      <c r="AC152" s="40"/>
      <c r="AD152" s="40"/>
      <c r="AE152" s="40"/>
      <c r="AR152" s="226" t="s">
        <v>303</v>
      </c>
      <c r="AT152" s="226" t="s">
        <v>298</v>
      </c>
      <c r="AU152" s="226" t="s">
        <v>81</v>
      </c>
      <c r="AY152" s="19" t="s">
        <v>295</v>
      </c>
      <c r="BE152" s="227">
        <f>IF(N152="základní",J152,0)</f>
        <v>0</v>
      </c>
      <c r="BF152" s="227">
        <f>IF(N152="snížená",J152,0)</f>
        <v>0</v>
      </c>
      <c r="BG152" s="227">
        <f>IF(N152="zákl. přenesená",J152,0)</f>
        <v>0</v>
      </c>
      <c r="BH152" s="227">
        <f>IF(N152="sníž. přenesená",J152,0)</f>
        <v>0</v>
      </c>
      <c r="BI152" s="227">
        <f>IF(N152="nulová",J152,0)</f>
        <v>0</v>
      </c>
      <c r="BJ152" s="19" t="s">
        <v>79</v>
      </c>
      <c r="BK152" s="227">
        <f>ROUND(I152*H152,2)</f>
        <v>0</v>
      </c>
      <c r="BL152" s="19" t="s">
        <v>303</v>
      </c>
      <c r="BM152" s="226" t="s">
        <v>2543</v>
      </c>
    </row>
    <row r="153" s="2" customFormat="1">
      <c r="A153" s="40"/>
      <c r="B153" s="41"/>
      <c r="C153" s="42"/>
      <c r="D153" s="228" t="s">
        <v>305</v>
      </c>
      <c r="E153" s="42"/>
      <c r="F153" s="229" t="s">
        <v>1247</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305</v>
      </c>
      <c r="AU153" s="19" t="s">
        <v>81</v>
      </c>
    </row>
    <row r="154" s="13" customFormat="1">
      <c r="A154" s="13"/>
      <c r="B154" s="233"/>
      <c r="C154" s="234"/>
      <c r="D154" s="235" t="s">
        <v>307</v>
      </c>
      <c r="E154" s="236" t="s">
        <v>21</v>
      </c>
      <c r="F154" s="237" t="s">
        <v>2390</v>
      </c>
      <c r="G154" s="234"/>
      <c r="H154" s="236" t="s">
        <v>21</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307</v>
      </c>
      <c r="AU154" s="243" t="s">
        <v>81</v>
      </c>
      <c r="AV154" s="13" t="s">
        <v>79</v>
      </c>
      <c r="AW154" s="13" t="s">
        <v>33</v>
      </c>
      <c r="AX154" s="13" t="s">
        <v>72</v>
      </c>
      <c r="AY154" s="243" t="s">
        <v>295</v>
      </c>
    </row>
    <row r="155" s="14" customFormat="1">
      <c r="A155" s="14"/>
      <c r="B155" s="244"/>
      <c r="C155" s="245"/>
      <c r="D155" s="235" t="s">
        <v>307</v>
      </c>
      <c r="E155" s="246" t="s">
        <v>21</v>
      </c>
      <c r="F155" s="247" t="s">
        <v>2544</v>
      </c>
      <c r="G155" s="245"/>
      <c r="H155" s="248">
        <v>0.61899999999999999</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307</v>
      </c>
      <c r="AU155" s="254" t="s">
        <v>81</v>
      </c>
      <c r="AV155" s="14" t="s">
        <v>81</v>
      </c>
      <c r="AW155" s="14" t="s">
        <v>33</v>
      </c>
      <c r="AX155" s="14" t="s">
        <v>72</v>
      </c>
      <c r="AY155" s="254" t="s">
        <v>295</v>
      </c>
    </row>
    <row r="156" s="16" customFormat="1">
      <c r="A156" s="16"/>
      <c r="B156" s="270"/>
      <c r="C156" s="271"/>
      <c r="D156" s="235" t="s">
        <v>307</v>
      </c>
      <c r="E156" s="272" t="s">
        <v>21</v>
      </c>
      <c r="F156" s="273" t="s">
        <v>433</v>
      </c>
      <c r="G156" s="271"/>
      <c r="H156" s="274">
        <v>0.61899999999999999</v>
      </c>
      <c r="I156" s="275"/>
      <c r="J156" s="271"/>
      <c r="K156" s="271"/>
      <c r="L156" s="276"/>
      <c r="M156" s="277"/>
      <c r="N156" s="278"/>
      <c r="O156" s="278"/>
      <c r="P156" s="278"/>
      <c r="Q156" s="278"/>
      <c r="R156" s="278"/>
      <c r="S156" s="278"/>
      <c r="T156" s="279"/>
      <c r="U156" s="16"/>
      <c r="V156" s="16"/>
      <c r="W156" s="16"/>
      <c r="X156" s="16"/>
      <c r="Y156" s="16"/>
      <c r="Z156" s="16"/>
      <c r="AA156" s="16"/>
      <c r="AB156" s="16"/>
      <c r="AC156" s="16"/>
      <c r="AD156" s="16"/>
      <c r="AE156" s="16"/>
      <c r="AT156" s="280" t="s">
        <v>307</v>
      </c>
      <c r="AU156" s="280" t="s">
        <v>81</v>
      </c>
      <c r="AV156" s="16" t="s">
        <v>92</v>
      </c>
      <c r="AW156" s="16" t="s">
        <v>33</v>
      </c>
      <c r="AX156" s="16" t="s">
        <v>72</v>
      </c>
      <c r="AY156" s="280" t="s">
        <v>295</v>
      </c>
    </row>
    <row r="157" s="14" customFormat="1">
      <c r="A157" s="14"/>
      <c r="B157" s="244"/>
      <c r="C157" s="245"/>
      <c r="D157" s="235" t="s">
        <v>307</v>
      </c>
      <c r="E157" s="246" t="s">
        <v>21</v>
      </c>
      <c r="F157" s="247" t="s">
        <v>2545</v>
      </c>
      <c r="G157" s="245"/>
      <c r="H157" s="248">
        <v>0.161</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307</v>
      </c>
      <c r="AU157" s="254" t="s">
        <v>81</v>
      </c>
      <c r="AV157" s="14" t="s">
        <v>81</v>
      </c>
      <c r="AW157" s="14" t="s">
        <v>33</v>
      </c>
      <c r="AX157" s="14" t="s">
        <v>72</v>
      </c>
      <c r="AY157" s="254" t="s">
        <v>295</v>
      </c>
    </row>
    <row r="158" s="14" customFormat="1">
      <c r="A158" s="14"/>
      <c r="B158" s="244"/>
      <c r="C158" s="245"/>
      <c r="D158" s="235" t="s">
        <v>307</v>
      </c>
      <c r="E158" s="246" t="s">
        <v>21</v>
      </c>
      <c r="F158" s="247" t="s">
        <v>2546</v>
      </c>
      <c r="G158" s="245"/>
      <c r="H158" s="248">
        <v>0.23899999999999999</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307</v>
      </c>
      <c r="AU158" s="254" t="s">
        <v>81</v>
      </c>
      <c r="AV158" s="14" t="s">
        <v>81</v>
      </c>
      <c r="AW158" s="14" t="s">
        <v>33</v>
      </c>
      <c r="AX158" s="14" t="s">
        <v>72</v>
      </c>
      <c r="AY158" s="254" t="s">
        <v>295</v>
      </c>
    </row>
    <row r="159" s="16" customFormat="1">
      <c r="A159" s="16"/>
      <c r="B159" s="270"/>
      <c r="C159" s="271"/>
      <c r="D159" s="235" t="s">
        <v>307</v>
      </c>
      <c r="E159" s="272" t="s">
        <v>21</v>
      </c>
      <c r="F159" s="273" t="s">
        <v>433</v>
      </c>
      <c r="G159" s="271"/>
      <c r="H159" s="274">
        <v>0.40000000000000002</v>
      </c>
      <c r="I159" s="275"/>
      <c r="J159" s="271"/>
      <c r="K159" s="271"/>
      <c r="L159" s="276"/>
      <c r="M159" s="277"/>
      <c r="N159" s="278"/>
      <c r="O159" s="278"/>
      <c r="P159" s="278"/>
      <c r="Q159" s="278"/>
      <c r="R159" s="278"/>
      <c r="S159" s="278"/>
      <c r="T159" s="279"/>
      <c r="U159" s="16"/>
      <c r="V159" s="16"/>
      <c r="W159" s="16"/>
      <c r="X159" s="16"/>
      <c r="Y159" s="16"/>
      <c r="Z159" s="16"/>
      <c r="AA159" s="16"/>
      <c r="AB159" s="16"/>
      <c r="AC159" s="16"/>
      <c r="AD159" s="16"/>
      <c r="AE159" s="16"/>
      <c r="AT159" s="280" t="s">
        <v>307</v>
      </c>
      <c r="AU159" s="280" t="s">
        <v>81</v>
      </c>
      <c r="AV159" s="16" t="s">
        <v>92</v>
      </c>
      <c r="AW159" s="16" t="s">
        <v>33</v>
      </c>
      <c r="AX159" s="16" t="s">
        <v>72</v>
      </c>
      <c r="AY159" s="280" t="s">
        <v>295</v>
      </c>
    </row>
    <row r="160" s="15" customFormat="1">
      <c r="A160" s="15"/>
      <c r="B160" s="255"/>
      <c r="C160" s="256"/>
      <c r="D160" s="235" t="s">
        <v>307</v>
      </c>
      <c r="E160" s="257" t="s">
        <v>21</v>
      </c>
      <c r="F160" s="258" t="s">
        <v>312</v>
      </c>
      <c r="G160" s="256"/>
      <c r="H160" s="259">
        <v>1.0189999999999999</v>
      </c>
      <c r="I160" s="260"/>
      <c r="J160" s="256"/>
      <c r="K160" s="256"/>
      <c r="L160" s="261"/>
      <c r="M160" s="262"/>
      <c r="N160" s="263"/>
      <c r="O160" s="263"/>
      <c r="P160" s="263"/>
      <c r="Q160" s="263"/>
      <c r="R160" s="263"/>
      <c r="S160" s="263"/>
      <c r="T160" s="264"/>
      <c r="U160" s="15"/>
      <c r="V160" s="15"/>
      <c r="W160" s="15"/>
      <c r="X160" s="15"/>
      <c r="Y160" s="15"/>
      <c r="Z160" s="15"/>
      <c r="AA160" s="15"/>
      <c r="AB160" s="15"/>
      <c r="AC160" s="15"/>
      <c r="AD160" s="15"/>
      <c r="AE160" s="15"/>
      <c r="AT160" s="265" t="s">
        <v>307</v>
      </c>
      <c r="AU160" s="265" t="s">
        <v>81</v>
      </c>
      <c r="AV160" s="15" t="s">
        <v>303</v>
      </c>
      <c r="AW160" s="15" t="s">
        <v>33</v>
      </c>
      <c r="AX160" s="15" t="s">
        <v>79</v>
      </c>
      <c r="AY160" s="265" t="s">
        <v>295</v>
      </c>
    </row>
    <row r="161" s="2" customFormat="1" ht="33" customHeight="1">
      <c r="A161" s="40"/>
      <c r="B161" s="41"/>
      <c r="C161" s="215" t="s">
        <v>361</v>
      </c>
      <c r="D161" s="215" t="s">
        <v>298</v>
      </c>
      <c r="E161" s="216" t="s">
        <v>1250</v>
      </c>
      <c r="F161" s="217" t="s">
        <v>1251</v>
      </c>
      <c r="G161" s="218" t="s">
        <v>315</v>
      </c>
      <c r="H161" s="219">
        <v>1.0189999999999999</v>
      </c>
      <c r="I161" s="220"/>
      <c r="J161" s="221">
        <f>ROUND(I161*H161,2)</f>
        <v>0</v>
      </c>
      <c r="K161" s="217" t="s">
        <v>302</v>
      </c>
      <c r="L161" s="46"/>
      <c r="M161" s="222" t="s">
        <v>21</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303</v>
      </c>
      <c r="AT161" s="226" t="s">
        <v>298</v>
      </c>
      <c r="AU161" s="226" t="s">
        <v>81</v>
      </c>
      <c r="AY161" s="19" t="s">
        <v>295</v>
      </c>
      <c r="BE161" s="227">
        <f>IF(N161="základní",J161,0)</f>
        <v>0</v>
      </c>
      <c r="BF161" s="227">
        <f>IF(N161="snížená",J161,0)</f>
        <v>0</v>
      </c>
      <c r="BG161" s="227">
        <f>IF(N161="zákl. přenesená",J161,0)</f>
        <v>0</v>
      </c>
      <c r="BH161" s="227">
        <f>IF(N161="sníž. přenesená",J161,0)</f>
        <v>0</v>
      </c>
      <c r="BI161" s="227">
        <f>IF(N161="nulová",J161,0)</f>
        <v>0</v>
      </c>
      <c r="BJ161" s="19" t="s">
        <v>79</v>
      </c>
      <c r="BK161" s="227">
        <f>ROUND(I161*H161,2)</f>
        <v>0</v>
      </c>
      <c r="BL161" s="19" t="s">
        <v>303</v>
      </c>
      <c r="BM161" s="226" t="s">
        <v>2547</v>
      </c>
    </row>
    <row r="162" s="2" customFormat="1">
      <c r="A162" s="40"/>
      <c r="B162" s="41"/>
      <c r="C162" s="42"/>
      <c r="D162" s="228" t="s">
        <v>305</v>
      </c>
      <c r="E162" s="42"/>
      <c r="F162" s="229" t="s">
        <v>1253</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305</v>
      </c>
      <c r="AU162" s="19" t="s">
        <v>81</v>
      </c>
    </row>
    <row r="163" s="2" customFormat="1" ht="21.75" customHeight="1">
      <c r="A163" s="40"/>
      <c r="B163" s="41"/>
      <c r="C163" s="215" t="s">
        <v>370</v>
      </c>
      <c r="D163" s="215" t="s">
        <v>298</v>
      </c>
      <c r="E163" s="216" t="s">
        <v>1254</v>
      </c>
      <c r="F163" s="217" t="s">
        <v>1255</v>
      </c>
      <c r="G163" s="218" t="s">
        <v>348</v>
      </c>
      <c r="H163" s="219">
        <v>0.055</v>
      </c>
      <c r="I163" s="220"/>
      <c r="J163" s="221">
        <f>ROUND(I163*H163,2)</f>
        <v>0</v>
      </c>
      <c r="K163" s="217" t="s">
        <v>302</v>
      </c>
      <c r="L163" s="46"/>
      <c r="M163" s="222" t="s">
        <v>21</v>
      </c>
      <c r="N163" s="223" t="s">
        <v>43</v>
      </c>
      <c r="O163" s="86"/>
      <c r="P163" s="224">
        <f>O163*H163</f>
        <v>0</v>
      </c>
      <c r="Q163" s="224">
        <v>1.06277</v>
      </c>
      <c r="R163" s="224">
        <f>Q163*H163</f>
        <v>0.05845235</v>
      </c>
      <c r="S163" s="224">
        <v>0</v>
      </c>
      <c r="T163" s="225">
        <f>S163*H163</f>
        <v>0</v>
      </c>
      <c r="U163" s="40"/>
      <c r="V163" s="40"/>
      <c r="W163" s="40"/>
      <c r="X163" s="40"/>
      <c r="Y163" s="40"/>
      <c r="Z163" s="40"/>
      <c r="AA163" s="40"/>
      <c r="AB163" s="40"/>
      <c r="AC163" s="40"/>
      <c r="AD163" s="40"/>
      <c r="AE163" s="40"/>
      <c r="AR163" s="226" t="s">
        <v>303</v>
      </c>
      <c r="AT163" s="226" t="s">
        <v>298</v>
      </c>
      <c r="AU163" s="226" t="s">
        <v>81</v>
      </c>
      <c r="AY163" s="19" t="s">
        <v>295</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303</v>
      </c>
      <c r="BM163" s="226" t="s">
        <v>2548</v>
      </c>
    </row>
    <row r="164" s="2" customFormat="1">
      <c r="A164" s="40"/>
      <c r="B164" s="41"/>
      <c r="C164" s="42"/>
      <c r="D164" s="228" t="s">
        <v>305</v>
      </c>
      <c r="E164" s="42"/>
      <c r="F164" s="229" t="s">
        <v>1257</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305</v>
      </c>
      <c r="AU164" s="19" t="s">
        <v>81</v>
      </c>
    </row>
    <row r="165" s="13" customFormat="1">
      <c r="A165" s="13"/>
      <c r="B165" s="233"/>
      <c r="C165" s="234"/>
      <c r="D165" s="235" t="s">
        <v>307</v>
      </c>
      <c r="E165" s="236" t="s">
        <v>21</v>
      </c>
      <c r="F165" s="237" t="s">
        <v>2390</v>
      </c>
      <c r="G165" s="234"/>
      <c r="H165" s="236" t="s">
        <v>21</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307</v>
      </c>
      <c r="AU165" s="243" t="s">
        <v>81</v>
      </c>
      <c r="AV165" s="13" t="s">
        <v>79</v>
      </c>
      <c r="AW165" s="13" t="s">
        <v>33</v>
      </c>
      <c r="AX165" s="13" t="s">
        <v>72</v>
      </c>
      <c r="AY165" s="243" t="s">
        <v>295</v>
      </c>
    </row>
    <row r="166" s="14" customFormat="1">
      <c r="A166" s="14"/>
      <c r="B166" s="244"/>
      <c r="C166" s="245"/>
      <c r="D166" s="235" t="s">
        <v>307</v>
      </c>
      <c r="E166" s="246" t="s">
        <v>21</v>
      </c>
      <c r="F166" s="247" t="s">
        <v>2549</v>
      </c>
      <c r="G166" s="245"/>
      <c r="H166" s="248">
        <v>0.035000000000000003</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307</v>
      </c>
      <c r="AU166" s="254" t="s">
        <v>81</v>
      </c>
      <c r="AV166" s="14" t="s">
        <v>81</v>
      </c>
      <c r="AW166" s="14" t="s">
        <v>33</v>
      </c>
      <c r="AX166" s="14" t="s">
        <v>72</v>
      </c>
      <c r="AY166" s="254" t="s">
        <v>295</v>
      </c>
    </row>
    <row r="167" s="16" customFormat="1">
      <c r="A167" s="16"/>
      <c r="B167" s="270"/>
      <c r="C167" s="271"/>
      <c r="D167" s="235" t="s">
        <v>307</v>
      </c>
      <c r="E167" s="272" t="s">
        <v>21</v>
      </c>
      <c r="F167" s="273" t="s">
        <v>433</v>
      </c>
      <c r="G167" s="271"/>
      <c r="H167" s="274">
        <v>0.035000000000000003</v>
      </c>
      <c r="I167" s="275"/>
      <c r="J167" s="271"/>
      <c r="K167" s="271"/>
      <c r="L167" s="276"/>
      <c r="M167" s="277"/>
      <c r="N167" s="278"/>
      <c r="O167" s="278"/>
      <c r="P167" s="278"/>
      <c r="Q167" s="278"/>
      <c r="R167" s="278"/>
      <c r="S167" s="278"/>
      <c r="T167" s="279"/>
      <c r="U167" s="16"/>
      <c r="V167" s="16"/>
      <c r="W167" s="16"/>
      <c r="X167" s="16"/>
      <c r="Y167" s="16"/>
      <c r="Z167" s="16"/>
      <c r="AA167" s="16"/>
      <c r="AB167" s="16"/>
      <c r="AC167" s="16"/>
      <c r="AD167" s="16"/>
      <c r="AE167" s="16"/>
      <c r="AT167" s="280" t="s">
        <v>307</v>
      </c>
      <c r="AU167" s="280" t="s">
        <v>81</v>
      </c>
      <c r="AV167" s="16" t="s">
        <v>92</v>
      </c>
      <c r="AW167" s="16" t="s">
        <v>33</v>
      </c>
      <c r="AX167" s="16" t="s">
        <v>72</v>
      </c>
      <c r="AY167" s="280" t="s">
        <v>295</v>
      </c>
    </row>
    <row r="168" s="14" customFormat="1">
      <c r="A168" s="14"/>
      <c r="B168" s="244"/>
      <c r="C168" s="245"/>
      <c r="D168" s="235" t="s">
        <v>307</v>
      </c>
      <c r="E168" s="246" t="s">
        <v>21</v>
      </c>
      <c r="F168" s="247" t="s">
        <v>2550</v>
      </c>
      <c r="G168" s="245"/>
      <c r="H168" s="248">
        <v>0.0070000000000000001</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307</v>
      </c>
      <c r="AU168" s="254" t="s">
        <v>81</v>
      </c>
      <c r="AV168" s="14" t="s">
        <v>81</v>
      </c>
      <c r="AW168" s="14" t="s">
        <v>33</v>
      </c>
      <c r="AX168" s="14" t="s">
        <v>72</v>
      </c>
      <c r="AY168" s="254" t="s">
        <v>295</v>
      </c>
    </row>
    <row r="169" s="14" customFormat="1">
      <c r="A169" s="14"/>
      <c r="B169" s="244"/>
      <c r="C169" s="245"/>
      <c r="D169" s="235" t="s">
        <v>307</v>
      </c>
      <c r="E169" s="246" t="s">
        <v>21</v>
      </c>
      <c r="F169" s="247" t="s">
        <v>2551</v>
      </c>
      <c r="G169" s="245"/>
      <c r="H169" s="248">
        <v>0.012999999999999999</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307</v>
      </c>
      <c r="AU169" s="254" t="s">
        <v>81</v>
      </c>
      <c r="AV169" s="14" t="s">
        <v>81</v>
      </c>
      <c r="AW169" s="14" t="s">
        <v>33</v>
      </c>
      <c r="AX169" s="14" t="s">
        <v>72</v>
      </c>
      <c r="AY169" s="254" t="s">
        <v>295</v>
      </c>
    </row>
    <row r="170" s="16" customFormat="1">
      <c r="A170" s="16"/>
      <c r="B170" s="270"/>
      <c r="C170" s="271"/>
      <c r="D170" s="235" t="s">
        <v>307</v>
      </c>
      <c r="E170" s="272" t="s">
        <v>21</v>
      </c>
      <c r="F170" s="273" t="s">
        <v>433</v>
      </c>
      <c r="G170" s="271"/>
      <c r="H170" s="274">
        <v>0.02</v>
      </c>
      <c r="I170" s="275"/>
      <c r="J170" s="271"/>
      <c r="K170" s="271"/>
      <c r="L170" s="276"/>
      <c r="M170" s="277"/>
      <c r="N170" s="278"/>
      <c r="O170" s="278"/>
      <c r="P170" s="278"/>
      <c r="Q170" s="278"/>
      <c r="R170" s="278"/>
      <c r="S170" s="278"/>
      <c r="T170" s="279"/>
      <c r="U170" s="16"/>
      <c r="V170" s="16"/>
      <c r="W170" s="16"/>
      <c r="X170" s="16"/>
      <c r="Y170" s="16"/>
      <c r="Z170" s="16"/>
      <c r="AA170" s="16"/>
      <c r="AB170" s="16"/>
      <c r="AC170" s="16"/>
      <c r="AD170" s="16"/>
      <c r="AE170" s="16"/>
      <c r="AT170" s="280" t="s">
        <v>307</v>
      </c>
      <c r="AU170" s="280" t="s">
        <v>81</v>
      </c>
      <c r="AV170" s="16" t="s">
        <v>92</v>
      </c>
      <c r="AW170" s="16" t="s">
        <v>33</v>
      </c>
      <c r="AX170" s="16" t="s">
        <v>72</v>
      </c>
      <c r="AY170" s="280" t="s">
        <v>295</v>
      </c>
    </row>
    <row r="171" s="15" customFormat="1">
      <c r="A171" s="15"/>
      <c r="B171" s="255"/>
      <c r="C171" s="256"/>
      <c r="D171" s="235" t="s">
        <v>307</v>
      </c>
      <c r="E171" s="257" t="s">
        <v>21</v>
      </c>
      <c r="F171" s="258" t="s">
        <v>312</v>
      </c>
      <c r="G171" s="256"/>
      <c r="H171" s="259">
        <v>0.055</v>
      </c>
      <c r="I171" s="260"/>
      <c r="J171" s="256"/>
      <c r="K171" s="256"/>
      <c r="L171" s="261"/>
      <c r="M171" s="262"/>
      <c r="N171" s="263"/>
      <c r="O171" s="263"/>
      <c r="P171" s="263"/>
      <c r="Q171" s="263"/>
      <c r="R171" s="263"/>
      <c r="S171" s="263"/>
      <c r="T171" s="264"/>
      <c r="U171" s="15"/>
      <c r="V171" s="15"/>
      <c r="W171" s="15"/>
      <c r="X171" s="15"/>
      <c r="Y171" s="15"/>
      <c r="Z171" s="15"/>
      <c r="AA171" s="15"/>
      <c r="AB171" s="15"/>
      <c r="AC171" s="15"/>
      <c r="AD171" s="15"/>
      <c r="AE171" s="15"/>
      <c r="AT171" s="265" t="s">
        <v>307</v>
      </c>
      <c r="AU171" s="265" t="s">
        <v>81</v>
      </c>
      <c r="AV171" s="15" t="s">
        <v>303</v>
      </c>
      <c r="AW171" s="15" t="s">
        <v>33</v>
      </c>
      <c r="AX171" s="15" t="s">
        <v>79</v>
      </c>
      <c r="AY171" s="265" t="s">
        <v>295</v>
      </c>
    </row>
    <row r="172" s="2" customFormat="1" ht="37.8" customHeight="1">
      <c r="A172" s="40"/>
      <c r="B172" s="41"/>
      <c r="C172" s="215" t="s">
        <v>382</v>
      </c>
      <c r="D172" s="215" t="s">
        <v>298</v>
      </c>
      <c r="E172" s="216" t="s">
        <v>1260</v>
      </c>
      <c r="F172" s="217" t="s">
        <v>1261</v>
      </c>
      <c r="G172" s="218" t="s">
        <v>328</v>
      </c>
      <c r="H172" s="219">
        <v>15.497999999999999</v>
      </c>
      <c r="I172" s="220"/>
      <c r="J172" s="221">
        <f>ROUND(I172*H172,2)</f>
        <v>0</v>
      </c>
      <c r="K172" s="217" t="s">
        <v>302</v>
      </c>
      <c r="L172" s="46"/>
      <c r="M172" s="222" t="s">
        <v>21</v>
      </c>
      <c r="N172" s="223" t="s">
        <v>43</v>
      </c>
      <c r="O172" s="86"/>
      <c r="P172" s="224">
        <f>O172*H172</f>
        <v>0</v>
      </c>
      <c r="Q172" s="224">
        <v>2.0000000000000002E-05</v>
      </c>
      <c r="R172" s="224">
        <f>Q172*H172</f>
        <v>0.00030996000000000002</v>
      </c>
      <c r="S172" s="224">
        <v>0</v>
      </c>
      <c r="T172" s="225">
        <f>S172*H172</f>
        <v>0</v>
      </c>
      <c r="U172" s="40"/>
      <c r="V172" s="40"/>
      <c r="W172" s="40"/>
      <c r="X172" s="40"/>
      <c r="Y172" s="40"/>
      <c r="Z172" s="40"/>
      <c r="AA172" s="40"/>
      <c r="AB172" s="40"/>
      <c r="AC172" s="40"/>
      <c r="AD172" s="40"/>
      <c r="AE172" s="40"/>
      <c r="AR172" s="226" t="s">
        <v>303</v>
      </c>
      <c r="AT172" s="226" t="s">
        <v>298</v>
      </c>
      <c r="AU172" s="226" t="s">
        <v>81</v>
      </c>
      <c r="AY172" s="19" t="s">
        <v>295</v>
      </c>
      <c r="BE172" s="227">
        <f>IF(N172="základní",J172,0)</f>
        <v>0</v>
      </c>
      <c r="BF172" s="227">
        <f>IF(N172="snížená",J172,0)</f>
        <v>0</v>
      </c>
      <c r="BG172" s="227">
        <f>IF(N172="zákl. přenesená",J172,0)</f>
        <v>0</v>
      </c>
      <c r="BH172" s="227">
        <f>IF(N172="sníž. přenesená",J172,0)</f>
        <v>0</v>
      </c>
      <c r="BI172" s="227">
        <f>IF(N172="nulová",J172,0)</f>
        <v>0</v>
      </c>
      <c r="BJ172" s="19" t="s">
        <v>79</v>
      </c>
      <c r="BK172" s="227">
        <f>ROUND(I172*H172,2)</f>
        <v>0</v>
      </c>
      <c r="BL172" s="19" t="s">
        <v>303</v>
      </c>
      <c r="BM172" s="226" t="s">
        <v>2552</v>
      </c>
    </row>
    <row r="173" s="2" customFormat="1">
      <c r="A173" s="40"/>
      <c r="B173" s="41"/>
      <c r="C173" s="42"/>
      <c r="D173" s="228" t="s">
        <v>305</v>
      </c>
      <c r="E173" s="42"/>
      <c r="F173" s="229" t="s">
        <v>1263</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305</v>
      </c>
      <c r="AU173" s="19" t="s">
        <v>81</v>
      </c>
    </row>
    <row r="174" s="13" customFormat="1">
      <c r="A174" s="13"/>
      <c r="B174" s="233"/>
      <c r="C174" s="234"/>
      <c r="D174" s="235" t="s">
        <v>307</v>
      </c>
      <c r="E174" s="236" t="s">
        <v>21</v>
      </c>
      <c r="F174" s="237" t="s">
        <v>2390</v>
      </c>
      <c r="G174" s="234"/>
      <c r="H174" s="236" t="s">
        <v>21</v>
      </c>
      <c r="I174" s="238"/>
      <c r="J174" s="234"/>
      <c r="K174" s="234"/>
      <c r="L174" s="239"/>
      <c r="M174" s="240"/>
      <c r="N174" s="241"/>
      <c r="O174" s="241"/>
      <c r="P174" s="241"/>
      <c r="Q174" s="241"/>
      <c r="R174" s="241"/>
      <c r="S174" s="241"/>
      <c r="T174" s="242"/>
      <c r="U174" s="13"/>
      <c r="V174" s="13"/>
      <c r="W174" s="13"/>
      <c r="X174" s="13"/>
      <c r="Y174" s="13"/>
      <c r="Z174" s="13"/>
      <c r="AA174" s="13"/>
      <c r="AB174" s="13"/>
      <c r="AC174" s="13"/>
      <c r="AD174" s="13"/>
      <c r="AE174" s="13"/>
      <c r="AT174" s="243" t="s">
        <v>307</v>
      </c>
      <c r="AU174" s="243" t="s">
        <v>81</v>
      </c>
      <c r="AV174" s="13" t="s">
        <v>79</v>
      </c>
      <c r="AW174" s="13" t="s">
        <v>33</v>
      </c>
      <c r="AX174" s="13" t="s">
        <v>72</v>
      </c>
      <c r="AY174" s="243" t="s">
        <v>295</v>
      </c>
    </row>
    <row r="175" s="14" customFormat="1">
      <c r="A175" s="14"/>
      <c r="B175" s="244"/>
      <c r="C175" s="245"/>
      <c r="D175" s="235" t="s">
        <v>307</v>
      </c>
      <c r="E175" s="246" t="s">
        <v>21</v>
      </c>
      <c r="F175" s="247" t="s">
        <v>2553</v>
      </c>
      <c r="G175" s="245"/>
      <c r="H175" s="248">
        <v>9.2880000000000003</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307</v>
      </c>
      <c r="AU175" s="254" t="s">
        <v>81</v>
      </c>
      <c r="AV175" s="14" t="s">
        <v>81</v>
      </c>
      <c r="AW175" s="14" t="s">
        <v>33</v>
      </c>
      <c r="AX175" s="14" t="s">
        <v>72</v>
      </c>
      <c r="AY175" s="254" t="s">
        <v>295</v>
      </c>
    </row>
    <row r="176" s="16" customFormat="1">
      <c r="A176" s="16"/>
      <c r="B176" s="270"/>
      <c r="C176" s="271"/>
      <c r="D176" s="235" t="s">
        <v>307</v>
      </c>
      <c r="E176" s="272" t="s">
        <v>21</v>
      </c>
      <c r="F176" s="273" t="s">
        <v>433</v>
      </c>
      <c r="G176" s="271"/>
      <c r="H176" s="274">
        <v>9.2880000000000003</v>
      </c>
      <c r="I176" s="275"/>
      <c r="J176" s="271"/>
      <c r="K176" s="271"/>
      <c r="L176" s="276"/>
      <c r="M176" s="277"/>
      <c r="N176" s="278"/>
      <c r="O176" s="278"/>
      <c r="P176" s="278"/>
      <c r="Q176" s="278"/>
      <c r="R176" s="278"/>
      <c r="S176" s="278"/>
      <c r="T176" s="279"/>
      <c r="U176" s="16"/>
      <c r="V176" s="16"/>
      <c r="W176" s="16"/>
      <c r="X176" s="16"/>
      <c r="Y176" s="16"/>
      <c r="Z176" s="16"/>
      <c r="AA176" s="16"/>
      <c r="AB176" s="16"/>
      <c r="AC176" s="16"/>
      <c r="AD176" s="16"/>
      <c r="AE176" s="16"/>
      <c r="AT176" s="280" t="s">
        <v>307</v>
      </c>
      <c r="AU176" s="280" t="s">
        <v>81</v>
      </c>
      <c r="AV176" s="16" t="s">
        <v>92</v>
      </c>
      <c r="AW176" s="16" t="s">
        <v>33</v>
      </c>
      <c r="AX176" s="16" t="s">
        <v>72</v>
      </c>
      <c r="AY176" s="280" t="s">
        <v>295</v>
      </c>
    </row>
    <row r="177" s="14" customFormat="1">
      <c r="A177" s="14"/>
      <c r="B177" s="244"/>
      <c r="C177" s="245"/>
      <c r="D177" s="235" t="s">
        <v>307</v>
      </c>
      <c r="E177" s="246" t="s">
        <v>21</v>
      </c>
      <c r="F177" s="247" t="s">
        <v>2554</v>
      </c>
      <c r="G177" s="245"/>
      <c r="H177" s="248">
        <v>2.6280000000000001</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307</v>
      </c>
      <c r="AU177" s="254" t="s">
        <v>81</v>
      </c>
      <c r="AV177" s="14" t="s">
        <v>81</v>
      </c>
      <c r="AW177" s="14" t="s">
        <v>33</v>
      </c>
      <c r="AX177" s="14" t="s">
        <v>72</v>
      </c>
      <c r="AY177" s="254" t="s">
        <v>295</v>
      </c>
    </row>
    <row r="178" s="14" customFormat="1">
      <c r="A178" s="14"/>
      <c r="B178" s="244"/>
      <c r="C178" s="245"/>
      <c r="D178" s="235" t="s">
        <v>307</v>
      </c>
      <c r="E178" s="246" t="s">
        <v>21</v>
      </c>
      <c r="F178" s="247" t="s">
        <v>2555</v>
      </c>
      <c r="G178" s="245"/>
      <c r="H178" s="248">
        <v>3.5819999999999999</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307</v>
      </c>
      <c r="AU178" s="254" t="s">
        <v>81</v>
      </c>
      <c r="AV178" s="14" t="s">
        <v>81</v>
      </c>
      <c r="AW178" s="14" t="s">
        <v>33</v>
      </c>
      <c r="AX178" s="14" t="s">
        <v>72</v>
      </c>
      <c r="AY178" s="254" t="s">
        <v>295</v>
      </c>
    </row>
    <row r="179" s="16" customFormat="1">
      <c r="A179" s="16"/>
      <c r="B179" s="270"/>
      <c r="C179" s="271"/>
      <c r="D179" s="235" t="s">
        <v>307</v>
      </c>
      <c r="E179" s="272" t="s">
        <v>21</v>
      </c>
      <c r="F179" s="273" t="s">
        <v>433</v>
      </c>
      <c r="G179" s="271"/>
      <c r="H179" s="274">
        <v>6.21</v>
      </c>
      <c r="I179" s="275"/>
      <c r="J179" s="271"/>
      <c r="K179" s="271"/>
      <c r="L179" s="276"/>
      <c r="M179" s="277"/>
      <c r="N179" s="278"/>
      <c r="O179" s="278"/>
      <c r="P179" s="278"/>
      <c r="Q179" s="278"/>
      <c r="R179" s="278"/>
      <c r="S179" s="278"/>
      <c r="T179" s="279"/>
      <c r="U179" s="16"/>
      <c r="V179" s="16"/>
      <c r="W179" s="16"/>
      <c r="X179" s="16"/>
      <c r="Y179" s="16"/>
      <c r="Z179" s="16"/>
      <c r="AA179" s="16"/>
      <c r="AB179" s="16"/>
      <c r="AC179" s="16"/>
      <c r="AD179" s="16"/>
      <c r="AE179" s="16"/>
      <c r="AT179" s="280" t="s">
        <v>307</v>
      </c>
      <c r="AU179" s="280" t="s">
        <v>81</v>
      </c>
      <c r="AV179" s="16" t="s">
        <v>92</v>
      </c>
      <c r="AW179" s="16" t="s">
        <v>33</v>
      </c>
      <c r="AX179" s="16" t="s">
        <v>72</v>
      </c>
      <c r="AY179" s="280" t="s">
        <v>295</v>
      </c>
    </row>
    <row r="180" s="15" customFormat="1">
      <c r="A180" s="15"/>
      <c r="B180" s="255"/>
      <c r="C180" s="256"/>
      <c r="D180" s="235" t="s">
        <v>307</v>
      </c>
      <c r="E180" s="257" t="s">
        <v>21</v>
      </c>
      <c r="F180" s="258" t="s">
        <v>312</v>
      </c>
      <c r="G180" s="256"/>
      <c r="H180" s="259">
        <v>15.497999999999999</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307</v>
      </c>
      <c r="AU180" s="265" t="s">
        <v>81</v>
      </c>
      <c r="AV180" s="15" t="s">
        <v>303</v>
      </c>
      <c r="AW180" s="15" t="s">
        <v>33</v>
      </c>
      <c r="AX180" s="15" t="s">
        <v>79</v>
      </c>
      <c r="AY180" s="265" t="s">
        <v>295</v>
      </c>
    </row>
    <row r="181" s="2" customFormat="1" ht="37.8" customHeight="1">
      <c r="A181" s="40"/>
      <c r="B181" s="41"/>
      <c r="C181" s="215" t="s">
        <v>393</v>
      </c>
      <c r="D181" s="215" t="s">
        <v>298</v>
      </c>
      <c r="E181" s="216" t="s">
        <v>1266</v>
      </c>
      <c r="F181" s="217" t="s">
        <v>1267</v>
      </c>
      <c r="G181" s="218" t="s">
        <v>459</v>
      </c>
      <c r="H181" s="219">
        <v>1</v>
      </c>
      <c r="I181" s="220"/>
      <c r="J181" s="221">
        <f>ROUND(I181*H181,2)</f>
        <v>0</v>
      </c>
      <c r="K181" s="217" t="s">
        <v>302</v>
      </c>
      <c r="L181" s="46"/>
      <c r="M181" s="222" t="s">
        <v>21</v>
      </c>
      <c r="N181" s="223" t="s">
        <v>43</v>
      </c>
      <c r="O181" s="86"/>
      <c r="P181" s="224">
        <f>O181*H181</f>
        <v>0</v>
      </c>
      <c r="Q181" s="224">
        <v>0.04684</v>
      </c>
      <c r="R181" s="224">
        <f>Q181*H181</f>
        <v>0.04684</v>
      </c>
      <c r="S181" s="224">
        <v>0</v>
      </c>
      <c r="T181" s="225">
        <f>S181*H181</f>
        <v>0</v>
      </c>
      <c r="U181" s="40"/>
      <c r="V181" s="40"/>
      <c r="W181" s="40"/>
      <c r="X181" s="40"/>
      <c r="Y181" s="40"/>
      <c r="Z181" s="40"/>
      <c r="AA181" s="40"/>
      <c r="AB181" s="40"/>
      <c r="AC181" s="40"/>
      <c r="AD181" s="40"/>
      <c r="AE181" s="40"/>
      <c r="AR181" s="226" t="s">
        <v>303</v>
      </c>
      <c r="AT181" s="226" t="s">
        <v>298</v>
      </c>
      <c r="AU181" s="226" t="s">
        <v>81</v>
      </c>
      <c r="AY181" s="19" t="s">
        <v>295</v>
      </c>
      <c r="BE181" s="227">
        <f>IF(N181="základní",J181,0)</f>
        <v>0</v>
      </c>
      <c r="BF181" s="227">
        <f>IF(N181="snížená",J181,0)</f>
        <v>0</v>
      </c>
      <c r="BG181" s="227">
        <f>IF(N181="zákl. přenesená",J181,0)</f>
        <v>0</v>
      </c>
      <c r="BH181" s="227">
        <f>IF(N181="sníž. přenesená",J181,0)</f>
        <v>0</v>
      </c>
      <c r="BI181" s="227">
        <f>IF(N181="nulová",J181,0)</f>
        <v>0</v>
      </c>
      <c r="BJ181" s="19" t="s">
        <v>79</v>
      </c>
      <c r="BK181" s="227">
        <f>ROUND(I181*H181,2)</f>
        <v>0</v>
      </c>
      <c r="BL181" s="19" t="s">
        <v>303</v>
      </c>
      <c r="BM181" s="226" t="s">
        <v>2556</v>
      </c>
    </row>
    <row r="182" s="2" customFormat="1">
      <c r="A182" s="40"/>
      <c r="B182" s="41"/>
      <c r="C182" s="42"/>
      <c r="D182" s="228" t="s">
        <v>305</v>
      </c>
      <c r="E182" s="42"/>
      <c r="F182" s="229" t="s">
        <v>1269</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305</v>
      </c>
      <c r="AU182" s="19" t="s">
        <v>81</v>
      </c>
    </row>
    <row r="183" s="14" customFormat="1">
      <c r="A183" s="14"/>
      <c r="B183" s="244"/>
      <c r="C183" s="245"/>
      <c r="D183" s="235" t="s">
        <v>307</v>
      </c>
      <c r="E183" s="246" t="s">
        <v>21</v>
      </c>
      <c r="F183" s="247" t="s">
        <v>2404</v>
      </c>
      <c r="G183" s="245"/>
      <c r="H183" s="248">
        <v>1</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307</v>
      </c>
      <c r="AU183" s="254" t="s">
        <v>81</v>
      </c>
      <c r="AV183" s="14" t="s">
        <v>81</v>
      </c>
      <c r="AW183" s="14" t="s">
        <v>33</v>
      </c>
      <c r="AX183" s="14" t="s">
        <v>72</v>
      </c>
      <c r="AY183" s="254" t="s">
        <v>295</v>
      </c>
    </row>
    <row r="184" s="15" customFormat="1">
      <c r="A184" s="15"/>
      <c r="B184" s="255"/>
      <c r="C184" s="256"/>
      <c r="D184" s="235" t="s">
        <v>307</v>
      </c>
      <c r="E184" s="257" t="s">
        <v>21</v>
      </c>
      <c r="F184" s="258" t="s">
        <v>312</v>
      </c>
      <c r="G184" s="256"/>
      <c r="H184" s="259">
        <v>1</v>
      </c>
      <c r="I184" s="260"/>
      <c r="J184" s="256"/>
      <c r="K184" s="256"/>
      <c r="L184" s="261"/>
      <c r="M184" s="262"/>
      <c r="N184" s="263"/>
      <c r="O184" s="263"/>
      <c r="P184" s="263"/>
      <c r="Q184" s="263"/>
      <c r="R184" s="263"/>
      <c r="S184" s="263"/>
      <c r="T184" s="264"/>
      <c r="U184" s="15"/>
      <c r="V184" s="15"/>
      <c r="W184" s="15"/>
      <c r="X184" s="15"/>
      <c r="Y184" s="15"/>
      <c r="Z184" s="15"/>
      <c r="AA184" s="15"/>
      <c r="AB184" s="15"/>
      <c r="AC184" s="15"/>
      <c r="AD184" s="15"/>
      <c r="AE184" s="15"/>
      <c r="AT184" s="265" t="s">
        <v>307</v>
      </c>
      <c r="AU184" s="265" t="s">
        <v>81</v>
      </c>
      <c r="AV184" s="15" t="s">
        <v>303</v>
      </c>
      <c r="AW184" s="15" t="s">
        <v>33</v>
      </c>
      <c r="AX184" s="15" t="s">
        <v>79</v>
      </c>
      <c r="AY184" s="265" t="s">
        <v>295</v>
      </c>
    </row>
    <row r="185" s="2" customFormat="1" ht="33" customHeight="1">
      <c r="A185" s="40"/>
      <c r="B185" s="41"/>
      <c r="C185" s="286" t="s">
        <v>481</v>
      </c>
      <c r="D185" s="286" t="s">
        <v>947</v>
      </c>
      <c r="E185" s="287" t="s">
        <v>1270</v>
      </c>
      <c r="F185" s="288" t="s">
        <v>1271</v>
      </c>
      <c r="G185" s="289" t="s">
        <v>459</v>
      </c>
      <c r="H185" s="290">
        <v>1</v>
      </c>
      <c r="I185" s="291"/>
      <c r="J185" s="292">
        <f>ROUND(I185*H185,2)</f>
        <v>0</v>
      </c>
      <c r="K185" s="288" t="s">
        <v>302</v>
      </c>
      <c r="L185" s="293"/>
      <c r="M185" s="294" t="s">
        <v>21</v>
      </c>
      <c r="N185" s="295" t="s">
        <v>43</v>
      </c>
      <c r="O185" s="86"/>
      <c r="P185" s="224">
        <f>O185*H185</f>
        <v>0</v>
      </c>
      <c r="Q185" s="224">
        <v>0.012489999999999999</v>
      </c>
      <c r="R185" s="224">
        <f>Q185*H185</f>
        <v>0.012489999999999999</v>
      </c>
      <c r="S185" s="224">
        <v>0</v>
      </c>
      <c r="T185" s="225">
        <f>S185*H185</f>
        <v>0</v>
      </c>
      <c r="U185" s="40"/>
      <c r="V185" s="40"/>
      <c r="W185" s="40"/>
      <c r="X185" s="40"/>
      <c r="Y185" s="40"/>
      <c r="Z185" s="40"/>
      <c r="AA185" s="40"/>
      <c r="AB185" s="40"/>
      <c r="AC185" s="40"/>
      <c r="AD185" s="40"/>
      <c r="AE185" s="40"/>
      <c r="AR185" s="226" t="s">
        <v>351</v>
      </c>
      <c r="AT185" s="226" t="s">
        <v>947</v>
      </c>
      <c r="AU185" s="226" t="s">
        <v>81</v>
      </c>
      <c r="AY185" s="19" t="s">
        <v>295</v>
      </c>
      <c r="BE185" s="227">
        <f>IF(N185="základní",J185,0)</f>
        <v>0</v>
      </c>
      <c r="BF185" s="227">
        <f>IF(N185="snížená",J185,0)</f>
        <v>0</v>
      </c>
      <c r="BG185" s="227">
        <f>IF(N185="zákl. přenesená",J185,0)</f>
        <v>0</v>
      </c>
      <c r="BH185" s="227">
        <f>IF(N185="sníž. přenesená",J185,0)</f>
        <v>0</v>
      </c>
      <c r="BI185" s="227">
        <f>IF(N185="nulová",J185,0)</f>
        <v>0</v>
      </c>
      <c r="BJ185" s="19" t="s">
        <v>79</v>
      </c>
      <c r="BK185" s="227">
        <f>ROUND(I185*H185,2)</f>
        <v>0</v>
      </c>
      <c r="BL185" s="19" t="s">
        <v>303</v>
      </c>
      <c r="BM185" s="226" t="s">
        <v>2557</v>
      </c>
    </row>
    <row r="186" s="12" customFormat="1" ht="22.8" customHeight="1">
      <c r="A186" s="12"/>
      <c r="B186" s="199"/>
      <c r="C186" s="200"/>
      <c r="D186" s="201" t="s">
        <v>71</v>
      </c>
      <c r="E186" s="213" t="s">
        <v>296</v>
      </c>
      <c r="F186" s="213" t="s">
        <v>297</v>
      </c>
      <c r="G186" s="200"/>
      <c r="H186" s="200"/>
      <c r="I186" s="203"/>
      <c r="J186" s="214">
        <f>BK186</f>
        <v>0</v>
      </c>
      <c r="K186" s="200"/>
      <c r="L186" s="205"/>
      <c r="M186" s="206"/>
      <c r="N186" s="207"/>
      <c r="O186" s="207"/>
      <c r="P186" s="208">
        <f>SUM(P187:P198)</f>
        <v>0</v>
      </c>
      <c r="Q186" s="207"/>
      <c r="R186" s="208">
        <f>SUM(R187:R198)</f>
        <v>0.0033660000000000001</v>
      </c>
      <c r="S186" s="207"/>
      <c r="T186" s="209">
        <f>SUM(T187:T198)</f>
        <v>0</v>
      </c>
      <c r="U186" s="12"/>
      <c r="V186" s="12"/>
      <c r="W186" s="12"/>
      <c r="X186" s="12"/>
      <c r="Y186" s="12"/>
      <c r="Z186" s="12"/>
      <c r="AA186" s="12"/>
      <c r="AB186" s="12"/>
      <c r="AC186" s="12"/>
      <c r="AD186" s="12"/>
      <c r="AE186" s="12"/>
      <c r="AR186" s="210" t="s">
        <v>79</v>
      </c>
      <c r="AT186" s="211" t="s">
        <v>71</v>
      </c>
      <c r="AU186" s="211" t="s">
        <v>79</v>
      </c>
      <c r="AY186" s="210" t="s">
        <v>295</v>
      </c>
      <c r="BK186" s="212">
        <f>SUM(BK187:BK198)</f>
        <v>0</v>
      </c>
    </row>
    <row r="187" s="2" customFormat="1" ht="37.8" customHeight="1">
      <c r="A187" s="40"/>
      <c r="B187" s="41"/>
      <c r="C187" s="215" t="s">
        <v>8</v>
      </c>
      <c r="D187" s="215" t="s">
        <v>298</v>
      </c>
      <c r="E187" s="216" t="s">
        <v>1273</v>
      </c>
      <c r="F187" s="217" t="s">
        <v>1274</v>
      </c>
      <c r="G187" s="218" t="s">
        <v>301</v>
      </c>
      <c r="H187" s="219">
        <v>19.800000000000001</v>
      </c>
      <c r="I187" s="220"/>
      <c r="J187" s="221">
        <f>ROUND(I187*H187,2)</f>
        <v>0</v>
      </c>
      <c r="K187" s="217" t="s">
        <v>302</v>
      </c>
      <c r="L187" s="46"/>
      <c r="M187" s="222" t="s">
        <v>21</v>
      </c>
      <c r="N187" s="223" t="s">
        <v>43</v>
      </c>
      <c r="O187" s="86"/>
      <c r="P187" s="224">
        <f>O187*H187</f>
        <v>0</v>
      </c>
      <c r="Q187" s="224">
        <v>0.00012999999999999999</v>
      </c>
      <c r="R187" s="224">
        <f>Q187*H187</f>
        <v>0.0025739999999999999</v>
      </c>
      <c r="S187" s="224">
        <v>0</v>
      </c>
      <c r="T187" s="225">
        <f>S187*H187</f>
        <v>0</v>
      </c>
      <c r="U187" s="40"/>
      <c r="V187" s="40"/>
      <c r="W187" s="40"/>
      <c r="X187" s="40"/>
      <c r="Y187" s="40"/>
      <c r="Z187" s="40"/>
      <c r="AA187" s="40"/>
      <c r="AB187" s="40"/>
      <c r="AC187" s="40"/>
      <c r="AD187" s="40"/>
      <c r="AE187" s="40"/>
      <c r="AR187" s="226" t="s">
        <v>303</v>
      </c>
      <c r="AT187" s="226" t="s">
        <v>298</v>
      </c>
      <c r="AU187" s="226" t="s">
        <v>81</v>
      </c>
      <c r="AY187" s="19" t="s">
        <v>295</v>
      </c>
      <c r="BE187" s="227">
        <f>IF(N187="základní",J187,0)</f>
        <v>0</v>
      </c>
      <c r="BF187" s="227">
        <f>IF(N187="snížená",J187,0)</f>
        <v>0</v>
      </c>
      <c r="BG187" s="227">
        <f>IF(N187="zákl. přenesená",J187,0)</f>
        <v>0</v>
      </c>
      <c r="BH187" s="227">
        <f>IF(N187="sníž. přenesená",J187,0)</f>
        <v>0</v>
      </c>
      <c r="BI187" s="227">
        <f>IF(N187="nulová",J187,0)</f>
        <v>0</v>
      </c>
      <c r="BJ187" s="19" t="s">
        <v>79</v>
      </c>
      <c r="BK187" s="227">
        <f>ROUND(I187*H187,2)</f>
        <v>0</v>
      </c>
      <c r="BL187" s="19" t="s">
        <v>303</v>
      </c>
      <c r="BM187" s="226" t="s">
        <v>2558</v>
      </c>
    </row>
    <row r="188" s="2" customFormat="1">
      <c r="A188" s="40"/>
      <c r="B188" s="41"/>
      <c r="C188" s="42"/>
      <c r="D188" s="228" t="s">
        <v>305</v>
      </c>
      <c r="E188" s="42"/>
      <c r="F188" s="229" t="s">
        <v>1276</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305</v>
      </c>
      <c r="AU188" s="19" t="s">
        <v>81</v>
      </c>
    </row>
    <row r="189" s="14" customFormat="1">
      <c r="A189" s="14"/>
      <c r="B189" s="244"/>
      <c r="C189" s="245"/>
      <c r="D189" s="235" t="s">
        <v>307</v>
      </c>
      <c r="E189" s="246" t="s">
        <v>21</v>
      </c>
      <c r="F189" s="247" t="s">
        <v>2532</v>
      </c>
      <c r="G189" s="245"/>
      <c r="H189" s="248">
        <v>3.98</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307</v>
      </c>
      <c r="AU189" s="254" t="s">
        <v>81</v>
      </c>
      <c r="AV189" s="14" t="s">
        <v>81</v>
      </c>
      <c r="AW189" s="14" t="s">
        <v>33</v>
      </c>
      <c r="AX189" s="14" t="s">
        <v>72</v>
      </c>
      <c r="AY189" s="254" t="s">
        <v>295</v>
      </c>
    </row>
    <row r="190" s="14" customFormat="1">
      <c r="A190" s="14"/>
      <c r="B190" s="244"/>
      <c r="C190" s="245"/>
      <c r="D190" s="235" t="s">
        <v>307</v>
      </c>
      <c r="E190" s="246" t="s">
        <v>21</v>
      </c>
      <c r="F190" s="247" t="s">
        <v>2537</v>
      </c>
      <c r="G190" s="245"/>
      <c r="H190" s="248">
        <v>12.9</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307</v>
      </c>
      <c r="AU190" s="254" t="s">
        <v>81</v>
      </c>
      <c r="AV190" s="14" t="s">
        <v>81</v>
      </c>
      <c r="AW190" s="14" t="s">
        <v>33</v>
      </c>
      <c r="AX190" s="14" t="s">
        <v>72</v>
      </c>
      <c r="AY190" s="254" t="s">
        <v>295</v>
      </c>
    </row>
    <row r="191" s="14" customFormat="1">
      <c r="A191" s="14"/>
      <c r="B191" s="244"/>
      <c r="C191" s="245"/>
      <c r="D191" s="235" t="s">
        <v>307</v>
      </c>
      <c r="E191" s="246" t="s">
        <v>21</v>
      </c>
      <c r="F191" s="247" t="s">
        <v>2531</v>
      </c>
      <c r="G191" s="245"/>
      <c r="H191" s="248">
        <v>2.9199999999999999</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307</v>
      </c>
      <c r="AU191" s="254" t="s">
        <v>81</v>
      </c>
      <c r="AV191" s="14" t="s">
        <v>81</v>
      </c>
      <c r="AW191" s="14" t="s">
        <v>33</v>
      </c>
      <c r="AX191" s="14" t="s">
        <v>72</v>
      </c>
      <c r="AY191" s="254" t="s">
        <v>295</v>
      </c>
    </row>
    <row r="192" s="15" customFormat="1">
      <c r="A192" s="15"/>
      <c r="B192" s="255"/>
      <c r="C192" s="256"/>
      <c r="D192" s="235" t="s">
        <v>307</v>
      </c>
      <c r="E192" s="257" t="s">
        <v>21</v>
      </c>
      <c r="F192" s="258" t="s">
        <v>312</v>
      </c>
      <c r="G192" s="256"/>
      <c r="H192" s="259">
        <v>19.800000000000001</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307</v>
      </c>
      <c r="AU192" s="265" t="s">
        <v>81</v>
      </c>
      <c r="AV192" s="15" t="s">
        <v>303</v>
      </c>
      <c r="AW192" s="15" t="s">
        <v>33</v>
      </c>
      <c r="AX192" s="15" t="s">
        <v>79</v>
      </c>
      <c r="AY192" s="265" t="s">
        <v>295</v>
      </c>
    </row>
    <row r="193" s="2" customFormat="1" ht="37.8" customHeight="1">
      <c r="A193" s="40"/>
      <c r="B193" s="41"/>
      <c r="C193" s="215" t="s">
        <v>373</v>
      </c>
      <c r="D193" s="215" t="s">
        <v>298</v>
      </c>
      <c r="E193" s="216" t="s">
        <v>1277</v>
      </c>
      <c r="F193" s="217" t="s">
        <v>1278</v>
      </c>
      <c r="G193" s="218" t="s">
        <v>301</v>
      </c>
      <c r="H193" s="219">
        <v>19.800000000000001</v>
      </c>
      <c r="I193" s="220"/>
      <c r="J193" s="221">
        <f>ROUND(I193*H193,2)</f>
        <v>0</v>
      </c>
      <c r="K193" s="217" t="s">
        <v>302</v>
      </c>
      <c r="L193" s="46"/>
      <c r="M193" s="222" t="s">
        <v>21</v>
      </c>
      <c r="N193" s="223" t="s">
        <v>43</v>
      </c>
      <c r="O193" s="86"/>
      <c r="P193" s="224">
        <f>O193*H193</f>
        <v>0</v>
      </c>
      <c r="Q193" s="224">
        <v>4.0000000000000003E-05</v>
      </c>
      <c r="R193" s="224">
        <f>Q193*H193</f>
        <v>0.00079200000000000006</v>
      </c>
      <c r="S193" s="224">
        <v>0</v>
      </c>
      <c r="T193" s="225">
        <f>S193*H193</f>
        <v>0</v>
      </c>
      <c r="U193" s="40"/>
      <c r="V193" s="40"/>
      <c r="W193" s="40"/>
      <c r="X193" s="40"/>
      <c r="Y193" s="40"/>
      <c r="Z193" s="40"/>
      <c r="AA193" s="40"/>
      <c r="AB193" s="40"/>
      <c r="AC193" s="40"/>
      <c r="AD193" s="40"/>
      <c r="AE193" s="40"/>
      <c r="AR193" s="226" t="s">
        <v>303</v>
      </c>
      <c r="AT193" s="226" t="s">
        <v>298</v>
      </c>
      <c r="AU193" s="226" t="s">
        <v>81</v>
      </c>
      <c r="AY193" s="19" t="s">
        <v>295</v>
      </c>
      <c r="BE193" s="227">
        <f>IF(N193="základní",J193,0)</f>
        <v>0</v>
      </c>
      <c r="BF193" s="227">
        <f>IF(N193="snížená",J193,0)</f>
        <v>0</v>
      </c>
      <c r="BG193" s="227">
        <f>IF(N193="zákl. přenesená",J193,0)</f>
        <v>0</v>
      </c>
      <c r="BH193" s="227">
        <f>IF(N193="sníž. přenesená",J193,0)</f>
        <v>0</v>
      </c>
      <c r="BI193" s="227">
        <f>IF(N193="nulová",J193,0)</f>
        <v>0</v>
      </c>
      <c r="BJ193" s="19" t="s">
        <v>79</v>
      </c>
      <c r="BK193" s="227">
        <f>ROUND(I193*H193,2)</f>
        <v>0</v>
      </c>
      <c r="BL193" s="19" t="s">
        <v>303</v>
      </c>
      <c r="BM193" s="226" t="s">
        <v>2559</v>
      </c>
    </row>
    <row r="194" s="2" customFormat="1">
      <c r="A194" s="40"/>
      <c r="B194" s="41"/>
      <c r="C194" s="42"/>
      <c r="D194" s="228" t="s">
        <v>305</v>
      </c>
      <c r="E194" s="42"/>
      <c r="F194" s="229" t="s">
        <v>1280</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305</v>
      </c>
      <c r="AU194" s="19" t="s">
        <v>81</v>
      </c>
    </row>
    <row r="195" s="14" customFormat="1">
      <c r="A195" s="14"/>
      <c r="B195" s="244"/>
      <c r="C195" s="245"/>
      <c r="D195" s="235" t="s">
        <v>307</v>
      </c>
      <c r="E195" s="246" t="s">
        <v>21</v>
      </c>
      <c r="F195" s="247" t="s">
        <v>2532</v>
      </c>
      <c r="G195" s="245"/>
      <c r="H195" s="248">
        <v>3.98</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307</v>
      </c>
      <c r="AU195" s="254" t="s">
        <v>81</v>
      </c>
      <c r="AV195" s="14" t="s">
        <v>81</v>
      </c>
      <c r="AW195" s="14" t="s">
        <v>33</v>
      </c>
      <c r="AX195" s="14" t="s">
        <v>72</v>
      </c>
      <c r="AY195" s="254" t="s">
        <v>295</v>
      </c>
    </row>
    <row r="196" s="14" customFormat="1">
      <c r="A196" s="14"/>
      <c r="B196" s="244"/>
      <c r="C196" s="245"/>
      <c r="D196" s="235" t="s">
        <v>307</v>
      </c>
      <c r="E196" s="246" t="s">
        <v>21</v>
      </c>
      <c r="F196" s="247" t="s">
        <v>2537</v>
      </c>
      <c r="G196" s="245"/>
      <c r="H196" s="248">
        <v>12.9</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307</v>
      </c>
      <c r="AU196" s="254" t="s">
        <v>81</v>
      </c>
      <c r="AV196" s="14" t="s">
        <v>81</v>
      </c>
      <c r="AW196" s="14" t="s">
        <v>33</v>
      </c>
      <c r="AX196" s="14" t="s">
        <v>72</v>
      </c>
      <c r="AY196" s="254" t="s">
        <v>295</v>
      </c>
    </row>
    <row r="197" s="14" customFormat="1">
      <c r="A197" s="14"/>
      <c r="B197" s="244"/>
      <c r="C197" s="245"/>
      <c r="D197" s="235" t="s">
        <v>307</v>
      </c>
      <c r="E197" s="246" t="s">
        <v>21</v>
      </c>
      <c r="F197" s="247" t="s">
        <v>2531</v>
      </c>
      <c r="G197" s="245"/>
      <c r="H197" s="248">
        <v>2.9199999999999999</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307</v>
      </c>
      <c r="AU197" s="254" t="s">
        <v>81</v>
      </c>
      <c r="AV197" s="14" t="s">
        <v>81</v>
      </c>
      <c r="AW197" s="14" t="s">
        <v>33</v>
      </c>
      <c r="AX197" s="14" t="s">
        <v>72</v>
      </c>
      <c r="AY197" s="254" t="s">
        <v>295</v>
      </c>
    </row>
    <row r="198" s="15" customFormat="1">
      <c r="A198" s="15"/>
      <c r="B198" s="255"/>
      <c r="C198" s="256"/>
      <c r="D198" s="235" t="s">
        <v>307</v>
      </c>
      <c r="E198" s="257" t="s">
        <v>21</v>
      </c>
      <c r="F198" s="258" t="s">
        <v>312</v>
      </c>
      <c r="G198" s="256"/>
      <c r="H198" s="259">
        <v>19.800000000000001</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307</v>
      </c>
      <c r="AU198" s="265" t="s">
        <v>81</v>
      </c>
      <c r="AV198" s="15" t="s">
        <v>303</v>
      </c>
      <c r="AW198" s="15" t="s">
        <v>33</v>
      </c>
      <c r="AX198" s="15" t="s">
        <v>79</v>
      </c>
      <c r="AY198" s="265" t="s">
        <v>295</v>
      </c>
    </row>
    <row r="199" s="12" customFormat="1" ht="22.8" customHeight="1">
      <c r="A199" s="12"/>
      <c r="B199" s="199"/>
      <c r="C199" s="200"/>
      <c r="D199" s="201" t="s">
        <v>71</v>
      </c>
      <c r="E199" s="213" t="s">
        <v>871</v>
      </c>
      <c r="F199" s="213" t="s">
        <v>872</v>
      </c>
      <c r="G199" s="200"/>
      <c r="H199" s="200"/>
      <c r="I199" s="203"/>
      <c r="J199" s="214">
        <f>BK199</f>
        <v>0</v>
      </c>
      <c r="K199" s="200"/>
      <c r="L199" s="205"/>
      <c r="M199" s="206"/>
      <c r="N199" s="207"/>
      <c r="O199" s="207"/>
      <c r="P199" s="208">
        <f>SUM(P200:P201)</f>
        <v>0</v>
      </c>
      <c r="Q199" s="207"/>
      <c r="R199" s="208">
        <f>SUM(R200:R201)</f>
        <v>0</v>
      </c>
      <c r="S199" s="207"/>
      <c r="T199" s="209">
        <f>SUM(T200:T201)</f>
        <v>0</v>
      </c>
      <c r="U199" s="12"/>
      <c r="V199" s="12"/>
      <c r="W199" s="12"/>
      <c r="X199" s="12"/>
      <c r="Y199" s="12"/>
      <c r="Z199" s="12"/>
      <c r="AA199" s="12"/>
      <c r="AB199" s="12"/>
      <c r="AC199" s="12"/>
      <c r="AD199" s="12"/>
      <c r="AE199" s="12"/>
      <c r="AR199" s="210" t="s">
        <v>79</v>
      </c>
      <c r="AT199" s="211" t="s">
        <v>71</v>
      </c>
      <c r="AU199" s="211" t="s">
        <v>79</v>
      </c>
      <c r="AY199" s="210" t="s">
        <v>295</v>
      </c>
      <c r="BK199" s="212">
        <f>SUM(BK200:BK201)</f>
        <v>0</v>
      </c>
    </row>
    <row r="200" s="2" customFormat="1" ht="66.75" customHeight="1">
      <c r="A200" s="40"/>
      <c r="B200" s="41"/>
      <c r="C200" s="215" t="s">
        <v>488</v>
      </c>
      <c r="D200" s="215" t="s">
        <v>298</v>
      </c>
      <c r="E200" s="216" t="s">
        <v>873</v>
      </c>
      <c r="F200" s="217" t="s">
        <v>874</v>
      </c>
      <c r="G200" s="218" t="s">
        <v>348</v>
      </c>
      <c r="H200" s="219">
        <v>3.6190000000000002</v>
      </c>
      <c r="I200" s="220"/>
      <c r="J200" s="221">
        <f>ROUND(I200*H200,2)</f>
        <v>0</v>
      </c>
      <c r="K200" s="217" t="s">
        <v>302</v>
      </c>
      <c r="L200" s="46"/>
      <c r="M200" s="222" t="s">
        <v>21</v>
      </c>
      <c r="N200" s="223" t="s">
        <v>43</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303</v>
      </c>
      <c r="AT200" s="226" t="s">
        <v>298</v>
      </c>
      <c r="AU200" s="226" t="s">
        <v>81</v>
      </c>
      <c r="AY200" s="19" t="s">
        <v>295</v>
      </c>
      <c r="BE200" s="227">
        <f>IF(N200="základní",J200,0)</f>
        <v>0</v>
      </c>
      <c r="BF200" s="227">
        <f>IF(N200="snížená",J200,0)</f>
        <v>0</v>
      </c>
      <c r="BG200" s="227">
        <f>IF(N200="zákl. přenesená",J200,0)</f>
        <v>0</v>
      </c>
      <c r="BH200" s="227">
        <f>IF(N200="sníž. přenesená",J200,0)</f>
        <v>0</v>
      </c>
      <c r="BI200" s="227">
        <f>IF(N200="nulová",J200,0)</f>
        <v>0</v>
      </c>
      <c r="BJ200" s="19" t="s">
        <v>79</v>
      </c>
      <c r="BK200" s="227">
        <f>ROUND(I200*H200,2)</f>
        <v>0</v>
      </c>
      <c r="BL200" s="19" t="s">
        <v>303</v>
      </c>
      <c r="BM200" s="226" t="s">
        <v>2560</v>
      </c>
    </row>
    <row r="201" s="2" customFormat="1">
      <c r="A201" s="40"/>
      <c r="B201" s="41"/>
      <c r="C201" s="42"/>
      <c r="D201" s="228" t="s">
        <v>305</v>
      </c>
      <c r="E201" s="42"/>
      <c r="F201" s="229" t="s">
        <v>876</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305</v>
      </c>
      <c r="AU201" s="19" t="s">
        <v>81</v>
      </c>
    </row>
    <row r="202" s="12" customFormat="1" ht="25.92" customHeight="1">
      <c r="A202" s="12"/>
      <c r="B202" s="199"/>
      <c r="C202" s="200"/>
      <c r="D202" s="201" t="s">
        <v>71</v>
      </c>
      <c r="E202" s="202" t="s">
        <v>366</v>
      </c>
      <c r="F202" s="202" t="s">
        <v>367</v>
      </c>
      <c r="G202" s="200"/>
      <c r="H202" s="200"/>
      <c r="I202" s="203"/>
      <c r="J202" s="204">
        <f>BK202</f>
        <v>0</v>
      </c>
      <c r="K202" s="200"/>
      <c r="L202" s="205"/>
      <c r="M202" s="206"/>
      <c r="N202" s="207"/>
      <c r="O202" s="207"/>
      <c r="P202" s="208">
        <f>P203+P217+P221+P298+P332+P336+P359+P401+P431+P433</f>
        <v>0</v>
      </c>
      <c r="Q202" s="207"/>
      <c r="R202" s="208">
        <f>R203+R217+R221+R298+R332+R336+R359+R401+R431+R433</f>
        <v>2.14639676</v>
      </c>
      <c r="S202" s="207"/>
      <c r="T202" s="209">
        <f>T203+T217+T221+T298+T332+T336+T359+T401+T431+T433</f>
        <v>0.013838169999999999</v>
      </c>
      <c r="U202" s="12"/>
      <c r="V202" s="12"/>
      <c r="W202" s="12"/>
      <c r="X202" s="12"/>
      <c r="Y202" s="12"/>
      <c r="Z202" s="12"/>
      <c r="AA202" s="12"/>
      <c r="AB202" s="12"/>
      <c r="AC202" s="12"/>
      <c r="AD202" s="12"/>
      <c r="AE202" s="12"/>
      <c r="AR202" s="210" t="s">
        <v>81</v>
      </c>
      <c r="AT202" s="211" t="s">
        <v>71</v>
      </c>
      <c r="AU202" s="211" t="s">
        <v>72</v>
      </c>
      <c r="AY202" s="210" t="s">
        <v>295</v>
      </c>
      <c r="BK202" s="212">
        <f>BK203+BK217+BK221+BK298+BK332+BK336+BK359+BK401+BK431+BK433</f>
        <v>0</v>
      </c>
    </row>
    <row r="203" s="12" customFormat="1" ht="22.8" customHeight="1">
      <c r="A203" s="12"/>
      <c r="B203" s="199"/>
      <c r="C203" s="200"/>
      <c r="D203" s="201" t="s">
        <v>71</v>
      </c>
      <c r="E203" s="213" t="s">
        <v>1008</v>
      </c>
      <c r="F203" s="213" t="s">
        <v>1009</v>
      </c>
      <c r="G203" s="200"/>
      <c r="H203" s="200"/>
      <c r="I203" s="203"/>
      <c r="J203" s="214">
        <f>BK203</f>
        <v>0</v>
      </c>
      <c r="K203" s="200"/>
      <c r="L203" s="205"/>
      <c r="M203" s="206"/>
      <c r="N203" s="207"/>
      <c r="O203" s="207"/>
      <c r="P203" s="208">
        <f>SUM(P204:P216)</f>
        <v>0</v>
      </c>
      <c r="Q203" s="207"/>
      <c r="R203" s="208">
        <f>SUM(R204:R216)</f>
        <v>0.18876563999999999</v>
      </c>
      <c r="S203" s="207"/>
      <c r="T203" s="209">
        <f>SUM(T204:T216)</f>
        <v>0</v>
      </c>
      <c r="U203" s="12"/>
      <c r="V203" s="12"/>
      <c r="W203" s="12"/>
      <c r="X203" s="12"/>
      <c r="Y203" s="12"/>
      <c r="Z203" s="12"/>
      <c r="AA203" s="12"/>
      <c r="AB203" s="12"/>
      <c r="AC203" s="12"/>
      <c r="AD203" s="12"/>
      <c r="AE203" s="12"/>
      <c r="AR203" s="210" t="s">
        <v>81</v>
      </c>
      <c r="AT203" s="211" t="s">
        <v>71</v>
      </c>
      <c r="AU203" s="211" t="s">
        <v>79</v>
      </c>
      <c r="AY203" s="210" t="s">
        <v>295</v>
      </c>
      <c r="BK203" s="212">
        <f>SUM(BK204:BK216)</f>
        <v>0</v>
      </c>
    </row>
    <row r="204" s="2" customFormat="1" ht="37.8" customHeight="1">
      <c r="A204" s="40"/>
      <c r="B204" s="41"/>
      <c r="C204" s="215" t="s">
        <v>500</v>
      </c>
      <c r="D204" s="215" t="s">
        <v>298</v>
      </c>
      <c r="E204" s="216" t="s">
        <v>1290</v>
      </c>
      <c r="F204" s="217" t="s">
        <v>1291</v>
      </c>
      <c r="G204" s="218" t="s">
        <v>301</v>
      </c>
      <c r="H204" s="219">
        <v>17.219999999999999</v>
      </c>
      <c r="I204" s="220"/>
      <c r="J204" s="221">
        <f>ROUND(I204*H204,2)</f>
        <v>0</v>
      </c>
      <c r="K204" s="217" t="s">
        <v>302</v>
      </c>
      <c r="L204" s="46"/>
      <c r="M204" s="222" t="s">
        <v>21</v>
      </c>
      <c r="N204" s="223"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373</v>
      </c>
      <c r="AT204" s="226" t="s">
        <v>298</v>
      </c>
      <c r="AU204" s="226" t="s">
        <v>81</v>
      </c>
      <c r="AY204" s="19" t="s">
        <v>295</v>
      </c>
      <c r="BE204" s="227">
        <f>IF(N204="základní",J204,0)</f>
        <v>0</v>
      </c>
      <c r="BF204" s="227">
        <f>IF(N204="snížená",J204,0)</f>
        <v>0</v>
      </c>
      <c r="BG204" s="227">
        <f>IF(N204="zákl. přenesená",J204,0)</f>
        <v>0</v>
      </c>
      <c r="BH204" s="227">
        <f>IF(N204="sníž. přenesená",J204,0)</f>
        <v>0</v>
      </c>
      <c r="BI204" s="227">
        <f>IF(N204="nulová",J204,0)</f>
        <v>0</v>
      </c>
      <c r="BJ204" s="19" t="s">
        <v>79</v>
      </c>
      <c r="BK204" s="227">
        <f>ROUND(I204*H204,2)</f>
        <v>0</v>
      </c>
      <c r="BL204" s="19" t="s">
        <v>373</v>
      </c>
      <c r="BM204" s="226" t="s">
        <v>2561</v>
      </c>
    </row>
    <row r="205" s="2" customFormat="1">
      <c r="A205" s="40"/>
      <c r="B205" s="41"/>
      <c r="C205" s="42"/>
      <c r="D205" s="228" t="s">
        <v>305</v>
      </c>
      <c r="E205" s="42"/>
      <c r="F205" s="229" t="s">
        <v>1293</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305</v>
      </c>
      <c r="AU205" s="19" t="s">
        <v>81</v>
      </c>
    </row>
    <row r="206" s="13" customFormat="1">
      <c r="A206" s="13"/>
      <c r="B206" s="233"/>
      <c r="C206" s="234"/>
      <c r="D206" s="235" t="s">
        <v>307</v>
      </c>
      <c r="E206" s="236" t="s">
        <v>21</v>
      </c>
      <c r="F206" s="237" t="s">
        <v>2390</v>
      </c>
      <c r="G206" s="234"/>
      <c r="H206" s="236" t="s">
        <v>21</v>
      </c>
      <c r="I206" s="238"/>
      <c r="J206" s="234"/>
      <c r="K206" s="234"/>
      <c r="L206" s="239"/>
      <c r="M206" s="240"/>
      <c r="N206" s="241"/>
      <c r="O206" s="241"/>
      <c r="P206" s="241"/>
      <c r="Q206" s="241"/>
      <c r="R206" s="241"/>
      <c r="S206" s="241"/>
      <c r="T206" s="242"/>
      <c r="U206" s="13"/>
      <c r="V206" s="13"/>
      <c r="W206" s="13"/>
      <c r="X206" s="13"/>
      <c r="Y206" s="13"/>
      <c r="Z206" s="13"/>
      <c r="AA206" s="13"/>
      <c r="AB206" s="13"/>
      <c r="AC206" s="13"/>
      <c r="AD206" s="13"/>
      <c r="AE206" s="13"/>
      <c r="AT206" s="243" t="s">
        <v>307</v>
      </c>
      <c r="AU206" s="243" t="s">
        <v>81</v>
      </c>
      <c r="AV206" s="13" t="s">
        <v>79</v>
      </c>
      <c r="AW206" s="13" t="s">
        <v>33</v>
      </c>
      <c r="AX206" s="13" t="s">
        <v>72</v>
      </c>
      <c r="AY206" s="243" t="s">
        <v>295</v>
      </c>
    </row>
    <row r="207" s="14" customFormat="1">
      <c r="A207" s="14"/>
      <c r="B207" s="244"/>
      <c r="C207" s="245"/>
      <c r="D207" s="235" t="s">
        <v>307</v>
      </c>
      <c r="E207" s="246" t="s">
        <v>21</v>
      </c>
      <c r="F207" s="247" t="s">
        <v>2562</v>
      </c>
      <c r="G207" s="245"/>
      <c r="H207" s="248">
        <v>10.32</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307</v>
      </c>
      <c r="AU207" s="254" t="s">
        <v>81</v>
      </c>
      <c r="AV207" s="14" t="s">
        <v>81</v>
      </c>
      <c r="AW207" s="14" t="s">
        <v>33</v>
      </c>
      <c r="AX207" s="14" t="s">
        <v>72</v>
      </c>
      <c r="AY207" s="254" t="s">
        <v>295</v>
      </c>
    </row>
    <row r="208" s="16" customFormat="1">
      <c r="A208" s="16"/>
      <c r="B208" s="270"/>
      <c r="C208" s="271"/>
      <c r="D208" s="235" t="s">
        <v>307</v>
      </c>
      <c r="E208" s="272" t="s">
        <v>21</v>
      </c>
      <c r="F208" s="273" t="s">
        <v>433</v>
      </c>
      <c r="G208" s="271"/>
      <c r="H208" s="274">
        <v>10.32</v>
      </c>
      <c r="I208" s="275"/>
      <c r="J208" s="271"/>
      <c r="K208" s="271"/>
      <c r="L208" s="276"/>
      <c r="M208" s="277"/>
      <c r="N208" s="278"/>
      <c r="O208" s="278"/>
      <c r="P208" s="278"/>
      <c r="Q208" s="278"/>
      <c r="R208" s="278"/>
      <c r="S208" s="278"/>
      <c r="T208" s="279"/>
      <c r="U208" s="16"/>
      <c r="V208" s="16"/>
      <c r="W208" s="16"/>
      <c r="X208" s="16"/>
      <c r="Y208" s="16"/>
      <c r="Z208" s="16"/>
      <c r="AA208" s="16"/>
      <c r="AB208" s="16"/>
      <c r="AC208" s="16"/>
      <c r="AD208" s="16"/>
      <c r="AE208" s="16"/>
      <c r="AT208" s="280" t="s">
        <v>307</v>
      </c>
      <c r="AU208" s="280" t="s">
        <v>81</v>
      </c>
      <c r="AV208" s="16" t="s">
        <v>92</v>
      </c>
      <c r="AW208" s="16" t="s">
        <v>33</v>
      </c>
      <c r="AX208" s="16" t="s">
        <v>72</v>
      </c>
      <c r="AY208" s="280" t="s">
        <v>295</v>
      </c>
    </row>
    <row r="209" s="14" customFormat="1">
      <c r="A209" s="14"/>
      <c r="B209" s="244"/>
      <c r="C209" s="245"/>
      <c r="D209" s="235" t="s">
        <v>307</v>
      </c>
      <c r="E209" s="246" t="s">
        <v>21</v>
      </c>
      <c r="F209" s="247" t="s">
        <v>2531</v>
      </c>
      <c r="G209" s="245"/>
      <c r="H209" s="248">
        <v>2.9199999999999999</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307</v>
      </c>
      <c r="AU209" s="254" t="s">
        <v>81</v>
      </c>
      <c r="AV209" s="14" t="s">
        <v>81</v>
      </c>
      <c r="AW209" s="14" t="s">
        <v>33</v>
      </c>
      <c r="AX209" s="14" t="s">
        <v>72</v>
      </c>
      <c r="AY209" s="254" t="s">
        <v>295</v>
      </c>
    </row>
    <row r="210" s="14" customFormat="1">
      <c r="A210" s="14"/>
      <c r="B210" s="244"/>
      <c r="C210" s="245"/>
      <c r="D210" s="235" t="s">
        <v>307</v>
      </c>
      <c r="E210" s="246" t="s">
        <v>21</v>
      </c>
      <c r="F210" s="247" t="s">
        <v>2532</v>
      </c>
      <c r="G210" s="245"/>
      <c r="H210" s="248">
        <v>3.98</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307</v>
      </c>
      <c r="AU210" s="254" t="s">
        <v>81</v>
      </c>
      <c r="AV210" s="14" t="s">
        <v>81</v>
      </c>
      <c r="AW210" s="14" t="s">
        <v>33</v>
      </c>
      <c r="AX210" s="14" t="s">
        <v>72</v>
      </c>
      <c r="AY210" s="254" t="s">
        <v>295</v>
      </c>
    </row>
    <row r="211" s="16" customFormat="1">
      <c r="A211" s="16"/>
      <c r="B211" s="270"/>
      <c r="C211" s="271"/>
      <c r="D211" s="235" t="s">
        <v>307</v>
      </c>
      <c r="E211" s="272" t="s">
        <v>21</v>
      </c>
      <c r="F211" s="273" t="s">
        <v>433</v>
      </c>
      <c r="G211" s="271"/>
      <c r="H211" s="274">
        <v>6.9000000000000004</v>
      </c>
      <c r="I211" s="275"/>
      <c r="J211" s="271"/>
      <c r="K211" s="271"/>
      <c r="L211" s="276"/>
      <c r="M211" s="277"/>
      <c r="N211" s="278"/>
      <c r="O211" s="278"/>
      <c r="P211" s="278"/>
      <c r="Q211" s="278"/>
      <c r="R211" s="278"/>
      <c r="S211" s="278"/>
      <c r="T211" s="279"/>
      <c r="U211" s="16"/>
      <c r="V211" s="16"/>
      <c r="W211" s="16"/>
      <c r="X211" s="16"/>
      <c r="Y211" s="16"/>
      <c r="Z211" s="16"/>
      <c r="AA211" s="16"/>
      <c r="AB211" s="16"/>
      <c r="AC211" s="16"/>
      <c r="AD211" s="16"/>
      <c r="AE211" s="16"/>
      <c r="AT211" s="280" t="s">
        <v>307</v>
      </c>
      <c r="AU211" s="280" t="s">
        <v>81</v>
      </c>
      <c r="AV211" s="16" t="s">
        <v>92</v>
      </c>
      <c r="AW211" s="16" t="s">
        <v>33</v>
      </c>
      <c r="AX211" s="16" t="s">
        <v>72</v>
      </c>
      <c r="AY211" s="280" t="s">
        <v>295</v>
      </c>
    </row>
    <row r="212" s="15" customFormat="1">
      <c r="A212" s="15"/>
      <c r="B212" s="255"/>
      <c r="C212" s="256"/>
      <c r="D212" s="235" t="s">
        <v>307</v>
      </c>
      <c r="E212" s="257" t="s">
        <v>21</v>
      </c>
      <c r="F212" s="258" t="s">
        <v>312</v>
      </c>
      <c r="G212" s="256"/>
      <c r="H212" s="259">
        <v>17.219999999999999</v>
      </c>
      <c r="I212" s="260"/>
      <c r="J212" s="256"/>
      <c r="K212" s="256"/>
      <c r="L212" s="261"/>
      <c r="M212" s="262"/>
      <c r="N212" s="263"/>
      <c r="O212" s="263"/>
      <c r="P212" s="263"/>
      <c r="Q212" s="263"/>
      <c r="R212" s="263"/>
      <c r="S212" s="263"/>
      <c r="T212" s="264"/>
      <c r="U212" s="15"/>
      <c r="V212" s="15"/>
      <c r="W212" s="15"/>
      <c r="X212" s="15"/>
      <c r="Y212" s="15"/>
      <c r="Z212" s="15"/>
      <c r="AA212" s="15"/>
      <c r="AB212" s="15"/>
      <c r="AC212" s="15"/>
      <c r="AD212" s="15"/>
      <c r="AE212" s="15"/>
      <c r="AT212" s="265" t="s">
        <v>307</v>
      </c>
      <c r="AU212" s="265" t="s">
        <v>81</v>
      </c>
      <c r="AV212" s="15" t="s">
        <v>303</v>
      </c>
      <c r="AW212" s="15" t="s">
        <v>33</v>
      </c>
      <c r="AX212" s="15" t="s">
        <v>79</v>
      </c>
      <c r="AY212" s="265" t="s">
        <v>295</v>
      </c>
    </row>
    <row r="213" s="2" customFormat="1" ht="24.15" customHeight="1">
      <c r="A213" s="40"/>
      <c r="B213" s="41"/>
      <c r="C213" s="286" t="s">
        <v>506</v>
      </c>
      <c r="D213" s="286" t="s">
        <v>947</v>
      </c>
      <c r="E213" s="287" t="s">
        <v>1296</v>
      </c>
      <c r="F213" s="288" t="s">
        <v>1297</v>
      </c>
      <c r="G213" s="289" t="s">
        <v>301</v>
      </c>
      <c r="H213" s="290">
        <v>18.081</v>
      </c>
      <c r="I213" s="291"/>
      <c r="J213" s="292">
        <f>ROUND(I213*H213,2)</f>
        <v>0</v>
      </c>
      <c r="K213" s="288" t="s">
        <v>523</v>
      </c>
      <c r="L213" s="293"/>
      <c r="M213" s="294" t="s">
        <v>21</v>
      </c>
      <c r="N213" s="295" t="s">
        <v>43</v>
      </c>
      <c r="O213" s="86"/>
      <c r="P213" s="224">
        <f>O213*H213</f>
        <v>0</v>
      </c>
      <c r="Q213" s="224">
        <v>0.01044</v>
      </c>
      <c r="R213" s="224">
        <f>Q213*H213</f>
        <v>0.18876563999999999</v>
      </c>
      <c r="S213" s="224">
        <v>0</v>
      </c>
      <c r="T213" s="225">
        <f>S213*H213</f>
        <v>0</v>
      </c>
      <c r="U213" s="40"/>
      <c r="V213" s="40"/>
      <c r="W213" s="40"/>
      <c r="X213" s="40"/>
      <c r="Y213" s="40"/>
      <c r="Z213" s="40"/>
      <c r="AA213" s="40"/>
      <c r="AB213" s="40"/>
      <c r="AC213" s="40"/>
      <c r="AD213" s="40"/>
      <c r="AE213" s="40"/>
      <c r="AR213" s="226" t="s">
        <v>997</v>
      </c>
      <c r="AT213" s="226" t="s">
        <v>947</v>
      </c>
      <c r="AU213" s="226" t="s">
        <v>81</v>
      </c>
      <c r="AY213" s="19" t="s">
        <v>295</v>
      </c>
      <c r="BE213" s="227">
        <f>IF(N213="základní",J213,0)</f>
        <v>0</v>
      </c>
      <c r="BF213" s="227">
        <f>IF(N213="snížená",J213,0)</f>
        <v>0</v>
      </c>
      <c r="BG213" s="227">
        <f>IF(N213="zákl. přenesená",J213,0)</f>
        <v>0</v>
      </c>
      <c r="BH213" s="227">
        <f>IF(N213="sníž. přenesená",J213,0)</f>
        <v>0</v>
      </c>
      <c r="BI213" s="227">
        <f>IF(N213="nulová",J213,0)</f>
        <v>0</v>
      </c>
      <c r="BJ213" s="19" t="s">
        <v>79</v>
      </c>
      <c r="BK213" s="227">
        <f>ROUND(I213*H213,2)</f>
        <v>0</v>
      </c>
      <c r="BL213" s="19" t="s">
        <v>373</v>
      </c>
      <c r="BM213" s="226" t="s">
        <v>2563</v>
      </c>
    </row>
    <row r="214" s="14" customFormat="1">
      <c r="A214" s="14"/>
      <c r="B214" s="244"/>
      <c r="C214" s="245"/>
      <c r="D214" s="235" t="s">
        <v>307</v>
      </c>
      <c r="E214" s="245"/>
      <c r="F214" s="247" t="s">
        <v>2564</v>
      </c>
      <c r="G214" s="245"/>
      <c r="H214" s="248">
        <v>18.081</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307</v>
      </c>
      <c r="AU214" s="254" t="s">
        <v>81</v>
      </c>
      <c r="AV214" s="14" t="s">
        <v>81</v>
      </c>
      <c r="AW214" s="14" t="s">
        <v>4</v>
      </c>
      <c r="AX214" s="14" t="s">
        <v>79</v>
      </c>
      <c r="AY214" s="254" t="s">
        <v>295</v>
      </c>
    </row>
    <row r="215" s="2" customFormat="1" ht="49.05" customHeight="1">
      <c r="A215" s="40"/>
      <c r="B215" s="41"/>
      <c r="C215" s="215" t="s">
        <v>511</v>
      </c>
      <c r="D215" s="215" t="s">
        <v>298</v>
      </c>
      <c r="E215" s="216" t="s">
        <v>1020</v>
      </c>
      <c r="F215" s="217" t="s">
        <v>1021</v>
      </c>
      <c r="G215" s="218" t="s">
        <v>348</v>
      </c>
      <c r="H215" s="219">
        <v>0.189</v>
      </c>
      <c r="I215" s="220"/>
      <c r="J215" s="221">
        <f>ROUND(I215*H215,2)</f>
        <v>0</v>
      </c>
      <c r="K215" s="217" t="s">
        <v>302</v>
      </c>
      <c r="L215" s="46"/>
      <c r="M215" s="222" t="s">
        <v>21</v>
      </c>
      <c r="N215" s="223" t="s">
        <v>43</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373</v>
      </c>
      <c r="AT215" s="226" t="s">
        <v>298</v>
      </c>
      <c r="AU215" s="226" t="s">
        <v>81</v>
      </c>
      <c r="AY215" s="19" t="s">
        <v>295</v>
      </c>
      <c r="BE215" s="227">
        <f>IF(N215="základní",J215,0)</f>
        <v>0</v>
      </c>
      <c r="BF215" s="227">
        <f>IF(N215="snížená",J215,0)</f>
        <v>0</v>
      </c>
      <c r="BG215" s="227">
        <f>IF(N215="zákl. přenesená",J215,0)</f>
        <v>0</v>
      </c>
      <c r="BH215" s="227">
        <f>IF(N215="sníž. přenesená",J215,0)</f>
        <v>0</v>
      </c>
      <c r="BI215" s="227">
        <f>IF(N215="nulová",J215,0)</f>
        <v>0</v>
      </c>
      <c r="BJ215" s="19" t="s">
        <v>79</v>
      </c>
      <c r="BK215" s="227">
        <f>ROUND(I215*H215,2)</f>
        <v>0</v>
      </c>
      <c r="BL215" s="19" t="s">
        <v>373</v>
      </c>
      <c r="BM215" s="226" t="s">
        <v>2565</v>
      </c>
    </row>
    <row r="216" s="2" customFormat="1">
      <c r="A216" s="40"/>
      <c r="B216" s="41"/>
      <c r="C216" s="42"/>
      <c r="D216" s="228" t="s">
        <v>305</v>
      </c>
      <c r="E216" s="42"/>
      <c r="F216" s="229" t="s">
        <v>1023</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305</v>
      </c>
      <c r="AU216" s="19" t="s">
        <v>81</v>
      </c>
    </row>
    <row r="217" s="12" customFormat="1" ht="22.8" customHeight="1">
      <c r="A217" s="12"/>
      <c r="B217" s="199"/>
      <c r="C217" s="200"/>
      <c r="D217" s="201" t="s">
        <v>71</v>
      </c>
      <c r="E217" s="213" t="s">
        <v>498</v>
      </c>
      <c r="F217" s="213" t="s">
        <v>499</v>
      </c>
      <c r="G217" s="200"/>
      <c r="H217" s="200"/>
      <c r="I217" s="203"/>
      <c r="J217" s="214">
        <f>BK217</f>
        <v>0</v>
      </c>
      <c r="K217" s="200"/>
      <c r="L217" s="205"/>
      <c r="M217" s="206"/>
      <c r="N217" s="207"/>
      <c r="O217" s="207"/>
      <c r="P217" s="208">
        <f>SUM(P218:P220)</f>
        <v>0</v>
      </c>
      <c r="Q217" s="207"/>
      <c r="R217" s="208">
        <f>SUM(R218:R220)</f>
        <v>0</v>
      </c>
      <c r="S217" s="207"/>
      <c r="T217" s="209">
        <f>SUM(T218:T220)</f>
        <v>0</v>
      </c>
      <c r="U217" s="12"/>
      <c r="V217" s="12"/>
      <c r="W217" s="12"/>
      <c r="X217" s="12"/>
      <c r="Y217" s="12"/>
      <c r="Z217" s="12"/>
      <c r="AA217" s="12"/>
      <c r="AB217" s="12"/>
      <c r="AC217" s="12"/>
      <c r="AD217" s="12"/>
      <c r="AE217" s="12"/>
      <c r="AR217" s="210" t="s">
        <v>81</v>
      </c>
      <c r="AT217" s="211" t="s">
        <v>71</v>
      </c>
      <c r="AU217" s="211" t="s">
        <v>79</v>
      </c>
      <c r="AY217" s="210" t="s">
        <v>295</v>
      </c>
      <c r="BK217" s="212">
        <f>SUM(BK218:BK220)</f>
        <v>0</v>
      </c>
    </row>
    <row r="218" s="2" customFormat="1" ht="16.5" customHeight="1">
      <c r="A218" s="40"/>
      <c r="B218" s="41"/>
      <c r="C218" s="215" t="s">
        <v>7</v>
      </c>
      <c r="D218" s="215" t="s">
        <v>298</v>
      </c>
      <c r="E218" s="216" t="s">
        <v>1301</v>
      </c>
      <c r="F218" s="217" t="s">
        <v>2414</v>
      </c>
      <c r="G218" s="218" t="s">
        <v>1303</v>
      </c>
      <c r="H218" s="219">
        <v>1</v>
      </c>
      <c r="I218" s="220"/>
      <c r="J218" s="221">
        <f>ROUND(I218*H218,2)</f>
        <v>0</v>
      </c>
      <c r="K218" s="217" t="s">
        <v>523</v>
      </c>
      <c r="L218" s="46"/>
      <c r="M218" s="222" t="s">
        <v>21</v>
      </c>
      <c r="N218" s="223" t="s">
        <v>43</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303</v>
      </c>
      <c r="AT218" s="226" t="s">
        <v>298</v>
      </c>
      <c r="AU218" s="226" t="s">
        <v>81</v>
      </c>
      <c r="AY218" s="19" t="s">
        <v>295</v>
      </c>
      <c r="BE218" s="227">
        <f>IF(N218="základní",J218,0)</f>
        <v>0</v>
      </c>
      <c r="BF218" s="227">
        <f>IF(N218="snížená",J218,0)</f>
        <v>0</v>
      </c>
      <c r="BG218" s="227">
        <f>IF(N218="zákl. přenesená",J218,0)</f>
        <v>0</v>
      </c>
      <c r="BH218" s="227">
        <f>IF(N218="sníž. přenesená",J218,0)</f>
        <v>0</v>
      </c>
      <c r="BI218" s="227">
        <f>IF(N218="nulová",J218,0)</f>
        <v>0</v>
      </c>
      <c r="BJ218" s="19" t="s">
        <v>79</v>
      </c>
      <c r="BK218" s="227">
        <f>ROUND(I218*H218,2)</f>
        <v>0</v>
      </c>
      <c r="BL218" s="19" t="s">
        <v>303</v>
      </c>
      <c r="BM218" s="226" t="s">
        <v>2566</v>
      </c>
    </row>
    <row r="219" s="14" customFormat="1">
      <c r="A219" s="14"/>
      <c r="B219" s="244"/>
      <c r="C219" s="245"/>
      <c r="D219" s="235" t="s">
        <v>307</v>
      </c>
      <c r="E219" s="246" t="s">
        <v>21</v>
      </c>
      <c r="F219" s="247" t="s">
        <v>2416</v>
      </c>
      <c r="G219" s="245"/>
      <c r="H219" s="248">
        <v>1</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307</v>
      </c>
      <c r="AU219" s="254" t="s">
        <v>81</v>
      </c>
      <c r="AV219" s="14" t="s">
        <v>81</v>
      </c>
      <c r="AW219" s="14" t="s">
        <v>33</v>
      </c>
      <c r="AX219" s="14" t="s">
        <v>72</v>
      </c>
      <c r="AY219" s="254" t="s">
        <v>295</v>
      </c>
    </row>
    <row r="220" s="15" customFormat="1">
      <c r="A220" s="15"/>
      <c r="B220" s="255"/>
      <c r="C220" s="256"/>
      <c r="D220" s="235" t="s">
        <v>307</v>
      </c>
      <c r="E220" s="257" t="s">
        <v>21</v>
      </c>
      <c r="F220" s="258" t="s">
        <v>312</v>
      </c>
      <c r="G220" s="256"/>
      <c r="H220" s="259">
        <v>1</v>
      </c>
      <c r="I220" s="260"/>
      <c r="J220" s="256"/>
      <c r="K220" s="256"/>
      <c r="L220" s="261"/>
      <c r="M220" s="262"/>
      <c r="N220" s="263"/>
      <c r="O220" s="263"/>
      <c r="P220" s="263"/>
      <c r="Q220" s="263"/>
      <c r="R220" s="263"/>
      <c r="S220" s="263"/>
      <c r="T220" s="264"/>
      <c r="U220" s="15"/>
      <c r="V220" s="15"/>
      <c r="W220" s="15"/>
      <c r="X220" s="15"/>
      <c r="Y220" s="15"/>
      <c r="Z220" s="15"/>
      <c r="AA220" s="15"/>
      <c r="AB220" s="15"/>
      <c r="AC220" s="15"/>
      <c r="AD220" s="15"/>
      <c r="AE220" s="15"/>
      <c r="AT220" s="265" t="s">
        <v>307</v>
      </c>
      <c r="AU220" s="265" t="s">
        <v>81</v>
      </c>
      <c r="AV220" s="15" t="s">
        <v>303</v>
      </c>
      <c r="AW220" s="15" t="s">
        <v>33</v>
      </c>
      <c r="AX220" s="15" t="s">
        <v>79</v>
      </c>
      <c r="AY220" s="265" t="s">
        <v>295</v>
      </c>
    </row>
    <row r="221" s="12" customFormat="1" ht="22.8" customHeight="1">
      <c r="A221" s="12"/>
      <c r="B221" s="199"/>
      <c r="C221" s="200"/>
      <c r="D221" s="201" t="s">
        <v>71</v>
      </c>
      <c r="E221" s="213" t="s">
        <v>380</v>
      </c>
      <c r="F221" s="213" t="s">
        <v>381</v>
      </c>
      <c r="G221" s="200"/>
      <c r="H221" s="200"/>
      <c r="I221" s="203"/>
      <c r="J221" s="214">
        <f>BK221</f>
        <v>0</v>
      </c>
      <c r="K221" s="200"/>
      <c r="L221" s="205"/>
      <c r="M221" s="206"/>
      <c r="N221" s="207"/>
      <c r="O221" s="207"/>
      <c r="P221" s="208">
        <f>SUM(P222:P297)</f>
        <v>0</v>
      </c>
      <c r="Q221" s="207"/>
      <c r="R221" s="208">
        <f>SUM(R222:R297)</f>
        <v>1.0211490000000001</v>
      </c>
      <c r="S221" s="207"/>
      <c r="T221" s="209">
        <f>SUM(T222:T297)</f>
        <v>0</v>
      </c>
      <c r="U221" s="12"/>
      <c r="V221" s="12"/>
      <c r="W221" s="12"/>
      <c r="X221" s="12"/>
      <c r="Y221" s="12"/>
      <c r="Z221" s="12"/>
      <c r="AA221" s="12"/>
      <c r="AB221" s="12"/>
      <c r="AC221" s="12"/>
      <c r="AD221" s="12"/>
      <c r="AE221" s="12"/>
      <c r="AR221" s="210" t="s">
        <v>81</v>
      </c>
      <c r="AT221" s="211" t="s">
        <v>71</v>
      </c>
      <c r="AU221" s="211" t="s">
        <v>79</v>
      </c>
      <c r="AY221" s="210" t="s">
        <v>295</v>
      </c>
      <c r="BK221" s="212">
        <f>SUM(BK222:BK297)</f>
        <v>0</v>
      </c>
    </row>
    <row r="222" s="2" customFormat="1" ht="55.5" customHeight="1">
      <c r="A222" s="40"/>
      <c r="B222" s="41"/>
      <c r="C222" s="215" t="s">
        <v>520</v>
      </c>
      <c r="D222" s="215" t="s">
        <v>298</v>
      </c>
      <c r="E222" s="216" t="s">
        <v>1312</v>
      </c>
      <c r="F222" s="217" t="s">
        <v>1313</v>
      </c>
      <c r="G222" s="218" t="s">
        <v>301</v>
      </c>
      <c r="H222" s="219">
        <v>5.75</v>
      </c>
      <c r="I222" s="220"/>
      <c r="J222" s="221">
        <f>ROUND(I222*H222,2)</f>
        <v>0</v>
      </c>
      <c r="K222" s="217" t="s">
        <v>302</v>
      </c>
      <c r="L222" s="46"/>
      <c r="M222" s="222" t="s">
        <v>21</v>
      </c>
      <c r="N222" s="223" t="s">
        <v>43</v>
      </c>
      <c r="O222" s="86"/>
      <c r="P222" s="224">
        <f>O222*H222</f>
        <v>0</v>
      </c>
      <c r="Q222" s="224">
        <v>0.025389999999999999</v>
      </c>
      <c r="R222" s="224">
        <f>Q222*H222</f>
        <v>0.1459925</v>
      </c>
      <c r="S222" s="224">
        <v>0</v>
      </c>
      <c r="T222" s="225">
        <f>S222*H222</f>
        <v>0</v>
      </c>
      <c r="U222" s="40"/>
      <c r="V222" s="40"/>
      <c r="W222" s="40"/>
      <c r="X222" s="40"/>
      <c r="Y222" s="40"/>
      <c r="Z222" s="40"/>
      <c r="AA222" s="40"/>
      <c r="AB222" s="40"/>
      <c r="AC222" s="40"/>
      <c r="AD222" s="40"/>
      <c r="AE222" s="40"/>
      <c r="AR222" s="226" t="s">
        <v>373</v>
      </c>
      <c r="AT222" s="226" t="s">
        <v>298</v>
      </c>
      <c r="AU222" s="226" t="s">
        <v>81</v>
      </c>
      <c r="AY222" s="19" t="s">
        <v>295</v>
      </c>
      <c r="BE222" s="227">
        <f>IF(N222="základní",J222,0)</f>
        <v>0</v>
      </c>
      <c r="BF222" s="227">
        <f>IF(N222="snížená",J222,0)</f>
        <v>0</v>
      </c>
      <c r="BG222" s="227">
        <f>IF(N222="zákl. přenesená",J222,0)</f>
        <v>0</v>
      </c>
      <c r="BH222" s="227">
        <f>IF(N222="sníž. přenesená",J222,0)</f>
        <v>0</v>
      </c>
      <c r="BI222" s="227">
        <f>IF(N222="nulová",J222,0)</f>
        <v>0</v>
      </c>
      <c r="BJ222" s="19" t="s">
        <v>79</v>
      </c>
      <c r="BK222" s="227">
        <f>ROUND(I222*H222,2)</f>
        <v>0</v>
      </c>
      <c r="BL222" s="19" t="s">
        <v>373</v>
      </c>
      <c r="BM222" s="226" t="s">
        <v>2567</v>
      </c>
    </row>
    <row r="223" s="2" customFormat="1">
      <c r="A223" s="40"/>
      <c r="B223" s="41"/>
      <c r="C223" s="42"/>
      <c r="D223" s="228" t="s">
        <v>305</v>
      </c>
      <c r="E223" s="42"/>
      <c r="F223" s="229" t="s">
        <v>1315</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305</v>
      </c>
      <c r="AU223" s="19" t="s">
        <v>81</v>
      </c>
    </row>
    <row r="224" s="13" customFormat="1">
      <c r="A224" s="13"/>
      <c r="B224" s="233"/>
      <c r="C224" s="234"/>
      <c r="D224" s="235" t="s">
        <v>307</v>
      </c>
      <c r="E224" s="236" t="s">
        <v>21</v>
      </c>
      <c r="F224" s="237" t="s">
        <v>1316</v>
      </c>
      <c r="G224" s="234"/>
      <c r="H224" s="236" t="s">
        <v>21</v>
      </c>
      <c r="I224" s="238"/>
      <c r="J224" s="234"/>
      <c r="K224" s="234"/>
      <c r="L224" s="239"/>
      <c r="M224" s="240"/>
      <c r="N224" s="241"/>
      <c r="O224" s="241"/>
      <c r="P224" s="241"/>
      <c r="Q224" s="241"/>
      <c r="R224" s="241"/>
      <c r="S224" s="241"/>
      <c r="T224" s="242"/>
      <c r="U224" s="13"/>
      <c r="V224" s="13"/>
      <c r="W224" s="13"/>
      <c r="X224" s="13"/>
      <c r="Y224" s="13"/>
      <c r="Z224" s="13"/>
      <c r="AA224" s="13"/>
      <c r="AB224" s="13"/>
      <c r="AC224" s="13"/>
      <c r="AD224" s="13"/>
      <c r="AE224" s="13"/>
      <c r="AT224" s="243" t="s">
        <v>307</v>
      </c>
      <c r="AU224" s="243" t="s">
        <v>81</v>
      </c>
      <c r="AV224" s="13" t="s">
        <v>79</v>
      </c>
      <c r="AW224" s="13" t="s">
        <v>33</v>
      </c>
      <c r="AX224" s="13" t="s">
        <v>72</v>
      </c>
      <c r="AY224" s="243" t="s">
        <v>295</v>
      </c>
    </row>
    <row r="225" s="14" customFormat="1">
      <c r="A225" s="14"/>
      <c r="B225" s="244"/>
      <c r="C225" s="245"/>
      <c r="D225" s="235" t="s">
        <v>307</v>
      </c>
      <c r="E225" s="246" t="s">
        <v>21</v>
      </c>
      <c r="F225" s="247" t="s">
        <v>2418</v>
      </c>
      <c r="G225" s="245"/>
      <c r="H225" s="248">
        <v>5.75</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307</v>
      </c>
      <c r="AU225" s="254" t="s">
        <v>81</v>
      </c>
      <c r="AV225" s="14" t="s">
        <v>81</v>
      </c>
      <c r="AW225" s="14" t="s">
        <v>33</v>
      </c>
      <c r="AX225" s="14" t="s">
        <v>72</v>
      </c>
      <c r="AY225" s="254" t="s">
        <v>295</v>
      </c>
    </row>
    <row r="226" s="15" customFormat="1">
      <c r="A226" s="15"/>
      <c r="B226" s="255"/>
      <c r="C226" s="256"/>
      <c r="D226" s="235" t="s">
        <v>307</v>
      </c>
      <c r="E226" s="257" t="s">
        <v>21</v>
      </c>
      <c r="F226" s="258" t="s">
        <v>312</v>
      </c>
      <c r="G226" s="256"/>
      <c r="H226" s="259">
        <v>5.75</v>
      </c>
      <c r="I226" s="260"/>
      <c r="J226" s="256"/>
      <c r="K226" s="256"/>
      <c r="L226" s="261"/>
      <c r="M226" s="262"/>
      <c r="N226" s="263"/>
      <c r="O226" s="263"/>
      <c r="P226" s="263"/>
      <c r="Q226" s="263"/>
      <c r="R226" s="263"/>
      <c r="S226" s="263"/>
      <c r="T226" s="264"/>
      <c r="U226" s="15"/>
      <c r="V226" s="15"/>
      <c r="W226" s="15"/>
      <c r="X226" s="15"/>
      <c r="Y226" s="15"/>
      <c r="Z226" s="15"/>
      <c r="AA226" s="15"/>
      <c r="AB226" s="15"/>
      <c r="AC226" s="15"/>
      <c r="AD226" s="15"/>
      <c r="AE226" s="15"/>
      <c r="AT226" s="265" t="s">
        <v>307</v>
      </c>
      <c r="AU226" s="265" t="s">
        <v>81</v>
      </c>
      <c r="AV226" s="15" t="s">
        <v>303</v>
      </c>
      <c r="AW226" s="15" t="s">
        <v>33</v>
      </c>
      <c r="AX226" s="15" t="s">
        <v>79</v>
      </c>
      <c r="AY226" s="265" t="s">
        <v>295</v>
      </c>
    </row>
    <row r="227" s="2" customFormat="1" ht="55.5" customHeight="1">
      <c r="A227" s="40"/>
      <c r="B227" s="41"/>
      <c r="C227" s="215" t="s">
        <v>525</v>
      </c>
      <c r="D227" s="215" t="s">
        <v>298</v>
      </c>
      <c r="E227" s="216" t="s">
        <v>1330</v>
      </c>
      <c r="F227" s="217" t="s">
        <v>1331</v>
      </c>
      <c r="G227" s="218" t="s">
        <v>301</v>
      </c>
      <c r="H227" s="219">
        <v>8.5</v>
      </c>
      <c r="I227" s="220"/>
      <c r="J227" s="221">
        <f>ROUND(I227*H227,2)</f>
        <v>0</v>
      </c>
      <c r="K227" s="217" t="s">
        <v>302</v>
      </c>
      <c r="L227" s="46"/>
      <c r="M227" s="222" t="s">
        <v>21</v>
      </c>
      <c r="N227" s="223" t="s">
        <v>43</v>
      </c>
      <c r="O227" s="86"/>
      <c r="P227" s="224">
        <f>O227*H227</f>
        <v>0</v>
      </c>
      <c r="Q227" s="224">
        <v>0.056890000000000003</v>
      </c>
      <c r="R227" s="224">
        <f>Q227*H227</f>
        <v>0.48356500000000002</v>
      </c>
      <c r="S227" s="224">
        <v>0</v>
      </c>
      <c r="T227" s="225">
        <f>S227*H227</f>
        <v>0</v>
      </c>
      <c r="U227" s="40"/>
      <c r="V227" s="40"/>
      <c r="W227" s="40"/>
      <c r="X227" s="40"/>
      <c r="Y227" s="40"/>
      <c r="Z227" s="40"/>
      <c r="AA227" s="40"/>
      <c r="AB227" s="40"/>
      <c r="AC227" s="40"/>
      <c r="AD227" s="40"/>
      <c r="AE227" s="40"/>
      <c r="AR227" s="226" t="s">
        <v>373</v>
      </c>
      <c r="AT227" s="226" t="s">
        <v>298</v>
      </c>
      <c r="AU227" s="226" t="s">
        <v>81</v>
      </c>
      <c r="AY227" s="19" t="s">
        <v>295</v>
      </c>
      <c r="BE227" s="227">
        <f>IF(N227="základní",J227,0)</f>
        <v>0</v>
      </c>
      <c r="BF227" s="227">
        <f>IF(N227="snížená",J227,0)</f>
        <v>0</v>
      </c>
      <c r="BG227" s="227">
        <f>IF(N227="zákl. přenesená",J227,0)</f>
        <v>0</v>
      </c>
      <c r="BH227" s="227">
        <f>IF(N227="sníž. přenesená",J227,0)</f>
        <v>0</v>
      </c>
      <c r="BI227" s="227">
        <f>IF(N227="nulová",J227,0)</f>
        <v>0</v>
      </c>
      <c r="BJ227" s="19" t="s">
        <v>79</v>
      </c>
      <c r="BK227" s="227">
        <f>ROUND(I227*H227,2)</f>
        <v>0</v>
      </c>
      <c r="BL227" s="19" t="s">
        <v>373</v>
      </c>
      <c r="BM227" s="226" t="s">
        <v>2568</v>
      </c>
    </row>
    <row r="228" s="2" customFormat="1">
      <c r="A228" s="40"/>
      <c r="B228" s="41"/>
      <c r="C228" s="42"/>
      <c r="D228" s="228" t="s">
        <v>305</v>
      </c>
      <c r="E228" s="42"/>
      <c r="F228" s="229" t="s">
        <v>1333</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305</v>
      </c>
      <c r="AU228" s="19" t="s">
        <v>81</v>
      </c>
    </row>
    <row r="229" s="13" customFormat="1">
      <c r="A229" s="13"/>
      <c r="B229" s="233"/>
      <c r="C229" s="234"/>
      <c r="D229" s="235" t="s">
        <v>307</v>
      </c>
      <c r="E229" s="236" t="s">
        <v>21</v>
      </c>
      <c r="F229" s="237" t="s">
        <v>1334</v>
      </c>
      <c r="G229" s="234"/>
      <c r="H229" s="236" t="s">
        <v>21</v>
      </c>
      <c r="I229" s="238"/>
      <c r="J229" s="234"/>
      <c r="K229" s="234"/>
      <c r="L229" s="239"/>
      <c r="M229" s="240"/>
      <c r="N229" s="241"/>
      <c r="O229" s="241"/>
      <c r="P229" s="241"/>
      <c r="Q229" s="241"/>
      <c r="R229" s="241"/>
      <c r="S229" s="241"/>
      <c r="T229" s="242"/>
      <c r="U229" s="13"/>
      <c r="V229" s="13"/>
      <c r="W229" s="13"/>
      <c r="X229" s="13"/>
      <c r="Y229" s="13"/>
      <c r="Z229" s="13"/>
      <c r="AA229" s="13"/>
      <c r="AB229" s="13"/>
      <c r="AC229" s="13"/>
      <c r="AD229" s="13"/>
      <c r="AE229" s="13"/>
      <c r="AT229" s="243" t="s">
        <v>307</v>
      </c>
      <c r="AU229" s="243" t="s">
        <v>81</v>
      </c>
      <c r="AV229" s="13" t="s">
        <v>79</v>
      </c>
      <c r="AW229" s="13" t="s">
        <v>33</v>
      </c>
      <c r="AX229" s="13" t="s">
        <v>72</v>
      </c>
      <c r="AY229" s="243" t="s">
        <v>295</v>
      </c>
    </row>
    <row r="230" s="14" customFormat="1">
      <c r="A230" s="14"/>
      <c r="B230" s="244"/>
      <c r="C230" s="245"/>
      <c r="D230" s="235" t="s">
        <v>307</v>
      </c>
      <c r="E230" s="246" t="s">
        <v>21</v>
      </c>
      <c r="F230" s="247" t="s">
        <v>2569</v>
      </c>
      <c r="G230" s="245"/>
      <c r="H230" s="248">
        <v>8.5</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307</v>
      </c>
      <c r="AU230" s="254" t="s">
        <v>81</v>
      </c>
      <c r="AV230" s="14" t="s">
        <v>81</v>
      </c>
      <c r="AW230" s="14" t="s">
        <v>33</v>
      </c>
      <c r="AX230" s="14" t="s">
        <v>72</v>
      </c>
      <c r="AY230" s="254" t="s">
        <v>295</v>
      </c>
    </row>
    <row r="231" s="15" customFormat="1">
      <c r="A231" s="15"/>
      <c r="B231" s="255"/>
      <c r="C231" s="256"/>
      <c r="D231" s="235" t="s">
        <v>307</v>
      </c>
      <c r="E231" s="257" t="s">
        <v>21</v>
      </c>
      <c r="F231" s="258" t="s">
        <v>312</v>
      </c>
      <c r="G231" s="256"/>
      <c r="H231" s="259">
        <v>8.5</v>
      </c>
      <c r="I231" s="260"/>
      <c r="J231" s="256"/>
      <c r="K231" s="256"/>
      <c r="L231" s="261"/>
      <c r="M231" s="262"/>
      <c r="N231" s="263"/>
      <c r="O231" s="263"/>
      <c r="P231" s="263"/>
      <c r="Q231" s="263"/>
      <c r="R231" s="263"/>
      <c r="S231" s="263"/>
      <c r="T231" s="264"/>
      <c r="U231" s="15"/>
      <c r="V231" s="15"/>
      <c r="W231" s="15"/>
      <c r="X231" s="15"/>
      <c r="Y231" s="15"/>
      <c r="Z231" s="15"/>
      <c r="AA231" s="15"/>
      <c r="AB231" s="15"/>
      <c r="AC231" s="15"/>
      <c r="AD231" s="15"/>
      <c r="AE231" s="15"/>
      <c r="AT231" s="265" t="s">
        <v>307</v>
      </c>
      <c r="AU231" s="265" t="s">
        <v>81</v>
      </c>
      <c r="AV231" s="15" t="s">
        <v>303</v>
      </c>
      <c r="AW231" s="15" t="s">
        <v>33</v>
      </c>
      <c r="AX231" s="15" t="s">
        <v>79</v>
      </c>
      <c r="AY231" s="265" t="s">
        <v>295</v>
      </c>
    </row>
    <row r="232" s="2" customFormat="1" ht="37.8" customHeight="1">
      <c r="A232" s="40"/>
      <c r="B232" s="41"/>
      <c r="C232" s="215" t="s">
        <v>532</v>
      </c>
      <c r="D232" s="215" t="s">
        <v>298</v>
      </c>
      <c r="E232" s="216" t="s">
        <v>2421</v>
      </c>
      <c r="F232" s="217" t="s">
        <v>2422</v>
      </c>
      <c r="G232" s="218" t="s">
        <v>301</v>
      </c>
      <c r="H232" s="219">
        <v>3.75</v>
      </c>
      <c r="I232" s="220"/>
      <c r="J232" s="221">
        <f>ROUND(I232*H232,2)</f>
        <v>0</v>
      </c>
      <c r="K232" s="217" t="s">
        <v>523</v>
      </c>
      <c r="L232" s="46"/>
      <c r="M232" s="222" t="s">
        <v>21</v>
      </c>
      <c r="N232" s="223" t="s">
        <v>43</v>
      </c>
      <c r="O232" s="86"/>
      <c r="P232" s="224">
        <f>O232*H232</f>
        <v>0</v>
      </c>
      <c r="Q232" s="224">
        <v>0.056890000000000003</v>
      </c>
      <c r="R232" s="224">
        <f>Q232*H232</f>
        <v>0.21333750000000001</v>
      </c>
      <c r="S232" s="224">
        <v>0</v>
      </c>
      <c r="T232" s="225">
        <f>S232*H232</f>
        <v>0</v>
      </c>
      <c r="U232" s="40"/>
      <c r="V232" s="40"/>
      <c r="W232" s="40"/>
      <c r="X232" s="40"/>
      <c r="Y232" s="40"/>
      <c r="Z232" s="40"/>
      <c r="AA232" s="40"/>
      <c r="AB232" s="40"/>
      <c r="AC232" s="40"/>
      <c r="AD232" s="40"/>
      <c r="AE232" s="40"/>
      <c r="AR232" s="226" t="s">
        <v>373</v>
      </c>
      <c r="AT232" s="226" t="s">
        <v>298</v>
      </c>
      <c r="AU232" s="226" t="s">
        <v>81</v>
      </c>
      <c r="AY232" s="19" t="s">
        <v>295</v>
      </c>
      <c r="BE232" s="227">
        <f>IF(N232="základní",J232,0)</f>
        <v>0</v>
      </c>
      <c r="BF232" s="227">
        <f>IF(N232="snížená",J232,0)</f>
        <v>0</v>
      </c>
      <c r="BG232" s="227">
        <f>IF(N232="zákl. přenesená",J232,0)</f>
        <v>0</v>
      </c>
      <c r="BH232" s="227">
        <f>IF(N232="sníž. přenesená",J232,0)</f>
        <v>0</v>
      </c>
      <c r="BI232" s="227">
        <f>IF(N232="nulová",J232,0)</f>
        <v>0</v>
      </c>
      <c r="BJ232" s="19" t="s">
        <v>79</v>
      </c>
      <c r="BK232" s="227">
        <f>ROUND(I232*H232,2)</f>
        <v>0</v>
      </c>
      <c r="BL232" s="19" t="s">
        <v>373</v>
      </c>
      <c r="BM232" s="226" t="s">
        <v>2570</v>
      </c>
    </row>
    <row r="233" s="13" customFormat="1">
      <c r="A233" s="13"/>
      <c r="B233" s="233"/>
      <c r="C233" s="234"/>
      <c r="D233" s="235" t="s">
        <v>307</v>
      </c>
      <c r="E233" s="236" t="s">
        <v>21</v>
      </c>
      <c r="F233" s="237" t="s">
        <v>2424</v>
      </c>
      <c r="G233" s="234"/>
      <c r="H233" s="236" t="s">
        <v>21</v>
      </c>
      <c r="I233" s="238"/>
      <c r="J233" s="234"/>
      <c r="K233" s="234"/>
      <c r="L233" s="239"/>
      <c r="M233" s="240"/>
      <c r="N233" s="241"/>
      <c r="O233" s="241"/>
      <c r="P233" s="241"/>
      <c r="Q233" s="241"/>
      <c r="R233" s="241"/>
      <c r="S233" s="241"/>
      <c r="T233" s="242"/>
      <c r="U233" s="13"/>
      <c r="V233" s="13"/>
      <c r="W233" s="13"/>
      <c r="X233" s="13"/>
      <c r="Y233" s="13"/>
      <c r="Z233" s="13"/>
      <c r="AA233" s="13"/>
      <c r="AB233" s="13"/>
      <c r="AC233" s="13"/>
      <c r="AD233" s="13"/>
      <c r="AE233" s="13"/>
      <c r="AT233" s="243" t="s">
        <v>307</v>
      </c>
      <c r="AU233" s="243" t="s">
        <v>81</v>
      </c>
      <c r="AV233" s="13" t="s">
        <v>79</v>
      </c>
      <c r="AW233" s="13" t="s">
        <v>33</v>
      </c>
      <c r="AX233" s="13" t="s">
        <v>72</v>
      </c>
      <c r="AY233" s="243" t="s">
        <v>295</v>
      </c>
    </row>
    <row r="234" s="14" customFormat="1">
      <c r="A234" s="14"/>
      <c r="B234" s="244"/>
      <c r="C234" s="245"/>
      <c r="D234" s="235" t="s">
        <v>307</v>
      </c>
      <c r="E234" s="246" t="s">
        <v>21</v>
      </c>
      <c r="F234" s="247" t="s">
        <v>2571</v>
      </c>
      <c r="G234" s="245"/>
      <c r="H234" s="248">
        <v>3.75</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307</v>
      </c>
      <c r="AU234" s="254" t="s">
        <v>81</v>
      </c>
      <c r="AV234" s="14" t="s">
        <v>81</v>
      </c>
      <c r="AW234" s="14" t="s">
        <v>33</v>
      </c>
      <c r="AX234" s="14" t="s">
        <v>72</v>
      </c>
      <c r="AY234" s="254" t="s">
        <v>295</v>
      </c>
    </row>
    <row r="235" s="15" customFormat="1">
      <c r="A235" s="15"/>
      <c r="B235" s="255"/>
      <c r="C235" s="256"/>
      <c r="D235" s="235" t="s">
        <v>307</v>
      </c>
      <c r="E235" s="257" t="s">
        <v>21</v>
      </c>
      <c r="F235" s="258" t="s">
        <v>312</v>
      </c>
      <c r="G235" s="256"/>
      <c r="H235" s="259">
        <v>3.75</v>
      </c>
      <c r="I235" s="260"/>
      <c r="J235" s="256"/>
      <c r="K235" s="256"/>
      <c r="L235" s="261"/>
      <c r="M235" s="262"/>
      <c r="N235" s="263"/>
      <c r="O235" s="263"/>
      <c r="P235" s="263"/>
      <c r="Q235" s="263"/>
      <c r="R235" s="263"/>
      <c r="S235" s="263"/>
      <c r="T235" s="264"/>
      <c r="U235" s="15"/>
      <c r="V235" s="15"/>
      <c r="W235" s="15"/>
      <c r="X235" s="15"/>
      <c r="Y235" s="15"/>
      <c r="Z235" s="15"/>
      <c r="AA235" s="15"/>
      <c r="AB235" s="15"/>
      <c r="AC235" s="15"/>
      <c r="AD235" s="15"/>
      <c r="AE235" s="15"/>
      <c r="AT235" s="265" t="s">
        <v>307</v>
      </c>
      <c r="AU235" s="265" t="s">
        <v>81</v>
      </c>
      <c r="AV235" s="15" t="s">
        <v>303</v>
      </c>
      <c r="AW235" s="15" t="s">
        <v>33</v>
      </c>
      <c r="AX235" s="15" t="s">
        <v>79</v>
      </c>
      <c r="AY235" s="265" t="s">
        <v>295</v>
      </c>
    </row>
    <row r="236" s="2" customFormat="1" ht="44.25" customHeight="1">
      <c r="A236" s="40"/>
      <c r="B236" s="41"/>
      <c r="C236" s="215" t="s">
        <v>538</v>
      </c>
      <c r="D236" s="215" t="s">
        <v>298</v>
      </c>
      <c r="E236" s="216" t="s">
        <v>1337</v>
      </c>
      <c r="F236" s="217" t="s">
        <v>1338</v>
      </c>
      <c r="G236" s="218" t="s">
        <v>328</v>
      </c>
      <c r="H236" s="219">
        <v>1.5</v>
      </c>
      <c r="I236" s="220"/>
      <c r="J236" s="221">
        <f>ROUND(I236*H236,2)</f>
        <v>0</v>
      </c>
      <c r="K236" s="217" t="s">
        <v>302</v>
      </c>
      <c r="L236" s="46"/>
      <c r="M236" s="222" t="s">
        <v>21</v>
      </c>
      <c r="N236" s="223" t="s">
        <v>43</v>
      </c>
      <c r="O236" s="86"/>
      <c r="P236" s="224">
        <f>O236*H236</f>
        <v>0</v>
      </c>
      <c r="Q236" s="224">
        <v>0.00092000000000000003</v>
      </c>
      <c r="R236" s="224">
        <f>Q236*H236</f>
        <v>0.0013800000000000002</v>
      </c>
      <c r="S236" s="224">
        <v>0</v>
      </c>
      <c r="T236" s="225">
        <f>S236*H236</f>
        <v>0</v>
      </c>
      <c r="U236" s="40"/>
      <c r="V236" s="40"/>
      <c r="W236" s="40"/>
      <c r="X236" s="40"/>
      <c r="Y236" s="40"/>
      <c r="Z236" s="40"/>
      <c r="AA236" s="40"/>
      <c r="AB236" s="40"/>
      <c r="AC236" s="40"/>
      <c r="AD236" s="40"/>
      <c r="AE236" s="40"/>
      <c r="AR236" s="226" t="s">
        <v>373</v>
      </c>
      <c r="AT236" s="226" t="s">
        <v>298</v>
      </c>
      <c r="AU236" s="226" t="s">
        <v>81</v>
      </c>
      <c r="AY236" s="19" t="s">
        <v>295</v>
      </c>
      <c r="BE236" s="227">
        <f>IF(N236="základní",J236,0)</f>
        <v>0</v>
      </c>
      <c r="BF236" s="227">
        <f>IF(N236="snížená",J236,0)</f>
        <v>0</v>
      </c>
      <c r="BG236" s="227">
        <f>IF(N236="zákl. přenesená",J236,0)</f>
        <v>0</v>
      </c>
      <c r="BH236" s="227">
        <f>IF(N236="sníž. přenesená",J236,0)</f>
        <v>0</v>
      </c>
      <c r="BI236" s="227">
        <f>IF(N236="nulová",J236,0)</f>
        <v>0</v>
      </c>
      <c r="BJ236" s="19" t="s">
        <v>79</v>
      </c>
      <c r="BK236" s="227">
        <f>ROUND(I236*H236,2)</f>
        <v>0</v>
      </c>
      <c r="BL236" s="19" t="s">
        <v>373</v>
      </c>
      <c r="BM236" s="226" t="s">
        <v>2572</v>
      </c>
    </row>
    <row r="237" s="2" customFormat="1">
      <c r="A237" s="40"/>
      <c r="B237" s="41"/>
      <c r="C237" s="42"/>
      <c r="D237" s="228" t="s">
        <v>305</v>
      </c>
      <c r="E237" s="42"/>
      <c r="F237" s="229" t="s">
        <v>1340</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305</v>
      </c>
      <c r="AU237" s="19" t="s">
        <v>81</v>
      </c>
    </row>
    <row r="238" s="13" customFormat="1">
      <c r="A238" s="13"/>
      <c r="B238" s="233"/>
      <c r="C238" s="234"/>
      <c r="D238" s="235" t="s">
        <v>307</v>
      </c>
      <c r="E238" s="236" t="s">
        <v>21</v>
      </c>
      <c r="F238" s="237" t="s">
        <v>1341</v>
      </c>
      <c r="G238" s="234"/>
      <c r="H238" s="236" t="s">
        <v>21</v>
      </c>
      <c r="I238" s="238"/>
      <c r="J238" s="234"/>
      <c r="K238" s="234"/>
      <c r="L238" s="239"/>
      <c r="M238" s="240"/>
      <c r="N238" s="241"/>
      <c r="O238" s="241"/>
      <c r="P238" s="241"/>
      <c r="Q238" s="241"/>
      <c r="R238" s="241"/>
      <c r="S238" s="241"/>
      <c r="T238" s="242"/>
      <c r="U238" s="13"/>
      <c r="V238" s="13"/>
      <c r="W238" s="13"/>
      <c r="X238" s="13"/>
      <c r="Y238" s="13"/>
      <c r="Z238" s="13"/>
      <c r="AA238" s="13"/>
      <c r="AB238" s="13"/>
      <c r="AC238" s="13"/>
      <c r="AD238" s="13"/>
      <c r="AE238" s="13"/>
      <c r="AT238" s="243" t="s">
        <v>307</v>
      </c>
      <c r="AU238" s="243" t="s">
        <v>81</v>
      </c>
      <c r="AV238" s="13" t="s">
        <v>79</v>
      </c>
      <c r="AW238" s="13" t="s">
        <v>33</v>
      </c>
      <c r="AX238" s="13" t="s">
        <v>72</v>
      </c>
      <c r="AY238" s="243" t="s">
        <v>295</v>
      </c>
    </row>
    <row r="239" s="14" customFormat="1">
      <c r="A239" s="14"/>
      <c r="B239" s="244"/>
      <c r="C239" s="245"/>
      <c r="D239" s="235" t="s">
        <v>307</v>
      </c>
      <c r="E239" s="246" t="s">
        <v>21</v>
      </c>
      <c r="F239" s="247" t="s">
        <v>2573</v>
      </c>
      <c r="G239" s="245"/>
      <c r="H239" s="248">
        <v>1.5</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307</v>
      </c>
      <c r="AU239" s="254" t="s">
        <v>81</v>
      </c>
      <c r="AV239" s="14" t="s">
        <v>81</v>
      </c>
      <c r="AW239" s="14" t="s">
        <v>33</v>
      </c>
      <c r="AX239" s="14" t="s">
        <v>72</v>
      </c>
      <c r="AY239" s="254" t="s">
        <v>295</v>
      </c>
    </row>
    <row r="240" s="15" customFormat="1">
      <c r="A240" s="15"/>
      <c r="B240" s="255"/>
      <c r="C240" s="256"/>
      <c r="D240" s="235" t="s">
        <v>307</v>
      </c>
      <c r="E240" s="257" t="s">
        <v>21</v>
      </c>
      <c r="F240" s="258" t="s">
        <v>312</v>
      </c>
      <c r="G240" s="256"/>
      <c r="H240" s="259">
        <v>1.5</v>
      </c>
      <c r="I240" s="260"/>
      <c r="J240" s="256"/>
      <c r="K240" s="256"/>
      <c r="L240" s="261"/>
      <c r="M240" s="262"/>
      <c r="N240" s="263"/>
      <c r="O240" s="263"/>
      <c r="P240" s="263"/>
      <c r="Q240" s="263"/>
      <c r="R240" s="263"/>
      <c r="S240" s="263"/>
      <c r="T240" s="264"/>
      <c r="U240" s="15"/>
      <c r="V240" s="15"/>
      <c r="W240" s="15"/>
      <c r="X240" s="15"/>
      <c r="Y240" s="15"/>
      <c r="Z240" s="15"/>
      <c r="AA240" s="15"/>
      <c r="AB240" s="15"/>
      <c r="AC240" s="15"/>
      <c r="AD240" s="15"/>
      <c r="AE240" s="15"/>
      <c r="AT240" s="265" t="s">
        <v>307</v>
      </c>
      <c r="AU240" s="265" t="s">
        <v>81</v>
      </c>
      <c r="AV240" s="15" t="s">
        <v>303</v>
      </c>
      <c r="AW240" s="15" t="s">
        <v>33</v>
      </c>
      <c r="AX240" s="15" t="s">
        <v>79</v>
      </c>
      <c r="AY240" s="265" t="s">
        <v>295</v>
      </c>
    </row>
    <row r="241" s="2" customFormat="1" ht="44.25" customHeight="1">
      <c r="A241" s="40"/>
      <c r="B241" s="41"/>
      <c r="C241" s="215" t="s">
        <v>545</v>
      </c>
      <c r="D241" s="215" t="s">
        <v>298</v>
      </c>
      <c r="E241" s="216" t="s">
        <v>1343</v>
      </c>
      <c r="F241" s="217" t="s">
        <v>1344</v>
      </c>
      <c r="G241" s="218" t="s">
        <v>301</v>
      </c>
      <c r="H241" s="219">
        <v>3</v>
      </c>
      <c r="I241" s="220"/>
      <c r="J241" s="221">
        <f>ROUND(I241*H241,2)</f>
        <v>0</v>
      </c>
      <c r="K241" s="217" t="s">
        <v>302</v>
      </c>
      <c r="L241" s="46"/>
      <c r="M241" s="222" t="s">
        <v>21</v>
      </c>
      <c r="N241" s="223" t="s">
        <v>43</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373</v>
      </c>
      <c r="AT241" s="226" t="s">
        <v>298</v>
      </c>
      <c r="AU241" s="226" t="s">
        <v>81</v>
      </c>
      <c r="AY241" s="19" t="s">
        <v>295</v>
      </c>
      <c r="BE241" s="227">
        <f>IF(N241="základní",J241,0)</f>
        <v>0</v>
      </c>
      <c r="BF241" s="227">
        <f>IF(N241="snížená",J241,0)</f>
        <v>0</v>
      </c>
      <c r="BG241" s="227">
        <f>IF(N241="zákl. přenesená",J241,0)</f>
        <v>0</v>
      </c>
      <c r="BH241" s="227">
        <f>IF(N241="sníž. přenesená",J241,0)</f>
        <v>0</v>
      </c>
      <c r="BI241" s="227">
        <f>IF(N241="nulová",J241,0)</f>
        <v>0</v>
      </c>
      <c r="BJ241" s="19" t="s">
        <v>79</v>
      </c>
      <c r="BK241" s="227">
        <f>ROUND(I241*H241,2)</f>
        <v>0</v>
      </c>
      <c r="BL241" s="19" t="s">
        <v>373</v>
      </c>
      <c r="BM241" s="226" t="s">
        <v>2574</v>
      </c>
    </row>
    <row r="242" s="2" customFormat="1">
      <c r="A242" s="40"/>
      <c r="B242" s="41"/>
      <c r="C242" s="42"/>
      <c r="D242" s="228" t="s">
        <v>305</v>
      </c>
      <c r="E242" s="42"/>
      <c r="F242" s="229" t="s">
        <v>1346</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305</v>
      </c>
      <c r="AU242" s="19" t="s">
        <v>81</v>
      </c>
    </row>
    <row r="243" s="13" customFormat="1">
      <c r="A243" s="13"/>
      <c r="B243" s="233"/>
      <c r="C243" s="234"/>
      <c r="D243" s="235" t="s">
        <v>307</v>
      </c>
      <c r="E243" s="236" t="s">
        <v>21</v>
      </c>
      <c r="F243" s="237" t="s">
        <v>1347</v>
      </c>
      <c r="G243" s="234"/>
      <c r="H243" s="236" t="s">
        <v>21</v>
      </c>
      <c r="I243" s="238"/>
      <c r="J243" s="234"/>
      <c r="K243" s="234"/>
      <c r="L243" s="239"/>
      <c r="M243" s="240"/>
      <c r="N243" s="241"/>
      <c r="O243" s="241"/>
      <c r="P243" s="241"/>
      <c r="Q243" s="241"/>
      <c r="R243" s="241"/>
      <c r="S243" s="241"/>
      <c r="T243" s="242"/>
      <c r="U243" s="13"/>
      <c r="V243" s="13"/>
      <c r="W243" s="13"/>
      <c r="X243" s="13"/>
      <c r="Y243" s="13"/>
      <c r="Z243" s="13"/>
      <c r="AA243" s="13"/>
      <c r="AB243" s="13"/>
      <c r="AC243" s="13"/>
      <c r="AD243" s="13"/>
      <c r="AE243" s="13"/>
      <c r="AT243" s="243" t="s">
        <v>307</v>
      </c>
      <c r="AU243" s="243" t="s">
        <v>81</v>
      </c>
      <c r="AV243" s="13" t="s">
        <v>79</v>
      </c>
      <c r="AW243" s="13" t="s">
        <v>33</v>
      </c>
      <c r="AX243" s="13" t="s">
        <v>72</v>
      </c>
      <c r="AY243" s="243" t="s">
        <v>295</v>
      </c>
    </row>
    <row r="244" s="14" customFormat="1">
      <c r="A244" s="14"/>
      <c r="B244" s="244"/>
      <c r="C244" s="245"/>
      <c r="D244" s="235" t="s">
        <v>307</v>
      </c>
      <c r="E244" s="246" t="s">
        <v>21</v>
      </c>
      <c r="F244" s="247" t="s">
        <v>2575</v>
      </c>
      <c r="G244" s="245"/>
      <c r="H244" s="248">
        <v>3</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307</v>
      </c>
      <c r="AU244" s="254" t="s">
        <v>81</v>
      </c>
      <c r="AV244" s="14" t="s">
        <v>81</v>
      </c>
      <c r="AW244" s="14" t="s">
        <v>33</v>
      </c>
      <c r="AX244" s="14" t="s">
        <v>72</v>
      </c>
      <c r="AY244" s="254" t="s">
        <v>295</v>
      </c>
    </row>
    <row r="245" s="15" customFormat="1">
      <c r="A245" s="15"/>
      <c r="B245" s="255"/>
      <c r="C245" s="256"/>
      <c r="D245" s="235" t="s">
        <v>307</v>
      </c>
      <c r="E245" s="257" t="s">
        <v>21</v>
      </c>
      <c r="F245" s="258" t="s">
        <v>312</v>
      </c>
      <c r="G245" s="256"/>
      <c r="H245" s="259">
        <v>3</v>
      </c>
      <c r="I245" s="260"/>
      <c r="J245" s="256"/>
      <c r="K245" s="256"/>
      <c r="L245" s="261"/>
      <c r="M245" s="262"/>
      <c r="N245" s="263"/>
      <c r="O245" s="263"/>
      <c r="P245" s="263"/>
      <c r="Q245" s="263"/>
      <c r="R245" s="263"/>
      <c r="S245" s="263"/>
      <c r="T245" s="264"/>
      <c r="U245" s="15"/>
      <c r="V245" s="15"/>
      <c r="W245" s="15"/>
      <c r="X245" s="15"/>
      <c r="Y245" s="15"/>
      <c r="Z245" s="15"/>
      <c r="AA245" s="15"/>
      <c r="AB245" s="15"/>
      <c r="AC245" s="15"/>
      <c r="AD245" s="15"/>
      <c r="AE245" s="15"/>
      <c r="AT245" s="265" t="s">
        <v>307</v>
      </c>
      <c r="AU245" s="265" t="s">
        <v>81</v>
      </c>
      <c r="AV245" s="15" t="s">
        <v>303</v>
      </c>
      <c r="AW245" s="15" t="s">
        <v>33</v>
      </c>
      <c r="AX245" s="15" t="s">
        <v>79</v>
      </c>
      <c r="AY245" s="265" t="s">
        <v>295</v>
      </c>
    </row>
    <row r="246" s="2" customFormat="1" ht="24.15" customHeight="1">
      <c r="A246" s="40"/>
      <c r="B246" s="41"/>
      <c r="C246" s="286" t="s">
        <v>550</v>
      </c>
      <c r="D246" s="286" t="s">
        <v>947</v>
      </c>
      <c r="E246" s="287" t="s">
        <v>1349</v>
      </c>
      <c r="F246" s="288" t="s">
        <v>1350</v>
      </c>
      <c r="G246" s="289" t="s">
        <v>301</v>
      </c>
      <c r="H246" s="290">
        <v>3.0600000000000001</v>
      </c>
      <c r="I246" s="291"/>
      <c r="J246" s="292">
        <f>ROUND(I246*H246,2)</f>
        <v>0</v>
      </c>
      <c r="K246" s="288" t="s">
        <v>302</v>
      </c>
      <c r="L246" s="293"/>
      <c r="M246" s="294" t="s">
        <v>21</v>
      </c>
      <c r="N246" s="295" t="s">
        <v>43</v>
      </c>
      <c r="O246" s="86"/>
      <c r="P246" s="224">
        <f>O246*H246</f>
        <v>0</v>
      </c>
      <c r="Q246" s="224">
        <v>0.0030000000000000001</v>
      </c>
      <c r="R246" s="224">
        <f>Q246*H246</f>
        <v>0.0091800000000000007</v>
      </c>
      <c r="S246" s="224">
        <v>0</v>
      </c>
      <c r="T246" s="225">
        <f>S246*H246</f>
        <v>0</v>
      </c>
      <c r="U246" s="40"/>
      <c r="V246" s="40"/>
      <c r="W246" s="40"/>
      <c r="X246" s="40"/>
      <c r="Y246" s="40"/>
      <c r="Z246" s="40"/>
      <c r="AA246" s="40"/>
      <c r="AB246" s="40"/>
      <c r="AC246" s="40"/>
      <c r="AD246" s="40"/>
      <c r="AE246" s="40"/>
      <c r="AR246" s="226" t="s">
        <v>997</v>
      </c>
      <c r="AT246" s="226" t="s">
        <v>947</v>
      </c>
      <c r="AU246" s="226" t="s">
        <v>81</v>
      </c>
      <c r="AY246" s="19" t="s">
        <v>295</v>
      </c>
      <c r="BE246" s="227">
        <f>IF(N246="základní",J246,0)</f>
        <v>0</v>
      </c>
      <c r="BF246" s="227">
        <f>IF(N246="snížená",J246,0)</f>
        <v>0</v>
      </c>
      <c r="BG246" s="227">
        <f>IF(N246="zákl. přenesená",J246,0)</f>
        <v>0</v>
      </c>
      <c r="BH246" s="227">
        <f>IF(N246="sníž. přenesená",J246,0)</f>
        <v>0</v>
      </c>
      <c r="BI246" s="227">
        <f>IF(N246="nulová",J246,0)</f>
        <v>0</v>
      </c>
      <c r="BJ246" s="19" t="s">
        <v>79</v>
      </c>
      <c r="BK246" s="227">
        <f>ROUND(I246*H246,2)</f>
        <v>0</v>
      </c>
      <c r="BL246" s="19" t="s">
        <v>373</v>
      </c>
      <c r="BM246" s="226" t="s">
        <v>2576</v>
      </c>
    </row>
    <row r="247" s="14" customFormat="1">
      <c r="A247" s="14"/>
      <c r="B247" s="244"/>
      <c r="C247" s="245"/>
      <c r="D247" s="235" t="s">
        <v>307</v>
      </c>
      <c r="E247" s="245"/>
      <c r="F247" s="247" t="s">
        <v>2270</v>
      </c>
      <c r="G247" s="245"/>
      <c r="H247" s="248">
        <v>3.0600000000000001</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307</v>
      </c>
      <c r="AU247" s="254" t="s">
        <v>81</v>
      </c>
      <c r="AV247" s="14" t="s">
        <v>81</v>
      </c>
      <c r="AW247" s="14" t="s">
        <v>4</v>
      </c>
      <c r="AX247" s="14" t="s">
        <v>79</v>
      </c>
      <c r="AY247" s="254" t="s">
        <v>295</v>
      </c>
    </row>
    <row r="248" s="2" customFormat="1" ht="55.5" customHeight="1">
      <c r="A248" s="40"/>
      <c r="B248" s="41"/>
      <c r="C248" s="215" t="s">
        <v>743</v>
      </c>
      <c r="D248" s="215" t="s">
        <v>298</v>
      </c>
      <c r="E248" s="216" t="s">
        <v>1353</v>
      </c>
      <c r="F248" s="217" t="s">
        <v>1354</v>
      </c>
      <c r="G248" s="218" t="s">
        <v>301</v>
      </c>
      <c r="H248" s="219">
        <v>1.8</v>
      </c>
      <c r="I248" s="220"/>
      <c r="J248" s="221">
        <f>ROUND(I248*H248,2)</f>
        <v>0</v>
      </c>
      <c r="K248" s="217" t="s">
        <v>302</v>
      </c>
      <c r="L248" s="46"/>
      <c r="M248" s="222" t="s">
        <v>21</v>
      </c>
      <c r="N248" s="223" t="s">
        <v>43</v>
      </c>
      <c r="O248" s="86"/>
      <c r="P248" s="224">
        <f>O248*H248</f>
        <v>0</v>
      </c>
      <c r="Q248" s="224">
        <v>0.01213</v>
      </c>
      <c r="R248" s="224">
        <f>Q248*H248</f>
        <v>0.021833999999999999</v>
      </c>
      <c r="S248" s="224">
        <v>0</v>
      </c>
      <c r="T248" s="225">
        <f>S248*H248</f>
        <v>0</v>
      </c>
      <c r="U248" s="40"/>
      <c r="V248" s="40"/>
      <c r="W248" s="40"/>
      <c r="X248" s="40"/>
      <c r="Y248" s="40"/>
      <c r="Z248" s="40"/>
      <c r="AA248" s="40"/>
      <c r="AB248" s="40"/>
      <c r="AC248" s="40"/>
      <c r="AD248" s="40"/>
      <c r="AE248" s="40"/>
      <c r="AR248" s="226" t="s">
        <v>373</v>
      </c>
      <c r="AT248" s="226" t="s">
        <v>298</v>
      </c>
      <c r="AU248" s="226" t="s">
        <v>81</v>
      </c>
      <c r="AY248" s="19" t="s">
        <v>295</v>
      </c>
      <c r="BE248" s="227">
        <f>IF(N248="základní",J248,0)</f>
        <v>0</v>
      </c>
      <c r="BF248" s="227">
        <f>IF(N248="snížená",J248,0)</f>
        <v>0</v>
      </c>
      <c r="BG248" s="227">
        <f>IF(N248="zákl. přenesená",J248,0)</f>
        <v>0</v>
      </c>
      <c r="BH248" s="227">
        <f>IF(N248="sníž. přenesená",J248,0)</f>
        <v>0</v>
      </c>
      <c r="BI248" s="227">
        <f>IF(N248="nulová",J248,0)</f>
        <v>0</v>
      </c>
      <c r="BJ248" s="19" t="s">
        <v>79</v>
      </c>
      <c r="BK248" s="227">
        <f>ROUND(I248*H248,2)</f>
        <v>0</v>
      </c>
      <c r="BL248" s="19" t="s">
        <v>373</v>
      </c>
      <c r="BM248" s="226" t="s">
        <v>2577</v>
      </c>
    </row>
    <row r="249" s="2" customFormat="1">
      <c r="A249" s="40"/>
      <c r="B249" s="41"/>
      <c r="C249" s="42"/>
      <c r="D249" s="228" t="s">
        <v>305</v>
      </c>
      <c r="E249" s="42"/>
      <c r="F249" s="229" t="s">
        <v>1356</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305</v>
      </c>
      <c r="AU249" s="19" t="s">
        <v>81</v>
      </c>
    </row>
    <row r="250" s="13" customFormat="1">
      <c r="A250" s="13"/>
      <c r="B250" s="233"/>
      <c r="C250" s="234"/>
      <c r="D250" s="235" t="s">
        <v>307</v>
      </c>
      <c r="E250" s="236" t="s">
        <v>21</v>
      </c>
      <c r="F250" s="237" t="s">
        <v>1341</v>
      </c>
      <c r="G250" s="234"/>
      <c r="H250" s="236" t="s">
        <v>21</v>
      </c>
      <c r="I250" s="238"/>
      <c r="J250" s="234"/>
      <c r="K250" s="234"/>
      <c r="L250" s="239"/>
      <c r="M250" s="240"/>
      <c r="N250" s="241"/>
      <c r="O250" s="241"/>
      <c r="P250" s="241"/>
      <c r="Q250" s="241"/>
      <c r="R250" s="241"/>
      <c r="S250" s="241"/>
      <c r="T250" s="242"/>
      <c r="U250" s="13"/>
      <c r="V250" s="13"/>
      <c r="W250" s="13"/>
      <c r="X250" s="13"/>
      <c r="Y250" s="13"/>
      <c r="Z250" s="13"/>
      <c r="AA250" s="13"/>
      <c r="AB250" s="13"/>
      <c r="AC250" s="13"/>
      <c r="AD250" s="13"/>
      <c r="AE250" s="13"/>
      <c r="AT250" s="243" t="s">
        <v>307</v>
      </c>
      <c r="AU250" s="243" t="s">
        <v>81</v>
      </c>
      <c r="AV250" s="13" t="s">
        <v>79</v>
      </c>
      <c r="AW250" s="13" t="s">
        <v>33</v>
      </c>
      <c r="AX250" s="13" t="s">
        <v>72</v>
      </c>
      <c r="AY250" s="243" t="s">
        <v>295</v>
      </c>
    </row>
    <row r="251" s="14" customFormat="1">
      <c r="A251" s="14"/>
      <c r="B251" s="244"/>
      <c r="C251" s="245"/>
      <c r="D251" s="235" t="s">
        <v>307</v>
      </c>
      <c r="E251" s="246" t="s">
        <v>21</v>
      </c>
      <c r="F251" s="247" t="s">
        <v>2578</v>
      </c>
      <c r="G251" s="245"/>
      <c r="H251" s="248">
        <v>1.8</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307</v>
      </c>
      <c r="AU251" s="254" t="s">
        <v>81</v>
      </c>
      <c r="AV251" s="14" t="s">
        <v>81</v>
      </c>
      <c r="AW251" s="14" t="s">
        <v>33</v>
      </c>
      <c r="AX251" s="14" t="s">
        <v>72</v>
      </c>
      <c r="AY251" s="254" t="s">
        <v>295</v>
      </c>
    </row>
    <row r="252" s="15" customFormat="1">
      <c r="A252" s="15"/>
      <c r="B252" s="255"/>
      <c r="C252" s="256"/>
      <c r="D252" s="235" t="s">
        <v>307</v>
      </c>
      <c r="E252" s="257" t="s">
        <v>21</v>
      </c>
      <c r="F252" s="258" t="s">
        <v>312</v>
      </c>
      <c r="G252" s="256"/>
      <c r="H252" s="259">
        <v>1.8</v>
      </c>
      <c r="I252" s="260"/>
      <c r="J252" s="256"/>
      <c r="K252" s="256"/>
      <c r="L252" s="261"/>
      <c r="M252" s="262"/>
      <c r="N252" s="263"/>
      <c r="O252" s="263"/>
      <c r="P252" s="263"/>
      <c r="Q252" s="263"/>
      <c r="R252" s="263"/>
      <c r="S252" s="263"/>
      <c r="T252" s="264"/>
      <c r="U252" s="15"/>
      <c r="V252" s="15"/>
      <c r="W252" s="15"/>
      <c r="X252" s="15"/>
      <c r="Y252" s="15"/>
      <c r="Z252" s="15"/>
      <c r="AA252" s="15"/>
      <c r="AB252" s="15"/>
      <c r="AC252" s="15"/>
      <c r="AD252" s="15"/>
      <c r="AE252" s="15"/>
      <c r="AT252" s="265" t="s">
        <v>307</v>
      </c>
      <c r="AU252" s="265" t="s">
        <v>81</v>
      </c>
      <c r="AV252" s="15" t="s">
        <v>303</v>
      </c>
      <c r="AW252" s="15" t="s">
        <v>33</v>
      </c>
      <c r="AX252" s="15" t="s">
        <v>79</v>
      </c>
      <c r="AY252" s="265" t="s">
        <v>295</v>
      </c>
    </row>
    <row r="253" s="2" customFormat="1" ht="62.7" customHeight="1">
      <c r="A253" s="40"/>
      <c r="B253" s="41"/>
      <c r="C253" s="215" t="s">
        <v>1028</v>
      </c>
      <c r="D253" s="215" t="s">
        <v>298</v>
      </c>
      <c r="E253" s="216" t="s">
        <v>1358</v>
      </c>
      <c r="F253" s="217" t="s">
        <v>1359</v>
      </c>
      <c r="G253" s="218" t="s">
        <v>301</v>
      </c>
      <c r="H253" s="219">
        <v>3</v>
      </c>
      <c r="I253" s="220"/>
      <c r="J253" s="221">
        <f>ROUND(I253*H253,2)</f>
        <v>0</v>
      </c>
      <c r="K253" s="217" t="s">
        <v>302</v>
      </c>
      <c r="L253" s="46"/>
      <c r="M253" s="222" t="s">
        <v>21</v>
      </c>
      <c r="N253" s="223" t="s">
        <v>43</v>
      </c>
      <c r="O253" s="86"/>
      <c r="P253" s="224">
        <f>O253*H253</f>
        <v>0</v>
      </c>
      <c r="Q253" s="224">
        <v>0.030949999999999998</v>
      </c>
      <c r="R253" s="224">
        <f>Q253*H253</f>
        <v>0.092849999999999988</v>
      </c>
      <c r="S253" s="224">
        <v>0</v>
      </c>
      <c r="T253" s="225">
        <f>S253*H253</f>
        <v>0</v>
      </c>
      <c r="U253" s="40"/>
      <c r="V253" s="40"/>
      <c r="W253" s="40"/>
      <c r="X253" s="40"/>
      <c r="Y253" s="40"/>
      <c r="Z253" s="40"/>
      <c r="AA253" s="40"/>
      <c r="AB253" s="40"/>
      <c r="AC253" s="40"/>
      <c r="AD253" s="40"/>
      <c r="AE253" s="40"/>
      <c r="AR253" s="226" t="s">
        <v>373</v>
      </c>
      <c r="AT253" s="226" t="s">
        <v>298</v>
      </c>
      <c r="AU253" s="226" t="s">
        <v>81</v>
      </c>
      <c r="AY253" s="19" t="s">
        <v>295</v>
      </c>
      <c r="BE253" s="227">
        <f>IF(N253="základní",J253,0)</f>
        <v>0</v>
      </c>
      <c r="BF253" s="227">
        <f>IF(N253="snížená",J253,0)</f>
        <v>0</v>
      </c>
      <c r="BG253" s="227">
        <f>IF(N253="zákl. přenesená",J253,0)</f>
        <v>0</v>
      </c>
      <c r="BH253" s="227">
        <f>IF(N253="sníž. přenesená",J253,0)</f>
        <v>0</v>
      </c>
      <c r="BI253" s="227">
        <f>IF(N253="nulová",J253,0)</f>
        <v>0</v>
      </c>
      <c r="BJ253" s="19" t="s">
        <v>79</v>
      </c>
      <c r="BK253" s="227">
        <f>ROUND(I253*H253,2)</f>
        <v>0</v>
      </c>
      <c r="BL253" s="19" t="s">
        <v>373</v>
      </c>
      <c r="BM253" s="226" t="s">
        <v>2579</v>
      </c>
    </row>
    <row r="254" s="2" customFormat="1">
      <c r="A254" s="40"/>
      <c r="B254" s="41"/>
      <c r="C254" s="42"/>
      <c r="D254" s="228" t="s">
        <v>305</v>
      </c>
      <c r="E254" s="42"/>
      <c r="F254" s="229" t="s">
        <v>1361</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305</v>
      </c>
      <c r="AU254" s="19" t="s">
        <v>81</v>
      </c>
    </row>
    <row r="255" s="13" customFormat="1">
      <c r="A255" s="13"/>
      <c r="B255" s="233"/>
      <c r="C255" s="234"/>
      <c r="D255" s="235" t="s">
        <v>307</v>
      </c>
      <c r="E255" s="236" t="s">
        <v>21</v>
      </c>
      <c r="F255" s="237" t="s">
        <v>1347</v>
      </c>
      <c r="G255" s="234"/>
      <c r="H255" s="236" t="s">
        <v>21</v>
      </c>
      <c r="I255" s="238"/>
      <c r="J255" s="234"/>
      <c r="K255" s="234"/>
      <c r="L255" s="239"/>
      <c r="M255" s="240"/>
      <c r="N255" s="241"/>
      <c r="O255" s="241"/>
      <c r="P255" s="241"/>
      <c r="Q255" s="241"/>
      <c r="R255" s="241"/>
      <c r="S255" s="241"/>
      <c r="T255" s="242"/>
      <c r="U255" s="13"/>
      <c r="V255" s="13"/>
      <c r="W255" s="13"/>
      <c r="X255" s="13"/>
      <c r="Y255" s="13"/>
      <c r="Z255" s="13"/>
      <c r="AA255" s="13"/>
      <c r="AB255" s="13"/>
      <c r="AC255" s="13"/>
      <c r="AD255" s="13"/>
      <c r="AE255" s="13"/>
      <c r="AT255" s="243" t="s">
        <v>307</v>
      </c>
      <c r="AU255" s="243" t="s">
        <v>81</v>
      </c>
      <c r="AV255" s="13" t="s">
        <v>79</v>
      </c>
      <c r="AW255" s="13" t="s">
        <v>33</v>
      </c>
      <c r="AX255" s="13" t="s">
        <v>72</v>
      </c>
      <c r="AY255" s="243" t="s">
        <v>295</v>
      </c>
    </row>
    <row r="256" s="14" customFormat="1">
      <c r="A256" s="14"/>
      <c r="B256" s="244"/>
      <c r="C256" s="245"/>
      <c r="D256" s="235" t="s">
        <v>307</v>
      </c>
      <c r="E256" s="246" t="s">
        <v>21</v>
      </c>
      <c r="F256" s="247" t="s">
        <v>2575</v>
      </c>
      <c r="G256" s="245"/>
      <c r="H256" s="248">
        <v>3</v>
      </c>
      <c r="I256" s="249"/>
      <c r="J256" s="245"/>
      <c r="K256" s="245"/>
      <c r="L256" s="250"/>
      <c r="M256" s="251"/>
      <c r="N256" s="252"/>
      <c r="O256" s="252"/>
      <c r="P256" s="252"/>
      <c r="Q256" s="252"/>
      <c r="R256" s="252"/>
      <c r="S256" s="252"/>
      <c r="T256" s="253"/>
      <c r="U256" s="14"/>
      <c r="V256" s="14"/>
      <c r="W256" s="14"/>
      <c r="X256" s="14"/>
      <c r="Y256" s="14"/>
      <c r="Z256" s="14"/>
      <c r="AA256" s="14"/>
      <c r="AB256" s="14"/>
      <c r="AC256" s="14"/>
      <c r="AD256" s="14"/>
      <c r="AE256" s="14"/>
      <c r="AT256" s="254" t="s">
        <v>307</v>
      </c>
      <c r="AU256" s="254" t="s">
        <v>81</v>
      </c>
      <c r="AV256" s="14" t="s">
        <v>81</v>
      </c>
      <c r="AW256" s="14" t="s">
        <v>33</v>
      </c>
      <c r="AX256" s="14" t="s">
        <v>72</v>
      </c>
      <c r="AY256" s="254" t="s">
        <v>295</v>
      </c>
    </row>
    <row r="257" s="15" customFormat="1">
      <c r="A257" s="15"/>
      <c r="B257" s="255"/>
      <c r="C257" s="256"/>
      <c r="D257" s="235" t="s">
        <v>307</v>
      </c>
      <c r="E257" s="257" t="s">
        <v>21</v>
      </c>
      <c r="F257" s="258" t="s">
        <v>312</v>
      </c>
      <c r="G257" s="256"/>
      <c r="H257" s="259">
        <v>3</v>
      </c>
      <c r="I257" s="260"/>
      <c r="J257" s="256"/>
      <c r="K257" s="256"/>
      <c r="L257" s="261"/>
      <c r="M257" s="262"/>
      <c r="N257" s="263"/>
      <c r="O257" s="263"/>
      <c r="P257" s="263"/>
      <c r="Q257" s="263"/>
      <c r="R257" s="263"/>
      <c r="S257" s="263"/>
      <c r="T257" s="264"/>
      <c r="U257" s="15"/>
      <c r="V257" s="15"/>
      <c r="W257" s="15"/>
      <c r="X257" s="15"/>
      <c r="Y257" s="15"/>
      <c r="Z257" s="15"/>
      <c r="AA257" s="15"/>
      <c r="AB257" s="15"/>
      <c r="AC257" s="15"/>
      <c r="AD257" s="15"/>
      <c r="AE257" s="15"/>
      <c r="AT257" s="265" t="s">
        <v>307</v>
      </c>
      <c r="AU257" s="265" t="s">
        <v>81</v>
      </c>
      <c r="AV257" s="15" t="s">
        <v>303</v>
      </c>
      <c r="AW257" s="15" t="s">
        <v>33</v>
      </c>
      <c r="AX257" s="15" t="s">
        <v>79</v>
      </c>
      <c r="AY257" s="265" t="s">
        <v>295</v>
      </c>
    </row>
    <row r="258" s="2" customFormat="1" ht="24.15" customHeight="1">
      <c r="A258" s="40"/>
      <c r="B258" s="41"/>
      <c r="C258" s="215" t="s">
        <v>1032</v>
      </c>
      <c r="D258" s="215" t="s">
        <v>298</v>
      </c>
      <c r="E258" s="216" t="s">
        <v>1362</v>
      </c>
      <c r="F258" s="217" t="s">
        <v>1363</v>
      </c>
      <c r="G258" s="218" t="s">
        <v>301</v>
      </c>
      <c r="H258" s="219">
        <v>3</v>
      </c>
      <c r="I258" s="220"/>
      <c r="J258" s="221">
        <f>ROUND(I258*H258,2)</f>
        <v>0</v>
      </c>
      <c r="K258" s="217" t="s">
        <v>302</v>
      </c>
      <c r="L258" s="46"/>
      <c r="M258" s="222" t="s">
        <v>21</v>
      </c>
      <c r="N258" s="223" t="s">
        <v>43</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373</v>
      </c>
      <c r="AT258" s="226" t="s">
        <v>298</v>
      </c>
      <c r="AU258" s="226" t="s">
        <v>81</v>
      </c>
      <c r="AY258" s="19" t="s">
        <v>295</v>
      </c>
      <c r="BE258" s="227">
        <f>IF(N258="základní",J258,0)</f>
        <v>0</v>
      </c>
      <c r="BF258" s="227">
        <f>IF(N258="snížená",J258,0)</f>
        <v>0</v>
      </c>
      <c r="BG258" s="227">
        <f>IF(N258="zákl. přenesená",J258,0)</f>
        <v>0</v>
      </c>
      <c r="BH258" s="227">
        <f>IF(N258="sníž. přenesená",J258,0)</f>
        <v>0</v>
      </c>
      <c r="BI258" s="227">
        <f>IF(N258="nulová",J258,0)</f>
        <v>0</v>
      </c>
      <c r="BJ258" s="19" t="s">
        <v>79</v>
      </c>
      <c r="BK258" s="227">
        <f>ROUND(I258*H258,2)</f>
        <v>0</v>
      </c>
      <c r="BL258" s="19" t="s">
        <v>373</v>
      </c>
      <c r="BM258" s="226" t="s">
        <v>2580</v>
      </c>
    </row>
    <row r="259" s="2" customFormat="1">
      <c r="A259" s="40"/>
      <c r="B259" s="41"/>
      <c r="C259" s="42"/>
      <c r="D259" s="228" t="s">
        <v>305</v>
      </c>
      <c r="E259" s="42"/>
      <c r="F259" s="229" t="s">
        <v>1365</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305</v>
      </c>
      <c r="AU259" s="19" t="s">
        <v>81</v>
      </c>
    </row>
    <row r="260" s="2" customFormat="1" ht="37.8" customHeight="1">
      <c r="A260" s="40"/>
      <c r="B260" s="41"/>
      <c r="C260" s="215" t="s">
        <v>1037</v>
      </c>
      <c r="D260" s="215" t="s">
        <v>298</v>
      </c>
      <c r="E260" s="216" t="s">
        <v>1386</v>
      </c>
      <c r="F260" s="217" t="s">
        <v>1387</v>
      </c>
      <c r="G260" s="218" t="s">
        <v>459</v>
      </c>
      <c r="H260" s="219">
        <v>1</v>
      </c>
      <c r="I260" s="220"/>
      <c r="J260" s="221">
        <f>ROUND(I260*H260,2)</f>
        <v>0</v>
      </c>
      <c r="K260" s="217" t="s">
        <v>302</v>
      </c>
      <c r="L260" s="46"/>
      <c r="M260" s="222" t="s">
        <v>21</v>
      </c>
      <c r="N260" s="223" t="s">
        <v>43</v>
      </c>
      <c r="O260" s="86"/>
      <c r="P260" s="224">
        <f>O260*H260</f>
        <v>0</v>
      </c>
      <c r="Q260" s="224">
        <v>3.0000000000000001E-05</v>
      </c>
      <c r="R260" s="224">
        <f>Q260*H260</f>
        <v>3.0000000000000001E-05</v>
      </c>
      <c r="S260" s="224">
        <v>0</v>
      </c>
      <c r="T260" s="225">
        <f>S260*H260</f>
        <v>0</v>
      </c>
      <c r="U260" s="40"/>
      <c r="V260" s="40"/>
      <c r="W260" s="40"/>
      <c r="X260" s="40"/>
      <c r="Y260" s="40"/>
      <c r="Z260" s="40"/>
      <c r="AA260" s="40"/>
      <c r="AB260" s="40"/>
      <c r="AC260" s="40"/>
      <c r="AD260" s="40"/>
      <c r="AE260" s="40"/>
      <c r="AR260" s="226" t="s">
        <v>373</v>
      </c>
      <c r="AT260" s="226" t="s">
        <v>298</v>
      </c>
      <c r="AU260" s="226" t="s">
        <v>81</v>
      </c>
      <c r="AY260" s="19" t="s">
        <v>295</v>
      </c>
      <c r="BE260" s="227">
        <f>IF(N260="základní",J260,0)</f>
        <v>0</v>
      </c>
      <c r="BF260" s="227">
        <f>IF(N260="snížená",J260,0)</f>
        <v>0</v>
      </c>
      <c r="BG260" s="227">
        <f>IF(N260="zákl. přenesená",J260,0)</f>
        <v>0</v>
      </c>
      <c r="BH260" s="227">
        <f>IF(N260="sníž. přenesená",J260,0)</f>
        <v>0</v>
      </c>
      <c r="BI260" s="227">
        <f>IF(N260="nulová",J260,0)</f>
        <v>0</v>
      </c>
      <c r="BJ260" s="19" t="s">
        <v>79</v>
      </c>
      <c r="BK260" s="227">
        <f>ROUND(I260*H260,2)</f>
        <v>0</v>
      </c>
      <c r="BL260" s="19" t="s">
        <v>373</v>
      </c>
      <c r="BM260" s="226" t="s">
        <v>2581</v>
      </c>
    </row>
    <row r="261" s="2" customFormat="1">
      <c r="A261" s="40"/>
      <c r="B261" s="41"/>
      <c r="C261" s="42"/>
      <c r="D261" s="228" t="s">
        <v>305</v>
      </c>
      <c r="E261" s="42"/>
      <c r="F261" s="229" t="s">
        <v>1389</v>
      </c>
      <c r="G261" s="42"/>
      <c r="H261" s="42"/>
      <c r="I261" s="230"/>
      <c r="J261" s="42"/>
      <c r="K261" s="42"/>
      <c r="L261" s="46"/>
      <c r="M261" s="231"/>
      <c r="N261" s="232"/>
      <c r="O261" s="86"/>
      <c r="P261" s="86"/>
      <c r="Q261" s="86"/>
      <c r="R261" s="86"/>
      <c r="S261" s="86"/>
      <c r="T261" s="87"/>
      <c r="U261" s="40"/>
      <c r="V261" s="40"/>
      <c r="W261" s="40"/>
      <c r="X261" s="40"/>
      <c r="Y261" s="40"/>
      <c r="Z261" s="40"/>
      <c r="AA261" s="40"/>
      <c r="AB261" s="40"/>
      <c r="AC261" s="40"/>
      <c r="AD261" s="40"/>
      <c r="AE261" s="40"/>
      <c r="AT261" s="19" t="s">
        <v>305</v>
      </c>
      <c r="AU261" s="19" t="s">
        <v>81</v>
      </c>
    </row>
    <row r="262" s="14" customFormat="1">
      <c r="A262" s="14"/>
      <c r="B262" s="244"/>
      <c r="C262" s="245"/>
      <c r="D262" s="235" t="s">
        <v>307</v>
      </c>
      <c r="E262" s="246" t="s">
        <v>21</v>
      </c>
      <c r="F262" s="247" t="s">
        <v>2582</v>
      </c>
      <c r="G262" s="245"/>
      <c r="H262" s="248">
        <v>1</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307</v>
      </c>
      <c r="AU262" s="254" t="s">
        <v>81</v>
      </c>
      <c r="AV262" s="14" t="s">
        <v>81</v>
      </c>
      <c r="AW262" s="14" t="s">
        <v>33</v>
      </c>
      <c r="AX262" s="14" t="s">
        <v>72</v>
      </c>
      <c r="AY262" s="254" t="s">
        <v>295</v>
      </c>
    </row>
    <row r="263" s="15" customFormat="1">
      <c r="A263" s="15"/>
      <c r="B263" s="255"/>
      <c r="C263" s="256"/>
      <c r="D263" s="235" t="s">
        <v>307</v>
      </c>
      <c r="E263" s="257" t="s">
        <v>21</v>
      </c>
      <c r="F263" s="258" t="s">
        <v>312</v>
      </c>
      <c r="G263" s="256"/>
      <c r="H263" s="259">
        <v>1</v>
      </c>
      <c r="I263" s="260"/>
      <c r="J263" s="256"/>
      <c r="K263" s="256"/>
      <c r="L263" s="261"/>
      <c r="M263" s="262"/>
      <c r="N263" s="263"/>
      <c r="O263" s="263"/>
      <c r="P263" s="263"/>
      <c r="Q263" s="263"/>
      <c r="R263" s="263"/>
      <c r="S263" s="263"/>
      <c r="T263" s="264"/>
      <c r="U263" s="15"/>
      <c r="V263" s="15"/>
      <c r="W263" s="15"/>
      <c r="X263" s="15"/>
      <c r="Y263" s="15"/>
      <c r="Z263" s="15"/>
      <c r="AA263" s="15"/>
      <c r="AB263" s="15"/>
      <c r="AC263" s="15"/>
      <c r="AD263" s="15"/>
      <c r="AE263" s="15"/>
      <c r="AT263" s="265" t="s">
        <v>307</v>
      </c>
      <c r="AU263" s="265" t="s">
        <v>81</v>
      </c>
      <c r="AV263" s="15" t="s">
        <v>303</v>
      </c>
      <c r="AW263" s="15" t="s">
        <v>33</v>
      </c>
      <c r="AX263" s="15" t="s">
        <v>79</v>
      </c>
      <c r="AY263" s="265" t="s">
        <v>295</v>
      </c>
    </row>
    <row r="264" s="2" customFormat="1" ht="24.15" customHeight="1">
      <c r="A264" s="40"/>
      <c r="B264" s="41"/>
      <c r="C264" s="286" t="s">
        <v>997</v>
      </c>
      <c r="D264" s="286" t="s">
        <v>947</v>
      </c>
      <c r="E264" s="287" t="s">
        <v>1004</v>
      </c>
      <c r="F264" s="288" t="s">
        <v>1005</v>
      </c>
      <c r="G264" s="289" t="s">
        <v>459</v>
      </c>
      <c r="H264" s="290">
        <v>1</v>
      </c>
      <c r="I264" s="291"/>
      <c r="J264" s="292">
        <f>ROUND(I264*H264,2)</f>
        <v>0</v>
      </c>
      <c r="K264" s="288" t="s">
        <v>302</v>
      </c>
      <c r="L264" s="293"/>
      <c r="M264" s="294" t="s">
        <v>21</v>
      </c>
      <c r="N264" s="295" t="s">
        <v>43</v>
      </c>
      <c r="O264" s="86"/>
      <c r="P264" s="224">
        <f>O264*H264</f>
        <v>0</v>
      </c>
      <c r="Q264" s="224">
        <v>0.0061999999999999998</v>
      </c>
      <c r="R264" s="224">
        <f>Q264*H264</f>
        <v>0.0061999999999999998</v>
      </c>
      <c r="S264" s="224">
        <v>0</v>
      </c>
      <c r="T264" s="225">
        <f>S264*H264</f>
        <v>0</v>
      </c>
      <c r="U264" s="40"/>
      <c r="V264" s="40"/>
      <c r="W264" s="40"/>
      <c r="X264" s="40"/>
      <c r="Y264" s="40"/>
      <c r="Z264" s="40"/>
      <c r="AA264" s="40"/>
      <c r="AB264" s="40"/>
      <c r="AC264" s="40"/>
      <c r="AD264" s="40"/>
      <c r="AE264" s="40"/>
      <c r="AR264" s="226" t="s">
        <v>997</v>
      </c>
      <c r="AT264" s="226" t="s">
        <v>947</v>
      </c>
      <c r="AU264" s="226" t="s">
        <v>81</v>
      </c>
      <c r="AY264" s="19" t="s">
        <v>295</v>
      </c>
      <c r="BE264" s="227">
        <f>IF(N264="základní",J264,0)</f>
        <v>0</v>
      </c>
      <c r="BF264" s="227">
        <f>IF(N264="snížená",J264,0)</f>
        <v>0</v>
      </c>
      <c r="BG264" s="227">
        <f>IF(N264="zákl. přenesená",J264,0)</f>
        <v>0</v>
      </c>
      <c r="BH264" s="227">
        <f>IF(N264="sníž. přenesená",J264,0)</f>
        <v>0</v>
      </c>
      <c r="BI264" s="227">
        <f>IF(N264="nulová",J264,0)</f>
        <v>0</v>
      </c>
      <c r="BJ264" s="19" t="s">
        <v>79</v>
      </c>
      <c r="BK264" s="227">
        <f>ROUND(I264*H264,2)</f>
        <v>0</v>
      </c>
      <c r="BL264" s="19" t="s">
        <v>373</v>
      </c>
      <c r="BM264" s="226" t="s">
        <v>2583</v>
      </c>
    </row>
    <row r="265" s="2" customFormat="1" ht="33" customHeight="1">
      <c r="A265" s="40"/>
      <c r="B265" s="41"/>
      <c r="C265" s="215" t="s">
        <v>1049</v>
      </c>
      <c r="D265" s="215" t="s">
        <v>298</v>
      </c>
      <c r="E265" s="216" t="s">
        <v>1408</v>
      </c>
      <c r="F265" s="217" t="s">
        <v>1409</v>
      </c>
      <c r="G265" s="218" t="s">
        <v>459</v>
      </c>
      <c r="H265" s="219">
        <v>1</v>
      </c>
      <c r="I265" s="220"/>
      <c r="J265" s="221">
        <f>ROUND(I265*H265,2)</f>
        <v>0</v>
      </c>
      <c r="K265" s="217" t="s">
        <v>302</v>
      </c>
      <c r="L265" s="46"/>
      <c r="M265" s="222" t="s">
        <v>21</v>
      </c>
      <c r="N265" s="223" t="s">
        <v>43</v>
      </c>
      <c r="O265" s="86"/>
      <c r="P265" s="224">
        <f>O265*H265</f>
        <v>0</v>
      </c>
      <c r="Q265" s="224">
        <v>1.0000000000000001E-05</v>
      </c>
      <c r="R265" s="224">
        <f>Q265*H265</f>
        <v>1.0000000000000001E-05</v>
      </c>
      <c r="S265" s="224">
        <v>0</v>
      </c>
      <c r="T265" s="225">
        <f>S265*H265</f>
        <v>0</v>
      </c>
      <c r="U265" s="40"/>
      <c r="V265" s="40"/>
      <c r="W265" s="40"/>
      <c r="X265" s="40"/>
      <c r="Y265" s="40"/>
      <c r="Z265" s="40"/>
      <c r="AA265" s="40"/>
      <c r="AB265" s="40"/>
      <c r="AC265" s="40"/>
      <c r="AD265" s="40"/>
      <c r="AE265" s="40"/>
      <c r="AR265" s="226" t="s">
        <v>373</v>
      </c>
      <c r="AT265" s="226" t="s">
        <v>298</v>
      </c>
      <c r="AU265" s="226" t="s">
        <v>81</v>
      </c>
      <c r="AY265" s="19" t="s">
        <v>295</v>
      </c>
      <c r="BE265" s="227">
        <f>IF(N265="základní",J265,0)</f>
        <v>0</v>
      </c>
      <c r="BF265" s="227">
        <f>IF(N265="snížená",J265,0)</f>
        <v>0</v>
      </c>
      <c r="BG265" s="227">
        <f>IF(N265="zákl. přenesená",J265,0)</f>
        <v>0</v>
      </c>
      <c r="BH265" s="227">
        <f>IF(N265="sníž. přenesená",J265,0)</f>
        <v>0</v>
      </c>
      <c r="BI265" s="227">
        <f>IF(N265="nulová",J265,0)</f>
        <v>0</v>
      </c>
      <c r="BJ265" s="19" t="s">
        <v>79</v>
      </c>
      <c r="BK265" s="227">
        <f>ROUND(I265*H265,2)</f>
        <v>0</v>
      </c>
      <c r="BL265" s="19" t="s">
        <v>373</v>
      </c>
      <c r="BM265" s="226" t="s">
        <v>2584</v>
      </c>
    </row>
    <row r="266" s="2" customFormat="1">
      <c r="A266" s="40"/>
      <c r="B266" s="41"/>
      <c r="C266" s="42"/>
      <c r="D266" s="228" t="s">
        <v>305</v>
      </c>
      <c r="E266" s="42"/>
      <c r="F266" s="229" t="s">
        <v>1411</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305</v>
      </c>
      <c r="AU266" s="19" t="s">
        <v>81</v>
      </c>
    </row>
    <row r="267" s="2" customFormat="1" ht="24.15" customHeight="1">
      <c r="A267" s="40"/>
      <c r="B267" s="41"/>
      <c r="C267" s="286" t="s">
        <v>1054</v>
      </c>
      <c r="D267" s="286" t="s">
        <v>947</v>
      </c>
      <c r="E267" s="287" t="s">
        <v>1412</v>
      </c>
      <c r="F267" s="288" t="s">
        <v>1413</v>
      </c>
      <c r="G267" s="289" t="s">
        <v>459</v>
      </c>
      <c r="H267" s="290">
        <v>1</v>
      </c>
      <c r="I267" s="291"/>
      <c r="J267" s="292">
        <f>ROUND(I267*H267,2)</f>
        <v>0</v>
      </c>
      <c r="K267" s="288" t="s">
        <v>302</v>
      </c>
      <c r="L267" s="293"/>
      <c r="M267" s="294" t="s">
        <v>21</v>
      </c>
      <c r="N267" s="295" t="s">
        <v>43</v>
      </c>
      <c r="O267" s="86"/>
      <c r="P267" s="224">
        <f>O267*H267</f>
        <v>0</v>
      </c>
      <c r="Q267" s="224">
        <v>0.0025000000000000001</v>
      </c>
      <c r="R267" s="224">
        <f>Q267*H267</f>
        <v>0.0025000000000000001</v>
      </c>
      <c r="S267" s="224">
        <v>0</v>
      </c>
      <c r="T267" s="225">
        <f>S267*H267</f>
        <v>0</v>
      </c>
      <c r="U267" s="40"/>
      <c r="V267" s="40"/>
      <c r="W267" s="40"/>
      <c r="X267" s="40"/>
      <c r="Y267" s="40"/>
      <c r="Z267" s="40"/>
      <c r="AA267" s="40"/>
      <c r="AB267" s="40"/>
      <c r="AC267" s="40"/>
      <c r="AD267" s="40"/>
      <c r="AE267" s="40"/>
      <c r="AR267" s="226" t="s">
        <v>997</v>
      </c>
      <c r="AT267" s="226" t="s">
        <v>947</v>
      </c>
      <c r="AU267" s="226" t="s">
        <v>81</v>
      </c>
      <c r="AY267" s="19" t="s">
        <v>295</v>
      </c>
      <c r="BE267" s="227">
        <f>IF(N267="základní",J267,0)</f>
        <v>0</v>
      </c>
      <c r="BF267" s="227">
        <f>IF(N267="snížená",J267,0)</f>
        <v>0</v>
      </c>
      <c r="BG267" s="227">
        <f>IF(N267="zákl. přenesená",J267,0)</f>
        <v>0</v>
      </c>
      <c r="BH267" s="227">
        <f>IF(N267="sníž. přenesená",J267,0)</f>
        <v>0</v>
      </c>
      <c r="BI267" s="227">
        <f>IF(N267="nulová",J267,0)</f>
        <v>0</v>
      </c>
      <c r="BJ267" s="19" t="s">
        <v>79</v>
      </c>
      <c r="BK267" s="227">
        <f>ROUND(I267*H267,2)</f>
        <v>0</v>
      </c>
      <c r="BL267" s="19" t="s">
        <v>373</v>
      </c>
      <c r="BM267" s="226" t="s">
        <v>2585</v>
      </c>
    </row>
    <row r="268" s="2" customFormat="1" ht="33" customHeight="1">
      <c r="A268" s="40"/>
      <c r="B268" s="41"/>
      <c r="C268" s="215" t="s">
        <v>1060</v>
      </c>
      <c r="D268" s="215" t="s">
        <v>298</v>
      </c>
      <c r="E268" s="216" t="s">
        <v>1415</v>
      </c>
      <c r="F268" s="217" t="s">
        <v>1416</v>
      </c>
      <c r="G268" s="218" t="s">
        <v>459</v>
      </c>
      <c r="H268" s="219">
        <v>1</v>
      </c>
      <c r="I268" s="220"/>
      <c r="J268" s="221">
        <f>ROUND(I268*H268,2)</f>
        <v>0</v>
      </c>
      <c r="K268" s="217" t="s">
        <v>302</v>
      </c>
      <c r="L268" s="46"/>
      <c r="M268" s="222" t="s">
        <v>21</v>
      </c>
      <c r="N268" s="223" t="s">
        <v>43</v>
      </c>
      <c r="O268" s="86"/>
      <c r="P268" s="224">
        <f>O268*H268</f>
        <v>0</v>
      </c>
      <c r="Q268" s="224">
        <v>1.0000000000000001E-05</v>
      </c>
      <c r="R268" s="224">
        <f>Q268*H268</f>
        <v>1.0000000000000001E-05</v>
      </c>
      <c r="S268" s="224">
        <v>0</v>
      </c>
      <c r="T268" s="225">
        <f>S268*H268</f>
        <v>0</v>
      </c>
      <c r="U268" s="40"/>
      <c r="V268" s="40"/>
      <c r="W268" s="40"/>
      <c r="X268" s="40"/>
      <c r="Y268" s="40"/>
      <c r="Z268" s="40"/>
      <c r="AA268" s="40"/>
      <c r="AB268" s="40"/>
      <c r="AC268" s="40"/>
      <c r="AD268" s="40"/>
      <c r="AE268" s="40"/>
      <c r="AR268" s="226" t="s">
        <v>373</v>
      </c>
      <c r="AT268" s="226" t="s">
        <v>298</v>
      </c>
      <c r="AU268" s="226" t="s">
        <v>81</v>
      </c>
      <c r="AY268" s="19" t="s">
        <v>295</v>
      </c>
      <c r="BE268" s="227">
        <f>IF(N268="základní",J268,0)</f>
        <v>0</v>
      </c>
      <c r="BF268" s="227">
        <f>IF(N268="snížená",J268,0)</f>
        <v>0</v>
      </c>
      <c r="BG268" s="227">
        <f>IF(N268="zákl. přenesená",J268,0)</f>
        <v>0</v>
      </c>
      <c r="BH268" s="227">
        <f>IF(N268="sníž. přenesená",J268,0)</f>
        <v>0</v>
      </c>
      <c r="BI268" s="227">
        <f>IF(N268="nulová",J268,0)</f>
        <v>0</v>
      </c>
      <c r="BJ268" s="19" t="s">
        <v>79</v>
      </c>
      <c r="BK268" s="227">
        <f>ROUND(I268*H268,2)</f>
        <v>0</v>
      </c>
      <c r="BL268" s="19" t="s">
        <v>373</v>
      </c>
      <c r="BM268" s="226" t="s">
        <v>2586</v>
      </c>
    </row>
    <row r="269" s="2" customFormat="1">
      <c r="A269" s="40"/>
      <c r="B269" s="41"/>
      <c r="C269" s="42"/>
      <c r="D269" s="228" t="s">
        <v>305</v>
      </c>
      <c r="E269" s="42"/>
      <c r="F269" s="229" t="s">
        <v>1418</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305</v>
      </c>
      <c r="AU269" s="19" t="s">
        <v>81</v>
      </c>
    </row>
    <row r="270" s="2" customFormat="1" ht="24.15" customHeight="1">
      <c r="A270" s="40"/>
      <c r="B270" s="41"/>
      <c r="C270" s="286" t="s">
        <v>1064</v>
      </c>
      <c r="D270" s="286" t="s">
        <v>947</v>
      </c>
      <c r="E270" s="287" t="s">
        <v>1419</v>
      </c>
      <c r="F270" s="288" t="s">
        <v>1420</v>
      </c>
      <c r="G270" s="289" t="s">
        <v>459</v>
      </c>
      <c r="H270" s="290">
        <v>1</v>
      </c>
      <c r="I270" s="291"/>
      <c r="J270" s="292">
        <f>ROUND(I270*H270,2)</f>
        <v>0</v>
      </c>
      <c r="K270" s="288" t="s">
        <v>302</v>
      </c>
      <c r="L270" s="293"/>
      <c r="M270" s="294" t="s">
        <v>21</v>
      </c>
      <c r="N270" s="295" t="s">
        <v>43</v>
      </c>
      <c r="O270" s="86"/>
      <c r="P270" s="224">
        <f>O270*H270</f>
        <v>0</v>
      </c>
      <c r="Q270" s="224">
        <v>0.0067000000000000002</v>
      </c>
      <c r="R270" s="224">
        <f>Q270*H270</f>
        <v>0.0067000000000000002</v>
      </c>
      <c r="S270" s="224">
        <v>0</v>
      </c>
      <c r="T270" s="225">
        <f>S270*H270</f>
        <v>0</v>
      </c>
      <c r="U270" s="40"/>
      <c r="V270" s="40"/>
      <c r="W270" s="40"/>
      <c r="X270" s="40"/>
      <c r="Y270" s="40"/>
      <c r="Z270" s="40"/>
      <c r="AA270" s="40"/>
      <c r="AB270" s="40"/>
      <c r="AC270" s="40"/>
      <c r="AD270" s="40"/>
      <c r="AE270" s="40"/>
      <c r="AR270" s="226" t="s">
        <v>997</v>
      </c>
      <c r="AT270" s="226" t="s">
        <v>947</v>
      </c>
      <c r="AU270" s="226" t="s">
        <v>81</v>
      </c>
      <c r="AY270" s="19" t="s">
        <v>295</v>
      </c>
      <c r="BE270" s="227">
        <f>IF(N270="základní",J270,0)</f>
        <v>0</v>
      </c>
      <c r="BF270" s="227">
        <f>IF(N270="snížená",J270,0)</f>
        <v>0</v>
      </c>
      <c r="BG270" s="227">
        <f>IF(N270="zákl. přenesená",J270,0)</f>
        <v>0</v>
      </c>
      <c r="BH270" s="227">
        <f>IF(N270="sníž. přenesená",J270,0)</f>
        <v>0</v>
      </c>
      <c r="BI270" s="227">
        <f>IF(N270="nulová",J270,0)</f>
        <v>0</v>
      </c>
      <c r="BJ270" s="19" t="s">
        <v>79</v>
      </c>
      <c r="BK270" s="227">
        <f>ROUND(I270*H270,2)</f>
        <v>0</v>
      </c>
      <c r="BL270" s="19" t="s">
        <v>373</v>
      </c>
      <c r="BM270" s="226" t="s">
        <v>2587</v>
      </c>
    </row>
    <row r="271" s="2" customFormat="1" ht="33" customHeight="1">
      <c r="A271" s="40"/>
      <c r="B271" s="41"/>
      <c r="C271" s="215" t="s">
        <v>1069</v>
      </c>
      <c r="D271" s="215" t="s">
        <v>298</v>
      </c>
      <c r="E271" s="216" t="s">
        <v>1422</v>
      </c>
      <c r="F271" s="217" t="s">
        <v>1423</v>
      </c>
      <c r="G271" s="218" t="s">
        <v>459</v>
      </c>
      <c r="H271" s="219">
        <v>2</v>
      </c>
      <c r="I271" s="220"/>
      <c r="J271" s="221">
        <f>ROUND(I271*H271,2)</f>
        <v>0</v>
      </c>
      <c r="K271" s="217" t="s">
        <v>302</v>
      </c>
      <c r="L271" s="46"/>
      <c r="M271" s="222" t="s">
        <v>21</v>
      </c>
      <c r="N271" s="223" t="s">
        <v>43</v>
      </c>
      <c r="O271" s="86"/>
      <c r="P271" s="224">
        <f>O271*H271</f>
        <v>0</v>
      </c>
      <c r="Q271" s="224">
        <v>1.0000000000000001E-05</v>
      </c>
      <c r="R271" s="224">
        <f>Q271*H271</f>
        <v>2.0000000000000002E-05</v>
      </c>
      <c r="S271" s="224">
        <v>0</v>
      </c>
      <c r="T271" s="225">
        <f>S271*H271</f>
        <v>0</v>
      </c>
      <c r="U271" s="40"/>
      <c r="V271" s="40"/>
      <c r="W271" s="40"/>
      <c r="X271" s="40"/>
      <c r="Y271" s="40"/>
      <c r="Z271" s="40"/>
      <c r="AA271" s="40"/>
      <c r="AB271" s="40"/>
      <c r="AC271" s="40"/>
      <c r="AD271" s="40"/>
      <c r="AE271" s="40"/>
      <c r="AR271" s="226" t="s">
        <v>373</v>
      </c>
      <c r="AT271" s="226" t="s">
        <v>298</v>
      </c>
      <c r="AU271" s="226" t="s">
        <v>81</v>
      </c>
      <c r="AY271" s="19" t="s">
        <v>295</v>
      </c>
      <c r="BE271" s="227">
        <f>IF(N271="základní",J271,0)</f>
        <v>0</v>
      </c>
      <c r="BF271" s="227">
        <f>IF(N271="snížená",J271,0)</f>
        <v>0</v>
      </c>
      <c r="BG271" s="227">
        <f>IF(N271="zákl. přenesená",J271,0)</f>
        <v>0</v>
      </c>
      <c r="BH271" s="227">
        <f>IF(N271="sníž. přenesená",J271,0)</f>
        <v>0</v>
      </c>
      <c r="BI271" s="227">
        <f>IF(N271="nulová",J271,0)</f>
        <v>0</v>
      </c>
      <c r="BJ271" s="19" t="s">
        <v>79</v>
      </c>
      <c r="BK271" s="227">
        <f>ROUND(I271*H271,2)</f>
        <v>0</v>
      </c>
      <c r="BL271" s="19" t="s">
        <v>373</v>
      </c>
      <c r="BM271" s="226" t="s">
        <v>2588</v>
      </c>
    </row>
    <row r="272" s="2" customFormat="1">
      <c r="A272" s="40"/>
      <c r="B272" s="41"/>
      <c r="C272" s="42"/>
      <c r="D272" s="228" t="s">
        <v>305</v>
      </c>
      <c r="E272" s="42"/>
      <c r="F272" s="229" t="s">
        <v>1425</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305</v>
      </c>
      <c r="AU272" s="19" t="s">
        <v>81</v>
      </c>
    </row>
    <row r="273" s="2" customFormat="1" ht="24.15" customHeight="1">
      <c r="A273" s="40"/>
      <c r="B273" s="41"/>
      <c r="C273" s="286" t="s">
        <v>1073</v>
      </c>
      <c r="D273" s="286" t="s">
        <v>947</v>
      </c>
      <c r="E273" s="287" t="s">
        <v>1426</v>
      </c>
      <c r="F273" s="288" t="s">
        <v>1427</v>
      </c>
      <c r="G273" s="289" t="s">
        <v>459</v>
      </c>
      <c r="H273" s="290">
        <v>2</v>
      </c>
      <c r="I273" s="291"/>
      <c r="J273" s="292">
        <f>ROUND(I273*H273,2)</f>
        <v>0</v>
      </c>
      <c r="K273" s="288" t="s">
        <v>302</v>
      </c>
      <c r="L273" s="293"/>
      <c r="M273" s="294" t="s">
        <v>21</v>
      </c>
      <c r="N273" s="295" t="s">
        <v>43</v>
      </c>
      <c r="O273" s="86"/>
      <c r="P273" s="224">
        <f>O273*H273</f>
        <v>0</v>
      </c>
      <c r="Q273" s="224">
        <v>0.00089999999999999998</v>
      </c>
      <c r="R273" s="224">
        <f>Q273*H273</f>
        <v>0.0018</v>
      </c>
      <c r="S273" s="224">
        <v>0</v>
      </c>
      <c r="T273" s="225">
        <f>S273*H273</f>
        <v>0</v>
      </c>
      <c r="U273" s="40"/>
      <c r="V273" s="40"/>
      <c r="W273" s="40"/>
      <c r="X273" s="40"/>
      <c r="Y273" s="40"/>
      <c r="Z273" s="40"/>
      <c r="AA273" s="40"/>
      <c r="AB273" s="40"/>
      <c r="AC273" s="40"/>
      <c r="AD273" s="40"/>
      <c r="AE273" s="40"/>
      <c r="AR273" s="226" t="s">
        <v>997</v>
      </c>
      <c r="AT273" s="226" t="s">
        <v>947</v>
      </c>
      <c r="AU273" s="226" t="s">
        <v>81</v>
      </c>
      <c r="AY273" s="19" t="s">
        <v>295</v>
      </c>
      <c r="BE273" s="227">
        <f>IF(N273="základní",J273,0)</f>
        <v>0</v>
      </c>
      <c r="BF273" s="227">
        <f>IF(N273="snížená",J273,0)</f>
        <v>0</v>
      </c>
      <c r="BG273" s="227">
        <f>IF(N273="zákl. přenesená",J273,0)</f>
        <v>0</v>
      </c>
      <c r="BH273" s="227">
        <f>IF(N273="sníž. přenesená",J273,0)</f>
        <v>0</v>
      </c>
      <c r="BI273" s="227">
        <f>IF(N273="nulová",J273,0)</f>
        <v>0</v>
      </c>
      <c r="BJ273" s="19" t="s">
        <v>79</v>
      </c>
      <c r="BK273" s="227">
        <f>ROUND(I273*H273,2)</f>
        <v>0</v>
      </c>
      <c r="BL273" s="19" t="s">
        <v>373</v>
      </c>
      <c r="BM273" s="226" t="s">
        <v>2589</v>
      </c>
    </row>
    <row r="274" s="2" customFormat="1" ht="33" customHeight="1">
      <c r="A274" s="40"/>
      <c r="B274" s="41"/>
      <c r="C274" s="215" t="s">
        <v>1077</v>
      </c>
      <c r="D274" s="215" t="s">
        <v>298</v>
      </c>
      <c r="E274" s="216" t="s">
        <v>1430</v>
      </c>
      <c r="F274" s="217" t="s">
        <v>1431</v>
      </c>
      <c r="G274" s="218" t="s">
        <v>459</v>
      </c>
      <c r="H274" s="219">
        <v>2</v>
      </c>
      <c r="I274" s="220"/>
      <c r="J274" s="221">
        <f>ROUND(I274*H274,2)</f>
        <v>0</v>
      </c>
      <c r="K274" s="217" t="s">
        <v>302</v>
      </c>
      <c r="L274" s="46"/>
      <c r="M274" s="222" t="s">
        <v>21</v>
      </c>
      <c r="N274" s="223" t="s">
        <v>43</v>
      </c>
      <c r="O274" s="86"/>
      <c r="P274" s="224">
        <f>O274*H274</f>
        <v>0</v>
      </c>
      <c r="Q274" s="224">
        <v>0.00022000000000000001</v>
      </c>
      <c r="R274" s="224">
        <f>Q274*H274</f>
        <v>0.00044000000000000002</v>
      </c>
      <c r="S274" s="224">
        <v>0</v>
      </c>
      <c r="T274" s="225">
        <f>S274*H274</f>
        <v>0</v>
      </c>
      <c r="U274" s="40"/>
      <c r="V274" s="40"/>
      <c r="W274" s="40"/>
      <c r="X274" s="40"/>
      <c r="Y274" s="40"/>
      <c r="Z274" s="40"/>
      <c r="AA274" s="40"/>
      <c r="AB274" s="40"/>
      <c r="AC274" s="40"/>
      <c r="AD274" s="40"/>
      <c r="AE274" s="40"/>
      <c r="AR274" s="226" t="s">
        <v>373</v>
      </c>
      <c r="AT274" s="226" t="s">
        <v>298</v>
      </c>
      <c r="AU274" s="226" t="s">
        <v>81</v>
      </c>
      <c r="AY274" s="19" t="s">
        <v>295</v>
      </c>
      <c r="BE274" s="227">
        <f>IF(N274="základní",J274,0)</f>
        <v>0</v>
      </c>
      <c r="BF274" s="227">
        <f>IF(N274="snížená",J274,0)</f>
        <v>0</v>
      </c>
      <c r="BG274" s="227">
        <f>IF(N274="zákl. přenesená",J274,0)</f>
        <v>0</v>
      </c>
      <c r="BH274" s="227">
        <f>IF(N274="sníž. přenesená",J274,0)</f>
        <v>0</v>
      </c>
      <c r="BI274" s="227">
        <f>IF(N274="nulová",J274,0)</f>
        <v>0</v>
      </c>
      <c r="BJ274" s="19" t="s">
        <v>79</v>
      </c>
      <c r="BK274" s="227">
        <f>ROUND(I274*H274,2)</f>
        <v>0</v>
      </c>
      <c r="BL274" s="19" t="s">
        <v>373</v>
      </c>
      <c r="BM274" s="226" t="s">
        <v>2590</v>
      </c>
    </row>
    <row r="275" s="2" customFormat="1">
      <c r="A275" s="40"/>
      <c r="B275" s="41"/>
      <c r="C275" s="42"/>
      <c r="D275" s="228" t="s">
        <v>305</v>
      </c>
      <c r="E275" s="42"/>
      <c r="F275" s="229" t="s">
        <v>1433</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305</v>
      </c>
      <c r="AU275" s="19" t="s">
        <v>81</v>
      </c>
    </row>
    <row r="276" s="13" customFormat="1">
      <c r="A276" s="13"/>
      <c r="B276" s="233"/>
      <c r="C276" s="234"/>
      <c r="D276" s="235" t="s">
        <v>307</v>
      </c>
      <c r="E276" s="236" t="s">
        <v>21</v>
      </c>
      <c r="F276" s="237" t="s">
        <v>1434</v>
      </c>
      <c r="G276" s="234"/>
      <c r="H276" s="236" t="s">
        <v>21</v>
      </c>
      <c r="I276" s="238"/>
      <c r="J276" s="234"/>
      <c r="K276" s="234"/>
      <c r="L276" s="239"/>
      <c r="M276" s="240"/>
      <c r="N276" s="241"/>
      <c r="O276" s="241"/>
      <c r="P276" s="241"/>
      <c r="Q276" s="241"/>
      <c r="R276" s="241"/>
      <c r="S276" s="241"/>
      <c r="T276" s="242"/>
      <c r="U276" s="13"/>
      <c r="V276" s="13"/>
      <c r="W276" s="13"/>
      <c r="X276" s="13"/>
      <c r="Y276" s="13"/>
      <c r="Z276" s="13"/>
      <c r="AA276" s="13"/>
      <c r="AB276" s="13"/>
      <c r="AC276" s="13"/>
      <c r="AD276" s="13"/>
      <c r="AE276" s="13"/>
      <c r="AT276" s="243" t="s">
        <v>307</v>
      </c>
      <c r="AU276" s="243" t="s">
        <v>81</v>
      </c>
      <c r="AV276" s="13" t="s">
        <v>79</v>
      </c>
      <c r="AW276" s="13" t="s">
        <v>33</v>
      </c>
      <c r="AX276" s="13" t="s">
        <v>72</v>
      </c>
      <c r="AY276" s="243" t="s">
        <v>295</v>
      </c>
    </row>
    <row r="277" s="14" customFormat="1">
      <c r="A277" s="14"/>
      <c r="B277" s="244"/>
      <c r="C277" s="245"/>
      <c r="D277" s="235" t="s">
        <v>307</v>
      </c>
      <c r="E277" s="246" t="s">
        <v>21</v>
      </c>
      <c r="F277" s="247" t="s">
        <v>79</v>
      </c>
      <c r="G277" s="245"/>
      <c r="H277" s="248">
        <v>1</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307</v>
      </c>
      <c r="AU277" s="254" t="s">
        <v>81</v>
      </c>
      <c r="AV277" s="14" t="s">
        <v>81</v>
      </c>
      <c r="AW277" s="14" t="s">
        <v>33</v>
      </c>
      <c r="AX277" s="14" t="s">
        <v>72</v>
      </c>
      <c r="AY277" s="254" t="s">
        <v>295</v>
      </c>
    </row>
    <row r="278" s="13" customFormat="1">
      <c r="A278" s="13"/>
      <c r="B278" s="233"/>
      <c r="C278" s="234"/>
      <c r="D278" s="235" t="s">
        <v>307</v>
      </c>
      <c r="E278" s="236" t="s">
        <v>21</v>
      </c>
      <c r="F278" s="237" t="s">
        <v>2432</v>
      </c>
      <c r="G278" s="234"/>
      <c r="H278" s="236" t="s">
        <v>21</v>
      </c>
      <c r="I278" s="238"/>
      <c r="J278" s="234"/>
      <c r="K278" s="234"/>
      <c r="L278" s="239"/>
      <c r="M278" s="240"/>
      <c r="N278" s="241"/>
      <c r="O278" s="241"/>
      <c r="P278" s="241"/>
      <c r="Q278" s="241"/>
      <c r="R278" s="241"/>
      <c r="S278" s="241"/>
      <c r="T278" s="242"/>
      <c r="U278" s="13"/>
      <c r="V278" s="13"/>
      <c r="W278" s="13"/>
      <c r="X278" s="13"/>
      <c r="Y278" s="13"/>
      <c r="Z278" s="13"/>
      <c r="AA278" s="13"/>
      <c r="AB278" s="13"/>
      <c r="AC278" s="13"/>
      <c r="AD278" s="13"/>
      <c r="AE278" s="13"/>
      <c r="AT278" s="243" t="s">
        <v>307</v>
      </c>
      <c r="AU278" s="243" t="s">
        <v>81</v>
      </c>
      <c r="AV278" s="13" t="s">
        <v>79</v>
      </c>
      <c r="AW278" s="13" t="s">
        <v>33</v>
      </c>
      <c r="AX278" s="13" t="s">
        <v>72</v>
      </c>
      <c r="AY278" s="243" t="s">
        <v>295</v>
      </c>
    </row>
    <row r="279" s="14" customFormat="1">
      <c r="A279" s="14"/>
      <c r="B279" s="244"/>
      <c r="C279" s="245"/>
      <c r="D279" s="235" t="s">
        <v>307</v>
      </c>
      <c r="E279" s="246" t="s">
        <v>21</v>
      </c>
      <c r="F279" s="247" t="s">
        <v>79</v>
      </c>
      <c r="G279" s="245"/>
      <c r="H279" s="248">
        <v>1</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307</v>
      </c>
      <c r="AU279" s="254" t="s">
        <v>81</v>
      </c>
      <c r="AV279" s="14" t="s">
        <v>81</v>
      </c>
      <c r="AW279" s="14" t="s">
        <v>33</v>
      </c>
      <c r="AX279" s="14" t="s">
        <v>72</v>
      </c>
      <c r="AY279" s="254" t="s">
        <v>295</v>
      </c>
    </row>
    <row r="280" s="15" customFormat="1">
      <c r="A280" s="15"/>
      <c r="B280" s="255"/>
      <c r="C280" s="256"/>
      <c r="D280" s="235" t="s">
        <v>307</v>
      </c>
      <c r="E280" s="257" t="s">
        <v>21</v>
      </c>
      <c r="F280" s="258" t="s">
        <v>312</v>
      </c>
      <c r="G280" s="256"/>
      <c r="H280" s="259">
        <v>2</v>
      </c>
      <c r="I280" s="260"/>
      <c r="J280" s="256"/>
      <c r="K280" s="256"/>
      <c r="L280" s="261"/>
      <c r="M280" s="262"/>
      <c r="N280" s="263"/>
      <c r="O280" s="263"/>
      <c r="P280" s="263"/>
      <c r="Q280" s="263"/>
      <c r="R280" s="263"/>
      <c r="S280" s="263"/>
      <c r="T280" s="264"/>
      <c r="U280" s="15"/>
      <c r="V280" s="15"/>
      <c r="W280" s="15"/>
      <c r="X280" s="15"/>
      <c r="Y280" s="15"/>
      <c r="Z280" s="15"/>
      <c r="AA280" s="15"/>
      <c r="AB280" s="15"/>
      <c r="AC280" s="15"/>
      <c r="AD280" s="15"/>
      <c r="AE280" s="15"/>
      <c r="AT280" s="265" t="s">
        <v>307</v>
      </c>
      <c r="AU280" s="265" t="s">
        <v>81</v>
      </c>
      <c r="AV280" s="15" t="s">
        <v>303</v>
      </c>
      <c r="AW280" s="15" t="s">
        <v>33</v>
      </c>
      <c r="AX280" s="15" t="s">
        <v>79</v>
      </c>
      <c r="AY280" s="265" t="s">
        <v>295</v>
      </c>
    </row>
    <row r="281" s="2" customFormat="1" ht="33" customHeight="1">
      <c r="A281" s="40"/>
      <c r="B281" s="41"/>
      <c r="C281" s="286" t="s">
        <v>1083</v>
      </c>
      <c r="D281" s="286" t="s">
        <v>947</v>
      </c>
      <c r="E281" s="287" t="s">
        <v>2433</v>
      </c>
      <c r="F281" s="288" t="s">
        <v>2434</v>
      </c>
      <c r="G281" s="289" t="s">
        <v>459</v>
      </c>
      <c r="H281" s="290">
        <v>1</v>
      </c>
      <c r="I281" s="291"/>
      <c r="J281" s="292">
        <f>ROUND(I281*H281,2)</f>
        <v>0</v>
      </c>
      <c r="K281" s="288" t="s">
        <v>302</v>
      </c>
      <c r="L281" s="293"/>
      <c r="M281" s="294" t="s">
        <v>21</v>
      </c>
      <c r="N281" s="295" t="s">
        <v>43</v>
      </c>
      <c r="O281" s="86"/>
      <c r="P281" s="224">
        <f>O281*H281</f>
        <v>0</v>
      </c>
      <c r="Q281" s="224">
        <v>0.012250000000000001</v>
      </c>
      <c r="R281" s="224">
        <f>Q281*H281</f>
        <v>0.012250000000000001</v>
      </c>
      <c r="S281" s="224">
        <v>0</v>
      </c>
      <c r="T281" s="225">
        <f>S281*H281</f>
        <v>0</v>
      </c>
      <c r="U281" s="40"/>
      <c r="V281" s="40"/>
      <c r="W281" s="40"/>
      <c r="X281" s="40"/>
      <c r="Y281" s="40"/>
      <c r="Z281" s="40"/>
      <c r="AA281" s="40"/>
      <c r="AB281" s="40"/>
      <c r="AC281" s="40"/>
      <c r="AD281" s="40"/>
      <c r="AE281" s="40"/>
      <c r="AR281" s="226" t="s">
        <v>997</v>
      </c>
      <c r="AT281" s="226" t="s">
        <v>947</v>
      </c>
      <c r="AU281" s="226" t="s">
        <v>81</v>
      </c>
      <c r="AY281" s="19" t="s">
        <v>295</v>
      </c>
      <c r="BE281" s="227">
        <f>IF(N281="základní",J281,0)</f>
        <v>0</v>
      </c>
      <c r="BF281" s="227">
        <f>IF(N281="snížená",J281,0)</f>
        <v>0</v>
      </c>
      <c r="BG281" s="227">
        <f>IF(N281="zákl. přenesená",J281,0)</f>
        <v>0</v>
      </c>
      <c r="BH281" s="227">
        <f>IF(N281="sníž. přenesená",J281,0)</f>
        <v>0</v>
      </c>
      <c r="BI281" s="227">
        <f>IF(N281="nulová",J281,0)</f>
        <v>0</v>
      </c>
      <c r="BJ281" s="19" t="s">
        <v>79</v>
      </c>
      <c r="BK281" s="227">
        <f>ROUND(I281*H281,2)</f>
        <v>0</v>
      </c>
      <c r="BL281" s="19" t="s">
        <v>373</v>
      </c>
      <c r="BM281" s="226" t="s">
        <v>2591</v>
      </c>
    </row>
    <row r="282" s="13" customFormat="1">
      <c r="A282" s="13"/>
      <c r="B282" s="233"/>
      <c r="C282" s="234"/>
      <c r="D282" s="235" t="s">
        <v>307</v>
      </c>
      <c r="E282" s="236" t="s">
        <v>21</v>
      </c>
      <c r="F282" s="237" t="s">
        <v>2432</v>
      </c>
      <c r="G282" s="234"/>
      <c r="H282" s="236" t="s">
        <v>21</v>
      </c>
      <c r="I282" s="238"/>
      <c r="J282" s="234"/>
      <c r="K282" s="234"/>
      <c r="L282" s="239"/>
      <c r="M282" s="240"/>
      <c r="N282" s="241"/>
      <c r="O282" s="241"/>
      <c r="P282" s="241"/>
      <c r="Q282" s="241"/>
      <c r="R282" s="241"/>
      <c r="S282" s="241"/>
      <c r="T282" s="242"/>
      <c r="U282" s="13"/>
      <c r="V282" s="13"/>
      <c r="W282" s="13"/>
      <c r="X282" s="13"/>
      <c r="Y282" s="13"/>
      <c r="Z282" s="13"/>
      <c r="AA282" s="13"/>
      <c r="AB282" s="13"/>
      <c r="AC282" s="13"/>
      <c r="AD282" s="13"/>
      <c r="AE282" s="13"/>
      <c r="AT282" s="243" t="s">
        <v>307</v>
      </c>
      <c r="AU282" s="243" t="s">
        <v>81</v>
      </c>
      <c r="AV282" s="13" t="s">
        <v>79</v>
      </c>
      <c r="AW282" s="13" t="s">
        <v>33</v>
      </c>
      <c r="AX282" s="13" t="s">
        <v>72</v>
      </c>
      <c r="AY282" s="243" t="s">
        <v>295</v>
      </c>
    </row>
    <row r="283" s="14" customFormat="1">
      <c r="A283" s="14"/>
      <c r="B283" s="244"/>
      <c r="C283" s="245"/>
      <c r="D283" s="235" t="s">
        <v>307</v>
      </c>
      <c r="E283" s="246" t="s">
        <v>21</v>
      </c>
      <c r="F283" s="247" t="s">
        <v>79</v>
      </c>
      <c r="G283" s="245"/>
      <c r="H283" s="248">
        <v>1</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307</v>
      </c>
      <c r="AU283" s="254" t="s">
        <v>81</v>
      </c>
      <c r="AV283" s="14" t="s">
        <v>81</v>
      </c>
      <c r="AW283" s="14" t="s">
        <v>33</v>
      </c>
      <c r="AX283" s="14" t="s">
        <v>72</v>
      </c>
      <c r="AY283" s="254" t="s">
        <v>295</v>
      </c>
    </row>
    <row r="284" s="15" customFormat="1">
      <c r="A284" s="15"/>
      <c r="B284" s="255"/>
      <c r="C284" s="256"/>
      <c r="D284" s="235" t="s">
        <v>307</v>
      </c>
      <c r="E284" s="257" t="s">
        <v>21</v>
      </c>
      <c r="F284" s="258" t="s">
        <v>312</v>
      </c>
      <c r="G284" s="256"/>
      <c r="H284" s="259">
        <v>1</v>
      </c>
      <c r="I284" s="260"/>
      <c r="J284" s="256"/>
      <c r="K284" s="256"/>
      <c r="L284" s="261"/>
      <c r="M284" s="262"/>
      <c r="N284" s="263"/>
      <c r="O284" s="263"/>
      <c r="P284" s="263"/>
      <c r="Q284" s="263"/>
      <c r="R284" s="263"/>
      <c r="S284" s="263"/>
      <c r="T284" s="264"/>
      <c r="U284" s="15"/>
      <c r="V284" s="15"/>
      <c r="W284" s="15"/>
      <c r="X284" s="15"/>
      <c r="Y284" s="15"/>
      <c r="Z284" s="15"/>
      <c r="AA284" s="15"/>
      <c r="AB284" s="15"/>
      <c r="AC284" s="15"/>
      <c r="AD284" s="15"/>
      <c r="AE284" s="15"/>
      <c r="AT284" s="265" t="s">
        <v>307</v>
      </c>
      <c r="AU284" s="265" t="s">
        <v>81</v>
      </c>
      <c r="AV284" s="15" t="s">
        <v>303</v>
      </c>
      <c r="AW284" s="15" t="s">
        <v>33</v>
      </c>
      <c r="AX284" s="15" t="s">
        <v>79</v>
      </c>
      <c r="AY284" s="265" t="s">
        <v>295</v>
      </c>
    </row>
    <row r="285" s="2" customFormat="1" ht="37.8" customHeight="1">
      <c r="A285" s="40"/>
      <c r="B285" s="41"/>
      <c r="C285" s="286" t="s">
        <v>1087</v>
      </c>
      <c r="D285" s="286" t="s">
        <v>947</v>
      </c>
      <c r="E285" s="287" t="s">
        <v>995</v>
      </c>
      <c r="F285" s="288" t="s">
        <v>996</v>
      </c>
      <c r="G285" s="289" t="s">
        <v>459</v>
      </c>
      <c r="H285" s="290">
        <v>1</v>
      </c>
      <c r="I285" s="291"/>
      <c r="J285" s="292">
        <f>ROUND(I285*H285,2)</f>
        <v>0</v>
      </c>
      <c r="K285" s="288" t="s">
        <v>302</v>
      </c>
      <c r="L285" s="293"/>
      <c r="M285" s="294" t="s">
        <v>21</v>
      </c>
      <c r="N285" s="295" t="s">
        <v>43</v>
      </c>
      <c r="O285" s="86"/>
      <c r="P285" s="224">
        <f>O285*H285</f>
        <v>0</v>
      </c>
      <c r="Q285" s="224">
        <v>0.012489999999999999</v>
      </c>
      <c r="R285" s="224">
        <f>Q285*H285</f>
        <v>0.012489999999999999</v>
      </c>
      <c r="S285" s="224">
        <v>0</v>
      </c>
      <c r="T285" s="225">
        <f>S285*H285</f>
        <v>0</v>
      </c>
      <c r="U285" s="40"/>
      <c r="V285" s="40"/>
      <c r="W285" s="40"/>
      <c r="X285" s="40"/>
      <c r="Y285" s="40"/>
      <c r="Z285" s="40"/>
      <c r="AA285" s="40"/>
      <c r="AB285" s="40"/>
      <c r="AC285" s="40"/>
      <c r="AD285" s="40"/>
      <c r="AE285" s="40"/>
      <c r="AR285" s="226" t="s">
        <v>997</v>
      </c>
      <c r="AT285" s="226" t="s">
        <v>947</v>
      </c>
      <c r="AU285" s="226" t="s">
        <v>81</v>
      </c>
      <c r="AY285" s="19" t="s">
        <v>295</v>
      </c>
      <c r="BE285" s="227">
        <f>IF(N285="základní",J285,0)</f>
        <v>0</v>
      </c>
      <c r="BF285" s="227">
        <f>IF(N285="snížená",J285,0)</f>
        <v>0</v>
      </c>
      <c r="BG285" s="227">
        <f>IF(N285="zákl. přenesená",J285,0)</f>
        <v>0</v>
      </c>
      <c r="BH285" s="227">
        <f>IF(N285="sníž. přenesená",J285,0)</f>
        <v>0</v>
      </c>
      <c r="BI285" s="227">
        <f>IF(N285="nulová",J285,0)</f>
        <v>0</v>
      </c>
      <c r="BJ285" s="19" t="s">
        <v>79</v>
      </c>
      <c r="BK285" s="227">
        <f>ROUND(I285*H285,2)</f>
        <v>0</v>
      </c>
      <c r="BL285" s="19" t="s">
        <v>373</v>
      </c>
      <c r="BM285" s="226" t="s">
        <v>2592</v>
      </c>
    </row>
    <row r="286" s="13" customFormat="1">
      <c r="A286" s="13"/>
      <c r="B286" s="233"/>
      <c r="C286" s="234"/>
      <c r="D286" s="235" t="s">
        <v>307</v>
      </c>
      <c r="E286" s="236" t="s">
        <v>21</v>
      </c>
      <c r="F286" s="237" t="s">
        <v>1434</v>
      </c>
      <c r="G286" s="234"/>
      <c r="H286" s="236" t="s">
        <v>21</v>
      </c>
      <c r="I286" s="238"/>
      <c r="J286" s="234"/>
      <c r="K286" s="234"/>
      <c r="L286" s="239"/>
      <c r="M286" s="240"/>
      <c r="N286" s="241"/>
      <c r="O286" s="241"/>
      <c r="P286" s="241"/>
      <c r="Q286" s="241"/>
      <c r="R286" s="241"/>
      <c r="S286" s="241"/>
      <c r="T286" s="242"/>
      <c r="U286" s="13"/>
      <c r="V286" s="13"/>
      <c r="W286" s="13"/>
      <c r="X286" s="13"/>
      <c r="Y286" s="13"/>
      <c r="Z286" s="13"/>
      <c r="AA286" s="13"/>
      <c r="AB286" s="13"/>
      <c r="AC286" s="13"/>
      <c r="AD286" s="13"/>
      <c r="AE286" s="13"/>
      <c r="AT286" s="243" t="s">
        <v>307</v>
      </c>
      <c r="AU286" s="243" t="s">
        <v>81</v>
      </c>
      <c r="AV286" s="13" t="s">
        <v>79</v>
      </c>
      <c r="AW286" s="13" t="s">
        <v>33</v>
      </c>
      <c r="AX286" s="13" t="s">
        <v>72</v>
      </c>
      <c r="AY286" s="243" t="s">
        <v>295</v>
      </c>
    </row>
    <row r="287" s="14" customFormat="1">
      <c r="A287" s="14"/>
      <c r="B287" s="244"/>
      <c r="C287" s="245"/>
      <c r="D287" s="235" t="s">
        <v>307</v>
      </c>
      <c r="E287" s="246" t="s">
        <v>21</v>
      </c>
      <c r="F287" s="247" t="s">
        <v>79</v>
      </c>
      <c r="G287" s="245"/>
      <c r="H287" s="248">
        <v>1</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307</v>
      </c>
      <c r="AU287" s="254" t="s">
        <v>81</v>
      </c>
      <c r="AV287" s="14" t="s">
        <v>81</v>
      </c>
      <c r="AW287" s="14" t="s">
        <v>33</v>
      </c>
      <c r="AX287" s="14" t="s">
        <v>72</v>
      </c>
      <c r="AY287" s="254" t="s">
        <v>295</v>
      </c>
    </row>
    <row r="288" s="15" customFormat="1">
      <c r="A288" s="15"/>
      <c r="B288" s="255"/>
      <c r="C288" s="256"/>
      <c r="D288" s="235" t="s">
        <v>307</v>
      </c>
      <c r="E288" s="257" t="s">
        <v>21</v>
      </c>
      <c r="F288" s="258" t="s">
        <v>312</v>
      </c>
      <c r="G288" s="256"/>
      <c r="H288" s="259">
        <v>1</v>
      </c>
      <c r="I288" s="260"/>
      <c r="J288" s="256"/>
      <c r="K288" s="256"/>
      <c r="L288" s="261"/>
      <c r="M288" s="262"/>
      <c r="N288" s="263"/>
      <c r="O288" s="263"/>
      <c r="P288" s="263"/>
      <c r="Q288" s="263"/>
      <c r="R288" s="263"/>
      <c r="S288" s="263"/>
      <c r="T288" s="264"/>
      <c r="U288" s="15"/>
      <c r="V288" s="15"/>
      <c r="W288" s="15"/>
      <c r="X288" s="15"/>
      <c r="Y288" s="15"/>
      <c r="Z288" s="15"/>
      <c r="AA288" s="15"/>
      <c r="AB288" s="15"/>
      <c r="AC288" s="15"/>
      <c r="AD288" s="15"/>
      <c r="AE288" s="15"/>
      <c r="AT288" s="265" t="s">
        <v>307</v>
      </c>
      <c r="AU288" s="265" t="s">
        <v>81</v>
      </c>
      <c r="AV288" s="15" t="s">
        <v>303</v>
      </c>
      <c r="AW288" s="15" t="s">
        <v>33</v>
      </c>
      <c r="AX288" s="15" t="s">
        <v>79</v>
      </c>
      <c r="AY288" s="265" t="s">
        <v>295</v>
      </c>
    </row>
    <row r="289" s="2" customFormat="1" ht="49.05" customHeight="1">
      <c r="A289" s="40"/>
      <c r="B289" s="41"/>
      <c r="C289" s="215" t="s">
        <v>1092</v>
      </c>
      <c r="D289" s="215" t="s">
        <v>298</v>
      </c>
      <c r="E289" s="216" t="s">
        <v>1449</v>
      </c>
      <c r="F289" s="217" t="s">
        <v>1450</v>
      </c>
      <c r="G289" s="218" t="s">
        <v>459</v>
      </c>
      <c r="H289" s="219">
        <v>2</v>
      </c>
      <c r="I289" s="220"/>
      <c r="J289" s="221">
        <f>ROUND(I289*H289,2)</f>
        <v>0</v>
      </c>
      <c r="K289" s="217" t="s">
        <v>302</v>
      </c>
      <c r="L289" s="46"/>
      <c r="M289" s="222" t="s">
        <v>21</v>
      </c>
      <c r="N289" s="223" t="s">
        <v>43</v>
      </c>
      <c r="O289" s="86"/>
      <c r="P289" s="224">
        <f>O289*H289</f>
        <v>0</v>
      </c>
      <c r="Q289" s="224">
        <v>0.00528</v>
      </c>
      <c r="R289" s="224">
        <f>Q289*H289</f>
        <v>0.01056</v>
      </c>
      <c r="S289" s="224">
        <v>0</v>
      </c>
      <c r="T289" s="225">
        <f>S289*H289</f>
        <v>0</v>
      </c>
      <c r="U289" s="40"/>
      <c r="V289" s="40"/>
      <c r="W289" s="40"/>
      <c r="X289" s="40"/>
      <c r="Y289" s="40"/>
      <c r="Z289" s="40"/>
      <c r="AA289" s="40"/>
      <c r="AB289" s="40"/>
      <c r="AC289" s="40"/>
      <c r="AD289" s="40"/>
      <c r="AE289" s="40"/>
      <c r="AR289" s="226" t="s">
        <v>373</v>
      </c>
      <c r="AT289" s="226" t="s">
        <v>298</v>
      </c>
      <c r="AU289" s="226" t="s">
        <v>81</v>
      </c>
      <c r="AY289" s="19" t="s">
        <v>295</v>
      </c>
      <c r="BE289" s="227">
        <f>IF(N289="základní",J289,0)</f>
        <v>0</v>
      </c>
      <c r="BF289" s="227">
        <f>IF(N289="snížená",J289,0)</f>
        <v>0</v>
      </c>
      <c r="BG289" s="227">
        <f>IF(N289="zákl. přenesená",J289,0)</f>
        <v>0</v>
      </c>
      <c r="BH289" s="227">
        <f>IF(N289="sníž. přenesená",J289,0)</f>
        <v>0</v>
      </c>
      <c r="BI289" s="227">
        <f>IF(N289="nulová",J289,0)</f>
        <v>0</v>
      </c>
      <c r="BJ289" s="19" t="s">
        <v>79</v>
      </c>
      <c r="BK289" s="227">
        <f>ROUND(I289*H289,2)</f>
        <v>0</v>
      </c>
      <c r="BL289" s="19" t="s">
        <v>373</v>
      </c>
      <c r="BM289" s="226" t="s">
        <v>2593</v>
      </c>
    </row>
    <row r="290" s="2" customFormat="1">
      <c r="A290" s="40"/>
      <c r="B290" s="41"/>
      <c r="C290" s="42"/>
      <c r="D290" s="228" t="s">
        <v>305</v>
      </c>
      <c r="E290" s="42"/>
      <c r="F290" s="229" t="s">
        <v>1452</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305</v>
      </c>
      <c r="AU290" s="19" t="s">
        <v>81</v>
      </c>
    </row>
    <row r="291" s="13" customFormat="1">
      <c r="A291" s="13"/>
      <c r="B291" s="233"/>
      <c r="C291" s="234"/>
      <c r="D291" s="235" t="s">
        <v>307</v>
      </c>
      <c r="E291" s="236" t="s">
        <v>21</v>
      </c>
      <c r="F291" s="237" t="s">
        <v>1434</v>
      </c>
      <c r="G291" s="234"/>
      <c r="H291" s="236" t="s">
        <v>21</v>
      </c>
      <c r="I291" s="238"/>
      <c r="J291" s="234"/>
      <c r="K291" s="234"/>
      <c r="L291" s="239"/>
      <c r="M291" s="240"/>
      <c r="N291" s="241"/>
      <c r="O291" s="241"/>
      <c r="P291" s="241"/>
      <c r="Q291" s="241"/>
      <c r="R291" s="241"/>
      <c r="S291" s="241"/>
      <c r="T291" s="242"/>
      <c r="U291" s="13"/>
      <c r="V291" s="13"/>
      <c r="W291" s="13"/>
      <c r="X291" s="13"/>
      <c r="Y291" s="13"/>
      <c r="Z291" s="13"/>
      <c r="AA291" s="13"/>
      <c r="AB291" s="13"/>
      <c r="AC291" s="13"/>
      <c r="AD291" s="13"/>
      <c r="AE291" s="13"/>
      <c r="AT291" s="243" t="s">
        <v>307</v>
      </c>
      <c r="AU291" s="243" t="s">
        <v>81</v>
      </c>
      <c r="AV291" s="13" t="s">
        <v>79</v>
      </c>
      <c r="AW291" s="13" t="s">
        <v>33</v>
      </c>
      <c r="AX291" s="13" t="s">
        <v>72</v>
      </c>
      <c r="AY291" s="243" t="s">
        <v>295</v>
      </c>
    </row>
    <row r="292" s="14" customFormat="1">
      <c r="A292" s="14"/>
      <c r="B292" s="244"/>
      <c r="C292" s="245"/>
      <c r="D292" s="235" t="s">
        <v>307</v>
      </c>
      <c r="E292" s="246" t="s">
        <v>21</v>
      </c>
      <c r="F292" s="247" t="s">
        <v>79</v>
      </c>
      <c r="G292" s="245"/>
      <c r="H292" s="248">
        <v>1</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307</v>
      </c>
      <c r="AU292" s="254" t="s">
        <v>81</v>
      </c>
      <c r="AV292" s="14" t="s">
        <v>81</v>
      </c>
      <c r="AW292" s="14" t="s">
        <v>33</v>
      </c>
      <c r="AX292" s="14" t="s">
        <v>72</v>
      </c>
      <c r="AY292" s="254" t="s">
        <v>295</v>
      </c>
    </row>
    <row r="293" s="13" customFormat="1">
      <c r="A293" s="13"/>
      <c r="B293" s="233"/>
      <c r="C293" s="234"/>
      <c r="D293" s="235" t="s">
        <v>307</v>
      </c>
      <c r="E293" s="236" t="s">
        <v>21</v>
      </c>
      <c r="F293" s="237" t="s">
        <v>2432</v>
      </c>
      <c r="G293" s="234"/>
      <c r="H293" s="236" t="s">
        <v>21</v>
      </c>
      <c r="I293" s="238"/>
      <c r="J293" s="234"/>
      <c r="K293" s="234"/>
      <c r="L293" s="239"/>
      <c r="M293" s="240"/>
      <c r="N293" s="241"/>
      <c r="O293" s="241"/>
      <c r="P293" s="241"/>
      <c r="Q293" s="241"/>
      <c r="R293" s="241"/>
      <c r="S293" s="241"/>
      <c r="T293" s="242"/>
      <c r="U293" s="13"/>
      <c r="V293" s="13"/>
      <c r="W293" s="13"/>
      <c r="X293" s="13"/>
      <c r="Y293" s="13"/>
      <c r="Z293" s="13"/>
      <c r="AA293" s="13"/>
      <c r="AB293" s="13"/>
      <c r="AC293" s="13"/>
      <c r="AD293" s="13"/>
      <c r="AE293" s="13"/>
      <c r="AT293" s="243" t="s">
        <v>307</v>
      </c>
      <c r="AU293" s="243" t="s">
        <v>81</v>
      </c>
      <c r="AV293" s="13" t="s">
        <v>79</v>
      </c>
      <c r="AW293" s="13" t="s">
        <v>33</v>
      </c>
      <c r="AX293" s="13" t="s">
        <v>72</v>
      </c>
      <c r="AY293" s="243" t="s">
        <v>295</v>
      </c>
    </row>
    <row r="294" s="14" customFormat="1">
      <c r="A294" s="14"/>
      <c r="B294" s="244"/>
      <c r="C294" s="245"/>
      <c r="D294" s="235" t="s">
        <v>307</v>
      </c>
      <c r="E294" s="246" t="s">
        <v>21</v>
      </c>
      <c r="F294" s="247" t="s">
        <v>79</v>
      </c>
      <c r="G294" s="245"/>
      <c r="H294" s="248">
        <v>1</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307</v>
      </c>
      <c r="AU294" s="254" t="s">
        <v>81</v>
      </c>
      <c r="AV294" s="14" t="s">
        <v>81</v>
      </c>
      <c r="AW294" s="14" t="s">
        <v>33</v>
      </c>
      <c r="AX294" s="14" t="s">
        <v>72</v>
      </c>
      <c r="AY294" s="254" t="s">
        <v>295</v>
      </c>
    </row>
    <row r="295" s="15" customFormat="1">
      <c r="A295" s="15"/>
      <c r="B295" s="255"/>
      <c r="C295" s="256"/>
      <c r="D295" s="235" t="s">
        <v>307</v>
      </c>
      <c r="E295" s="257" t="s">
        <v>21</v>
      </c>
      <c r="F295" s="258" t="s">
        <v>312</v>
      </c>
      <c r="G295" s="256"/>
      <c r="H295" s="259">
        <v>2</v>
      </c>
      <c r="I295" s="260"/>
      <c r="J295" s="256"/>
      <c r="K295" s="256"/>
      <c r="L295" s="261"/>
      <c r="M295" s="262"/>
      <c r="N295" s="263"/>
      <c r="O295" s="263"/>
      <c r="P295" s="263"/>
      <c r="Q295" s="263"/>
      <c r="R295" s="263"/>
      <c r="S295" s="263"/>
      <c r="T295" s="264"/>
      <c r="U295" s="15"/>
      <c r="V295" s="15"/>
      <c r="W295" s="15"/>
      <c r="X295" s="15"/>
      <c r="Y295" s="15"/>
      <c r="Z295" s="15"/>
      <c r="AA295" s="15"/>
      <c r="AB295" s="15"/>
      <c r="AC295" s="15"/>
      <c r="AD295" s="15"/>
      <c r="AE295" s="15"/>
      <c r="AT295" s="265" t="s">
        <v>307</v>
      </c>
      <c r="AU295" s="265" t="s">
        <v>81</v>
      </c>
      <c r="AV295" s="15" t="s">
        <v>303</v>
      </c>
      <c r="AW295" s="15" t="s">
        <v>33</v>
      </c>
      <c r="AX295" s="15" t="s">
        <v>79</v>
      </c>
      <c r="AY295" s="265" t="s">
        <v>295</v>
      </c>
    </row>
    <row r="296" s="2" customFormat="1" ht="44.25" customHeight="1">
      <c r="A296" s="40"/>
      <c r="B296" s="41"/>
      <c r="C296" s="215" t="s">
        <v>1098</v>
      </c>
      <c r="D296" s="215" t="s">
        <v>298</v>
      </c>
      <c r="E296" s="216" t="s">
        <v>1050</v>
      </c>
      <c r="F296" s="217" t="s">
        <v>1051</v>
      </c>
      <c r="G296" s="218" t="s">
        <v>348</v>
      </c>
      <c r="H296" s="219">
        <v>1.0209999999999999</v>
      </c>
      <c r="I296" s="220"/>
      <c r="J296" s="221">
        <f>ROUND(I296*H296,2)</f>
        <v>0</v>
      </c>
      <c r="K296" s="217" t="s">
        <v>302</v>
      </c>
      <c r="L296" s="46"/>
      <c r="M296" s="222" t="s">
        <v>21</v>
      </c>
      <c r="N296" s="223" t="s">
        <v>43</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373</v>
      </c>
      <c r="AT296" s="226" t="s">
        <v>298</v>
      </c>
      <c r="AU296" s="226" t="s">
        <v>81</v>
      </c>
      <c r="AY296" s="19" t="s">
        <v>295</v>
      </c>
      <c r="BE296" s="227">
        <f>IF(N296="základní",J296,0)</f>
        <v>0</v>
      </c>
      <c r="BF296" s="227">
        <f>IF(N296="snížená",J296,0)</f>
        <v>0</v>
      </c>
      <c r="BG296" s="227">
        <f>IF(N296="zákl. přenesená",J296,0)</f>
        <v>0</v>
      </c>
      <c r="BH296" s="227">
        <f>IF(N296="sníž. přenesená",J296,0)</f>
        <v>0</v>
      </c>
      <c r="BI296" s="227">
        <f>IF(N296="nulová",J296,0)</f>
        <v>0</v>
      </c>
      <c r="BJ296" s="19" t="s">
        <v>79</v>
      </c>
      <c r="BK296" s="227">
        <f>ROUND(I296*H296,2)</f>
        <v>0</v>
      </c>
      <c r="BL296" s="19" t="s">
        <v>373</v>
      </c>
      <c r="BM296" s="226" t="s">
        <v>2594</v>
      </c>
    </row>
    <row r="297" s="2" customFormat="1">
      <c r="A297" s="40"/>
      <c r="B297" s="41"/>
      <c r="C297" s="42"/>
      <c r="D297" s="228" t="s">
        <v>305</v>
      </c>
      <c r="E297" s="42"/>
      <c r="F297" s="229" t="s">
        <v>1053</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305</v>
      </c>
      <c r="AU297" s="19" t="s">
        <v>81</v>
      </c>
    </row>
    <row r="298" s="12" customFormat="1" ht="22.8" customHeight="1">
      <c r="A298" s="12"/>
      <c r="B298" s="199"/>
      <c r="C298" s="200"/>
      <c r="D298" s="201" t="s">
        <v>71</v>
      </c>
      <c r="E298" s="213" t="s">
        <v>391</v>
      </c>
      <c r="F298" s="213" t="s">
        <v>392</v>
      </c>
      <c r="G298" s="200"/>
      <c r="H298" s="200"/>
      <c r="I298" s="203"/>
      <c r="J298" s="214">
        <f>BK298</f>
        <v>0</v>
      </c>
      <c r="K298" s="200"/>
      <c r="L298" s="205"/>
      <c r="M298" s="206"/>
      <c r="N298" s="207"/>
      <c r="O298" s="207"/>
      <c r="P298" s="208">
        <f>SUM(P299:P331)</f>
        <v>0</v>
      </c>
      <c r="Q298" s="207"/>
      <c r="R298" s="208">
        <f>SUM(R299:R331)</f>
        <v>0.07263</v>
      </c>
      <c r="S298" s="207"/>
      <c r="T298" s="209">
        <f>SUM(T299:T331)</f>
        <v>0</v>
      </c>
      <c r="U298" s="12"/>
      <c r="V298" s="12"/>
      <c r="W298" s="12"/>
      <c r="X298" s="12"/>
      <c r="Y298" s="12"/>
      <c r="Z298" s="12"/>
      <c r="AA298" s="12"/>
      <c r="AB298" s="12"/>
      <c r="AC298" s="12"/>
      <c r="AD298" s="12"/>
      <c r="AE298" s="12"/>
      <c r="AR298" s="210" t="s">
        <v>81</v>
      </c>
      <c r="AT298" s="211" t="s">
        <v>71</v>
      </c>
      <c r="AU298" s="211" t="s">
        <v>79</v>
      </c>
      <c r="AY298" s="210" t="s">
        <v>295</v>
      </c>
      <c r="BK298" s="212">
        <f>SUM(BK299:BK331)</f>
        <v>0</v>
      </c>
    </row>
    <row r="299" s="2" customFormat="1" ht="37.8" customHeight="1">
      <c r="A299" s="40"/>
      <c r="B299" s="41"/>
      <c r="C299" s="215" t="s">
        <v>1102</v>
      </c>
      <c r="D299" s="215" t="s">
        <v>298</v>
      </c>
      <c r="E299" s="216" t="s">
        <v>2439</v>
      </c>
      <c r="F299" s="217" t="s">
        <v>2440</v>
      </c>
      <c r="G299" s="218" t="s">
        <v>459</v>
      </c>
      <c r="H299" s="219">
        <v>2</v>
      </c>
      <c r="I299" s="220"/>
      <c r="J299" s="221">
        <f>ROUND(I299*H299,2)</f>
        <v>0</v>
      </c>
      <c r="K299" s="217" t="s">
        <v>302</v>
      </c>
      <c r="L299" s="46"/>
      <c r="M299" s="222" t="s">
        <v>21</v>
      </c>
      <c r="N299" s="223" t="s">
        <v>43</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373</v>
      </c>
      <c r="AT299" s="226" t="s">
        <v>298</v>
      </c>
      <c r="AU299" s="226" t="s">
        <v>81</v>
      </c>
      <c r="AY299" s="19" t="s">
        <v>295</v>
      </c>
      <c r="BE299" s="227">
        <f>IF(N299="základní",J299,0)</f>
        <v>0</v>
      </c>
      <c r="BF299" s="227">
        <f>IF(N299="snížená",J299,0)</f>
        <v>0</v>
      </c>
      <c r="BG299" s="227">
        <f>IF(N299="zákl. přenesená",J299,0)</f>
        <v>0</v>
      </c>
      <c r="BH299" s="227">
        <f>IF(N299="sníž. přenesená",J299,0)</f>
        <v>0</v>
      </c>
      <c r="BI299" s="227">
        <f>IF(N299="nulová",J299,0)</f>
        <v>0</v>
      </c>
      <c r="BJ299" s="19" t="s">
        <v>79</v>
      </c>
      <c r="BK299" s="227">
        <f>ROUND(I299*H299,2)</f>
        <v>0</v>
      </c>
      <c r="BL299" s="19" t="s">
        <v>373</v>
      </c>
      <c r="BM299" s="226" t="s">
        <v>2595</v>
      </c>
    </row>
    <row r="300" s="2" customFormat="1">
      <c r="A300" s="40"/>
      <c r="B300" s="41"/>
      <c r="C300" s="42"/>
      <c r="D300" s="228" t="s">
        <v>305</v>
      </c>
      <c r="E300" s="42"/>
      <c r="F300" s="229" t="s">
        <v>2442</v>
      </c>
      <c r="G300" s="42"/>
      <c r="H300" s="42"/>
      <c r="I300" s="230"/>
      <c r="J300" s="42"/>
      <c r="K300" s="42"/>
      <c r="L300" s="46"/>
      <c r="M300" s="231"/>
      <c r="N300" s="232"/>
      <c r="O300" s="86"/>
      <c r="P300" s="86"/>
      <c r="Q300" s="86"/>
      <c r="R300" s="86"/>
      <c r="S300" s="86"/>
      <c r="T300" s="87"/>
      <c r="U300" s="40"/>
      <c r="V300" s="40"/>
      <c r="W300" s="40"/>
      <c r="X300" s="40"/>
      <c r="Y300" s="40"/>
      <c r="Z300" s="40"/>
      <c r="AA300" s="40"/>
      <c r="AB300" s="40"/>
      <c r="AC300" s="40"/>
      <c r="AD300" s="40"/>
      <c r="AE300" s="40"/>
      <c r="AT300" s="19" t="s">
        <v>305</v>
      </c>
      <c r="AU300" s="19" t="s">
        <v>81</v>
      </c>
    </row>
    <row r="301" s="14" customFormat="1">
      <c r="A301" s="14"/>
      <c r="B301" s="244"/>
      <c r="C301" s="245"/>
      <c r="D301" s="235" t="s">
        <v>307</v>
      </c>
      <c r="E301" s="246" t="s">
        <v>21</v>
      </c>
      <c r="F301" s="247" t="s">
        <v>2443</v>
      </c>
      <c r="G301" s="245"/>
      <c r="H301" s="248">
        <v>1</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307</v>
      </c>
      <c r="AU301" s="254" t="s">
        <v>81</v>
      </c>
      <c r="AV301" s="14" t="s">
        <v>81</v>
      </c>
      <c r="AW301" s="14" t="s">
        <v>33</v>
      </c>
      <c r="AX301" s="14" t="s">
        <v>72</v>
      </c>
      <c r="AY301" s="254" t="s">
        <v>295</v>
      </c>
    </row>
    <row r="302" s="14" customFormat="1">
      <c r="A302" s="14"/>
      <c r="B302" s="244"/>
      <c r="C302" s="245"/>
      <c r="D302" s="235" t="s">
        <v>307</v>
      </c>
      <c r="E302" s="246" t="s">
        <v>21</v>
      </c>
      <c r="F302" s="247" t="s">
        <v>2444</v>
      </c>
      <c r="G302" s="245"/>
      <c r="H302" s="248">
        <v>1</v>
      </c>
      <c r="I302" s="249"/>
      <c r="J302" s="245"/>
      <c r="K302" s="245"/>
      <c r="L302" s="250"/>
      <c r="M302" s="251"/>
      <c r="N302" s="252"/>
      <c r="O302" s="252"/>
      <c r="P302" s="252"/>
      <c r="Q302" s="252"/>
      <c r="R302" s="252"/>
      <c r="S302" s="252"/>
      <c r="T302" s="253"/>
      <c r="U302" s="14"/>
      <c r="V302" s="14"/>
      <c r="W302" s="14"/>
      <c r="X302" s="14"/>
      <c r="Y302" s="14"/>
      <c r="Z302" s="14"/>
      <c r="AA302" s="14"/>
      <c r="AB302" s="14"/>
      <c r="AC302" s="14"/>
      <c r="AD302" s="14"/>
      <c r="AE302" s="14"/>
      <c r="AT302" s="254" t="s">
        <v>307</v>
      </c>
      <c r="AU302" s="254" t="s">
        <v>81</v>
      </c>
      <c r="AV302" s="14" t="s">
        <v>81</v>
      </c>
      <c r="AW302" s="14" t="s">
        <v>33</v>
      </c>
      <c r="AX302" s="14" t="s">
        <v>72</v>
      </c>
      <c r="AY302" s="254" t="s">
        <v>295</v>
      </c>
    </row>
    <row r="303" s="15" customFormat="1">
      <c r="A303" s="15"/>
      <c r="B303" s="255"/>
      <c r="C303" s="256"/>
      <c r="D303" s="235" t="s">
        <v>307</v>
      </c>
      <c r="E303" s="257" t="s">
        <v>21</v>
      </c>
      <c r="F303" s="258" t="s">
        <v>312</v>
      </c>
      <c r="G303" s="256"/>
      <c r="H303" s="259">
        <v>2</v>
      </c>
      <c r="I303" s="260"/>
      <c r="J303" s="256"/>
      <c r="K303" s="256"/>
      <c r="L303" s="261"/>
      <c r="M303" s="262"/>
      <c r="N303" s="263"/>
      <c r="O303" s="263"/>
      <c r="P303" s="263"/>
      <c r="Q303" s="263"/>
      <c r="R303" s="263"/>
      <c r="S303" s="263"/>
      <c r="T303" s="264"/>
      <c r="U303" s="15"/>
      <c r="V303" s="15"/>
      <c r="W303" s="15"/>
      <c r="X303" s="15"/>
      <c r="Y303" s="15"/>
      <c r="Z303" s="15"/>
      <c r="AA303" s="15"/>
      <c r="AB303" s="15"/>
      <c r="AC303" s="15"/>
      <c r="AD303" s="15"/>
      <c r="AE303" s="15"/>
      <c r="AT303" s="265" t="s">
        <v>307</v>
      </c>
      <c r="AU303" s="265" t="s">
        <v>81</v>
      </c>
      <c r="AV303" s="15" t="s">
        <v>303</v>
      </c>
      <c r="AW303" s="15" t="s">
        <v>33</v>
      </c>
      <c r="AX303" s="15" t="s">
        <v>79</v>
      </c>
      <c r="AY303" s="265" t="s">
        <v>295</v>
      </c>
    </row>
    <row r="304" s="2" customFormat="1" ht="24.15" customHeight="1">
      <c r="A304" s="40"/>
      <c r="B304" s="41"/>
      <c r="C304" s="286" t="s">
        <v>1109</v>
      </c>
      <c r="D304" s="286" t="s">
        <v>947</v>
      </c>
      <c r="E304" s="287" t="s">
        <v>2445</v>
      </c>
      <c r="F304" s="288" t="s">
        <v>2446</v>
      </c>
      <c r="G304" s="289" t="s">
        <v>459</v>
      </c>
      <c r="H304" s="290">
        <v>1</v>
      </c>
      <c r="I304" s="291"/>
      <c r="J304" s="292">
        <f>ROUND(I304*H304,2)</f>
        <v>0</v>
      </c>
      <c r="K304" s="288" t="s">
        <v>302</v>
      </c>
      <c r="L304" s="293"/>
      <c r="M304" s="294" t="s">
        <v>21</v>
      </c>
      <c r="N304" s="295" t="s">
        <v>43</v>
      </c>
      <c r="O304" s="86"/>
      <c r="P304" s="224">
        <f>O304*H304</f>
        <v>0</v>
      </c>
      <c r="Q304" s="224">
        <v>0.017500000000000002</v>
      </c>
      <c r="R304" s="224">
        <f>Q304*H304</f>
        <v>0.017500000000000002</v>
      </c>
      <c r="S304" s="224">
        <v>0</v>
      </c>
      <c r="T304" s="225">
        <f>S304*H304</f>
        <v>0</v>
      </c>
      <c r="U304" s="40"/>
      <c r="V304" s="40"/>
      <c r="W304" s="40"/>
      <c r="X304" s="40"/>
      <c r="Y304" s="40"/>
      <c r="Z304" s="40"/>
      <c r="AA304" s="40"/>
      <c r="AB304" s="40"/>
      <c r="AC304" s="40"/>
      <c r="AD304" s="40"/>
      <c r="AE304" s="40"/>
      <c r="AR304" s="226" t="s">
        <v>997</v>
      </c>
      <c r="AT304" s="226" t="s">
        <v>947</v>
      </c>
      <c r="AU304" s="226" t="s">
        <v>81</v>
      </c>
      <c r="AY304" s="19" t="s">
        <v>295</v>
      </c>
      <c r="BE304" s="227">
        <f>IF(N304="základní",J304,0)</f>
        <v>0</v>
      </c>
      <c r="BF304" s="227">
        <f>IF(N304="snížená",J304,0)</f>
        <v>0</v>
      </c>
      <c r="BG304" s="227">
        <f>IF(N304="zákl. přenesená",J304,0)</f>
        <v>0</v>
      </c>
      <c r="BH304" s="227">
        <f>IF(N304="sníž. přenesená",J304,0)</f>
        <v>0</v>
      </c>
      <c r="BI304" s="227">
        <f>IF(N304="nulová",J304,0)</f>
        <v>0</v>
      </c>
      <c r="BJ304" s="19" t="s">
        <v>79</v>
      </c>
      <c r="BK304" s="227">
        <f>ROUND(I304*H304,2)</f>
        <v>0</v>
      </c>
      <c r="BL304" s="19" t="s">
        <v>373</v>
      </c>
      <c r="BM304" s="226" t="s">
        <v>2596</v>
      </c>
    </row>
    <row r="305" s="14" customFormat="1">
      <c r="A305" s="14"/>
      <c r="B305" s="244"/>
      <c r="C305" s="245"/>
      <c r="D305" s="235" t="s">
        <v>307</v>
      </c>
      <c r="E305" s="246" t="s">
        <v>21</v>
      </c>
      <c r="F305" s="247" t="s">
        <v>2443</v>
      </c>
      <c r="G305" s="245"/>
      <c r="H305" s="248">
        <v>1</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307</v>
      </c>
      <c r="AU305" s="254" t="s">
        <v>81</v>
      </c>
      <c r="AV305" s="14" t="s">
        <v>81</v>
      </c>
      <c r="AW305" s="14" t="s">
        <v>33</v>
      </c>
      <c r="AX305" s="14" t="s">
        <v>72</v>
      </c>
      <c r="AY305" s="254" t="s">
        <v>295</v>
      </c>
    </row>
    <row r="306" s="15" customFormat="1">
      <c r="A306" s="15"/>
      <c r="B306" s="255"/>
      <c r="C306" s="256"/>
      <c r="D306" s="235" t="s">
        <v>307</v>
      </c>
      <c r="E306" s="257" t="s">
        <v>21</v>
      </c>
      <c r="F306" s="258" t="s">
        <v>312</v>
      </c>
      <c r="G306" s="256"/>
      <c r="H306" s="259">
        <v>1</v>
      </c>
      <c r="I306" s="260"/>
      <c r="J306" s="256"/>
      <c r="K306" s="256"/>
      <c r="L306" s="261"/>
      <c r="M306" s="262"/>
      <c r="N306" s="263"/>
      <c r="O306" s="263"/>
      <c r="P306" s="263"/>
      <c r="Q306" s="263"/>
      <c r="R306" s="263"/>
      <c r="S306" s="263"/>
      <c r="T306" s="264"/>
      <c r="U306" s="15"/>
      <c r="V306" s="15"/>
      <c r="W306" s="15"/>
      <c r="X306" s="15"/>
      <c r="Y306" s="15"/>
      <c r="Z306" s="15"/>
      <c r="AA306" s="15"/>
      <c r="AB306" s="15"/>
      <c r="AC306" s="15"/>
      <c r="AD306" s="15"/>
      <c r="AE306" s="15"/>
      <c r="AT306" s="265" t="s">
        <v>307</v>
      </c>
      <c r="AU306" s="265" t="s">
        <v>81</v>
      </c>
      <c r="AV306" s="15" t="s">
        <v>303</v>
      </c>
      <c r="AW306" s="15" t="s">
        <v>33</v>
      </c>
      <c r="AX306" s="15" t="s">
        <v>79</v>
      </c>
      <c r="AY306" s="265" t="s">
        <v>295</v>
      </c>
    </row>
    <row r="307" s="2" customFormat="1" ht="24.15" customHeight="1">
      <c r="A307" s="40"/>
      <c r="B307" s="41"/>
      <c r="C307" s="286" t="s">
        <v>1114</v>
      </c>
      <c r="D307" s="286" t="s">
        <v>947</v>
      </c>
      <c r="E307" s="287" t="s">
        <v>2448</v>
      </c>
      <c r="F307" s="288" t="s">
        <v>2449</v>
      </c>
      <c r="G307" s="289" t="s">
        <v>459</v>
      </c>
      <c r="H307" s="290">
        <v>1</v>
      </c>
      <c r="I307" s="291"/>
      <c r="J307" s="292">
        <f>ROUND(I307*H307,2)</f>
        <v>0</v>
      </c>
      <c r="K307" s="288" t="s">
        <v>302</v>
      </c>
      <c r="L307" s="293"/>
      <c r="M307" s="294" t="s">
        <v>21</v>
      </c>
      <c r="N307" s="295" t="s">
        <v>43</v>
      </c>
      <c r="O307" s="86"/>
      <c r="P307" s="224">
        <f>O307*H307</f>
        <v>0</v>
      </c>
      <c r="Q307" s="224">
        <v>0.021000000000000001</v>
      </c>
      <c r="R307" s="224">
        <f>Q307*H307</f>
        <v>0.021000000000000001</v>
      </c>
      <c r="S307" s="224">
        <v>0</v>
      </c>
      <c r="T307" s="225">
        <f>S307*H307</f>
        <v>0</v>
      </c>
      <c r="U307" s="40"/>
      <c r="V307" s="40"/>
      <c r="W307" s="40"/>
      <c r="X307" s="40"/>
      <c r="Y307" s="40"/>
      <c r="Z307" s="40"/>
      <c r="AA307" s="40"/>
      <c r="AB307" s="40"/>
      <c r="AC307" s="40"/>
      <c r="AD307" s="40"/>
      <c r="AE307" s="40"/>
      <c r="AR307" s="226" t="s">
        <v>997</v>
      </c>
      <c r="AT307" s="226" t="s">
        <v>947</v>
      </c>
      <c r="AU307" s="226" t="s">
        <v>81</v>
      </c>
      <c r="AY307" s="19" t="s">
        <v>295</v>
      </c>
      <c r="BE307" s="227">
        <f>IF(N307="základní",J307,0)</f>
        <v>0</v>
      </c>
      <c r="BF307" s="227">
        <f>IF(N307="snížená",J307,0)</f>
        <v>0</v>
      </c>
      <c r="BG307" s="227">
        <f>IF(N307="zákl. přenesená",J307,0)</f>
        <v>0</v>
      </c>
      <c r="BH307" s="227">
        <f>IF(N307="sníž. přenesená",J307,0)</f>
        <v>0</v>
      </c>
      <c r="BI307" s="227">
        <f>IF(N307="nulová",J307,0)</f>
        <v>0</v>
      </c>
      <c r="BJ307" s="19" t="s">
        <v>79</v>
      </c>
      <c r="BK307" s="227">
        <f>ROUND(I307*H307,2)</f>
        <v>0</v>
      </c>
      <c r="BL307" s="19" t="s">
        <v>373</v>
      </c>
      <c r="BM307" s="226" t="s">
        <v>2597</v>
      </c>
    </row>
    <row r="308" s="14" customFormat="1">
      <c r="A308" s="14"/>
      <c r="B308" s="244"/>
      <c r="C308" s="245"/>
      <c r="D308" s="235" t="s">
        <v>307</v>
      </c>
      <c r="E308" s="246" t="s">
        <v>21</v>
      </c>
      <c r="F308" s="247" t="s">
        <v>2444</v>
      </c>
      <c r="G308" s="245"/>
      <c r="H308" s="248">
        <v>1</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307</v>
      </c>
      <c r="AU308" s="254" t="s">
        <v>81</v>
      </c>
      <c r="AV308" s="14" t="s">
        <v>81</v>
      </c>
      <c r="AW308" s="14" t="s">
        <v>33</v>
      </c>
      <c r="AX308" s="14" t="s">
        <v>72</v>
      </c>
      <c r="AY308" s="254" t="s">
        <v>295</v>
      </c>
    </row>
    <row r="309" s="15" customFormat="1">
      <c r="A309" s="15"/>
      <c r="B309" s="255"/>
      <c r="C309" s="256"/>
      <c r="D309" s="235" t="s">
        <v>307</v>
      </c>
      <c r="E309" s="257" t="s">
        <v>21</v>
      </c>
      <c r="F309" s="258" t="s">
        <v>312</v>
      </c>
      <c r="G309" s="256"/>
      <c r="H309" s="259">
        <v>1</v>
      </c>
      <c r="I309" s="260"/>
      <c r="J309" s="256"/>
      <c r="K309" s="256"/>
      <c r="L309" s="261"/>
      <c r="M309" s="262"/>
      <c r="N309" s="263"/>
      <c r="O309" s="263"/>
      <c r="P309" s="263"/>
      <c r="Q309" s="263"/>
      <c r="R309" s="263"/>
      <c r="S309" s="263"/>
      <c r="T309" s="264"/>
      <c r="U309" s="15"/>
      <c r="V309" s="15"/>
      <c r="W309" s="15"/>
      <c r="X309" s="15"/>
      <c r="Y309" s="15"/>
      <c r="Z309" s="15"/>
      <c r="AA309" s="15"/>
      <c r="AB309" s="15"/>
      <c r="AC309" s="15"/>
      <c r="AD309" s="15"/>
      <c r="AE309" s="15"/>
      <c r="AT309" s="265" t="s">
        <v>307</v>
      </c>
      <c r="AU309" s="265" t="s">
        <v>81</v>
      </c>
      <c r="AV309" s="15" t="s">
        <v>303</v>
      </c>
      <c r="AW309" s="15" t="s">
        <v>33</v>
      </c>
      <c r="AX309" s="15" t="s">
        <v>79</v>
      </c>
      <c r="AY309" s="265" t="s">
        <v>295</v>
      </c>
    </row>
    <row r="310" s="2" customFormat="1" ht="37.8" customHeight="1">
      <c r="A310" s="40"/>
      <c r="B310" s="41"/>
      <c r="C310" s="215" t="s">
        <v>1119</v>
      </c>
      <c r="D310" s="215" t="s">
        <v>298</v>
      </c>
      <c r="E310" s="216" t="s">
        <v>1055</v>
      </c>
      <c r="F310" s="217" t="s">
        <v>1056</v>
      </c>
      <c r="G310" s="218" t="s">
        <v>459</v>
      </c>
      <c r="H310" s="219">
        <v>1</v>
      </c>
      <c r="I310" s="220"/>
      <c r="J310" s="221">
        <f>ROUND(I310*H310,2)</f>
        <v>0</v>
      </c>
      <c r="K310" s="217" t="s">
        <v>302</v>
      </c>
      <c r="L310" s="46"/>
      <c r="M310" s="222" t="s">
        <v>21</v>
      </c>
      <c r="N310" s="223" t="s">
        <v>43</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373</v>
      </c>
      <c r="AT310" s="226" t="s">
        <v>298</v>
      </c>
      <c r="AU310" s="226" t="s">
        <v>81</v>
      </c>
      <c r="AY310" s="19" t="s">
        <v>295</v>
      </c>
      <c r="BE310" s="227">
        <f>IF(N310="základní",J310,0)</f>
        <v>0</v>
      </c>
      <c r="BF310" s="227">
        <f>IF(N310="snížená",J310,0)</f>
        <v>0</v>
      </c>
      <c r="BG310" s="227">
        <f>IF(N310="zákl. přenesená",J310,0)</f>
        <v>0</v>
      </c>
      <c r="BH310" s="227">
        <f>IF(N310="sníž. přenesená",J310,0)</f>
        <v>0</v>
      </c>
      <c r="BI310" s="227">
        <f>IF(N310="nulová",J310,0)</f>
        <v>0</v>
      </c>
      <c r="BJ310" s="19" t="s">
        <v>79</v>
      </c>
      <c r="BK310" s="227">
        <f>ROUND(I310*H310,2)</f>
        <v>0</v>
      </c>
      <c r="BL310" s="19" t="s">
        <v>373</v>
      </c>
      <c r="BM310" s="226" t="s">
        <v>2598</v>
      </c>
    </row>
    <row r="311" s="2" customFormat="1">
      <c r="A311" s="40"/>
      <c r="B311" s="41"/>
      <c r="C311" s="42"/>
      <c r="D311" s="228" t="s">
        <v>305</v>
      </c>
      <c r="E311" s="42"/>
      <c r="F311" s="229" t="s">
        <v>1058</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305</v>
      </c>
      <c r="AU311" s="19" t="s">
        <v>81</v>
      </c>
    </row>
    <row r="312" s="14" customFormat="1">
      <c r="A312" s="14"/>
      <c r="B312" s="244"/>
      <c r="C312" s="245"/>
      <c r="D312" s="235" t="s">
        <v>307</v>
      </c>
      <c r="E312" s="246" t="s">
        <v>21</v>
      </c>
      <c r="F312" s="247" t="s">
        <v>1082</v>
      </c>
      <c r="G312" s="245"/>
      <c r="H312" s="248">
        <v>1</v>
      </c>
      <c r="I312" s="249"/>
      <c r="J312" s="245"/>
      <c r="K312" s="245"/>
      <c r="L312" s="250"/>
      <c r="M312" s="251"/>
      <c r="N312" s="252"/>
      <c r="O312" s="252"/>
      <c r="P312" s="252"/>
      <c r="Q312" s="252"/>
      <c r="R312" s="252"/>
      <c r="S312" s="252"/>
      <c r="T312" s="253"/>
      <c r="U312" s="14"/>
      <c r="V312" s="14"/>
      <c r="W312" s="14"/>
      <c r="X312" s="14"/>
      <c r="Y312" s="14"/>
      <c r="Z312" s="14"/>
      <c r="AA312" s="14"/>
      <c r="AB312" s="14"/>
      <c r="AC312" s="14"/>
      <c r="AD312" s="14"/>
      <c r="AE312" s="14"/>
      <c r="AT312" s="254" t="s">
        <v>307</v>
      </c>
      <c r="AU312" s="254" t="s">
        <v>81</v>
      </c>
      <c r="AV312" s="14" t="s">
        <v>81</v>
      </c>
      <c r="AW312" s="14" t="s">
        <v>33</v>
      </c>
      <c r="AX312" s="14" t="s">
        <v>72</v>
      </c>
      <c r="AY312" s="254" t="s">
        <v>295</v>
      </c>
    </row>
    <row r="313" s="15" customFormat="1">
      <c r="A313" s="15"/>
      <c r="B313" s="255"/>
      <c r="C313" s="256"/>
      <c r="D313" s="235" t="s">
        <v>307</v>
      </c>
      <c r="E313" s="257" t="s">
        <v>21</v>
      </c>
      <c r="F313" s="258" t="s">
        <v>312</v>
      </c>
      <c r="G313" s="256"/>
      <c r="H313" s="259">
        <v>1</v>
      </c>
      <c r="I313" s="260"/>
      <c r="J313" s="256"/>
      <c r="K313" s="256"/>
      <c r="L313" s="261"/>
      <c r="M313" s="262"/>
      <c r="N313" s="263"/>
      <c r="O313" s="263"/>
      <c r="P313" s="263"/>
      <c r="Q313" s="263"/>
      <c r="R313" s="263"/>
      <c r="S313" s="263"/>
      <c r="T313" s="264"/>
      <c r="U313" s="15"/>
      <c r="V313" s="15"/>
      <c r="W313" s="15"/>
      <c r="X313" s="15"/>
      <c r="Y313" s="15"/>
      <c r="Z313" s="15"/>
      <c r="AA313" s="15"/>
      <c r="AB313" s="15"/>
      <c r="AC313" s="15"/>
      <c r="AD313" s="15"/>
      <c r="AE313" s="15"/>
      <c r="AT313" s="265" t="s">
        <v>307</v>
      </c>
      <c r="AU313" s="265" t="s">
        <v>81</v>
      </c>
      <c r="AV313" s="15" t="s">
        <v>303</v>
      </c>
      <c r="AW313" s="15" t="s">
        <v>33</v>
      </c>
      <c r="AX313" s="15" t="s">
        <v>79</v>
      </c>
      <c r="AY313" s="265" t="s">
        <v>295</v>
      </c>
    </row>
    <row r="314" s="2" customFormat="1" ht="33" customHeight="1">
      <c r="A314" s="40"/>
      <c r="B314" s="41"/>
      <c r="C314" s="286" t="s">
        <v>1124</v>
      </c>
      <c r="D314" s="286" t="s">
        <v>947</v>
      </c>
      <c r="E314" s="287" t="s">
        <v>1061</v>
      </c>
      <c r="F314" s="288" t="s">
        <v>1062</v>
      </c>
      <c r="G314" s="289" t="s">
        <v>459</v>
      </c>
      <c r="H314" s="290">
        <v>1</v>
      </c>
      <c r="I314" s="291"/>
      <c r="J314" s="292">
        <f>ROUND(I314*H314,2)</f>
        <v>0</v>
      </c>
      <c r="K314" s="288" t="s">
        <v>302</v>
      </c>
      <c r="L314" s="293"/>
      <c r="M314" s="294" t="s">
        <v>21</v>
      </c>
      <c r="N314" s="295" t="s">
        <v>43</v>
      </c>
      <c r="O314" s="86"/>
      <c r="P314" s="224">
        <f>O314*H314</f>
        <v>0</v>
      </c>
      <c r="Q314" s="224">
        <v>0.0195</v>
      </c>
      <c r="R314" s="224">
        <f>Q314*H314</f>
        <v>0.0195</v>
      </c>
      <c r="S314" s="224">
        <v>0</v>
      </c>
      <c r="T314" s="225">
        <f>S314*H314</f>
        <v>0</v>
      </c>
      <c r="U314" s="40"/>
      <c r="V314" s="40"/>
      <c r="W314" s="40"/>
      <c r="X314" s="40"/>
      <c r="Y314" s="40"/>
      <c r="Z314" s="40"/>
      <c r="AA314" s="40"/>
      <c r="AB314" s="40"/>
      <c r="AC314" s="40"/>
      <c r="AD314" s="40"/>
      <c r="AE314" s="40"/>
      <c r="AR314" s="226" t="s">
        <v>997</v>
      </c>
      <c r="AT314" s="226" t="s">
        <v>947</v>
      </c>
      <c r="AU314" s="226" t="s">
        <v>81</v>
      </c>
      <c r="AY314" s="19" t="s">
        <v>295</v>
      </c>
      <c r="BE314" s="227">
        <f>IF(N314="základní",J314,0)</f>
        <v>0</v>
      </c>
      <c r="BF314" s="227">
        <f>IF(N314="snížená",J314,0)</f>
        <v>0</v>
      </c>
      <c r="BG314" s="227">
        <f>IF(N314="zákl. přenesená",J314,0)</f>
        <v>0</v>
      </c>
      <c r="BH314" s="227">
        <f>IF(N314="sníž. přenesená",J314,0)</f>
        <v>0</v>
      </c>
      <c r="BI314" s="227">
        <f>IF(N314="nulová",J314,0)</f>
        <v>0</v>
      </c>
      <c r="BJ314" s="19" t="s">
        <v>79</v>
      </c>
      <c r="BK314" s="227">
        <f>ROUND(I314*H314,2)</f>
        <v>0</v>
      </c>
      <c r="BL314" s="19" t="s">
        <v>373</v>
      </c>
      <c r="BM314" s="226" t="s">
        <v>2599</v>
      </c>
    </row>
    <row r="315" s="14" customFormat="1">
      <c r="A315" s="14"/>
      <c r="B315" s="244"/>
      <c r="C315" s="245"/>
      <c r="D315" s="235" t="s">
        <v>307</v>
      </c>
      <c r="E315" s="246" t="s">
        <v>21</v>
      </c>
      <c r="F315" s="247" t="s">
        <v>1082</v>
      </c>
      <c r="G315" s="245"/>
      <c r="H315" s="248">
        <v>1</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307</v>
      </c>
      <c r="AU315" s="254" t="s">
        <v>81</v>
      </c>
      <c r="AV315" s="14" t="s">
        <v>81</v>
      </c>
      <c r="AW315" s="14" t="s">
        <v>33</v>
      </c>
      <c r="AX315" s="14" t="s">
        <v>72</v>
      </c>
      <c r="AY315" s="254" t="s">
        <v>295</v>
      </c>
    </row>
    <row r="316" s="15" customFormat="1">
      <c r="A316" s="15"/>
      <c r="B316" s="255"/>
      <c r="C316" s="256"/>
      <c r="D316" s="235" t="s">
        <v>307</v>
      </c>
      <c r="E316" s="257" t="s">
        <v>21</v>
      </c>
      <c r="F316" s="258" t="s">
        <v>312</v>
      </c>
      <c r="G316" s="256"/>
      <c r="H316" s="259">
        <v>1</v>
      </c>
      <c r="I316" s="260"/>
      <c r="J316" s="256"/>
      <c r="K316" s="256"/>
      <c r="L316" s="261"/>
      <c r="M316" s="262"/>
      <c r="N316" s="263"/>
      <c r="O316" s="263"/>
      <c r="P316" s="263"/>
      <c r="Q316" s="263"/>
      <c r="R316" s="263"/>
      <c r="S316" s="263"/>
      <c r="T316" s="264"/>
      <c r="U316" s="15"/>
      <c r="V316" s="15"/>
      <c r="W316" s="15"/>
      <c r="X316" s="15"/>
      <c r="Y316" s="15"/>
      <c r="Z316" s="15"/>
      <c r="AA316" s="15"/>
      <c r="AB316" s="15"/>
      <c r="AC316" s="15"/>
      <c r="AD316" s="15"/>
      <c r="AE316" s="15"/>
      <c r="AT316" s="265" t="s">
        <v>307</v>
      </c>
      <c r="AU316" s="265" t="s">
        <v>81</v>
      </c>
      <c r="AV316" s="15" t="s">
        <v>303</v>
      </c>
      <c r="AW316" s="15" t="s">
        <v>33</v>
      </c>
      <c r="AX316" s="15" t="s">
        <v>79</v>
      </c>
      <c r="AY316" s="265" t="s">
        <v>295</v>
      </c>
    </row>
    <row r="317" s="2" customFormat="1" ht="24.15" customHeight="1">
      <c r="A317" s="40"/>
      <c r="B317" s="41"/>
      <c r="C317" s="215" t="s">
        <v>1129</v>
      </c>
      <c r="D317" s="215" t="s">
        <v>298</v>
      </c>
      <c r="E317" s="216" t="s">
        <v>1065</v>
      </c>
      <c r="F317" s="217" t="s">
        <v>1066</v>
      </c>
      <c r="G317" s="218" t="s">
        <v>459</v>
      </c>
      <c r="H317" s="219">
        <v>1</v>
      </c>
      <c r="I317" s="220"/>
      <c r="J317" s="221">
        <f>ROUND(I317*H317,2)</f>
        <v>0</v>
      </c>
      <c r="K317" s="217" t="s">
        <v>302</v>
      </c>
      <c r="L317" s="46"/>
      <c r="M317" s="222" t="s">
        <v>21</v>
      </c>
      <c r="N317" s="223" t="s">
        <v>43</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373</v>
      </c>
      <c r="AT317" s="226" t="s">
        <v>298</v>
      </c>
      <c r="AU317" s="226" t="s">
        <v>81</v>
      </c>
      <c r="AY317" s="19" t="s">
        <v>295</v>
      </c>
      <c r="BE317" s="227">
        <f>IF(N317="základní",J317,0)</f>
        <v>0</v>
      </c>
      <c r="BF317" s="227">
        <f>IF(N317="snížená",J317,0)</f>
        <v>0</v>
      </c>
      <c r="BG317" s="227">
        <f>IF(N317="zákl. přenesená",J317,0)</f>
        <v>0</v>
      </c>
      <c r="BH317" s="227">
        <f>IF(N317="sníž. přenesená",J317,0)</f>
        <v>0</v>
      </c>
      <c r="BI317" s="227">
        <f>IF(N317="nulová",J317,0)</f>
        <v>0</v>
      </c>
      <c r="BJ317" s="19" t="s">
        <v>79</v>
      </c>
      <c r="BK317" s="227">
        <f>ROUND(I317*H317,2)</f>
        <v>0</v>
      </c>
      <c r="BL317" s="19" t="s">
        <v>373</v>
      </c>
      <c r="BM317" s="226" t="s">
        <v>2600</v>
      </c>
    </row>
    <row r="318" s="2" customFormat="1">
      <c r="A318" s="40"/>
      <c r="B318" s="41"/>
      <c r="C318" s="42"/>
      <c r="D318" s="228" t="s">
        <v>305</v>
      </c>
      <c r="E318" s="42"/>
      <c r="F318" s="229" t="s">
        <v>1068</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305</v>
      </c>
      <c r="AU318" s="19" t="s">
        <v>81</v>
      </c>
    </row>
    <row r="319" s="14" customFormat="1">
      <c r="A319" s="14"/>
      <c r="B319" s="244"/>
      <c r="C319" s="245"/>
      <c r="D319" s="235" t="s">
        <v>307</v>
      </c>
      <c r="E319" s="246" t="s">
        <v>21</v>
      </c>
      <c r="F319" s="247" t="s">
        <v>1082</v>
      </c>
      <c r="G319" s="245"/>
      <c r="H319" s="248">
        <v>1</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307</v>
      </c>
      <c r="AU319" s="254" t="s">
        <v>81</v>
      </c>
      <c r="AV319" s="14" t="s">
        <v>81</v>
      </c>
      <c r="AW319" s="14" t="s">
        <v>33</v>
      </c>
      <c r="AX319" s="14" t="s">
        <v>72</v>
      </c>
      <c r="AY319" s="254" t="s">
        <v>295</v>
      </c>
    </row>
    <row r="320" s="15" customFormat="1">
      <c r="A320" s="15"/>
      <c r="B320" s="255"/>
      <c r="C320" s="256"/>
      <c r="D320" s="235" t="s">
        <v>307</v>
      </c>
      <c r="E320" s="257" t="s">
        <v>21</v>
      </c>
      <c r="F320" s="258" t="s">
        <v>312</v>
      </c>
      <c r="G320" s="256"/>
      <c r="H320" s="259">
        <v>1</v>
      </c>
      <c r="I320" s="260"/>
      <c r="J320" s="256"/>
      <c r="K320" s="256"/>
      <c r="L320" s="261"/>
      <c r="M320" s="262"/>
      <c r="N320" s="263"/>
      <c r="O320" s="263"/>
      <c r="P320" s="263"/>
      <c r="Q320" s="263"/>
      <c r="R320" s="263"/>
      <c r="S320" s="263"/>
      <c r="T320" s="264"/>
      <c r="U320" s="15"/>
      <c r="V320" s="15"/>
      <c r="W320" s="15"/>
      <c r="X320" s="15"/>
      <c r="Y320" s="15"/>
      <c r="Z320" s="15"/>
      <c r="AA320" s="15"/>
      <c r="AB320" s="15"/>
      <c r="AC320" s="15"/>
      <c r="AD320" s="15"/>
      <c r="AE320" s="15"/>
      <c r="AT320" s="265" t="s">
        <v>307</v>
      </c>
      <c r="AU320" s="265" t="s">
        <v>81</v>
      </c>
      <c r="AV320" s="15" t="s">
        <v>303</v>
      </c>
      <c r="AW320" s="15" t="s">
        <v>33</v>
      </c>
      <c r="AX320" s="15" t="s">
        <v>79</v>
      </c>
      <c r="AY320" s="265" t="s">
        <v>295</v>
      </c>
    </row>
    <row r="321" s="2" customFormat="1" ht="16.5" customHeight="1">
      <c r="A321" s="40"/>
      <c r="B321" s="41"/>
      <c r="C321" s="286" t="s">
        <v>863</v>
      </c>
      <c r="D321" s="286" t="s">
        <v>947</v>
      </c>
      <c r="E321" s="287" t="s">
        <v>1070</v>
      </c>
      <c r="F321" s="288" t="s">
        <v>1071</v>
      </c>
      <c r="G321" s="289" t="s">
        <v>459</v>
      </c>
      <c r="H321" s="290">
        <v>1</v>
      </c>
      <c r="I321" s="291"/>
      <c r="J321" s="292">
        <f>ROUND(I321*H321,2)</f>
        <v>0</v>
      </c>
      <c r="K321" s="288" t="s">
        <v>302</v>
      </c>
      <c r="L321" s="293"/>
      <c r="M321" s="294" t="s">
        <v>21</v>
      </c>
      <c r="N321" s="295" t="s">
        <v>43</v>
      </c>
      <c r="O321" s="86"/>
      <c r="P321" s="224">
        <f>O321*H321</f>
        <v>0</v>
      </c>
      <c r="Q321" s="224">
        <v>0.0023999999999999998</v>
      </c>
      <c r="R321" s="224">
        <f>Q321*H321</f>
        <v>0.0023999999999999998</v>
      </c>
      <c r="S321" s="224">
        <v>0</v>
      </c>
      <c r="T321" s="225">
        <f>S321*H321</f>
        <v>0</v>
      </c>
      <c r="U321" s="40"/>
      <c r="V321" s="40"/>
      <c r="W321" s="40"/>
      <c r="X321" s="40"/>
      <c r="Y321" s="40"/>
      <c r="Z321" s="40"/>
      <c r="AA321" s="40"/>
      <c r="AB321" s="40"/>
      <c r="AC321" s="40"/>
      <c r="AD321" s="40"/>
      <c r="AE321" s="40"/>
      <c r="AR321" s="226" t="s">
        <v>997</v>
      </c>
      <c r="AT321" s="226" t="s">
        <v>947</v>
      </c>
      <c r="AU321" s="226" t="s">
        <v>81</v>
      </c>
      <c r="AY321" s="19" t="s">
        <v>295</v>
      </c>
      <c r="BE321" s="227">
        <f>IF(N321="základní",J321,0)</f>
        <v>0</v>
      </c>
      <c r="BF321" s="227">
        <f>IF(N321="snížená",J321,0)</f>
        <v>0</v>
      </c>
      <c r="BG321" s="227">
        <f>IF(N321="zákl. přenesená",J321,0)</f>
        <v>0</v>
      </c>
      <c r="BH321" s="227">
        <f>IF(N321="sníž. přenesená",J321,0)</f>
        <v>0</v>
      </c>
      <c r="BI321" s="227">
        <f>IF(N321="nulová",J321,0)</f>
        <v>0</v>
      </c>
      <c r="BJ321" s="19" t="s">
        <v>79</v>
      </c>
      <c r="BK321" s="227">
        <f>ROUND(I321*H321,2)</f>
        <v>0</v>
      </c>
      <c r="BL321" s="19" t="s">
        <v>373</v>
      </c>
      <c r="BM321" s="226" t="s">
        <v>2601</v>
      </c>
    </row>
    <row r="322" s="2" customFormat="1" ht="16.5" customHeight="1">
      <c r="A322" s="40"/>
      <c r="B322" s="41"/>
      <c r="C322" s="215" t="s">
        <v>1137</v>
      </c>
      <c r="D322" s="215" t="s">
        <v>298</v>
      </c>
      <c r="E322" s="216" t="s">
        <v>1074</v>
      </c>
      <c r="F322" s="217" t="s">
        <v>1926</v>
      </c>
      <c r="G322" s="218" t="s">
        <v>503</v>
      </c>
      <c r="H322" s="219">
        <v>3</v>
      </c>
      <c r="I322" s="220"/>
      <c r="J322" s="221">
        <f>ROUND(I322*H322,2)</f>
        <v>0</v>
      </c>
      <c r="K322" s="217" t="s">
        <v>523</v>
      </c>
      <c r="L322" s="46"/>
      <c r="M322" s="222" t="s">
        <v>21</v>
      </c>
      <c r="N322" s="223" t="s">
        <v>43</v>
      </c>
      <c r="O322" s="86"/>
      <c r="P322" s="224">
        <f>O322*H322</f>
        <v>0</v>
      </c>
      <c r="Q322" s="224">
        <v>0.001</v>
      </c>
      <c r="R322" s="224">
        <f>Q322*H322</f>
        <v>0.0030000000000000001</v>
      </c>
      <c r="S322" s="224">
        <v>0</v>
      </c>
      <c r="T322" s="225">
        <f>S322*H322</f>
        <v>0</v>
      </c>
      <c r="U322" s="40"/>
      <c r="V322" s="40"/>
      <c r="W322" s="40"/>
      <c r="X322" s="40"/>
      <c r="Y322" s="40"/>
      <c r="Z322" s="40"/>
      <c r="AA322" s="40"/>
      <c r="AB322" s="40"/>
      <c r="AC322" s="40"/>
      <c r="AD322" s="40"/>
      <c r="AE322" s="40"/>
      <c r="AR322" s="226" t="s">
        <v>373</v>
      </c>
      <c r="AT322" s="226" t="s">
        <v>298</v>
      </c>
      <c r="AU322" s="226" t="s">
        <v>81</v>
      </c>
      <c r="AY322" s="19" t="s">
        <v>295</v>
      </c>
      <c r="BE322" s="227">
        <f>IF(N322="základní",J322,0)</f>
        <v>0</v>
      </c>
      <c r="BF322" s="227">
        <f>IF(N322="snížená",J322,0)</f>
        <v>0</v>
      </c>
      <c r="BG322" s="227">
        <f>IF(N322="zákl. přenesená",J322,0)</f>
        <v>0</v>
      </c>
      <c r="BH322" s="227">
        <f>IF(N322="sníž. přenesená",J322,0)</f>
        <v>0</v>
      </c>
      <c r="BI322" s="227">
        <f>IF(N322="nulová",J322,0)</f>
        <v>0</v>
      </c>
      <c r="BJ322" s="19" t="s">
        <v>79</v>
      </c>
      <c r="BK322" s="227">
        <f>ROUND(I322*H322,2)</f>
        <v>0</v>
      </c>
      <c r="BL322" s="19" t="s">
        <v>373</v>
      </c>
      <c r="BM322" s="226" t="s">
        <v>2602</v>
      </c>
    </row>
    <row r="323" s="2" customFormat="1" ht="24.15" customHeight="1">
      <c r="A323" s="40"/>
      <c r="B323" s="41"/>
      <c r="C323" s="215" t="s">
        <v>1144</v>
      </c>
      <c r="D323" s="215" t="s">
        <v>298</v>
      </c>
      <c r="E323" s="216" t="s">
        <v>1492</v>
      </c>
      <c r="F323" s="217" t="s">
        <v>1493</v>
      </c>
      <c r="G323" s="218" t="s">
        <v>503</v>
      </c>
      <c r="H323" s="219">
        <v>3</v>
      </c>
      <c r="I323" s="220"/>
      <c r="J323" s="221">
        <f>ROUND(I323*H323,2)</f>
        <v>0</v>
      </c>
      <c r="K323" s="217" t="s">
        <v>523</v>
      </c>
      <c r="L323" s="46"/>
      <c r="M323" s="222" t="s">
        <v>21</v>
      </c>
      <c r="N323" s="223" t="s">
        <v>43</v>
      </c>
      <c r="O323" s="86"/>
      <c r="P323" s="224">
        <f>O323*H323</f>
        <v>0</v>
      </c>
      <c r="Q323" s="224">
        <v>0.001</v>
      </c>
      <c r="R323" s="224">
        <f>Q323*H323</f>
        <v>0.0030000000000000001</v>
      </c>
      <c r="S323" s="224">
        <v>0</v>
      </c>
      <c r="T323" s="225">
        <f>S323*H323</f>
        <v>0</v>
      </c>
      <c r="U323" s="40"/>
      <c r="V323" s="40"/>
      <c r="W323" s="40"/>
      <c r="X323" s="40"/>
      <c r="Y323" s="40"/>
      <c r="Z323" s="40"/>
      <c r="AA323" s="40"/>
      <c r="AB323" s="40"/>
      <c r="AC323" s="40"/>
      <c r="AD323" s="40"/>
      <c r="AE323" s="40"/>
      <c r="AR323" s="226" t="s">
        <v>373</v>
      </c>
      <c r="AT323" s="226" t="s">
        <v>298</v>
      </c>
      <c r="AU323" s="226" t="s">
        <v>81</v>
      </c>
      <c r="AY323" s="19" t="s">
        <v>295</v>
      </c>
      <c r="BE323" s="227">
        <f>IF(N323="základní",J323,0)</f>
        <v>0</v>
      </c>
      <c r="BF323" s="227">
        <f>IF(N323="snížená",J323,0)</f>
        <v>0</v>
      </c>
      <c r="BG323" s="227">
        <f>IF(N323="zákl. přenesená",J323,0)</f>
        <v>0</v>
      </c>
      <c r="BH323" s="227">
        <f>IF(N323="sníž. přenesená",J323,0)</f>
        <v>0</v>
      </c>
      <c r="BI323" s="227">
        <f>IF(N323="nulová",J323,0)</f>
        <v>0</v>
      </c>
      <c r="BJ323" s="19" t="s">
        <v>79</v>
      </c>
      <c r="BK323" s="227">
        <f>ROUND(I323*H323,2)</f>
        <v>0</v>
      </c>
      <c r="BL323" s="19" t="s">
        <v>373</v>
      </c>
      <c r="BM323" s="226" t="s">
        <v>2603</v>
      </c>
    </row>
    <row r="324" s="2" customFormat="1" ht="16.5" customHeight="1">
      <c r="A324" s="40"/>
      <c r="B324" s="41"/>
      <c r="C324" s="215" t="s">
        <v>1149</v>
      </c>
      <c r="D324" s="215" t="s">
        <v>298</v>
      </c>
      <c r="E324" s="216" t="s">
        <v>1496</v>
      </c>
      <c r="F324" s="217" t="s">
        <v>1497</v>
      </c>
      <c r="G324" s="218" t="s">
        <v>459</v>
      </c>
      <c r="H324" s="219">
        <v>1</v>
      </c>
      <c r="I324" s="220"/>
      <c r="J324" s="221">
        <f>ROUND(I324*H324,2)</f>
        <v>0</v>
      </c>
      <c r="K324" s="217" t="s">
        <v>523</v>
      </c>
      <c r="L324" s="46"/>
      <c r="M324" s="222" t="s">
        <v>21</v>
      </c>
      <c r="N324" s="223" t="s">
        <v>43</v>
      </c>
      <c r="O324" s="86"/>
      <c r="P324" s="224">
        <f>O324*H324</f>
        <v>0</v>
      </c>
      <c r="Q324" s="224">
        <v>0.0050000000000000001</v>
      </c>
      <c r="R324" s="224">
        <f>Q324*H324</f>
        <v>0.0050000000000000001</v>
      </c>
      <c r="S324" s="224">
        <v>0</v>
      </c>
      <c r="T324" s="225">
        <f>S324*H324</f>
        <v>0</v>
      </c>
      <c r="U324" s="40"/>
      <c r="V324" s="40"/>
      <c r="W324" s="40"/>
      <c r="X324" s="40"/>
      <c r="Y324" s="40"/>
      <c r="Z324" s="40"/>
      <c r="AA324" s="40"/>
      <c r="AB324" s="40"/>
      <c r="AC324" s="40"/>
      <c r="AD324" s="40"/>
      <c r="AE324" s="40"/>
      <c r="AR324" s="226" t="s">
        <v>373</v>
      </c>
      <c r="AT324" s="226" t="s">
        <v>298</v>
      </c>
      <c r="AU324" s="226" t="s">
        <v>81</v>
      </c>
      <c r="AY324" s="19" t="s">
        <v>295</v>
      </c>
      <c r="BE324" s="227">
        <f>IF(N324="základní",J324,0)</f>
        <v>0</v>
      </c>
      <c r="BF324" s="227">
        <f>IF(N324="snížená",J324,0)</f>
        <v>0</v>
      </c>
      <c r="BG324" s="227">
        <f>IF(N324="zákl. přenesená",J324,0)</f>
        <v>0</v>
      </c>
      <c r="BH324" s="227">
        <f>IF(N324="sníž. přenesená",J324,0)</f>
        <v>0</v>
      </c>
      <c r="BI324" s="227">
        <f>IF(N324="nulová",J324,0)</f>
        <v>0</v>
      </c>
      <c r="BJ324" s="19" t="s">
        <v>79</v>
      </c>
      <c r="BK324" s="227">
        <f>ROUND(I324*H324,2)</f>
        <v>0</v>
      </c>
      <c r="BL324" s="19" t="s">
        <v>373</v>
      </c>
      <c r="BM324" s="226" t="s">
        <v>2604</v>
      </c>
    </row>
    <row r="325" s="2" customFormat="1" ht="24.15" customHeight="1">
      <c r="A325" s="40"/>
      <c r="B325" s="41"/>
      <c r="C325" s="215" t="s">
        <v>1154</v>
      </c>
      <c r="D325" s="215" t="s">
        <v>298</v>
      </c>
      <c r="E325" s="216" t="s">
        <v>1078</v>
      </c>
      <c r="F325" s="217" t="s">
        <v>1079</v>
      </c>
      <c r="G325" s="218" t="s">
        <v>459</v>
      </c>
      <c r="H325" s="219">
        <v>1</v>
      </c>
      <c r="I325" s="220"/>
      <c r="J325" s="221">
        <f>ROUND(I325*H325,2)</f>
        <v>0</v>
      </c>
      <c r="K325" s="217" t="s">
        <v>302</v>
      </c>
      <c r="L325" s="46"/>
      <c r="M325" s="222" t="s">
        <v>21</v>
      </c>
      <c r="N325" s="223" t="s">
        <v>43</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373</v>
      </c>
      <c r="AT325" s="226" t="s">
        <v>298</v>
      </c>
      <c r="AU325" s="226" t="s">
        <v>81</v>
      </c>
      <c r="AY325" s="19" t="s">
        <v>295</v>
      </c>
      <c r="BE325" s="227">
        <f>IF(N325="základní",J325,0)</f>
        <v>0</v>
      </c>
      <c r="BF325" s="227">
        <f>IF(N325="snížená",J325,0)</f>
        <v>0</v>
      </c>
      <c r="BG325" s="227">
        <f>IF(N325="zákl. přenesená",J325,0)</f>
        <v>0</v>
      </c>
      <c r="BH325" s="227">
        <f>IF(N325="sníž. přenesená",J325,0)</f>
        <v>0</v>
      </c>
      <c r="BI325" s="227">
        <f>IF(N325="nulová",J325,0)</f>
        <v>0</v>
      </c>
      <c r="BJ325" s="19" t="s">
        <v>79</v>
      </c>
      <c r="BK325" s="227">
        <f>ROUND(I325*H325,2)</f>
        <v>0</v>
      </c>
      <c r="BL325" s="19" t="s">
        <v>373</v>
      </c>
      <c r="BM325" s="226" t="s">
        <v>2605</v>
      </c>
    </row>
    <row r="326" s="2" customFormat="1">
      <c r="A326" s="40"/>
      <c r="B326" s="41"/>
      <c r="C326" s="42"/>
      <c r="D326" s="228" t="s">
        <v>305</v>
      </c>
      <c r="E326" s="42"/>
      <c r="F326" s="229" t="s">
        <v>1081</v>
      </c>
      <c r="G326" s="42"/>
      <c r="H326" s="42"/>
      <c r="I326" s="230"/>
      <c r="J326" s="42"/>
      <c r="K326" s="42"/>
      <c r="L326" s="46"/>
      <c r="M326" s="231"/>
      <c r="N326" s="232"/>
      <c r="O326" s="86"/>
      <c r="P326" s="86"/>
      <c r="Q326" s="86"/>
      <c r="R326" s="86"/>
      <c r="S326" s="86"/>
      <c r="T326" s="87"/>
      <c r="U326" s="40"/>
      <c r="V326" s="40"/>
      <c r="W326" s="40"/>
      <c r="X326" s="40"/>
      <c r="Y326" s="40"/>
      <c r="Z326" s="40"/>
      <c r="AA326" s="40"/>
      <c r="AB326" s="40"/>
      <c r="AC326" s="40"/>
      <c r="AD326" s="40"/>
      <c r="AE326" s="40"/>
      <c r="AT326" s="19" t="s">
        <v>305</v>
      </c>
      <c r="AU326" s="19" t="s">
        <v>81</v>
      </c>
    </row>
    <row r="327" s="14" customFormat="1">
      <c r="A327" s="14"/>
      <c r="B327" s="244"/>
      <c r="C327" s="245"/>
      <c r="D327" s="235" t="s">
        <v>307</v>
      </c>
      <c r="E327" s="246" t="s">
        <v>21</v>
      </c>
      <c r="F327" s="247" t="s">
        <v>1082</v>
      </c>
      <c r="G327" s="245"/>
      <c r="H327" s="248">
        <v>1</v>
      </c>
      <c r="I327" s="249"/>
      <c r="J327" s="245"/>
      <c r="K327" s="245"/>
      <c r="L327" s="250"/>
      <c r="M327" s="251"/>
      <c r="N327" s="252"/>
      <c r="O327" s="252"/>
      <c r="P327" s="252"/>
      <c r="Q327" s="252"/>
      <c r="R327" s="252"/>
      <c r="S327" s="252"/>
      <c r="T327" s="253"/>
      <c r="U327" s="14"/>
      <c r="V327" s="14"/>
      <c r="W327" s="14"/>
      <c r="X327" s="14"/>
      <c r="Y327" s="14"/>
      <c r="Z327" s="14"/>
      <c r="AA327" s="14"/>
      <c r="AB327" s="14"/>
      <c r="AC327" s="14"/>
      <c r="AD327" s="14"/>
      <c r="AE327" s="14"/>
      <c r="AT327" s="254" t="s">
        <v>307</v>
      </c>
      <c r="AU327" s="254" t="s">
        <v>81</v>
      </c>
      <c r="AV327" s="14" t="s">
        <v>81</v>
      </c>
      <c r="AW327" s="14" t="s">
        <v>33</v>
      </c>
      <c r="AX327" s="14" t="s">
        <v>72</v>
      </c>
      <c r="AY327" s="254" t="s">
        <v>295</v>
      </c>
    </row>
    <row r="328" s="15" customFormat="1">
      <c r="A328" s="15"/>
      <c r="B328" s="255"/>
      <c r="C328" s="256"/>
      <c r="D328" s="235" t="s">
        <v>307</v>
      </c>
      <c r="E328" s="257" t="s">
        <v>21</v>
      </c>
      <c r="F328" s="258" t="s">
        <v>312</v>
      </c>
      <c r="G328" s="256"/>
      <c r="H328" s="259">
        <v>1</v>
      </c>
      <c r="I328" s="260"/>
      <c r="J328" s="256"/>
      <c r="K328" s="256"/>
      <c r="L328" s="261"/>
      <c r="M328" s="262"/>
      <c r="N328" s="263"/>
      <c r="O328" s="263"/>
      <c r="P328" s="263"/>
      <c r="Q328" s="263"/>
      <c r="R328" s="263"/>
      <c r="S328" s="263"/>
      <c r="T328" s="264"/>
      <c r="U328" s="15"/>
      <c r="V328" s="15"/>
      <c r="W328" s="15"/>
      <c r="X328" s="15"/>
      <c r="Y328" s="15"/>
      <c r="Z328" s="15"/>
      <c r="AA328" s="15"/>
      <c r="AB328" s="15"/>
      <c r="AC328" s="15"/>
      <c r="AD328" s="15"/>
      <c r="AE328" s="15"/>
      <c r="AT328" s="265" t="s">
        <v>307</v>
      </c>
      <c r="AU328" s="265" t="s">
        <v>81</v>
      </c>
      <c r="AV328" s="15" t="s">
        <v>303</v>
      </c>
      <c r="AW328" s="15" t="s">
        <v>33</v>
      </c>
      <c r="AX328" s="15" t="s">
        <v>79</v>
      </c>
      <c r="AY328" s="265" t="s">
        <v>295</v>
      </c>
    </row>
    <row r="329" s="2" customFormat="1" ht="24.15" customHeight="1">
      <c r="A329" s="40"/>
      <c r="B329" s="41"/>
      <c r="C329" s="286" t="s">
        <v>1161</v>
      </c>
      <c r="D329" s="286" t="s">
        <v>947</v>
      </c>
      <c r="E329" s="287" t="s">
        <v>1084</v>
      </c>
      <c r="F329" s="288" t="s">
        <v>1085</v>
      </c>
      <c r="G329" s="289" t="s">
        <v>459</v>
      </c>
      <c r="H329" s="290">
        <v>1</v>
      </c>
      <c r="I329" s="291"/>
      <c r="J329" s="292">
        <f>ROUND(I329*H329,2)</f>
        <v>0</v>
      </c>
      <c r="K329" s="288" t="s">
        <v>302</v>
      </c>
      <c r="L329" s="293"/>
      <c r="M329" s="294" t="s">
        <v>21</v>
      </c>
      <c r="N329" s="295" t="s">
        <v>43</v>
      </c>
      <c r="O329" s="86"/>
      <c r="P329" s="224">
        <f>O329*H329</f>
        <v>0</v>
      </c>
      <c r="Q329" s="224">
        <v>0.00123</v>
      </c>
      <c r="R329" s="224">
        <f>Q329*H329</f>
        <v>0.00123</v>
      </c>
      <c r="S329" s="224">
        <v>0</v>
      </c>
      <c r="T329" s="225">
        <f>S329*H329</f>
        <v>0</v>
      </c>
      <c r="U329" s="40"/>
      <c r="V329" s="40"/>
      <c r="W329" s="40"/>
      <c r="X329" s="40"/>
      <c r="Y329" s="40"/>
      <c r="Z329" s="40"/>
      <c r="AA329" s="40"/>
      <c r="AB329" s="40"/>
      <c r="AC329" s="40"/>
      <c r="AD329" s="40"/>
      <c r="AE329" s="40"/>
      <c r="AR329" s="226" t="s">
        <v>997</v>
      </c>
      <c r="AT329" s="226" t="s">
        <v>947</v>
      </c>
      <c r="AU329" s="226" t="s">
        <v>81</v>
      </c>
      <c r="AY329" s="19" t="s">
        <v>295</v>
      </c>
      <c r="BE329" s="227">
        <f>IF(N329="základní",J329,0)</f>
        <v>0</v>
      </c>
      <c r="BF329" s="227">
        <f>IF(N329="snížená",J329,0)</f>
        <v>0</v>
      </c>
      <c r="BG329" s="227">
        <f>IF(N329="zákl. přenesená",J329,0)</f>
        <v>0</v>
      </c>
      <c r="BH329" s="227">
        <f>IF(N329="sníž. přenesená",J329,0)</f>
        <v>0</v>
      </c>
      <c r="BI329" s="227">
        <f>IF(N329="nulová",J329,0)</f>
        <v>0</v>
      </c>
      <c r="BJ329" s="19" t="s">
        <v>79</v>
      </c>
      <c r="BK329" s="227">
        <f>ROUND(I329*H329,2)</f>
        <v>0</v>
      </c>
      <c r="BL329" s="19" t="s">
        <v>373</v>
      </c>
      <c r="BM329" s="226" t="s">
        <v>2606</v>
      </c>
    </row>
    <row r="330" s="2" customFormat="1" ht="49.05" customHeight="1">
      <c r="A330" s="40"/>
      <c r="B330" s="41"/>
      <c r="C330" s="215" t="s">
        <v>1168</v>
      </c>
      <c r="D330" s="215" t="s">
        <v>298</v>
      </c>
      <c r="E330" s="216" t="s">
        <v>1088</v>
      </c>
      <c r="F330" s="217" t="s">
        <v>1089</v>
      </c>
      <c r="G330" s="218" t="s">
        <v>348</v>
      </c>
      <c r="H330" s="219">
        <v>0.072999999999999995</v>
      </c>
      <c r="I330" s="220"/>
      <c r="J330" s="221">
        <f>ROUND(I330*H330,2)</f>
        <v>0</v>
      </c>
      <c r="K330" s="217" t="s">
        <v>302</v>
      </c>
      <c r="L330" s="46"/>
      <c r="M330" s="222" t="s">
        <v>21</v>
      </c>
      <c r="N330" s="223" t="s">
        <v>43</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373</v>
      </c>
      <c r="AT330" s="226" t="s">
        <v>298</v>
      </c>
      <c r="AU330" s="226" t="s">
        <v>81</v>
      </c>
      <c r="AY330" s="19" t="s">
        <v>295</v>
      </c>
      <c r="BE330" s="227">
        <f>IF(N330="základní",J330,0)</f>
        <v>0</v>
      </c>
      <c r="BF330" s="227">
        <f>IF(N330="snížená",J330,0)</f>
        <v>0</v>
      </c>
      <c r="BG330" s="227">
        <f>IF(N330="zákl. přenesená",J330,0)</f>
        <v>0</v>
      </c>
      <c r="BH330" s="227">
        <f>IF(N330="sníž. přenesená",J330,0)</f>
        <v>0</v>
      </c>
      <c r="BI330" s="227">
        <f>IF(N330="nulová",J330,0)</f>
        <v>0</v>
      </c>
      <c r="BJ330" s="19" t="s">
        <v>79</v>
      </c>
      <c r="BK330" s="227">
        <f>ROUND(I330*H330,2)</f>
        <v>0</v>
      </c>
      <c r="BL330" s="19" t="s">
        <v>373</v>
      </c>
      <c r="BM330" s="226" t="s">
        <v>2607</v>
      </c>
    </row>
    <row r="331" s="2" customFormat="1">
      <c r="A331" s="40"/>
      <c r="B331" s="41"/>
      <c r="C331" s="42"/>
      <c r="D331" s="228" t="s">
        <v>305</v>
      </c>
      <c r="E331" s="42"/>
      <c r="F331" s="229" t="s">
        <v>1091</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305</v>
      </c>
      <c r="AU331" s="19" t="s">
        <v>81</v>
      </c>
    </row>
    <row r="332" s="12" customFormat="1" ht="22.8" customHeight="1">
      <c r="A332" s="12"/>
      <c r="B332" s="199"/>
      <c r="C332" s="200"/>
      <c r="D332" s="201" t="s">
        <v>71</v>
      </c>
      <c r="E332" s="213" t="s">
        <v>732</v>
      </c>
      <c r="F332" s="213" t="s">
        <v>733</v>
      </c>
      <c r="G332" s="200"/>
      <c r="H332" s="200"/>
      <c r="I332" s="203"/>
      <c r="J332" s="214">
        <f>BK332</f>
        <v>0</v>
      </c>
      <c r="K332" s="200"/>
      <c r="L332" s="205"/>
      <c r="M332" s="206"/>
      <c r="N332" s="207"/>
      <c r="O332" s="207"/>
      <c r="P332" s="208">
        <f>SUM(P333:P335)</f>
        <v>0</v>
      </c>
      <c r="Q332" s="207"/>
      <c r="R332" s="208">
        <f>SUM(R333:R335)</f>
        <v>0.10000000000000001</v>
      </c>
      <c r="S332" s="207"/>
      <c r="T332" s="209">
        <f>SUM(T333:T335)</f>
        <v>0</v>
      </c>
      <c r="U332" s="12"/>
      <c r="V332" s="12"/>
      <c r="W332" s="12"/>
      <c r="X332" s="12"/>
      <c r="Y332" s="12"/>
      <c r="Z332" s="12"/>
      <c r="AA332" s="12"/>
      <c r="AB332" s="12"/>
      <c r="AC332" s="12"/>
      <c r="AD332" s="12"/>
      <c r="AE332" s="12"/>
      <c r="AR332" s="210" t="s">
        <v>81</v>
      </c>
      <c r="AT332" s="211" t="s">
        <v>71</v>
      </c>
      <c r="AU332" s="211" t="s">
        <v>79</v>
      </c>
      <c r="AY332" s="210" t="s">
        <v>295</v>
      </c>
      <c r="BK332" s="212">
        <f>SUM(BK333:BK335)</f>
        <v>0</v>
      </c>
    </row>
    <row r="333" s="2" customFormat="1" ht="37.8" customHeight="1">
      <c r="A333" s="40"/>
      <c r="B333" s="41"/>
      <c r="C333" s="215" t="s">
        <v>1173</v>
      </c>
      <c r="D333" s="215" t="s">
        <v>298</v>
      </c>
      <c r="E333" s="216" t="s">
        <v>2461</v>
      </c>
      <c r="F333" s="217" t="s">
        <v>2462</v>
      </c>
      <c r="G333" s="218" t="s">
        <v>459</v>
      </c>
      <c r="H333" s="219">
        <v>1</v>
      </c>
      <c r="I333" s="220"/>
      <c r="J333" s="221">
        <f>ROUND(I333*H333,2)</f>
        <v>0</v>
      </c>
      <c r="K333" s="217" t="s">
        <v>523</v>
      </c>
      <c r="L333" s="46"/>
      <c r="M333" s="222" t="s">
        <v>21</v>
      </c>
      <c r="N333" s="223" t="s">
        <v>43</v>
      </c>
      <c r="O333" s="86"/>
      <c r="P333" s="224">
        <f>O333*H333</f>
        <v>0</v>
      </c>
      <c r="Q333" s="224">
        <v>0.10000000000000001</v>
      </c>
      <c r="R333" s="224">
        <f>Q333*H333</f>
        <v>0.10000000000000001</v>
      </c>
      <c r="S333" s="224">
        <v>0</v>
      </c>
      <c r="T333" s="225">
        <f>S333*H333</f>
        <v>0</v>
      </c>
      <c r="U333" s="40"/>
      <c r="V333" s="40"/>
      <c r="W333" s="40"/>
      <c r="X333" s="40"/>
      <c r="Y333" s="40"/>
      <c r="Z333" s="40"/>
      <c r="AA333" s="40"/>
      <c r="AB333" s="40"/>
      <c r="AC333" s="40"/>
      <c r="AD333" s="40"/>
      <c r="AE333" s="40"/>
      <c r="AR333" s="226" t="s">
        <v>373</v>
      </c>
      <c r="AT333" s="226" t="s">
        <v>298</v>
      </c>
      <c r="AU333" s="226" t="s">
        <v>81</v>
      </c>
      <c r="AY333" s="19" t="s">
        <v>295</v>
      </c>
      <c r="BE333" s="227">
        <f>IF(N333="základní",J333,0)</f>
        <v>0</v>
      </c>
      <c r="BF333" s="227">
        <f>IF(N333="snížená",J333,0)</f>
        <v>0</v>
      </c>
      <c r="BG333" s="227">
        <f>IF(N333="zákl. přenesená",J333,0)</f>
        <v>0</v>
      </c>
      <c r="BH333" s="227">
        <f>IF(N333="sníž. přenesená",J333,0)</f>
        <v>0</v>
      </c>
      <c r="BI333" s="227">
        <f>IF(N333="nulová",J333,0)</f>
        <v>0</v>
      </c>
      <c r="BJ333" s="19" t="s">
        <v>79</v>
      </c>
      <c r="BK333" s="227">
        <f>ROUND(I333*H333,2)</f>
        <v>0</v>
      </c>
      <c r="BL333" s="19" t="s">
        <v>373</v>
      </c>
      <c r="BM333" s="226" t="s">
        <v>2608</v>
      </c>
    </row>
    <row r="334" s="2" customFormat="1" ht="49.05" customHeight="1">
      <c r="A334" s="40"/>
      <c r="B334" s="41"/>
      <c r="C334" s="215" t="s">
        <v>1178</v>
      </c>
      <c r="D334" s="215" t="s">
        <v>298</v>
      </c>
      <c r="E334" s="216" t="s">
        <v>2464</v>
      </c>
      <c r="F334" s="217" t="s">
        <v>2465</v>
      </c>
      <c r="G334" s="218" t="s">
        <v>348</v>
      </c>
      <c r="H334" s="219">
        <v>0.10000000000000001</v>
      </c>
      <c r="I334" s="220"/>
      <c r="J334" s="221">
        <f>ROUND(I334*H334,2)</f>
        <v>0</v>
      </c>
      <c r="K334" s="217" t="s">
        <v>302</v>
      </c>
      <c r="L334" s="46"/>
      <c r="M334" s="222" t="s">
        <v>21</v>
      </c>
      <c r="N334" s="223" t="s">
        <v>43</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373</v>
      </c>
      <c r="AT334" s="226" t="s">
        <v>298</v>
      </c>
      <c r="AU334" s="226" t="s">
        <v>81</v>
      </c>
      <c r="AY334" s="19" t="s">
        <v>295</v>
      </c>
      <c r="BE334" s="227">
        <f>IF(N334="základní",J334,0)</f>
        <v>0</v>
      </c>
      <c r="BF334" s="227">
        <f>IF(N334="snížená",J334,0)</f>
        <v>0</v>
      </c>
      <c r="BG334" s="227">
        <f>IF(N334="zákl. přenesená",J334,0)</f>
        <v>0</v>
      </c>
      <c r="BH334" s="227">
        <f>IF(N334="sníž. přenesená",J334,0)</f>
        <v>0</v>
      </c>
      <c r="BI334" s="227">
        <f>IF(N334="nulová",J334,0)</f>
        <v>0</v>
      </c>
      <c r="BJ334" s="19" t="s">
        <v>79</v>
      </c>
      <c r="BK334" s="227">
        <f>ROUND(I334*H334,2)</f>
        <v>0</v>
      </c>
      <c r="BL334" s="19" t="s">
        <v>373</v>
      </c>
      <c r="BM334" s="226" t="s">
        <v>2609</v>
      </c>
    </row>
    <row r="335" s="2" customFormat="1">
      <c r="A335" s="40"/>
      <c r="B335" s="41"/>
      <c r="C335" s="42"/>
      <c r="D335" s="228" t="s">
        <v>305</v>
      </c>
      <c r="E335" s="42"/>
      <c r="F335" s="229" t="s">
        <v>2467</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305</v>
      </c>
      <c r="AU335" s="19" t="s">
        <v>81</v>
      </c>
    </row>
    <row r="336" s="12" customFormat="1" ht="22.8" customHeight="1">
      <c r="A336" s="12"/>
      <c r="B336" s="199"/>
      <c r="C336" s="200"/>
      <c r="D336" s="201" t="s">
        <v>71</v>
      </c>
      <c r="E336" s="213" t="s">
        <v>536</v>
      </c>
      <c r="F336" s="213" t="s">
        <v>537</v>
      </c>
      <c r="G336" s="200"/>
      <c r="H336" s="200"/>
      <c r="I336" s="203"/>
      <c r="J336" s="214">
        <f>BK336</f>
        <v>0</v>
      </c>
      <c r="K336" s="200"/>
      <c r="L336" s="205"/>
      <c r="M336" s="206"/>
      <c r="N336" s="207"/>
      <c r="O336" s="207"/>
      <c r="P336" s="208">
        <f>SUM(P337:P358)</f>
        <v>0</v>
      </c>
      <c r="Q336" s="207"/>
      <c r="R336" s="208">
        <f>SUM(R337:R358)</f>
        <v>0.087191199999999983</v>
      </c>
      <c r="S336" s="207"/>
      <c r="T336" s="209">
        <f>SUM(T337:T358)</f>
        <v>0</v>
      </c>
      <c r="U336" s="12"/>
      <c r="V336" s="12"/>
      <c r="W336" s="12"/>
      <c r="X336" s="12"/>
      <c r="Y336" s="12"/>
      <c r="Z336" s="12"/>
      <c r="AA336" s="12"/>
      <c r="AB336" s="12"/>
      <c r="AC336" s="12"/>
      <c r="AD336" s="12"/>
      <c r="AE336" s="12"/>
      <c r="AR336" s="210" t="s">
        <v>81</v>
      </c>
      <c r="AT336" s="211" t="s">
        <v>71</v>
      </c>
      <c r="AU336" s="211" t="s">
        <v>79</v>
      </c>
      <c r="AY336" s="210" t="s">
        <v>295</v>
      </c>
      <c r="BK336" s="212">
        <f>SUM(BK337:BK358)</f>
        <v>0</v>
      </c>
    </row>
    <row r="337" s="2" customFormat="1" ht="24.15" customHeight="1">
      <c r="A337" s="40"/>
      <c r="B337" s="41"/>
      <c r="C337" s="215" t="s">
        <v>1183</v>
      </c>
      <c r="D337" s="215" t="s">
        <v>298</v>
      </c>
      <c r="E337" s="216" t="s">
        <v>1502</v>
      </c>
      <c r="F337" s="217" t="s">
        <v>1503</v>
      </c>
      <c r="G337" s="218" t="s">
        <v>301</v>
      </c>
      <c r="H337" s="219">
        <v>2.9199999999999999</v>
      </c>
      <c r="I337" s="220"/>
      <c r="J337" s="221">
        <f>ROUND(I337*H337,2)</f>
        <v>0</v>
      </c>
      <c r="K337" s="217" t="s">
        <v>302</v>
      </c>
      <c r="L337" s="46"/>
      <c r="M337" s="222" t="s">
        <v>21</v>
      </c>
      <c r="N337" s="223" t="s">
        <v>43</v>
      </c>
      <c r="O337" s="86"/>
      <c r="P337" s="224">
        <f>O337*H337</f>
        <v>0</v>
      </c>
      <c r="Q337" s="224">
        <v>0.00029999999999999997</v>
      </c>
      <c r="R337" s="224">
        <f>Q337*H337</f>
        <v>0.00087599999999999993</v>
      </c>
      <c r="S337" s="224">
        <v>0</v>
      </c>
      <c r="T337" s="225">
        <f>S337*H337</f>
        <v>0</v>
      </c>
      <c r="U337" s="40"/>
      <c r="V337" s="40"/>
      <c r="W337" s="40"/>
      <c r="X337" s="40"/>
      <c r="Y337" s="40"/>
      <c r="Z337" s="40"/>
      <c r="AA337" s="40"/>
      <c r="AB337" s="40"/>
      <c r="AC337" s="40"/>
      <c r="AD337" s="40"/>
      <c r="AE337" s="40"/>
      <c r="AR337" s="226" t="s">
        <v>373</v>
      </c>
      <c r="AT337" s="226" t="s">
        <v>298</v>
      </c>
      <c r="AU337" s="226" t="s">
        <v>81</v>
      </c>
      <c r="AY337" s="19" t="s">
        <v>295</v>
      </c>
      <c r="BE337" s="227">
        <f>IF(N337="základní",J337,0)</f>
        <v>0</v>
      </c>
      <c r="BF337" s="227">
        <f>IF(N337="snížená",J337,0)</f>
        <v>0</v>
      </c>
      <c r="BG337" s="227">
        <f>IF(N337="zákl. přenesená",J337,0)</f>
        <v>0</v>
      </c>
      <c r="BH337" s="227">
        <f>IF(N337="sníž. přenesená",J337,0)</f>
        <v>0</v>
      </c>
      <c r="BI337" s="227">
        <f>IF(N337="nulová",J337,0)</f>
        <v>0</v>
      </c>
      <c r="BJ337" s="19" t="s">
        <v>79</v>
      </c>
      <c r="BK337" s="227">
        <f>ROUND(I337*H337,2)</f>
        <v>0</v>
      </c>
      <c r="BL337" s="19" t="s">
        <v>373</v>
      </c>
      <c r="BM337" s="226" t="s">
        <v>2610</v>
      </c>
    </row>
    <row r="338" s="2" customFormat="1">
      <c r="A338" s="40"/>
      <c r="B338" s="41"/>
      <c r="C338" s="42"/>
      <c r="D338" s="228" t="s">
        <v>305</v>
      </c>
      <c r="E338" s="42"/>
      <c r="F338" s="229" t="s">
        <v>1505</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305</v>
      </c>
      <c r="AU338" s="19" t="s">
        <v>81</v>
      </c>
    </row>
    <row r="339" s="14" customFormat="1">
      <c r="A339" s="14"/>
      <c r="B339" s="244"/>
      <c r="C339" s="245"/>
      <c r="D339" s="235" t="s">
        <v>307</v>
      </c>
      <c r="E339" s="246" t="s">
        <v>21</v>
      </c>
      <c r="F339" s="247" t="s">
        <v>2531</v>
      </c>
      <c r="G339" s="245"/>
      <c r="H339" s="248">
        <v>2.9199999999999999</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307</v>
      </c>
      <c r="AU339" s="254" t="s">
        <v>81</v>
      </c>
      <c r="AV339" s="14" t="s">
        <v>81</v>
      </c>
      <c r="AW339" s="14" t="s">
        <v>33</v>
      </c>
      <c r="AX339" s="14" t="s">
        <v>72</v>
      </c>
      <c r="AY339" s="254" t="s">
        <v>295</v>
      </c>
    </row>
    <row r="340" s="15" customFormat="1">
      <c r="A340" s="15"/>
      <c r="B340" s="255"/>
      <c r="C340" s="256"/>
      <c r="D340" s="235" t="s">
        <v>307</v>
      </c>
      <c r="E340" s="257" t="s">
        <v>21</v>
      </c>
      <c r="F340" s="258" t="s">
        <v>312</v>
      </c>
      <c r="G340" s="256"/>
      <c r="H340" s="259">
        <v>2.9199999999999999</v>
      </c>
      <c r="I340" s="260"/>
      <c r="J340" s="256"/>
      <c r="K340" s="256"/>
      <c r="L340" s="261"/>
      <c r="M340" s="262"/>
      <c r="N340" s="263"/>
      <c r="O340" s="263"/>
      <c r="P340" s="263"/>
      <c r="Q340" s="263"/>
      <c r="R340" s="263"/>
      <c r="S340" s="263"/>
      <c r="T340" s="264"/>
      <c r="U340" s="15"/>
      <c r="V340" s="15"/>
      <c r="W340" s="15"/>
      <c r="X340" s="15"/>
      <c r="Y340" s="15"/>
      <c r="Z340" s="15"/>
      <c r="AA340" s="15"/>
      <c r="AB340" s="15"/>
      <c r="AC340" s="15"/>
      <c r="AD340" s="15"/>
      <c r="AE340" s="15"/>
      <c r="AT340" s="265" t="s">
        <v>307</v>
      </c>
      <c r="AU340" s="265" t="s">
        <v>81</v>
      </c>
      <c r="AV340" s="15" t="s">
        <v>303</v>
      </c>
      <c r="AW340" s="15" t="s">
        <v>33</v>
      </c>
      <c r="AX340" s="15" t="s">
        <v>79</v>
      </c>
      <c r="AY340" s="265" t="s">
        <v>295</v>
      </c>
    </row>
    <row r="341" s="2" customFormat="1" ht="49.05" customHeight="1">
      <c r="A341" s="40"/>
      <c r="B341" s="41"/>
      <c r="C341" s="215" t="s">
        <v>1429</v>
      </c>
      <c r="D341" s="215" t="s">
        <v>298</v>
      </c>
      <c r="E341" s="216" t="s">
        <v>1517</v>
      </c>
      <c r="F341" s="217" t="s">
        <v>1518</v>
      </c>
      <c r="G341" s="218" t="s">
        <v>301</v>
      </c>
      <c r="H341" s="219">
        <v>2.9199999999999999</v>
      </c>
      <c r="I341" s="220"/>
      <c r="J341" s="221">
        <f>ROUND(I341*H341,2)</f>
        <v>0</v>
      </c>
      <c r="K341" s="217" t="s">
        <v>302</v>
      </c>
      <c r="L341" s="46"/>
      <c r="M341" s="222" t="s">
        <v>21</v>
      </c>
      <c r="N341" s="223" t="s">
        <v>43</v>
      </c>
      <c r="O341" s="86"/>
      <c r="P341" s="224">
        <f>O341*H341</f>
        <v>0</v>
      </c>
      <c r="Q341" s="224">
        <v>0.0068900000000000003</v>
      </c>
      <c r="R341" s="224">
        <f>Q341*H341</f>
        <v>0.020118799999999999</v>
      </c>
      <c r="S341" s="224">
        <v>0</v>
      </c>
      <c r="T341" s="225">
        <f>S341*H341</f>
        <v>0</v>
      </c>
      <c r="U341" s="40"/>
      <c r="V341" s="40"/>
      <c r="W341" s="40"/>
      <c r="X341" s="40"/>
      <c r="Y341" s="40"/>
      <c r="Z341" s="40"/>
      <c r="AA341" s="40"/>
      <c r="AB341" s="40"/>
      <c r="AC341" s="40"/>
      <c r="AD341" s="40"/>
      <c r="AE341" s="40"/>
      <c r="AR341" s="226" t="s">
        <v>373</v>
      </c>
      <c r="AT341" s="226" t="s">
        <v>298</v>
      </c>
      <c r="AU341" s="226" t="s">
        <v>81</v>
      </c>
      <c r="AY341" s="19" t="s">
        <v>295</v>
      </c>
      <c r="BE341" s="227">
        <f>IF(N341="základní",J341,0)</f>
        <v>0</v>
      </c>
      <c r="BF341" s="227">
        <f>IF(N341="snížená",J341,0)</f>
        <v>0</v>
      </c>
      <c r="BG341" s="227">
        <f>IF(N341="zákl. přenesená",J341,0)</f>
        <v>0</v>
      </c>
      <c r="BH341" s="227">
        <f>IF(N341="sníž. přenesená",J341,0)</f>
        <v>0</v>
      </c>
      <c r="BI341" s="227">
        <f>IF(N341="nulová",J341,0)</f>
        <v>0</v>
      </c>
      <c r="BJ341" s="19" t="s">
        <v>79</v>
      </c>
      <c r="BK341" s="227">
        <f>ROUND(I341*H341,2)</f>
        <v>0</v>
      </c>
      <c r="BL341" s="19" t="s">
        <v>373</v>
      </c>
      <c r="BM341" s="226" t="s">
        <v>2611</v>
      </c>
    </row>
    <row r="342" s="2" customFormat="1">
      <c r="A342" s="40"/>
      <c r="B342" s="41"/>
      <c r="C342" s="42"/>
      <c r="D342" s="228" t="s">
        <v>305</v>
      </c>
      <c r="E342" s="42"/>
      <c r="F342" s="229" t="s">
        <v>1520</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305</v>
      </c>
      <c r="AU342" s="19" t="s">
        <v>81</v>
      </c>
    </row>
    <row r="343" s="14" customFormat="1">
      <c r="A343" s="14"/>
      <c r="B343" s="244"/>
      <c r="C343" s="245"/>
      <c r="D343" s="235" t="s">
        <v>307</v>
      </c>
      <c r="E343" s="246" t="s">
        <v>21</v>
      </c>
      <c r="F343" s="247" t="s">
        <v>2531</v>
      </c>
      <c r="G343" s="245"/>
      <c r="H343" s="248">
        <v>2.9199999999999999</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307</v>
      </c>
      <c r="AU343" s="254" t="s">
        <v>81</v>
      </c>
      <c r="AV343" s="14" t="s">
        <v>81</v>
      </c>
      <c r="AW343" s="14" t="s">
        <v>33</v>
      </c>
      <c r="AX343" s="14" t="s">
        <v>72</v>
      </c>
      <c r="AY343" s="254" t="s">
        <v>295</v>
      </c>
    </row>
    <row r="344" s="15" customFormat="1">
      <c r="A344" s="15"/>
      <c r="B344" s="255"/>
      <c r="C344" s="256"/>
      <c r="D344" s="235" t="s">
        <v>307</v>
      </c>
      <c r="E344" s="257" t="s">
        <v>21</v>
      </c>
      <c r="F344" s="258" t="s">
        <v>312</v>
      </c>
      <c r="G344" s="256"/>
      <c r="H344" s="259">
        <v>2.9199999999999999</v>
      </c>
      <c r="I344" s="260"/>
      <c r="J344" s="256"/>
      <c r="K344" s="256"/>
      <c r="L344" s="261"/>
      <c r="M344" s="262"/>
      <c r="N344" s="263"/>
      <c r="O344" s="263"/>
      <c r="P344" s="263"/>
      <c r="Q344" s="263"/>
      <c r="R344" s="263"/>
      <c r="S344" s="263"/>
      <c r="T344" s="264"/>
      <c r="U344" s="15"/>
      <c r="V344" s="15"/>
      <c r="W344" s="15"/>
      <c r="X344" s="15"/>
      <c r="Y344" s="15"/>
      <c r="Z344" s="15"/>
      <c r="AA344" s="15"/>
      <c r="AB344" s="15"/>
      <c r="AC344" s="15"/>
      <c r="AD344" s="15"/>
      <c r="AE344" s="15"/>
      <c r="AT344" s="265" t="s">
        <v>307</v>
      </c>
      <c r="AU344" s="265" t="s">
        <v>81</v>
      </c>
      <c r="AV344" s="15" t="s">
        <v>303</v>
      </c>
      <c r="AW344" s="15" t="s">
        <v>33</v>
      </c>
      <c r="AX344" s="15" t="s">
        <v>79</v>
      </c>
      <c r="AY344" s="265" t="s">
        <v>295</v>
      </c>
    </row>
    <row r="345" s="2" customFormat="1" ht="24.15" customHeight="1">
      <c r="A345" s="40"/>
      <c r="B345" s="41"/>
      <c r="C345" s="286" t="s">
        <v>1556</v>
      </c>
      <c r="D345" s="286" t="s">
        <v>947</v>
      </c>
      <c r="E345" s="287" t="s">
        <v>1529</v>
      </c>
      <c r="F345" s="288" t="s">
        <v>1530</v>
      </c>
      <c r="G345" s="289" t="s">
        <v>301</v>
      </c>
      <c r="H345" s="290">
        <v>3.2120000000000002</v>
      </c>
      <c r="I345" s="291"/>
      <c r="J345" s="292">
        <f>ROUND(I345*H345,2)</f>
        <v>0</v>
      </c>
      <c r="K345" s="288" t="s">
        <v>523</v>
      </c>
      <c r="L345" s="293"/>
      <c r="M345" s="294" t="s">
        <v>21</v>
      </c>
      <c r="N345" s="295" t="s">
        <v>43</v>
      </c>
      <c r="O345" s="86"/>
      <c r="P345" s="224">
        <f>O345*H345</f>
        <v>0</v>
      </c>
      <c r="Q345" s="224">
        <v>0.019199999999999998</v>
      </c>
      <c r="R345" s="224">
        <f>Q345*H345</f>
        <v>0.0616704</v>
      </c>
      <c r="S345" s="224">
        <v>0</v>
      </c>
      <c r="T345" s="225">
        <f>S345*H345</f>
        <v>0</v>
      </c>
      <c r="U345" s="40"/>
      <c r="V345" s="40"/>
      <c r="W345" s="40"/>
      <c r="X345" s="40"/>
      <c r="Y345" s="40"/>
      <c r="Z345" s="40"/>
      <c r="AA345" s="40"/>
      <c r="AB345" s="40"/>
      <c r="AC345" s="40"/>
      <c r="AD345" s="40"/>
      <c r="AE345" s="40"/>
      <c r="AR345" s="226" t="s">
        <v>997</v>
      </c>
      <c r="AT345" s="226" t="s">
        <v>947</v>
      </c>
      <c r="AU345" s="226" t="s">
        <v>81</v>
      </c>
      <c r="AY345" s="19" t="s">
        <v>295</v>
      </c>
      <c r="BE345" s="227">
        <f>IF(N345="základní",J345,0)</f>
        <v>0</v>
      </c>
      <c r="BF345" s="227">
        <f>IF(N345="snížená",J345,0)</f>
        <v>0</v>
      </c>
      <c r="BG345" s="227">
        <f>IF(N345="zákl. přenesená",J345,0)</f>
        <v>0</v>
      </c>
      <c r="BH345" s="227">
        <f>IF(N345="sníž. přenesená",J345,0)</f>
        <v>0</v>
      </c>
      <c r="BI345" s="227">
        <f>IF(N345="nulová",J345,0)</f>
        <v>0</v>
      </c>
      <c r="BJ345" s="19" t="s">
        <v>79</v>
      </c>
      <c r="BK345" s="227">
        <f>ROUND(I345*H345,2)</f>
        <v>0</v>
      </c>
      <c r="BL345" s="19" t="s">
        <v>373</v>
      </c>
      <c r="BM345" s="226" t="s">
        <v>2612</v>
      </c>
    </row>
    <row r="346" s="14" customFormat="1">
      <c r="A346" s="14"/>
      <c r="B346" s="244"/>
      <c r="C346" s="245"/>
      <c r="D346" s="235" t="s">
        <v>307</v>
      </c>
      <c r="E346" s="246" t="s">
        <v>21</v>
      </c>
      <c r="F346" s="247" t="s">
        <v>2613</v>
      </c>
      <c r="G346" s="245"/>
      <c r="H346" s="248">
        <v>2.9199999999999999</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307</v>
      </c>
      <c r="AU346" s="254" t="s">
        <v>81</v>
      </c>
      <c r="AV346" s="14" t="s">
        <v>81</v>
      </c>
      <c r="AW346" s="14" t="s">
        <v>33</v>
      </c>
      <c r="AX346" s="14" t="s">
        <v>72</v>
      </c>
      <c r="AY346" s="254" t="s">
        <v>295</v>
      </c>
    </row>
    <row r="347" s="15" customFormat="1">
      <c r="A347" s="15"/>
      <c r="B347" s="255"/>
      <c r="C347" s="256"/>
      <c r="D347" s="235" t="s">
        <v>307</v>
      </c>
      <c r="E347" s="257" t="s">
        <v>21</v>
      </c>
      <c r="F347" s="258" t="s">
        <v>312</v>
      </c>
      <c r="G347" s="256"/>
      <c r="H347" s="259">
        <v>2.9199999999999999</v>
      </c>
      <c r="I347" s="260"/>
      <c r="J347" s="256"/>
      <c r="K347" s="256"/>
      <c r="L347" s="261"/>
      <c r="M347" s="262"/>
      <c r="N347" s="263"/>
      <c r="O347" s="263"/>
      <c r="P347" s="263"/>
      <c r="Q347" s="263"/>
      <c r="R347" s="263"/>
      <c r="S347" s="263"/>
      <c r="T347" s="264"/>
      <c r="U347" s="15"/>
      <c r="V347" s="15"/>
      <c r="W347" s="15"/>
      <c r="X347" s="15"/>
      <c r="Y347" s="15"/>
      <c r="Z347" s="15"/>
      <c r="AA347" s="15"/>
      <c r="AB347" s="15"/>
      <c r="AC347" s="15"/>
      <c r="AD347" s="15"/>
      <c r="AE347" s="15"/>
      <c r="AT347" s="265" t="s">
        <v>307</v>
      </c>
      <c r="AU347" s="265" t="s">
        <v>81</v>
      </c>
      <c r="AV347" s="15" t="s">
        <v>303</v>
      </c>
      <c r="AW347" s="15" t="s">
        <v>33</v>
      </c>
      <c r="AX347" s="15" t="s">
        <v>79</v>
      </c>
      <c r="AY347" s="265" t="s">
        <v>295</v>
      </c>
    </row>
    <row r="348" s="14" customFormat="1">
      <c r="A348" s="14"/>
      <c r="B348" s="244"/>
      <c r="C348" s="245"/>
      <c r="D348" s="235" t="s">
        <v>307</v>
      </c>
      <c r="E348" s="245"/>
      <c r="F348" s="247" t="s">
        <v>2614</v>
      </c>
      <c r="G348" s="245"/>
      <c r="H348" s="248">
        <v>3.2120000000000002</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307</v>
      </c>
      <c r="AU348" s="254" t="s">
        <v>81</v>
      </c>
      <c r="AV348" s="14" t="s">
        <v>81</v>
      </c>
      <c r="AW348" s="14" t="s">
        <v>4</v>
      </c>
      <c r="AX348" s="14" t="s">
        <v>79</v>
      </c>
      <c r="AY348" s="254" t="s">
        <v>295</v>
      </c>
    </row>
    <row r="349" s="2" customFormat="1" ht="37.8" customHeight="1">
      <c r="A349" s="40"/>
      <c r="B349" s="41"/>
      <c r="C349" s="215" t="s">
        <v>1440</v>
      </c>
      <c r="D349" s="215" t="s">
        <v>298</v>
      </c>
      <c r="E349" s="216" t="s">
        <v>2473</v>
      </c>
      <c r="F349" s="217" t="s">
        <v>2474</v>
      </c>
      <c r="G349" s="218" t="s">
        <v>301</v>
      </c>
      <c r="H349" s="219">
        <v>2.9199999999999999</v>
      </c>
      <c r="I349" s="220"/>
      <c r="J349" s="221">
        <f>ROUND(I349*H349,2)</f>
        <v>0</v>
      </c>
      <c r="K349" s="217" t="s">
        <v>302</v>
      </c>
      <c r="L349" s="46"/>
      <c r="M349" s="222" t="s">
        <v>21</v>
      </c>
      <c r="N349" s="223" t="s">
        <v>43</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373</v>
      </c>
      <c r="AT349" s="226" t="s">
        <v>298</v>
      </c>
      <c r="AU349" s="226" t="s">
        <v>81</v>
      </c>
      <c r="AY349" s="19" t="s">
        <v>295</v>
      </c>
      <c r="BE349" s="227">
        <f>IF(N349="základní",J349,0)</f>
        <v>0</v>
      </c>
      <c r="BF349" s="227">
        <f>IF(N349="snížená",J349,0)</f>
        <v>0</v>
      </c>
      <c r="BG349" s="227">
        <f>IF(N349="zákl. přenesená",J349,0)</f>
        <v>0</v>
      </c>
      <c r="BH349" s="227">
        <f>IF(N349="sníž. přenesená",J349,0)</f>
        <v>0</v>
      </c>
      <c r="BI349" s="227">
        <f>IF(N349="nulová",J349,0)</f>
        <v>0</v>
      </c>
      <c r="BJ349" s="19" t="s">
        <v>79</v>
      </c>
      <c r="BK349" s="227">
        <f>ROUND(I349*H349,2)</f>
        <v>0</v>
      </c>
      <c r="BL349" s="19" t="s">
        <v>373</v>
      </c>
      <c r="BM349" s="226" t="s">
        <v>2615</v>
      </c>
    </row>
    <row r="350" s="2" customFormat="1">
      <c r="A350" s="40"/>
      <c r="B350" s="41"/>
      <c r="C350" s="42"/>
      <c r="D350" s="228" t="s">
        <v>305</v>
      </c>
      <c r="E350" s="42"/>
      <c r="F350" s="229" t="s">
        <v>2476</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305</v>
      </c>
      <c r="AU350" s="19" t="s">
        <v>81</v>
      </c>
    </row>
    <row r="351" s="2" customFormat="1" ht="24.15" customHeight="1">
      <c r="A351" s="40"/>
      <c r="B351" s="41"/>
      <c r="C351" s="215" t="s">
        <v>1444</v>
      </c>
      <c r="D351" s="215" t="s">
        <v>298</v>
      </c>
      <c r="E351" s="216" t="s">
        <v>1536</v>
      </c>
      <c r="F351" s="217" t="s">
        <v>1537</v>
      </c>
      <c r="G351" s="218" t="s">
        <v>301</v>
      </c>
      <c r="H351" s="219">
        <v>2.9199999999999999</v>
      </c>
      <c r="I351" s="220"/>
      <c r="J351" s="221">
        <f>ROUND(I351*H351,2)</f>
        <v>0</v>
      </c>
      <c r="K351" s="217" t="s">
        <v>302</v>
      </c>
      <c r="L351" s="46"/>
      <c r="M351" s="222" t="s">
        <v>21</v>
      </c>
      <c r="N351" s="223" t="s">
        <v>43</v>
      </c>
      <c r="O351" s="86"/>
      <c r="P351" s="224">
        <f>O351*H351</f>
        <v>0</v>
      </c>
      <c r="Q351" s="224">
        <v>0.0015</v>
      </c>
      <c r="R351" s="224">
        <f>Q351*H351</f>
        <v>0.0043800000000000002</v>
      </c>
      <c r="S351" s="224">
        <v>0</v>
      </c>
      <c r="T351" s="225">
        <f>S351*H351</f>
        <v>0</v>
      </c>
      <c r="U351" s="40"/>
      <c r="V351" s="40"/>
      <c r="W351" s="40"/>
      <c r="X351" s="40"/>
      <c r="Y351" s="40"/>
      <c r="Z351" s="40"/>
      <c r="AA351" s="40"/>
      <c r="AB351" s="40"/>
      <c r="AC351" s="40"/>
      <c r="AD351" s="40"/>
      <c r="AE351" s="40"/>
      <c r="AR351" s="226" t="s">
        <v>373</v>
      </c>
      <c r="AT351" s="226" t="s">
        <v>298</v>
      </c>
      <c r="AU351" s="226" t="s">
        <v>81</v>
      </c>
      <c r="AY351" s="19" t="s">
        <v>295</v>
      </c>
      <c r="BE351" s="227">
        <f>IF(N351="základní",J351,0)</f>
        <v>0</v>
      </c>
      <c r="BF351" s="227">
        <f>IF(N351="snížená",J351,0)</f>
        <v>0</v>
      </c>
      <c r="BG351" s="227">
        <f>IF(N351="zákl. přenesená",J351,0)</f>
        <v>0</v>
      </c>
      <c r="BH351" s="227">
        <f>IF(N351="sníž. přenesená",J351,0)</f>
        <v>0</v>
      </c>
      <c r="BI351" s="227">
        <f>IF(N351="nulová",J351,0)</f>
        <v>0</v>
      </c>
      <c r="BJ351" s="19" t="s">
        <v>79</v>
      </c>
      <c r="BK351" s="227">
        <f>ROUND(I351*H351,2)</f>
        <v>0</v>
      </c>
      <c r="BL351" s="19" t="s">
        <v>373</v>
      </c>
      <c r="BM351" s="226" t="s">
        <v>2616</v>
      </c>
    </row>
    <row r="352" s="2" customFormat="1">
      <c r="A352" s="40"/>
      <c r="B352" s="41"/>
      <c r="C352" s="42"/>
      <c r="D352" s="228" t="s">
        <v>305</v>
      </c>
      <c r="E352" s="42"/>
      <c r="F352" s="229" t="s">
        <v>1539</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305</v>
      </c>
      <c r="AU352" s="19" t="s">
        <v>81</v>
      </c>
    </row>
    <row r="353" s="14" customFormat="1">
      <c r="A353" s="14"/>
      <c r="B353" s="244"/>
      <c r="C353" s="245"/>
      <c r="D353" s="235" t="s">
        <v>307</v>
      </c>
      <c r="E353" s="246" t="s">
        <v>21</v>
      </c>
      <c r="F353" s="247" t="s">
        <v>2531</v>
      </c>
      <c r="G353" s="245"/>
      <c r="H353" s="248">
        <v>2.9199999999999999</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307</v>
      </c>
      <c r="AU353" s="254" t="s">
        <v>81</v>
      </c>
      <c r="AV353" s="14" t="s">
        <v>81</v>
      </c>
      <c r="AW353" s="14" t="s">
        <v>33</v>
      </c>
      <c r="AX353" s="14" t="s">
        <v>72</v>
      </c>
      <c r="AY353" s="254" t="s">
        <v>295</v>
      </c>
    </row>
    <row r="354" s="15" customFormat="1">
      <c r="A354" s="15"/>
      <c r="B354" s="255"/>
      <c r="C354" s="256"/>
      <c r="D354" s="235" t="s">
        <v>307</v>
      </c>
      <c r="E354" s="257" t="s">
        <v>21</v>
      </c>
      <c r="F354" s="258" t="s">
        <v>312</v>
      </c>
      <c r="G354" s="256"/>
      <c r="H354" s="259">
        <v>2.9199999999999999</v>
      </c>
      <c r="I354" s="260"/>
      <c r="J354" s="256"/>
      <c r="K354" s="256"/>
      <c r="L354" s="261"/>
      <c r="M354" s="262"/>
      <c r="N354" s="263"/>
      <c r="O354" s="263"/>
      <c r="P354" s="263"/>
      <c r="Q354" s="263"/>
      <c r="R354" s="263"/>
      <c r="S354" s="263"/>
      <c r="T354" s="264"/>
      <c r="U354" s="15"/>
      <c r="V354" s="15"/>
      <c r="W354" s="15"/>
      <c r="X354" s="15"/>
      <c r="Y354" s="15"/>
      <c r="Z354" s="15"/>
      <c r="AA354" s="15"/>
      <c r="AB354" s="15"/>
      <c r="AC354" s="15"/>
      <c r="AD354" s="15"/>
      <c r="AE354" s="15"/>
      <c r="AT354" s="265" t="s">
        <v>307</v>
      </c>
      <c r="AU354" s="265" t="s">
        <v>81</v>
      </c>
      <c r="AV354" s="15" t="s">
        <v>303</v>
      </c>
      <c r="AW354" s="15" t="s">
        <v>33</v>
      </c>
      <c r="AX354" s="15" t="s">
        <v>79</v>
      </c>
      <c r="AY354" s="265" t="s">
        <v>295</v>
      </c>
    </row>
    <row r="355" s="2" customFormat="1" ht="24.15" customHeight="1">
      <c r="A355" s="40"/>
      <c r="B355" s="41"/>
      <c r="C355" s="215" t="s">
        <v>1448</v>
      </c>
      <c r="D355" s="215" t="s">
        <v>298</v>
      </c>
      <c r="E355" s="216" t="s">
        <v>1541</v>
      </c>
      <c r="F355" s="217" t="s">
        <v>1542</v>
      </c>
      <c r="G355" s="218" t="s">
        <v>301</v>
      </c>
      <c r="H355" s="219">
        <v>2.9199999999999999</v>
      </c>
      <c r="I355" s="220"/>
      <c r="J355" s="221">
        <f>ROUND(I355*H355,2)</f>
        <v>0</v>
      </c>
      <c r="K355" s="217" t="s">
        <v>302</v>
      </c>
      <c r="L355" s="46"/>
      <c r="M355" s="222" t="s">
        <v>21</v>
      </c>
      <c r="N355" s="223" t="s">
        <v>43</v>
      </c>
      <c r="O355" s="86"/>
      <c r="P355" s="224">
        <f>O355*H355</f>
        <v>0</v>
      </c>
      <c r="Q355" s="224">
        <v>5.0000000000000002E-05</v>
      </c>
      <c r="R355" s="224">
        <f>Q355*H355</f>
        <v>0.000146</v>
      </c>
      <c r="S355" s="224">
        <v>0</v>
      </c>
      <c r="T355" s="225">
        <f>S355*H355</f>
        <v>0</v>
      </c>
      <c r="U355" s="40"/>
      <c r="V355" s="40"/>
      <c r="W355" s="40"/>
      <c r="X355" s="40"/>
      <c r="Y355" s="40"/>
      <c r="Z355" s="40"/>
      <c r="AA355" s="40"/>
      <c r="AB355" s="40"/>
      <c r="AC355" s="40"/>
      <c r="AD355" s="40"/>
      <c r="AE355" s="40"/>
      <c r="AR355" s="226" t="s">
        <v>373</v>
      </c>
      <c r="AT355" s="226" t="s">
        <v>298</v>
      </c>
      <c r="AU355" s="226" t="s">
        <v>81</v>
      </c>
      <c r="AY355" s="19" t="s">
        <v>295</v>
      </c>
      <c r="BE355" s="227">
        <f>IF(N355="základní",J355,0)</f>
        <v>0</v>
      </c>
      <c r="BF355" s="227">
        <f>IF(N355="snížená",J355,0)</f>
        <v>0</v>
      </c>
      <c r="BG355" s="227">
        <f>IF(N355="zákl. přenesená",J355,0)</f>
        <v>0</v>
      </c>
      <c r="BH355" s="227">
        <f>IF(N355="sníž. přenesená",J355,0)</f>
        <v>0</v>
      </c>
      <c r="BI355" s="227">
        <f>IF(N355="nulová",J355,0)</f>
        <v>0</v>
      </c>
      <c r="BJ355" s="19" t="s">
        <v>79</v>
      </c>
      <c r="BK355" s="227">
        <f>ROUND(I355*H355,2)</f>
        <v>0</v>
      </c>
      <c r="BL355" s="19" t="s">
        <v>373</v>
      </c>
      <c r="BM355" s="226" t="s">
        <v>2617</v>
      </c>
    </row>
    <row r="356" s="2" customFormat="1">
      <c r="A356" s="40"/>
      <c r="B356" s="41"/>
      <c r="C356" s="42"/>
      <c r="D356" s="228" t="s">
        <v>305</v>
      </c>
      <c r="E356" s="42"/>
      <c r="F356" s="229" t="s">
        <v>1544</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305</v>
      </c>
      <c r="AU356" s="19" t="s">
        <v>81</v>
      </c>
    </row>
    <row r="357" s="2" customFormat="1" ht="49.05" customHeight="1">
      <c r="A357" s="40"/>
      <c r="B357" s="41"/>
      <c r="C357" s="215" t="s">
        <v>1453</v>
      </c>
      <c r="D357" s="215" t="s">
        <v>298</v>
      </c>
      <c r="E357" s="216" t="s">
        <v>1546</v>
      </c>
      <c r="F357" s="217" t="s">
        <v>1547</v>
      </c>
      <c r="G357" s="218" t="s">
        <v>348</v>
      </c>
      <c r="H357" s="219">
        <v>0.086999999999999994</v>
      </c>
      <c r="I357" s="220"/>
      <c r="J357" s="221">
        <f>ROUND(I357*H357,2)</f>
        <v>0</v>
      </c>
      <c r="K357" s="217" t="s">
        <v>302</v>
      </c>
      <c r="L357" s="46"/>
      <c r="M357" s="222" t="s">
        <v>21</v>
      </c>
      <c r="N357" s="223" t="s">
        <v>43</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373</v>
      </c>
      <c r="AT357" s="226" t="s">
        <v>298</v>
      </c>
      <c r="AU357" s="226" t="s">
        <v>81</v>
      </c>
      <c r="AY357" s="19" t="s">
        <v>295</v>
      </c>
      <c r="BE357" s="227">
        <f>IF(N357="základní",J357,0)</f>
        <v>0</v>
      </c>
      <c r="BF357" s="227">
        <f>IF(N357="snížená",J357,0)</f>
        <v>0</v>
      </c>
      <c r="BG357" s="227">
        <f>IF(N357="zákl. přenesená",J357,0)</f>
        <v>0</v>
      </c>
      <c r="BH357" s="227">
        <f>IF(N357="sníž. přenesená",J357,0)</f>
        <v>0</v>
      </c>
      <c r="BI357" s="227">
        <f>IF(N357="nulová",J357,0)</f>
        <v>0</v>
      </c>
      <c r="BJ357" s="19" t="s">
        <v>79</v>
      </c>
      <c r="BK357" s="227">
        <f>ROUND(I357*H357,2)</f>
        <v>0</v>
      </c>
      <c r="BL357" s="19" t="s">
        <v>373</v>
      </c>
      <c r="BM357" s="226" t="s">
        <v>2618</v>
      </c>
    </row>
    <row r="358" s="2" customFormat="1">
      <c r="A358" s="40"/>
      <c r="B358" s="41"/>
      <c r="C358" s="42"/>
      <c r="D358" s="228" t="s">
        <v>305</v>
      </c>
      <c r="E358" s="42"/>
      <c r="F358" s="229" t="s">
        <v>1549</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305</v>
      </c>
      <c r="AU358" s="19" t="s">
        <v>81</v>
      </c>
    </row>
    <row r="359" s="12" customFormat="1" ht="22.8" customHeight="1">
      <c r="A359" s="12"/>
      <c r="B359" s="199"/>
      <c r="C359" s="200"/>
      <c r="D359" s="201" t="s">
        <v>71</v>
      </c>
      <c r="E359" s="213" t="s">
        <v>543</v>
      </c>
      <c r="F359" s="213" t="s">
        <v>544</v>
      </c>
      <c r="G359" s="200"/>
      <c r="H359" s="200"/>
      <c r="I359" s="203"/>
      <c r="J359" s="214">
        <f>BK359</f>
        <v>0</v>
      </c>
      <c r="K359" s="200"/>
      <c r="L359" s="205"/>
      <c r="M359" s="206"/>
      <c r="N359" s="207"/>
      <c r="O359" s="207"/>
      <c r="P359" s="208">
        <f>SUM(P360:P400)</f>
        <v>0</v>
      </c>
      <c r="Q359" s="207"/>
      <c r="R359" s="208">
        <f>SUM(R360:R400)</f>
        <v>0.33463371999999997</v>
      </c>
      <c r="S359" s="207"/>
      <c r="T359" s="209">
        <f>SUM(T360:T400)</f>
        <v>0</v>
      </c>
      <c r="U359" s="12"/>
      <c r="V359" s="12"/>
      <c r="W359" s="12"/>
      <c r="X359" s="12"/>
      <c r="Y359" s="12"/>
      <c r="Z359" s="12"/>
      <c r="AA359" s="12"/>
      <c r="AB359" s="12"/>
      <c r="AC359" s="12"/>
      <c r="AD359" s="12"/>
      <c r="AE359" s="12"/>
      <c r="AR359" s="210" t="s">
        <v>81</v>
      </c>
      <c r="AT359" s="211" t="s">
        <v>71</v>
      </c>
      <c r="AU359" s="211" t="s">
        <v>79</v>
      </c>
      <c r="AY359" s="210" t="s">
        <v>295</v>
      </c>
      <c r="BK359" s="212">
        <f>SUM(BK360:BK400)</f>
        <v>0</v>
      </c>
    </row>
    <row r="360" s="2" customFormat="1" ht="16.5" customHeight="1">
      <c r="A360" s="40"/>
      <c r="B360" s="41"/>
      <c r="C360" s="215" t="s">
        <v>1459</v>
      </c>
      <c r="D360" s="215" t="s">
        <v>298</v>
      </c>
      <c r="E360" s="216" t="s">
        <v>1110</v>
      </c>
      <c r="F360" s="217" t="s">
        <v>1111</v>
      </c>
      <c r="G360" s="218" t="s">
        <v>301</v>
      </c>
      <c r="H360" s="219">
        <v>16.879999999999999</v>
      </c>
      <c r="I360" s="220"/>
      <c r="J360" s="221">
        <f>ROUND(I360*H360,2)</f>
        <v>0</v>
      </c>
      <c r="K360" s="217" t="s">
        <v>302</v>
      </c>
      <c r="L360" s="46"/>
      <c r="M360" s="222" t="s">
        <v>21</v>
      </c>
      <c r="N360" s="223" t="s">
        <v>43</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373</v>
      </c>
      <c r="AT360" s="226" t="s">
        <v>298</v>
      </c>
      <c r="AU360" s="226" t="s">
        <v>81</v>
      </c>
      <c r="AY360" s="19" t="s">
        <v>295</v>
      </c>
      <c r="BE360" s="227">
        <f>IF(N360="základní",J360,0)</f>
        <v>0</v>
      </c>
      <c r="BF360" s="227">
        <f>IF(N360="snížená",J360,0)</f>
        <v>0</v>
      </c>
      <c r="BG360" s="227">
        <f>IF(N360="zákl. přenesená",J360,0)</f>
        <v>0</v>
      </c>
      <c r="BH360" s="227">
        <f>IF(N360="sníž. přenesená",J360,0)</f>
        <v>0</v>
      </c>
      <c r="BI360" s="227">
        <f>IF(N360="nulová",J360,0)</f>
        <v>0</v>
      </c>
      <c r="BJ360" s="19" t="s">
        <v>79</v>
      </c>
      <c r="BK360" s="227">
        <f>ROUND(I360*H360,2)</f>
        <v>0</v>
      </c>
      <c r="BL360" s="19" t="s">
        <v>373</v>
      </c>
      <c r="BM360" s="226" t="s">
        <v>2619</v>
      </c>
    </row>
    <row r="361" s="2" customFormat="1">
      <c r="A361" s="40"/>
      <c r="B361" s="41"/>
      <c r="C361" s="42"/>
      <c r="D361" s="228" t="s">
        <v>305</v>
      </c>
      <c r="E361" s="42"/>
      <c r="F361" s="229" t="s">
        <v>1113</v>
      </c>
      <c r="G361" s="42"/>
      <c r="H361" s="42"/>
      <c r="I361" s="230"/>
      <c r="J361" s="42"/>
      <c r="K361" s="42"/>
      <c r="L361" s="46"/>
      <c r="M361" s="231"/>
      <c r="N361" s="232"/>
      <c r="O361" s="86"/>
      <c r="P361" s="86"/>
      <c r="Q361" s="86"/>
      <c r="R361" s="86"/>
      <c r="S361" s="86"/>
      <c r="T361" s="87"/>
      <c r="U361" s="40"/>
      <c r="V361" s="40"/>
      <c r="W361" s="40"/>
      <c r="X361" s="40"/>
      <c r="Y361" s="40"/>
      <c r="Z361" s="40"/>
      <c r="AA361" s="40"/>
      <c r="AB361" s="40"/>
      <c r="AC361" s="40"/>
      <c r="AD361" s="40"/>
      <c r="AE361" s="40"/>
      <c r="AT361" s="19" t="s">
        <v>305</v>
      </c>
      <c r="AU361" s="19" t="s">
        <v>81</v>
      </c>
    </row>
    <row r="362" s="14" customFormat="1">
      <c r="A362" s="14"/>
      <c r="B362" s="244"/>
      <c r="C362" s="245"/>
      <c r="D362" s="235" t="s">
        <v>307</v>
      </c>
      <c r="E362" s="246" t="s">
        <v>21</v>
      </c>
      <c r="F362" s="247" t="s">
        <v>2532</v>
      </c>
      <c r="G362" s="245"/>
      <c r="H362" s="248">
        <v>3.98</v>
      </c>
      <c r="I362" s="249"/>
      <c r="J362" s="245"/>
      <c r="K362" s="245"/>
      <c r="L362" s="250"/>
      <c r="M362" s="251"/>
      <c r="N362" s="252"/>
      <c r="O362" s="252"/>
      <c r="P362" s="252"/>
      <c r="Q362" s="252"/>
      <c r="R362" s="252"/>
      <c r="S362" s="252"/>
      <c r="T362" s="253"/>
      <c r="U362" s="14"/>
      <c r="V362" s="14"/>
      <c r="W362" s="14"/>
      <c r="X362" s="14"/>
      <c r="Y362" s="14"/>
      <c r="Z362" s="14"/>
      <c r="AA362" s="14"/>
      <c r="AB362" s="14"/>
      <c r="AC362" s="14"/>
      <c r="AD362" s="14"/>
      <c r="AE362" s="14"/>
      <c r="AT362" s="254" t="s">
        <v>307</v>
      </c>
      <c r="AU362" s="254" t="s">
        <v>81</v>
      </c>
      <c r="AV362" s="14" t="s">
        <v>81</v>
      </c>
      <c r="AW362" s="14" t="s">
        <v>33</v>
      </c>
      <c r="AX362" s="14" t="s">
        <v>72</v>
      </c>
      <c r="AY362" s="254" t="s">
        <v>295</v>
      </c>
    </row>
    <row r="363" s="14" customFormat="1">
      <c r="A363" s="14"/>
      <c r="B363" s="244"/>
      <c r="C363" s="245"/>
      <c r="D363" s="235" t="s">
        <v>307</v>
      </c>
      <c r="E363" s="246" t="s">
        <v>21</v>
      </c>
      <c r="F363" s="247" t="s">
        <v>2537</v>
      </c>
      <c r="G363" s="245"/>
      <c r="H363" s="248">
        <v>12.9</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307</v>
      </c>
      <c r="AU363" s="254" t="s">
        <v>81</v>
      </c>
      <c r="AV363" s="14" t="s">
        <v>81</v>
      </c>
      <c r="AW363" s="14" t="s">
        <v>33</v>
      </c>
      <c r="AX363" s="14" t="s">
        <v>72</v>
      </c>
      <c r="AY363" s="254" t="s">
        <v>295</v>
      </c>
    </row>
    <row r="364" s="15" customFormat="1">
      <c r="A364" s="15"/>
      <c r="B364" s="255"/>
      <c r="C364" s="256"/>
      <c r="D364" s="235" t="s">
        <v>307</v>
      </c>
      <c r="E364" s="257" t="s">
        <v>21</v>
      </c>
      <c r="F364" s="258" t="s">
        <v>312</v>
      </c>
      <c r="G364" s="256"/>
      <c r="H364" s="259">
        <v>16.879999999999999</v>
      </c>
      <c r="I364" s="260"/>
      <c r="J364" s="256"/>
      <c r="K364" s="256"/>
      <c r="L364" s="261"/>
      <c r="M364" s="262"/>
      <c r="N364" s="263"/>
      <c r="O364" s="263"/>
      <c r="P364" s="263"/>
      <c r="Q364" s="263"/>
      <c r="R364" s="263"/>
      <c r="S364" s="263"/>
      <c r="T364" s="264"/>
      <c r="U364" s="15"/>
      <c r="V364" s="15"/>
      <c r="W364" s="15"/>
      <c r="X364" s="15"/>
      <c r="Y364" s="15"/>
      <c r="Z364" s="15"/>
      <c r="AA364" s="15"/>
      <c r="AB364" s="15"/>
      <c r="AC364" s="15"/>
      <c r="AD364" s="15"/>
      <c r="AE364" s="15"/>
      <c r="AT364" s="265" t="s">
        <v>307</v>
      </c>
      <c r="AU364" s="265" t="s">
        <v>81</v>
      </c>
      <c r="AV364" s="15" t="s">
        <v>303</v>
      </c>
      <c r="AW364" s="15" t="s">
        <v>33</v>
      </c>
      <c r="AX364" s="15" t="s">
        <v>79</v>
      </c>
      <c r="AY364" s="265" t="s">
        <v>295</v>
      </c>
    </row>
    <row r="365" s="2" customFormat="1" ht="21.75" customHeight="1">
      <c r="A365" s="40"/>
      <c r="B365" s="41"/>
      <c r="C365" s="215" t="s">
        <v>1463</v>
      </c>
      <c r="D365" s="215" t="s">
        <v>298</v>
      </c>
      <c r="E365" s="216" t="s">
        <v>1115</v>
      </c>
      <c r="F365" s="217" t="s">
        <v>1116</v>
      </c>
      <c r="G365" s="218" t="s">
        <v>301</v>
      </c>
      <c r="H365" s="219">
        <v>16.879999999999999</v>
      </c>
      <c r="I365" s="220"/>
      <c r="J365" s="221">
        <f>ROUND(I365*H365,2)</f>
        <v>0</v>
      </c>
      <c r="K365" s="217" t="s">
        <v>302</v>
      </c>
      <c r="L365" s="46"/>
      <c r="M365" s="222" t="s">
        <v>21</v>
      </c>
      <c r="N365" s="223" t="s">
        <v>43</v>
      </c>
      <c r="O365" s="86"/>
      <c r="P365" s="224">
        <f>O365*H365</f>
        <v>0</v>
      </c>
      <c r="Q365" s="224">
        <v>3.0000000000000001E-05</v>
      </c>
      <c r="R365" s="224">
        <f>Q365*H365</f>
        <v>0.00050639999999999995</v>
      </c>
      <c r="S365" s="224">
        <v>0</v>
      </c>
      <c r="T365" s="225">
        <f>S365*H365</f>
        <v>0</v>
      </c>
      <c r="U365" s="40"/>
      <c r="V365" s="40"/>
      <c r="W365" s="40"/>
      <c r="X365" s="40"/>
      <c r="Y365" s="40"/>
      <c r="Z365" s="40"/>
      <c r="AA365" s="40"/>
      <c r="AB365" s="40"/>
      <c r="AC365" s="40"/>
      <c r="AD365" s="40"/>
      <c r="AE365" s="40"/>
      <c r="AR365" s="226" t="s">
        <v>373</v>
      </c>
      <c r="AT365" s="226" t="s">
        <v>298</v>
      </c>
      <c r="AU365" s="226" t="s">
        <v>81</v>
      </c>
      <c r="AY365" s="19" t="s">
        <v>295</v>
      </c>
      <c r="BE365" s="227">
        <f>IF(N365="základní",J365,0)</f>
        <v>0</v>
      </c>
      <c r="BF365" s="227">
        <f>IF(N365="snížená",J365,0)</f>
        <v>0</v>
      </c>
      <c r="BG365" s="227">
        <f>IF(N365="zákl. přenesená",J365,0)</f>
        <v>0</v>
      </c>
      <c r="BH365" s="227">
        <f>IF(N365="sníž. přenesená",J365,0)</f>
        <v>0</v>
      </c>
      <c r="BI365" s="227">
        <f>IF(N365="nulová",J365,0)</f>
        <v>0</v>
      </c>
      <c r="BJ365" s="19" t="s">
        <v>79</v>
      </c>
      <c r="BK365" s="227">
        <f>ROUND(I365*H365,2)</f>
        <v>0</v>
      </c>
      <c r="BL365" s="19" t="s">
        <v>373</v>
      </c>
      <c r="BM365" s="226" t="s">
        <v>2620</v>
      </c>
    </row>
    <row r="366" s="2" customFormat="1">
      <c r="A366" s="40"/>
      <c r="B366" s="41"/>
      <c r="C366" s="42"/>
      <c r="D366" s="228" t="s">
        <v>305</v>
      </c>
      <c r="E366" s="42"/>
      <c r="F366" s="229" t="s">
        <v>1118</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305</v>
      </c>
      <c r="AU366" s="19" t="s">
        <v>81</v>
      </c>
    </row>
    <row r="367" s="14" customFormat="1">
      <c r="A367" s="14"/>
      <c r="B367" s="244"/>
      <c r="C367" s="245"/>
      <c r="D367" s="235" t="s">
        <v>307</v>
      </c>
      <c r="E367" s="246" t="s">
        <v>21</v>
      </c>
      <c r="F367" s="247" t="s">
        <v>2532</v>
      </c>
      <c r="G367" s="245"/>
      <c r="H367" s="248">
        <v>3.98</v>
      </c>
      <c r="I367" s="249"/>
      <c r="J367" s="245"/>
      <c r="K367" s="245"/>
      <c r="L367" s="250"/>
      <c r="M367" s="251"/>
      <c r="N367" s="252"/>
      <c r="O367" s="252"/>
      <c r="P367" s="252"/>
      <c r="Q367" s="252"/>
      <c r="R367" s="252"/>
      <c r="S367" s="252"/>
      <c r="T367" s="253"/>
      <c r="U367" s="14"/>
      <c r="V367" s="14"/>
      <c r="W367" s="14"/>
      <c r="X367" s="14"/>
      <c r="Y367" s="14"/>
      <c r="Z367" s="14"/>
      <c r="AA367" s="14"/>
      <c r="AB367" s="14"/>
      <c r="AC367" s="14"/>
      <c r="AD367" s="14"/>
      <c r="AE367" s="14"/>
      <c r="AT367" s="254" t="s">
        <v>307</v>
      </c>
      <c r="AU367" s="254" t="s">
        <v>81</v>
      </c>
      <c r="AV367" s="14" t="s">
        <v>81</v>
      </c>
      <c r="AW367" s="14" t="s">
        <v>33</v>
      </c>
      <c r="AX367" s="14" t="s">
        <v>72</v>
      </c>
      <c r="AY367" s="254" t="s">
        <v>295</v>
      </c>
    </row>
    <row r="368" s="14" customFormat="1">
      <c r="A368" s="14"/>
      <c r="B368" s="244"/>
      <c r="C368" s="245"/>
      <c r="D368" s="235" t="s">
        <v>307</v>
      </c>
      <c r="E368" s="246" t="s">
        <v>21</v>
      </c>
      <c r="F368" s="247" t="s">
        <v>2537</v>
      </c>
      <c r="G368" s="245"/>
      <c r="H368" s="248">
        <v>12.9</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307</v>
      </c>
      <c r="AU368" s="254" t="s">
        <v>81</v>
      </c>
      <c r="AV368" s="14" t="s">
        <v>81</v>
      </c>
      <c r="AW368" s="14" t="s">
        <v>33</v>
      </c>
      <c r="AX368" s="14" t="s">
        <v>72</v>
      </c>
      <c r="AY368" s="254" t="s">
        <v>295</v>
      </c>
    </row>
    <row r="369" s="15" customFormat="1">
      <c r="A369" s="15"/>
      <c r="B369" s="255"/>
      <c r="C369" s="256"/>
      <c r="D369" s="235" t="s">
        <v>307</v>
      </c>
      <c r="E369" s="257" t="s">
        <v>21</v>
      </c>
      <c r="F369" s="258" t="s">
        <v>312</v>
      </c>
      <c r="G369" s="256"/>
      <c r="H369" s="259">
        <v>16.879999999999999</v>
      </c>
      <c r="I369" s="260"/>
      <c r="J369" s="256"/>
      <c r="K369" s="256"/>
      <c r="L369" s="261"/>
      <c r="M369" s="262"/>
      <c r="N369" s="263"/>
      <c r="O369" s="263"/>
      <c r="P369" s="263"/>
      <c r="Q369" s="263"/>
      <c r="R369" s="263"/>
      <c r="S369" s="263"/>
      <c r="T369" s="264"/>
      <c r="U369" s="15"/>
      <c r="V369" s="15"/>
      <c r="W369" s="15"/>
      <c r="X369" s="15"/>
      <c r="Y369" s="15"/>
      <c r="Z369" s="15"/>
      <c r="AA369" s="15"/>
      <c r="AB369" s="15"/>
      <c r="AC369" s="15"/>
      <c r="AD369" s="15"/>
      <c r="AE369" s="15"/>
      <c r="AT369" s="265" t="s">
        <v>307</v>
      </c>
      <c r="AU369" s="265" t="s">
        <v>81</v>
      </c>
      <c r="AV369" s="15" t="s">
        <v>303</v>
      </c>
      <c r="AW369" s="15" t="s">
        <v>33</v>
      </c>
      <c r="AX369" s="15" t="s">
        <v>79</v>
      </c>
      <c r="AY369" s="265" t="s">
        <v>295</v>
      </c>
    </row>
    <row r="370" s="2" customFormat="1" ht="33" customHeight="1">
      <c r="A370" s="40"/>
      <c r="B370" s="41"/>
      <c r="C370" s="215" t="s">
        <v>1465</v>
      </c>
      <c r="D370" s="215" t="s">
        <v>298</v>
      </c>
      <c r="E370" s="216" t="s">
        <v>1120</v>
      </c>
      <c r="F370" s="217" t="s">
        <v>1121</v>
      </c>
      <c r="G370" s="218" t="s">
        <v>301</v>
      </c>
      <c r="H370" s="219">
        <v>16.879999999999999</v>
      </c>
      <c r="I370" s="220"/>
      <c r="J370" s="221">
        <f>ROUND(I370*H370,2)</f>
        <v>0</v>
      </c>
      <c r="K370" s="217" t="s">
        <v>302</v>
      </c>
      <c r="L370" s="46"/>
      <c r="M370" s="222" t="s">
        <v>21</v>
      </c>
      <c r="N370" s="223" t="s">
        <v>43</v>
      </c>
      <c r="O370" s="86"/>
      <c r="P370" s="224">
        <f>O370*H370</f>
        <v>0</v>
      </c>
      <c r="Q370" s="224">
        <v>0.0075799999999999999</v>
      </c>
      <c r="R370" s="224">
        <f>Q370*H370</f>
        <v>0.12795039999999999</v>
      </c>
      <c r="S370" s="224">
        <v>0</v>
      </c>
      <c r="T370" s="225">
        <f>S370*H370</f>
        <v>0</v>
      </c>
      <c r="U370" s="40"/>
      <c r="V370" s="40"/>
      <c r="W370" s="40"/>
      <c r="X370" s="40"/>
      <c r="Y370" s="40"/>
      <c r="Z370" s="40"/>
      <c r="AA370" s="40"/>
      <c r="AB370" s="40"/>
      <c r="AC370" s="40"/>
      <c r="AD370" s="40"/>
      <c r="AE370" s="40"/>
      <c r="AR370" s="226" t="s">
        <v>373</v>
      </c>
      <c r="AT370" s="226" t="s">
        <v>298</v>
      </c>
      <c r="AU370" s="226" t="s">
        <v>81</v>
      </c>
      <c r="AY370" s="19" t="s">
        <v>295</v>
      </c>
      <c r="BE370" s="227">
        <f>IF(N370="základní",J370,0)</f>
        <v>0</v>
      </c>
      <c r="BF370" s="227">
        <f>IF(N370="snížená",J370,0)</f>
        <v>0</v>
      </c>
      <c r="BG370" s="227">
        <f>IF(N370="zákl. přenesená",J370,0)</f>
        <v>0</v>
      </c>
      <c r="BH370" s="227">
        <f>IF(N370="sníž. přenesená",J370,0)</f>
        <v>0</v>
      </c>
      <c r="BI370" s="227">
        <f>IF(N370="nulová",J370,0)</f>
        <v>0</v>
      </c>
      <c r="BJ370" s="19" t="s">
        <v>79</v>
      </c>
      <c r="BK370" s="227">
        <f>ROUND(I370*H370,2)</f>
        <v>0</v>
      </c>
      <c r="BL370" s="19" t="s">
        <v>373</v>
      </c>
      <c r="BM370" s="226" t="s">
        <v>2621</v>
      </c>
    </row>
    <row r="371" s="2" customFormat="1">
      <c r="A371" s="40"/>
      <c r="B371" s="41"/>
      <c r="C371" s="42"/>
      <c r="D371" s="228" t="s">
        <v>305</v>
      </c>
      <c r="E371" s="42"/>
      <c r="F371" s="229" t="s">
        <v>1123</v>
      </c>
      <c r="G371" s="42"/>
      <c r="H371" s="42"/>
      <c r="I371" s="230"/>
      <c r="J371" s="42"/>
      <c r="K371" s="42"/>
      <c r="L371" s="46"/>
      <c r="M371" s="231"/>
      <c r="N371" s="232"/>
      <c r="O371" s="86"/>
      <c r="P371" s="86"/>
      <c r="Q371" s="86"/>
      <c r="R371" s="86"/>
      <c r="S371" s="86"/>
      <c r="T371" s="87"/>
      <c r="U371" s="40"/>
      <c r="V371" s="40"/>
      <c r="W371" s="40"/>
      <c r="X371" s="40"/>
      <c r="Y371" s="40"/>
      <c r="Z371" s="40"/>
      <c r="AA371" s="40"/>
      <c r="AB371" s="40"/>
      <c r="AC371" s="40"/>
      <c r="AD371" s="40"/>
      <c r="AE371" s="40"/>
      <c r="AT371" s="19" t="s">
        <v>305</v>
      </c>
      <c r="AU371" s="19" t="s">
        <v>81</v>
      </c>
    </row>
    <row r="372" s="14" customFormat="1">
      <c r="A372" s="14"/>
      <c r="B372" s="244"/>
      <c r="C372" s="245"/>
      <c r="D372" s="235" t="s">
        <v>307</v>
      </c>
      <c r="E372" s="246" t="s">
        <v>21</v>
      </c>
      <c r="F372" s="247" t="s">
        <v>2532</v>
      </c>
      <c r="G372" s="245"/>
      <c r="H372" s="248">
        <v>3.98</v>
      </c>
      <c r="I372" s="249"/>
      <c r="J372" s="245"/>
      <c r="K372" s="245"/>
      <c r="L372" s="250"/>
      <c r="M372" s="251"/>
      <c r="N372" s="252"/>
      <c r="O372" s="252"/>
      <c r="P372" s="252"/>
      <c r="Q372" s="252"/>
      <c r="R372" s="252"/>
      <c r="S372" s="252"/>
      <c r="T372" s="253"/>
      <c r="U372" s="14"/>
      <c r="V372" s="14"/>
      <c r="W372" s="14"/>
      <c r="X372" s="14"/>
      <c r="Y372" s="14"/>
      <c r="Z372" s="14"/>
      <c r="AA372" s="14"/>
      <c r="AB372" s="14"/>
      <c r="AC372" s="14"/>
      <c r="AD372" s="14"/>
      <c r="AE372" s="14"/>
      <c r="AT372" s="254" t="s">
        <v>307</v>
      </c>
      <c r="AU372" s="254" t="s">
        <v>81</v>
      </c>
      <c r="AV372" s="14" t="s">
        <v>81</v>
      </c>
      <c r="AW372" s="14" t="s">
        <v>33</v>
      </c>
      <c r="AX372" s="14" t="s">
        <v>72</v>
      </c>
      <c r="AY372" s="254" t="s">
        <v>295</v>
      </c>
    </row>
    <row r="373" s="14" customFormat="1">
      <c r="A373" s="14"/>
      <c r="B373" s="244"/>
      <c r="C373" s="245"/>
      <c r="D373" s="235" t="s">
        <v>307</v>
      </c>
      <c r="E373" s="246" t="s">
        <v>21</v>
      </c>
      <c r="F373" s="247" t="s">
        <v>2537</v>
      </c>
      <c r="G373" s="245"/>
      <c r="H373" s="248">
        <v>12.9</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307</v>
      </c>
      <c r="AU373" s="254" t="s">
        <v>81</v>
      </c>
      <c r="AV373" s="14" t="s">
        <v>81</v>
      </c>
      <c r="AW373" s="14" t="s">
        <v>33</v>
      </c>
      <c r="AX373" s="14" t="s">
        <v>72</v>
      </c>
      <c r="AY373" s="254" t="s">
        <v>295</v>
      </c>
    </row>
    <row r="374" s="15" customFormat="1">
      <c r="A374" s="15"/>
      <c r="B374" s="255"/>
      <c r="C374" s="256"/>
      <c r="D374" s="235" t="s">
        <v>307</v>
      </c>
      <c r="E374" s="257" t="s">
        <v>21</v>
      </c>
      <c r="F374" s="258" t="s">
        <v>312</v>
      </c>
      <c r="G374" s="256"/>
      <c r="H374" s="259">
        <v>16.879999999999999</v>
      </c>
      <c r="I374" s="260"/>
      <c r="J374" s="256"/>
      <c r="K374" s="256"/>
      <c r="L374" s="261"/>
      <c r="M374" s="262"/>
      <c r="N374" s="263"/>
      <c r="O374" s="263"/>
      <c r="P374" s="263"/>
      <c r="Q374" s="263"/>
      <c r="R374" s="263"/>
      <c r="S374" s="263"/>
      <c r="T374" s="264"/>
      <c r="U374" s="15"/>
      <c r="V374" s="15"/>
      <c r="W374" s="15"/>
      <c r="X374" s="15"/>
      <c r="Y374" s="15"/>
      <c r="Z374" s="15"/>
      <c r="AA374" s="15"/>
      <c r="AB374" s="15"/>
      <c r="AC374" s="15"/>
      <c r="AD374" s="15"/>
      <c r="AE374" s="15"/>
      <c r="AT374" s="265" t="s">
        <v>307</v>
      </c>
      <c r="AU374" s="265" t="s">
        <v>81</v>
      </c>
      <c r="AV374" s="15" t="s">
        <v>303</v>
      </c>
      <c r="AW374" s="15" t="s">
        <v>33</v>
      </c>
      <c r="AX374" s="15" t="s">
        <v>79</v>
      </c>
      <c r="AY374" s="265" t="s">
        <v>295</v>
      </c>
    </row>
    <row r="375" s="2" customFormat="1" ht="24.15" customHeight="1">
      <c r="A375" s="40"/>
      <c r="B375" s="41"/>
      <c r="C375" s="215" t="s">
        <v>1467</v>
      </c>
      <c r="D375" s="215" t="s">
        <v>298</v>
      </c>
      <c r="E375" s="216" t="s">
        <v>1557</v>
      </c>
      <c r="F375" s="217" t="s">
        <v>1558</v>
      </c>
      <c r="G375" s="218" t="s">
        <v>301</v>
      </c>
      <c r="H375" s="219">
        <v>16.879999999999999</v>
      </c>
      <c r="I375" s="220"/>
      <c r="J375" s="221">
        <f>ROUND(I375*H375,2)</f>
        <v>0</v>
      </c>
      <c r="K375" s="217" t="s">
        <v>302</v>
      </c>
      <c r="L375" s="46"/>
      <c r="M375" s="222" t="s">
        <v>21</v>
      </c>
      <c r="N375" s="223" t="s">
        <v>43</v>
      </c>
      <c r="O375" s="86"/>
      <c r="P375" s="224">
        <f>O375*H375</f>
        <v>0</v>
      </c>
      <c r="Q375" s="224">
        <v>0.00029999999999999997</v>
      </c>
      <c r="R375" s="224">
        <f>Q375*H375</f>
        <v>0.0050639999999999991</v>
      </c>
      <c r="S375" s="224">
        <v>0</v>
      </c>
      <c r="T375" s="225">
        <f>S375*H375</f>
        <v>0</v>
      </c>
      <c r="U375" s="40"/>
      <c r="V375" s="40"/>
      <c r="W375" s="40"/>
      <c r="X375" s="40"/>
      <c r="Y375" s="40"/>
      <c r="Z375" s="40"/>
      <c r="AA375" s="40"/>
      <c r="AB375" s="40"/>
      <c r="AC375" s="40"/>
      <c r="AD375" s="40"/>
      <c r="AE375" s="40"/>
      <c r="AR375" s="226" t="s">
        <v>373</v>
      </c>
      <c r="AT375" s="226" t="s">
        <v>298</v>
      </c>
      <c r="AU375" s="226" t="s">
        <v>81</v>
      </c>
      <c r="AY375" s="19" t="s">
        <v>295</v>
      </c>
      <c r="BE375" s="227">
        <f>IF(N375="základní",J375,0)</f>
        <v>0</v>
      </c>
      <c r="BF375" s="227">
        <f>IF(N375="snížená",J375,0)</f>
        <v>0</v>
      </c>
      <c r="BG375" s="227">
        <f>IF(N375="zákl. přenesená",J375,0)</f>
        <v>0</v>
      </c>
      <c r="BH375" s="227">
        <f>IF(N375="sníž. přenesená",J375,0)</f>
        <v>0</v>
      </c>
      <c r="BI375" s="227">
        <f>IF(N375="nulová",J375,0)</f>
        <v>0</v>
      </c>
      <c r="BJ375" s="19" t="s">
        <v>79</v>
      </c>
      <c r="BK375" s="227">
        <f>ROUND(I375*H375,2)</f>
        <v>0</v>
      </c>
      <c r="BL375" s="19" t="s">
        <v>373</v>
      </c>
      <c r="BM375" s="226" t="s">
        <v>2622</v>
      </c>
    </row>
    <row r="376" s="2" customFormat="1">
      <c r="A376" s="40"/>
      <c r="B376" s="41"/>
      <c r="C376" s="42"/>
      <c r="D376" s="228" t="s">
        <v>305</v>
      </c>
      <c r="E376" s="42"/>
      <c r="F376" s="229" t="s">
        <v>1560</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305</v>
      </c>
      <c r="AU376" s="19" t="s">
        <v>81</v>
      </c>
    </row>
    <row r="377" s="14" customFormat="1">
      <c r="A377" s="14"/>
      <c r="B377" s="244"/>
      <c r="C377" s="245"/>
      <c r="D377" s="235" t="s">
        <v>307</v>
      </c>
      <c r="E377" s="246" t="s">
        <v>21</v>
      </c>
      <c r="F377" s="247" t="s">
        <v>2532</v>
      </c>
      <c r="G377" s="245"/>
      <c r="H377" s="248">
        <v>3.98</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307</v>
      </c>
      <c r="AU377" s="254" t="s">
        <v>81</v>
      </c>
      <c r="AV377" s="14" t="s">
        <v>81</v>
      </c>
      <c r="AW377" s="14" t="s">
        <v>33</v>
      </c>
      <c r="AX377" s="14" t="s">
        <v>72</v>
      </c>
      <c r="AY377" s="254" t="s">
        <v>295</v>
      </c>
    </row>
    <row r="378" s="14" customFormat="1">
      <c r="A378" s="14"/>
      <c r="B378" s="244"/>
      <c r="C378" s="245"/>
      <c r="D378" s="235" t="s">
        <v>307</v>
      </c>
      <c r="E378" s="246" t="s">
        <v>21</v>
      </c>
      <c r="F378" s="247" t="s">
        <v>2537</v>
      </c>
      <c r="G378" s="245"/>
      <c r="H378" s="248">
        <v>12.9</v>
      </c>
      <c r="I378" s="249"/>
      <c r="J378" s="245"/>
      <c r="K378" s="245"/>
      <c r="L378" s="250"/>
      <c r="M378" s="251"/>
      <c r="N378" s="252"/>
      <c r="O378" s="252"/>
      <c r="P378" s="252"/>
      <c r="Q378" s="252"/>
      <c r="R378" s="252"/>
      <c r="S378" s="252"/>
      <c r="T378" s="253"/>
      <c r="U378" s="14"/>
      <c r="V378" s="14"/>
      <c r="W378" s="14"/>
      <c r="X378" s="14"/>
      <c r="Y378" s="14"/>
      <c r="Z378" s="14"/>
      <c r="AA378" s="14"/>
      <c r="AB378" s="14"/>
      <c r="AC378" s="14"/>
      <c r="AD378" s="14"/>
      <c r="AE378" s="14"/>
      <c r="AT378" s="254" t="s">
        <v>307</v>
      </c>
      <c r="AU378" s="254" t="s">
        <v>81</v>
      </c>
      <c r="AV378" s="14" t="s">
        <v>81</v>
      </c>
      <c r="AW378" s="14" t="s">
        <v>33</v>
      </c>
      <c r="AX378" s="14" t="s">
        <v>72</v>
      </c>
      <c r="AY378" s="254" t="s">
        <v>295</v>
      </c>
    </row>
    <row r="379" s="15" customFormat="1">
      <c r="A379" s="15"/>
      <c r="B379" s="255"/>
      <c r="C379" s="256"/>
      <c r="D379" s="235" t="s">
        <v>307</v>
      </c>
      <c r="E379" s="257" t="s">
        <v>21</v>
      </c>
      <c r="F379" s="258" t="s">
        <v>312</v>
      </c>
      <c r="G379" s="256"/>
      <c r="H379" s="259">
        <v>16.879999999999999</v>
      </c>
      <c r="I379" s="260"/>
      <c r="J379" s="256"/>
      <c r="K379" s="256"/>
      <c r="L379" s="261"/>
      <c r="M379" s="262"/>
      <c r="N379" s="263"/>
      <c r="O379" s="263"/>
      <c r="P379" s="263"/>
      <c r="Q379" s="263"/>
      <c r="R379" s="263"/>
      <c r="S379" s="263"/>
      <c r="T379" s="264"/>
      <c r="U379" s="15"/>
      <c r="V379" s="15"/>
      <c r="W379" s="15"/>
      <c r="X379" s="15"/>
      <c r="Y379" s="15"/>
      <c r="Z379" s="15"/>
      <c r="AA379" s="15"/>
      <c r="AB379" s="15"/>
      <c r="AC379" s="15"/>
      <c r="AD379" s="15"/>
      <c r="AE379" s="15"/>
      <c r="AT379" s="265" t="s">
        <v>307</v>
      </c>
      <c r="AU379" s="265" t="s">
        <v>81</v>
      </c>
      <c r="AV379" s="15" t="s">
        <v>303</v>
      </c>
      <c r="AW379" s="15" t="s">
        <v>33</v>
      </c>
      <c r="AX379" s="15" t="s">
        <v>79</v>
      </c>
      <c r="AY379" s="265" t="s">
        <v>295</v>
      </c>
    </row>
    <row r="380" s="2" customFormat="1" ht="24.15" customHeight="1">
      <c r="A380" s="40"/>
      <c r="B380" s="41"/>
      <c r="C380" s="286" t="s">
        <v>1472</v>
      </c>
      <c r="D380" s="286" t="s">
        <v>947</v>
      </c>
      <c r="E380" s="287" t="s">
        <v>1562</v>
      </c>
      <c r="F380" s="288" t="s">
        <v>1563</v>
      </c>
      <c r="G380" s="289" t="s">
        <v>301</v>
      </c>
      <c r="H380" s="290">
        <v>18.568000000000001</v>
      </c>
      <c r="I380" s="291"/>
      <c r="J380" s="292">
        <f>ROUND(I380*H380,2)</f>
        <v>0</v>
      </c>
      <c r="K380" s="288" t="s">
        <v>523</v>
      </c>
      <c r="L380" s="293"/>
      <c r="M380" s="294" t="s">
        <v>21</v>
      </c>
      <c r="N380" s="295" t="s">
        <v>43</v>
      </c>
      <c r="O380" s="86"/>
      <c r="P380" s="224">
        <f>O380*H380</f>
        <v>0</v>
      </c>
      <c r="Q380" s="224">
        <v>0.00264</v>
      </c>
      <c r="R380" s="224">
        <f>Q380*H380</f>
        <v>0.049019520000000004</v>
      </c>
      <c r="S380" s="224">
        <v>0</v>
      </c>
      <c r="T380" s="225">
        <f>S380*H380</f>
        <v>0</v>
      </c>
      <c r="U380" s="40"/>
      <c r="V380" s="40"/>
      <c r="W380" s="40"/>
      <c r="X380" s="40"/>
      <c r="Y380" s="40"/>
      <c r="Z380" s="40"/>
      <c r="AA380" s="40"/>
      <c r="AB380" s="40"/>
      <c r="AC380" s="40"/>
      <c r="AD380" s="40"/>
      <c r="AE380" s="40"/>
      <c r="AR380" s="226" t="s">
        <v>997</v>
      </c>
      <c r="AT380" s="226" t="s">
        <v>947</v>
      </c>
      <c r="AU380" s="226" t="s">
        <v>81</v>
      </c>
      <c r="AY380" s="19" t="s">
        <v>295</v>
      </c>
      <c r="BE380" s="227">
        <f>IF(N380="základní",J380,0)</f>
        <v>0</v>
      </c>
      <c r="BF380" s="227">
        <f>IF(N380="snížená",J380,0)</f>
        <v>0</v>
      </c>
      <c r="BG380" s="227">
        <f>IF(N380="zákl. přenesená",J380,0)</f>
        <v>0</v>
      </c>
      <c r="BH380" s="227">
        <f>IF(N380="sníž. přenesená",J380,0)</f>
        <v>0</v>
      </c>
      <c r="BI380" s="227">
        <f>IF(N380="nulová",J380,0)</f>
        <v>0</v>
      </c>
      <c r="BJ380" s="19" t="s">
        <v>79</v>
      </c>
      <c r="BK380" s="227">
        <f>ROUND(I380*H380,2)</f>
        <v>0</v>
      </c>
      <c r="BL380" s="19" t="s">
        <v>373</v>
      </c>
      <c r="BM380" s="226" t="s">
        <v>2623</v>
      </c>
    </row>
    <row r="381" s="14" customFormat="1">
      <c r="A381" s="14"/>
      <c r="B381" s="244"/>
      <c r="C381" s="245"/>
      <c r="D381" s="235" t="s">
        <v>307</v>
      </c>
      <c r="E381" s="246" t="s">
        <v>21</v>
      </c>
      <c r="F381" s="247" t="s">
        <v>2624</v>
      </c>
      <c r="G381" s="245"/>
      <c r="H381" s="248">
        <v>16.879999999999999</v>
      </c>
      <c r="I381" s="249"/>
      <c r="J381" s="245"/>
      <c r="K381" s="245"/>
      <c r="L381" s="250"/>
      <c r="M381" s="251"/>
      <c r="N381" s="252"/>
      <c r="O381" s="252"/>
      <c r="P381" s="252"/>
      <c r="Q381" s="252"/>
      <c r="R381" s="252"/>
      <c r="S381" s="252"/>
      <c r="T381" s="253"/>
      <c r="U381" s="14"/>
      <c r="V381" s="14"/>
      <c r="W381" s="14"/>
      <c r="X381" s="14"/>
      <c r="Y381" s="14"/>
      <c r="Z381" s="14"/>
      <c r="AA381" s="14"/>
      <c r="AB381" s="14"/>
      <c r="AC381" s="14"/>
      <c r="AD381" s="14"/>
      <c r="AE381" s="14"/>
      <c r="AT381" s="254" t="s">
        <v>307</v>
      </c>
      <c r="AU381" s="254" t="s">
        <v>81</v>
      </c>
      <c r="AV381" s="14" t="s">
        <v>81</v>
      </c>
      <c r="AW381" s="14" t="s">
        <v>33</v>
      </c>
      <c r="AX381" s="14" t="s">
        <v>72</v>
      </c>
      <c r="AY381" s="254" t="s">
        <v>295</v>
      </c>
    </row>
    <row r="382" s="15" customFormat="1">
      <c r="A382" s="15"/>
      <c r="B382" s="255"/>
      <c r="C382" s="256"/>
      <c r="D382" s="235" t="s">
        <v>307</v>
      </c>
      <c r="E382" s="257" t="s">
        <v>21</v>
      </c>
      <c r="F382" s="258" t="s">
        <v>312</v>
      </c>
      <c r="G382" s="256"/>
      <c r="H382" s="259">
        <v>16.879999999999999</v>
      </c>
      <c r="I382" s="260"/>
      <c r="J382" s="256"/>
      <c r="K382" s="256"/>
      <c r="L382" s="261"/>
      <c r="M382" s="262"/>
      <c r="N382" s="263"/>
      <c r="O382" s="263"/>
      <c r="P382" s="263"/>
      <c r="Q382" s="263"/>
      <c r="R382" s="263"/>
      <c r="S382" s="263"/>
      <c r="T382" s="264"/>
      <c r="U382" s="15"/>
      <c r="V382" s="15"/>
      <c r="W382" s="15"/>
      <c r="X382" s="15"/>
      <c r="Y382" s="15"/>
      <c r="Z382" s="15"/>
      <c r="AA382" s="15"/>
      <c r="AB382" s="15"/>
      <c r="AC382" s="15"/>
      <c r="AD382" s="15"/>
      <c r="AE382" s="15"/>
      <c r="AT382" s="265" t="s">
        <v>307</v>
      </c>
      <c r="AU382" s="265" t="s">
        <v>81</v>
      </c>
      <c r="AV382" s="15" t="s">
        <v>303</v>
      </c>
      <c r="AW382" s="15" t="s">
        <v>33</v>
      </c>
      <c r="AX382" s="15" t="s">
        <v>79</v>
      </c>
      <c r="AY382" s="265" t="s">
        <v>295</v>
      </c>
    </row>
    <row r="383" s="14" customFormat="1">
      <c r="A383" s="14"/>
      <c r="B383" s="244"/>
      <c r="C383" s="245"/>
      <c r="D383" s="235" t="s">
        <v>307</v>
      </c>
      <c r="E383" s="245"/>
      <c r="F383" s="247" t="s">
        <v>2625</v>
      </c>
      <c r="G383" s="245"/>
      <c r="H383" s="248">
        <v>18.568000000000001</v>
      </c>
      <c r="I383" s="249"/>
      <c r="J383" s="245"/>
      <c r="K383" s="245"/>
      <c r="L383" s="250"/>
      <c r="M383" s="251"/>
      <c r="N383" s="252"/>
      <c r="O383" s="252"/>
      <c r="P383" s="252"/>
      <c r="Q383" s="252"/>
      <c r="R383" s="252"/>
      <c r="S383" s="252"/>
      <c r="T383" s="253"/>
      <c r="U383" s="14"/>
      <c r="V383" s="14"/>
      <c r="W383" s="14"/>
      <c r="X383" s="14"/>
      <c r="Y383" s="14"/>
      <c r="Z383" s="14"/>
      <c r="AA383" s="14"/>
      <c r="AB383" s="14"/>
      <c r="AC383" s="14"/>
      <c r="AD383" s="14"/>
      <c r="AE383" s="14"/>
      <c r="AT383" s="254" t="s">
        <v>307</v>
      </c>
      <c r="AU383" s="254" t="s">
        <v>81</v>
      </c>
      <c r="AV383" s="14" t="s">
        <v>81</v>
      </c>
      <c r="AW383" s="14" t="s">
        <v>4</v>
      </c>
      <c r="AX383" s="14" t="s">
        <v>79</v>
      </c>
      <c r="AY383" s="254" t="s">
        <v>295</v>
      </c>
    </row>
    <row r="384" s="2" customFormat="1" ht="24.15" customHeight="1">
      <c r="A384" s="40"/>
      <c r="B384" s="41"/>
      <c r="C384" s="215" t="s">
        <v>1474</v>
      </c>
      <c r="D384" s="215" t="s">
        <v>298</v>
      </c>
      <c r="E384" s="216" t="s">
        <v>1567</v>
      </c>
      <c r="F384" s="217" t="s">
        <v>1568</v>
      </c>
      <c r="G384" s="218" t="s">
        <v>328</v>
      </c>
      <c r="H384" s="219">
        <v>15.192</v>
      </c>
      <c r="I384" s="220"/>
      <c r="J384" s="221">
        <f>ROUND(I384*H384,2)</f>
        <v>0</v>
      </c>
      <c r="K384" s="217" t="s">
        <v>523</v>
      </c>
      <c r="L384" s="46"/>
      <c r="M384" s="222" t="s">
        <v>21</v>
      </c>
      <c r="N384" s="223" t="s">
        <v>43</v>
      </c>
      <c r="O384" s="86"/>
      <c r="P384" s="224">
        <f>O384*H384</f>
        <v>0</v>
      </c>
      <c r="Q384" s="224">
        <v>0.01</v>
      </c>
      <c r="R384" s="224">
        <f>Q384*H384</f>
        <v>0.15192</v>
      </c>
      <c r="S384" s="224">
        <v>0</v>
      </c>
      <c r="T384" s="225">
        <f>S384*H384</f>
        <v>0</v>
      </c>
      <c r="U384" s="40"/>
      <c r="V384" s="40"/>
      <c r="W384" s="40"/>
      <c r="X384" s="40"/>
      <c r="Y384" s="40"/>
      <c r="Z384" s="40"/>
      <c r="AA384" s="40"/>
      <c r="AB384" s="40"/>
      <c r="AC384" s="40"/>
      <c r="AD384" s="40"/>
      <c r="AE384" s="40"/>
      <c r="AR384" s="226" t="s">
        <v>373</v>
      </c>
      <c r="AT384" s="226" t="s">
        <v>298</v>
      </c>
      <c r="AU384" s="226" t="s">
        <v>81</v>
      </c>
      <c r="AY384" s="19" t="s">
        <v>295</v>
      </c>
      <c r="BE384" s="227">
        <f>IF(N384="základní",J384,0)</f>
        <v>0</v>
      </c>
      <c r="BF384" s="227">
        <f>IF(N384="snížená",J384,0)</f>
        <v>0</v>
      </c>
      <c r="BG384" s="227">
        <f>IF(N384="zákl. přenesená",J384,0)</f>
        <v>0</v>
      </c>
      <c r="BH384" s="227">
        <f>IF(N384="sníž. přenesená",J384,0)</f>
        <v>0</v>
      </c>
      <c r="BI384" s="227">
        <f>IF(N384="nulová",J384,0)</f>
        <v>0</v>
      </c>
      <c r="BJ384" s="19" t="s">
        <v>79</v>
      </c>
      <c r="BK384" s="227">
        <f>ROUND(I384*H384,2)</f>
        <v>0</v>
      </c>
      <c r="BL384" s="19" t="s">
        <v>373</v>
      </c>
      <c r="BM384" s="226" t="s">
        <v>2626</v>
      </c>
    </row>
    <row r="385" s="14" customFormat="1">
      <c r="A385" s="14"/>
      <c r="B385" s="244"/>
      <c r="C385" s="245"/>
      <c r="D385" s="235" t="s">
        <v>307</v>
      </c>
      <c r="E385" s="246" t="s">
        <v>21</v>
      </c>
      <c r="F385" s="247" t="s">
        <v>2627</v>
      </c>
      <c r="G385" s="245"/>
      <c r="H385" s="248">
        <v>15.192</v>
      </c>
      <c r="I385" s="249"/>
      <c r="J385" s="245"/>
      <c r="K385" s="245"/>
      <c r="L385" s="250"/>
      <c r="M385" s="251"/>
      <c r="N385" s="252"/>
      <c r="O385" s="252"/>
      <c r="P385" s="252"/>
      <c r="Q385" s="252"/>
      <c r="R385" s="252"/>
      <c r="S385" s="252"/>
      <c r="T385" s="253"/>
      <c r="U385" s="14"/>
      <c r="V385" s="14"/>
      <c r="W385" s="14"/>
      <c r="X385" s="14"/>
      <c r="Y385" s="14"/>
      <c r="Z385" s="14"/>
      <c r="AA385" s="14"/>
      <c r="AB385" s="14"/>
      <c r="AC385" s="14"/>
      <c r="AD385" s="14"/>
      <c r="AE385" s="14"/>
      <c r="AT385" s="254" t="s">
        <v>307</v>
      </c>
      <c r="AU385" s="254" t="s">
        <v>81</v>
      </c>
      <c r="AV385" s="14" t="s">
        <v>81</v>
      </c>
      <c r="AW385" s="14" t="s">
        <v>33</v>
      </c>
      <c r="AX385" s="14" t="s">
        <v>72</v>
      </c>
      <c r="AY385" s="254" t="s">
        <v>295</v>
      </c>
    </row>
    <row r="386" s="15" customFormat="1">
      <c r="A386" s="15"/>
      <c r="B386" s="255"/>
      <c r="C386" s="256"/>
      <c r="D386" s="235" t="s">
        <v>307</v>
      </c>
      <c r="E386" s="257" t="s">
        <v>21</v>
      </c>
      <c r="F386" s="258" t="s">
        <v>312</v>
      </c>
      <c r="G386" s="256"/>
      <c r="H386" s="259">
        <v>15.192</v>
      </c>
      <c r="I386" s="260"/>
      <c r="J386" s="256"/>
      <c r="K386" s="256"/>
      <c r="L386" s="261"/>
      <c r="M386" s="262"/>
      <c r="N386" s="263"/>
      <c r="O386" s="263"/>
      <c r="P386" s="263"/>
      <c r="Q386" s="263"/>
      <c r="R386" s="263"/>
      <c r="S386" s="263"/>
      <c r="T386" s="264"/>
      <c r="U386" s="15"/>
      <c r="V386" s="15"/>
      <c r="W386" s="15"/>
      <c r="X386" s="15"/>
      <c r="Y386" s="15"/>
      <c r="Z386" s="15"/>
      <c r="AA386" s="15"/>
      <c r="AB386" s="15"/>
      <c r="AC386" s="15"/>
      <c r="AD386" s="15"/>
      <c r="AE386" s="15"/>
      <c r="AT386" s="265" t="s">
        <v>307</v>
      </c>
      <c r="AU386" s="265" t="s">
        <v>81</v>
      </c>
      <c r="AV386" s="15" t="s">
        <v>303</v>
      </c>
      <c r="AW386" s="15" t="s">
        <v>33</v>
      </c>
      <c r="AX386" s="15" t="s">
        <v>79</v>
      </c>
      <c r="AY386" s="265" t="s">
        <v>295</v>
      </c>
    </row>
    <row r="387" s="2" customFormat="1" ht="16.5" customHeight="1">
      <c r="A387" s="40"/>
      <c r="B387" s="41"/>
      <c r="C387" s="215" t="s">
        <v>1478</v>
      </c>
      <c r="D387" s="215" t="s">
        <v>298</v>
      </c>
      <c r="E387" s="216" t="s">
        <v>1138</v>
      </c>
      <c r="F387" s="217" t="s">
        <v>1139</v>
      </c>
      <c r="G387" s="218" t="s">
        <v>328</v>
      </c>
      <c r="H387" s="219">
        <v>1</v>
      </c>
      <c r="I387" s="220"/>
      <c r="J387" s="221">
        <f>ROUND(I387*H387,2)</f>
        <v>0</v>
      </c>
      <c r="K387" s="217" t="s">
        <v>302</v>
      </c>
      <c r="L387" s="46"/>
      <c r="M387" s="222" t="s">
        <v>21</v>
      </c>
      <c r="N387" s="223" t="s">
        <v>43</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303</v>
      </c>
      <c r="AT387" s="226" t="s">
        <v>298</v>
      </c>
      <c r="AU387" s="226" t="s">
        <v>81</v>
      </c>
      <c r="AY387" s="19" t="s">
        <v>295</v>
      </c>
      <c r="BE387" s="227">
        <f>IF(N387="základní",J387,0)</f>
        <v>0</v>
      </c>
      <c r="BF387" s="227">
        <f>IF(N387="snížená",J387,0)</f>
        <v>0</v>
      </c>
      <c r="BG387" s="227">
        <f>IF(N387="zákl. přenesená",J387,0)</f>
        <v>0</v>
      </c>
      <c r="BH387" s="227">
        <f>IF(N387="sníž. přenesená",J387,0)</f>
        <v>0</v>
      </c>
      <c r="BI387" s="227">
        <f>IF(N387="nulová",J387,0)</f>
        <v>0</v>
      </c>
      <c r="BJ387" s="19" t="s">
        <v>79</v>
      </c>
      <c r="BK387" s="227">
        <f>ROUND(I387*H387,2)</f>
        <v>0</v>
      </c>
      <c r="BL387" s="19" t="s">
        <v>303</v>
      </c>
      <c r="BM387" s="226" t="s">
        <v>2628</v>
      </c>
    </row>
    <row r="388" s="2" customFormat="1">
      <c r="A388" s="40"/>
      <c r="B388" s="41"/>
      <c r="C388" s="42"/>
      <c r="D388" s="228" t="s">
        <v>305</v>
      </c>
      <c r="E388" s="42"/>
      <c r="F388" s="229" t="s">
        <v>1141</v>
      </c>
      <c r="G388" s="42"/>
      <c r="H388" s="42"/>
      <c r="I388" s="230"/>
      <c r="J388" s="42"/>
      <c r="K388" s="42"/>
      <c r="L388" s="46"/>
      <c r="M388" s="231"/>
      <c r="N388" s="232"/>
      <c r="O388" s="86"/>
      <c r="P388" s="86"/>
      <c r="Q388" s="86"/>
      <c r="R388" s="86"/>
      <c r="S388" s="86"/>
      <c r="T388" s="87"/>
      <c r="U388" s="40"/>
      <c r="V388" s="40"/>
      <c r="W388" s="40"/>
      <c r="X388" s="40"/>
      <c r="Y388" s="40"/>
      <c r="Z388" s="40"/>
      <c r="AA388" s="40"/>
      <c r="AB388" s="40"/>
      <c r="AC388" s="40"/>
      <c r="AD388" s="40"/>
      <c r="AE388" s="40"/>
      <c r="AT388" s="19" t="s">
        <v>305</v>
      </c>
      <c r="AU388" s="19" t="s">
        <v>81</v>
      </c>
    </row>
    <row r="389" s="13" customFormat="1">
      <c r="A389" s="13"/>
      <c r="B389" s="233"/>
      <c r="C389" s="234"/>
      <c r="D389" s="235" t="s">
        <v>307</v>
      </c>
      <c r="E389" s="236" t="s">
        <v>21</v>
      </c>
      <c r="F389" s="237" t="s">
        <v>1142</v>
      </c>
      <c r="G389" s="234"/>
      <c r="H389" s="236" t="s">
        <v>21</v>
      </c>
      <c r="I389" s="238"/>
      <c r="J389" s="234"/>
      <c r="K389" s="234"/>
      <c r="L389" s="239"/>
      <c r="M389" s="240"/>
      <c r="N389" s="241"/>
      <c r="O389" s="241"/>
      <c r="P389" s="241"/>
      <c r="Q389" s="241"/>
      <c r="R389" s="241"/>
      <c r="S389" s="241"/>
      <c r="T389" s="242"/>
      <c r="U389" s="13"/>
      <c r="V389" s="13"/>
      <c r="W389" s="13"/>
      <c r="X389" s="13"/>
      <c r="Y389" s="13"/>
      <c r="Z389" s="13"/>
      <c r="AA389" s="13"/>
      <c r="AB389" s="13"/>
      <c r="AC389" s="13"/>
      <c r="AD389" s="13"/>
      <c r="AE389" s="13"/>
      <c r="AT389" s="243" t="s">
        <v>307</v>
      </c>
      <c r="AU389" s="243" t="s">
        <v>81</v>
      </c>
      <c r="AV389" s="13" t="s">
        <v>79</v>
      </c>
      <c r="AW389" s="13" t="s">
        <v>33</v>
      </c>
      <c r="AX389" s="13" t="s">
        <v>72</v>
      </c>
      <c r="AY389" s="243" t="s">
        <v>295</v>
      </c>
    </row>
    <row r="390" s="14" customFormat="1">
      <c r="A390" s="14"/>
      <c r="B390" s="244"/>
      <c r="C390" s="245"/>
      <c r="D390" s="235" t="s">
        <v>307</v>
      </c>
      <c r="E390" s="246" t="s">
        <v>21</v>
      </c>
      <c r="F390" s="247" t="s">
        <v>2490</v>
      </c>
      <c r="G390" s="245"/>
      <c r="H390" s="248">
        <v>1</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307</v>
      </c>
      <c r="AU390" s="254" t="s">
        <v>81</v>
      </c>
      <c r="AV390" s="14" t="s">
        <v>81</v>
      </c>
      <c r="AW390" s="14" t="s">
        <v>33</v>
      </c>
      <c r="AX390" s="14" t="s">
        <v>72</v>
      </c>
      <c r="AY390" s="254" t="s">
        <v>295</v>
      </c>
    </row>
    <row r="391" s="15" customFormat="1">
      <c r="A391" s="15"/>
      <c r="B391" s="255"/>
      <c r="C391" s="256"/>
      <c r="D391" s="235" t="s">
        <v>307</v>
      </c>
      <c r="E391" s="257" t="s">
        <v>21</v>
      </c>
      <c r="F391" s="258" t="s">
        <v>312</v>
      </c>
      <c r="G391" s="256"/>
      <c r="H391" s="259">
        <v>1</v>
      </c>
      <c r="I391" s="260"/>
      <c r="J391" s="256"/>
      <c r="K391" s="256"/>
      <c r="L391" s="261"/>
      <c r="M391" s="262"/>
      <c r="N391" s="263"/>
      <c r="O391" s="263"/>
      <c r="P391" s="263"/>
      <c r="Q391" s="263"/>
      <c r="R391" s="263"/>
      <c r="S391" s="263"/>
      <c r="T391" s="264"/>
      <c r="U391" s="15"/>
      <c r="V391" s="15"/>
      <c r="W391" s="15"/>
      <c r="X391" s="15"/>
      <c r="Y391" s="15"/>
      <c r="Z391" s="15"/>
      <c r="AA391" s="15"/>
      <c r="AB391" s="15"/>
      <c r="AC391" s="15"/>
      <c r="AD391" s="15"/>
      <c r="AE391" s="15"/>
      <c r="AT391" s="265" t="s">
        <v>307</v>
      </c>
      <c r="AU391" s="265" t="s">
        <v>81</v>
      </c>
      <c r="AV391" s="15" t="s">
        <v>303</v>
      </c>
      <c r="AW391" s="15" t="s">
        <v>33</v>
      </c>
      <c r="AX391" s="15" t="s">
        <v>79</v>
      </c>
      <c r="AY391" s="265" t="s">
        <v>295</v>
      </c>
    </row>
    <row r="392" s="2" customFormat="1" ht="16.5" customHeight="1">
      <c r="A392" s="40"/>
      <c r="B392" s="41"/>
      <c r="C392" s="286" t="s">
        <v>1484</v>
      </c>
      <c r="D392" s="286" t="s">
        <v>947</v>
      </c>
      <c r="E392" s="287" t="s">
        <v>1145</v>
      </c>
      <c r="F392" s="288" t="s">
        <v>1146</v>
      </c>
      <c r="G392" s="289" t="s">
        <v>328</v>
      </c>
      <c r="H392" s="290">
        <v>1.02</v>
      </c>
      <c r="I392" s="291"/>
      <c r="J392" s="292">
        <f>ROUND(I392*H392,2)</f>
        <v>0</v>
      </c>
      <c r="K392" s="288" t="s">
        <v>302</v>
      </c>
      <c r="L392" s="293"/>
      <c r="M392" s="294" t="s">
        <v>21</v>
      </c>
      <c r="N392" s="295" t="s">
        <v>43</v>
      </c>
      <c r="O392" s="86"/>
      <c r="P392" s="224">
        <f>O392*H392</f>
        <v>0</v>
      </c>
      <c r="Q392" s="224">
        <v>0.00017000000000000001</v>
      </c>
      <c r="R392" s="224">
        <f>Q392*H392</f>
        <v>0.00017340000000000001</v>
      </c>
      <c r="S392" s="224">
        <v>0</v>
      </c>
      <c r="T392" s="225">
        <f>S392*H392</f>
        <v>0</v>
      </c>
      <c r="U392" s="40"/>
      <c r="V392" s="40"/>
      <c r="W392" s="40"/>
      <c r="X392" s="40"/>
      <c r="Y392" s="40"/>
      <c r="Z392" s="40"/>
      <c r="AA392" s="40"/>
      <c r="AB392" s="40"/>
      <c r="AC392" s="40"/>
      <c r="AD392" s="40"/>
      <c r="AE392" s="40"/>
      <c r="AR392" s="226" t="s">
        <v>351</v>
      </c>
      <c r="AT392" s="226" t="s">
        <v>947</v>
      </c>
      <c r="AU392" s="226" t="s">
        <v>81</v>
      </c>
      <c r="AY392" s="19" t="s">
        <v>295</v>
      </c>
      <c r="BE392" s="227">
        <f>IF(N392="základní",J392,0)</f>
        <v>0</v>
      </c>
      <c r="BF392" s="227">
        <f>IF(N392="snížená",J392,0)</f>
        <v>0</v>
      </c>
      <c r="BG392" s="227">
        <f>IF(N392="zákl. přenesená",J392,0)</f>
        <v>0</v>
      </c>
      <c r="BH392" s="227">
        <f>IF(N392="sníž. přenesená",J392,0)</f>
        <v>0</v>
      </c>
      <c r="BI392" s="227">
        <f>IF(N392="nulová",J392,0)</f>
        <v>0</v>
      </c>
      <c r="BJ392" s="19" t="s">
        <v>79</v>
      </c>
      <c r="BK392" s="227">
        <f>ROUND(I392*H392,2)</f>
        <v>0</v>
      </c>
      <c r="BL392" s="19" t="s">
        <v>303</v>
      </c>
      <c r="BM392" s="226" t="s">
        <v>2629</v>
      </c>
    </row>
    <row r="393" s="14" customFormat="1">
      <c r="A393" s="14"/>
      <c r="B393" s="244"/>
      <c r="C393" s="245"/>
      <c r="D393" s="235" t="s">
        <v>307</v>
      </c>
      <c r="E393" s="245"/>
      <c r="F393" s="247" t="s">
        <v>1148</v>
      </c>
      <c r="G393" s="245"/>
      <c r="H393" s="248">
        <v>1.02</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307</v>
      </c>
      <c r="AU393" s="254" t="s">
        <v>81</v>
      </c>
      <c r="AV393" s="14" t="s">
        <v>81</v>
      </c>
      <c r="AW393" s="14" t="s">
        <v>4</v>
      </c>
      <c r="AX393" s="14" t="s">
        <v>79</v>
      </c>
      <c r="AY393" s="254" t="s">
        <v>295</v>
      </c>
    </row>
    <row r="394" s="2" customFormat="1" ht="24.15" customHeight="1">
      <c r="A394" s="40"/>
      <c r="B394" s="41"/>
      <c r="C394" s="215" t="s">
        <v>1486</v>
      </c>
      <c r="D394" s="215" t="s">
        <v>298</v>
      </c>
      <c r="E394" s="216" t="s">
        <v>1150</v>
      </c>
      <c r="F394" s="217" t="s">
        <v>1151</v>
      </c>
      <c r="G394" s="218" t="s">
        <v>301</v>
      </c>
      <c r="H394" s="219">
        <v>16.879999999999999</v>
      </c>
      <c r="I394" s="220"/>
      <c r="J394" s="221">
        <f>ROUND(I394*H394,2)</f>
        <v>0</v>
      </c>
      <c r="K394" s="217" t="s">
        <v>302</v>
      </c>
      <c r="L394" s="46"/>
      <c r="M394" s="222" t="s">
        <v>21</v>
      </c>
      <c r="N394" s="223" t="s">
        <v>43</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373</v>
      </c>
      <c r="AT394" s="226" t="s">
        <v>298</v>
      </c>
      <c r="AU394" s="226" t="s">
        <v>81</v>
      </c>
      <c r="AY394" s="19" t="s">
        <v>295</v>
      </c>
      <c r="BE394" s="227">
        <f>IF(N394="základní",J394,0)</f>
        <v>0</v>
      </c>
      <c r="BF394" s="227">
        <f>IF(N394="snížená",J394,0)</f>
        <v>0</v>
      </c>
      <c r="BG394" s="227">
        <f>IF(N394="zákl. přenesená",J394,0)</f>
        <v>0</v>
      </c>
      <c r="BH394" s="227">
        <f>IF(N394="sníž. přenesená",J394,0)</f>
        <v>0</v>
      </c>
      <c r="BI394" s="227">
        <f>IF(N394="nulová",J394,0)</f>
        <v>0</v>
      </c>
      <c r="BJ394" s="19" t="s">
        <v>79</v>
      </c>
      <c r="BK394" s="227">
        <f>ROUND(I394*H394,2)</f>
        <v>0</v>
      </c>
      <c r="BL394" s="19" t="s">
        <v>373</v>
      </c>
      <c r="BM394" s="226" t="s">
        <v>2630</v>
      </c>
    </row>
    <row r="395" s="2" customFormat="1">
      <c r="A395" s="40"/>
      <c r="B395" s="41"/>
      <c r="C395" s="42"/>
      <c r="D395" s="228" t="s">
        <v>305</v>
      </c>
      <c r="E395" s="42"/>
      <c r="F395" s="229" t="s">
        <v>1153</v>
      </c>
      <c r="G395" s="42"/>
      <c r="H395" s="42"/>
      <c r="I395" s="230"/>
      <c r="J395" s="42"/>
      <c r="K395" s="42"/>
      <c r="L395" s="46"/>
      <c r="M395" s="231"/>
      <c r="N395" s="232"/>
      <c r="O395" s="86"/>
      <c r="P395" s="86"/>
      <c r="Q395" s="86"/>
      <c r="R395" s="86"/>
      <c r="S395" s="86"/>
      <c r="T395" s="87"/>
      <c r="U395" s="40"/>
      <c r="V395" s="40"/>
      <c r="W395" s="40"/>
      <c r="X395" s="40"/>
      <c r="Y395" s="40"/>
      <c r="Z395" s="40"/>
      <c r="AA395" s="40"/>
      <c r="AB395" s="40"/>
      <c r="AC395" s="40"/>
      <c r="AD395" s="40"/>
      <c r="AE395" s="40"/>
      <c r="AT395" s="19" t="s">
        <v>305</v>
      </c>
      <c r="AU395" s="19" t="s">
        <v>81</v>
      </c>
    </row>
    <row r="396" s="14" customFormat="1">
      <c r="A396" s="14"/>
      <c r="B396" s="244"/>
      <c r="C396" s="245"/>
      <c r="D396" s="235" t="s">
        <v>307</v>
      </c>
      <c r="E396" s="246" t="s">
        <v>21</v>
      </c>
      <c r="F396" s="247" t="s">
        <v>2532</v>
      </c>
      <c r="G396" s="245"/>
      <c r="H396" s="248">
        <v>3.98</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307</v>
      </c>
      <c r="AU396" s="254" t="s">
        <v>81</v>
      </c>
      <c r="AV396" s="14" t="s">
        <v>81</v>
      </c>
      <c r="AW396" s="14" t="s">
        <v>33</v>
      </c>
      <c r="AX396" s="14" t="s">
        <v>72</v>
      </c>
      <c r="AY396" s="254" t="s">
        <v>295</v>
      </c>
    </row>
    <row r="397" s="14" customFormat="1">
      <c r="A397" s="14"/>
      <c r="B397" s="244"/>
      <c r="C397" s="245"/>
      <c r="D397" s="235" t="s">
        <v>307</v>
      </c>
      <c r="E397" s="246" t="s">
        <v>21</v>
      </c>
      <c r="F397" s="247" t="s">
        <v>2537</v>
      </c>
      <c r="G397" s="245"/>
      <c r="H397" s="248">
        <v>12.9</v>
      </c>
      <c r="I397" s="249"/>
      <c r="J397" s="245"/>
      <c r="K397" s="245"/>
      <c r="L397" s="250"/>
      <c r="M397" s="251"/>
      <c r="N397" s="252"/>
      <c r="O397" s="252"/>
      <c r="P397" s="252"/>
      <c r="Q397" s="252"/>
      <c r="R397" s="252"/>
      <c r="S397" s="252"/>
      <c r="T397" s="253"/>
      <c r="U397" s="14"/>
      <c r="V397" s="14"/>
      <c r="W397" s="14"/>
      <c r="X397" s="14"/>
      <c r="Y397" s="14"/>
      <c r="Z397" s="14"/>
      <c r="AA397" s="14"/>
      <c r="AB397" s="14"/>
      <c r="AC397" s="14"/>
      <c r="AD397" s="14"/>
      <c r="AE397" s="14"/>
      <c r="AT397" s="254" t="s">
        <v>307</v>
      </c>
      <c r="AU397" s="254" t="s">
        <v>81</v>
      </c>
      <c r="AV397" s="14" t="s">
        <v>81</v>
      </c>
      <c r="AW397" s="14" t="s">
        <v>33</v>
      </c>
      <c r="AX397" s="14" t="s">
        <v>72</v>
      </c>
      <c r="AY397" s="254" t="s">
        <v>295</v>
      </c>
    </row>
    <row r="398" s="15" customFormat="1">
      <c r="A398" s="15"/>
      <c r="B398" s="255"/>
      <c r="C398" s="256"/>
      <c r="D398" s="235" t="s">
        <v>307</v>
      </c>
      <c r="E398" s="257" t="s">
        <v>21</v>
      </c>
      <c r="F398" s="258" t="s">
        <v>312</v>
      </c>
      <c r="G398" s="256"/>
      <c r="H398" s="259">
        <v>16.879999999999999</v>
      </c>
      <c r="I398" s="260"/>
      <c r="J398" s="256"/>
      <c r="K398" s="256"/>
      <c r="L398" s="261"/>
      <c r="M398" s="262"/>
      <c r="N398" s="263"/>
      <c r="O398" s="263"/>
      <c r="P398" s="263"/>
      <c r="Q398" s="263"/>
      <c r="R398" s="263"/>
      <c r="S398" s="263"/>
      <c r="T398" s="264"/>
      <c r="U398" s="15"/>
      <c r="V398" s="15"/>
      <c r="W398" s="15"/>
      <c r="X398" s="15"/>
      <c r="Y398" s="15"/>
      <c r="Z398" s="15"/>
      <c r="AA398" s="15"/>
      <c r="AB398" s="15"/>
      <c r="AC398" s="15"/>
      <c r="AD398" s="15"/>
      <c r="AE398" s="15"/>
      <c r="AT398" s="265" t="s">
        <v>307</v>
      </c>
      <c r="AU398" s="265" t="s">
        <v>81</v>
      </c>
      <c r="AV398" s="15" t="s">
        <v>303</v>
      </c>
      <c r="AW398" s="15" t="s">
        <v>33</v>
      </c>
      <c r="AX398" s="15" t="s">
        <v>79</v>
      </c>
      <c r="AY398" s="265" t="s">
        <v>295</v>
      </c>
    </row>
    <row r="399" s="2" customFormat="1" ht="49.05" customHeight="1">
      <c r="A399" s="40"/>
      <c r="B399" s="41"/>
      <c r="C399" s="215" t="s">
        <v>1488</v>
      </c>
      <c r="D399" s="215" t="s">
        <v>298</v>
      </c>
      <c r="E399" s="216" t="s">
        <v>1155</v>
      </c>
      <c r="F399" s="217" t="s">
        <v>1156</v>
      </c>
      <c r="G399" s="218" t="s">
        <v>348</v>
      </c>
      <c r="H399" s="219">
        <v>0.33400000000000002</v>
      </c>
      <c r="I399" s="220"/>
      <c r="J399" s="221">
        <f>ROUND(I399*H399,2)</f>
        <v>0</v>
      </c>
      <c r="K399" s="217" t="s">
        <v>302</v>
      </c>
      <c r="L399" s="46"/>
      <c r="M399" s="222" t="s">
        <v>21</v>
      </c>
      <c r="N399" s="223" t="s">
        <v>43</v>
      </c>
      <c r="O399" s="86"/>
      <c r="P399" s="224">
        <f>O399*H399</f>
        <v>0</v>
      </c>
      <c r="Q399" s="224">
        <v>0</v>
      </c>
      <c r="R399" s="224">
        <f>Q399*H399</f>
        <v>0</v>
      </c>
      <c r="S399" s="224">
        <v>0</v>
      </c>
      <c r="T399" s="225">
        <f>S399*H399</f>
        <v>0</v>
      </c>
      <c r="U399" s="40"/>
      <c r="V399" s="40"/>
      <c r="W399" s="40"/>
      <c r="X399" s="40"/>
      <c r="Y399" s="40"/>
      <c r="Z399" s="40"/>
      <c r="AA399" s="40"/>
      <c r="AB399" s="40"/>
      <c r="AC399" s="40"/>
      <c r="AD399" s="40"/>
      <c r="AE399" s="40"/>
      <c r="AR399" s="226" t="s">
        <v>373</v>
      </c>
      <c r="AT399" s="226" t="s">
        <v>298</v>
      </c>
      <c r="AU399" s="226" t="s">
        <v>81</v>
      </c>
      <c r="AY399" s="19" t="s">
        <v>295</v>
      </c>
      <c r="BE399" s="227">
        <f>IF(N399="základní",J399,0)</f>
        <v>0</v>
      </c>
      <c r="BF399" s="227">
        <f>IF(N399="snížená",J399,0)</f>
        <v>0</v>
      </c>
      <c r="BG399" s="227">
        <f>IF(N399="zákl. přenesená",J399,0)</f>
        <v>0</v>
      </c>
      <c r="BH399" s="227">
        <f>IF(N399="sníž. přenesená",J399,0)</f>
        <v>0</v>
      </c>
      <c r="BI399" s="227">
        <f>IF(N399="nulová",J399,0)</f>
        <v>0</v>
      </c>
      <c r="BJ399" s="19" t="s">
        <v>79</v>
      </c>
      <c r="BK399" s="227">
        <f>ROUND(I399*H399,2)</f>
        <v>0</v>
      </c>
      <c r="BL399" s="19" t="s">
        <v>373</v>
      </c>
      <c r="BM399" s="226" t="s">
        <v>2631</v>
      </c>
    </row>
    <row r="400" s="2" customFormat="1">
      <c r="A400" s="40"/>
      <c r="B400" s="41"/>
      <c r="C400" s="42"/>
      <c r="D400" s="228" t="s">
        <v>305</v>
      </c>
      <c r="E400" s="42"/>
      <c r="F400" s="229" t="s">
        <v>1158</v>
      </c>
      <c r="G400" s="42"/>
      <c r="H400" s="42"/>
      <c r="I400" s="230"/>
      <c r="J400" s="42"/>
      <c r="K400" s="42"/>
      <c r="L400" s="46"/>
      <c r="M400" s="231"/>
      <c r="N400" s="232"/>
      <c r="O400" s="86"/>
      <c r="P400" s="86"/>
      <c r="Q400" s="86"/>
      <c r="R400" s="86"/>
      <c r="S400" s="86"/>
      <c r="T400" s="87"/>
      <c r="U400" s="40"/>
      <c r="V400" s="40"/>
      <c r="W400" s="40"/>
      <c r="X400" s="40"/>
      <c r="Y400" s="40"/>
      <c r="Z400" s="40"/>
      <c r="AA400" s="40"/>
      <c r="AB400" s="40"/>
      <c r="AC400" s="40"/>
      <c r="AD400" s="40"/>
      <c r="AE400" s="40"/>
      <c r="AT400" s="19" t="s">
        <v>305</v>
      </c>
      <c r="AU400" s="19" t="s">
        <v>81</v>
      </c>
    </row>
    <row r="401" s="12" customFormat="1" ht="22.8" customHeight="1">
      <c r="A401" s="12"/>
      <c r="B401" s="199"/>
      <c r="C401" s="200"/>
      <c r="D401" s="201" t="s">
        <v>71</v>
      </c>
      <c r="E401" s="213" t="s">
        <v>1580</v>
      </c>
      <c r="F401" s="213" t="s">
        <v>1581</v>
      </c>
      <c r="G401" s="200"/>
      <c r="H401" s="200"/>
      <c r="I401" s="203"/>
      <c r="J401" s="214">
        <f>BK401</f>
        <v>0</v>
      </c>
      <c r="K401" s="200"/>
      <c r="L401" s="205"/>
      <c r="M401" s="206"/>
      <c r="N401" s="207"/>
      <c r="O401" s="207"/>
      <c r="P401" s="208">
        <f>SUM(P402:P430)</f>
        <v>0</v>
      </c>
      <c r="Q401" s="207"/>
      <c r="R401" s="208">
        <f>SUM(R402:R430)</f>
        <v>0.27493524999999996</v>
      </c>
      <c r="S401" s="207"/>
      <c r="T401" s="209">
        <f>SUM(T402:T430)</f>
        <v>0</v>
      </c>
      <c r="U401" s="12"/>
      <c r="V401" s="12"/>
      <c r="W401" s="12"/>
      <c r="X401" s="12"/>
      <c r="Y401" s="12"/>
      <c r="Z401" s="12"/>
      <c r="AA401" s="12"/>
      <c r="AB401" s="12"/>
      <c r="AC401" s="12"/>
      <c r="AD401" s="12"/>
      <c r="AE401" s="12"/>
      <c r="AR401" s="210" t="s">
        <v>81</v>
      </c>
      <c r="AT401" s="211" t="s">
        <v>71</v>
      </c>
      <c r="AU401" s="211" t="s">
        <v>79</v>
      </c>
      <c r="AY401" s="210" t="s">
        <v>295</v>
      </c>
      <c r="BK401" s="212">
        <f>SUM(BK402:BK430)</f>
        <v>0</v>
      </c>
    </row>
    <row r="402" s="2" customFormat="1" ht="24.15" customHeight="1">
      <c r="A402" s="40"/>
      <c r="B402" s="41"/>
      <c r="C402" s="215" t="s">
        <v>1491</v>
      </c>
      <c r="D402" s="215" t="s">
        <v>298</v>
      </c>
      <c r="E402" s="216" t="s">
        <v>1583</v>
      </c>
      <c r="F402" s="217" t="s">
        <v>1584</v>
      </c>
      <c r="G402" s="218" t="s">
        <v>301</v>
      </c>
      <c r="H402" s="219">
        <v>13.621</v>
      </c>
      <c r="I402" s="220"/>
      <c r="J402" s="221">
        <f>ROUND(I402*H402,2)</f>
        <v>0</v>
      </c>
      <c r="K402" s="217" t="s">
        <v>302</v>
      </c>
      <c r="L402" s="46"/>
      <c r="M402" s="222" t="s">
        <v>21</v>
      </c>
      <c r="N402" s="223" t="s">
        <v>43</v>
      </c>
      <c r="O402" s="86"/>
      <c r="P402" s="224">
        <f>O402*H402</f>
        <v>0</v>
      </c>
      <c r="Q402" s="224">
        <v>0.00029999999999999997</v>
      </c>
      <c r="R402" s="224">
        <f>Q402*H402</f>
        <v>0.0040863000000000002</v>
      </c>
      <c r="S402" s="224">
        <v>0</v>
      </c>
      <c r="T402" s="225">
        <f>S402*H402</f>
        <v>0</v>
      </c>
      <c r="U402" s="40"/>
      <c r="V402" s="40"/>
      <c r="W402" s="40"/>
      <c r="X402" s="40"/>
      <c r="Y402" s="40"/>
      <c r="Z402" s="40"/>
      <c r="AA402" s="40"/>
      <c r="AB402" s="40"/>
      <c r="AC402" s="40"/>
      <c r="AD402" s="40"/>
      <c r="AE402" s="40"/>
      <c r="AR402" s="226" t="s">
        <v>373</v>
      </c>
      <c r="AT402" s="226" t="s">
        <v>298</v>
      </c>
      <c r="AU402" s="226" t="s">
        <v>81</v>
      </c>
      <c r="AY402" s="19" t="s">
        <v>295</v>
      </c>
      <c r="BE402" s="227">
        <f>IF(N402="základní",J402,0)</f>
        <v>0</v>
      </c>
      <c r="BF402" s="227">
        <f>IF(N402="snížená",J402,0)</f>
        <v>0</v>
      </c>
      <c r="BG402" s="227">
        <f>IF(N402="zákl. přenesená",J402,0)</f>
        <v>0</v>
      </c>
      <c r="BH402" s="227">
        <f>IF(N402="sníž. přenesená",J402,0)</f>
        <v>0</v>
      </c>
      <c r="BI402" s="227">
        <f>IF(N402="nulová",J402,0)</f>
        <v>0</v>
      </c>
      <c r="BJ402" s="19" t="s">
        <v>79</v>
      </c>
      <c r="BK402" s="227">
        <f>ROUND(I402*H402,2)</f>
        <v>0</v>
      </c>
      <c r="BL402" s="19" t="s">
        <v>373</v>
      </c>
      <c r="BM402" s="226" t="s">
        <v>2632</v>
      </c>
    </row>
    <row r="403" s="2" customFormat="1">
      <c r="A403" s="40"/>
      <c r="B403" s="41"/>
      <c r="C403" s="42"/>
      <c r="D403" s="228" t="s">
        <v>305</v>
      </c>
      <c r="E403" s="42"/>
      <c r="F403" s="229" t="s">
        <v>1586</v>
      </c>
      <c r="G403" s="42"/>
      <c r="H403" s="42"/>
      <c r="I403" s="230"/>
      <c r="J403" s="42"/>
      <c r="K403" s="42"/>
      <c r="L403" s="46"/>
      <c r="M403" s="231"/>
      <c r="N403" s="232"/>
      <c r="O403" s="86"/>
      <c r="P403" s="86"/>
      <c r="Q403" s="86"/>
      <c r="R403" s="86"/>
      <c r="S403" s="86"/>
      <c r="T403" s="87"/>
      <c r="U403" s="40"/>
      <c r="V403" s="40"/>
      <c r="W403" s="40"/>
      <c r="X403" s="40"/>
      <c r="Y403" s="40"/>
      <c r="Z403" s="40"/>
      <c r="AA403" s="40"/>
      <c r="AB403" s="40"/>
      <c r="AC403" s="40"/>
      <c r="AD403" s="40"/>
      <c r="AE403" s="40"/>
      <c r="AT403" s="19" t="s">
        <v>305</v>
      </c>
      <c r="AU403" s="19" t="s">
        <v>81</v>
      </c>
    </row>
    <row r="404" s="13" customFormat="1">
      <c r="A404" s="13"/>
      <c r="B404" s="233"/>
      <c r="C404" s="234"/>
      <c r="D404" s="235" t="s">
        <v>307</v>
      </c>
      <c r="E404" s="236" t="s">
        <v>21</v>
      </c>
      <c r="F404" s="237" t="s">
        <v>2495</v>
      </c>
      <c r="G404" s="234"/>
      <c r="H404" s="236" t="s">
        <v>21</v>
      </c>
      <c r="I404" s="238"/>
      <c r="J404" s="234"/>
      <c r="K404" s="234"/>
      <c r="L404" s="239"/>
      <c r="M404" s="240"/>
      <c r="N404" s="241"/>
      <c r="O404" s="241"/>
      <c r="P404" s="241"/>
      <c r="Q404" s="241"/>
      <c r="R404" s="241"/>
      <c r="S404" s="241"/>
      <c r="T404" s="242"/>
      <c r="U404" s="13"/>
      <c r="V404" s="13"/>
      <c r="W404" s="13"/>
      <c r="X404" s="13"/>
      <c r="Y404" s="13"/>
      <c r="Z404" s="13"/>
      <c r="AA404" s="13"/>
      <c r="AB404" s="13"/>
      <c r="AC404" s="13"/>
      <c r="AD404" s="13"/>
      <c r="AE404" s="13"/>
      <c r="AT404" s="243" t="s">
        <v>307</v>
      </c>
      <c r="AU404" s="243" t="s">
        <v>81</v>
      </c>
      <c r="AV404" s="13" t="s">
        <v>79</v>
      </c>
      <c r="AW404" s="13" t="s">
        <v>33</v>
      </c>
      <c r="AX404" s="13" t="s">
        <v>72</v>
      </c>
      <c r="AY404" s="243" t="s">
        <v>295</v>
      </c>
    </row>
    <row r="405" s="14" customFormat="1">
      <c r="A405" s="14"/>
      <c r="B405" s="244"/>
      <c r="C405" s="245"/>
      <c r="D405" s="235" t="s">
        <v>307</v>
      </c>
      <c r="E405" s="246" t="s">
        <v>21</v>
      </c>
      <c r="F405" s="247" t="s">
        <v>2633</v>
      </c>
      <c r="G405" s="245"/>
      <c r="H405" s="248">
        <v>15</v>
      </c>
      <c r="I405" s="249"/>
      <c r="J405" s="245"/>
      <c r="K405" s="245"/>
      <c r="L405" s="250"/>
      <c r="M405" s="251"/>
      <c r="N405" s="252"/>
      <c r="O405" s="252"/>
      <c r="P405" s="252"/>
      <c r="Q405" s="252"/>
      <c r="R405" s="252"/>
      <c r="S405" s="252"/>
      <c r="T405" s="253"/>
      <c r="U405" s="14"/>
      <c r="V405" s="14"/>
      <c r="W405" s="14"/>
      <c r="X405" s="14"/>
      <c r="Y405" s="14"/>
      <c r="Z405" s="14"/>
      <c r="AA405" s="14"/>
      <c r="AB405" s="14"/>
      <c r="AC405" s="14"/>
      <c r="AD405" s="14"/>
      <c r="AE405" s="14"/>
      <c r="AT405" s="254" t="s">
        <v>307</v>
      </c>
      <c r="AU405" s="254" t="s">
        <v>81</v>
      </c>
      <c r="AV405" s="14" t="s">
        <v>81</v>
      </c>
      <c r="AW405" s="14" t="s">
        <v>33</v>
      </c>
      <c r="AX405" s="14" t="s">
        <v>72</v>
      </c>
      <c r="AY405" s="254" t="s">
        <v>295</v>
      </c>
    </row>
    <row r="406" s="14" customFormat="1">
      <c r="A406" s="14"/>
      <c r="B406" s="244"/>
      <c r="C406" s="245"/>
      <c r="D406" s="235" t="s">
        <v>307</v>
      </c>
      <c r="E406" s="246" t="s">
        <v>21</v>
      </c>
      <c r="F406" s="247" t="s">
        <v>2497</v>
      </c>
      <c r="G406" s="245"/>
      <c r="H406" s="248">
        <v>-1.379</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307</v>
      </c>
      <c r="AU406" s="254" t="s">
        <v>81</v>
      </c>
      <c r="AV406" s="14" t="s">
        <v>81</v>
      </c>
      <c r="AW406" s="14" t="s">
        <v>33</v>
      </c>
      <c r="AX406" s="14" t="s">
        <v>72</v>
      </c>
      <c r="AY406" s="254" t="s">
        <v>295</v>
      </c>
    </row>
    <row r="407" s="15" customFormat="1">
      <c r="A407" s="15"/>
      <c r="B407" s="255"/>
      <c r="C407" s="256"/>
      <c r="D407" s="235" t="s">
        <v>307</v>
      </c>
      <c r="E407" s="257" t="s">
        <v>21</v>
      </c>
      <c r="F407" s="258" t="s">
        <v>312</v>
      </c>
      <c r="G407" s="256"/>
      <c r="H407" s="259">
        <v>13.621</v>
      </c>
      <c r="I407" s="260"/>
      <c r="J407" s="256"/>
      <c r="K407" s="256"/>
      <c r="L407" s="261"/>
      <c r="M407" s="262"/>
      <c r="N407" s="263"/>
      <c r="O407" s="263"/>
      <c r="P407" s="263"/>
      <c r="Q407" s="263"/>
      <c r="R407" s="263"/>
      <c r="S407" s="263"/>
      <c r="T407" s="264"/>
      <c r="U407" s="15"/>
      <c r="V407" s="15"/>
      <c r="W407" s="15"/>
      <c r="X407" s="15"/>
      <c r="Y407" s="15"/>
      <c r="Z407" s="15"/>
      <c r="AA407" s="15"/>
      <c r="AB407" s="15"/>
      <c r="AC407" s="15"/>
      <c r="AD407" s="15"/>
      <c r="AE407" s="15"/>
      <c r="AT407" s="265" t="s">
        <v>307</v>
      </c>
      <c r="AU407" s="265" t="s">
        <v>81</v>
      </c>
      <c r="AV407" s="15" t="s">
        <v>303</v>
      </c>
      <c r="AW407" s="15" t="s">
        <v>33</v>
      </c>
      <c r="AX407" s="15" t="s">
        <v>79</v>
      </c>
      <c r="AY407" s="265" t="s">
        <v>295</v>
      </c>
    </row>
    <row r="408" s="2" customFormat="1" ht="24.15" customHeight="1">
      <c r="A408" s="40"/>
      <c r="B408" s="41"/>
      <c r="C408" s="215" t="s">
        <v>1495</v>
      </c>
      <c r="D408" s="215" t="s">
        <v>298</v>
      </c>
      <c r="E408" s="216" t="s">
        <v>1588</v>
      </c>
      <c r="F408" s="217" t="s">
        <v>1589</v>
      </c>
      <c r="G408" s="218" t="s">
        <v>301</v>
      </c>
      <c r="H408" s="219">
        <v>6.375</v>
      </c>
      <c r="I408" s="220"/>
      <c r="J408" s="221">
        <f>ROUND(I408*H408,2)</f>
        <v>0</v>
      </c>
      <c r="K408" s="217" t="s">
        <v>302</v>
      </c>
      <c r="L408" s="46"/>
      <c r="M408" s="222" t="s">
        <v>21</v>
      </c>
      <c r="N408" s="223" t="s">
        <v>43</v>
      </c>
      <c r="O408" s="86"/>
      <c r="P408" s="224">
        <f>O408*H408</f>
        <v>0</v>
      </c>
      <c r="Q408" s="224">
        <v>0.0015</v>
      </c>
      <c r="R408" s="224">
        <f>Q408*H408</f>
        <v>0.0095624999999999998</v>
      </c>
      <c r="S408" s="224">
        <v>0</v>
      </c>
      <c r="T408" s="225">
        <f>S408*H408</f>
        <v>0</v>
      </c>
      <c r="U408" s="40"/>
      <c r="V408" s="40"/>
      <c r="W408" s="40"/>
      <c r="X408" s="40"/>
      <c r="Y408" s="40"/>
      <c r="Z408" s="40"/>
      <c r="AA408" s="40"/>
      <c r="AB408" s="40"/>
      <c r="AC408" s="40"/>
      <c r="AD408" s="40"/>
      <c r="AE408" s="40"/>
      <c r="AR408" s="226" t="s">
        <v>373</v>
      </c>
      <c r="AT408" s="226" t="s">
        <v>298</v>
      </c>
      <c r="AU408" s="226" t="s">
        <v>81</v>
      </c>
      <c r="AY408" s="19" t="s">
        <v>295</v>
      </c>
      <c r="BE408" s="227">
        <f>IF(N408="základní",J408,0)</f>
        <v>0</v>
      </c>
      <c r="BF408" s="227">
        <f>IF(N408="snížená",J408,0)</f>
        <v>0</v>
      </c>
      <c r="BG408" s="227">
        <f>IF(N408="zákl. přenesená",J408,0)</f>
        <v>0</v>
      </c>
      <c r="BH408" s="227">
        <f>IF(N408="sníž. přenesená",J408,0)</f>
        <v>0</v>
      </c>
      <c r="BI408" s="227">
        <f>IF(N408="nulová",J408,0)</f>
        <v>0</v>
      </c>
      <c r="BJ408" s="19" t="s">
        <v>79</v>
      </c>
      <c r="BK408" s="227">
        <f>ROUND(I408*H408,2)</f>
        <v>0</v>
      </c>
      <c r="BL408" s="19" t="s">
        <v>373</v>
      </c>
      <c r="BM408" s="226" t="s">
        <v>2634</v>
      </c>
    </row>
    <row r="409" s="2" customFormat="1">
      <c r="A409" s="40"/>
      <c r="B409" s="41"/>
      <c r="C409" s="42"/>
      <c r="D409" s="228" t="s">
        <v>305</v>
      </c>
      <c r="E409" s="42"/>
      <c r="F409" s="229" t="s">
        <v>1591</v>
      </c>
      <c r="G409" s="42"/>
      <c r="H409" s="42"/>
      <c r="I409" s="230"/>
      <c r="J409" s="42"/>
      <c r="K409" s="42"/>
      <c r="L409" s="46"/>
      <c r="M409" s="231"/>
      <c r="N409" s="232"/>
      <c r="O409" s="86"/>
      <c r="P409" s="86"/>
      <c r="Q409" s="86"/>
      <c r="R409" s="86"/>
      <c r="S409" s="86"/>
      <c r="T409" s="87"/>
      <c r="U409" s="40"/>
      <c r="V409" s="40"/>
      <c r="W409" s="40"/>
      <c r="X409" s="40"/>
      <c r="Y409" s="40"/>
      <c r="Z409" s="40"/>
      <c r="AA409" s="40"/>
      <c r="AB409" s="40"/>
      <c r="AC409" s="40"/>
      <c r="AD409" s="40"/>
      <c r="AE409" s="40"/>
      <c r="AT409" s="19" t="s">
        <v>305</v>
      </c>
      <c r="AU409" s="19" t="s">
        <v>81</v>
      </c>
    </row>
    <row r="410" s="13" customFormat="1">
      <c r="A410" s="13"/>
      <c r="B410" s="233"/>
      <c r="C410" s="234"/>
      <c r="D410" s="235" t="s">
        <v>307</v>
      </c>
      <c r="E410" s="236" t="s">
        <v>21</v>
      </c>
      <c r="F410" s="237" t="s">
        <v>2495</v>
      </c>
      <c r="G410" s="234"/>
      <c r="H410" s="236" t="s">
        <v>21</v>
      </c>
      <c r="I410" s="238"/>
      <c r="J410" s="234"/>
      <c r="K410" s="234"/>
      <c r="L410" s="239"/>
      <c r="M410" s="240"/>
      <c r="N410" s="241"/>
      <c r="O410" s="241"/>
      <c r="P410" s="241"/>
      <c r="Q410" s="241"/>
      <c r="R410" s="241"/>
      <c r="S410" s="241"/>
      <c r="T410" s="242"/>
      <c r="U410" s="13"/>
      <c r="V410" s="13"/>
      <c r="W410" s="13"/>
      <c r="X410" s="13"/>
      <c r="Y410" s="13"/>
      <c r="Z410" s="13"/>
      <c r="AA410" s="13"/>
      <c r="AB410" s="13"/>
      <c r="AC410" s="13"/>
      <c r="AD410" s="13"/>
      <c r="AE410" s="13"/>
      <c r="AT410" s="243" t="s">
        <v>307</v>
      </c>
      <c r="AU410" s="243" t="s">
        <v>81</v>
      </c>
      <c r="AV410" s="13" t="s">
        <v>79</v>
      </c>
      <c r="AW410" s="13" t="s">
        <v>33</v>
      </c>
      <c r="AX410" s="13" t="s">
        <v>72</v>
      </c>
      <c r="AY410" s="243" t="s">
        <v>295</v>
      </c>
    </row>
    <row r="411" s="13" customFormat="1">
      <c r="A411" s="13"/>
      <c r="B411" s="233"/>
      <c r="C411" s="234"/>
      <c r="D411" s="235" t="s">
        <v>307</v>
      </c>
      <c r="E411" s="236" t="s">
        <v>21</v>
      </c>
      <c r="F411" s="237" t="s">
        <v>1592</v>
      </c>
      <c r="G411" s="234"/>
      <c r="H411" s="236" t="s">
        <v>21</v>
      </c>
      <c r="I411" s="238"/>
      <c r="J411" s="234"/>
      <c r="K411" s="234"/>
      <c r="L411" s="239"/>
      <c r="M411" s="240"/>
      <c r="N411" s="241"/>
      <c r="O411" s="241"/>
      <c r="P411" s="241"/>
      <c r="Q411" s="241"/>
      <c r="R411" s="241"/>
      <c r="S411" s="241"/>
      <c r="T411" s="242"/>
      <c r="U411" s="13"/>
      <c r="V411" s="13"/>
      <c r="W411" s="13"/>
      <c r="X411" s="13"/>
      <c r="Y411" s="13"/>
      <c r="Z411" s="13"/>
      <c r="AA411" s="13"/>
      <c r="AB411" s="13"/>
      <c r="AC411" s="13"/>
      <c r="AD411" s="13"/>
      <c r="AE411" s="13"/>
      <c r="AT411" s="243" t="s">
        <v>307</v>
      </c>
      <c r="AU411" s="243" t="s">
        <v>81</v>
      </c>
      <c r="AV411" s="13" t="s">
        <v>79</v>
      </c>
      <c r="AW411" s="13" t="s">
        <v>33</v>
      </c>
      <c r="AX411" s="13" t="s">
        <v>72</v>
      </c>
      <c r="AY411" s="243" t="s">
        <v>295</v>
      </c>
    </row>
    <row r="412" s="14" customFormat="1">
      <c r="A412" s="14"/>
      <c r="B412" s="244"/>
      <c r="C412" s="245"/>
      <c r="D412" s="235" t="s">
        <v>307</v>
      </c>
      <c r="E412" s="246" t="s">
        <v>21</v>
      </c>
      <c r="F412" s="247" t="s">
        <v>2635</v>
      </c>
      <c r="G412" s="245"/>
      <c r="H412" s="248">
        <v>1.2749999999999999</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307</v>
      </c>
      <c r="AU412" s="254" t="s">
        <v>81</v>
      </c>
      <c r="AV412" s="14" t="s">
        <v>81</v>
      </c>
      <c r="AW412" s="14" t="s">
        <v>33</v>
      </c>
      <c r="AX412" s="14" t="s">
        <v>72</v>
      </c>
      <c r="AY412" s="254" t="s">
        <v>295</v>
      </c>
    </row>
    <row r="413" s="13" customFormat="1">
      <c r="A413" s="13"/>
      <c r="B413" s="233"/>
      <c r="C413" s="234"/>
      <c r="D413" s="235" t="s">
        <v>307</v>
      </c>
      <c r="E413" s="236" t="s">
        <v>21</v>
      </c>
      <c r="F413" s="237" t="s">
        <v>1600</v>
      </c>
      <c r="G413" s="234"/>
      <c r="H413" s="236" t="s">
        <v>21</v>
      </c>
      <c r="I413" s="238"/>
      <c r="J413" s="234"/>
      <c r="K413" s="234"/>
      <c r="L413" s="239"/>
      <c r="M413" s="240"/>
      <c r="N413" s="241"/>
      <c r="O413" s="241"/>
      <c r="P413" s="241"/>
      <c r="Q413" s="241"/>
      <c r="R413" s="241"/>
      <c r="S413" s="241"/>
      <c r="T413" s="242"/>
      <c r="U413" s="13"/>
      <c r="V413" s="13"/>
      <c r="W413" s="13"/>
      <c r="X413" s="13"/>
      <c r="Y413" s="13"/>
      <c r="Z413" s="13"/>
      <c r="AA413" s="13"/>
      <c r="AB413" s="13"/>
      <c r="AC413" s="13"/>
      <c r="AD413" s="13"/>
      <c r="AE413" s="13"/>
      <c r="AT413" s="243" t="s">
        <v>307</v>
      </c>
      <c r="AU413" s="243" t="s">
        <v>81</v>
      </c>
      <c r="AV413" s="13" t="s">
        <v>79</v>
      </c>
      <c r="AW413" s="13" t="s">
        <v>33</v>
      </c>
      <c r="AX413" s="13" t="s">
        <v>72</v>
      </c>
      <c r="AY413" s="243" t="s">
        <v>295</v>
      </c>
    </row>
    <row r="414" s="14" customFormat="1">
      <c r="A414" s="14"/>
      <c r="B414" s="244"/>
      <c r="C414" s="245"/>
      <c r="D414" s="235" t="s">
        <v>307</v>
      </c>
      <c r="E414" s="246" t="s">
        <v>21</v>
      </c>
      <c r="F414" s="247" t="s">
        <v>2636</v>
      </c>
      <c r="G414" s="245"/>
      <c r="H414" s="248">
        <v>5.0999999999999996</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307</v>
      </c>
      <c r="AU414" s="254" t="s">
        <v>81</v>
      </c>
      <c r="AV414" s="14" t="s">
        <v>81</v>
      </c>
      <c r="AW414" s="14" t="s">
        <v>33</v>
      </c>
      <c r="AX414" s="14" t="s">
        <v>72</v>
      </c>
      <c r="AY414" s="254" t="s">
        <v>295</v>
      </c>
    </row>
    <row r="415" s="15" customFormat="1">
      <c r="A415" s="15"/>
      <c r="B415" s="255"/>
      <c r="C415" s="256"/>
      <c r="D415" s="235" t="s">
        <v>307</v>
      </c>
      <c r="E415" s="257" t="s">
        <v>21</v>
      </c>
      <c r="F415" s="258" t="s">
        <v>312</v>
      </c>
      <c r="G415" s="256"/>
      <c r="H415" s="259">
        <v>6.375</v>
      </c>
      <c r="I415" s="260"/>
      <c r="J415" s="256"/>
      <c r="K415" s="256"/>
      <c r="L415" s="261"/>
      <c r="M415" s="262"/>
      <c r="N415" s="263"/>
      <c r="O415" s="263"/>
      <c r="P415" s="263"/>
      <c r="Q415" s="263"/>
      <c r="R415" s="263"/>
      <c r="S415" s="263"/>
      <c r="T415" s="264"/>
      <c r="U415" s="15"/>
      <c r="V415" s="15"/>
      <c r="W415" s="15"/>
      <c r="X415" s="15"/>
      <c r="Y415" s="15"/>
      <c r="Z415" s="15"/>
      <c r="AA415" s="15"/>
      <c r="AB415" s="15"/>
      <c r="AC415" s="15"/>
      <c r="AD415" s="15"/>
      <c r="AE415" s="15"/>
      <c r="AT415" s="265" t="s">
        <v>307</v>
      </c>
      <c r="AU415" s="265" t="s">
        <v>81</v>
      </c>
      <c r="AV415" s="15" t="s">
        <v>303</v>
      </c>
      <c r="AW415" s="15" t="s">
        <v>33</v>
      </c>
      <c r="AX415" s="15" t="s">
        <v>79</v>
      </c>
      <c r="AY415" s="265" t="s">
        <v>295</v>
      </c>
    </row>
    <row r="416" s="2" customFormat="1" ht="37.8" customHeight="1">
      <c r="A416" s="40"/>
      <c r="B416" s="41"/>
      <c r="C416" s="215" t="s">
        <v>1499</v>
      </c>
      <c r="D416" s="215" t="s">
        <v>298</v>
      </c>
      <c r="E416" s="216" t="s">
        <v>1603</v>
      </c>
      <c r="F416" s="217" t="s">
        <v>1604</v>
      </c>
      <c r="G416" s="218" t="s">
        <v>301</v>
      </c>
      <c r="H416" s="219">
        <v>13.621</v>
      </c>
      <c r="I416" s="220"/>
      <c r="J416" s="221">
        <f>ROUND(I416*H416,2)</f>
        <v>0</v>
      </c>
      <c r="K416" s="217" t="s">
        <v>302</v>
      </c>
      <c r="L416" s="46"/>
      <c r="M416" s="222" t="s">
        <v>21</v>
      </c>
      <c r="N416" s="223" t="s">
        <v>43</v>
      </c>
      <c r="O416" s="86"/>
      <c r="P416" s="224">
        <f>O416*H416</f>
        <v>0</v>
      </c>
      <c r="Q416" s="224">
        <v>0.0060000000000000001</v>
      </c>
      <c r="R416" s="224">
        <f>Q416*H416</f>
        <v>0.081726000000000007</v>
      </c>
      <c r="S416" s="224">
        <v>0</v>
      </c>
      <c r="T416" s="225">
        <f>S416*H416</f>
        <v>0</v>
      </c>
      <c r="U416" s="40"/>
      <c r="V416" s="40"/>
      <c r="W416" s="40"/>
      <c r="X416" s="40"/>
      <c r="Y416" s="40"/>
      <c r="Z416" s="40"/>
      <c r="AA416" s="40"/>
      <c r="AB416" s="40"/>
      <c r="AC416" s="40"/>
      <c r="AD416" s="40"/>
      <c r="AE416" s="40"/>
      <c r="AR416" s="226" t="s">
        <v>373</v>
      </c>
      <c r="AT416" s="226" t="s">
        <v>298</v>
      </c>
      <c r="AU416" s="226" t="s">
        <v>81</v>
      </c>
      <c r="AY416" s="19" t="s">
        <v>295</v>
      </c>
      <c r="BE416" s="227">
        <f>IF(N416="základní",J416,0)</f>
        <v>0</v>
      </c>
      <c r="BF416" s="227">
        <f>IF(N416="snížená",J416,0)</f>
        <v>0</v>
      </c>
      <c r="BG416" s="227">
        <f>IF(N416="zákl. přenesená",J416,0)</f>
        <v>0</v>
      </c>
      <c r="BH416" s="227">
        <f>IF(N416="sníž. přenesená",J416,0)</f>
        <v>0</v>
      </c>
      <c r="BI416" s="227">
        <f>IF(N416="nulová",J416,0)</f>
        <v>0</v>
      </c>
      <c r="BJ416" s="19" t="s">
        <v>79</v>
      </c>
      <c r="BK416" s="227">
        <f>ROUND(I416*H416,2)</f>
        <v>0</v>
      </c>
      <c r="BL416" s="19" t="s">
        <v>373</v>
      </c>
      <c r="BM416" s="226" t="s">
        <v>2637</v>
      </c>
    </row>
    <row r="417" s="2" customFormat="1">
      <c r="A417" s="40"/>
      <c r="B417" s="41"/>
      <c r="C417" s="42"/>
      <c r="D417" s="228" t="s">
        <v>305</v>
      </c>
      <c r="E417" s="42"/>
      <c r="F417" s="229" t="s">
        <v>1606</v>
      </c>
      <c r="G417" s="42"/>
      <c r="H417" s="42"/>
      <c r="I417" s="230"/>
      <c r="J417" s="42"/>
      <c r="K417" s="42"/>
      <c r="L417" s="46"/>
      <c r="M417" s="231"/>
      <c r="N417" s="232"/>
      <c r="O417" s="86"/>
      <c r="P417" s="86"/>
      <c r="Q417" s="86"/>
      <c r="R417" s="86"/>
      <c r="S417" s="86"/>
      <c r="T417" s="87"/>
      <c r="U417" s="40"/>
      <c r="V417" s="40"/>
      <c r="W417" s="40"/>
      <c r="X417" s="40"/>
      <c r="Y417" s="40"/>
      <c r="Z417" s="40"/>
      <c r="AA417" s="40"/>
      <c r="AB417" s="40"/>
      <c r="AC417" s="40"/>
      <c r="AD417" s="40"/>
      <c r="AE417" s="40"/>
      <c r="AT417" s="19" t="s">
        <v>305</v>
      </c>
      <c r="AU417" s="19" t="s">
        <v>81</v>
      </c>
    </row>
    <row r="418" s="13" customFormat="1">
      <c r="A418" s="13"/>
      <c r="B418" s="233"/>
      <c r="C418" s="234"/>
      <c r="D418" s="235" t="s">
        <v>307</v>
      </c>
      <c r="E418" s="236" t="s">
        <v>21</v>
      </c>
      <c r="F418" s="237" t="s">
        <v>2495</v>
      </c>
      <c r="G418" s="234"/>
      <c r="H418" s="236" t="s">
        <v>21</v>
      </c>
      <c r="I418" s="238"/>
      <c r="J418" s="234"/>
      <c r="K418" s="234"/>
      <c r="L418" s="239"/>
      <c r="M418" s="240"/>
      <c r="N418" s="241"/>
      <c r="O418" s="241"/>
      <c r="P418" s="241"/>
      <c r="Q418" s="241"/>
      <c r="R418" s="241"/>
      <c r="S418" s="241"/>
      <c r="T418" s="242"/>
      <c r="U418" s="13"/>
      <c r="V418" s="13"/>
      <c r="W418" s="13"/>
      <c r="X418" s="13"/>
      <c r="Y418" s="13"/>
      <c r="Z418" s="13"/>
      <c r="AA418" s="13"/>
      <c r="AB418" s="13"/>
      <c r="AC418" s="13"/>
      <c r="AD418" s="13"/>
      <c r="AE418" s="13"/>
      <c r="AT418" s="243" t="s">
        <v>307</v>
      </c>
      <c r="AU418" s="243" t="s">
        <v>81</v>
      </c>
      <c r="AV418" s="13" t="s">
        <v>79</v>
      </c>
      <c r="AW418" s="13" t="s">
        <v>33</v>
      </c>
      <c r="AX418" s="13" t="s">
        <v>72</v>
      </c>
      <c r="AY418" s="243" t="s">
        <v>295</v>
      </c>
    </row>
    <row r="419" s="14" customFormat="1">
      <c r="A419" s="14"/>
      <c r="B419" s="244"/>
      <c r="C419" s="245"/>
      <c r="D419" s="235" t="s">
        <v>307</v>
      </c>
      <c r="E419" s="246" t="s">
        <v>21</v>
      </c>
      <c r="F419" s="247" t="s">
        <v>2633</v>
      </c>
      <c r="G419" s="245"/>
      <c r="H419" s="248">
        <v>15</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307</v>
      </c>
      <c r="AU419" s="254" t="s">
        <v>81</v>
      </c>
      <c r="AV419" s="14" t="s">
        <v>81</v>
      </c>
      <c r="AW419" s="14" t="s">
        <v>33</v>
      </c>
      <c r="AX419" s="14" t="s">
        <v>72</v>
      </c>
      <c r="AY419" s="254" t="s">
        <v>295</v>
      </c>
    </row>
    <row r="420" s="14" customFormat="1">
      <c r="A420" s="14"/>
      <c r="B420" s="244"/>
      <c r="C420" s="245"/>
      <c r="D420" s="235" t="s">
        <v>307</v>
      </c>
      <c r="E420" s="246" t="s">
        <v>21</v>
      </c>
      <c r="F420" s="247" t="s">
        <v>2497</v>
      </c>
      <c r="G420" s="245"/>
      <c r="H420" s="248">
        <v>-1.379</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307</v>
      </c>
      <c r="AU420" s="254" t="s">
        <v>81</v>
      </c>
      <c r="AV420" s="14" t="s">
        <v>81</v>
      </c>
      <c r="AW420" s="14" t="s">
        <v>33</v>
      </c>
      <c r="AX420" s="14" t="s">
        <v>72</v>
      </c>
      <c r="AY420" s="254" t="s">
        <v>295</v>
      </c>
    </row>
    <row r="421" s="15" customFormat="1">
      <c r="A421" s="15"/>
      <c r="B421" s="255"/>
      <c r="C421" s="256"/>
      <c r="D421" s="235" t="s">
        <v>307</v>
      </c>
      <c r="E421" s="257" t="s">
        <v>21</v>
      </c>
      <c r="F421" s="258" t="s">
        <v>312</v>
      </c>
      <c r="G421" s="256"/>
      <c r="H421" s="259">
        <v>13.621</v>
      </c>
      <c r="I421" s="260"/>
      <c r="J421" s="256"/>
      <c r="K421" s="256"/>
      <c r="L421" s="261"/>
      <c r="M421" s="262"/>
      <c r="N421" s="263"/>
      <c r="O421" s="263"/>
      <c r="P421" s="263"/>
      <c r="Q421" s="263"/>
      <c r="R421" s="263"/>
      <c r="S421" s="263"/>
      <c r="T421" s="264"/>
      <c r="U421" s="15"/>
      <c r="V421" s="15"/>
      <c r="W421" s="15"/>
      <c r="X421" s="15"/>
      <c r="Y421" s="15"/>
      <c r="Z421" s="15"/>
      <c r="AA421" s="15"/>
      <c r="AB421" s="15"/>
      <c r="AC421" s="15"/>
      <c r="AD421" s="15"/>
      <c r="AE421" s="15"/>
      <c r="AT421" s="265" t="s">
        <v>307</v>
      </c>
      <c r="AU421" s="265" t="s">
        <v>81</v>
      </c>
      <c r="AV421" s="15" t="s">
        <v>303</v>
      </c>
      <c r="AW421" s="15" t="s">
        <v>33</v>
      </c>
      <c r="AX421" s="15" t="s">
        <v>79</v>
      </c>
      <c r="AY421" s="265" t="s">
        <v>295</v>
      </c>
    </row>
    <row r="422" s="2" customFormat="1" ht="16.5" customHeight="1">
      <c r="A422" s="40"/>
      <c r="B422" s="41"/>
      <c r="C422" s="286" t="s">
        <v>1501</v>
      </c>
      <c r="D422" s="286" t="s">
        <v>947</v>
      </c>
      <c r="E422" s="287" t="s">
        <v>1614</v>
      </c>
      <c r="F422" s="288" t="s">
        <v>1615</v>
      </c>
      <c r="G422" s="289" t="s">
        <v>301</v>
      </c>
      <c r="H422" s="290">
        <v>14.983000000000001</v>
      </c>
      <c r="I422" s="291"/>
      <c r="J422" s="292">
        <f>ROUND(I422*H422,2)</f>
        <v>0</v>
      </c>
      <c r="K422" s="288" t="s">
        <v>302</v>
      </c>
      <c r="L422" s="293"/>
      <c r="M422" s="294" t="s">
        <v>21</v>
      </c>
      <c r="N422" s="295" t="s">
        <v>43</v>
      </c>
      <c r="O422" s="86"/>
      <c r="P422" s="224">
        <f>O422*H422</f>
        <v>0</v>
      </c>
      <c r="Q422" s="224">
        <v>0.0118</v>
      </c>
      <c r="R422" s="224">
        <f>Q422*H422</f>
        <v>0.1767994</v>
      </c>
      <c r="S422" s="224">
        <v>0</v>
      </c>
      <c r="T422" s="225">
        <f>S422*H422</f>
        <v>0</v>
      </c>
      <c r="U422" s="40"/>
      <c r="V422" s="40"/>
      <c r="W422" s="40"/>
      <c r="X422" s="40"/>
      <c r="Y422" s="40"/>
      <c r="Z422" s="40"/>
      <c r="AA422" s="40"/>
      <c r="AB422" s="40"/>
      <c r="AC422" s="40"/>
      <c r="AD422" s="40"/>
      <c r="AE422" s="40"/>
      <c r="AR422" s="226" t="s">
        <v>997</v>
      </c>
      <c r="AT422" s="226" t="s">
        <v>947</v>
      </c>
      <c r="AU422" s="226" t="s">
        <v>81</v>
      </c>
      <c r="AY422" s="19" t="s">
        <v>295</v>
      </c>
      <c r="BE422" s="227">
        <f>IF(N422="základní",J422,0)</f>
        <v>0</v>
      </c>
      <c r="BF422" s="227">
        <f>IF(N422="snížená",J422,0)</f>
        <v>0</v>
      </c>
      <c r="BG422" s="227">
        <f>IF(N422="zákl. přenesená",J422,0)</f>
        <v>0</v>
      </c>
      <c r="BH422" s="227">
        <f>IF(N422="sníž. přenesená",J422,0)</f>
        <v>0</v>
      </c>
      <c r="BI422" s="227">
        <f>IF(N422="nulová",J422,0)</f>
        <v>0</v>
      </c>
      <c r="BJ422" s="19" t="s">
        <v>79</v>
      </c>
      <c r="BK422" s="227">
        <f>ROUND(I422*H422,2)</f>
        <v>0</v>
      </c>
      <c r="BL422" s="19" t="s">
        <v>373</v>
      </c>
      <c r="BM422" s="226" t="s">
        <v>2638</v>
      </c>
    </row>
    <row r="423" s="14" customFormat="1">
      <c r="A423" s="14"/>
      <c r="B423" s="244"/>
      <c r="C423" s="245"/>
      <c r="D423" s="235" t="s">
        <v>307</v>
      </c>
      <c r="E423" s="245"/>
      <c r="F423" s="247" t="s">
        <v>2639</v>
      </c>
      <c r="G423" s="245"/>
      <c r="H423" s="248">
        <v>14.983000000000001</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307</v>
      </c>
      <c r="AU423" s="254" t="s">
        <v>81</v>
      </c>
      <c r="AV423" s="14" t="s">
        <v>81</v>
      </c>
      <c r="AW423" s="14" t="s">
        <v>4</v>
      </c>
      <c r="AX423" s="14" t="s">
        <v>79</v>
      </c>
      <c r="AY423" s="254" t="s">
        <v>295</v>
      </c>
    </row>
    <row r="424" s="2" customFormat="1" ht="24.15" customHeight="1">
      <c r="A424" s="40"/>
      <c r="B424" s="41"/>
      <c r="C424" s="215" t="s">
        <v>1506</v>
      </c>
      <c r="D424" s="215" t="s">
        <v>298</v>
      </c>
      <c r="E424" s="216" t="s">
        <v>1619</v>
      </c>
      <c r="F424" s="217" t="s">
        <v>1620</v>
      </c>
      <c r="G424" s="218" t="s">
        <v>328</v>
      </c>
      <c r="H424" s="219">
        <v>8</v>
      </c>
      <c r="I424" s="220"/>
      <c r="J424" s="221">
        <f>ROUND(I424*H424,2)</f>
        <v>0</v>
      </c>
      <c r="K424" s="217" t="s">
        <v>21</v>
      </c>
      <c r="L424" s="46"/>
      <c r="M424" s="222" t="s">
        <v>21</v>
      </c>
      <c r="N424" s="223" t="s">
        <v>43</v>
      </c>
      <c r="O424" s="86"/>
      <c r="P424" s="224">
        <f>O424*H424</f>
        <v>0</v>
      </c>
      <c r="Q424" s="224">
        <v>0.00025999999999999998</v>
      </c>
      <c r="R424" s="224">
        <f>Q424*H424</f>
        <v>0.0020799999999999998</v>
      </c>
      <c r="S424" s="224">
        <v>0</v>
      </c>
      <c r="T424" s="225">
        <f>S424*H424</f>
        <v>0</v>
      </c>
      <c r="U424" s="40"/>
      <c r="V424" s="40"/>
      <c r="W424" s="40"/>
      <c r="X424" s="40"/>
      <c r="Y424" s="40"/>
      <c r="Z424" s="40"/>
      <c r="AA424" s="40"/>
      <c r="AB424" s="40"/>
      <c r="AC424" s="40"/>
      <c r="AD424" s="40"/>
      <c r="AE424" s="40"/>
      <c r="AR424" s="226" t="s">
        <v>373</v>
      </c>
      <c r="AT424" s="226" t="s">
        <v>298</v>
      </c>
      <c r="AU424" s="226" t="s">
        <v>81</v>
      </c>
      <c r="AY424" s="19" t="s">
        <v>295</v>
      </c>
      <c r="BE424" s="227">
        <f>IF(N424="základní",J424,0)</f>
        <v>0</v>
      </c>
      <c r="BF424" s="227">
        <f>IF(N424="snížená",J424,0)</f>
        <v>0</v>
      </c>
      <c r="BG424" s="227">
        <f>IF(N424="zákl. přenesená",J424,0)</f>
        <v>0</v>
      </c>
      <c r="BH424" s="227">
        <f>IF(N424="sníž. přenesená",J424,0)</f>
        <v>0</v>
      </c>
      <c r="BI424" s="227">
        <f>IF(N424="nulová",J424,0)</f>
        <v>0</v>
      </c>
      <c r="BJ424" s="19" t="s">
        <v>79</v>
      </c>
      <c r="BK424" s="227">
        <f>ROUND(I424*H424,2)</f>
        <v>0</v>
      </c>
      <c r="BL424" s="19" t="s">
        <v>373</v>
      </c>
      <c r="BM424" s="226" t="s">
        <v>2640</v>
      </c>
    </row>
    <row r="425" s="2" customFormat="1" ht="24.15" customHeight="1">
      <c r="A425" s="40"/>
      <c r="B425" s="41"/>
      <c r="C425" s="215" t="s">
        <v>1511</v>
      </c>
      <c r="D425" s="215" t="s">
        <v>298</v>
      </c>
      <c r="E425" s="216" t="s">
        <v>1623</v>
      </c>
      <c r="F425" s="217" t="s">
        <v>1624</v>
      </c>
      <c r="G425" s="218" t="s">
        <v>301</v>
      </c>
      <c r="H425" s="219">
        <v>13.621</v>
      </c>
      <c r="I425" s="220"/>
      <c r="J425" s="221">
        <f>ROUND(I425*H425,2)</f>
        <v>0</v>
      </c>
      <c r="K425" s="217" t="s">
        <v>302</v>
      </c>
      <c r="L425" s="46"/>
      <c r="M425" s="222" t="s">
        <v>21</v>
      </c>
      <c r="N425" s="223" t="s">
        <v>43</v>
      </c>
      <c r="O425" s="86"/>
      <c r="P425" s="224">
        <f>O425*H425</f>
        <v>0</v>
      </c>
      <c r="Q425" s="224">
        <v>5.0000000000000002E-05</v>
      </c>
      <c r="R425" s="224">
        <f>Q425*H425</f>
        <v>0.0006810500000000001</v>
      </c>
      <c r="S425" s="224">
        <v>0</v>
      </c>
      <c r="T425" s="225">
        <f>S425*H425</f>
        <v>0</v>
      </c>
      <c r="U425" s="40"/>
      <c r="V425" s="40"/>
      <c r="W425" s="40"/>
      <c r="X425" s="40"/>
      <c r="Y425" s="40"/>
      <c r="Z425" s="40"/>
      <c r="AA425" s="40"/>
      <c r="AB425" s="40"/>
      <c r="AC425" s="40"/>
      <c r="AD425" s="40"/>
      <c r="AE425" s="40"/>
      <c r="AR425" s="226" t="s">
        <v>373</v>
      </c>
      <c r="AT425" s="226" t="s">
        <v>298</v>
      </c>
      <c r="AU425" s="226" t="s">
        <v>81</v>
      </c>
      <c r="AY425" s="19" t="s">
        <v>295</v>
      </c>
      <c r="BE425" s="227">
        <f>IF(N425="základní",J425,0)</f>
        <v>0</v>
      </c>
      <c r="BF425" s="227">
        <f>IF(N425="snížená",J425,0)</f>
        <v>0</v>
      </c>
      <c r="BG425" s="227">
        <f>IF(N425="zákl. přenesená",J425,0)</f>
        <v>0</v>
      </c>
      <c r="BH425" s="227">
        <f>IF(N425="sníž. přenesená",J425,0)</f>
        <v>0</v>
      </c>
      <c r="BI425" s="227">
        <f>IF(N425="nulová",J425,0)</f>
        <v>0</v>
      </c>
      <c r="BJ425" s="19" t="s">
        <v>79</v>
      </c>
      <c r="BK425" s="227">
        <f>ROUND(I425*H425,2)</f>
        <v>0</v>
      </c>
      <c r="BL425" s="19" t="s">
        <v>373</v>
      </c>
      <c r="BM425" s="226" t="s">
        <v>2641</v>
      </c>
    </row>
    <row r="426" s="2" customFormat="1">
      <c r="A426" s="40"/>
      <c r="B426" s="41"/>
      <c r="C426" s="42"/>
      <c r="D426" s="228" t="s">
        <v>305</v>
      </c>
      <c r="E426" s="42"/>
      <c r="F426" s="229" t="s">
        <v>1626</v>
      </c>
      <c r="G426" s="42"/>
      <c r="H426" s="42"/>
      <c r="I426" s="230"/>
      <c r="J426" s="42"/>
      <c r="K426" s="42"/>
      <c r="L426" s="46"/>
      <c r="M426" s="231"/>
      <c r="N426" s="232"/>
      <c r="O426" s="86"/>
      <c r="P426" s="86"/>
      <c r="Q426" s="86"/>
      <c r="R426" s="86"/>
      <c r="S426" s="86"/>
      <c r="T426" s="87"/>
      <c r="U426" s="40"/>
      <c r="V426" s="40"/>
      <c r="W426" s="40"/>
      <c r="X426" s="40"/>
      <c r="Y426" s="40"/>
      <c r="Z426" s="40"/>
      <c r="AA426" s="40"/>
      <c r="AB426" s="40"/>
      <c r="AC426" s="40"/>
      <c r="AD426" s="40"/>
      <c r="AE426" s="40"/>
      <c r="AT426" s="19" t="s">
        <v>305</v>
      </c>
      <c r="AU426" s="19" t="s">
        <v>81</v>
      </c>
    </row>
    <row r="427" s="14" customFormat="1">
      <c r="A427" s="14"/>
      <c r="B427" s="244"/>
      <c r="C427" s="245"/>
      <c r="D427" s="235" t="s">
        <v>307</v>
      </c>
      <c r="E427" s="246" t="s">
        <v>21</v>
      </c>
      <c r="F427" s="247" t="s">
        <v>2642</v>
      </c>
      <c r="G427" s="245"/>
      <c r="H427" s="248">
        <v>13.621</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307</v>
      </c>
      <c r="AU427" s="254" t="s">
        <v>81</v>
      </c>
      <c r="AV427" s="14" t="s">
        <v>81</v>
      </c>
      <c r="AW427" s="14" t="s">
        <v>33</v>
      </c>
      <c r="AX427" s="14" t="s">
        <v>72</v>
      </c>
      <c r="AY427" s="254" t="s">
        <v>295</v>
      </c>
    </row>
    <row r="428" s="15" customFormat="1">
      <c r="A428" s="15"/>
      <c r="B428" s="255"/>
      <c r="C428" s="256"/>
      <c r="D428" s="235" t="s">
        <v>307</v>
      </c>
      <c r="E428" s="257" t="s">
        <v>21</v>
      </c>
      <c r="F428" s="258" t="s">
        <v>312</v>
      </c>
      <c r="G428" s="256"/>
      <c r="H428" s="259">
        <v>13.621</v>
      </c>
      <c r="I428" s="260"/>
      <c r="J428" s="256"/>
      <c r="K428" s="256"/>
      <c r="L428" s="261"/>
      <c r="M428" s="262"/>
      <c r="N428" s="263"/>
      <c r="O428" s="263"/>
      <c r="P428" s="263"/>
      <c r="Q428" s="263"/>
      <c r="R428" s="263"/>
      <c r="S428" s="263"/>
      <c r="T428" s="264"/>
      <c r="U428" s="15"/>
      <c r="V428" s="15"/>
      <c r="W428" s="15"/>
      <c r="X428" s="15"/>
      <c r="Y428" s="15"/>
      <c r="Z428" s="15"/>
      <c r="AA428" s="15"/>
      <c r="AB428" s="15"/>
      <c r="AC428" s="15"/>
      <c r="AD428" s="15"/>
      <c r="AE428" s="15"/>
      <c r="AT428" s="265" t="s">
        <v>307</v>
      </c>
      <c r="AU428" s="265" t="s">
        <v>81</v>
      </c>
      <c r="AV428" s="15" t="s">
        <v>303</v>
      </c>
      <c r="AW428" s="15" t="s">
        <v>33</v>
      </c>
      <c r="AX428" s="15" t="s">
        <v>79</v>
      </c>
      <c r="AY428" s="265" t="s">
        <v>295</v>
      </c>
    </row>
    <row r="429" s="2" customFormat="1" ht="49.05" customHeight="1">
      <c r="A429" s="40"/>
      <c r="B429" s="41"/>
      <c r="C429" s="215" t="s">
        <v>1516</v>
      </c>
      <c r="D429" s="215" t="s">
        <v>298</v>
      </c>
      <c r="E429" s="216" t="s">
        <v>1628</v>
      </c>
      <c r="F429" s="217" t="s">
        <v>1629</v>
      </c>
      <c r="G429" s="218" t="s">
        <v>348</v>
      </c>
      <c r="H429" s="219">
        <v>0.27500000000000002</v>
      </c>
      <c r="I429" s="220"/>
      <c r="J429" s="221">
        <f>ROUND(I429*H429,2)</f>
        <v>0</v>
      </c>
      <c r="K429" s="217" t="s">
        <v>302</v>
      </c>
      <c r="L429" s="46"/>
      <c r="M429" s="222" t="s">
        <v>21</v>
      </c>
      <c r="N429" s="223" t="s">
        <v>43</v>
      </c>
      <c r="O429" s="86"/>
      <c r="P429" s="224">
        <f>O429*H429</f>
        <v>0</v>
      </c>
      <c r="Q429" s="224">
        <v>0</v>
      </c>
      <c r="R429" s="224">
        <f>Q429*H429</f>
        <v>0</v>
      </c>
      <c r="S429" s="224">
        <v>0</v>
      </c>
      <c r="T429" s="225">
        <f>S429*H429</f>
        <v>0</v>
      </c>
      <c r="U429" s="40"/>
      <c r="V429" s="40"/>
      <c r="W429" s="40"/>
      <c r="X429" s="40"/>
      <c r="Y429" s="40"/>
      <c r="Z429" s="40"/>
      <c r="AA429" s="40"/>
      <c r="AB429" s="40"/>
      <c r="AC429" s="40"/>
      <c r="AD429" s="40"/>
      <c r="AE429" s="40"/>
      <c r="AR429" s="226" t="s">
        <v>373</v>
      </c>
      <c r="AT429" s="226" t="s">
        <v>298</v>
      </c>
      <c r="AU429" s="226" t="s">
        <v>81</v>
      </c>
      <c r="AY429" s="19" t="s">
        <v>295</v>
      </c>
      <c r="BE429" s="227">
        <f>IF(N429="základní",J429,0)</f>
        <v>0</v>
      </c>
      <c r="BF429" s="227">
        <f>IF(N429="snížená",J429,0)</f>
        <v>0</v>
      </c>
      <c r="BG429" s="227">
        <f>IF(N429="zákl. přenesená",J429,0)</f>
        <v>0</v>
      </c>
      <c r="BH429" s="227">
        <f>IF(N429="sníž. přenesená",J429,0)</f>
        <v>0</v>
      </c>
      <c r="BI429" s="227">
        <f>IF(N429="nulová",J429,0)</f>
        <v>0</v>
      </c>
      <c r="BJ429" s="19" t="s">
        <v>79</v>
      </c>
      <c r="BK429" s="227">
        <f>ROUND(I429*H429,2)</f>
        <v>0</v>
      </c>
      <c r="BL429" s="19" t="s">
        <v>373</v>
      </c>
      <c r="BM429" s="226" t="s">
        <v>2643</v>
      </c>
    </row>
    <row r="430" s="2" customFormat="1">
      <c r="A430" s="40"/>
      <c r="B430" s="41"/>
      <c r="C430" s="42"/>
      <c r="D430" s="228" t="s">
        <v>305</v>
      </c>
      <c r="E430" s="42"/>
      <c r="F430" s="229" t="s">
        <v>1631</v>
      </c>
      <c r="G430" s="42"/>
      <c r="H430" s="42"/>
      <c r="I430" s="230"/>
      <c r="J430" s="42"/>
      <c r="K430" s="42"/>
      <c r="L430" s="46"/>
      <c r="M430" s="231"/>
      <c r="N430" s="232"/>
      <c r="O430" s="86"/>
      <c r="P430" s="86"/>
      <c r="Q430" s="86"/>
      <c r="R430" s="86"/>
      <c r="S430" s="86"/>
      <c r="T430" s="87"/>
      <c r="U430" s="40"/>
      <c r="V430" s="40"/>
      <c r="W430" s="40"/>
      <c r="X430" s="40"/>
      <c r="Y430" s="40"/>
      <c r="Z430" s="40"/>
      <c r="AA430" s="40"/>
      <c r="AB430" s="40"/>
      <c r="AC430" s="40"/>
      <c r="AD430" s="40"/>
      <c r="AE430" s="40"/>
      <c r="AT430" s="19" t="s">
        <v>305</v>
      </c>
      <c r="AU430" s="19" t="s">
        <v>81</v>
      </c>
    </row>
    <row r="431" s="12" customFormat="1" ht="22.8" customHeight="1">
      <c r="A431" s="12"/>
      <c r="B431" s="199"/>
      <c r="C431" s="200"/>
      <c r="D431" s="201" t="s">
        <v>71</v>
      </c>
      <c r="E431" s="213" t="s">
        <v>1632</v>
      </c>
      <c r="F431" s="213" t="s">
        <v>1633</v>
      </c>
      <c r="G431" s="200"/>
      <c r="H431" s="200"/>
      <c r="I431" s="203"/>
      <c r="J431" s="214">
        <f>BK431</f>
        <v>0</v>
      </c>
      <c r="K431" s="200"/>
      <c r="L431" s="205"/>
      <c r="M431" s="206"/>
      <c r="N431" s="207"/>
      <c r="O431" s="207"/>
      <c r="P431" s="208">
        <f>P432</f>
        <v>0</v>
      </c>
      <c r="Q431" s="207"/>
      <c r="R431" s="208">
        <f>R432</f>
        <v>0</v>
      </c>
      <c r="S431" s="207"/>
      <c r="T431" s="209">
        <f>T432</f>
        <v>0</v>
      </c>
      <c r="U431" s="12"/>
      <c r="V431" s="12"/>
      <c r="W431" s="12"/>
      <c r="X431" s="12"/>
      <c r="Y431" s="12"/>
      <c r="Z431" s="12"/>
      <c r="AA431" s="12"/>
      <c r="AB431" s="12"/>
      <c r="AC431" s="12"/>
      <c r="AD431" s="12"/>
      <c r="AE431" s="12"/>
      <c r="AR431" s="210" t="s">
        <v>81</v>
      </c>
      <c r="AT431" s="211" t="s">
        <v>71</v>
      </c>
      <c r="AU431" s="211" t="s">
        <v>79</v>
      </c>
      <c r="AY431" s="210" t="s">
        <v>295</v>
      </c>
      <c r="BK431" s="212">
        <f>BK432</f>
        <v>0</v>
      </c>
    </row>
    <row r="432" s="2" customFormat="1" ht="16.5" customHeight="1">
      <c r="A432" s="40"/>
      <c r="B432" s="41"/>
      <c r="C432" s="215" t="s">
        <v>1521</v>
      </c>
      <c r="D432" s="215" t="s">
        <v>298</v>
      </c>
      <c r="E432" s="216" t="s">
        <v>1635</v>
      </c>
      <c r="F432" s="217" t="s">
        <v>1636</v>
      </c>
      <c r="G432" s="218" t="s">
        <v>459</v>
      </c>
      <c r="H432" s="219">
        <v>3</v>
      </c>
      <c r="I432" s="220"/>
      <c r="J432" s="221">
        <f>ROUND(I432*H432,2)</f>
        <v>0</v>
      </c>
      <c r="K432" s="217" t="s">
        <v>523</v>
      </c>
      <c r="L432" s="46"/>
      <c r="M432" s="222" t="s">
        <v>21</v>
      </c>
      <c r="N432" s="223" t="s">
        <v>43</v>
      </c>
      <c r="O432" s="86"/>
      <c r="P432" s="224">
        <f>O432*H432</f>
        <v>0</v>
      </c>
      <c r="Q432" s="224">
        <v>0</v>
      </c>
      <c r="R432" s="224">
        <f>Q432*H432</f>
        <v>0</v>
      </c>
      <c r="S432" s="224">
        <v>0</v>
      </c>
      <c r="T432" s="225">
        <f>S432*H432</f>
        <v>0</v>
      </c>
      <c r="U432" s="40"/>
      <c r="V432" s="40"/>
      <c r="W432" s="40"/>
      <c r="X432" s="40"/>
      <c r="Y432" s="40"/>
      <c r="Z432" s="40"/>
      <c r="AA432" s="40"/>
      <c r="AB432" s="40"/>
      <c r="AC432" s="40"/>
      <c r="AD432" s="40"/>
      <c r="AE432" s="40"/>
      <c r="AR432" s="226" t="s">
        <v>373</v>
      </c>
      <c r="AT432" s="226" t="s">
        <v>298</v>
      </c>
      <c r="AU432" s="226" t="s">
        <v>81</v>
      </c>
      <c r="AY432" s="19" t="s">
        <v>295</v>
      </c>
      <c r="BE432" s="227">
        <f>IF(N432="základní",J432,0)</f>
        <v>0</v>
      </c>
      <c r="BF432" s="227">
        <f>IF(N432="snížená",J432,0)</f>
        <v>0</v>
      </c>
      <c r="BG432" s="227">
        <f>IF(N432="zákl. přenesená",J432,0)</f>
        <v>0</v>
      </c>
      <c r="BH432" s="227">
        <f>IF(N432="sníž. přenesená",J432,0)</f>
        <v>0</v>
      </c>
      <c r="BI432" s="227">
        <f>IF(N432="nulová",J432,0)</f>
        <v>0</v>
      </c>
      <c r="BJ432" s="19" t="s">
        <v>79</v>
      </c>
      <c r="BK432" s="227">
        <f>ROUND(I432*H432,2)</f>
        <v>0</v>
      </c>
      <c r="BL432" s="19" t="s">
        <v>373</v>
      </c>
      <c r="BM432" s="226" t="s">
        <v>2644</v>
      </c>
    </row>
    <row r="433" s="12" customFormat="1" ht="22.8" customHeight="1">
      <c r="A433" s="12"/>
      <c r="B433" s="199"/>
      <c r="C433" s="200"/>
      <c r="D433" s="201" t="s">
        <v>71</v>
      </c>
      <c r="E433" s="213" t="s">
        <v>1159</v>
      </c>
      <c r="F433" s="213" t="s">
        <v>1160</v>
      </c>
      <c r="G433" s="200"/>
      <c r="H433" s="200"/>
      <c r="I433" s="203"/>
      <c r="J433" s="214">
        <f>BK433</f>
        <v>0</v>
      </c>
      <c r="K433" s="200"/>
      <c r="L433" s="205"/>
      <c r="M433" s="206"/>
      <c r="N433" s="207"/>
      <c r="O433" s="207"/>
      <c r="P433" s="208">
        <f>SUM(P434:P498)</f>
        <v>0</v>
      </c>
      <c r="Q433" s="207"/>
      <c r="R433" s="208">
        <f>SUM(R434:R498)</f>
        <v>0.067091949999999997</v>
      </c>
      <c r="S433" s="207"/>
      <c r="T433" s="209">
        <f>SUM(T434:T498)</f>
        <v>0.013838169999999999</v>
      </c>
      <c r="U433" s="12"/>
      <c r="V433" s="12"/>
      <c r="W433" s="12"/>
      <c r="X433" s="12"/>
      <c r="Y433" s="12"/>
      <c r="Z433" s="12"/>
      <c r="AA433" s="12"/>
      <c r="AB433" s="12"/>
      <c r="AC433" s="12"/>
      <c r="AD433" s="12"/>
      <c r="AE433" s="12"/>
      <c r="AR433" s="210" t="s">
        <v>81</v>
      </c>
      <c r="AT433" s="211" t="s">
        <v>71</v>
      </c>
      <c r="AU433" s="211" t="s">
        <v>79</v>
      </c>
      <c r="AY433" s="210" t="s">
        <v>295</v>
      </c>
      <c r="BK433" s="212">
        <f>SUM(BK434:BK498)</f>
        <v>0</v>
      </c>
    </row>
    <row r="434" s="2" customFormat="1" ht="24.15" customHeight="1">
      <c r="A434" s="40"/>
      <c r="B434" s="41"/>
      <c r="C434" s="215" t="s">
        <v>1535</v>
      </c>
      <c r="D434" s="215" t="s">
        <v>298</v>
      </c>
      <c r="E434" s="216" t="s">
        <v>1639</v>
      </c>
      <c r="F434" s="217" t="s">
        <v>1640</v>
      </c>
      <c r="G434" s="218" t="s">
        <v>301</v>
      </c>
      <c r="H434" s="219">
        <v>21.559999999999999</v>
      </c>
      <c r="I434" s="220"/>
      <c r="J434" s="221">
        <f>ROUND(I434*H434,2)</f>
        <v>0</v>
      </c>
      <c r="K434" s="217" t="s">
        <v>302</v>
      </c>
      <c r="L434" s="46"/>
      <c r="M434" s="222" t="s">
        <v>21</v>
      </c>
      <c r="N434" s="223" t="s">
        <v>43</v>
      </c>
      <c r="O434" s="86"/>
      <c r="P434" s="224">
        <f>O434*H434</f>
        <v>0</v>
      </c>
      <c r="Q434" s="224">
        <v>0</v>
      </c>
      <c r="R434" s="224">
        <f>Q434*H434</f>
        <v>0</v>
      </c>
      <c r="S434" s="224">
        <v>0.00014999999999999999</v>
      </c>
      <c r="T434" s="225">
        <f>S434*H434</f>
        <v>0.0032339999999999995</v>
      </c>
      <c r="U434" s="40"/>
      <c r="V434" s="40"/>
      <c r="W434" s="40"/>
      <c r="X434" s="40"/>
      <c r="Y434" s="40"/>
      <c r="Z434" s="40"/>
      <c r="AA434" s="40"/>
      <c r="AB434" s="40"/>
      <c r="AC434" s="40"/>
      <c r="AD434" s="40"/>
      <c r="AE434" s="40"/>
      <c r="AR434" s="226" t="s">
        <v>373</v>
      </c>
      <c r="AT434" s="226" t="s">
        <v>298</v>
      </c>
      <c r="AU434" s="226" t="s">
        <v>81</v>
      </c>
      <c r="AY434" s="19" t="s">
        <v>295</v>
      </c>
      <c r="BE434" s="227">
        <f>IF(N434="základní",J434,0)</f>
        <v>0</v>
      </c>
      <c r="BF434" s="227">
        <f>IF(N434="snížená",J434,0)</f>
        <v>0</v>
      </c>
      <c r="BG434" s="227">
        <f>IF(N434="zákl. přenesená",J434,0)</f>
        <v>0</v>
      </c>
      <c r="BH434" s="227">
        <f>IF(N434="sníž. přenesená",J434,0)</f>
        <v>0</v>
      </c>
      <c r="BI434" s="227">
        <f>IF(N434="nulová",J434,0)</f>
        <v>0</v>
      </c>
      <c r="BJ434" s="19" t="s">
        <v>79</v>
      </c>
      <c r="BK434" s="227">
        <f>ROUND(I434*H434,2)</f>
        <v>0</v>
      </c>
      <c r="BL434" s="19" t="s">
        <v>373</v>
      </c>
      <c r="BM434" s="226" t="s">
        <v>2645</v>
      </c>
    </row>
    <row r="435" s="2" customFormat="1">
      <c r="A435" s="40"/>
      <c r="B435" s="41"/>
      <c r="C435" s="42"/>
      <c r="D435" s="228" t="s">
        <v>305</v>
      </c>
      <c r="E435" s="42"/>
      <c r="F435" s="229" t="s">
        <v>1642</v>
      </c>
      <c r="G435" s="42"/>
      <c r="H435" s="42"/>
      <c r="I435" s="230"/>
      <c r="J435" s="42"/>
      <c r="K435" s="42"/>
      <c r="L435" s="46"/>
      <c r="M435" s="231"/>
      <c r="N435" s="232"/>
      <c r="O435" s="86"/>
      <c r="P435" s="86"/>
      <c r="Q435" s="86"/>
      <c r="R435" s="86"/>
      <c r="S435" s="86"/>
      <c r="T435" s="87"/>
      <c r="U435" s="40"/>
      <c r="V435" s="40"/>
      <c r="W435" s="40"/>
      <c r="X435" s="40"/>
      <c r="Y435" s="40"/>
      <c r="Z435" s="40"/>
      <c r="AA435" s="40"/>
      <c r="AB435" s="40"/>
      <c r="AC435" s="40"/>
      <c r="AD435" s="40"/>
      <c r="AE435" s="40"/>
      <c r="AT435" s="19" t="s">
        <v>305</v>
      </c>
      <c r="AU435" s="19" t="s">
        <v>81</v>
      </c>
    </row>
    <row r="436" s="13" customFormat="1">
      <c r="A436" s="13"/>
      <c r="B436" s="233"/>
      <c r="C436" s="234"/>
      <c r="D436" s="235" t="s">
        <v>307</v>
      </c>
      <c r="E436" s="236" t="s">
        <v>21</v>
      </c>
      <c r="F436" s="237" t="s">
        <v>2510</v>
      </c>
      <c r="G436" s="234"/>
      <c r="H436" s="236" t="s">
        <v>21</v>
      </c>
      <c r="I436" s="238"/>
      <c r="J436" s="234"/>
      <c r="K436" s="234"/>
      <c r="L436" s="239"/>
      <c r="M436" s="240"/>
      <c r="N436" s="241"/>
      <c r="O436" s="241"/>
      <c r="P436" s="241"/>
      <c r="Q436" s="241"/>
      <c r="R436" s="241"/>
      <c r="S436" s="241"/>
      <c r="T436" s="242"/>
      <c r="U436" s="13"/>
      <c r="V436" s="13"/>
      <c r="W436" s="13"/>
      <c r="X436" s="13"/>
      <c r="Y436" s="13"/>
      <c r="Z436" s="13"/>
      <c r="AA436" s="13"/>
      <c r="AB436" s="13"/>
      <c r="AC436" s="13"/>
      <c r="AD436" s="13"/>
      <c r="AE436" s="13"/>
      <c r="AT436" s="243" t="s">
        <v>307</v>
      </c>
      <c r="AU436" s="243" t="s">
        <v>81</v>
      </c>
      <c r="AV436" s="13" t="s">
        <v>79</v>
      </c>
      <c r="AW436" s="13" t="s">
        <v>33</v>
      </c>
      <c r="AX436" s="13" t="s">
        <v>72</v>
      </c>
      <c r="AY436" s="243" t="s">
        <v>295</v>
      </c>
    </row>
    <row r="437" s="14" customFormat="1">
      <c r="A437" s="14"/>
      <c r="B437" s="244"/>
      <c r="C437" s="245"/>
      <c r="D437" s="235" t="s">
        <v>307</v>
      </c>
      <c r="E437" s="246" t="s">
        <v>21</v>
      </c>
      <c r="F437" s="247" t="s">
        <v>2531</v>
      </c>
      <c r="G437" s="245"/>
      <c r="H437" s="248">
        <v>2.9199999999999999</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307</v>
      </c>
      <c r="AU437" s="254" t="s">
        <v>81</v>
      </c>
      <c r="AV437" s="14" t="s">
        <v>81</v>
      </c>
      <c r="AW437" s="14" t="s">
        <v>33</v>
      </c>
      <c r="AX437" s="14" t="s">
        <v>72</v>
      </c>
      <c r="AY437" s="254" t="s">
        <v>295</v>
      </c>
    </row>
    <row r="438" s="14" customFormat="1">
      <c r="A438" s="14"/>
      <c r="B438" s="244"/>
      <c r="C438" s="245"/>
      <c r="D438" s="235" t="s">
        <v>307</v>
      </c>
      <c r="E438" s="246" t="s">
        <v>21</v>
      </c>
      <c r="F438" s="247" t="s">
        <v>2532</v>
      </c>
      <c r="G438" s="245"/>
      <c r="H438" s="248">
        <v>3.98</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307</v>
      </c>
      <c r="AU438" s="254" t="s">
        <v>81</v>
      </c>
      <c r="AV438" s="14" t="s">
        <v>81</v>
      </c>
      <c r="AW438" s="14" t="s">
        <v>33</v>
      </c>
      <c r="AX438" s="14" t="s">
        <v>72</v>
      </c>
      <c r="AY438" s="254" t="s">
        <v>295</v>
      </c>
    </row>
    <row r="439" s="14" customFormat="1">
      <c r="A439" s="14"/>
      <c r="B439" s="244"/>
      <c r="C439" s="245"/>
      <c r="D439" s="235" t="s">
        <v>307</v>
      </c>
      <c r="E439" s="246" t="s">
        <v>21</v>
      </c>
      <c r="F439" s="247" t="s">
        <v>2646</v>
      </c>
      <c r="G439" s="245"/>
      <c r="H439" s="248">
        <v>3.8700000000000001</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307</v>
      </c>
      <c r="AU439" s="254" t="s">
        <v>81</v>
      </c>
      <c r="AV439" s="14" t="s">
        <v>81</v>
      </c>
      <c r="AW439" s="14" t="s">
        <v>33</v>
      </c>
      <c r="AX439" s="14" t="s">
        <v>72</v>
      </c>
      <c r="AY439" s="254" t="s">
        <v>295</v>
      </c>
    </row>
    <row r="440" s="16" customFormat="1">
      <c r="A440" s="16"/>
      <c r="B440" s="270"/>
      <c r="C440" s="271"/>
      <c r="D440" s="235" t="s">
        <v>307</v>
      </c>
      <c r="E440" s="272" t="s">
        <v>21</v>
      </c>
      <c r="F440" s="273" t="s">
        <v>433</v>
      </c>
      <c r="G440" s="271"/>
      <c r="H440" s="274">
        <v>10.77</v>
      </c>
      <c r="I440" s="275"/>
      <c r="J440" s="271"/>
      <c r="K440" s="271"/>
      <c r="L440" s="276"/>
      <c r="M440" s="277"/>
      <c r="N440" s="278"/>
      <c r="O440" s="278"/>
      <c r="P440" s="278"/>
      <c r="Q440" s="278"/>
      <c r="R440" s="278"/>
      <c r="S440" s="278"/>
      <c r="T440" s="279"/>
      <c r="U440" s="16"/>
      <c r="V440" s="16"/>
      <c r="W440" s="16"/>
      <c r="X440" s="16"/>
      <c r="Y440" s="16"/>
      <c r="Z440" s="16"/>
      <c r="AA440" s="16"/>
      <c r="AB440" s="16"/>
      <c r="AC440" s="16"/>
      <c r="AD440" s="16"/>
      <c r="AE440" s="16"/>
      <c r="AT440" s="280" t="s">
        <v>307</v>
      </c>
      <c r="AU440" s="280" t="s">
        <v>81</v>
      </c>
      <c r="AV440" s="16" t="s">
        <v>92</v>
      </c>
      <c r="AW440" s="16" t="s">
        <v>33</v>
      </c>
      <c r="AX440" s="16" t="s">
        <v>72</v>
      </c>
      <c r="AY440" s="280" t="s">
        <v>295</v>
      </c>
    </row>
    <row r="441" s="13" customFormat="1">
      <c r="A441" s="13"/>
      <c r="B441" s="233"/>
      <c r="C441" s="234"/>
      <c r="D441" s="235" t="s">
        <v>307</v>
      </c>
      <c r="E441" s="236" t="s">
        <v>21</v>
      </c>
      <c r="F441" s="237" t="s">
        <v>1672</v>
      </c>
      <c r="G441" s="234"/>
      <c r="H441" s="236" t="s">
        <v>21</v>
      </c>
      <c r="I441" s="238"/>
      <c r="J441" s="234"/>
      <c r="K441" s="234"/>
      <c r="L441" s="239"/>
      <c r="M441" s="240"/>
      <c r="N441" s="241"/>
      <c r="O441" s="241"/>
      <c r="P441" s="241"/>
      <c r="Q441" s="241"/>
      <c r="R441" s="241"/>
      <c r="S441" s="241"/>
      <c r="T441" s="242"/>
      <c r="U441" s="13"/>
      <c r="V441" s="13"/>
      <c r="W441" s="13"/>
      <c r="X441" s="13"/>
      <c r="Y441" s="13"/>
      <c r="Z441" s="13"/>
      <c r="AA441" s="13"/>
      <c r="AB441" s="13"/>
      <c r="AC441" s="13"/>
      <c r="AD441" s="13"/>
      <c r="AE441" s="13"/>
      <c r="AT441" s="243" t="s">
        <v>307</v>
      </c>
      <c r="AU441" s="243" t="s">
        <v>81</v>
      </c>
      <c r="AV441" s="13" t="s">
        <v>79</v>
      </c>
      <c r="AW441" s="13" t="s">
        <v>33</v>
      </c>
      <c r="AX441" s="13" t="s">
        <v>72</v>
      </c>
      <c r="AY441" s="243" t="s">
        <v>295</v>
      </c>
    </row>
    <row r="442" s="13" customFormat="1">
      <c r="A442" s="13"/>
      <c r="B442" s="233"/>
      <c r="C442" s="234"/>
      <c r="D442" s="235" t="s">
        <v>307</v>
      </c>
      <c r="E442" s="236" t="s">
        <v>21</v>
      </c>
      <c r="F442" s="237" t="s">
        <v>2381</v>
      </c>
      <c r="G442" s="234"/>
      <c r="H442" s="236" t="s">
        <v>21</v>
      </c>
      <c r="I442" s="238"/>
      <c r="J442" s="234"/>
      <c r="K442" s="234"/>
      <c r="L442" s="239"/>
      <c r="M442" s="240"/>
      <c r="N442" s="241"/>
      <c r="O442" s="241"/>
      <c r="P442" s="241"/>
      <c r="Q442" s="241"/>
      <c r="R442" s="241"/>
      <c r="S442" s="241"/>
      <c r="T442" s="242"/>
      <c r="U442" s="13"/>
      <c r="V442" s="13"/>
      <c r="W442" s="13"/>
      <c r="X442" s="13"/>
      <c r="Y442" s="13"/>
      <c r="Z442" s="13"/>
      <c r="AA442" s="13"/>
      <c r="AB442" s="13"/>
      <c r="AC442" s="13"/>
      <c r="AD442" s="13"/>
      <c r="AE442" s="13"/>
      <c r="AT442" s="243" t="s">
        <v>307</v>
      </c>
      <c r="AU442" s="243" t="s">
        <v>81</v>
      </c>
      <c r="AV442" s="13" t="s">
        <v>79</v>
      </c>
      <c r="AW442" s="13" t="s">
        <v>33</v>
      </c>
      <c r="AX442" s="13" t="s">
        <v>72</v>
      </c>
      <c r="AY442" s="243" t="s">
        <v>295</v>
      </c>
    </row>
    <row r="443" s="14" customFormat="1">
      <c r="A443" s="14"/>
      <c r="B443" s="244"/>
      <c r="C443" s="245"/>
      <c r="D443" s="235" t="s">
        <v>307</v>
      </c>
      <c r="E443" s="246" t="s">
        <v>21</v>
      </c>
      <c r="F443" s="247" t="s">
        <v>2647</v>
      </c>
      <c r="G443" s="245"/>
      <c r="H443" s="248">
        <v>1.399</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307</v>
      </c>
      <c r="AU443" s="254" t="s">
        <v>81</v>
      </c>
      <c r="AV443" s="14" t="s">
        <v>81</v>
      </c>
      <c r="AW443" s="14" t="s">
        <v>33</v>
      </c>
      <c r="AX443" s="14" t="s">
        <v>72</v>
      </c>
      <c r="AY443" s="254" t="s">
        <v>295</v>
      </c>
    </row>
    <row r="444" s="13" customFormat="1">
      <c r="A444" s="13"/>
      <c r="B444" s="233"/>
      <c r="C444" s="234"/>
      <c r="D444" s="235" t="s">
        <v>307</v>
      </c>
      <c r="E444" s="236" t="s">
        <v>21</v>
      </c>
      <c r="F444" s="237" t="s">
        <v>2383</v>
      </c>
      <c r="G444" s="234"/>
      <c r="H444" s="236" t="s">
        <v>21</v>
      </c>
      <c r="I444" s="238"/>
      <c r="J444" s="234"/>
      <c r="K444" s="234"/>
      <c r="L444" s="239"/>
      <c r="M444" s="240"/>
      <c r="N444" s="241"/>
      <c r="O444" s="241"/>
      <c r="P444" s="241"/>
      <c r="Q444" s="241"/>
      <c r="R444" s="241"/>
      <c r="S444" s="241"/>
      <c r="T444" s="242"/>
      <c r="U444" s="13"/>
      <c r="V444" s="13"/>
      <c r="W444" s="13"/>
      <c r="X444" s="13"/>
      <c r="Y444" s="13"/>
      <c r="Z444" s="13"/>
      <c r="AA444" s="13"/>
      <c r="AB444" s="13"/>
      <c r="AC444" s="13"/>
      <c r="AD444" s="13"/>
      <c r="AE444" s="13"/>
      <c r="AT444" s="243" t="s">
        <v>307</v>
      </c>
      <c r="AU444" s="243" t="s">
        <v>81</v>
      </c>
      <c r="AV444" s="13" t="s">
        <v>79</v>
      </c>
      <c r="AW444" s="13" t="s">
        <v>33</v>
      </c>
      <c r="AX444" s="13" t="s">
        <v>72</v>
      </c>
      <c r="AY444" s="243" t="s">
        <v>295</v>
      </c>
    </row>
    <row r="445" s="14" customFormat="1">
      <c r="A445" s="14"/>
      <c r="B445" s="244"/>
      <c r="C445" s="245"/>
      <c r="D445" s="235" t="s">
        <v>307</v>
      </c>
      <c r="E445" s="246" t="s">
        <v>21</v>
      </c>
      <c r="F445" s="247" t="s">
        <v>2648</v>
      </c>
      <c r="G445" s="245"/>
      <c r="H445" s="248">
        <v>9.173</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307</v>
      </c>
      <c r="AU445" s="254" t="s">
        <v>81</v>
      </c>
      <c r="AV445" s="14" t="s">
        <v>81</v>
      </c>
      <c r="AW445" s="14" t="s">
        <v>33</v>
      </c>
      <c r="AX445" s="14" t="s">
        <v>72</v>
      </c>
      <c r="AY445" s="254" t="s">
        <v>295</v>
      </c>
    </row>
    <row r="446" s="14" customFormat="1">
      <c r="A446" s="14"/>
      <c r="B446" s="244"/>
      <c r="C446" s="245"/>
      <c r="D446" s="235" t="s">
        <v>307</v>
      </c>
      <c r="E446" s="246" t="s">
        <v>21</v>
      </c>
      <c r="F446" s="247" t="s">
        <v>2649</v>
      </c>
      <c r="G446" s="245"/>
      <c r="H446" s="248">
        <v>0.218</v>
      </c>
      <c r="I446" s="249"/>
      <c r="J446" s="245"/>
      <c r="K446" s="245"/>
      <c r="L446" s="250"/>
      <c r="M446" s="251"/>
      <c r="N446" s="252"/>
      <c r="O446" s="252"/>
      <c r="P446" s="252"/>
      <c r="Q446" s="252"/>
      <c r="R446" s="252"/>
      <c r="S446" s="252"/>
      <c r="T446" s="253"/>
      <c r="U446" s="14"/>
      <c r="V446" s="14"/>
      <c r="W446" s="14"/>
      <c r="X446" s="14"/>
      <c r="Y446" s="14"/>
      <c r="Z446" s="14"/>
      <c r="AA446" s="14"/>
      <c r="AB446" s="14"/>
      <c r="AC446" s="14"/>
      <c r="AD446" s="14"/>
      <c r="AE446" s="14"/>
      <c r="AT446" s="254" t="s">
        <v>307</v>
      </c>
      <c r="AU446" s="254" t="s">
        <v>81</v>
      </c>
      <c r="AV446" s="14" t="s">
        <v>81</v>
      </c>
      <c r="AW446" s="14" t="s">
        <v>33</v>
      </c>
      <c r="AX446" s="14" t="s">
        <v>72</v>
      </c>
      <c r="AY446" s="254" t="s">
        <v>295</v>
      </c>
    </row>
    <row r="447" s="16" customFormat="1">
      <c r="A447" s="16"/>
      <c r="B447" s="270"/>
      <c r="C447" s="271"/>
      <c r="D447" s="235" t="s">
        <v>307</v>
      </c>
      <c r="E447" s="272" t="s">
        <v>21</v>
      </c>
      <c r="F447" s="273" t="s">
        <v>433</v>
      </c>
      <c r="G447" s="271"/>
      <c r="H447" s="274">
        <v>10.789999999999999</v>
      </c>
      <c r="I447" s="275"/>
      <c r="J447" s="271"/>
      <c r="K447" s="271"/>
      <c r="L447" s="276"/>
      <c r="M447" s="277"/>
      <c r="N447" s="278"/>
      <c r="O447" s="278"/>
      <c r="P447" s="278"/>
      <c r="Q447" s="278"/>
      <c r="R447" s="278"/>
      <c r="S447" s="278"/>
      <c r="T447" s="279"/>
      <c r="U447" s="16"/>
      <c r="V447" s="16"/>
      <c r="W447" s="16"/>
      <c r="X447" s="16"/>
      <c r="Y447" s="16"/>
      <c r="Z447" s="16"/>
      <c r="AA447" s="16"/>
      <c r="AB447" s="16"/>
      <c r="AC447" s="16"/>
      <c r="AD447" s="16"/>
      <c r="AE447" s="16"/>
      <c r="AT447" s="280" t="s">
        <v>307</v>
      </c>
      <c r="AU447" s="280" t="s">
        <v>81</v>
      </c>
      <c r="AV447" s="16" t="s">
        <v>92</v>
      </c>
      <c r="AW447" s="16" t="s">
        <v>33</v>
      </c>
      <c r="AX447" s="16" t="s">
        <v>72</v>
      </c>
      <c r="AY447" s="280" t="s">
        <v>295</v>
      </c>
    </row>
    <row r="448" s="15" customFormat="1">
      <c r="A448" s="15"/>
      <c r="B448" s="255"/>
      <c r="C448" s="256"/>
      <c r="D448" s="235" t="s">
        <v>307</v>
      </c>
      <c r="E448" s="257" t="s">
        <v>21</v>
      </c>
      <c r="F448" s="258" t="s">
        <v>312</v>
      </c>
      <c r="G448" s="256"/>
      <c r="H448" s="259">
        <v>21.559999999999999</v>
      </c>
      <c r="I448" s="260"/>
      <c r="J448" s="256"/>
      <c r="K448" s="256"/>
      <c r="L448" s="261"/>
      <c r="M448" s="262"/>
      <c r="N448" s="263"/>
      <c r="O448" s="263"/>
      <c r="P448" s="263"/>
      <c r="Q448" s="263"/>
      <c r="R448" s="263"/>
      <c r="S448" s="263"/>
      <c r="T448" s="264"/>
      <c r="U448" s="15"/>
      <c r="V448" s="15"/>
      <c r="W448" s="15"/>
      <c r="X448" s="15"/>
      <c r="Y448" s="15"/>
      <c r="Z448" s="15"/>
      <c r="AA448" s="15"/>
      <c r="AB448" s="15"/>
      <c r="AC448" s="15"/>
      <c r="AD448" s="15"/>
      <c r="AE448" s="15"/>
      <c r="AT448" s="265" t="s">
        <v>307</v>
      </c>
      <c r="AU448" s="265" t="s">
        <v>81</v>
      </c>
      <c r="AV448" s="15" t="s">
        <v>303</v>
      </c>
      <c r="AW448" s="15" t="s">
        <v>33</v>
      </c>
      <c r="AX448" s="15" t="s">
        <v>79</v>
      </c>
      <c r="AY448" s="265" t="s">
        <v>295</v>
      </c>
    </row>
    <row r="449" s="2" customFormat="1" ht="16.5" customHeight="1">
      <c r="A449" s="40"/>
      <c r="B449" s="41"/>
      <c r="C449" s="215" t="s">
        <v>1540</v>
      </c>
      <c r="D449" s="215" t="s">
        <v>298</v>
      </c>
      <c r="E449" s="216" t="s">
        <v>1644</v>
      </c>
      <c r="F449" s="217" t="s">
        <v>1645</v>
      </c>
      <c r="G449" s="218" t="s">
        <v>301</v>
      </c>
      <c r="H449" s="219">
        <v>34.207000000000001</v>
      </c>
      <c r="I449" s="220"/>
      <c r="J449" s="221">
        <f>ROUND(I449*H449,2)</f>
        <v>0</v>
      </c>
      <c r="K449" s="217" t="s">
        <v>302</v>
      </c>
      <c r="L449" s="46"/>
      <c r="M449" s="222" t="s">
        <v>21</v>
      </c>
      <c r="N449" s="223" t="s">
        <v>43</v>
      </c>
      <c r="O449" s="86"/>
      <c r="P449" s="224">
        <f>O449*H449</f>
        <v>0</v>
      </c>
      <c r="Q449" s="224">
        <v>0.001</v>
      </c>
      <c r="R449" s="224">
        <f>Q449*H449</f>
        <v>0.034207000000000001</v>
      </c>
      <c r="S449" s="224">
        <v>0.00031</v>
      </c>
      <c r="T449" s="225">
        <f>S449*H449</f>
        <v>0.01060417</v>
      </c>
      <c r="U449" s="40"/>
      <c r="V449" s="40"/>
      <c r="W449" s="40"/>
      <c r="X449" s="40"/>
      <c r="Y449" s="40"/>
      <c r="Z449" s="40"/>
      <c r="AA449" s="40"/>
      <c r="AB449" s="40"/>
      <c r="AC449" s="40"/>
      <c r="AD449" s="40"/>
      <c r="AE449" s="40"/>
      <c r="AR449" s="226" t="s">
        <v>373</v>
      </c>
      <c r="AT449" s="226" t="s">
        <v>298</v>
      </c>
      <c r="AU449" s="226" t="s">
        <v>81</v>
      </c>
      <c r="AY449" s="19" t="s">
        <v>295</v>
      </c>
      <c r="BE449" s="227">
        <f>IF(N449="základní",J449,0)</f>
        <v>0</v>
      </c>
      <c r="BF449" s="227">
        <f>IF(N449="snížená",J449,0)</f>
        <v>0</v>
      </c>
      <c r="BG449" s="227">
        <f>IF(N449="zákl. přenesená",J449,0)</f>
        <v>0</v>
      </c>
      <c r="BH449" s="227">
        <f>IF(N449="sníž. přenesená",J449,0)</f>
        <v>0</v>
      </c>
      <c r="BI449" s="227">
        <f>IF(N449="nulová",J449,0)</f>
        <v>0</v>
      </c>
      <c r="BJ449" s="19" t="s">
        <v>79</v>
      </c>
      <c r="BK449" s="227">
        <f>ROUND(I449*H449,2)</f>
        <v>0</v>
      </c>
      <c r="BL449" s="19" t="s">
        <v>373</v>
      </c>
      <c r="BM449" s="226" t="s">
        <v>2650</v>
      </c>
    </row>
    <row r="450" s="2" customFormat="1">
      <c r="A450" s="40"/>
      <c r="B450" s="41"/>
      <c r="C450" s="42"/>
      <c r="D450" s="228" t="s">
        <v>305</v>
      </c>
      <c r="E450" s="42"/>
      <c r="F450" s="229" t="s">
        <v>1647</v>
      </c>
      <c r="G450" s="42"/>
      <c r="H450" s="42"/>
      <c r="I450" s="230"/>
      <c r="J450" s="42"/>
      <c r="K450" s="42"/>
      <c r="L450" s="46"/>
      <c r="M450" s="231"/>
      <c r="N450" s="232"/>
      <c r="O450" s="86"/>
      <c r="P450" s="86"/>
      <c r="Q450" s="86"/>
      <c r="R450" s="86"/>
      <c r="S450" s="86"/>
      <c r="T450" s="87"/>
      <c r="U450" s="40"/>
      <c r="V450" s="40"/>
      <c r="W450" s="40"/>
      <c r="X450" s="40"/>
      <c r="Y450" s="40"/>
      <c r="Z450" s="40"/>
      <c r="AA450" s="40"/>
      <c r="AB450" s="40"/>
      <c r="AC450" s="40"/>
      <c r="AD450" s="40"/>
      <c r="AE450" s="40"/>
      <c r="AT450" s="19" t="s">
        <v>305</v>
      </c>
      <c r="AU450" s="19" t="s">
        <v>81</v>
      </c>
    </row>
    <row r="451" s="13" customFormat="1">
      <c r="A451" s="13"/>
      <c r="B451" s="233"/>
      <c r="C451" s="234"/>
      <c r="D451" s="235" t="s">
        <v>307</v>
      </c>
      <c r="E451" s="236" t="s">
        <v>21</v>
      </c>
      <c r="F451" s="237" t="s">
        <v>2510</v>
      </c>
      <c r="G451" s="234"/>
      <c r="H451" s="236" t="s">
        <v>21</v>
      </c>
      <c r="I451" s="238"/>
      <c r="J451" s="234"/>
      <c r="K451" s="234"/>
      <c r="L451" s="239"/>
      <c r="M451" s="240"/>
      <c r="N451" s="241"/>
      <c r="O451" s="241"/>
      <c r="P451" s="241"/>
      <c r="Q451" s="241"/>
      <c r="R451" s="241"/>
      <c r="S451" s="241"/>
      <c r="T451" s="242"/>
      <c r="U451" s="13"/>
      <c r="V451" s="13"/>
      <c r="W451" s="13"/>
      <c r="X451" s="13"/>
      <c r="Y451" s="13"/>
      <c r="Z451" s="13"/>
      <c r="AA451" s="13"/>
      <c r="AB451" s="13"/>
      <c r="AC451" s="13"/>
      <c r="AD451" s="13"/>
      <c r="AE451" s="13"/>
      <c r="AT451" s="243" t="s">
        <v>307</v>
      </c>
      <c r="AU451" s="243" t="s">
        <v>81</v>
      </c>
      <c r="AV451" s="13" t="s">
        <v>79</v>
      </c>
      <c r="AW451" s="13" t="s">
        <v>33</v>
      </c>
      <c r="AX451" s="13" t="s">
        <v>72</v>
      </c>
      <c r="AY451" s="243" t="s">
        <v>295</v>
      </c>
    </row>
    <row r="452" s="14" customFormat="1">
      <c r="A452" s="14"/>
      <c r="B452" s="244"/>
      <c r="C452" s="245"/>
      <c r="D452" s="235" t="s">
        <v>307</v>
      </c>
      <c r="E452" s="246" t="s">
        <v>21</v>
      </c>
      <c r="F452" s="247" t="s">
        <v>2651</v>
      </c>
      <c r="G452" s="245"/>
      <c r="H452" s="248">
        <v>9.0299999999999994</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307</v>
      </c>
      <c r="AU452" s="254" t="s">
        <v>81</v>
      </c>
      <c r="AV452" s="14" t="s">
        <v>81</v>
      </c>
      <c r="AW452" s="14" t="s">
        <v>33</v>
      </c>
      <c r="AX452" s="14" t="s">
        <v>72</v>
      </c>
      <c r="AY452" s="254" t="s">
        <v>295</v>
      </c>
    </row>
    <row r="453" s="16" customFormat="1">
      <c r="A453" s="16"/>
      <c r="B453" s="270"/>
      <c r="C453" s="271"/>
      <c r="D453" s="235" t="s">
        <v>307</v>
      </c>
      <c r="E453" s="272" t="s">
        <v>21</v>
      </c>
      <c r="F453" s="273" t="s">
        <v>433</v>
      </c>
      <c r="G453" s="271"/>
      <c r="H453" s="274">
        <v>9.0299999999999994</v>
      </c>
      <c r="I453" s="275"/>
      <c r="J453" s="271"/>
      <c r="K453" s="271"/>
      <c r="L453" s="276"/>
      <c r="M453" s="277"/>
      <c r="N453" s="278"/>
      <c r="O453" s="278"/>
      <c r="P453" s="278"/>
      <c r="Q453" s="278"/>
      <c r="R453" s="278"/>
      <c r="S453" s="278"/>
      <c r="T453" s="279"/>
      <c r="U453" s="16"/>
      <c r="V453" s="16"/>
      <c r="W453" s="16"/>
      <c r="X453" s="16"/>
      <c r="Y453" s="16"/>
      <c r="Z453" s="16"/>
      <c r="AA453" s="16"/>
      <c r="AB453" s="16"/>
      <c r="AC453" s="16"/>
      <c r="AD453" s="16"/>
      <c r="AE453" s="16"/>
      <c r="AT453" s="280" t="s">
        <v>307</v>
      </c>
      <c r="AU453" s="280" t="s">
        <v>81</v>
      </c>
      <c r="AV453" s="16" t="s">
        <v>92</v>
      </c>
      <c r="AW453" s="16" t="s">
        <v>33</v>
      </c>
      <c r="AX453" s="16" t="s">
        <v>72</v>
      </c>
      <c r="AY453" s="280" t="s">
        <v>295</v>
      </c>
    </row>
    <row r="454" s="13" customFormat="1">
      <c r="A454" s="13"/>
      <c r="B454" s="233"/>
      <c r="C454" s="234"/>
      <c r="D454" s="235" t="s">
        <v>307</v>
      </c>
      <c r="E454" s="236" t="s">
        <v>21</v>
      </c>
      <c r="F454" s="237" t="s">
        <v>1672</v>
      </c>
      <c r="G454" s="234"/>
      <c r="H454" s="236" t="s">
        <v>21</v>
      </c>
      <c r="I454" s="238"/>
      <c r="J454" s="234"/>
      <c r="K454" s="234"/>
      <c r="L454" s="239"/>
      <c r="M454" s="240"/>
      <c r="N454" s="241"/>
      <c r="O454" s="241"/>
      <c r="P454" s="241"/>
      <c r="Q454" s="241"/>
      <c r="R454" s="241"/>
      <c r="S454" s="241"/>
      <c r="T454" s="242"/>
      <c r="U454" s="13"/>
      <c r="V454" s="13"/>
      <c r="W454" s="13"/>
      <c r="X454" s="13"/>
      <c r="Y454" s="13"/>
      <c r="Z454" s="13"/>
      <c r="AA454" s="13"/>
      <c r="AB454" s="13"/>
      <c r="AC454" s="13"/>
      <c r="AD454" s="13"/>
      <c r="AE454" s="13"/>
      <c r="AT454" s="243" t="s">
        <v>307</v>
      </c>
      <c r="AU454" s="243" t="s">
        <v>81</v>
      </c>
      <c r="AV454" s="13" t="s">
        <v>79</v>
      </c>
      <c r="AW454" s="13" t="s">
        <v>33</v>
      </c>
      <c r="AX454" s="13" t="s">
        <v>72</v>
      </c>
      <c r="AY454" s="243" t="s">
        <v>295</v>
      </c>
    </row>
    <row r="455" s="13" customFormat="1">
      <c r="A455" s="13"/>
      <c r="B455" s="233"/>
      <c r="C455" s="234"/>
      <c r="D455" s="235" t="s">
        <v>307</v>
      </c>
      <c r="E455" s="236" t="s">
        <v>21</v>
      </c>
      <c r="F455" s="237" t="s">
        <v>2381</v>
      </c>
      <c r="G455" s="234"/>
      <c r="H455" s="236" t="s">
        <v>21</v>
      </c>
      <c r="I455" s="238"/>
      <c r="J455" s="234"/>
      <c r="K455" s="234"/>
      <c r="L455" s="239"/>
      <c r="M455" s="240"/>
      <c r="N455" s="241"/>
      <c r="O455" s="241"/>
      <c r="P455" s="241"/>
      <c r="Q455" s="241"/>
      <c r="R455" s="241"/>
      <c r="S455" s="241"/>
      <c r="T455" s="242"/>
      <c r="U455" s="13"/>
      <c r="V455" s="13"/>
      <c r="W455" s="13"/>
      <c r="X455" s="13"/>
      <c r="Y455" s="13"/>
      <c r="Z455" s="13"/>
      <c r="AA455" s="13"/>
      <c r="AB455" s="13"/>
      <c r="AC455" s="13"/>
      <c r="AD455" s="13"/>
      <c r="AE455" s="13"/>
      <c r="AT455" s="243" t="s">
        <v>307</v>
      </c>
      <c r="AU455" s="243" t="s">
        <v>81</v>
      </c>
      <c r="AV455" s="13" t="s">
        <v>79</v>
      </c>
      <c r="AW455" s="13" t="s">
        <v>33</v>
      </c>
      <c r="AX455" s="13" t="s">
        <v>72</v>
      </c>
      <c r="AY455" s="243" t="s">
        <v>295</v>
      </c>
    </row>
    <row r="456" s="14" customFormat="1">
      <c r="A456" s="14"/>
      <c r="B456" s="244"/>
      <c r="C456" s="245"/>
      <c r="D456" s="235" t="s">
        <v>307</v>
      </c>
      <c r="E456" s="246" t="s">
        <v>21</v>
      </c>
      <c r="F456" s="247" t="s">
        <v>2652</v>
      </c>
      <c r="G456" s="245"/>
      <c r="H456" s="248">
        <v>3.2650000000000001</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307</v>
      </c>
      <c r="AU456" s="254" t="s">
        <v>81</v>
      </c>
      <c r="AV456" s="14" t="s">
        <v>81</v>
      </c>
      <c r="AW456" s="14" t="s">
        <v>33</v>
      </c>
      <c r="AX456" s="14" t="s">
        <v>72</v>
      </c>
      <c r="AY456" s="254" t="s">
        <v>295</v>
      </c>
    </row>
    <row r="457" s="13" customFormat="1">
      <c r="A457" s="13"/>
      <c r="B457" s="233"/>
      <c r="C457" s="234"/>
      <c r="D457" s="235" t="s">
        <v>307</v>
      </c>
      <c r="E457" s="236" t="s">
        <v>21</v>
      </c>
      <c r="F457" s="237" t="s">
        <v>2383</v>
      </c>
      <c r="G457" s="234"/>
      <c r="H457" s="236" t="s">
        <v>21</v>
      </c>
      <c r="I457" s="238"/>
      <c r="J457" s="234"/>
      <c r="K457" s="234"/>
      <c r="L457" s="239"/>
      <c r="M457" s="240"/>
      <c r="N457" s="241"/>
      <c r="O457" s="241"/>
      <c r="P457" s="241"/>
      <c r="Q457" s="241"/>
      <c r="R457" s="241"/>
      <c r="S457" s="241"/>
      <c r="T457" s="242"/>
      <c r="U457" s="13"/>
      <c r="V457" s="13"/>
      <c r="W457" s="13"/>
      <c r="X457" s="13"/>
      <c r="Y457" s="13"/>
      <c r="Z457" s="13"/>
      <c r="AA457" s="13"/>
      <c r="AB457" s="13"/>
      <c r="AC457" s="13"/>
      <c r="AD457" s="13"/>
      <c r="AE457" s="13"/>
      <c r="AT457" s="243" t="s">
        <v>307</v>
      </c>
      <c r="AU457" s="243" t="s">
        <v>81</v>
      </c>
      <c r="AV457" s="13" t="s">
        <v>79</v>
      </c>
      <c r="AW457" s="13" t="s">
        <v>33</v>
      </c>
      <c r="AX457" s="13" t="s">
        <v>72</v>
      </c>
      <c r="AY457" s="243" t="s">
        <v>295</v>
      </c>
    </row>
    <row r="458" s="14" customFormat="1">
      <c r="A458" s="14"/>
      <c r="B458" s="244"/>
      <c r="C458" s="245"/>
      <c r="D458" s="235" t="s">
        <v>307</v>
      </c>
      <c r="E458" s="246" t="s">
        <v>21</v>
      </c>
      <c r="F458" s="247" t="s">
        <v>2653</v>
      </c>
      <c r="G458" s="245"/>
      <c r="H458" s="248">
        <v>21.404</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307</v>
      </c>
      <c r="AU458" s="254" t="s">
        <v>81</v>
      </c>
      <c r="AV458" s="14" t="s">
        <v>81</v>
      </c>
      <c r="AW458" s="14" t="s">
        <v>33</v>
      </c>
      <c r="AX458" s="14" t="s">
        <v>72</v>
      </c>
      <c r="AY458" s="254" t="s">
        <v>295</v>
      </c>
    </row>
    <row r="459" s="14" customFormat="1">
      <c r="A459" s="14"/>
      <c r="B459" s="244"/>
      <c r="C459" s="245"/>
      <c r="D459" s="235" t="s">
        <v>307</v>
      </c>
      <c r="E459" s="246" t="s">
        <v>21</v>
      </c>
      <c r="F459" s="247" t="s">
        <v>2654</v>
      </c>
      <c r="G459" s="245"/>
      <c r="H459" s="248">
        <v>0.50800000000000001</v>
      </c>
      <c r="I459" s="249"/>
      <c r="J459" s="245"/>
      <c r="K459" s="245"/>
      <c r="L459" s="250"/>
      <c r="M459" s="251"/>
      <c r="N459" s="252"/>
      <c r="O459" s="252"/>
      <c r="P459" s="252"/>
      <c r="Q459" s="252"/>
      <c r="R459" s="252"/>
      <c r="S459" s="252"/>
      <c r="T459" s="253"/>
      <c r="U459" s="14"/>
      <c r="V459" s="14"/>
      <c r="W459" s="14"/>
      <c r="X459" s="14"/>
      <c r="Y459" s="14"/>
      <c r="Z459" s="14"/>
      <c r="AA459" s="14"/>
      <c r="AB459" s="14"/>
      <c r="AC459" s="14"/>
      <c r="AD459" s="14"/>
      <c r="AE459" s="14"/>
      <c r="AT459" s="254" t="s">
        <v>307</v>
      </c>
      <c r="AU459" s="254" t="s">
        <v>81</v>
      </c>
      <c r="AV459" s="14" t="s">
        <v>81</v>
      </c>
      <c r="AW459" s="14" t="s">
        <v>33</v>
      </c>
      <c r="AX459" s="14" t="s">
        <v>72</v>
      </c>
      <c r="AY459" s="254" t="s">
        <v>295</v>
      </c>
    </row>
    <row r="460" s="16" customFormat="1">
      <c r="A460" s="16"/>
      <c r="B460" s="270"/>
      <c r="C460" s="271"/>
      <c r="D460" s="235" t="s">
        <v>307</v>
      </c>
      <c r="E460" s="272" t="s">
        <v>21</v>
      </c>
      <c r="F460" s="273" t="s">
        <v>433</v>
      </c>
      <c r="G460" s="271"/>
      <c r="H460" s="274">
        <v>25.177</v>
      </c>
      <c r="I460" s="275"/>
      <c r="J460" s="271"/>
      <c r="K460" s="271"/>
      <c r="L460" s="276"/>
      <c r="M460" s="277"/>
      <c r="N460" s="278"/>
      <c r="O460" s="278"/>
      <c r="P460" s="278"/>
      <c r="Q460" s="278"/>
      <c r="R460" s="278"/>
      <c r="S460" s="278"/>
      <c r="T460" s="279"/>
      <c r="U460" s="16"/>
      <c r="V460" s="16"/>
      <c r="W460" s="16"/>
      <c r="X460" s="16"/>
      <c r="Y460" s="16"/>
      <c r="Z460" s="16"/>
      <c r="AA460" s="16"/>
      <c r="AB460" s="16"/>
      <c r="AC460" s="16"/>
      <c r="AD460" s="16"/>
      <c r="AE460" s="16"/>
      <c r="AT460" s="280" t="s">
        <v>307</v>
      </c>
      <c r="AU460" s="280" t="s">
        <v>81</v>
      </c>
      <c r="AV460" s="16" t="s">
        <v>92</v>
      </c>
      <c r="AW460" s="16" t="s">
        <v>33</v>
      </c>
      <c r="AX460" s="16" t="s">
        <v>72</v>
      </c>
      <c r="AY460" s="280" t="s">
        <v>295</v>
      </c>
    </row>
    <row r="461" s="15" customFormat="1">
      <c r="A461" s="15"/>
      <c r="B461" s="255"/>
      <c r="C461" s="256"/>
      <c r="D461" s="235" t="s">
        <v>307</v>
      </c>
      <c r="E461" s="257" t="s">
        <v>21</v>
      </c>
      <c r="F461" s="258" t="s">
        <v>312</v>
      </c>
      <c r="G461" s="256"/>
      <c r="H461" s="259">
        <v>34.207000000000001</v>
      </c>
      <c r="I461" s="260"/>
      <c r="J461" s="256"/>
      <c r="K461" s="256"/>
      <c r="L461" s="261"/>
      <c r="M461" s="262"/>
      <c r="N461" s="263"/>
      <c r="O461" s="263"/>
      <c r="P461" s="263"/>
      <c r="Q461" s="263"/>
      <c r="R461" s="263"/>
      <c r="S461" s="263"/>
      <c r="T461" s="264"/>
      <c r="U461" s="15"/>
      <c r="V461" s="15"/>
      <c r="W461" s="15"/>
      <c r="X461" s="15"/>
      <c r="Y461" s="15"/>
      <c r="Z461" s="15"/>
      <c r="AA461" s="15"/>
      <c r="AB461" s="15"/>
      <c r="AC461" s="15"/>
      <c r="AD461" s="15"/>
      <c r="AE461" s="15"/>
      <c r="AT461" s="265" t="s">
        <v>307</v>
      </c>
      <c r="AU461" s="265" t="s">
        <v>81</v>
      </c>
      <c r="AV461" s="15" t="s">
        <v>303</v>
      </c>
      <c r="AW461" s="15" t="s">
        <v>33</v>
      </c>
      <c r="AX461" s="15" t="s">
        <v>79</v>
      </c>
      <c r="AY461" s="265" t="s">
        <v>295</v>
      </c>
    </row>
    <row r="462" s="2" customFormat="1" ht="44.25" customHeight="1">
      <c r="A462" s="40"/>
      <c r="B462" s="41"/>
      <c r="C462" s="215" t="s">
        <v>1545</v>
      </c>
      <c r="D462" s="215" t="s">
        <v>298</v>
      </c>
      <c r="E462" s="216" t="s">
        <v>1659</v>
      </c>
      <c r="F462" s="217" t="s">
        <v>1660</v>
      </c>
      <c r="G462" s="218" t="s">
        <v>301</v>
      </c>
      <c r="H462" s="219">
        <v>3.8999999999999999</v>
      </c>
      <c r="I462" s="220"/>
      <c r="J462" s="221">
        <f>ROUND(I462*H462,2)</f>
        <v>0</v>
      </c>
      <c r="K462" s="217" t="s">
        <v>302</v>
      </c>
      <c r="L462" s="46"/>
      <c r="M462" s="222" t="s">
        <v>21</v>
      </c>
      <c r="N462" s="223" t="s">
        <v>43</v>
      </c>
      <c r="O462" s="86"/>
      <c r="P462" s="224">
        <f>O462*H462</f>
        <v>0</v>
      </c>
      <c r="Q462" s="224">
        <v>0</v>
      </c>
      <c r="R462" s="224">
        <f>Q462*H462</f>
        <v>0</v>
      </c>
      <c r="S462" s="224">
        <v>0</v>
      </c>
      <c r="T462" s="225">
        <f>S462*H462</f>
        <v>0</v>
      </c>
      <c r="U462" s="40"/>
      <c r="V462" s="40"/>
      <c r="W462" s="40"/>
      <c r="X462" s="40"/>
      <c r="Y462" s="40"/>
      <c r="Z462" s="40"/>
      <c r="AA462" s="40"/>
      <c r="AB462" s="40"/>
      <c r="AC462" s="40"/>
      <c r="AD462" s="40"/>
      <c r="AE462" s="40"/>
      <c r="AR462" s="226" t="s">
        <v>373</v>
      </c>
      <c r="AT462" s="226" t="s">
        <v>298</v>
      </c>
      <c r="AU462" s="226" t="s">
        <v>81</v>
      </c>
      <c r="AY462" s="19" t="s">
        <v>295</v>
      </c>
      <c r="BE462" s="227">
        <f>IF(N462="základní",J462,0)</f>
        <v>0</v>
      </c>
      <c r="BF462" s="227">
        <f>IF(N462="snížená",J462,0)</f>
        <v>0</v>
      </c>
      <c r="BG462" s="227">
        <f>IF(N462="zákl. přenesená",J462,0)</f>
        <v>0</v>
      </c>
      <c r="BH462" s="227">
        <f>IF(N462="sníž. přenesená",J462,0)</f>
        <v>0</v>
      </c>
      <c r="BI462" s="227">
        <f>IF(N462="nulová",J462,0)</f>
        <v>0</v>
      </c>
      <c r="BJ462" s="19" t="s">
        <v>79</v>
      </c>
      <c r="BK462" s="227">
        <f>ROUND(I462*H462,2)</f>
        <v>0</v>
      </c>
      <c r="BL462" s="19" t="s">
        <v>373</v>
      </c>
      <c r="BM462" s="226" t="s">
        <v>2655</v>
      </c>
    </row>
    <row r="463" s="2" customFormat="1">
      <c r="A463" s="40"/>
      <c r="B463" s="41"/>
      <c r="C463" s="42"/>
      <c r="D463" s="228" t="s">
        <v>305</v>
      </c>
      <c r="E463" s="42"/>
      <c r="F463" s="229" t="s">
        <v>1662</v>
      </c>
      <c r="G463" s="42"/>
      <c r="H463" s="42"/>
      <c r="I463" s="230"/>
      <c r="J463" s="42"/>
      <c r="K463" s="42"/>
      <c r="L463" s="46"/>
      <c r="M463" s="231"/>
      <c r="N463" s="232"/>
      <c r="O463" s="86"/>
      <c r="P463" s="86"/>
      <c r="Q463" s="86"/>
      <c r="R463" s="86"/>
      <c r="S463" s="86"/>
      <c r="T463" s="87"/>
      <c r="U463" s="40"/>
      <c r="V463" s="40"/>
      <c r="W463" s="40"/>
      <c r="X463" s="40"/>
      <c r="Y463" s="40"/>
      <c r="Z463" s="40"/>
      <c r="AA463" s="40"/>
      <c r="AB463" s="40"/>
      <c r="AC463" s="40"/>
      <c r="AD463" s="40"/>
      <c r="AE463" s="40"/>
      <c r="AT463" s="19" t="s">
        <v>305</v>
      </c>
      <c r="AU463" s="19" t="s">
        <v>81</v>
      </c>
    </row>
    <row r="464" s="14" customFormat="1">
      <c r="A464" s="14"/>
      <c r="B464" s="244"/>
      <c r="C464" s="245"/>
      <c r="D464" s="235" t="s">
        <v>307</v>
      </c>
      <c r="E464" s="246" t="s">
        <v>21</v>
      </c>
      <c r="F464" s="247" t="s">
        <v>2387</v>
      </c>
      <c r="G464" s="245"/>
      <c r="H464" s="248">
        <v>2.25</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307</v>
      </c>
      <c r="AU464" s="254" t="s">
        <v>81</v>
      </c>
      <c r="AV464" s="14" t="s">
        <v>81</v>
      </c>
      <c r="AW464" s="14" t="s">
        <v>33</v>
      </c>
      <c r="AX464" s="14" t="s">
        <v>72</v>
      </c>
      <c r="AY464" s="254" t="s">
        <v>295</v>
      </c>
    </row>
    <row r="465" s="14" customFormat="1">
      <c r="A465" s="14"/>
      <c r="B465" s="244"/>
      <c r="C465" s="245"/>
      <c r="D465" s="235" t="s">
        <v>307</v>
      </c>
      <c r="E465" s="246" t="s">
        <v>21</v>
      </c>
      <c r="F465" s="247" t="s">
        <v>2388</v>
      </c>
      <c r="G465" s="245"/>
      <c r="H465" s="248">
        <v>1.6499999999999999</v>
      </c>
      <c r="I465" s="249"/>
      <c r="J465" s="245"/>
      <c r="K465" s="245"/>
      <c r="L465" s="250"/>
      <c r="M465" s="251"/>
      <c r="N465" s="252"/>
      <c r="O465" s="252"/>
      <c r="P465" s="252"/>
      <c r="Q465" s="252"/>
      <c r="R465" s="252"/>
      <c r="S465" s="252"/>
      <c r="T465" s="253"/>
      <c r="U465" s="14"/>
      <c r="V465" s="14"/>
      <c r="W465" s="14"/>
      <c r="X465" s="14"/>
      <c r="Y465" s="14"/>
      <c r="Z465" s="14"/>
      <c r="AA465" s="14"/>
      <c r="AB465" s="14"/>
      <c r="AC465" s="14"/>
      <c r="AD465" s="14"/>
      <c r="AE465" s="14"/>
      <c r="AT465" s="254" t="s">
        <v>307</v>
      </c>
      <c r="AU465" s="254" t="s">
        <v>81</v>
      </c>
      <c r="AV465" s="14" t="s">
        <v>81</v>
      </c>
      <c r="AW465" s="14" t="s">
        <v>33</v>
      </c>
      <c r="AX465" s="14" t="s">
        <v>72</v>
      </c>
      <c r="AY465" s="254" t="s">
        <v>295</v>
      </c>
    </row>
    <row r="466" s="15" customFormat="1">
      <c r="A466" s="15"/>
      <c r="B466" s="255"/>
      <c r="C466" s="256"/>
      <c r="D466" s="235" t="s">
        <v>307</v>
      </c>
      <c r="E466" s="257" t="s">
        <v>21</v>
      </c>
      <c r="F466" s="258" t="s">
        <v>312</v>
      </c>
      <c r="G466" s="256"/>
      <c r="H466" s="259">
        <v>3.8999999999999999</v>
      </c>
      <c r="I466" s="260"/>
      <c r="J466" s="256"/>
      <c r="K466" s="256"/>
      <c r="L466" s="261"/>
      <c r="M466" s="262"/>
      <c r="N466" s="263"/>
      <c r="O466" s="263"/>
      <c r="P466" s="263"/>
      <c r="Q466" s="263"/>
      <c r="R466" s="263"/>
      <c r="S466" s="263"/>
      <c r="T466" s="264"/>
      <c r="U466" s="15"/>
      <c r="V466" s="15"/>
      <c r="W466" s="15"/>
      <c r="X466" s="15"/>
      <c r="Y466" s="15"/>
      <c r="Z466" s="15"/>
      <c r="AA466" s="15"/>
      <c r="AB466" s="15"/>
      <c r="AC466" s="15"/>
      <c r="AD466" s="15"/>
      <c r="AE466" s="15"/>
      <c r="AT466" s="265" t="s">
        <v>307</v>
      </c>
      <c r="AU466" s="265" t="s">
        <v>81</v>
      </c>
      <c r="AV466" s="15" t="s">
        <v>303</v>
      </c>
      <c r="AW466" s="15" t="s">
        <v>33</v>
      </c>
      <c r="AX466" s="15" t="s">
        <v>79</v>
      </c>
      <c r="AY466" s="265" t="s">
        <v>295</v>
      </c>
    </row>
    <row r="467" s="2" customFormat="1" ht="16.5" customHeight="1">
      <c r="A467" s="40"/>
      <c r="B467" s="41"/>
      <c r="C467" s="286" t="s">
        <v>1550</v>
      </c>
      <c r="D467" s="286" t="s">
        <v>947</v>
      </c>
      <c r="E467" s="287" t="s">
        <v>1174</v>
      </c>
      <c r="F467" s="288" t="s">
        <v>1175</v>
      </c>
      <c r="G467" s="289" t="s">
        <v>301</v>
      </c>
      <c r="H467" s="290">
        <v>4.0949999999999998</v>
      </c>
      <c r="I467" s="291"/>
      <c r="J467" s="292">
        <f>ROUND(I467*H467,2)</f>
        <v>0</v>
      </c>
      <c r="K467" s="288" t="s">
        <v>302</v>
      </c>
      <c r="L467" s="293"/>
      <c r="M467" s="294" t="s">
        <v>21</v>
      </c>
      <c r="N467" s="295" t="s">
        <v>43</v>
      </c>
      <c r="O467" s="86"/>
      <c r="P467" s="224">
        <f>O467*H467</f>
        <v>0</v>
      </c>
      <c r="Q467" s="224">
        <v>1.0000000000000001E-05</v>
      </c>
      <c r="R467" s="224">
        <f>Q467*H467</f>
        <v>4.0949999999999999E-05</v>
      </c>
      <c r="S467" s="224">
        <v>0</v>
      </c>
      <c r="T467" s="225">
        <f>S467*H467</f>
        <v>0</v>
      </c>
      <c r="U467" s="40"/>
      <c r="V467" s="40"/>
      <c r="W467" s="40"/>
      <c r="X467" s="40"/>
      <c r="Y467" s="40"/>
      <c r="Z467" s="40"/>
      <c r="AA467" s="40"/>
      <c r="AB467" s="40"/>
      <c r="AC467" s="40"/>
      <c r="AD467" s="40"/>
      <c r="AE467" s="40"/>
      <c r="AR467" s="226" t="s">
        <v>997</v>
      </c>
      <c r="AT467" s="226" t="s">
        <v>947</v>
      </c>
      <c r="AU467" s="226" t="s">
        <v>81</v>
      </c>
      <c r="AY467" s="19" t="s">
        <v>295</v>
      </c>
      <c r="BE467" s="227">
        <f>IF(N467="základní",J467,0)</f>
        <v>0</v>
      </c>
      <c r="BF467" s="227">
        <f>IF(N467="snížená",J467,0)</f>
        <v>0</v>
      </c>
      <c r="BG467" s="227">
        <f>IF(N467="zákl. přenesená",J467,0)</f>
        <v>0</v>
      </c>
      <c r="BH467" s="227">
        <f>IF(N467="sníž. přenesená",J467,0)</f>
        <v>0</v>
      </c>
      <c r="BI467" s="227">
        <f>IF(N467="nulová",J467,0)</f>
        <v>0</v>
      </c>
      <c r="BJ467" s="19" t="s">
        <v>79</v>
      </c>
      <c r="BK467" s="227">
        <f>ROUND(I467*H467,2)</f>
        <v>0</v>
      </c>
      <c r="BL467" s="19" t="s">
        <v>373</v>
      </c>
      <c r="BM467" s="226" t="s">
        <v>2656</v>
      </c>
    </row>
    <row r="468" s="14" customFormat="1">
      <c r="A468" s="14"/>
      <c r="B468" s="244"/>
      <c r="C468" s="245"/>
      <c r="D468" s="235" t="s">
        <v>307</v>
      </c>
      <c r="E468" s="245"/>
      <c r="F468" s="247" t="s">
        <v>2522</v>
      </c>
      <c r="G468" s="245"/>
      <c r="H468" s="248">
        <v>4.0949999999999998</v>
      </c>
      <c r="I468" s="249"/>
      <c r="J468" s="245"/>
      <c r="K468" s="245"/>
      <c r="L468" s="250"/>
      <c r="M468" s="251"/>
      <c r="N468" s="252"/>
      <c r="O468" s="252"/>
      <c r="P468" s="252"/>
      <c r="Q468" s="252"/>
      <c r="R468" s="252"/>
      <c r="S468" s="252"/>
      <c r="T468" s="253"/>
      <c r="U468" s="14"/>
      <c r="V468" s="14"/>
      <c r="W468" s="14"/>
      <c r="X468" s="14"/>
      <c r="Y468" s="14"/>
      <c r="Z468" s="14"/>
      <c r="AA468" s="14"/>
      <c r="AB468" s="14"/>
      <c r="AC468" s="14"/>
      <c r="AD468" s="14"/>
      <c r="AE468" s="14"/>
      <c r="AT468" s="254" t="s">
        <v>307</v>
      </c>
      <c r="AU468" s="254" t="s">
        <v>81</v>
      </c>
      <c r="AV468" s="14" t="s">
        <v>81</v>
      </c>
      <c r="AW468" s="14" t="s">
        <v>4</v>
      </c>
      <c r="AX468" s="14" t="s">
        <v>79</v>
      </c>
      <c r="AY468" s="254" t="s">
        <v>295</v>
      </c>
    </row>
    <row r="469" s="2" customFormat="1" ht="33" customHeight="1">
      <c r="A469" s="40"/>
      <c r="B469" s="41"/>
      <c r="C469" s="215" t="s">
        <v>1552</v>
      </c>
      <c r="D469" s="215" t="s">
        <v>298</v>
      </c>
      <c r="E469" s="216" t="s">
        <v>1667</v>
      </c>
      <c r="F469" s="217" t="s">
        <v>1668</v>
      </c>
      <c r="G469" s="218" t="s">
        <v>301</v>
      </c>
      <c r="H469" s="219">
        <v>71.400000000000006</v>
      </c>
      <c r="I469" s="220"/>
      <c r="J469" s="221">
        <f>ROUND(I469*H469,2)</f>
        <v>0</v>
      </c>
      <c r="K469" s="217" t="s">
        <v>302</v>
      </c>
      <c r="L469" s="46"/>
      <c r="M469" s="222" t="s">
        <v>21</v>
      </c>
      <c r="N469" s="223" t="s">
        <v>43</v>
      </c>
      <c r="O469" s="86"/>
      <c r="P469" s="224">
        <f>O469*H469</f>
        <v>0</v>
      </c>
      <c r="Q469" s="224">
        <v>0.00020000000000000001</v>
      </c>
      <c r="R469" s="224">
        <f>Q469*H469</f>
        <v>0.014280000000000001</v>
      </c>
      <c r="S469" s="224">
        <v>0</v>
      </c>
      <c r="T469" s="225">
        <f>S469*H469</f>
        <v>0</v>
      </c>
      <c r="U469" s="40"/>
      <c r="V469" s="40"/>
      <c r="W469" s="40"/>
      <c r="X469" s="40"/>
      <c r="Y469" s="40"/>
      <c r="Z469" s="40"/>
      <c r="AA469" s="40"/>
      <c r="AB469" s="40"/>
      <c r="AC469" s="40"/>
      <c r="AD469" s="40"/>
      <c r="AE469" s="40"/>
      <c r="AR469" s="226" t="s">
        <v>373</v>
      </c>
      <c r="AT469" s="226" t="s">
        <v>298</v>
      </c>
      <c r="AU469" s="226" t="s">
        <v>81</v>
      </c>
      <c r="AY469" s="19" t="s">
        <v>295</v>
      </c>
      <c r="BE469" s="227">
        <f>IF(N469="základní",J469,0)</f>
        <v>0</v>
      </c>
      <c r="BF469" s="227">
        <f>IF(N469="snížená",J469,0)</f>
        <v>0</v>
      </c>
      <c r="BG469" s="227">
        <f>IF(N469="zákl. přenesená",J469,0)</f>
        <v>0</v>
      </c>
      <c r="BH469" s="227">
        <f>IF(N469="sníž. přenesená",J469,0)</f>
        <v>0</v>
      </c>
      <c r="BI469" s="227">
        <f>IF(N469="nulová",J469,0)</f>
        <v>0</v>
      </c>
      <c r="BJ469" s="19" t="s">
        <v>79</v>
      </c>
      <c r="BK469" s="227">
        <f>ROUND(I469*H469,2)</f>
        <v>0</v>
      </c>
      <c r="BL469" s="19" t="s">
        <v>373</v>
      </c>
      <c r="BM469" s="226" t="s">
        <v>2657</v>
      </c>
    </row>
    <row r="470" s="2" customFormat="1">
      <c r="A470" s="40"/>
      <c r="B470" s="41"/>
      <c r="C470" s="42"/>
      <c r="D470" s="228" t="s">
        <v>305</v>
      </c>
      <c r="E470" s="42"/>
      <c r="F470" s="229" t="s">
        <v>1670</v>
      </c>
      <c r="G470" s="42"/>
      <c r="H470" s="42"/>
      <c r="I470" s="230"/>
      <c r="J470" s="42"/>
      <c r="K470" s="42"/>
      <c r="L470" s="46"/>
      <c r="M470" s="231"/>
      <c r="N470" s="232"/>
      <c r="O470" s="86"/>
      <c r="P470" s="86"/>
      <c r="Q470" s="86"/>
      <c r="R470" s="86"/>
      <c r="S470" s="86"/>
      <c r="T470" s="87"/>
      <c r="U470" s="40"/>
      <c r="V470" s="40"/>
      <c r="W470" s="40"/>
      <c r="X470" s="40"/>
      <c r="Y470" s="40"/>
      <c r="Z470" s="40"/>
      <c r="AA470" s="40"/>
      <c r="AB470" s="40"/>
      <c r="AC470" s="40"/>
      <c r="AD470" s="40"/>
      <c r="AE470" s="40"/>
      <c r="AT470" s="19" t="s">
        <v>305</v>
      </c>
      <c r="AU470" s="19" t="s">
        <v>81</v>
      </c>
    </row>
    <row r="471" s="13" customFormat="1">
      <c r="A471" s="13"/>
      <c r="B471" s="233"/>
      <c r="C471" s="234"/>
      <c r="D471" s="235" t="s">
        <v>307</v>
      </c>
      <c r="E471" s="236" t="s">
        <v>21</v>
      </c>
      <c r="F471" s="237" t="s">
        <v>2510</v>
      </c>
      <c r="G471" s="234"/>
      <c r="H471" s="236" t="s">
        <v>21</v>
      </c>
      <c r="I471" s="238"/>
      <c r="J471" s="234"/>
      <c r="K471" s="234"/>
      <c r="L471" s="239"/>
      <c r="M471" s="240"/>
      <c r="N471" s="241"/>
      <c r="O471" s="241"/>
      <c r="P471" s="241"/>
      <c r="Q471" s="241"/>
      <c r="R471" s="241"/>
      <c r="S471" s="241"/>
      <c r="T471" s="242"/>
      <c r="U471" s="13"/>
      <c r="V471" s="13"/>
      <c r="W471" s="13"/>
      <c r="X471" s="13"/>
      <c r="Y471" s="13"/>
      <c r="Z471" s="13"/>
      <c r="AA471" s="13"/>
      <c r="AB471" s="13"/>
      <c r="AC471" s="13"/>
      <c r="AD471" s="13"/>
      <c r="AE471" s="13"/>
      <c r="AT471" s="243" t="s">
        <v>307</v>
      </c>
      <c r="AU471" s="243" t="s">
        <v>81</v>
      </c>
      <c r="AV471" s="13" t="s">
        <v>79</v>
      </c>
      <c r="AW471" s="13" t="s">
        <v>33</v>
      </c>
      <c r="AX471" s="13" t="s">
        <v>72</v>
      </c>
      <c r="AY471" s="243" t="s">
        <v>295</v>
      </c>
    </row>
    <row r="472" s="14" customFormat="1">
      <c r="A472" s="14"/>
      <c r="B472" s="244"/>
      <c r="C472" s="245"/>
      <c r="D472" s="235" t="s">
        <v>307</v>
      </c>
      <c r="E472" s="246" t="s">
        <v>21</v>
      </c>
      <c r="F472" s="247" t="s">
        <v>2531</v>
      </c>
      <c r="G472" s="245"/>
      <c r="H472" s="248">
        <v>2.9199999999999999</v>
      </c>
      <c r="I472" s="249"/>
      <c r="J472" s="245"/>
      <c r="K472" s="245"/>
      <c r="L472" s="250"/>
      <c r="M472" s="251"/>
      <c r="N472" s="252"/>
      <c r="O472" s="252"/>
      <c r="P472" s="252"/>
      <c r="Q472" s="252"/>
      <c r="R472" s="252"/>
      <c r="S472" s="252"/>
      <c r="T472" s="253"/>
      <c r="U472" s="14"/>
      <c r="V472" s="14"/>
      <c r="W472" s="14"/>
      <c r="X472" s="14"/>
      <c r="Y472" s="14"/>
      <c r="Z472" s="14"/>
      <c r="AA472" s="14"/>
      <c r="AB472" s="14"/>
      <c r="AC472" s="14"/>
      <c r="AD472" s="14"/>
      <c r="AE472" s="14"/>
      <c r="AT472" s="254" t="s">
        <v>307</v>
      </c>
      <c r="AU472" s="254" t="s">
        <v>81</v>
      </c>
      <c r="AV472" s="14" t="s">
        <v>81</v>
      </c>
      <c r="AW472" s="14" t="s">
        <v>33</v>
      </c>
      <c r="AX472" s="14" t="s">
        <v>72</v>
      </c>
      <c r="AY472" s="254" t="s">
        <v>295</v>
      </c>
    </row>
    <row r="473" s="14" customFormat="1">
      <c r="A473" s="14"/>
      <c r="B473" s="244"/>
      <c r="C473" s="245"/>
      <c r="D473" s="235" t="s">
        <v>307</v>
      </c>
      <c r="E473" s="246" t="s">
        <v>21</v>
      </c>
      <c r="F473" s="247" t="s">
        <v>2532</v>
      </c>
      <c r="G473" s="245"/>
      <c r="H473" s="248">
        <v>3.98</v>
      </c>
      <c r="I473" s="249"/>
      <c r="J473" s="245"/>
      <c r="K473" s="245"/>
      <c r="L473" s="250"/>
      <c r="M473" s="251"/>
      <c r="N473" s="252"/>
      <c r="O473" s="252"/>
      <c r="P473" s="252"/>
      <c r="Q473" s="252"/>
      <c r="R473" s="252"/>
      <c r="S473" s="252"/>
      <c r="T473" s="253"/>
      <c r="U473" s="14"/>
      <c r="V473" s="14"/>
      <c r="W473" s="14"/>
      <c r="X473" s="14"/>
      <c r="Y473" s="14"/>
      <c r="Z473" s="14"/>
      <c r="AA473" s="14"/>
      <c r="AB473" s="14"/>
      <c r="AC473" s="14"/>
      <c r="AD473" s="14"/>
      <c r="AE473" s="14"/>
      <c r="AT473" s="254" t="s">
        <v>307</v>
      </c>
      <c r="AU473" s="254" t="s">
        <v>81</v>
      </c>
      <c r="AV473" s="14" t="s">
        <v>81</v>
      </c>
      <c r="AW473" s="14" t="s">
        <v>33</v>
      </c>
      <c r="AX473" s="14" t="s">
        <v>72</v>
      </c>
      <c r="AY473" s="254" t="s">
        <v>295</v>
      </c>
    </row>
    <row r="474" s="14" customFormat="1">
      <c r="A474" s="14"/>
      <c r="B474" s="244"/>
      <c r="C474" s="245"/>
      <c r="D474" s="235" t="s">
        <v>307</v>
      </c>
      <c r="E474" s="246" t="s">
        <v>21</v>
      </c>
      <c r="F474" s="247" t="s">
        <v>2537</v>
      </c>
      <c r="G474" s="245"/>
      <c r="H474" s="248">
        <v>12.9</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307</v>
      </c>
      <c r="AU474" s="254" t="s">
        <v>81</v>
      </c>
      <c r="AV474" s="14" t="s">
        <v>81</v>
      </c>
      <c r="AW474" s="14" t="s">
        <v>33</v>
      </c>
      <c r="AX474" s="14" t="s">
        <v>72</v>
      </c>
      <c r="AY474" s="254" t="s">
        <v>295</v>
      </c>
    </row>
    <row r="475" s="16" customFormat="1">
      <c r="A475" s="16"/>
      <c r="B475" s="270"/>
      <c r="C475" s="271"/>
      <c r="D475" s="235" t="s">
        <v>307</v>
      </c>
      <c r="E475" s="272" t="s">
        <v>21</v>
      </c>
      <c r="F475" s="273" t="s">
        <v>433</v>
      </c>
      <c r="G475" s="271"/>
      <c r="H475" s="274">
        <v>19.800000000000001</v>
      </c>
      <c r="I475" s="275"/>
      <c r="J475" s="271"/>
      <c r="K475" s="271"/>
      <c r="L475" s="276"/>
      <c r="M475" s="277"/>
      <c r="N475" s="278"/>
      <c r="O475" s="278"/>
      <c r="P475" s="278"/>
      <c r="Q475" s="278"/>
      <c r="R475" s="278"/>
      <c r="S475" s="278"/>
      <c r="T475" s="279"/>
      <c r="U475" s="16"/>
      <c r="V475" s="16"/>
      <c r="W475" s="16"/>
      <c r="X475" s="16"/>
      <c r="Y475" s="16"/>
      <c r="Z475" s="16"/>
      <c r="AA475" s="16"/>
      <c r="AB475" s="16"/>
      <c r="AC475" s="16"/>
      <c r="AD475" s="16"/>
      <c r="AE475" s="16"/>
      <c r="AT475" s="280" t="s">
        <v>307</v>
      </c>
      <c r="AU475" s="280" t="s">
        <v>81</v>
      </c>
      <c r="AV475" s="16" t="s">
        <v>92</v>
      </c>
      <c r="AW475" s="16" t="s">
        <v>33</v>
      </c>
      <c r="AX475" s="16" t="s">
        <v>72</v>
      </c>
      <c r="AY475" s="280" t="s">
        <v>295</v>
      </c>
    </row>
    <row r="476" s="13" customFormat="1">
      <c r="A476" s="13"/>
      <c r="B476" s="233"/>
      <c r="C476" s="234"/>
      <c r="D476" s="235" t="s">
        <v>307</v>
      </c>
      <c r="E476" s="236" t="s">
        <v>21</v>
      </c>
      <c r="F476" s="237" t="s">
        <v>1672</v>
      </c>
      <c r="G476" s="234"/>
      <c r="H476" s="236" t="s">
        <v>21</v>
      </c>
      <c r="I476" s="238"/>
      <c r="J476" s="234"/>
      <c r="K476" s="234"/>
      <c r="L476" s="239"/>
      <c r="M476" s="240"/>
      <c r="N476" s="241"/>
      <c r="O476" s="241"/>
      <c r="P476" s="241"/>
      <c r="Q476" s="241"/>
      <c r="R476" s="241"/>
      <c r="S476" s="241"/>
      <c r="T476" s="242"/>
      <c r="U476" s="13"/>
      <c r="V476" s="13"/>
      <c r="W476" s="13"/>
      <c r="X476" s="13"/>
      <c r="Y476" s="13"/>
      <c r="Z476" s="13"/>
      <c r="AA476" s="13"/>
      <c r="AB476" s="13"/>
      <c r="AC476" s="13"/>
      <c r="AD476" s="13"/>
      <c r="AE476" s="13"/>
      <c r="AT476" s="243" t="s">
        <v>307</v>
      </c>
      <c r="AU476" s="243" t="s">
        <v>81</v>
      </c>
      <c r="AV476" s="13" t="s">
        <v>79</v>
      </c>
      <c r="AW476" s="13" t="s">
        <v>33</v>
      </c>
      <c r="AX476" s="13" t="s">
        <v>72</v>
      </c>
      <c r="AY476" s="243" t="s">
        <v>295</v>
      </c>
    </row>
    <row r="477" s="13" customFormat="1">
      <c r="A477" s="13"/>
      <c r="B477" s="233"/>
      <c r="C477" s="234"/>
      <c r="D477" s="235" t="s">
        <v>307</v>
      </c>
      <c r="E477" s="236" t="s">
        <v>21</v>
      </c>
      <c r="F477" s="237" t="s">
        <v>2381</v>
      </c>
      <c r="G477" s="234"/>
      <c r="H477" s="236" t="s">
        <v>21</v>
      </c>
      <c r="I477" s="238"/>
      <c r="J477" s="234"/>
      <c r="K477" s="234"/>
      <c r="L477" s="239"/>
      <c r="M477" s="240"/>
      <c r="N477" s="241"/>
      <c r="O477" s="241"/>
      <c r="P477" s="241"/>
      <c r="Q477" s="241"/>
      <c r="R477" s="241"/>
      <c r="S477" s="241"/>
      <c r="T477" s="242"/>
      <c r="U477" s="13"/>
      <c r="V477" s="13"/>
      <c r="W477" s="13"/>
      <c r="X477" s="13"/>
      <c r="Y477" s="13"/>
      <c r="Z477" s="13"/>
      <c r="AA477" s="13"/>
      <c r="AB477" s="13"/>
      <c r="AC477" s="13"/>
      <c r="AD477" s="13"/>
      <c r="AE477" s="13"/>
      <c r="AT477" s="243" t="s">
        <v>307</v>
      </c>
      <c r="AU477" s="243" t="s">
        <v>81</v>
      </c>
      <c r="AV477" s="13" t="s">
        <v>79</v>
      </c>
      <c r="AW477" s="13" t="s">
        <v>33</v>
      </c>
      <c r="AX477" s="13" t="s">
        <v>72</v>
      </c>
      <c r="AY477" s="243" t="s">
        <v>295</v>
      </c>
    </row>
    <row r="478" s="14" customFormat="1">
      <c r="A478" s="14"/>
      <c r="B478" s="244"/>
      <c r="C478" s="245"/>
      <c r="D478" s="235" t="s">
        <v>307</v>
      </c>
      <c r="E478" s="246" t="s">
        <v>21</v>
      </c>
      <c r="F478" s="247" t="s">
        <v>2658</v>
      </c>
      <c r="G478" s="245"/>
      <c r="H478" s="248">
        <v>14.625</v>
      </c>
      <c r="I478" s="249"/>
      <c r="J478" s="245"/>
      <c r="K478" s="245"/>
      <c r="L478" s="250"/>
      <c r="M478" s="251"/>
      <c r="N478" s="252"/>
      <c r="O478" s="252"/>
      <c r="P478" s="252"/>
      <c r="Q478" s="252"/>
      <c r="R478" s="252"/>
      <c r="S478" s="252"/>
      <c r="T478" s="253"/>
      <c r="U478" s="14"/>
      <c r="V478" s="14"/>
      <c r="W478" s="14"/>
      <c r="X478" s="14"/>
      <c r="Y478" s="14"/>
      <c r="Z478" s="14"/>
      <c r="AA478" s="14"/>
      <c r="AB478" s="14"/>
      <c r="AC478" s="14"/>
      <c r="AD478" s="14"/>
      <c r="AE478" s="14"/>
      <c r="AT478" s="254" t="s">
        <v>307</v>
      </c>
      <c r="AU478" s="254" t="s">
        <v>81</v>
      </c>
      <c r="AV478" s="14" t="s">
        <v>81</v>
      </c>
      <c r="AW478" s="14" t="s">
        <v>33</v>
      </c>
      <c r="AX478" s="14" t="s">
        <v>72</v>
      </c>
      <c r="AY478" s="254" t="s">
        <v>295</v>
      </c>
    </row>
    <row r="479" s="13" customFormat="1">
      <c r="A479" s="13"/>
      <c r="B479" s="233"/>
      <c r="C479" s="234"/>
      <c r="D479" s="235" t="s">
        <v>307</v>
      </c>
      <c r="E479" s="236" t="s">
        <v>21</v>
      </c>
      <c r="F479" s="237" t="s">
        <v>2383</v>
      </c>
      <c r="G479" s="234"/>
      <c r="H479" s="236" t="s">
        <v>21</v>
      </c>
      <c r="I479" s="238"/>
      <c r="J479" s="234"/>
      <c r="K479" s="234"/>
      <c r="L479" s="239"/>
      <c r="M479" s="240"/>
      <c r="N479" s="241"/>
      <c r="O479" s="241"/>
      <c r="P479" s="241"/>
      <c r="Q479" s="241"/>
      <c r="R479" s="241"/>
      <c r="S479" s="241"/>
      <c r="T479" s="242"/>
      <c r="U479" s="13"/>
      <c r="V479" s="13"/>
      <c r="W479" s="13"/>
      <c r="X479" s="13"/>
      <c r="Y479" s="13"/>
      <c r="Z479" s="13"/>
      <c r="AA479" s="13"/>
      <c r="AB479" s="13"/>
      <c r="AC479" s="13"/>
      <c r="AD479" s="13"/>
      <c r="AE479" s="13"/>
      <c r="AT479" s="243" t="s">
        <v>307</v>
      </c>
      <c r="AU479" s="243" t="s">
        <v>81</v>
      </c>
      <c r="AV479" s="13" t="s">
        <v>79</v>
      </c>
      <c r="AW479" s="13" t="s">
        <v>33</v>
      </c>
      <c r="AX479" s="13" t="s">
        <v>72</v>
      </c>
      <c r="AY479" s="243" t="s">
        <v>295</v>
      </c>
    </row>
    <row r="480" s="14" customFormat="1">
      <c r="A480" s="14"/>
      <c r="B480" s="244"/>
      <c r="C480" s="245"/>
      <c r="D480" s="235" t="s">
        <v>307</v>
      </c>
      <c r="E480" s="246" t="s">
        <v>21</v>
      </c>
      <c r="F480" s="247" t="s">
        <v>2659</v>
      </c>
      <c r="G480" s="245"/>
      <c r="H480" s="248">
        <v>36.25</v>
      </c>
      <c r="I480" s="249"/>
      <c r="J480" s="245"/>
      <c r="K480" s="245"/>
      <c r="L480" s="250"/>
      <c r="M480" s="251"/>
      <c r="N480" s="252"/>
      <c r="O480" s="252"/>
      <c r="P480" s="252"/>
      <c r="Q480" s="252"/>
      <c r="R480" s="252"/>
      <c r="S480" s="252"/>
      <c r="T480" s="253"/>
      <c r="U480" s="14"/>
      <c r="V480" s="14"/>
      <c r="W480" s="14"/>
      <c r="X480" s="14"/>
      <c r="Y480" s="14"/>
      <c r="Z480" s="14"/>
      <c r="AA480" s="14"/>
      <c r="AB480" s="14"/>
      <c r="AC480" s="14"/>
      <c r="AD480" s="14"/>
      <c r="AE480" s="14"/>
      <c r="AT480" s="254" t="s">
        <v>307</v>
      </c>
      <c r="AU480" s="254" t="s">
        <v>81</v>
      </c>
      <c r="AV480" s="14" t="s">
        <v>81</v>
      </c>
      <c r="AW480" s="14" t="s">
        <v>33</v>
      </c>
      <c r="AX480" s="14" t="s">
        <v>72</v>
      </c>
      <c r="AY480" s="254" t="s">
        <v>295</v>
      </c>
    </row>
    <row r="481" s="14" customFormat="1">
      <c r="A481" s="14"/>
      <c r="B481" s="244"/>
      <c r="C481" s="245"/>
      <c r="D481" s="235" t="s">
        <v>307</v>
      </c>
      <c r="E481" s="246" t="s">
        <v>21</v>
      </c>
      <c r="F481" s="247" t="s">
        <v>2541</v>
      </c>
      <c r="G481" s="245"/>
      <c r="H481" s="248">
        <v>0.72499999999999998</v>
      </c>
      <c r="I481" s="249"/>
      <c r="J481" s="245"/>
      <c r="K481" s="245"/>
      <c r="L481" s="250"/>
      <c r="M481" s="251"/>
      <c r="N481" s="252"/>
      <c r="O481" s="252"/>
      <c r="P481" s="252"/>
      <c r="Q481" s="252"/>
      <c r="R481" s="252"/>
      <c r="S481" s="252"/>
      <c r="T481" s="253"/>
      <c r="U481" s="14"/>
      <c r="V481" s="14"/>
      <c r="W481" s="14"/>
      <c r="X481" s="14"/>
      <c r="Y481" s="14"/>
      <c r="Z481" s="14"/>
      <c r="AA481" s="14"/>
      <c r="AB481" s="14"/>
      <c r="AC481" s="14"/>
      <c r="AD481" s="14"/>
      <c r="AE481" s="14"/>
      <c r="AT481" s="254" t="s">
        <v>307</v>
      </c>
      <c r="AU481" s="254" t="s">
        <v>81</v>
      </c>
      <c r="AV481" s="14" t="s">
        <v>81</v>
      </c>
      <c r="AW481" s="14" t="s">
        <v>33</v>
      </c>
      <c r="AX481" s="14" t="s">
        <v>72</v>
      </c>
      <c r="AY481" s="254" t="s">
        <v>295</v>
      </c>
    </row>
    <row r="482" s="16" customFormat="1">
      <c r="A482" s="16"/>
      <c r="B482" s="270"/>
      <c r="C482" s="271"/>
      <c r="D482" s="235" t="s">
        <v>307</v>
      </c>
      <c r="E482" s="272" t="s">
        <v>21</v>
      </c>
      <c r="F482" s="273" t="s">
        <v>433</v>
      </c>
      <c r="G482" s="271"/>
      <c r="H482" s="274">
        <v>51.600000000000001</v>
      </c>
      <c r="I482" s="275"/>
      <c r="J482" s="271"/>
      <c r="K482" s="271"/>
      <c r="L482" s="276"/>
      <c r="M482" s="277"/>
      <c r="N482" s="278"/>
      <c r="O482" s="278"/>
      <c r="P482" s="278"/>
      <c r="Q482" s="278"/>
      <c r="R482" s="278"/>
      <c r="S482" s="278"/>
      <c r="T482" s="279"/>
      <c r="U482" s="16"/>
      <c r="V482" s="16"/>
      <c r="W482" s="16"/>
      <c r="X482" s="16"/>
      <c r="Y482" s="16"/>
      <c r="Z482" s="16"/>
      <c r="AA482" s="16"/>
      <c r="AB482" s="16"/>
      <c r="AC482" s="16"/>
      <c r="AD482" s="16"/>
      <c r="AE482" s="16"/>
      <c r="AT482" s="280" t="s">
        <v>307</v>
      </c>
      <c r="AU482" s="280" t="s">
        <v>81</v>
      </c>
      <c r="AV482" s="16" t="s">
        <v>92</v>
      </c>
      <c r="AW482" s="16" t="s">
        <v>33</v>
      </c>
      <c r="AX482" s="16" t="s">
        <v>72</v>
      </c>
      <c r="AY482" s="280" t="s">
        <v>295</v>
      </c>
    </row>
    <row r="483" s="15" customFormat="1">
      <c r="A483" s="15"/>
      <c r="B483" s="255"/>
      <c r="C483" s="256"/>
      <c r="D483" s="235" t="s">
        <v>307</v>
      </c>
      <c r="E483" s="257" t="s">
        <v>21</v>
      </c>
      <c r="F483" s="258" t="s">
        <v>312</v>
      </c>
      <c r="G483" s="256"/>
      <c r="H483" s="259">
        <v>71.400000000000006</v>
      </c>
      <c r="I483" s="260"/>
      <c r="J483" s="256"/>
      <c r="K483" s="256"/>
      <c r="L483" s="261"/>
      <c r="M483" s="262"/>
      <c r="N483" s="263"/>
      <c r="O483" s="263"/>
      <c r="P483" s="263"/>
      <c r="Q483" s="263"/>
      <c r="R483" s="263"/>
      <c r="S483" s="263"/>
      <c r="T483" s="264"/>
      <c r="U483" s="15"/>
      <c r="V483" s="15"/>
      <c r="W483" s="15"/>
      <c r="X483" s="15"/>
      <c r="Y483" s="15"/>
      <c r="Z483" s="15"/>
      <c r="AA483" s="15"/>
      <c r="AB483" s="15"/>
      <c r="AC483" s="15"/>
      <c r="AD483" s="15"/>
      <c r="AE483" s="15"/>
      <c r="AT483" s="265" t="s">
        <v>307</v>
      </c>
      <c r="AU483" s="265" t="s">
        <v>81</v>
      </c>
      <c r="AV483" s="15" t="s">
        <v>303</v>
      </c>
      <c r="AW483" s="15" t="s">
        <v>33</v>
      </c>
      <c r="AX483" s="15" t="s">
        <v>79</v>
      </c>
      <c r="AY483" s="265" t="s">
        <v>295</v>
      </c>
    </row>
    <row r="484" s="2" customFormat="1" ht="37.8" customHeight="1">
      <c r="A484" s="40"/>
      <c r="B484" s="41"/>
      <c r="C484" s="215" t="s">
        <v>1554</v>
      </c>
      <c r="D484" s="215" t="s">
        <v>298</v>
      </c>
      <c r="E484" s="216" t="s">
        <v>1685</v>
      </c>
      <c r="F484" s="217" t="s">
        <v>1686</v>
      </c>
      <c r="G484" s="218" t="s">
        <v>301</v>
      </c>
      <c r="H484" s="219">
        <v>71.400000000000006</v>
      </c>
      <c r="I484" s="220"/>
      <c r="J484" s="221">
        <f>ROUND(I484*H484,2)</f>
        <v>0</v>
      </c>
      <c r="K484" s="217" t="s">
        <v>302</v>
      </c>
      <c r="L484" s="46"/>
      <c r="M484" s="222" t="s">
        <v>21</v>
      </c>
      <c r="N484" s="223" t="s">
        <v>43</v>
      </c>
      <c r="O484" s="86"/>
      <c r="P484" s="224">
        <f>O484*H484</f>
        <v>0</v>
      </c>
      <c r="Q484" s="224">
        <v>0.00025999999999999998</v>
      </c>
      <c r="R484" s="224">
        <f>Q484*H484</f>
        <v>0.018564000000000001</v>
      </c>
      <c r="S484" s="224">
        <v>0</v>
      </c>
      <c r="T484" s="225">
        <f>S484*H484</f>
        <v>0</v>
      </c>
      <c r="U484" s="40"/>
      <c r="V484" s="40"/>
      <c r="W484" s="40"/>
      <c r="X484" s="40"/>
      <c r="Y484" s="40"/>
      <c r="Z484" s="40"/>
      <c r="AA484" s="40"/>
      <c r="AB484" s="40"/>
      <c r="AC484" s="40"/>
      <c r="AD484" s="40"/>
      <c r="AE484" s="40"/>
      <c r="AR484" s="226" t="s">
        <v>373</v>
      </c>
      <c r="AT484" s="226" t="s">
        <v>298</v>
      </c>
      <c r="AU484" s="226" t="s">
        <v>81</v>
      </c>
      <c r="AY484" s="19" t="s">
        <v>295</v>
      </c>
      <c r="BE484" s="227">
        <f>IF(N484="základní",J484,0)</f>
        <v>0</v>
      </c>
      <c r="BF484" s="227">
        <f>IF(N484="snížená",J484,0)</f>
        <v>0</v>
      </c>
      <c r="BG484" s="227">
        <f>IF(N484="zákl. přenesená",J484,0)</f>
        <v>0</v>
      </c>
      <c r="BH484" s="227">
        <f>IF(N484="sníž. přenesená",J484,0)</f>
        <v>0</v>
      </c>
      <c r="BI484" s="227">
        <f>IF(N484="nulová",J484,0)</f>
        <v>0</v>
      </c>
      <c r="BJ484" s="19" t="s">
        <v>79</v>
      </c>
      <c r="BK484" s="227">
        <f>ROUND(I484*H484,2)</f>
        <v>0</v>
      </c>
      <c r="BL484" s="19" t="s">
        <v>373</v>
      </c>
      <c r="BM484" s="226" t="s">
        <v>2660</v>
      </c>
    </row>
    <row r="485" s="2" customFormat="1">
      <c r="A485" s="40"/>
      <c r="B485" s="41"/>
      <c r="C485" s="42"/>
      <c r="D485" s="228" t="s">
        <v>305</v>
      </c>
      <c r="E485" s="42"/>
      <c r="F485" s="229" t="s">
        <v>1688</v>
      </c>
      <c r="G485" s="42"/>
      <c r="H485" s="42"/>
      <c r="I485" s="230"/>
      <c r="J485" s="42"/>
      <c r="K485" s="42"/>
      <c r="L485" s="46"/>
      <c r="M485" s="231"/>
      <c r="N485" s="232"/>
      <c r="O485" s="86"/>
      <c r="P485" s="86"/>
      <c r="Q485" s="86"/>
      <c r="R485" s="86"/>
      <c r="S485" s="86"/>
      <c r="T485" s="87"/>
      <c r="U485" s="40"/>
      <c r="V485" s="40"/>
      <c r="W485" s="40"/>
      <c r="X485" s="40"/>
      <c r="Y485" s="40"/>
      <c r="Z485" s="40"/>
      <c r="AA485" s="40"/>
      <c r="AB485" s="40"/>
      <c r="AC485" s="40"/>
      <c r="AD485" s="40"/>
      <c r="AE485" s="40"/>
      <c r="AT485" s="19" t="s">
        <v>305</v>
      </c>
      <c r="AU485" s="19" t="s">
        <v>81</v>
      </c>
    </row>
    <row r="486" s="13" customFormat="1">
      <c r="A486" s="13"/>
      <c r="B486" s="233"/>
      <c r="C486" s="234"/>
      <c r="D486" s="235" t="s">
        <v>307</v>
      </c>
      <c r="E486" s="236" t="s">
        <v>21</v>
      </c>
      <c r="F486" s="237" t="s">
        <v>2510</v>
      </c>
      <c r="G486" s="234"/>
      <c r="H486" s="236" t="s">
        <v>21</v>
      </c>
      <c r="I486" s="238"/>
      <c r="J486" s="234"/>
      <c r="K486" s="234"/>
      <c r="L486" s="239"/>
      <c r="M486" s="240"/>
      <c r="N486" s="241"/>
      <c r="O486" s="241"/>
      <c r="P486" s="241"/>
      <c r="Q486" s="241"/>
      <c r="R486" s="241"/>
      <c r="S486" s="241"/>
      <c r="T486" s="242"/>
      <c r="U486" s="13"/>
      <c r="V486" s="13"/>
      <c r="W486" s="13"/>
      <c r="X486" s="13"/>
      <c r="Y486" s="13"/>
      <c r="Z486" s="13"/>
      <c r="AA486" s="13"/>
      <c r="AB486" s="13"/>
      <c r="AC486" s="13"/>
      <c r="AD486" s="13"/>
      <c r="AE486" s="13"/>
      <c r="AT486" s="243" t="s">
        <v>307</v>
      </c>
      <c r="AU486" s="243" t="s">
        <v>81</v>
      </c>
      <c r="AV486" s="13" t="s">
        <v>79</v>
      </c>
      <c r="AW486" s="13" t="s">
        <v>33</v>
      </c>
      <c r="AX486" s="13" t="s">
        <v>72</v>
      </c>
      <c r="AY486" s="243" t="s">
        <v>295</v>
      </c>
    </row>
    <row r="487" s="14" customFormat="1">
      <c r="A487" s="14"/>
      <c r="B487" s="244"/>
      <c r="C487" s="245"/>
      <c r="D487" s="235" t="s">
        <v>307</v>
      </c>
      <c r="E487" s="246" t="s">
        <v>21</v>
      </c>
      <c r="F487" s="247" t="s">
        <v>2531</v>
      </c>
      <c r="G487" s="245"/>
      <c r="H487" s="248">
        <v>2.9199999999999999</v>
      </c>
      <c r="I487" s="249"/>
      <c r="J487" s="245"/>
      <c r="K487" s="245"/>
      <c r="L487" s="250"/>
      <c r="M487" s="251"/>
      <c r="N487" s="252"/>
      <c r="O487" s="252"/>
      <c r="P487" s="252"/>
      <c r="Q487" s="252"/>
      <c r="R487" s="252"/>
      <c r="S487" s="252"/>
      <c r="T487" s="253"/>
      <c r="U487" s="14"/>
      <c r="V487" s="14"/>
      <c r="W487" s="14"/>
      <c r="X487" s="14"/>
      <c r="Y487" s="14"/>
      <c r="Z487" s="14"/>
      <c r="AA487" s="14"/>
      <c r="AB487" s="14"/>
      <c r="AC487" s="14"/>
      <c r="AD487" s="14"/>
      <c r="AE487" s="14"/>
      <c r="AT487" s="254" t="s">
        <v>307</v>
      </c>
      <c r="AU487" s="254" t="s">
        <v>81</v>
      </c>
      <c r="AV487" s="14" t="s">
        <v>81</v>
      </c>
      <c r="AW487" s="14" t="s">
        <v>33</v>
      </c>
      <c r="AX487" s="14" t="s">
        <v>72</v>
      </c>
      <c r="AY487" s="254" t="s">
        <v>295</v>
      </c>
    </row>
    <row r="488" s="14" customFormat="1">
      <c r="A488" s="14"/>
      <c r="B488" s="244"/>
      <c r="C488" s="245"/>
      <c r="D488" s="235" t="s">
        <v>307</v>
      </c>
      <c r="E488" s="246" t="s">
        <v>21</v>
      </c>
      <c r="F488" s="247" t="s">
        <v>2532</v>
      </c>
      <c r="G488" s="245"/>
      <c r="H488" s="248">
        <v>3.98</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307</v>
      </c>
      <c r="AU488" s="254" t="s">
        <v>81</v>
      </c>
      <c r="AV488" s="14" t="s">
        <v>81</v>
      </c>
      <c r="AW488" s="14" t="s">
        <v>33</v>
      </c>
      <c r="AX488" s="14" t="s">
        <v>72</v>
      </c>
      <c r="AY488" s="254" t="s">
        <v>295</v>
      </c>
    </row>
    <row r="489" s="14" customFormat="1">
      <c r="A489" s="14"/>
      <c r="B489" s="244"/>
      <c r="C489" s="245"/>
      <c r="D489" s="235" t="s">
        <v>307</v>
      </c>
      <c r="E489" s="246" t="s">
        <v>21</v>
      </c>
      <c r="F489" s="247" t="s">
        <v>2537</v>
      </c>
      <c r="G489" s="245"/>
      <c r="H489" s="248">
        <v>12.9</v>
      </c>
      <c r="I489" s="249"/>
      <c r="J489" s="245"/>
      <c r="K489" s="245"/>
      <c r="L489" s="250"/>
      <c r="M489" s="251"/>
      <c r="N489" s="252"/>
      <c r="O489" s="252"/>
      <c r="P489" s="252"/>
      <c r="Q489" s="252"/>
      <c r="R489" s="252"/>
      <c r="S489" s="252"/>
      <c r="T489" s="253"/>
      <c r="U489" s="14"/>
      <c r="V489" s="14"/>
      <c r="W489" s="14"/>
      <c r="X489" s="14"/>
      <c r="Y489" s="14"/>
      <c r="Z489" s="14"/>
      <c r="AA489" s="14"/>
      <c r="AB489" s="14"/>
      <c r="AC489" s="14"/>
      <c r="AD489" s="14"/>
      <c r="AE489" s="14"/>
      <c r="AT489" s="254" t="s">
        <v>307</v>
      </c>
      <c r="AU489" s="254" t="s">
        <v>81</v>
      </c>
      <c r="AV489" s="14" t="s">
        <v>81</v>
      </c>
      <c r="AW489" s="14" t="s">
        <v>33</v>
      </c>
      <c r="AX489" s="14" t="s">
        <v>72</v>
      </c>
      <c r="AY489" s="254" t="s">
        <v>295</v>
      </c>
    </row>
    <row r="490" s="16" customFormat="1">
      <c r="A490" s="16"/>
      <c r="B490" s="270"/>
      <c r="C490" s="271"/>
      <c r="D490" s="235" t="s">
        <v>307</v>
      </c>
      <c r="E490" s="272" t="s">
        <v>21</v>
      </c>
      <c r="F490" s="273" t="s">
        <v>433</v>
      </c>
      <c r="G490" s="271"/>
      <c r="H490" s="274">
        <v>19.800000000000001</v>
      </c>
      <c r="I490" s="275"/>
      <c r="J490" s="271"/>
      <c r="K490" s="271"/>
      <c r="L490" s="276"/>
      <c r="M490" s="277"/>
      <c r="N490" s="278"/>
      <c r="O490" s="278"/>
      <c r="P490" s="278"/>
      <c r="Q490" s="278"/>
      <c r="R490" s="278"/>
      <c r="S490" s="278"/>
      <c r="T490" s="279"/>
      <c r="U490" s="16"/>
      <c r="V490" s="16"/>
      <c r="W490" s="16"/>
      <c r="X490" s="16"/>
      <c r="Y490" s="16"/>
      <c r="Z490" s="16"/>
      <c r="AA490" s="16"/>
      <c r="AB490" s="16"/>
      <c r="AC490" s="16"/>
      <c r="AD490" s="16"/>
      <c r="AE490" s="16"/>
      <c r="AT490" s="280" t="s">
        <v>307</v>
      </c>
      <c r="AU490" s="280" t="s">
        <v>81</v>
      </c>
      <c r="AV490" s="16" t="s">
        <v>92</v>
      </c>
      <c r="AW490" s="16" t="s">
        <v>33</v>
      </c>
      <c r="AX490" s="16" t="s">
        <v>72</v>
      </c>
      <c r="AY490" s="280" t="s">
        <v>295</v>
      </c>
    </row>
    <row r="491" s="13" customFormat="1">
      <c r="A491" s="13"/>
      <c r="B491" s="233"/>
      <c r="C491" s="234"/>
      <c r="D491" s="235" t="s">
        <v>307</v>
      </c>
      <c r="E491" s="236" t="s">
        <v>21</v>
      </c>
      <c r="F491" s="237" t="s">
        <v>1672</v>
      </c>
      <c r="G491" s="234"/>
      <c r="H491" s="236" t="s">
        <v>21</v>
      </c>
      <c r="I491" s="238"/>
      <c r="J491" s="234"/>
      <c r="K491" s="234"/>
      <c r="L491" s="239"/>
      <c r="M491" s="240"/>
      <c r="N491" s="241"/>
      <c r="O491" s="241"/>
      <c r="P491" s="241"/>
      <c r="Q491" s="241"/>
      <c r="R491" s="241"/>
      <c r="S491" s="241"/>
      <c r="T491" s="242"/>
      <c r="U491" s="13"/>
      <c r="V491" s="13"/>
      <c r="W491" s="13"/>
      <c r="X491" s="13"/>
      <c r="Y491" s="13"/>
      <c r="Z491" s="13"/>
      <c r="AA491" s="13"/>
      <c r="AB491" s="13"/>
      <c r="AC491" s="13"/>
      <c r="AD491" s="13"/>
      <c r="AE491" s="13"/>
      <c r="AT491" s="243" t="s">
        <v>307</v>
      </c>
      <c r="AU491" s="243" t="s">
        <v>81</v>
      </c>
      <c r="AV491" s="13" t="s">
        <v>79</v>
      </c>
      <c r="AW491" s="13" t="s">
        <v>33</v>
      </c>
      <c r="AX491" s="13" t="s">
        <v>72</v>
      </c>
      <c r="AY491" s="243" t="s">
        <v>295</v>
      </c>
    </row>
    <row r="492" s="13" customFormat="1">
      <c r="A492" s="13"/>
      <c r="B492" s="233"/>
      <c r="C492" s="234"/>
      <c r="D492" s="235" t="s">
        <v>307</v>
      </c>
      <c r="E492" s="236" t="s">
        <v>21</v>
      </c>
      <c r="F492" s="237" t="s">
        <v>2381</v>
      </c>
      <c r="G492" s="234"/>
      <c r="H492" s="236" t="s">
        <v>21</v>
      </c>
      <c r="I492" s="238"/>
      <c r="J492" s="234"/>
      <c r="K492" s="234"/>
      <c r="L492" s="239"/>
      <c r="M492" s="240"/>
      <c r="N492" s="241"/>
      <c r="O492" s="241"/>
      <c r="P492" s="241"/>
      <c r="Q492" s="241"/>
      <c r="R492" s="241"/>
      <c r="S492" s="241"/>
      <c r="T492" s="242"/>
      <c r="U492" s="13"/>
      <c r="V492" s="13"/>
      <c r="W492" s="13"/>
      <c r="X492" s="13"/>
      <c r="Y492" s="13"/>
      <c r="Z492" s="13"/>
      <c r="AA492" s="13"/>
      <c r="AB492" s="13"/>
      <c r="AC492" s="13"/>
      <c r="AD492" s="13"/>
      <c r="AE492" s="13"/>
      <c r="AT492" s="243" t="s">
        <v>307</v>
      </c>
      <c r="AU492" s="243" t="s">
        <v>81</v>
      </c>
      <c r="AV492" s="13" t="s">
        <v>79</v>
      </c>
      <c r="AW492" s="13" t="s">
        <v>33</v>
      </c>
      <c r="AX492" s="13" t="s">
        <v>72</v>
      </c>
      <c r="AY492" s="243" t="s">
        <v>295</v>
      </c>
    </row>
    <row r="493" s="14" customFormat="1">
      <c r="A493" s="14"/>
      <c r="B493" s="244"/>
      <c r="C493" s="245"/>
      <c r="D493" s="235" t="s">
        <v>307</v>
      </c>
      <c r="E493" s="246" t="s">
        <v>21</v>
      </c>
      <c r="F493" s="247" t="s">
        <v>2658</v>
      </c>
      <c r="G493" s="245"/>
      <c r="H493" s="248">
        <v>14.625</v>
      </c>
      <c r="I493" s="249"/>
      <c r="J493" s="245"/>
      <c r="K493" s="245"/>
      <c r="L493" s="250"/>
      <c r="M493" s="251"/>
      <c r="N493" s="252"/>
      <c r="O493" s="252"/>
      <c r="P493" s="252"/>
      <c r="Q493" s="252"/>
      <c r="R493" s="252"/>
      <c r="S493" s="252"/>
      <c r="T493" s="253"/>
      <c r="U493" s="14"/>
      <c r="V493" s="14"/>
      <c r="W493" s="14"/>
      <c r="X493" s="14"/>
      <c r="Y493" s="14"/>
      <c r="Z493" s="14"/>
      <c r="AA493" s="14"/>
      <c r="AB493" s="14"/>
      <c r="AC493" s="14"/>
      <c r="AD493" s="14"/>
      <c r="AE493" s="14"/>
      <c r="AT493" s="254" t="s">
        <v>307</v>
      </c>
      <c r="AU493" s="254" t="s">
        <v>81</v>
      </c>
      <c r="AV493" s="14" t="s">
        <v>81</v>
      </c>
      <c r="AW493" s="14" t="s">
        <v>33</v>
      </c>
      <c r="AX493" s="14" t="s">
        <v>72</v>
      </c>
      <c r="AY493" s="254" t="s">
        <v>295</v>
      </c>
    </row>
    <row r="494" s="13" customFormat="1">
      <c r="A494" s="13"/>
      <c r="B494" s="233"/>
      <c r="C494" s="234"/>
      <c r="D494" s="235" t="s">
        <v>307</v>
      </c>
      <c r="E494" s="236" t="s">
        <v>21</v>
      </c>
      <c r="F494" s="237" t="s">
        <v>2383</v>
      </c>
      <c r="G494" s="234"/>
      <c r="H494" s="236" t="s">
        <v>21</v>
      </c>
      <c r="I494" s="238"/>
      <c r="J494" s="234"/>
      <c r="K494" s="234"/>
      <c r="L494" s="239"/>
      <c r="M494" s="240"/>
      <c r="N494" s="241"/>
      <c r="O494" s="241"/>
      <c r="P494" s="241"/>
      <c r="Q494" s="241"/>
      <c r="R494" s="241"/>
      <c r="S494" s="241"/>
      <c r="T494" s="242"/>
      <c r="U494" s="13"/>
      <c r="V494" s="13"/>
      <c r="W494" s="13"/>
      <c r="X494" s="13"/>
      <c r="Y494" s="13"/>
      <c r="Z494" s="13"/>
      <c r="AA494" s="13"/>
      <c r="AB494" s="13"/>
      <c r="AC494" s="13"/>
      <c r="AD494" s="13"/>
      <c r="AE494" s="13"/>
      <c r="AT494" s="243" t="s">
        <v>307</v>
      </c>
      <c r="AU494" s="243" t="s">
        <v>81</v>
      </c>
      <c r="AV494" s="13" t="s">
        <v>79</v>
      </c>
      <c r="AW494" s="13" t="s">
        <v>33</v>
      </c>
      <c r="AX494" s="13" t="s">
        <v>72</v>
      </c>
      <c r="AY494" s="243" t="s">
        <v>295</v>
      </c>
    </row>
    <row r="495" s="14" customFormat="1">
      <c r="A495" s="14"/>
      <c r="B495" s="244"/>
      <c r="C495" s="245"/>
      <c r="D495" s="235" t="s">
        <v>307</v>
      </c>
      <c r="E495" s="246" t="s">
        <v>21</v>
      </c>
      <c r="F495" s="247" t="s">
        <v>2659</v>
      </c>
      <c r="G495" s="245"/>
      <c r="H495" s="248">
        <v>36.25</v>
      </c>
      <c r="I495" s="249"/>
      <c r="J495" s="245"/>
      <c r="K495" s="245"/>
      <c r="L495" s="250"/>
      <c r="M495" s="251"/>
      <c r="N495" s="252"/>
      <c r="O495" s="252"/>
      <c r="P495" s="252"/>
      <c r="Q495" s="252"/>
      <c r="R495" s="252"/>
      <c r="S495" s="252"/>
      <c r="T495" s="253"/>
      <c r="U495" s="14"/>
      <c r="V495" s="14"/>
      <c r="W495" s="14"/>
      <c r="X495" s="14"/>
      <c r="Y495" s="14"/>
      <c r="Z495" s="14"/>
      <c r="AA495" s="14"/>
      <c r="AB495" s="14"/>
      <c r="AC495" s="14"/>
      <c r="AD495" s="14"/>
      <c r="AE495" s="14"/>
      <c r="AT495" s="254" t="s">
        <v>307</v>
      </c>
      <c r="AU495" s="254" t="s">
        <v>81</v>
      </c>
      <c r="AV495" s="14" t="s">
        <v>81</v>
      </c>
      <c r="AW495" s="14" t="s">
        <v>33</v>
      </c>
      <c r="AX495" s="14" t="s">
        <v>72</v>
      </c>
      <c r="AY495" s="254" t="s">
        <v>295</v>
      </c>
    </row>
    <row r="496" s="14" customFormat="1">
      <c r="A496" s="14"/>
      <c r="B496" s="244"/>
      <c r="C496" s="245"/>
      <c r="D496" s="235" t="s">
        <v>307</v>
      </c>
      <c r="E496" s="246" t="s">
        <v>21</v>
      </c>
      <c r="F496" s="247" t="s">
        <v>2541</v>
      </c>
      <c r="G496" s="245"/>
      <c r="H496" s="248">
        <v>0.72499999999999998</v>
      </c>
      <c r="I496" s="249"/>
      <c r="J496" s="245"/>
      <c r="K496" s="245"/>
      <c r="L496" s="250"/>
      <c r="M496" s="251"/>
      <c r="N496" s="252"/>
      <c r="O496" s="252"/>
      <c r="P496" s="252"/>
      <c r="Q496" s="252"/>
      <c r="R496" s="252"/>
      <c r="S496" s="252"/>
      <c r="T496" s="253"/>
      <c r="U496" s="14"/>
      <c r="V496" s="14"/>
      <c r="W496" s="14"/>
      <c r="X496" s="14"/>
      <c r="Y496" s="14"/>
      <c r="Z496" s="14"/>
      <c r="AA496" s="14"/>
      <c r="AB496" s="14"/>
      <c r="AC496" s="14"/>
      <c r="AD496" s="14"/>
      <c r="AE496" s="14"/>
      <c r="AT496" s="254" t="s">
        <v>307</v>
      </c>
      <c r="AU496" s="254" t="s">
        <v>81</v>
      </c>
      <c r="AV496" s="14" t="s">
        <v>81</v>
      </c>
      <c r="AW496" s="14" t="s">
        <v>33</v>
      </c>
      <c r="AX496" s="14" t="s">
        <v>72</v>
      </c>
      <c r="AY496" s="254" t="s">
        <v>295</v>
      </c>
    </row>
    <row r="497" s="16" customFormat="1">
      <c r="A497" s="16"/>
      <c r="B497" s="270"/>
      <c r="C497" s="271"/>
      <c r="D497" s="235" t="s">
        <v>307</v>
      </c>
      <c r="E497" s="272" t="s">
        <v>21</v>
      </c>
      <c r="F497" s="273" t="s">
        <v>433</v>
      </c>
      <c r="G497" s="271"/>
      <c r="H497" s="274">
        <v>51.600000000000001</v>
      </c>
      <c r="I497" s="275"/>
      <c r="J497" s="271"/>
      <c r="K497" s="271"/>
      <c r="L497" s="276"/>
      <c r="M497" s="277"/>
      <c r="N497" s="278"/>
      <c r="O497" s="278"/>
      <c r="P497" s="278"/>
      <c r="Q497" s="278"/>
      <c r="R497" s="278"/>
      <c r="S497" s="278"/>
      <c r="T497" s="279"/>
      <c r="U497" s="16"/>
      <c r="V497" s="16"/>
      <c r="W497" s="16"/>
      <c r="X497" s="16"/>
      <c r="Y497" s="16"/>
      <c r="Z497" s="16"/>
      <c r="AA497" s="16"/>
      <c r="AB497" s="16"/>
      <c r="AC497" s="16"/>
      <c r="AD497" s="16"/>
      <c r="AE497" s="16"/>
      <c r="AT497" s="280" t="s">
        <v>307</v>
      </c>
      <c r="AU497" s="280" t="s">
        <v>81</v>
      </c>
      <c r="AV497" s="16" t="s">
        <v>92</v>
      </c>
      <c r="AW497" s="16" t="s">
        <v>33</v>
      </c>
      <c r="AX497" s="16" t="s">
        <v>72</v>
      </c>
      <c r="AY497" s="280" t="s">
        <v>295</v>
      </c>
    </row>
    <row r="498" s="15" customFormat="1">
      <c r="A498" s="15"/>
      <c r="B498" s="255"/>
      <c r="C498" s="256"/>
      <c r="D498" s="235" t="s">
        <v>307</v>
      </c>
      <c r="E498" s="257" t="s">
        <v>21</v>
      </c>
      <c r="F498" s="258" t="s">
        <v>312</v>
      </c>
      <c r="G498" s="256"/>
      <c r="H498" s="259">
        <v>71.400000000000006</v>
      </c>
      <c r="I498" s="260"/>
      <c r="J498" s="256"/>
      <c r="K498" s="256"/>
      <c r="L498" s="261"/>
      <c r="M498" s="266"/>
      <c r="N498" s="267"/>
      <c r="O498" s="267"/>
      <c r="P498" s="267"/>
      <c r="Q498" s="267"/>
      <c r="R498" s="267"/>
      <c r="S498" s="267"/>
      <c r="T498" s="268"/>
      <c r="U498" s="15"/>
      <c r="V498" s="15"/>
      <c r="W498" s="15"/>
      <c r="X498" s="15"/>
      <c r="Y498" s="15"/>
      <c r="Z498" s="15"/>
      <c r="AA498" s="15"/>
      <c r="AB498" s="15"/>
      <c r="AC498" s="15"/>
      <c r="AD498" s="15"/>
      <c r="AE498" s="15"/>
      <c r="AT498" s="265" t="s">
        <v>307</v>
      </c>
      <c r="AU498" s="265" t="s">
        <v>81</v>
      </c>
      <c r="AV498" s="15" t="s">
        <v>303</v>
      </c>
      <c r="AW498" s="15" t="s">
        <v>33</v>
      </c>
      <c r="AX498" s="15" t="s">
        <v>79</v>
      </c>
      <c r="AY498" s="265" t="s">
        <v>295</v>
      </c>
    </row>
    <row r="499" s="2" customFormat="1" ht="6.96" customHeight="1">
      <c r="A499" s="40"/>
      <c r="B499" s="61"/>
      <c r="C499" s="62"/>
      <c r="D499" s="62"/>
      <c r="E499" s="62"/>
      <c r="F499" s="62"/>
      <c r="G499" s="62"/>
      <c r="H499" s="62"/>
      <c r="I499" s="62"/>
      <c r="J499" s="62"/>
      <c r="K499" s="62"/>
      <c r="L499" s="46"/>
      <c r="M499" s="40"/>
      <c r="O499" s="40"/>
      <c r="P499" s="40"/>
      <c r="Q499" s="40"/>
      <c r="R499" s="40"/>
      <c r="S499" s="40"/>
      <c r="T499" s="40"/>
      <c r="U499" s="40"/>
      <c r="V499" s="40"/>
      <c r="W499" s="40"/>
      <c r="X499" s="40"/>
      <c r="Y499" s="40"/>
      <c r="Z499" s="40"/>
      <c r="AA499" s="40"/>
      <c r="AB499" s="40"/>
      <c r="AC499" s="40"/>
      <c r="AD499" s="40"/>
      <c r="AE499" s="40"/>
    </row>
  </sheetData>
  <sheetProtection sheet="1" autoFilter="0" formatColumns="0" formatRows="0" objects="1" scenarios="1" spinCount="100000" saltValue="WCqrwOfQmX7k4R030pYtC7ocyj9NR9XYqRVZ6L1UAilYZLpFKR/kVbAbnANGwPSYdCnBx7RW4o7lk57Qp6Msfw==" hashValue="FOHfQ49IF5TFZPfZ4bvPBzMGCjlx+fumen+axIn51P7lxkq9Ie1pQMkQn5X4CK8MGa7IP7zCQRir5hsg+eFKvQ==" algorithmName="SHA-512" password="CC4B"/>
  <autoFilter ref="C106:K498"/>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3_01/317944321"/>
    <hyperlink ref="F116" r:id="rId2" display="https://podminky.urs.cz/item/CS_URS_2023_01/340231001"/>
    <hyperlink ref="F122" r:id="rId3" display="https://podminky.urs.cz/item/CS_URS_2023_01/611131101"/>
    <hyperlink ref="F127" r:id="rId4" display="https://podminky.urs.cz/item/CS_URS_2023_01/611321141"/>
    <hyperlink ref="F132" r:id="rId5" display="https://podminky.urs.cz/item/CS_URS_2023_01/611321191"/>
    <hyperlink ref="F136" r:id="rId6" display="https://podminky.urs.cz/item/CS_URS_2023_01/611325422"/>
    <hyperlink ref="F140" r:id="rId7" display="https://podminky.urs.cz/item/CS_URS_2023_01/612325422"/>
    <hyperlink ref="F148" r:id="rId8" display="https://podminky.urs.cz/item/CS_URS_2023_01/619991011"/>
    <hyperlink ref="F153" r:id="rId9" display="https://podminky.urs.cz/item/CS_URS_2023_01/631311114"/>
    <hyperlink ref="F162" r:id="rId10" display="https://podminky.urs.cz/item/CS_URS_2023_01/631319011"/>
    <hyperlink ref="F164" r:id="rId11" display="https://podminky.urs.cz/item/CS_URS_2023_01/631362021"/>
    <hyperlink ref="F173" r:id="rId12" display="https://podminky.urs.cz/item/CS_URS_2023_01/634112113"/>
    <hyperlink ref="F182" r:id="rId13" display="https://podminky.urs.cz/item/CS_URS_2023_01/642944121"/>
    <hyperlink ref="F188" r:id="rId14" display="https://podminky.urs.cz/item/CS_URS_2023_01/949101111"/>
    <hyperlink ref="F194" r:id="rId15" display="https://podminky.urs.cz/item/CS_URS_2023_01/952901111"/>
    <hyperlink ref="F201" r:id="rId16" display="https://podminky.urs.cz/item/CS_URS_2023_01/998012104"/>
    <hyperlink ref="F205" r:id="rId17" display="https://podminky.urs.cz/item/CS_URS_2023_01/713121111"/>
    <hyperlink ref="F216" r:id="rId18" display="https://podminky.urs.cz/item/CS_URS_2023_01/998713104"/>
    <hyperlink ref="F223" r:id="rId19" display="https://podminky.urs.cz/item/CS_URS_2023_01/763111331"/>
    <hyperlink ref="F228" r:id="rId20" display="https://podminky.urs.cz/item/CS_URS_2023_01/763111458"/>
    <hyperlink ref="F237" r:id="rId21" display="https://podminky.urs.cz/item/CS_URS_2023_01/763111713"/>
    <hyperlink ref="F242" r:id="rId22" display="https://podminky.urs.cz/item/CS_URS_2023_01/763111742"/>
    <hyperlink ref="F249" r:id="rId23" display="https://podminky.urs.cz/item/CS_URS_2023_01/763121422"/>
    <hyperlink ref="F254" r:id="rId24" display="https://podminky.urs.cz/item/CS_URS_2023_01/763121471"/>
    <hyperlink ref="F259" r:id="rId25" display="https://podminky.urs.cz/item/CS_URS_2023_01/763121751"/>
    <hyperlink ref="F261" r:id="rId26" display="https://podminky.urs.cz/item/CS_URS_2023_01/763172323"/>
    <hyperlink ref="F266" r:id="rId27" display="https://podminky.urs.cz/item/CS_URS_2023_01/763173111"/>
    <hyperlink ref="F269" r:id="rId28" display="https://podminky.urs.cz/item/CS_URS_2023_01/763173113"/>
    <hyperlink ref="F272" r:id="rId29" display="https://podminky.urs.cz/item/CS_URS_2023_01/763173132"/>
    <hyperlink ref="F275" r:id="rId30" display="https://podminky.urs.cz/item/CS_URS_2023_01/763181311"/>
    <hyperlink ref="F290" r:id="rId31" display="https://podminky.urs.cz/item/CS_URS_2023_01/763181411"/>
    <hyperlink ref="F297" r:id="rId32" display="https://podminky.urs.cz/item/CS_URS_2023_01/998763102"/>
    <hyperlink ref="F300" r:id="rId33" display="https://podminky.urs.cz/item/CS_URS_2023_01/766660001"/>
    <hyperlink ref="F311" r:id="rId34" display="https://podminky.urs.cz/item/CS_URS_2023_01/766660021"/>
    <hyperlink ref="F318" r:id="rId35" display="https://podminky.urs.cz/item/CS_URS_2023_01/766660717"/>
    <hyperlink ref="F326" r:id="rId36" display="https://podminky.urs.cz/item/CS_URS_2023_01/766695212"/>
    <hyperlink ref="F331" r:id="rId37" display="https://podminky.urs.cz/item/CS_URS_2023_01/998766104"/>
    <hyperlink ref="F335" r:id="rId38" display="https://podminky.urs.cz/item/CS_URS_2023_01/998767104"/>
    <hyperlink ref="F338" r:id="rId39" display="https://podminky.urs.cz/item/CS_URS_2023_01/771121011"/>
    <hyperlink ref="F342" r:id="rId40" display="https://podminky.urs.cz/item/CS_URS_2023_01/771574263"/>
    <hyperlink ref="F350" r:id="rId41" display="https://podminky.urs.cz/item/CS_URS_2023_01/771577111"/>
    <hyperlink ref="F352" r:id="rId42" display="https://podminky.urs.cz/item/CS_URS_2023_01/771591112"/>
    <hyperlink ref="F356" r:id="rId43" display="https://podminky.urs.cz/item/CS_URS_2023_01/771592011"/>
    <hyperlink ref="F358" r:id="rId44" display="https://podminky.urs.cz/item/CS_URS_2023_01/998771104"/>
    <hyperlink ref="F361" r:id="rId45" display="https://podminky.urs.cz/item/CS_URS_2023_01/776111311"/>
    <hyperlink ref="F366" r:id="rId46" display="https://podminky.urs.cz/item/CS_URS_2023_01/776121112"/>
    <hyperlink ref="F371" r:id="rId47" display="https://podminky.urs.cz/item/CS_URS_2023_01/776141112"/>
    <hyperlink ref="F376" r:id="rId48" display="https://podminky.urs.cz/item/CS_URS_2023_01/776221111"/>
    <hyperlink ref="F388" r:id="rId49" display="https://podminky.urs.cz/item/CS_URS_2023_01/776421312"/>
    <hyperlink ref="F395" r:id="rId50" display="https://podminky.urs.cz/item/CS_URS_2023_01/776991121"/>
    <hyperlink ref="F400" r:id="rId51" display="https://podminky.urs.cz/item/CS_URS_2023_01/998776104"/>
    <hyperlink ref="F403" r:id="rId52" display="https://podminky.urs.cz/item/CS_URS_2023_01/781121011"/>
    <hyperlink ref="F409" r:id="rId53" display="https://podminky.urs.cz/item/CS_URS_2023_01/781131112"/>
    <hyperlink ref="F417" r:id="rId54" display="https://podminky.urs.cz/item/CS_URS_2023_01/781474112"/>
    <hyperlink ref="F426" r:id="rId55" display="https://podminky.urs.cz/item/CS_URS_2023_01/781495211"/>
    <hyperlink ref="F430" r:id="rId56" display="https://podminky.urs.cz/item/CS_URS_2023_01/998781104"/>
    <hyperlink ref="F435" r:id="rId57" display="https://podminky.urs.cz/item/CS_URS_2023_01/784111011"/>
    <hyperlink ref="F450" r:id="rId58" display="https://podminky.urs.cz/item/CS_URS_2023_01/784121001"/>
    <hyperlink ref="F463" r:id="rId59" display="https://podminky.urs.cz/item/CS_URS_2023_01/784171111"/>
    <hyperlink ref="F470" r:id="rId60" display="https://podminky.urs.cz/item/CS_URS_2023_01/784181101"/>
    <hyperlink ref="F485" r:id="rId61" display="https://podminky.urs.cz/item/CS_URS_2023_01/784211101"/>
  </hyperlinks>
  <pageMargins left="0.39375" right="0.39375" top="0.39375" bottom="0.39375" header="0" footer="0"/>
  <pageSetup paperSize="9" orientation="portrait" blackAndWhite="1" fitToHeight="100"/>
  <headerFooter>
    <oddFooter>&amp;CStrana &amp;P z &amp;N</oddFooter>
  </headerFooter>
  <drawing r:id="rId62"/>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158</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877</v>
      </c>
      <c r="F9" s="1"/>
      <c r="G9" s="1"/>
      <c r="H9" s="1"/>
      <c r="L9" s="22"/>
    </row>
    <row r="10" s="1" customFormat="1" ht="12" customHeight="1">
      <c r="B10" s="22"/>
      <c r="D10" s="145" t="s">
        <v>267</v>
      </c>
      <c r="L10" s="22"/>
    </row>
    <row r="11" s="2" customFormat="1" ht="16.5" customHeight="1">
      <c r="A11" s="40"/>
      <c r="B11" s="46"/>
      <c r="C11" s="40"/>
      <c r="D11" s="40"/>
      <c r="E11" s="158" t="s">
        <v>2357</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2661</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ROUND((SUM(BE107:BE469)),  2)</f>
        <v>0</v>
      </c>
      <c r="G37" s="40"/>
      <c r="H37" s="40"/>
      <c r="I37" s="160">
        <v>0.20999999999999999</v>
      </c>
      <c r="J37" s="159">
        <f>ROUND(((SUM(BE107:BE469))*I37),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ROUND((SUM(BF107:BF469)),  2)</f>
        <v>0</v>
      </c>
      <c r="G38" s="40"/>
      <c r="H38" s="40"/>
      <c r="I38" s="160">
        <v>0.14999999999999999</v>
      </c>
      <c r="J38" s="159">
        <f>ROUND(((SUM(BF107:BF469))*I38),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ROUND((SUM(BG107:BG469)),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ROUND((SUM(BH107:BH469)),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ROUND((SUM(BI107:BI469)),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877</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2357</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SO-02.3.3 - Typický modul C</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J107</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J108</f>
        <v>0</v>
      </c>
      <c r="K68" s="178"/>
      <c r="L68" s="182"/>
      <c r="S68" s="9"/>
      <c r="T68" s="9"/>
      <c r="U68" s="9"/>
      <c r="V68" s="9"/>
      <c r="W68" s="9"/>
      <c r="X68" s="9"/>
      <c r="Y68" s="9"/>
      <c r="Z68" s="9"/>
      <c r="AA68" s="9"/>
      <c r="AB68" s="9"/>
      <c r="AC68" s="9"/>
      <c r="AD68" s="9"/>
      <c r="AE68" s="9"/>
    </row>
    <row r="69" s="10" customFormat="1" ht="19.92" customHeight="1">
      <c r="A69" s="10"/>
      <c r="B69" s="183"/>
      <c r="C69" s="127"/>
      <c r="D69" s="184" t="s">
        <v>879</v>
      </c>
      <c r="E69" s="185"/>
      <c r="F69" s="185"/>
      <c r="G69" s="185"/>
      <c r="H69" s="185"/>
      <c r="I69" s="185"/>
      <c r="J69" s="186">
        <f>J109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855</v>
      </c>
      <c r="E70" s="185"/>
      <c r="F70" s="185"/>
      <c r="G70" s="185"/>
      <c r="H70" s="185"/>
      <c r="I70" s="185"/>
      <c r="J70" s="186">
        <f>J120</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274</v>
      </c>
      <c r="E71" s="185"/>
      <c r="F71" s="185"/>
      <c r="G71" s="185"/>
      <c r="H71" s="185"/>
      <c r="I71" s="185"/>
      <c r="J71" s="186">
        <f>J186</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856</v>
      </c>
      <c r="E72" s="185"/>
      <c r="F72" s="185"/>
      <c r="G72" s="185"/>
      <c r="H72" s="185"/>
      <c r="I72" s="185"/>
      <c r="J72" s="186">
        <f>J199</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276</v>
      </c>
      <c r="E73" s="180"/>
      <c r="F73" s="180"/>
      <c r="G73" s="180"/>
      <c r="H73" s="180"/>
      <c r="I73" s="180"/>
      <c r="J73" s="181">
        <f>J202</f>
        <v>0</v>
      </c>
      <c r="K73" s="178"/>
      <c r="L73" s="182"/>
      <c r="S73" s="9"/>
      <c r="T73" s="9"/>
      <c r="U73" s="9"/>
      <c r="V73" s="9"/>
      <c r="W73" s="9"/>
      <c r="X73" s="9"/>
      <c r="Y73" s="9"/>
      <c r="Z73" s="9"/>
      <c r="AA73" s="9"/>
      <c r="AB73" s="9"/>
      <c r="AC73" s="9"/>
      <c r="AD73" s="9"/>
      <c r="AE73" s="9"/>
    </row>
    <row r="74" s="10" customFormat="1" ht="19.92" customHeight="1">
      <c r="A74" s="10"/>
      <c r="B74" s="183"/>
      <c r="C74" s="127"/>
      <c r="D74" s="184" t="s">
        <v>881</v>
      </c>
      <c r="E74" s="185"/>
      <c r="F74" s="185"/>
      <c r="G74" s="185"/>
      <c r="H74" s="185"/>
      <c r="I74" s="185"/>
      <c r="J74" s="186">
        <f>J203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404</v>
      </c>
      <c r="E75" s="185"/>
      <c r="F75" s="185"/>
      <c r="G75" s="185"/>
      <c r="H75" s="185"/>
      <c r="I75" s="185"/>
      <c r="J75" s="186">
        <f>J217</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278</v>
      </c>
      <c r="E76" s="185"/>
      <c r="F76" s="185"/>
      <c r="G76" s="185"/>
      <c r="H76" s="185"/>
      <c r="I76" s="185"/>
      <c r="J76" s="186">
        <f>J221</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279</v>
      </c>
      <c r="E77" s="185"/>
      <c r="F77" s="185"/>
      <c r="G77" s="185"/>
      <c r="H77" s="185"/>
      <c r="I77" s="185"/>
      <c r="J77" s="186">
        <f>J269</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649</v>
      </c>
      <c r="E78" s="185"/>
      <c r="F78" s="185"/>
      <c r="G78" s="185"/>
      <c r="H78" s="185"/>
      <c r="I78" s="185"/>
      <c r="J78" s="186">
        <f>J303</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405</v>
      </c>
      <c r="E79" s="185"/>
      <c r="F79" s="185"/>
      <c r="G79" s="185"/>
      <c r="H79" s="185"/>
      <c r="I79" s="185"/>
      <c r="J79" s="186">
        <f>J307</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406</v>
      </c>
      <c r="E80" s="185"/>
      <c r="F80" s="185"/>
      <c r="G80" s="185"/>
      <c r="H80" s="185"/>
      <c r="I80" s="185"/>
      <c r="J80" s="186">
        <f>J330</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1205</v>
      </c>
      <c r="E81" s="185"/>
      <c r="F81" s="185"/>
      <c r="G81" s="185"/>
      <c r="H81" s="185"/>
      <c r="I81" s="185"/>
      <c r="J81" s="186">
        <f>J372</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1206</v>
      </c>
      <c r="E82" s="185"/>
      <c r="F82" s="185"/>
      <c r="G82" s="185"/>
      <c r="H82" s="185"/>
      <c r="I82" s="185"/>
      <c r="J82" s="186">
        <f>J402</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882</v>
      </c>
      <c r="E83" s="185"/>
      <c r="F83" s="185"/>
      <c r="G83" s="185"/>
      <c r="H83" s="185"/>
      <c r="I83" s="185"/>
      <c r="J83" s="186">
        <f>J404</f>
        <v>0</v>
      </c>
      <c r="K83" s="127"/>
      <c r="L83" s="187"/>
      <c r="S83" s="10"/>
      <c r="T83" s="10"/>
      <c r="U83" s="10"/>
      <c r="V83" s="10"/>
      <c r="W83" s="10"/>
      <c r="X83" s="10"/>
      <c r="Y83" s="10"/>
      <c r="Z83" s="10"/>
      <c r="AA83" s="10"/>
      <c r="AB83" s="10"/>
      <c r="AC83" s="10"/>
      <c r="AD83" s="10"/>
      <c r="AE83" s="10"/>
    </row>
    <row r="84" s="2" customFormat="1" ht="21.84"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7"/>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7"/>
      <c r="S89" s="40"/>
      <c r="T89" s="40"/>
      <c r="U89" s="40"/>
      <c r="V89" s="40"/>
      <c r="W89" s="40"/>
      <c r="X89" s="40"/>
      <c r="Y89" s="40"/>
      <c r="Z89" s="40"/>
      <c r="AA89" s="40"/>
      <c r="AB89" s="40"/>
      <c r="AC89" s="40"/>
      <c r="AD89" s="40"/>
      <c r="AE89" s="40"/>
    </row>
    <row r="90" s="2" customFormat="1" ht="24.96" customHeight="1">
      <c r="A90" s="40"/>
      <c r="B90" s="41"/>
      <c r="C90" s="25" t="s">
        <v>280</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172" t="str">
        <f>E7</f>
        <v>Rekonstrukce a modernizace VŠ kolejí Kounicova 50</v>
      </c>
      <c r="F93" s="34"/>
      <c r="G93" s="34"/>
      <c r="H93" s="34"/>
      <c r="I93" s="42"/>
      <c r="J93" s="42"/>
      <c r="K93" s="42"/>
      <c r="L93" s="147"/>
      <c r="S93" s="40"/>
      <c r="T93" s="40"/>
      <c r="U93" s="40"/>
      <c r="V93" s="40"/>
      <c r="W93" s="40"/>
      <c r="X93" s="40"/>
      <c r="Y93" s="40"/>
      <c r="Z93" s="40"/>
      <c r="AA93" s="40"/>
      <c r="AB93" s="40"/>
      <c r="AC93" s="40"/>
      <c r="AD93" s="40"/>
      <c r="AE93" s="40"/>
    </row>
    <row r="94" s="1" customFormat="1" ht="12" customHeight="1">
      <c r="B94" s="23"/>
      <c r="C94" s="34" t="s">
        <v>265</v>
      </c>
      <c r="D94" s="24"/>
      <c r="E94" s="24"/>
      <c r="F94" s="24"/>
      <c r="G94" s="24"/>
      <c r="H94" s="24"/>
      <c r="I94" s="24"/>
      <c r="J94" s="24"/>
      <c r="K94" s="24"/>
      <c r="L94" s="22"/>
    </row>
    <row r="95" s="1" customFormat="1" ht="16.5" customHeight="1">
      <c r="B95" s="23"/>
      <c r="C95" s="24"/>
      <c r="D95" s="24"/>
      <c r="E95" s="172" t="s">
        <v>877</v>
      </c>
      <c r="F95" s="24"/>
      <c r="G95" s="24"/>
      <c r="H95" s="24"/>
      <c r="I95" s="24"/>
      <c r="J95" s="24"/>
      <c r="K95" s="24"/>
      <c r="L95" s="22"/>
    </row>
    <row r="96" s="1" customFormat="1" ht="12" customHeight="1">
      <c r="B96" s="23"/>
      <c r="C96" s="34" t="s">
        <v>267</v>
      </c>
      <c r="D96" s="24"/>
      <c r="E96" s="24"/>
      <c r="F96" s="24"/>
      <c r="G96" s="24"/>
      <c r="H96" s="24"/>
      <c r="I96" s="24"/>
      <c r="J96" s="24"/>
      <c r="K96" s="24"/>
      <c r="L96" s="22"/>
    </row>
    <row r="97" s="2" customFormat="1" ht="16.5" customHeight="1">
      <c r="A97" s="40"/>
      <c r="B97" s="41"/>
      <c r="C97" s="42"/>
      <c r="D97" s="42"/>
      <c r="E97" s="269" t="s">
        <v>2357</v>
      </c>
      <c r="F97" s="42"/>
      <c r="G97" s="42"/>
      <c r="H97" s="42"/>
      <c r="I97" s="42"/>
      <c r="J97" s="42"/>
      <c r="K97" s="42"/>
      <c r="L97" s="147"/>
      <c r="S97" s="40"/>
      <c r="T97" s="40"/>
      <c r="U97" s="40"/>
      <c r="V97" s="40"/>
      <c r="W97" s="40"/>
      <c r="X97" s="40"/>
      <c r="Y97" s="40"/>
      <c r="Z97" s="40"/>
      <c r="AA97" s="40"/>
      <c r="AB97" s="40"/>
      <c r="AC97" s="40"/>
      <c r="AD97" s="40"/>
      <c r="AE97" s="40"/>
    </row>
    <row r="98" s="2" customFormat="1" ht="12" customHeight="1">
      <c r="A98" s="40"/>
      <c r="B98" s="41"/>
      <c r="C98" s="34" t="s">
        <v>401</v>
      </c>
      <c r="D98" s="42"/>
      <c r="E98" s="42"/>
      <c r="F98" s="42"/>
      <c r="G98" s="42"/>
      <c r="H98" s="42"/>
      <c r="I98" s="42"/>
      <c r="J98" s="42"/>
      <c r="K98" s="42"/>
      <c r="L98" s="147"/>
      <c r="S98" s="40"/>
      <c r="T98" s="40"/>
      <c r="U98" s="40"/>
      <c r="V98" s="40"/>
      <c r="W98" s="40"/>
      <c r="X98" s="40"/>
      <c r="Y98" s="40"/>
      <c r="Z98" s="40"/>
      <c r="AA98" s="40"/>
      <c r="AB98" s="40"/>
      <c r="AC98" s="40"/>
      <c r="AD98" s="40"/>
      <c r="AE98" s="40"/>
    </row>
    <row r="99" s="2" customFormat="1" ht="16.5" customHeight="1">
      <c r="A99" s="40"/>
      <c r="B99" s="41"/>
      <c r="C99" s="42"/>
      <c r="D99" s="42"/>
      <c r="E99" s="71" t="str">
        <f>E13</f>
        <v>SO-02.3.3 - Typický modul C</v>
      </c>
      <c r="F99" s="42"/>
      <c r="G99" s="42"/>
      <c r="H99" s="42"/>
      <c r="I99" s="42"/>
      <c r="J99" s="42"/>
      <c r="K99" s="42"/>
      <c r="L99" s="147"/>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2" customHeight="1">
      <c r="A101" s="40"/>
      <c r="B101" s="41"/>
      <c r="C101" s="34" t="s">
        <v>22</v>
      </c>
      <c r="D101" s="42"/>
      <c r="E101" s="42"/>
      <c r="F101" s="29" t="str">
        <f>F16</f>
        <v>Kounicova 50, Brno</v>
      </c>
      <c r="G101" s="42"/>
      <c r="H101" s="42"/>
      <c r="I101" s="34" t="s">
        <v>24</v>
      </c>
      <c r="J101" s="74" t="str">
        <f>IF(J16="","",J16)</f>
        <v>20. 3. 2023</v>
      </c>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5.15" customHeight="1">
      <c r="A103" s="40"/>
      <c r="B103" s="41"/>
      <c r="C103" s="34" t="s">
        <v>26</v>
      </c>
      <c r="D103" s="42"/>
      <c r="E103" s="42"/>
      <c r="F103" s="29" t="str">
        <f>E19</f>
        <v>Intar a.s.</v>
      </c>
      <c r="G103" s="42"/>
      <c r="H103" s="42"/>
      <c r="I103" s="34" t="s">
        <v>32</v>
      </c>
      <c r="J103" s="38" t="str">
        <f>E25</f>
        <v>Intar a.s.</v>
      </c>
      <c r="K103" s="42"/>
      <c r="L103" s="147"/>
      <c r="S103" s="40"/>
      <c r="T103" s="40"/>
      <c r="U103" s="40"/>
      <c r="V103" s="40"/>
      <c r="W103" s="40"/>
      <c r="X103" s="40"/>
      <c r="Y103" s="40"/>
      <c r="Z103" s="40"/>
      <c r="AA103" s="40"/>
      <c r="AB103" s="40"/>
      <c r="AC103" s="40"/>
      <c r="AD103" s="40"/>
      <c r="AE103" s="40"/>
    </row>
    <row r="104" s="2" customFormat="1" ht="15.15" customHeight="1">
      <c r="A104" s="40"/>
      <c r="B104" s="41"/>
      <c r="C104" s="34" t="s">
        <v>30</v>
      </c>
      <c r="D104" s="42"/>
      <c r="E104" s="42"/>
      <c r="F104" s="29" t="str">
        <f>IF(E22="","",E22)</f>
        <v>Vyplň údaj</v>
      </c>
      <c r="G104" s="42"/>
      <c r="H104" s="42"/>
      <c r="I104" s="34" t="s">
        <v>34</v>
      </c>
      <c r="J104" s="38" t="str">
        <f>E28</f>
        <v>Toman Martin</v>
      </c>
      <c r="K104" s="42"/>
      <c r="L104" s="147"/>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7"/>
      <c r="S105" s="40"/>
      <c r="T105" s="40"/>
      <c r="U105" s="40"/>
      <c r="V105" s="40"/>
      <c r="W105" s="40"/>
      <c r="X105" s="40"/>
      <c r="Y105" s="40"/>
      <c r="Z105" s="40"/>
      <c r="AA105" s="40"/>
      <c r="AB105" s="40"/>
      <c r="AC105" s="40"/>
      <c r="AD105" s="40"/>
      <c r="AE105" s="40"/>
    </row>
    <row r="106" s="11" customFormat="1" ht="29.28" customHeight="1">
      <c r="A106" s="188"/>
      <c r="B106" s="189"/>
      <c r="C106" s="190" t="s">
        <v>281</v>
      </c>
      <c r="D106" s="191" t="s">
        <v>57</v>
      </c>
      <c r="E106" s="191" t="s">
        <v>53</v>
      </c>
      <c r="F106" s="191" t="s">
        <v>54</v>
      </c>
      <c r="G106" s="191" t="s">
        <v>282</v>
      </c>
      <c r="H106" s="191" t="s">
        <v>283</v>
      </c>
      <c r="I106" s="191" t="s">
        <v>284</v>
      </c>
      <c r="J106" s="191" t="s">
        <v>271</v>
      </c>
      <c r="K106" s="192" t="s">
        <v>285</v>
      </c>
      <c r="L106" s="193"/>
      <c r="M106" s="94" t="s">
        <v>21</v>
      </c>
      <c r="N106" s="95" t="s">
        <v>42</v>
      </c>
      <c r="O106" s="95" t="s">
        <v>286</v>
      </c>
      <c r="P106" s="95" t="s">
        <v>287</v>
      </c>
      <c r="Q106" s="95" t="s">
        <v>288</v>
      </c>
      <c r="R106" s="95" t="s">
        <v>289</v>
      </c>
      <c r="S106" s="95" t="s">
        <v>290</v>
      </c>
      <c r="T106" s="96" t="s">
        <v>291</v>
      </c>
      <c r="U106" s="188"/>
      <c r="V106" s="188"/>
      <c r="W106" s="188"/>
      <c r="X106" s="188"/>
      <c r="Y106" s="188"/>
      <c r="Z106" s="188"/>
      <c r="AA106" s="188"/>
      <c r="AB106" s="188"/>
      <c r="AC106" s="188"/>
      <c r="AD106" s="188"/>
      <c r="AE106" s="188"/>
    </row>
    <row r="107" s="2" customFormat="1" ht="22.8" customHeight="1">
      <c r="A107" s="40"/>
      <c r="B107" s="41"/>
      <c r="C107" s="101" t="s">
        <v>292</v>
      </c>
      <c r="D107" s="42"/>
      <c r="E107" s="42"/>
      <c r="F107" s="42"/>
      <c r="G107" s="42"/>
      <c r="H107" s="42"/>
      <c r="I107" s="42"/>
      <c r="J107" s="194">
        <f>BK107</f>
        <v>0</v>
      </c>
      <c r="K107" s="42"/>
      <c r="L107" s="46"/>
      <c r="M107" s="97"/>
      <c r="N107" s="195"/>
      <c r="O107" s="98"/>
      <c r="P107" s="196">
        <f>P108+P202</f>
        <v>0</v>
      </c>
      <c r="Q107" s="98"/>
      <c r="R107" s="196">
        <f>R108+R202</f>
        <v>5.6923708699999995</v>
      </c>
      <c r="S107" s="98"/>
      <c r="T107" s="197">
        <f>T108+T202</f>
        <v>0.013805969999999999</v>
      </c>
      <c r="U107" s="40"/>
      <c r="V107" s="40"/>
      <c r="W107" s="40"/>
      <c r="X107" s="40"/>
      <c r="Y107" s="40"/>
      <c r="Z107" s="40"/>
      <c r="AA107" s="40"/>
      <c r="AB107" s="40"/>
      <c r="AC107" s="40"/>
      <c r="AD107" s="40"/>
      <c r="AE107" s="40"/>
      <c r="AT107" s="19" t="s">
        <v>71</v>
      </c>
      <c r="AU107" s="19" t="s">
        <v>272</v>
      </c>
      <c r="BK107" s="198">
        <f>BK108+BK202</f>
        <v>0</v>
      </c>
    </row>
    <row r="108" s="12" customFormat="1" ht="25.92" customHeight="1">
      <c r="A108" s="12"/>
      <c r="B108" s="199"/>
      <c r="C108" s="200"/>
      <c r="D108" s="201" t="s">
        <v>71</v>
      </c>
      <c r="E108" s="202" t="s">
        <v>293</v>
      </c>
      <c r="F108" s="202" t="s">
        <v>294</v>
      </c>
      <c r="G108" s="200"/>
      <c r="H108" s="200"/>
      <c r="I108" s="203"/>
      <c r="J108" s="204">
        <f>BK108</f>
        <v>0</v>
      </c>
      <c r="K108" s="200"/>
      <c r="L108" s="205"/>
      <c r="M108" s="206"/>
      <c r="N108" s="207"/>
      <c r="O108" s="207"/>
      <c r="P108" s="208">
        <f>P109+P120+P186+P199</f>
        <v>0</v>
      </c>
      <c r="Q108" s="207"/>
      <c r="R108" s="208">
        <f>R109+R120+R186+R199</f>
        <v>3.6083659099999998</v>
      </c>
      <c r="S108" s="207"/>
      <c r="T108" s="209">
        <f>T109+T120+T186+T199</f>
        <v>0</v>
      </c>
      <c r="U108" s="12"/>
      <c r="V108" s="12"/>
      <c r="W108" s="12"/>
      <c r="X108" s="12"/>
      <c r="Y108" s="12"/>
      <c r="Z108" s="12"/>
      <c r="AA108" s="12"/>
      <c r="AB108" s="12"/>
      <c r="AC108" s="12"/>
      <c r="AD108" s="12"/>
      <c r="AE108" s="12"/>
      <c r="AR108" s="210" t="s">
        <v>79</v>
      </c>
      <c r="AT108" s="211" t="s">
        <v>71</v>
      </c>
      <c r="AU108" s="211" t="s">
        <v>72</v>
      </c>
      <c r="AY108" s="210" t="s">
        <v>295</v>
      </c>
      <c r="BK108" s="212">
        <f>BK109+BK120+BK186+BK199</f>
        <v>0</v>
      </c>
    </row>
    <row r="109" s="12" customFormat="1" ht="22.8" customHeight="1">
      <c r="A109" s="12"/>
      <c r="B109" s="199"/>
      <c r="C109" s="200"/>
      <c r="D109" s="201" t="s">
        <v>71</v>
      </c>
      <c r="E109" s="213" t="s">
        <v>92</v>
      </c>
      <c r="F109" s="213" t="s">
        <v>883</v>
      </c>
      <c r="G109" s="200"/>
      <c r="H109" s="200"/>
      <c r="I109" s="203"/>
      <c r="J109" s="214">
        <f>BK109</f>
        <v>0</v>
      </c>
      <c r="K109" s="200"/>
      <c r="L109" s="205"/>
      <c r="M109" s="206"/>
      <c r="N109" s="207"/>
      <c r="O109" s="207"/>
      <c r="P109" s="208">
        <f>SUM(P110:P119)</f>
        <v>0</v>
      </c>
      <c r="Q109" s="207"/>
      <c r="R109" s="208">
        <f>SUM(R110:R119)</f>
        <v>0.035144000000000002</v>
      </c>
      <c r="S109" s="207"/>
      <c r="T109" s="209">
        <f>SUM(T110:T119)</f>
        <v>0</v>
      </c>
      <c r="U109" s="12"/>
      <c r="V109" s="12"/>
      <c r="W109" s="12"/>
      <c r="X109" s="12"/>
      <c r="Y109" s="12"/>
      <c r="Z109" s="12"/>
      <c r="AA109" s="12"/>
      <c r="AB109" s="12"/>
      <c r="AC109" s="12"/>
      <c r="AD109" s="12"/>
      <c r="AE109" s="12"/>
      <c r="AR109" s="210" t="s">
        <v>79</v>
      </c>
      <c r="AT109" s="211" t="s">
        <v>71</v>
      </c>
      <c r="AU109" s="211" t="s">
        <v>79</v>
      </c>
      <c r="AY109" s="210" t="s">
        <v>295</v>
      </c>
      <c r="BK109" s="212">
        <f>SUM(BK110:BK119)</f>
        <v>0</v>
      </c>
    </row>
    <row r="110" s="2" customFormat="1" ht="24.15" customHeight="1">
      <c r="A110" s="40"/>
      <c r="B110" s="41"/>
      <c r="C110" s="215" t="s">
        <v>79</v>
      </c>
      <c r="D110" s="215" t="s">
        <v>298</v>
      </c>
      <c r="E110" s="216" t="s">
        <v>884</v>
      </c>
      <c r="F110" s="217" t="s">
        <v>885</v>
      </c>
      <c r="G110" s="218" t="s">
        <v>348</v>
      </c>
      <c r="H110" s="219">
        <v>0.0080000000000000002</v>
      </c>
      <c r="I110" s="220"/>
      <c r="J110" s="221">
        <f>ROUND(I110*H110,2)</f>
        <v>0</v>
      </c>
      <c r="K110" s="217" t="s">
        <v>302</v>
      </c>
      <c r="L110" s="46"/>
      <c r="M110" s="222" t="s">
        <v>21</v>
      </c>
      <c r="N110" s="223" t="s">
        <v>43</v>
      </c>
      <c r="O110" s="86"/>
      <c r="P110" s="224">
        <f>O110*H110</f>
        <v>0</v>
      </c>
      <c r="Q110" s="224">
        <v>1.0900000000000001</v>
      </c>
      <c r="R110" s="224">
        <f>Q110*H110</f>
        <v>0.0087200000000000003</v>
      </c>
      <c r="S110" s="224">
        <v>0</v>
      </c>
      <c r="T110" s="225">
        <f>S110*H110</f>
        <v>0</v>
      </c>
      <c r="U110" s="40"/>
      <c r="V110" s="40"/>
      <c r="W110" s="40"/>
      <c r="X110" s="40"/>
      <c r="Y110" s="40"/>
      <c r="Z110" s="40"/>
      <c r="AA110" s="40"/>
      <c r="AB110" s="40"/>
      <c r="AC110" s="40"/>
      <c r="AD110" s="40"/>
      <c r="AE110" s="40"/>
      <c r="AR110" s="226" t="s">
        <v>303</v>
      </c>
      <c r="AT110" s="226" t="s">
        <v>298</v>
      </c>
      <c r="AU110" s="226" t="s">
        <v>81</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303</v>
      </c>
      <c r="BM110" s="226" t="s">
        <v>2662</v>
      </c>
    </row>
    <row r="111" s="2" customFormat="1">
      <c r="A111" s="40"/>
      <c r="B111" s="41"/>
      <c r="C111" s="42"/>
      <c r="D111" s="228" t="s">
        <v>305</v>
      </c>
      <c r="E111" s="42"/>
      <c r="F111" s="229" t="s">
        <v>887</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305</v>
      </c>
      <c r="AU111" s="19" t="s">
        <v>81</v>
      </c>
    </row>
    <row r="112" s="13" customFormat="1">
      <c r="A112" s="13"/>
      <c r="B112" s="233"/>
      <c r="C112" s="234"/>
      <c r="D112" s="235" t="s">
        <v>307</v>
      </c>
      <c r="E112" s="236" t="s">
        <v>21</v>
      </c>
      <c r="F112" s="237" t="s">
        <v>888</v>
      </c>
      <c r="G112" s="234"/>
      <c r="H112" s="236" t="s">
        <v>21</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307</v>
      </c>
      <c r="AU112" s="243" t="s">
        <v>81</v>
      </c>
      <c r="AV112" s="13" t="s">
        <v>79</v>
      </c>
      <c r="AW112" s="13" t="s">
        <v>33</v>
      </c>
      <c r="AX112" s="13" t="s">
        <v>72</v>
      </c>
      <c r="AY112" s="243" t="s">
        <v>295</v>
      </c>
    </row>
    <row r="113" s="14" customFormat="1">
      <c r="A113" s="14"/>
      <c r="B113" s="244"/>
      <c r="C113" s="245"/>
      <c r="D113" s="235" t="s">
        <v>307</v>
      </c>
      <c r="E113" s="246" t="s">
        <v>21</v>
      </c>
      <c r="F113" s="247" t="s">
        <v>889</v>
      </c>
      <c r="G113" s="245"/>
      <c r="H113" s="248">
        <v>0.0080000000000000002</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307</v>
      </c>
      <c r="AU113" s="254" t="s">
        <v>81</v>
      </c>
      <c r="AV113" s="14" t="s">
        <v>81</v>
      </c>
      <c r="AW113" s="14" t="s">
        <v>33</v>
      </c>
      <c r="AX113" s="14" t="s">
        <v>72</v>
      </c>
      <c r="AY113" s="254" t="s">
        <v>295</v>
      </c>
    </row>
    <row r="114" s="15" customFormat="1">
      <c r="A114" s="15"/>
      <c r="B114" s="255"/>
      <c r="C114" s="256"/>
      <c r="D114" s="235" t="s">
        <v>307</v>
      </c>
      <c r="E114" s="257" t="s">
        <v>21</v>
      </c>
      <c r="F114" s="258" t="s">
        <v>312</v>
      </c>
      <c r="G114" s="256"/>
      <c r="H114" s="259">
        <v>0.0080000000000000002</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307</v>
      </c>
      <c r="AU114" s="265" t="s">
        <v>81</v>
      </c>
      <c r="AV114" s="15" t="s">
        <v>303</v>
      </c>
      <c r="AW114" s="15" t="s">
        <v>33</v>
      </c>
      <c r="AX114" s="15" t="s">
        <v>79</v>
      </c>
      <c r="AY114" s="265" t="s">
        <v>295</v>
      </c>
    </row>
    <row r="115" s="2" customFormat="1" ht="37.8" customHeight="1">
      <c r="A115" s="40"/>
      <c r="B115" s="41"/>
      <c r="C115" s="215" t="s">
        <v>81</v>
      </c>
      <c r="D115" s="215" t="s">
        <v>298</v>
      </c>
      <c r="E115" s="216" t="s">
        <v>2360</v>
      </c>
      <c r="F115" s="217" t="s">
        <v>2361</v>
      </c>
      <c r="G115" s="218" t="s">
        <v>301</v>
      </c>
      <c r="H115" s="219">
        <v>0.29999999999999999</v>
      </c>
      <c r="I115" s="220"/>
      <c r="J115" s="221">
        <f>ROUND(I115*H115,2)</f>
        <v>0</v>
      </c>
      <c r="K115" s="217" t="s">
        <v>302</v>
      </c>
      <c r="L115" s="46"/>
      <c r="M115" s="222" t="s">
        <v>21</v>
      </c>
      <c r="N115" s="223" t="s">
        <v>43</v>
      </c>
      <c r="O115" s="86"/>
      <c r="P115" s="224">
        <f>O115*H115</f>
        <v>0</v>
      </c>
      <c r="Q115" s="224">
        <v>0.088080000000000006</v>
      </c>
      <c r="R115" s="224">
        <f>Q115*H115</f>
        <v>0.026424</v>
      </c>
      <c r="S115" s="224">
        <v>0</v>
      </c>
      <c r="T115" s="225">
        <f>S115*H115</f>
        <v>0</v>
      </c>
      <c r="U115" s="40"/>
      <c r="V115" s="40"/>
      <c r="W115" s="40"/>
      <c r="X115" s="40"/>
      <c r="Y115" s="40"/>
      <c r="Z115" s="40"/>
      <c r="AA115" s="40"/>
      <c r="AB115" s="40"/>
      <c r="AC115" s="40"/>
      <c r="AD115" s="40"/>
      <c r="AE115" s="40"/>
      <c r="AR115" s="226" t="s">
        <v>303</v>
      </c>
      <c r="AT115" s="226" t="s">
        <v>298</v>
      </c>
      <c r="AU115" s="226" t="s">
        <v>81</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303</v>
      </c>
      <c r="BM115" s="226" t="s">
        <v>2663</v>
      </c>
    </row>
    <row r="116" s="2" customFormat="1">
      <c r="A116" s="40"/>
      <c r="B116" s="41"/>
      <c r="C116" s="42"/>
      <c r="D116" s="228" t="s">
        <v>305</v>
      </c>
      <c r="E116" s="42"/>
      <c r="F116" s="229" t="s">
        <v>2363</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305</v>
      </c>
      <c r="AU116" s="19" t="s">
        <v>81</v>
      </c>
    </row>
    <row r="117" s="13" customFormat="1">
      <c r="A117" s="13"/>
      <c r="B117" s="233"/>
      <c r="C117" s="234"/>
      <c r="D117" s="235" t="s">
        <v>307</v>
      </c>
      <c r="E117" s="236" t="s">
        <v>21</v>
      </c>
      <c r="F117" s="237" t="s">
        <v>2364</v>
      </c>
      <c r="G117" s="234"/>
      <c r="H117" s="236" t="s">
        <v>21</v>
      </c>
      <c r="I117" s="238"/>
      <c r="J117" s="234"/>
      <c r="K117" s="234"/>
      <c r="L117" s="239"/>
      <c r="M117" s="240"/>
      <c r="N117" s="241"/>
      <c r="O117" s="241"/>
      <c r="P117" s="241"/>
      <c r="Q117" s="241"/>
      <c r="R117" s="241"/>
      <c r="S117" s="241"/>
      <c r="T117" s="242"/>
      <c r="U117" s="13"/>
      <c r="V117" s="13"/>
      <c r="W117" s="13"/>
      <c r="X117" s="13"/>
      <c r="Y117" s="13"/>
      <c r="Z117" s="13"/>
      <c r="AA117" s="13"/>
      <c r="AB117" s="13"/>
      <c r="AC117" s="13"/>
      <c r="AD117" s="13"/>
      <c r="AE117" s="13"/>
      <c r="AT117" s="243" t="s">
        <v>307</v>
      </c>
      <c r="AU117" s="243" t="s">
        <v>81</v>
      </c>
      <c r="AV117" s="13" t="s">
        <v>79</v>
      </c>
      <c r="AW117" s="13" t="s">
        <v>33</v>
      </c>
      <c r="AX117" s="13" t="s">
        <v>72</v>
      </c>
      <c r="AY117" s="243" t="s">
        <v>295</v>
      </c>
    </row>
    <row r="118" s="14" customFormat="1">
      <c r="A118" s="14"/>
      <c r="B118" s="244"/>
      <c r="C118" s="245"/>
      <c r="D118" s="235" t="s">
        <v>307</v>
      </c>
      <c r="E118" s="246" t="s">
        <v>21</v>
      </c>
      <c r="F118" s="247" t="s">
        <v>2365</v>
      </c>
      <c r="G118" s="245"/>
      <c r="H118" s="248">
        <v>0.29999999999999999</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307</v>
      </c>
      <c r="AU118" s="254" t="s">
        <v>81</v>
      </c>
      <c r="AV118" s="14" t="s">
        <v>81</v>
      </c>
      <c r="AW118" s="14" t="s">
        <v>33</v>
      </c>
      <c r="AX118" s="14" t="s">
        <v>72</v>
      </c>
      <c r="AY118" s="254" t="s">
        <v>295</v>
      </c>
    </row>
    <row r="119" s="15" customFormat="1">
      <c r="A119" s="15"/>
      <c r="B119" s="255"/>
      <c r="C119" s="256"/>
      <c r="D119" s="235" t="s">
        <v>307</v>
      </c>
      <c r="E119" s="257" t="s">
        <v>21</v>
      </c>
      <c r="F119" s="258" t="s">
        <v>312</v>
      </c>
      <c r="G119" s="256"/>
      <c r="H119" s="259">
        <v>0.29999999999999999</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307</v>
      </c>
      <c r="AU119" s="265" t="s">
        <v>81</v>
      </c>
      <c r="AV119" s="15" t="s">
        <v>303</v>
      </c>
      <c r="AW119" s="15" t="s">
        <v>33</v>
      </c>
      <c r="AX119" s="15" t="s">
        <v>79</v>
      </c>
      <c r="AY119" s="265" t="s">
        <v>295</v>
      </c>
    </row>
    <row r="120" s="12" customFormat="1" ht="22.8" customHeight="1">
      <c r="A120" s="12"/>
      <c r="B120" s="199"/>
      <c r="C120" s="200"/>
      <c r="D120" s="201" t="s">
        <v>71</v>
      </c>
      <c r="E120" s="213" t="s">
        <v>338</v>
      </c>
      <c r="F120" s="213" t="s">
        <v>857</v>
      </c>
      <c r="G120" s="200"/>
      <c r="H120" s="200"/>
      <c r="I120" s="203"/>
      <c r="J120" s="214">
        <f>BK120</f>
        <v>0</v>
      </c>
      <c r="K120" s="200"/>
      <c r="L120" s="205"/>
      <c r="M120" s="206"/>
      <c r="N120" s="207"/>
      <c r="O120" s="207"/>
      <c r="P120" s="208">
        <f>SUM(P121:P185)</f>
        <v>0</v>
      </c>
      <c r="Q120" s="207"/>
      <c r="R120" s="208">
        <f>SUM(R121:R185)</f>
        <v>3.5698627100000002</v>
      </c>
      <c r="S120" s="207"/>
      <c r="T120" s="209">
        <f>SUM(T121:T185)</f>
        <v>0</v>
      </c>
      <c r="U120" s="12"/>
      <c r="V120" s="12"/>
      <c r="W120" s="12"/>
      <c r="X120" s="12"/>
      <c r="Y120" s="12"/>
      <c r="Z120" s="12"/>
      <c r="AA120" s="12"/>
      <c r="AB120" s="12"/>
      <c r="AC120" s="12"/>
      <c r="AD120" s="12"/>
      <c r="AE120" s="12"/>
      <c r="AR120" s="210" t="s">
        <v>79</v>
      </c>
      <c r="AT120" s="211" t="s">
        <v>71</v>
      </c>
      <c r="AU120" s="211" t="s">
        <v>79</v>
      </c>
      <c r="AY120" s="210" t="s">
        <v>295</v>
      </c>
      <c r="BK120" s="212">
        <f>SUM(BK121:BK185)</f>
        <v>0</v>
      </c>
    </row>
    <row r="121" s="2" customFormat="1" ht="33" customHeight="1">
      <c r="A121" s="40"/>
      <c r="B121" s="41"/>
      <c r="C121" s="215" t="s">
        <v>92</v>
      </c>
      <c r="D121" s="215" t="s">
        <v>298</v>
      </c>
      <c r="E121" s="216" t="s">
        <v>1219</v>
      </c>
      <c r="F121" s="217" t="s">
        <v>1220</v>
      </c>
      <c r="G121" s="218" t="s">
        <v>301</v>
      </c>
      <c r="H121" s="219">
        <v>6.8600000000000003</v>
      </c>
      <c r="I121" s="220"/>
      <c r="J121" s="221">
        <f>ROUND(I121*H121,2)</f>
        <v>0</v>
      </c>
      <c r="K121" s="217" t="s">
        <v>302</v>
      </c>
      <c r="L121" s="46"/>
      <c r="M121" s="222" t="s">
        <v>21</v>
      </c>
      <c r="N121" s="223" t="s">
        <v>43</v>
      </c>
      <c r="O121" s="86"/>
      <c r="P121" s="224">
        <f>O121*H121</f>
        <v>0</v>
      </c>
      <c r="Q121" s="224">
        <v>0.0073499999999999998</v>
      </c>
      <c r="R121" s="224">
        <f>Q121*H121</f>
        <v>0.050421000000000001</v>
      </c>
      <c r="S121" s="224">
        <v>0</v>
      </c>
      <c r="T121" s="225">
        <f>S121*H121</f>
        <v>0</v>
      </c>
      <c r="U121" s="40"/>
      <c r="V121" s="40"/>
      <c r="W121" s="40"/>
      <c r="X121" s="40"/>
      <c r="Y121" s="40"/>
      <c r="Z121" s="40"/>
      <c r="AA121" s="40"/>
      <c r="AB121" s="40"/>
      <c r="AC121" s="40"/>
      <c r="AD121" s="40"/>
      <c r="AE121" s="40"/>
      <c r="AR121" s="226" t="s">
        <v>303</v>
      </c>
      <c r="AT121" s="226" t="s">
        <v>298</v>
      </c>
      <c r="AU121" s="226" t="s">
        <v>81</v>
      </c>
      <c r="AY121" s="19" t="s">
        <v>295</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303</v>
      </c>
      <c r="BM121" s="226" t="s">
        <v>2664</v>
      </c>
    </row>
    <row r="122" s="2" customFormat="1">
      <c r="A122" s="40"/>
      <c r="B122" s="41"/>
      <c r="C122" s="42"/>
      <c r="D122" s="228" t="s">
        <v>305</v>
      </c>
      <c r="E122" s="42"/>
      <c r="F122" s="229" t="s">
        <v>1222</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305</v>
      </c>
      <c r="AU122" s="19" t="s">
        <v>81</v>
      </c>
    </row>
    <row r="123" s="14" customFormat="1">
      <c r="A123" s="14"/>
      <c r="B123" s="244"/>
      <c r="C123" s="245"/>
      <c r="D123" s="235" t="s">
        <v>307</v>
      </c>
      <c r="E123" s="246" t="s">
        <v>21</v>
      </c>
      <c r="F123" s="247" t="s">
        <v>2367</v>
      </c>
      <c r="G123" s="245"/>
      <c r="H123" s="248">
        <v>2.8799999999999999</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307</v>
      </c>
      <c r="AU123" s="254" t="s">
        <v>81</v>
      </c>
      <c r="AV123" s="14" t="s">
        <v>81</v>
      </c>
      <c r="AW123" s="14" t="s">
        <v>33</v>
      </c>
      <c r="AX123" s="14" t="s">
        <v>72</v>
      </c>
      <c r="AY123" s="254" t="s">
        <v>295</v>
      </c>
    </row>
    <row r="124" s="14" customFormat="1">
      <c r="A124" s="14"/>
      <c r="B124" s="244"/>
      <c r="C124" s="245"/>
      <c r="D124" s="235" t="s">
        <v>307</v>
      </c>
      <c r="E124" s="246" t="s">
        <v>21</v>
      </c>
      <c r="F124" s="247" t="s">
        <v>2532</v>
      </c>
      <c r="G124" s="245"/>
      <c r="H124" s="248">
        <v>3.98</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307</v>
      </c>
      <c r="AU124" s="254" t="s">
        <v>81</v>
      </c>
      <c r="AV124" s="14" t="s">
        <v>81</v>
      </c>
      <c r="AW124" s="14" t="s">
        <v>33</v>
      </c>
      <c r="AX124" s="14" t="s">
        <v>72</v>
      </c>
      <c r="AY124" s="254" t="s">
        <v>295</v>
      </c>
    </row>
    <row r="125" s="15" customFormat="1">
      <c r="A125" s="15"/>
      <c r="B125" s="255"/>
      <c r="C125" s="256"/>
      <c r="D125" s="235" t="s">
        <v>307</v>
      </c>
      <c r="E125" s="257" t="s">
        <v>21</v>
      </c>
      <c r="F125" s="258" t="s">
        <v>312</v>
      </c>
      <c r="G125" s="256"/>
      <c r="H125" s="259">
        <v>6.8600000000000003</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307</v>
      </c>
      <c r="AU125" s="265" t="s">
        <v>81</v>
      </c>
      <c r="AV125" s="15" t="s">
        <v>303</v>
      </c>
      <c r="AW125" s="15" t="s">
        <v>33</v>
      </c>
      <c r="AX125" s="15" t="s">
        <v>79</v>
      </c>
      <c r="AY125" s="265" t="s">
        <v>295</v>
      </c>
    </row>
    <row r="126" s="2" customFormat="1" ht="49.05" customHeight="1">
      <c r="A126" s="40"/>
      <c r="B126" s="41"/>
      <c r="C126" s="215" t="s">
        <v>303</v>
      </c>
      <c r="D126" s="215" t="s">
        <v>298</v>
      </c>
      <c r="E126" s="216" t="s">
        <v>1223</v>
      </c>
      <c r="F126" s="217" t="s">
        <v>1224</v>
      </c>
      <c r="G126" s="218" t="s">
        <v>301</v>
      </c>
      <c r="H126" s="219">
        <v>6.8600000000000003</v>
      </c>
      <c r="I126" s="220"/>
      <c r="J126" s="221">
        <f>ROUND(I126*H126,2)</f>
        <v>0</v>
      </c>
      <c r="K126" s="217" t="s">
        <v>302</v>
      </c>
      <c r="L126" s="46"/>
      <c r="M126" s="222" t="s">
        <v>21</v>
      </c>
      <c r="N126" s="223" t="s">
        <v>43</v>
      </c>
      <c r="O126" s="86"/>
      <c r="P126" s="224">
        <f>O126*H126</f>
        <v>0</v>
      </c>
      <c r="Q126" s="224">
        <v>0.018380000000000001</v>
      </c>
      <c r="R126" s="224">
        <f>Q126*H126</f>
        <v>0.1260868</v>
      </c>
      <c r="S126" s="224">
        <v>0</v>
      </c>
      <c r="T126" s="225">
        <f>S126*H126</f>
        <v>0</v>
      </c>
      <c r="U126" s="40"/>
      <c r="V126" s="40"/>
      <c r="W126" s="40"/>
      <c r="X126" s="40"/>
      <c r="Y126" s="40"/>
      <c r="Z126" s="40"/>
      <c r="AA126" s="40"/>
      <c r="AB126" s="40"/>
      <c r="AC126" s="40"/>
      <c r="AD126" s="40"/>
      <c r="AE126" s="40"/>
      <c r="AR126" s="226" t="s">
        <v>303</v>
      </c>
      <c r="AT126" s="226" t="s">
        <v>298</v>
      </c>
      <c r="AU126" s="226" t="s">
        <v>81</v>
      </c>
      <c r="AY126" s="19" t="s">
        <v>295</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303</v>
      </c>
      <c r="BM126" s="226" t="s">
        <v>2665</v>
      </c>
    </row>
    <row r="127" s="2" customFormat="1">
      <c r="A127" s="40"/>
      <c r="B127" s="41"/>
      <c r="C127" s="42"/>
      <c r="D127" s="228" t="s">
        <v>305</v>
      </c>
      <c r="E127" s="42"/>
      <c r="F127" s="229" t="s">
        <v>1226</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305</v>
      </c>
      <c r="AU127" s="19" t="s">
        <v>81</v>
      </c>
    </row>
    <row r="128" s="14" customFormat="1">
      <c r="A128" s="14"/>
      <c r="B128" s="244"/>
      <c r="C128" s="245"/>
      <c r="D128" s="235" t="s">
        <v>307</v>
      </c>
      <c r="E128" s="246" t="s">
        <v>21</v>
      </c>
      <c r="F128" s="247" t="s">
        <v>2367</v>
      </c>
      <c r="G128" s="245"/>
      <c r="H128" s="248">
        <v>2.8799999999999999</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307</v>
      </c>
      <c r="AU128" s="254" t="s">
        <v>81</v>
      </c>
      <c r="AV128" s="14" t="s">
        <v>81</v>
      </c>
      <c r="AW128" s="14" t="s">
        <v>33</v>
      </c>
      <c r="AX128" s="14" t="s">
        <v>72</v>
      </c>
      <c r="AY128" s="254" t="s">
        <v>295</v>
      </c>
    </row>
    <row r="129" s="14" customFormat="1">
      <c r="A129" s="14"/>
      <c r="B129" s="244"/>
      <c r="C129" s="245"/>
      <c r="D129" s="235" t="s">
        <v>307</v>
      </c>
      <c r="E129" s="246" t="s">
        <v>21</v>
      </c>
      <c r="F129" s="247" t="s">
        <v>2532</v>
      </c>
      <c r="G129" s="245"/>
      <c r="H129" s="248">
        <v>3.98</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307</v>
      </c>
      <c r="AU129" s="254" t="s">
        <v>81</v>
      </c>
      <c r="AV129" s="14" t="s">
        <v>81</v>
      </c>
      <c r="AW129" s="14" t="s">
        <v>33</v>
      </c>
      <c r="AX129" s="14" t="s">
        <v>72</v>
      </c>
      <c r="AY129" s="254" t="s">
        <v>295</v>
      </c>
    </row>
    <row r="130" s="15" customFormat="1">
      <c r="A130" s="15"/>
      <c r="B130" s="255"/>
      <c r="C130" s="256"/>
      <c r="D130" s="235" t="s">
        <v>307</v>
      </c>
      <c r="E130" s="257" t="s">
        <v>21</v>
      </c>
      <c r="F130" s="258" t="s">
        <v>312</v>
      </c>
      <c r="G130" s="256"/>
      <c r="H130" s="259">
        <v>6.8600000000000003</v>
      </c>
      <c r="I130" s="260"/>
      <c r="J130" s="256"/>
      <c r="K130" s="256"/>
      <c r="L130" s="261"/>
      <c r="M130" s="262"/>
      <c r="N130" s="263"/>
      <c r="O130" s="263"/>
      <c r="P130" s="263"/>
      <c r="Q130" s="263"/>
      <c r="R130" s="263"/>
      <c r="S130" s="263"/>
      <c r="T130" s="264"/>
      <c r="U130" s="15"/>
      <c r="V130" s="15"/>
      <c r="W130" s="15"/>
      <c r="X130" s="15"/>
      <c r="Y130" s="15"/>
      <c r="Z130" s="15"/>
      <c r="AA130" s="15"/>
      <c r="AB130" s="15"/>
      <c r="AC130" s="15"/>
      <c r="AD130" s="15"/>
      <c r="AE130" s="15"/>
      <c r="AT130" s="265" t="s">
        <v>307</v>
      </c>
      <c r="AU130" s="265" t="s">
        <v>81</v>
      </c>
      <c r="AV130" s="15" t="s">
        <v>303</v>
      </c>
      <c r="AW130" s="15" t="s">
        <v>33</v>
      </c>
      <c r="AX130" s="15" t="s">
        <v>79</v>
      </c>
      <c r="AY130" s="265" t="s">
        <v>295</v>
      </c>
    </row>
    <row r="131" s="2" customFormat="1" ht="44.25" customHeight="1">
      <c r="A131" s="40"/>
      <c r="B131" s="41"/>
      <c r="C131" s="215" t="s">
        <v>332</v>
      </c>
      <c r="D131" s="215" t="s">
        <v>298</v>
      </c>
      <c r="E131" s="216" t="s">
        <v>1234</v>
      </c>
      <c r="F131" s="217" t="s">
        <v>1235</v>
      </c>
      <c r="G131" s="218" t="s">
        <v>301</v>
      </c>
      <c r="H131" s="219">
        <v>13.720000000000001</v>
      </c>
      <c r="I131" s="220"/>
      <c r="J131" s="221">
        <f>ROUND(I131*H131,2)</f>
        <v>0</v>
      </c>
      <c r="K131" s="217" t="s">
        <v>302</v>
      </c>
      <c r="L131" s="46"/>
      <c r="M131" s="222" t="s">
        <v>21</v>
      </c>
      <c r="N131" s="223" t="s">
        <v>43</v>
      </c>
      <c r="O131" s="86"/>
      <c r="P131" s="224">
        <f>O131*H131</f>
        <v>0</v>
      </c>
      <c r="Q131" s="224">
        <v>0.0079000000000000008</v>
      </c>
      <c r="R131" s="224">
        <f>Q131*H131</f>
        <v>0.10838800000000001</v>
      </c>
      <c r="S131" s="224">
        <v>0</v>
      </c>
      <c r="T131" s="225">
        <f>S131*H131</f>
        <v>0</v>
      </c>
      <c r="U131" s="40"/>
      <c r="V131" s="40"/>
      <c r="W131" s="40"/>
      <c r="X131" s="40"/>
      <c r="Y131" s="40"/>
      <c r="Z131" s="40"/>
      <c r="AA131" s="40"/>
      <c r="AB131" s="40"/>
      <c r="AC131" s="40"/>
      <c r="AD131" s="40"/>
      <c r="AE131" s="40"/>
      <c r="AR131" s="226" t="s">
        <v>303</v>
      </c>
      <c r="AT131" s="226" t="s">
        <v>298</v>
      </c>
      <c r="AU131" s="226" t="s">
        <v>81</v>
      </c>
      <c r="AY131" s="19" t="s">
        <v>295</v>
      </c>
      <c r="BE131" s="227">
        <f>IF(N131="základní",J131,0)</f>
        <v>0</v>
      </c>
      <c r="BF131" s="227">
        <f>IF(N131="snížená",J131,0)</f>
        <v>0</v>
      </c>
      <c r="BG131" s="227">
        <f>IF(N131="zákl. přenesená",J131,0)</f>
        <v>0</v>
      </c>
      <c r="BH131" s="227">
        <f>IF(N131="sníž. přenesená",J131,0)</f>
        <v>0</v>
      </c>
      <c r="BI131" s="227">
        <f>IF(N131="nulová",J131,0)</f>
        <v>0</v>
      </c>
      <c r="BJ131" s="19" t="s">
        <v>79</v>
      </c>
      <c r="BK131" s="227">
        <f>ROUND(I131*H131,2)</f>
        <v>0</v>
      </c>
      <c r="BL131" s="19" t="s">
        <v>303</v>
      </c>
      <c r="BM131" s="226" t="s">
        <v>2666</v>
      </c>
    </row>
    <row r="132" s="2" customFormat="1">
      <c r="A132" s="40"/>
      <c r="B132" s="41"/>
      <c r="C132" s="42"/>
      <c r="D132" s="228" t="s">
        <v>305</v>
      </c>
      <c r="E132" s="42"/>
      <c r="F132" s="229" t="s">
        <v>1237</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305</v>
      </c>
      <c r="AU132" s="19" t="s">
        <v>81</v>
      </c>
    </row>
    <row r="133" s="14" customFormat="1">
      <c r="A133" s="14"/>
      <c r="B133" s="244"/>
      <c r="C133" s="245"/>
      <c r="D133" s="235" t="s">
        <v>307</v>
      </c>
      <c r="E133" s="246" t="s">
        <v>21</v>
      </c>
      <c r="F133" s="247" t="s">
        <v>2667</v>
      </c>
      <c r="G133" s="245"/>
      <c r="H133" s="248">
        <v>13.720000000000001</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307</v>
      </c>
      <c r="AU133" s="254" t="s">
        <v>81</v>
      </c>
      <c r="AV133" s="14" t="s">
        <v>81</v>
      </c>
      <c r="AW133" s="14" t="s">
        <v>33</v>
      </c>
      <c r="AX133" s="14" t="s">
        <v>72</v>
      </c>
      <c r="AY133" s="254" t="s">
        <v>295</v>
      </c>
    </row>
    <row r="134" s="15" customFormat="1">
      <c r="A134" s="15"/>
      <c r="B134" s="255"/>
      <c r="C134" s="256"/>
      <c r="D134" s="235" t="s">
        <v>307</v>
      </c>
      <c r="E134" s="257" t="s">
        <v>21</v>
      </c>
      <c r="F134" s="258" t="s">
        <v>312</v>
      </c>
      <c r="G134" s="256"/>
      <c r="H134" s="259">
        <v>13.720000000000001</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307</v>
      </c>
      <c r="AU134" s="265" t="s">
        <v>81</v>
      </c>
      <c r="AV134" s="15" t="s">
        <v>303</v>
      </c>
      <c r="AW134" s="15" t="s">
        <v>33</v>
      </c>
      <c r="AX134" s="15" t="s">
        <v>79</v>
      </c>
      <c r="AY134" s="265" t="s">
        <v>295</v>
      </c>
    </row>
    <row r="135" s="2" customFormat="1" ht="49.05" customHeight="1">
      <c r="A135" s="40"/>
      <c r="B135" s="41"/>
      <c r="C135" s="215" t="s">
        <v>338</v>
      </c>
      <c r="D135" s="215" t="s">
        <v>298</v>
      </c>
      <c r="E135" s="216" t="s">
        <v>2372</v>
      </c>
      <c r="F135" s="217" t="s">
        <v>2373</v>
      </c>
      <c r="G135" s="218" t="s">
        <v>301</v>
      </c>
      <c r="H135" s="219">
        <v>12.9</v>
      </c>
      <c r="I135" s="220"/>
      <c r="J135" s="221">
        <f>ROUND(I135*H135,2)</f>
        <v>0</v>
      </c>
      <c r="K135" s="217" t="s">
        <v>302</v>
      </c>
      <c r="L135" s="46"/>
      <c r="M135" s="222" t="s">
        <v>21</v>
      </c>
      <c r="N135" s="223" t="s">
        <v>43</v>
      </c>
      <c r="O135" s="86"/>
      <c r="P135" s="224">
        <f>O135*H135</f>
        <v>0</v>
      </c>
      <c r="Q135" s="224">
        <v>0.017000000000000001</v>
      </c>
      <c r="R135" s="224">
        <f>Q135*H135</f>
        <v>0.21930000000000002</v>
      </c>
      <c r="S135" s="224">
        <v>0</v>
      </c>
      <c r="T135" s="225">
        <f>S135*H135</f>
        <v>0</v>
      </c>
      <c r="U135" s="40"/>
      <c r="V135" s="40"/>
      <c r="W135" s="40"/>
      <c r="X135" s="40"/>
      <c r="Y135" s="40"/>
      <c r="Z135" s="40"/>
      <c r="AA135" s="40"/>
      <c r="AB135" s="40"/>
      <c r="AC135" s="40"/>
      <c r="AD135" s="40"/>
      <c r="AE135" s="40"/>
      <c r="AR135" s="226" t="s">
        <v>303</v>
      </c>
      <c r="AT135" s="226" t="s">
        <v>298</v>
      </c>
      <c r="AU135" s="226" t="s">
        <v>81</v>
      </c>
      <c r="AY135" s="19" t="s">
        <v>295</v>
      </c>
      <c r="BE135" s="227">
        <f>IF(N135="základní",J135,0)</f>
        <v>0</v>
      </c>
      <c r="BF135" s="227">
        <f>IF(N135="snížená",J135,0)</f>
        <v>0</v>
      </c>
      <c r="BG135" s="227">
        <f>IF(N135="zákl. přenesená",J135,0)</f>
        <v>0</v>
      </c>
      <c r="BH135" s="227">
        <f>IF(N135="sníž. přenesená",J135,0)</f>
        <v>0</v>
      </c>
      <c r="BI135" s="227">
        <f>IF(N135="nulová",J135,0)</f>
        <v>0</v>
      </c>
      <c r="BJ135" s="19" t="s">
        <v>79</v>
      </c>
      <c r="BK135" s="227">
        <f>ROUND(I135*H135,2)</f>
        <v>0</v>
      </c>
      <c r="BL135" s="19" t="s">
        <v>303</v>
      </c>
      <c r="BM135" s="226" t="s">
        <v>2668</v>
      </c>
    </row>
    <row r="136" s="2" customFormat="1">
      <c r="A136" s="40"/>
      <c r="B136" s="41"/>
      <c r="C136" s="42"/>
      <c r="D136" s="228" t="s">
        <v>305</v>
      </c>
      <c r="E136" s="42"/>
      <c r="F136" s="229" t="s">
        <v>2375</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305</v>
      </c>
      <c r="AU136" s="19" t="s">
        <v>81</v>
      </c>
    </row>
    <row r="137" s="14" customFormat="1">
      <c r="A137" s="14"/>
      <c r="B137" s="244"/>
      <c r="C137" s="245"/>
      <c r="D137" s="235" t="s">
        <v>307</v>
      </c>
      <c r="E137" s="246" t="s">
        <v>21</v>
      </c>
      <c r="F137" s="247" t="s">
        <v>2537</v>
      </c>
      <c r="G137" s="245"/>
      <c r="H137" s="248">
        <v>12.9</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307</v>
      </c>
      <c r="AU137" s="254" t="s">
        <v>81</v>
      </c>
      <c r="AV137" s="14" t="s">
        <v>81</v>
      </c>
      <c r="AW137" s="14" t="s">
        <v>33</v>
      </c>
      <c r="AX137" s="14" t="s">
        <v>72</v>
      </c>
      <c r="AY137" s="254" t="s">
        <v>295</v>
      </c>
    </row>
    <row r="138" s="15" customFormat="1">
      <c r="A138" s="15"/>
      <c r="B138" s="255"/>
      <c r="C138" s="256"/>
      <c r="D138" s="235" t="s">
        <v>307</v>
      </c>
      <c r="E138" s="257" t="s">
        <v>21</v>
      </c>
      <c r="F138" s="258" t="s">
        <v>312</v>
      </c>
      <c r="G138" s="256"/>
      <c r="H138" s="259">
        <v>12.9</v>
      </c>
      <c r="I138" s="260"/>
      <c r="J138" s="256"/>
      <c r="K138" s="256"/>
      <c r="L138" s="261"/>
      <c r="M138" s="262"/>
      <c r="N138" s="263"/>
      <c r="O138" s="263"/>
      <c r="P138" s="263"/>
      <c r="Q138" s="263"/>
      <c r="R138" s="263"/>
      <c r="S138" s="263"/>
      <c r="T138" s="264"/>
      <c r="U138" s="15"/>
      <c r="V138" s="15"/>
      <c r="W138" s="15"/>
      <c r="X138" s="15"/>
      <c r="Y138" s="15"/>
      <c r="Z138" s="15"/>
      <c r="AA138" s="15"/>
      <c r="AB138" s="15"/>
      <c r="AC138" s="15"/>
      <c r="AD138" s="15"/>
      <c r="AE138" s="15"/>
      <c r="AT138" s="265" t="s">
        <v>307</v>
      </c>
      <c r="AU138" s="265" t="s">
        <v>81</v>
      </c>
      <c r="AV138" s="15" t="s">
        <v>303</v>
      </c>
      <c r="AW138" s="15" t="s">
        <v>33</v>
      </c>
      <c r="AX138" s="15" t="s">
        <v>79</v>
      </c>
      <c r="AY138" s="265" t="s">
        <v>295</v>
      </c>
    </row>
    <row r="139" s="2" customFormat="1" ht="49.05" customHeight="1">
      <c r="A139" s="40"/>
      <c r="B139" s="41"/>
      <c r="C139" s="215" t="s">
        <v>345</v>
      </c>
      <c r="D139" s="215" t="s">
        <v>298</v>
      </c>
      <c r="E139" s="216" t="s">
        <v>2377</v>
      </c>
      <c r="F139" s="217" t="s">
        <v>2378</v>
      </c>
      <c r="G139" s="218" t="s">
        <v>301</v>
      </c>
      <c r="H139" s="219">
        <v>35.866999999999997</v>
      </c>
      <c r="I139" s="220"/>
      <c r="J139" s="221">
        <f>ROUND(I139*H139,2)</f>
        <v>0</v>
      </c>
      <c r="K139" s="217" t="s">
        <v>302</v>
      </c>
      <c r="L139" s="46"/>
      <c r="M139" s="222" t="s">
        <v>21</v>
      </c>
      <c r="N139" s="223" t="s">
        <v>43</v>
      </c>
      <c r="O139" s="86"/>
      <c r="P139" s="224">
        <f>O139*H139</f>
        <v>0</v>
      </c>
      <c r="Q139" s="224">
        <v>0.017000000000000001</v>
      </c>
      <c r="R139" s="224">
        <f>Q139*H139</f>
        <v>0.60973900000000003</v>
      </c>
      <c r="S139" s="224">
        <v>0</v>
      </c>
      <c r="T139" s="225">
        <f>S139*H139</f>
        <v>0</v>
      </c>
      <c r="U139" s="40"/>
      <c r="V139" s="40"/>
      <c r="W139" s="40"/>
      <c r="X139" s="40"/>
      <c r="Y139" s="40"/>
      <c r="Z139" s="40"/>
      <c r="AA139" s="40"/>
      <c r="AB139" s="40"/>
      <c r="AC139" s="40"/>
      <c r="AD139" s="40"/>
      <c r="AE139" s="40"/>
      <c r="AR139" s="226" t="s">
        <v>303</v>
      </c>
      <c r="AT139" s="226" t="s">
        <v>298</v>
      </c>
      <c r="AU139" s="226" t="s">
        <v>81</v>
      </c>
      <c r="AY139" s="19" t="s">
        <v>295</v>
      </c>
      <c r="BE139" s="227">
        <f>IF(N139="základní",J139,0)</f>
        <v>0</v>
      </c>
      <c r="BF139" s="227">
        <f>IF(N139="snížená",J139,0)</f>
        <v>0</v>
      </c>
      <c r="BG139" s="227">
        <f>IF(N139="zákl. přenesená",J139,0)</f>
        <v>0</v>
      </c>
      <c r="BH139" s="227">
        <f>IF(N139="sníž. přenesená",J139,0)</f>
        <v>0</v>
      </c>
      <c r="BI139" s="227">
        <f>IF(N139="nulová",J139,0)</f>
        <v>0</v>
      </c>
      <c r="BJ139" s="19" t="s">
        <v>79</v>
      </c>
      <c r="BK139" s="227">
        <f>ROUND(I139*H139,2)</f>
        <v>0</v>
      </c>
      <c r="BL139" s="19" t="s">
        <v>303</v>
      </c>
      <c r="BM139" s="226" t="s">
        <v>2669</v>
      </c>
    </row>
    <row r="140" s="2" customFormat="1">
      <c r="A140" s="40"/>
      <c r="B140" s="41"/>
      <c r="C140" s="42"/>
      <c r="D140" s="228" t="s">
        <v>305</v>
      </c>
      <c r="E140" s="42"/>
      <c r="F140" s="229" t="s">
        <v>2380</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305</v>
      </c>
      <c r="AU140" s="19" t="s">
        <v>81</v>
      </c>
    </row>
    <row r="141" s="13" customFormat="1">
      <c r="A141" s="13"/>
      <c r="B141" s="233"/>
      <c r="C141" s="234"/>
      <c r="D141" s="235" t="s">
        <v>307</v>
      </c>
      <c r="E141" s="236" t="s">
        <v>21</v>
      </c>
      <c r="F141" s="237" t="s">
        <v>2381</v>
      </c>
      <c r="G141" s="234"/>
      <c r="H141" s="236" t="s">
        <v>21</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307</v>
      </c>
      <c r="AU141" s="243" t="s">
        <v>81</v>
      </c>
      <c r="AV141" s="13" t="s">
        <v>79</v>
      </c>
      <c r="AW141" s="13" t="s">
        <v>33</v>
      </c>
      <c r="AX141" s="13" t="s">
        <v>72</v>
      </c>
      <c r="AY141" s="243" t="s">
        <v>295</v>
      </c>
    </row>
    <row r="142" s="14" customFormat="1">
      <c r="A142" s="14"/>
      <c r="B142" s="244"/>
      <c r="C142" s="245"/>
      <c r="D142" s="235" t="s">
        <v>307</v>
      </c>
      <c r="E142" s="246" t="s">
        <v>21</v>
      </c>
      <c r="F142" s="247" t="s">
        <v>2539</v>
      </c>
      <c r="G142" s="245"/>
      <c r="H142" s="248">
        <v>4.665</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307</v>
      </c>
      <c r="AU142" s="254" t="s">
        <v>81</v>
      </c>
      <c r="AV142" s="14" t="s">
        <v>81</v>
      </c>
      <c r="AW142" s="14" t="s">
        <v>33</v>
      </c>
      <c r="AX142" s="14" t="s">
        <v>72</v>
      </c>
      <c r="AY142" s="254" t="s">
        <v>295</v>
      </c>
    </row>
    <row r="143" s="13" customFormat="1">
      <c r="A143" s="13"/>
      <c r="B143" s="233"/>
      <c r="C143" s="234"/>
      <c r="D143" s="235" t="s">
        <v>307</v>
      </c>
      <c r="E143" s="236" t="s">
        <v>21</v>
      </c>
      <c r="F143" s="237" t="s">
        <v>2383</v>
      </c>
      <c r="G143" s="234"/>
      <c r="H143" s="236" t="s">
        <v>21</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307</v>
      </c>
      <c r="AU143" s="243" t="s">
        <v>81</v>
      </c>
      <c r="AV143" s="13" t="s">
        <v>79</v>
      </c>
      <c r="AW143" s="13" t="s">
        <v>33</v>
      </c>
      <c r="AX143" s="13" t="s">
        <v>72</v>
      </c>
      <c r="AY143" s="243" t="s">
        <v>295</v>
      </c>
    </row>
    <row r="144" s="14" customFormat="1">
      <c r="A144" s="14"/>
      <c r="B144" s="244"/>
      <c r="C144" s="245"/>
      <c r="D144" s="235" t="s">
        <v>307</v>
      </c>
      <c r="E144" s="246" t="s">
        <v>21</v>
      </c>
      <c r="F144" s="247" t="s">
        <v>2540</v>
      </c>
      <c r="G144" s="245"/>
      <c r="H144" s="248">
        <v>30.577000000000002</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307</v>
      </c>
      <c r="AU144" s="254" t="s">
        <v>81</v>
      </c>
      <c r="AV144" s="14" t="s">
        <v>81</v>
      </c>
      <c r="AW144" s="14" t="s">
        <v>33</v>
      </c>
      <c r="AX144" s="14" t="s">
        <v>72</v>
      </c>
      <c r="AY144" s="254" t="s">
        <v>295</v>
      </c>
    </row>
    <row r="145" s="14" customFormat="1">
      <c r="A145" s="14"/>
      <c r="B145" s="244"/>
      <c r="C145" s="245"/>
      <c r="D145" s="235" t="s">
        <v>307</v>
      </c>
      <c r="E145" s="246" t="s">
        <v>21</v>
      </c>
      <c r="F145" s="247" t="s">
        <v>2385</v>
      </c>
      <c r="G145" s="245"/>
      <c r="H145" s="248">
        <v>0.625</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307</v>
      </c>
      <c r="AU145" s="254" t="s">
        <v>81</v>
      </c>
      <c r="AV145" s="14" t="s">
        <v>81</v>
      </c>
      <c r="AW145" s="14" t="s">
        <v>33</v>
      </c>
      <c r="AX145" s="14" t="s">
        <v>72</v>
      </c>
      <c r="AY145" s="254" t="s">
        <v>295</v>
      </c>
    </row>
    <row r="146" s="15" customFormat="1">
      <c r="A146" s="15"/>
      <c r="B146" s="255"/>
      <c r="C146" s="256"/>
      <c r="D146" s="235" t="s">
        <v>307</v>
      </c>
      <c r="E146" s="257" t="s">
        <v>21</v>
      </c>
      <c r="F146" s="258" t="s">
        <v>312</v>
      </c>
      <c r="G146" s="256"/>
      <c r="H146" s="259">
        <v>35.866999999999997</v>
      </c>
      <c r="I146" s="260"/>
      <c r="J146" s="256"/>
      <c r="K146" s="256"/>
      <c r="L146" s="261"/>
      <c r="M146" s="262"/>
      <c r="N146" s="263"/>
      <c r="O146" s="263"/>
      <c r="P146" s="263"/>
      <c r="Q146" s="263"/>
      <c r="R146" s="263"/>
      <c r="S146" s="263"/>
      <c r="T146" s="264"/>
      <c r="U146" s="15"/>
      <c r="V146" s="15"/>
      <c r="W146" s="15"/>
      <c r="X146" s="15"/>
      <c r="Y146" s="15"/>
      <c r="Z146" s="15"/>
      <c r="AA146" s="15"/>
      <c r="AB146" s="15"/>
      <c r="AC146" s="15"/>
      <c r="AD146" s="15"/>
      <c r="AE146" s="15"/>
      <c r="AT146" s="265" t="s">
        <v>307</v>
      </c>
      <c r="AU146" s="265" t="s">
        <v>81</v>
      </c>
      <c r="AV146" s="15" t="s">
        <v>303</v>
      </c>
      <c r="AW146" s="15" t="s">
        <v>33</v>
      </c>
      <c r="AX146" s="15" t="s">
        <v>79</v>
      </c>
      <c r="AY146" s="265" t="s">
        <v>295</v>
      </c>
    </row>
    <row r="147" s="2" customFormat="1" ht="37.8" customHeight="1">
      <c r="A147" s="40"/>
      <c r="B147" s="41"/>
      <c r="C147" s="215" t="s">
        <v>351</v>
      </c>
      <c r="D147" s="215" t="s">
        <v>298</v>
      </c>
      <c r="E147" s="216" t="s">
        <v>1239</v>
      </c>
      <c r="F147" s="217" t="s">
        <v>1240</v>
      </c>
      <c r="G147" s="218" t="s">
        <v>301</v>
      </c>
      <c r="H147" s="219">
        <v>3.8999999999999999</v>
      </c>
      <c r="I147" s="220"/>
      <c r="J147" s="221">
        <f>ROUND(I147*H147,2)</f>
        <v>0</v>
      </c>
      <c r="K147" s="217" t="s">
        <v>302</v>
      </c>
      <c r="L147" s="46"/>
      <c r="M147" s="222" t="s">
        <v>21</v>
      </c>
      <c r="N147" s="223" t="s">
        <v>43</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303</v>
      </c>
      <c r="AT147" s="226" t="s">
        <v>298</v>
      </c>
      <c r="AU147" s="226" t="s">
        <v>81</v>
      </c>
      <c r="AY147" s="19" t="s">
        <v>295</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303</v>
      </c>
      <c r="BM147" s="226" t="s">
        <v>2670</v>
      </c>
    </row>
    <row r="148" s="2" customFormat="1">
      <c r="A148" s="40"/>
      <c r="B148" s="41"/>
      <c r="C148" s="42"/>
      <c r="D148" s="228" t="s">
        <v>305</v>
      </c>
      <c r="E148" s="42"/>
      <c r="F148" s="229" t="s">
        <v>1242</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305</v>
      </c>
      <c r="AU148" s="19" t="s">
        <v>81</v>
      </c>
    </row>
    <row r="149" s="14" customFormat="1">
      <c r="A149" s="14"/>
      <c r="B149" s="244"/>
      <c r="C149" s="245"/>
      <c r="D149" s="235" t="s">
        <v>307</v>
      </c>
      <c r="E149" s="246" t="s">
        <v>21</v>
      </c>
      <c r="F149" s="247" t="s">
        <v>2387</v>
      </c>
      <c r="G149" s="245"/>
      <c r="H149" s="248">
        <v>2.25</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307</v>
      </c>
      <c r="AU149" s="254" t="s">
        <v>81</v>
      </c>
      <c r="AV149" s="14" t="s">
        <v>81</v>
      </c>
      <c r="AW149" s="14" t="s">
        <v>33</v>
      </c>
      <c r="AX149" s="14" t="s">
        <v>72</v>
      </c>
      <c r="AY149" s="254" t="s">
        <v>295</v>
      </c>
    </row>
    <row r="150" s="14" customFormat="1">
      <c r="A150" s="14"/>
      <c r="B150" s="244"/>
      <c r="C150" s="245"/>
      <c r="D150" s="235" t="s">
        <v>307</v>
      </c>
      <c r="E150" s="246" t="s">
        <v>21</v>
      </c>
      <c r="F150" s="247" t="s">
        <v>2388</v>
      </c>
      <c r="G150" s="245"/>
      <c r="H150" s="248">
        <v>1.6499999999999999</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307</v>
      </c>
      <c r="AU150" s="254" t="s">
        <v>81</v>
      </c>
      <c r="AV150" s="14" t="s">
        <v>81</v>
      </c>
      <c r="AW150" s="14" t="s">
        <v>33</v>
      </c>
      <c r="AX150" s="14" t="s">
        <v>72</v>
      </c>
      <c r="AY150" s="254" t="s">
        <v>295</v>
      </c>
    </row>
    <row r="151" s="15" customFormat="1">
      <c r="A151" s="15"/>
      <c r="B151" s="255"/>
      <c r="C151" s="256"/>
      <c r="D151" s="235" t="s">
        <v>307</v>
      </c>
      <c r="E151" s="257" t="s">
        <v>21</v>
      </c>
      <c r="F151" s="258" t="s">
        <v>312</v>
      </c>
      <c r="G151" s="256"/>
      <c r="H151" s="259">
        <v>3.8999999999999999</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307</v>
      </c>
      <c r="AU151" s="265" t="s">
        <v>81</v>
      </c>
      <c r="AV151" s="15" t="s">
        <v>303</v>
      </c>
      <c r="AW151" s="15" t="s">
        <v>33</v>
      </c>
      <c r="AX151" s="15" t="s">
        <v>79</v>
      </c>
      <c r="AY151" s="265" t="s">
        <v>295</v>
      </c>
    </row>
    <row r="152" s="2" customFormat="1" ht="33" customHeight="1">
      <c r="A152" s="40"/>
      <c r="B152" s="41"/>
      <c r="C152" s="215" t="s">
        <v>296</v>
      </c>
      <c r="D152" s="215" t="s">
        <v>298</v>
      </c>
      <c r="E152" s="216" t="s">
        <v>1244</v>
      </c>
      <c r="F152" s="217" t="s">
        <v>1245</v>
      </c>
      <c r="G152" s="218" t="s">
        <v>315</v>
      </c>
      <c r="H152" s="219">
        <v>1.016</v>
      </c>
      <c r="I152" s="220"/>
      <c r="J152" s="221">
        <f>ROUND(I152*H152,2)</f>
        <v>0</v>
      </c>
      <c r="K152" s="217" t="s">
        <v>302</v>
      </c>
      <c r="L152" s="46"/>
      <c r="M152" s="222" t="s">
        <v>21</v>
      </c>
      <c r="N152" s="223" t="s">
        <v>43</v>
      </c>
      <c r="O152" s="86"/>
      <c r="P152" s="224">
        <f>O152*H152</f>
        <v>0</v>
      </c>
      <c r="Q152" s="224">
        <v>2.3010199999999998</v>
      </c>
      <c r="R152" s="224">
        <f>Q152*H152</f>
        <v>2.3378363200000001</v>
      </c>
      <c r="S152" s="224">
        <v>0</v>
      </c>
      <c r="T152" s="225">
        <f>S152*H152</f>
        <v>0</v>
      </c>
      <c r="U152" s="40"/>
      <c r="V152" s="40"/>
      <c r="W152" s="40"/>
      <c r="X152" s="40"/>
      <c r="Y152" s="40"/>
      <c r="Z152" s="40"/>
      <c r="AA152" s="40"/>
      <c r="AB152" s="40"/>
      <c r="AC152" s="40"/>
      <c r="AD152" s="40"/>
      <c r="AE152" s="40"/>
      <c r="AR152" s="226" t="s">
        <v>303</v>
      </c>
      <c r="AT152" s="226" t="s">
        <v>298</v>
      </c>
      <c r="AU152" s="226" t="s">
        <v>81</v>
      </c>
      <c r="AY152" s="19" t="s">
        <v>295</v>
      </c>
      <c r="BE152" s="227">
        <f>IF(N152="základní",J152,0)</f>
        <v>0</v>
      </c>
      <c r="BF152" s="227">
        <f>IF(N152="snížená",J152,0)</f>
        <v>0</v>
      </c>
      <c r="BG152" s="227">
        <f>IF(N152="zákl. přenesená",J152,0)</f>
        <v>0</v>
      </c>
      <c r="BH152" s="227">
        <f>IF(N152="sníž. přenesená",J152,0)</f>
        <v>0</v>
      </c>
      <c r="BI152" s="227">
        <f>IF(N152="nulová",J152,0)</f>
        <v>0</v>
      </c>
      <c r="BJ152" s="19" t="s">
        <v>79</v>
      </c>
      <c r="BK152" s="227">
        <f>ROUND(I152*H152,2)</f>
        <v>0</v>
      </c>
      <c r="BL152" s="19" t="s">
        <v>303</v>
      </c>
      <c r="BM152" s="226" t="s">
        <v>2671</v>
      </c>
    </row>
    <row r="153" s="2" customFormat="1">
      <c r="A153" s="40"/>
      <c r="B153" s="41"/>
      <c r="C153" s="42"/>
      <c r="D153" s="228" t="s">
        <v>305</v>
      </c>
      <c r="E153" s="42"/>
      <c r="F153" s="229" t="s">
        <v>1247</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305</v>
      </c>
      <c r="AU153" s="19" t="s">
        <v>81</v>
      </c>
    </row>
    <row r="154" s="13" customFormat="1">
      <c r="A154" s="13"/>
      <c r="B154" s="233"/>
      <c r="C154" s="234"/>
      <c r="D154" s="235" t="s">
        <v>307</v>
      </c>
      <c r="E154" s="236" t="s">
        <v>21</v>
      </c>
      <c r="F154" s="237" t="s">
        <v>2390</v>
      </c>
      <c r="G154" s="234"/>
      <c r="H154" s="236" t="s">
        <v>21</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307</v>
      </c>
      <c r="AU154" s="243" t="s">
        <v>81</v>
      </c>
      <c r="AV154" s="13" t="s">
        <v>79</v>
      </c>
      <c r="AW154" s="13" t="s">
        <v>33</v>
      </c>
      <c r="AX154" s="13" t="s">
        <v>72</v>
      </c>
      <c r="AY154" s="243" t="s">
        <v>295</v>
      </c>
    </row>
    <row r="155" s="14" customFormat="1">
      <c r="A155" s="14"/>
      <c r="B155" s="244"/>
      <c r="C155" s="245"/>
      <c r="D155" s="235" t="s">
        <v>307</v>
      </c>
      <c r="E155" s="246" t="s">
        <v>21</v>
      </c>
      <c r="F155" s="247" t="s">
        <v>2544</v>
      </c>
      <c r="G155" s="245"/>
      <c r="H155" s="248">
        <v>0.61899999999999999</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307</v>
      </c>
      <c r="AU155" s="254" t="s">
        <v>81</v>
      </c>
      <c r="AV155" s="14" t="s">
        <v>81</v>
      </c>
      <c r="AW155" s="14" t="s">
        <v>33</v>
      </c>
      <c r="AX155" s="14" t="s">
        <v>72</v>
      </c>
      <c r="AY155" s="254" t="s">
        <v>295</v>
      </c>
    </row>
    <row r="156" s="16" customFormat="1">
      <c r="A156" s="16"/>
      <c r="B156" s="270"/>
      <c r="C156" s="271"/>
      <c r="D156" s="235" t="s">
        <v>307</v>
      </c>
      <c r="E156" s="272" t="s">
        <v>21</v>
      </c>
      <c r="F156" s="273" t="s">
        <v>433</v>
      </c>
      <c r="G156" s="271"/>
      <c r="H156" s="274">
        <v>0.61899999999999999</v>
      </c>
      <c r="I156" s="275"/>
      <c r="J156" s="271"/>
      <c r="K156" s="271"/>
      <c r="L156" s="276"/>
      <c r="M156" s="277"/>
      <c r="N156" s="278"/>
      <c r="O156" s="278"/>
      <c r="P156" s="278"/>
      <c r="Q156" s="278"/>
      <c r="R156" s="278"/>
      <c r="S156" s="278"/>
      <c r="T156" s="279"/>
      <c r="U156" s="16"/>
      <c r="V156" s="16"/>
      <c r="W156" s="16"/>
      <c r="X156" s="16"/>
      <c r="Y156" s="16"/>
      <c r="Z156" s="16"/>
      <c r="AA156" s="16"/>
      <c r="AB156" s="16"/>
      <c r="AC156" s="16"/>
      <c r="AD156" s="16"/>
      <c r="AE156" s="16"/>
      <c r="AT156" s="280" t="s">
        <v>307</v>
      </c>
      <c r="AU156" s="280" t="s">
        <v>81</v>
      </c>
      <c r="AV156" s="16" t="s">
        <v>92</v>
      </c>
      <c r="AW156" s="16" t="s">
        <v>33</v>
      </c>
      <c r="AX156" s="16" t="s">
        <v>72</v>
      </c>
      <c r="AY156" s="280" t="s">
        <v>295</v>
      </c>
    </row>
    <row r="157" s="14" customFormat="1">
      <c r="A157" s="14"/>
      <c r="B157" s="244"/>
      <c r="C157" s="245"/>
      <c r="D157" s="235" t="s">
        <v>307</v>
      </c>
      <c r="E157" s="246" t="s">
        <v>21</v>
      </c>
      <c r="F157" s="247" t="s">
        <v>2392</v>
      </c>
      <c r="G157" s="245"/>
      <c r="H157" s="248">
        <v>0.158</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307</v>
      </c>
      <c r="AU157" s="254" t="s">
        <v>81</v>
      </c>
      <c r="AV157" s="14" t="s">
        <v>81</v>
      </c>
      <c r="AW157" s="14" t="s">
        <v>33</v>
      </c>
      <c r="AX157" s="14" t="s">
        <v>72</v>
      </c>
      <c r="AY157" s="254" t="s">
        <v>295</v>
      </c>
    </row>
    <row r="158" s="14" customFormat="1">
      <c r="A158" s="14"/>
      <c r="B158" s="244"/>
      <c r="C158" s="245"/>
      <c r="D158" s="235" t="s">
        <v>307</v>
      </c>
      <c r="E158" s="246" t="s">
        <v>21</v>
      </c>
      <c r="F158" s="247" t="s">
        <v>2546</v>
      </c>
      <c r="G158" s="245"/>
      <c r="H158" s="248">
        <v>0.23899999999999999</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307</v>
      </c>
      <c r="AU158" s="254" t="s">
        <v>81</v>
      </c>
      <c r="AV158" s="14" t="s">
        <v>81</v>
      </c>
      <c r="AW158" s="14" t="s">
        <v>33</v>
      </c>
      <c r="AX158" s="14" t="s">
        <v>72</v>
      </c>
      <c r="AY158" s="254" t="s">
        <v>295</v>
      </c>
    </row>
    <row r="159" s="16" customFormat="1">
      <c r="A159" s="16"/>
      <c r="B159" s="270"/>
      <c r="C159" s="271"/>
      <c r="D159" s="235" t="s">
        <v>307</v>
      </c>
      <c r="E159" s="272" t="s">
        <v>21</v>
      </c>
      <c r="F159" s="273" t="s">
        <v>433</v>
      </c>
      <c r="G159" s="271"/>
      <c r="H159" s="274">
        <v>0.39700000000000002</v>
      </c>
      <c r="I159" s="275"/>
      <c r="J159" s="271"/>
      <c r="K159" s="271"/>
      <c r="L159" s="276"/>
      <c r="M159" s="277"/>
      <c r="N159" s="278"/>
      <c r="O159" s="278"/>
      <c r="P159" s="278"/>
      <c r="Q159" s="278"/>
      <c r="R159" s="278"/>
      <c r="S159" s="278"/>
      <c r="T159" s="279"/>
      <c r="U159" s="16"/>
      <c r="V159" s="16"/>
      <c r="W159" s="16"/>
      <c r="X159" s="16"/>
      <c r="Y159" s="16"/>
      <c r="Z159" s="16"/>
      <c r="AA159" s="16"/>
      <c r="AB159" s="16"/>
      <c r="AC159" s="16"/>
      <c r="AD159" s="16"/>
      <c r="AE159" s="16"/>
      <c r="AT159" s="280" t="s">
        <v>307</v>
      </c>
      <c r="AU159" s="280" t="s">
        <v>81</v>
      </c>
      <c r="AV159" s="16" t="s">
        <v>92</v>
      </c>
      <c r="AW159" s="16" t="s">
        <v>33</v>
      </c>
      <c r="AX159" s="16" t="s">
        <v>72</v>
      </c>
      <c r="AY159" s="280" t="s">
        <v>295</v>
      </c>
    </row>
    <row r="160" s="15" customFormat="1">
      <c r="A160" s="15"/>
      <c r="B160" s="255"/>
      <c r="C160" s="256"/>
      <c r="D160" s="235" t="s">
        <v>307</v>
      </c>
      <c r="E160" s="257" t="s">
        <v>21</v>
      </c>
      <c r="F160" s="258" t="s">
        <v>312</v>
      </c>
      <c r="G160" s="256"/>
      <c r="H160" s="259">
        <v>1.016</v>
      </c>
      <c r="I160" s="260"/>
      <c r="J160" s="256"/>
      <c r="K160" s="256"/>
      <c r="L160" s="261"/>
      <c r="M160" s="262"/>
      <c r="N160" s="263"/>
      <c r="O160" s="263"/>
      <c r="P160" s="263"/>
      <c r="Q160" s="263"/>
      <c r="R160" s="263"/>
      <c r="S160" s="263"/>
      <c r="T160" s="264"/>
      <c r="U160" s="15"/>
      <c r="V160" s="15"/>
      <c r="W160" s="15"/>
      <c r="X160" s="15"/>
      <c r="Y160" s="15"/>
      <c r="Z160" s="15"/>
      <c r="AA160" s="15"/>
      <c r="AB160" s="15"/>
      <c r="AC160" s="15"/>
      <c r="AD160" s="15"/>
      <c r="AE160" s="15"/>
      <c r="AT160" s="265" t="s">
        <v>307</v>
      </c>
      <c r="AU160" s="265" t="s">
        <v>81</v>
      </c>
      <c r="AV160" s="15" t="s">
        <v>303</v>
      </c>
      <c r="AW160" s="15" t="s">
        <v>33</v>
      </c>
      <c r="AX160" s="15" t="s">
        <v>79</v>
      </c>
      <c r="AY160" s="265" t="s">
        <v>295</v>
      </c>
    </row>
    <row r="161" s="2" customFormat="1" ht="33" customHeight="1">
      <c r="A161" s="40"/>
      <c r="B161" s="41"/>
      <c r="C161" s="215" t="s">
        <v>361</v>
      </c>
      <c r="D161" s="215" t="s">
        <v>298</v>
      </c>
      <c r="E161" s="216" t="s">
        <v>1250</v>
      </c>
      <c r="F161" s="217" t="s">
        <v>1251</v>
      </c>
      <c r="G161" s="218" t="s">
        <v>315</v>
      </c>
      <c r="H161" s="219">
        <v>1.016</v>
      </c>
      <c r="I161" s="220"/>
      <c r="J161" s="221">
        <f>ROUND(I161*H161,2)</f>
        <v>0</v>
      </c>
      <c r="K161" s="217" t="s">
        <v>302</v>
      </c>
      <c r="L161" s="46"/>
      <c r="M161" s="222" t="s">
        <v>21</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303</v>
      </c>
      <c r="AT161" s="226" t="s">
        <v>298</v>
      </c>
      <c r="AU161" s="226" t="s">
        <v>81</v>
      </c>
      <c r="AY161" s="19" t="s">
        <v>295</v>
      </c>
      <c r="BE161" s="227">
        <f>IF(N161="základní",J161,0)</f>
        <v>0</v>
      </c>
      <c r="BF161" s="227">
        <f>IF(N161="snížená",J161,0)</f>
        <v>0</v>
      </c>
      <c r="BG161" s="227">
        <f>IF(N161="zákl. přenesená",J161,0)</f>
        <v>0</v>
      </c>
      <c r="BH161" s="227">
        <f>IF(N161="sníž. přenesená",J161,0)</f>
        <v>0</v>
      </c>
      <c r="BI161" s="227">
        <f>IF(N161="nulová",J161,0)</f>
        <v>0</v>
      </c>
      <c r="BJ161" s="19" t="s">
        <v>79</v>
      </c>
      <c r="BK161" s="227">
        <f>ROUND(I161*H161,2)</f>
        <v>0</v>
      </c>
      <c r="BL161" s="19" t="s">
        <v>303</v>
      </c>
      <c r="BM161" s="226" t="s">
        <v>2672</v>
      </c>
    </row>
    <row r="162" s="2" customFormat="1">
      <c r="A162" s="40"/>
      <c r="B162" s="41"/>
      <c r="C162" s="42"/>
      <c r="D162" s="228" t="s">
        <v>305</v>
      </c>
      <c r="E162" s="42"/>
      <c r="F162" s="229" t="s">
        <v>1253</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305</v>
      </c>
      <c r="AU162" s="19" t="s">
        <v>81</v>
      </c>
    </row>
    <row r="163" s="2" customFormat="1" ht="21.75" customHeight="1">
      <c r="A163" s="40"/>
      <c r="B163" s="41"/>
      <c r="C163" s="215" t="s">
        <v>370</v>
      </c>
      <c r="D163" s="215" t="s">
        <v>298</v>
      </c>
      <c r="E163" s="216" t="s">
        <v>1254</v>
      </c>
      <c r="F163" s="217" t="s">
        <v>1255</v>
      </c>
      <c r="G163" s="218" t="s">
        <v>348</v>
      </c>
      <c r="H163" s="219">
        <v>0.055</v>
      </c>
      <c r="I163" s="220"/>
      <c r="J163" s="221">
        <f>ROUND(I163*H163,2)</f>
        <v>0</v>
      </c>
      <c r="K163" s="217" t="s">
        <v>302</v>
      </c>
      <c r="L163" s="46"/>
      <c r="M163" s="222" t="s">
        <v>21</v>
      </c>
      <c r="N163" s="223" t="s">
        <v>43</v>
      </c>
      <c r="O163" s="86"/>
      <c r="P163" s="224">
        <f>O163*H163</f>
        <v>0</v>
      </c>
      <c r="Q163" s="224">
        <v>1.06277</v>
      </c>
      <c r="R163" s="224">
        <f>Q163*H163</f>
        <v>0.05845235</v>
      </c>
      <c r="S163" s="224">
        <v>0</v>
      </c>
      <c r="T163" s="225">
        <f>S163*H163</f>
        <v>0</v>
      </c>
      <c r="U163" s="40"/>
      <c r="V163" s="40"/>
      <c r="W163" s="40"/>
      <c r="X163" s="40"/>
      <c r="Y163" s="40"/>
      <c r="Z163" s="40"/>
      <c r="AA163" s="40"/>
      <c r="AB163" s="40"/>
      <c r="AC163" s="40"/>
      <c r="AD163" s="40"/>
      <c r="AE163" s="40"/>
      <c r="AR163" s="226" t="s">
        <v>303</v>
      </c>
      <c r="AT163" s="226" t="s">
        <v>298</v>
      </c>
      <c r="AU163" s="226" t="s">
        <v>81</v>
      </c>
      <c r="AY163" s="19" t="s">
        <v>295</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303</v>
      </c>
      <c r="BM163" s="226" t="s">
        <v>2673</v>
      </c>
    </row>
    <row r="164" s="2" customFormat="1">
      <c r="A164" s="40"/>
      <c r="B164" s="41"/>
      <c r="C164" s="42"/>
      <c r="D164" s="228" t="s">
        <v>305</v>
      </c>
      <c r="E164" s="42"/>
      <c r="F164" s="229" t="s">
        <v>1257</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305</v>
      </c>
      <c r="AU164" s="19" t="s">
        <v>81</v>
      </c>
    </row>
    <row r="165" s="13" customFormat="1">
      <c r="A165" s="13"/>
      <c r="B165" s="233"/>
      <c r="C165" s="234"/>
      <c r="D165" s="235" t="s">
        <v>307</v>
      </c>
      <c r="E165" s="236" t="s">
        <v>21</v>
      </c>
      <c r="F165" s="237" t="s">
        <v>2390</v>
      </c>
      <c r="G165" s="234"/>
      <c r="H165" s="236" t="s">
        <v>21</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307</v>
      </c>
      <c r="AU165" s="243" t="s">
        <v>81</v>
      </c>
      <c r="AV165" s="13" t="s">
        <v>79</v>
      </c>
      <c r="AW165" s="13" t="s">
        <v>33</v>
      </c>
      <c r="AX165" s="13" t="s">
        <v>72</v>
      </c>
      <c r="AY165" s="243" t="s">
        <v>295</v>
      </c>
    </row>
    <row r="166" s="14" customFormat="1">
      <c r="A166" s="14"/>
      <c r="B166" s="244"/>
      <c r="C166" s="245"/>
      <c r="D166" s="235" t="s">
        <v>307</v>
      </c>
      <c r="E166" s="246" t="s">
        <v>21</v>
      </c>
      <c r="F166" s="247" t="s">
        <v>2549</v>
      </c>
      <c r="G166" s="245"/>
      <c r="H166" s="248">
        <v>0.035000000000000003</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307</v>
      </c>
      <c r="AU166" s="254" t="s">
        <v>81</v>
      </c>
      <c r="AV166" s="14" t="s">
        <v>81</v>
      </c>
      <c r="AW166" s="14" t="s">
        <v>33</v>
      </c>
      <c r="AX166" s="14" t="s">
        <v>72</v>
      </c>
      <c r="AY166" s="254" t="s">
        <v>295</v>
      </c>
    </row>
    <row r="167" s="16" customFormat="1">
      <c r="A167" s="16"/>
      <c r="B167" s="270"/>
      <c r="C167" s="271"/>
      <c r="D167" s="235" t="s">
        <v>307</v>
      </c>
      <c r="E167" s="272" t="s">
        <v>21</v>
      </c>
      <c r="F167" s="273" t="s">
        <v>433</v>
      </c>
      <c r="G167" s="271"/>
      <c r="H167" s="274">
        <v>0.035000000000000003</v>
      </c>
      <c r="I167" s="275"/>
      <c r="J167" s="271"/>
      <c r="K167" s="271"/>
      <c r="L167" s="276"/>
      <c r="M167" s="277"/>
      <c r="N167" s="278"/>
      <c r="O167" s="278"/>
      <c r="P167" s="278"/>
      <c r="Q167" s="278"/>
      <c r="R167" s="278"/>
      <c r="S167" s="278"/>
      <c r="T167" s="279"/>
      <c r="U167" s="16"/>
      <c r="V167" s="16"/>
      <c r="W167" s="16"/>
      <c r="X167" s="16"/>
      <c r="Y167" s="16"/>
      <c r="Z167" s="16"/>
      <c r="AA167" s="16"/>
      <c r="AB167" s="16"/>
      <c r="AC167" s="16"/>
      <c r="AD167" s="16"/>
      <c r="AE167" s="16"/>
      <c r="AT167" s="280" t="s">
        <v>307</v>
      </c>
      <c r="AU167" s="280" t="s">
        <v>81</v>
      </c>
      <c r="AV167" s="16" t="s">
        <v>92</v>
      </c>
      <c r="AW167" s="16" t="s">
        <v>33</v>
      </c>
      <c r="AX167" s="16" t="s">
        <v>72</v>
      </c>
      <c r="AY167" s="280" t="s">
        <v>295</v>
      </c>
    </row>
    <row r="168" s="14" customFormat="1">
      <c r="A168" s="14"/>
      <c r="B168" s="244"/>
      <c r="C168" s="245"/>
      <c r="D168" s="235" t="s">
        <v>307</v>
      </c>
      <c r="E168" s="246" t="s">
        <v>21</v>
      </c>
      <c r="F168" s="247" t="s">
        <v>2397</v>
      </c>
      <c r="G168" s="245"/>
      <c r="H168" s="248">
        <v>0.0070000000000000001</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307</v>
      </c>
      <c r="AU168" s="254" t="s">
        <v>81</v>
      </c>
      <c r="AV168" s="14" t="s">
        <v>81</v>
      </c>
      <c r="AW168" s="14" t="s">
        <v>33</v>
      </c>
      <c r="AX168" s="14" t="s">
        <v>72</v>
      </c>
      <c r="AY168" s="254" t="s">
        <v>295</v>
      </c>
    </row>
    <row r="169" s="14" customFormat="1">
      <c r="A169" s="14"/>
      <c r="B169" s="244"/>
      <c r="C169" s="245"/>
      <c r="D169" s="235" t="s">
        <v>307</v>
      </c>
      <c r="E169" s="246" t="s">
        <v>21</v>
      </c>
      <c r="F169" s="247" t="s">
        <v>2551</v>
      </c>
      <c r="G169" s="245"/>
      <c r="H169" s="248">
        <v>0.012999999999999999</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307</v>
      </c>
      <c r="AU169" s="254" t="s">
        <v>81</v>
      </c>
      <c r="AV169" s="14" t="s">
        <v>81</v>
      </c>
      <c r="AW169" s="14" t="s">
        <v>33</v>
      </c>
      <c r="AX169" s="14" t="s">
        <v>72</v>
      </c>
      <c r="AY169" s="254" t="s">
        <v>295</v>
      </c>
    </row>
    <row r="170" s="16" customFormat="1">
      <c r="A170" s="16"/>
      <c r="B170" s="270"/>
      <c r="C170" s="271"/>
      <c r="D170" s="235" t="s">
        <v>307</v>
      </c>
      <c r="E170" s="272" t="s">
        <v>21</v>
      </c>
      <c r="F170" s="273" t="s">
        <v>433</v>
      </c>
      <c r="G170" s="271"/>
      <c r="H170" s="274">
        <v>0.02</v>
      </c>
      <c r="I170" s="275"/>
      <c r="J170" s="271"/>
      <c r="K170" s="271"/>
      <c r="L170" s="276"/>
      <c r="M170" s="277"/>
      <c r="N170" s="278"/>
      <c r="O170" s="278"/>
      <c r="P170" s="278"/>
      <c r="Q170" s="278"/>
      <c r="R170" s="278"/>
      <c r="S170" s="278"/>
      <c r="T170" s="279"/>
      <c r="U170" s="16"/>
      <c r="V170" s="16"/>
      <c r="W170" s="16"/>
      <c r="X170" s="16"/>
      <c r="Y170" s="16"/>
      <c r="Z170" s="16"/>
      <c r="AA170" s="16"/>
      <c r="AB170" s="16"/>
      <c r="AC170" s="16"/>
      <c r="AD170" s="16"/>
      <c r="AE170" s="16"/>
      <c r="AT170" s="280" t="s">
        <v>307</v>
      </c>
      <c r="AU170" s="280" t="s">
        <v>81</v>
      </c>
      <c r="AV170" s="16" t="s">
        <v>92</v>
      </c>
      <c r="AW170" s="16" t="s">
        <v>33</v>
      </c>
      <c r="AX170" s="16" t="s">
        <v>72</v>
      </c>
      <c r="AY170" s="280" t="s">
        <v>295</v>
      </c>
    </row>
    <row r="171" s="15" customFormat="1">
      <c r="A171" s="15"/>
      <c r="B171" s="255"/>
      <c r="C171" s="256"/>
      <c r="D171" s="235" t="s">
        <v>307</v>
      </c>
      <c r="E171" s="257" t="s">
        <v>21</v>
      </c>
      <c r="F171" s="258" t="s">
        <v>312</v>
      </c>
      <c r="G171" s="256"/>
      <c r="H171" s="259">
        <v>0.055</v>
      </c>
      <c r="I171" s="260"/>
      <c r="J171" s="256"/>
      <c r="K171" s="256"/>
      <c r="L171" s="261"/>
      <c r="M171" s="262"/>
      <c r="N171" s="263"/>
      <c r="O171" s="263"/>
      <c r="P171" s="263"/>
      <c r="Q171" s="263"/>
      <c r="R171" s="263"/>
      <c r="S171" s="263"/>
      <c r="T171" s="264"/>
      <c r="U171" s="15"/>
      <c r="V171" s="15"/>
      <c r="W171" s="15"/>
      <c r="X171" s="15"/>
      <c r="Y171" s="15"/>
      <c r="Z171" s="15"/>
      <c r="AA171" s="15"/>
      <c r="AB171" s="15"/>
      <c r="AC171" s="15"/>
      <c r="AD171" s="15"/>
      <c r="AE171" s="15"/>
      <c r="AT171" s="265" t="s">
        <v>307</v>
      </c>
      <c r="AU171" s="265" t="s">
        <v>81</v>
      </c>
      <c r="AV171" s="15" t="s">
        <v>303</v>
      </c>
      <c r="AW171" s="15" t="s">
        <v>33</v>
      </c>
      <c r="AX171" s="15" t="s">
        <v>79</v>
      </c>
      <c r="AY171" s="265" t="s">
        <v>295</v>
      </c>
    </row>
    <row r="172" s="2" customFormat="1" ht="37.8" customHeight="1">
      <c r="A172" s="40"/>
      <c r="B172" s="41"/>
      <c r="C172" s="215" t="s">
        <v>382</v>
      </c>
      <c r="D172" s="215" t="s">
        <v>298</v>
      </c>
      <c r="E172" s="216" t="s">
        <v>1260</v>
      </c>
      <c r="F172" s="217" t="s">
        <v>1261</v>
      </c>
      <c r="G172" s="218" t="s">
        <v>328</v>
      </c>
      <c r="H172" s="219">
        <v>15.462</v>
      </c>
      <c r="I172" s="220"/>
      <c r="J172" s="221">
        <f>ROUND(I172*H172,2)</f>
        <v>0</v>
      </c>
      <c r="K172" s="217" t="s">
        <v>302</v>
      </c>
      <c r="L172" s="46"/>
      <c r="M172" s="222" t="s">
        <v>21</v>
      </c>
      <c r="N172" s="223" t="s">
        <v>43</v>
      </c>
      <c r="O172" s="86"/>
      <c r="P172" s="224">
        <f>O172*H172</f>
        <v>0</v>
      </c>
      <c r="Q172" s="224">
        <v>2.0000000000000002E-05</v>
      </c>
      <c r="R172" s="224">
        <f>Q172*H172</f>
        <v>0.00030924000000000001</v>
      </c>
      <c r="S172" s="224">
        <v>0</v>
      </c>
      <c r="T172" s="225">
        <f>S172*H172</f>
        <v>0</v>
      </c>
      <c r="U172" s="40"/>
      <c r="V172" s="40"/>
      <c r="W172" s="40"/>
      <c r="X172" s="40"/>
      <c r="Y172" s="40"/>
      <c r="Z172" s="40"/>
      <c r="AA172" s="40"/>
      <c r="AB172" s="40"/>
      <c r="AC172" s="40"/>
      <c r="AD172" s="40"/>
      <c r="AE172" s="40"/>
      <c r="AR172" s="226" t="s">
        <v>303</v>
      </c>
      <c r="AT172" s="226" t="s">
        <v>298</v>
      </c>
      <c r="AU172" s="226" t="s">
        <v>81</v>
      </c>
      <c r="AY172" s="19" t="s">
        <v>295</v>
      </c>
      <c r="BE172" s="227">
        <f>IF(N172="základní",J172,0)</f>
        <v>0</v>
      </c>
      <c r="BF172" s="227">
        <f>IF(N172="snížená",J172,0)</f>
        <v>0</v>
      </c>
      <c r="BG172" s="227">
        <f>IF(N172="zákl. přenesená",J172,0)</f>
        <v>0</v>
      </c>
      <c r="BH172" s="227">
        <f>IF(N172="sníž. přenesená",J172,0)</f>
        <v>0</v>
      </c>
      <c r="BI172" s="227">
        <f>IF(N172="nulová",J172,0)</f>
        <v>0</v>
      </c>
      <c r="BJ172" s="19" t="s">
        <v>79</v>
      </c>
      <c r="BK172" s="227">
        <f>ROUND(I172*H172,2)</f>
        <v>0</v>
      </c>
      <c r="BL172" s="19" t="s">
        <v>303</v>
      </c>
      <c r="BM172" s="226" t="s">
        <v>2674</v>
      </c>
    </row>
    <row r="173" s="2" customFormat="1">
      <c r="A173" s="40"/>
      <c r="B173" s="41"/>
      <c r="C173" s="42"/>
      <c r="D173" s="228" t="s">
        <v>305</v>
      </c>
      <c r="E173" s="42"/>
      <c r="F173" s="229" t="s">
        <v>1263</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305</v>
      </c>
      <c r="AU173" s="19" t="s">
        <v>81</v>
      </c>
    </row>
    <row r="174" s="13" customFormat="1">
      <c r="A174" s="13"/>
      <c r="B174" s="233"/>
      <c r="C174" s="234"/>
      <c r="D174" s="235" t="s">
        <v>307</v>
      </c>
      <c r="E174" s="236" t="s">
        <v>21</v>
      </c>
      <c r="F174" s="237" t="s">
        <v>2390</v>
      </c>
      <c r="G174" s="234"/>
      <c r="H174" s="236" t="s">
        <v>21</v>
      </c>
      <c r="I174" s="238"/>
      <c r="J174" s="234"/>
      <c r="K174" s="234"/>
      <c r="L174" s="239"/>
      <c r="M174" s="240"/>
      <c r="N174" s="241"/>
      <c r="O174" s="241"/>
      <c r="P174" s="241"/>
      <c r="Q174" s="241"/>
      <c r="R174" s="241"/>
      <c r="S174" s="241"/>
      <c r="T174" s="242"/>
      <c r="U174" s="13"/>
      <c r="V174" s="13"/>
      <c r="W174" s="13"/>
      <c r="X174" s="13"/>
      <c r="Y174" s="13"/>
      <c r="Z174" s="13"/>
      <c r="AA174" s="13"/>
      <c r="AB174" s="13"/>
      <c r="AC174" s="13"/>
      <c r="AD174" s="13"/>
      <c r="AE174" s="13"/>
      <c r="AT174" s="243" t="s">
        <v>307</v>
      </c>
      <c r="AU174" s="243" t="s">
        <v>81</v>
      </c>
      <c r="AV174" s="13" t="s">
        <v>79</v>
      </c>
      <c r="AW174" s="13" t="s">
        <v>33</v>
      </c>
      <c r="AX174" s="13" t="s">
        <v>72</v>
      </c>
      <c r="AY174" s="243" t="s">
        <v>295</v>
      </c>
    </row>
    <row r="175" s="14" customFormat="1">
      <c r="A175" s="14"/>
      <c r="B175" s="244"/>
      <c r="C175" s="245"/>
      <c r="D175" s="235" t="s">
        <v>307</v>
      </c>
      <c r="E175" s="246" t="s">
        <v>21</v>
      </c>
      <c r="F175" s="247" t="s">
        <v>2553</v>
      </c>
      <c r="G175" s="245"/>
      <c r="H175" s="248">
        <v>9.2880000000000003</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307</v>
      </c>
      <c r="AU175" s="254" t="s">
        <v>81</v>
      </c>
      <c r="AV175" s="14" t="s">
        <v>81</v>
      </c>
      <c r="AW175" s="14" t="s">
        <v>33</v>
      </c>
      <c r="AX175" s="14" t="s">
        <v>72</v>
      </c>
      <c r="AY175" s="254" t="s">
        <v>295</v>
      </c>
    </row>
    <row r="176" s="16" customFormat="1">
      <c r="A176" s="16"/>
      <c r="B176" s="270"/>
      <c r="C176" s="271"/>
      <c r="D176" s="235" t="s">
        <v>307</v>
      </c>
      <c r="E176" s="272" t="s">
        <v>21</v>
      </c>
      <c r="F176" s="273" t="s">
        <v>433</v>
      </c>
      <c r="G176" s="271"/>
      <c r="H176" s="274">
        <v>9.2880000000000003</v>
      </c>
      <c r="I176" s="275"/>
      <c r="J176" s="271"/>
      <c r="K176" s="271"/>
      <c r="L176" s="276"/>
      <c r="M176" s="277"/>
      <c r="N176" s="278"/>
      <c r="O176" s="278"/>
      <c r="P176" s="278"/>
      <c r="Q176" s="278"/>
      <c r="R176" s="278"/>
      <c r="S176" s="278"/>
      <c r="T176" s="279"/>
      <c r="U176" s="16"/>
      <c r="V176" s="16"/>
      <c r="W176" s="16"/>
      <c r="X176" s="16"/>
      <c r="Y176" s="16"/>
      <c r="Z176" s="16"/>
      <c r="AA176" s="16"/>
      <c r="AB176" s="16"/>
      <c r="AC176" s="16"/>
      <c r="AD176" s="16"/>
      <c r="AE176" s="16"/>
      <c r="AT176" s="280" t="s">
        <v>307</v>
      </c>
      <c r="AU176" s="280" t="s">
        <v>81</v>
      </c>
      <c r="AV176" s="16" t="s">
        <v>92</v>
      </c>
      <c r="AW176" s="16" t="s">
        <v>33</v>
      </c>
      <c r="AX176" s="16" t="s">
        <v>72</v>
      </c>
      <c r="AY176" s="280" t="s">
        <v>295</v>
      </c>
    </row>
    <row r="177" s="14" customFormat="1">
      <c r="A177" s="14"/>
      <c r="B177" s="244"/>
      <c r="C177" s="245"/>
      <c r="D177" s="235" t="s">
        <v>307</v>
      </c>
      <c r="E177" s="246" t="s">
        <v>21</v>
      </c>
      <c r="F177" s="247" t="s">
        <v>2675</v>
      </c>
      <c r="G177" s="245"/>
      <c r="H177" s="248">
        <v>2.5920000000000001</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307</v>
      </c>
      <c r="AU177" s="254" t="s">
        <v>81</v>
      </c>
      <c r="AV177" s="14" t="s">
        <v>81</v>
      </c>
      <c r="AW177" s="14" t="s">
        <v>33</v>
      </c>
      <c r="AX177" s="14" t="s">
        <v>72</v>
      </c>
      <c r="AY177" s="254" t="s">
        <v>295</v>
      </c>
    </row>
    <row r="178" s="14" customFormat="1">
      <c r="A178" s="14"/>
      <c r="B178" s="244"/>
      <c r="C178" s="245"/>
      <c r="D178" s="235" t="s">
        <v>307</v>
      </c>
      <c r="E178" s="246" t="s">
        <v>21</v>
      </c>
      <c r="F178" s="247" t="s">
        <v>2555</v>
      </c>
      <c r="G178" s="245"/>
      <c r="H178" s="248">
        <v>3.5819999999999999</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307</v>
      </c>
      <c r="AU178" s="254" t="s">
        <v>81</v>
      </c>
      <c r="AV178" s="14" t="s">
        <v>81</v>
      </c>
      <c r="AW178" s="14" t="s">
        <v>33</v>
      </c>
      <c r="AX178" s="14" t="s">
        <v>72</v>
      </c>
      <c r="AY178" s="254" t="s">
        <v>295</v>
      </c>
    </row>
    <row r="179" s="16" customFormat="1">
      <c r="A179" s="16"/>
      <c r="B179" s="270"/>
      <c r="C179" s="271"/>
      <c r="D179" s="235" t="s">
        <v>307</v>
      </c>
      <c r="E179" s="272" t="s">
        <v>21</v>
      </c>
      <c r="F179" s="273" t="s">
        <v>433</v>
      </c>
      <c r="G179" s="271"/>
      <c r="H179" s="274">
        <v>6.1740000000000004</v>
      </c>
      <c r="I179" s="275"/>
      <c r="J179" s="271"/>
      <c r="K179" s="271"/>
      <c r="L179" s="276"/>
      <c r="M179" s="277"/>
      <c r="N179" s="278"/>
      <c r="O179" s="278"/>
      <c r="P179" s="278"/>
      <c r="Q179" s="278"/>
      <c r="R179" s="278"/>
      <c r="S179" s="278"/>
      <c r="T179" s="279"/>
      <c r="U179" s="16"/>
      <c r="V179" s="16"/>
      <c r="W179" s="16"/>
      <c r="X179" s="16"/>
      <c r="Y179" s="16"/>
      <c r="Z179" s="16"/>
      <c r="AA179" s="16"/>
      <c r="AB179" s="16"/>
      <c r="AC179" s="16"/>
      <c r="AD179" s="16"/>
      <c r="AE179" s="16"/>
      <c r="AT179" s="280" t="s">
        <v>307</v>
      </c>
      <c r="AU179" s="280" t="s">
        <v>81</v>
      </c>
      <c r="AV179" s="16" t="s">
        <v>92</v>
      </c>
      <c r="AW179" s="16" t="s">
        <v>33</v>
      </c>
      <c r="AX179" s="16" t="s">
        <v>72</v>
      </c>
      <c r="AY179" s="280" t="s">
        <v>295</v>
      </c>
    </row>
    <row r="180" s="15" customFormat="1">
      <c r="A180" s="15"/>
      <c r="B180" s="255"/>
      <c r="C180" s="256"/>
      <c r="D180" s="235" t="s">
        <v>307</v>
      </c>
      <c r="E180" s="257" t="s">
        <v>21</v>
      </c>
      <c r="F180" s="258" t="s">
        <v>312</v>
      </c>
      <c r="G180" s="256"/>
      <c r="H180" s="259">
        <v>15.462</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307</v>
      </c>
      <c r="AU180" s="265" t="s">
        <v>81</v>
      </c>
      <c r="AV180" s="15" t="s">
        <v>303</v>
      </c>
      <c r="AW180" s="15" t="s">
        <v>33</v>
      </c>
      <c r="AX180" s="15" t="s">
        <v>79</v>
      </c>
      <c r="AY180" s="265" t="s">
        <v>295</v>
      </c>
    </row>
    <row r="181" s="2" customFormat="1" ht="37.8" customHeight="1">
      <c r="A181" s="40"/>
      <c r="B181" s="41"/>
      <c r="C181" s="215" t="s">
        <v>393</v>
      </c>
      <c r="D181" s="215" t="s">
        <v>298</v>
      </c>
      <c r="E181" s="216" t="s">
        <v>1266</v>
      </c>
      <c r="F181" s="217" t="s">
        <v>1267</v>
      </c>
      <c r="G181" s="218" t="s">
        <v>459</v>
      </c>
      <c r="H181" s="219">
        <v>1</v>
      </c>
      <c r="I181" s="220"/>
      <c r="J181" s="221">
        <f>ROUND(I181*H181,2)</f>
        <v>0</v>
      </c>
      <c r="K181" s="217" t="s">
        <v>302</v>
      </c>
      <c r="L181" s="46"/>
      <c r="M181" s="222" t="s">
        <v>21</v>
      </c>
      <c r="N181" s="223" t="s">
        <v>43</v>
      </c>
      <c r="O181" s="86"/>
      <c r="P181" s="224">
        <f>O181*H181</f>
        <v>0</v>
      </c>
      <c r="Q181" s="224">
        <v>0.04684</v>
      </c>
      <c r="R181" s="224">
        <f>Q181*H181</f>
        <v>0.04684</v>
      </c>
      <c r="S181" s="224">
        <v>0</v>
      </c>
      <c r="T181" s="225">
        <f>S181*H181</f>
        <v>0</v>
      </c>
      <c r="U181" s="40"/>
      <c r="V181" s="40"/>
      <c r="W181" s="40"/>
      <c r="X181" s="40"/>
      <c r="Y181" s="40"/>
      <c r="Z181" s="40"/>
      <c r="AA181" s="40"/>
      <c r="AB181" s="40"/>
      <c r="AC181" s="40"/>
      <c r="AD181" s="40"/>
      <c r="AE181" s="40"/>
      <c r="AR181" s="226" t="s">
        <v>303</v>
      </c>
      <c r="AT181" s="226" t="s">
        <v>298</v>
      </c>
      <c r="AU181" s="226" t="s">
        <v>81</v>
      </c>
      <c r="AY181" s="19" t="s">
        <v>295</v>
      </c>
      <c r="BE181" s="227">
        <f>IF(N181="základní",J181,0)</f>
        <v>0</v>
      </c>
      <c r="BF181" s="227">
        <f>IF(N181="snížená",J181,0)</f>
        <v>0</v>
      </c>
      <c r="BG181" s="227">
        <f>IF(N181="zákl. přenesená",J181,0)</f>
        <v>0</v>
      </c>
      <c r="BH181" s="227">
        <f>IF(N181="sníž. přenesená",J181,0)</f>
        <v>0</v>
      </c>
      <c r="BI181" s="227">
        <f>IF(N181="nulová",J181,0)</f>
        <v>0</v>
      </c>
      <c r="BJ181" s="19" t="s">
        <v>79</v>
      </c>
      <c r="BK181" s="227">
        <f>ROUND(I181*H181,2)</f>
        <v>0</v>
      </c>
      <c r="BL181" s="19" t="s">
        <v>303</v>
      </c>
      <c r="BM181" s="226" t="s">
        <v>2676</v>
      </c>
    </row>
    <row r="182" s="2" customFormat="1">
      <c r="A182" s="40"/>
      <c r="B182" s="41"/>
      <c r="C182" s="42"/>
      <c r="D182" s="228" t="s">
        <v>305</v>
      </c>
      <c r="E182" s="42"/>
      <c r="F182" s="229" t="s">
        <v>1269</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305</v>
      </c>
      <c r="AU182" s="19" t="s">
        <v>81</v>
      </c>
    </row>
    <row r="183" s="14" customFormat="1">
      <c r="A183" s="14"/>
      <c r="B183" s="244"/>
      <c r="C183" s="245"/>
      <c r="D183" s="235" t="s">
        <v>307</v>
      </c>
      <c r="E183" s="246" t="s">
        <v>21</v>
      </c>
      <c r="F183" s="247" t="s">
        <v>2404</v>
      </c>
      <c r="G183" s="245"/>
      <c r="H183" s="248">
        <v>1</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307</v>
      </c>
      <c r="AU183" s="254" t="s">
        <v>81</v>
      </c>
      <c r="AV183" s="14" t="s">
        <v>81</v>
      </c>
      <c r="AW183" s="14" t="s">
        <v>33</v>
      </c>
      <c r="AX183" s="14" t="s">
        <v>72</v>
      </c>
      <c r="AY183" s="254" t="s">
        <v>295</v>
      </c>
    </row>
    <row r="184" s="15" customFormat="1">
      <c r="A184" s="15"/>
      <c r="B184" s="255"/>
      <c r="C184" s="256"/>
      <c r="D184" s="235" t="s">
        <v>307</v>
      </c>
      <c r="E184" s="257" t="s">
        <v>21</v>
      </c>
      <c r="F184" s="258" t="s">
        <v>312</v>
      </c>
      <c r="G184" s="256"/>
      <c r="H184" s="259">
        <v>1</v>
      </c>
      <c r="I184" s="260"/>
      <c r="J184" s="256"/>
      <c r="K184" s="256"/>
      <c r="L184" s="261"/>
      <c r="M184" s="262"/>
      <c r="N184" s="263"/>
      <c r="O184" s="263"/>
      <c r="P184" s="263"/>
      <c r="Q184" s="263"/>
      <c r="R184" s="263"/>
      <c r="S184" s="263"/>
      <c r="T184" s="264"/>
      <c r="U184" s="15"/>
      <c r="V184" s="15"/>
      <c r="W184" s="15"/>
      <c r="X184" s="15"/>
      <c r="Y184" s="15"/>
      <c r="Z184" s="15"/>
      <c r="AA184" s="15"/>
      <c r="AB184" s="15"/>
      <c r="AC184" s="15"/>
      <c r="AD184" s="15"/>
      <c r="AE184" s="15"/>
      <c r="AT184" s="265" t="s">
        <v>307</v>
      </c>
      <c r="AU184" s="265" t="s">
        <v>81</v>
      </c>
      <c r="AV184" s="15" t="s">
        <v>303</v>
      </c>
      <c r="AW184" s="15" t="s">
        <v>33</v>
      </c>
      <c r="AX184" s="15" t="s">
        <v>79</v>
      </c>
      <c r="AY184" s="265" t="s">
        <v>295</v>
      </c>
    </row>
    <row r="185" s="2" customFormat="1" ht="33" customHeight="1">
      <c r="A185" s="40"/>
      <c r="B185" s="41"/>
      <c r="C185" s="286" t="s">
        <v>481</v>
      </c>
      <c r="D185" s="286" t="s">
        <v>947</v>
      </c>
      <c r="E185" s="287" t="s">
        <v>1270</v>
      </c>
      <c r="F185" s="288" t="s">
        <v>1271</v>
      </c>
      <c r="G185" s="289" t="s">
        <v>459</v>
      </c>
      <c r="H185" s="290">
        <v>1</v>
      </c>
      <c r="I185" s="291"/>
      <c r="J185" s="292">
        <f>ROUND(I185*H185,2)</f>
        <v>0</v>
      </c>
      <c r="K185" s="288" t="s">
        <v>302</v>
      </c>
      <c r="L185" s="293"/>
      <c r="M185" s="294" t="s">
        <v>21</v>
      </c>
      <c r="N185" s="295" t="s">
        <v>43</v>
      </c>
      <c r="O185" s="86"/>
      <c r="P185" s="224">
        <f>O185*H185</f>
        <v>0</v>
      </c>
      <c r="Q185" s="224">
        <v>0.012489999999999999</v>
      </c>
      <c r="R185" s="224">
        <f>Q185*H185</f>
        <v>0.012489999999999999</v>
      </c>
      <c r="S185" s="224">
        <v>0</v>
      </c>
      <c r="T185" s="225">
        <f>S185*H185</f>
        <v>0</v>
      </c>
      <c r="U185" s="40"/>
      <c r="V185" s="40"/>
      <c r="W185" s="40"/>
      <c r="X185" s="40"/>
      <c r="Y185" s="40"/>
      <c r="Z185" s="40"/>
      <c r="AA185" s="40"/>
      <c r="AB185" s="40"/>
      <c r="AC185" s="40"/>
      <c r="AD185" s="40"/>
      <c r="AE185" s="40"/>
      <c r="AR185" s="226" t="s">
        <v>351</v>
      </c>
      <c r="AT185" s="226" t="s">
        <v>947</v>
      </c>
      <c r="AU185" s="226" t="s">
        <v>81</v>
      </c>
      <c r="AY185" s="19" t="s">
        <v>295</v>
      </c>
      <c r="BE185" s="227">
        <f>IF(N185="základní",J185,0)</f>
        <v>0</v>
      </c>
      <c r="BF185" s="227">
        <f>IF(N185="snížená",J185,0)</f>
        <v>0</v>
      </c>
      <c r="BG185" s="227">
        <f>IF(N185="zákl. přenesená",J185,0)</f>
        <v>0</v>
      </c>
      <c r="BH185" s="227">
        <f>IF(N185="sníž. přenesená",J185,0)</f>
        <v>0</v>
      </c>
      <c r="BI185" s="227">
        <f>IF(N185="nulová",J185,0)</f>
        <v>0</v>
      </c>
      <c r="BJ185" s="19" t="s">
        <v>79</v>
      </c>
      <c r="BK185" s="227">
        <f>ROUND(I185*H185,2)</f>
        <v>0</v>
      </c>
      <c r="BL185" s="19" t="s">
        <v>303</v>
      </c>
      <c r="BM185" s="226" t="s">
        <v>2677</v>
      </c>
    </row>
    <row r="186" s="12" customFormat="1" ht="22.8" customHeight="1">
      <c r="A186" s="12"/>
      <c r="B186" s="199"/>
      <c r="C186" s="200"/>
      <c r="D186" s="201" t="s">
        <v>71</v>
      </c>
      <c r="E186" s="213" t="s">
        <v>296</v>
      </c>
      <c r="F186" s="213" t="s">
        <v>297</v>
      </c>
      <c r="G186" s="200"/>
      <c r="H186" s="200"/>
      <c r="I186" s="203"/>
      <c r="J186" s="214">
        <f>BK186</f>
        <v>0</v>
      </c>
      <c r="K186" s="200"/>
      <c r="L186" s="205"/>
      <c r="M186" s="206"/>
      <c r="N186" s="207"/>
      <c r="O186" s="207"/>
      <c r="P186" s="208">
        <f>SUM(P187:P198)</f>
        <v>0</v>
      </c>
      <c r="Q186" s="207"/>
      <c r="R186" s="208">
        <f>SUM(R187:R198)</f>
        <v>0.0033592000000000001</v>
      </c>
      <c r="S186" s="207"/>
      <c r="T186" s="209">
        <f>SUM(T187:T198)</f>
        <v>0</v>
      </c>
      <c r="U186" s="12"/>
      <c r="V186" s="12"/>
      <c r="W186" s="12"/>
      <c r="X186" s="12"/>
      <c r="Y186" s="12"/>
      <c r="Z186" s="12"/>
      <c r="AA186" s="12"/>
      <c r="AB186" s="12"/>
      <c r="AC186" s="12"/>
      <c r="AD186" s="12"/>
      <c r="AE186" s="12"/>
      <c r="AR186" s="210" t="s">
        <v>79</v>
      </c>
      <c r="AT186" s="211" t="s">
        <v>71</v>
      </c>
      <c r="AU186" s="211" t="s">
        <v>79</v>
      </c>
      <c r="AY186" s="210" t="s">
        <v>295</v>
      </c>
      <c r="BK186" s="212">
        <f>SUM(BK187:BK198)</f>
        <v>0</v>
      </c>
    </row>
    <row r="187" s="2" customFormat="1" ht="37.8" customHeight="1">
      <c r="A187" s="40"/>
      <c r="B187" s="41"/>
      <c r="C187" s="215" t="s">
        <v>8</v>
      </c>
      <c r="D187" s="215" t="s">
        <v>298</v>
      </c>
      <c r="E187" s="216" t="s">
        <v>1273</v>
      </c>
      <c r="F187" s="217" t="s">
        <v>1274</v>
      </c>
      <c r="G187" s="218" t="s">
        <v>301</v>
      </c>
      <c r="H187" s="219">
        <v>19.760000000000002</v>
      </c>
      <c r="I187" s="220"/>
      <c r="J187" s="221">
        <f>ROUND(I187*H187,2)</f>
        <v>0</v>
      </c>
      <c r="K187" s="217" t="s">
        <v>302</v>
      </c>
      <c r="L187" s="46"/>
      <c r="M187" s="222" t="s">
        <v>21</v>
      </c>
      <c r="N187" s="223" t="s">
        <v>43</v>
      </c>
      <c r="O187" s="86"/>
      <c r="P187" s="224">
        <f>O187*H187</f>
        <v>0</v>
      </c>
      <c r="Q187" s="224">
        <v>0.00012999999999999999</v>
      </c>
      <c r="R187" s="224">
        <f>Q187*H187</f>
        <v>0.0025688</v>
      </c>
      <c r="S187" s="224">
        <v>0</v>
      </c>
      <c r="T187" s="225">
        <f>S187*H187</f>
        <v>0</v>
      </c>
      <c r="U187" s="40"/>
      <c r="V187" s="40"/>
      <c r="W187" s="40"/>
      <c r="X187" s="40"/>
      <c r="Y187" s="40"/>
      <c r="Z187" s="40"/>
      <c r="AA187" s="40"/>
      <c r="AB187" s="40"/>
      <c r="AC187" s="40"/>
      <c r="AD187" s="40"/>
      <c r="AE187" s="40"/>
      <c r="AR187" s="226" t="s">
        <v>303</v>
      </c>
      <c r="AT187" s="226" t="s">
        <v>298</v>
      </c>
      <c r="AU187" s="226" t="s">
        <v>81</v>
      </c>
      <c r="AY187" s="19" t="s">
        <v>295</v>
      </c>
      <c r="BE187" s="227">
        <f>IF(N187="základní",J187,0)</f>
        <v>0</v>
      </c>
      <c r="BF187" s="227">
        <f>IF(N187="snížená",J187,0)</f>
        <v>0</v>
      </c>
      <c r="BG187" s="227">
        <f>IF(N187="zákl. přenesená",J187,0)</f>
        <v>0</v>
      </c>
      <c r="BH187" s="227">
        <f>IF(N187="sníž. přenesená",J187,0)</f>
        <v>0</v>
      </c>
      <c r="BI187" s="227">
        <f>IF(N187="nulová",J187,0)</f>
        <v>0</v>
      </c>
      <c r="BJ187" s="19" t="s">
        <v>79</v>
      </c>
      <c r="BK187" s="227">
        <f>ROUND(I187*H187,2)</f>
        <v>0</v>
      </c>
      <c r="BL187" s="19" t="s">
        <v>303</v>
      </c>
      <c r="BM187" s="226" t="s">
        <v>2678</v>
      </c>
    </row>
    <row r="188" s="2" customFormat="1">
      <c r="A188" s="40"/>
      <c r="B188" s="41"/>
      <c r="C188" s="42"/>
      <c r="D188" s="228" t="s">
        <v>305</v>
      </c>
      <c r="E188" s="42"/>
      <c r="F188" s="229" t="s">
        <v>1276</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305</v>
      </c>
      <c r="AU188" s="19" t="s">
        <v>81</v>
      </c>
    </row>
    <row r="189" s="14" customFormat="1">
      <c r="A189" s="14"/>
      <c r="B189" s="244"/>
      <c r="C189" s="245"/>
      <c r="D189" s="235" t="s">
        <v>307</v>
      </c>
      <c r="E189" s="246" t="s">
        <v>21</v>
      </c>
      <c r="F189" s="247" t="s">
        <v>2532</v>
      </c>
      <c r="G189" s="245"/>
      <c r="H189" s="248">
        <v>3.98</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307</v>
      </c>
      <c r="AU189" s="254" t="s">
        <v>81</v>
      </c>
      <c r="AV189" s="14" t="s">
        <v>81</v>
      </c>
      <c r="AW189" s="14" t="s">
        <v>33</v>
      </c>
      <c r="AX189" s="14" t="s">
        <v>72</v>
      </c>
      <c r="AY189" s="254" t="s">
        <v>295</v>
      </c>
    </row>
    <row r="190" s="14" customFormat="1">
      <c r="A190" s="14"/>
      <c r="B190" s="244"/>
      <c r="C190" s="245"/>
      <c r="D190" s="235" t="s">
        <v>307</v>
      </c>
      <c r="E190" s="246" t="s">
        <v>21</v>
      </c>
      <c r="F190" s="247" t="s">
        <v>2537</v>
      </c>
      <c r="G190" s="245"/>
      <c r="H190" s="248">
        <v>12.9</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307</v>
      </c>
      <c r="AU190" s="254" t="s">
        <v>81</v>
      </c>
      <c r="AV190" s="14" t="s">
        <v>81</v>
      </c>
      <c r="AW190" s="14" t="s">
        <v>33</v>
      </c>
      <c r="AX190" s="14" t="s">
        <v>72</v>
      </c>
      <c r="AY190" s="254" t="s">
        <v>295</v>
      </c>
    </row>
    <row r="191" s="14" customFormat="1">
      <c r="A191" s="14"/>
      <c r="B191" s="244"/>
      <c r="C191" s="245"/>
      <c r="D191" s="235" t="s">
        <v>307</v>
      </c>
      <c r="E191" s="246" t="s">
        <v>21</v>
      </c>
      <c r="F191" s="247" t="s">
        <v>2367</v>
      </c>
      <c r="G191" s="245"/>
      <c r="H191" s="248">
        <v>2.8799999999999999</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307</v>
      </c>
      <c r="AU191" s="254" t="s">
        <v>81</v>
      </c>
      <c r="AV191" s="14" t="s">
        <v>81</v>
      </c>
      <c r="AW191" s="14" t="s">
        <v>33</v>
      </c>
      <c r="AX191" s="14" t="s">
        <v>72</v>
      </c>
      <c r="AY191" s="254" t="s">
        <v>295</v>
      </c>
    </row>
    <row r="192" s="15" customFormat="1">
      <c r="A192" s="15"/>
      <c r="B192" s="255"/>
      <c r="C192" s="256"/>
      <c r="D192" s="235" t="s">
        <v>307</v>
      </c>
      <c r="E192" s="257" t="s">
        <v>21</v>
      </c>
      <c r="F192" s="258" t="s">
        <v>312</v>
      </c>
      <c r="G192" s="256"/>
      <c r="H192" s="259">
        <v>19.760000000000002</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307</v>
      </c>
      <c r="AU192" s="265" t="s">
        <v>81</v>
      </c>
      <c r="AV192" s="15" t="s">
        <v>303</v>
      </c>
      <c r="AW192" s="15" t="s">
        <v>33</v>
      </c>
      <c r="AX192" s="15" t="s">
        <v>79</v>
      </c>
      <c r="AY192" s="265" t="s">
        <v>295</v>
      </c>
    </row>
    <row r="193" s="2" customFormat="1" ht="37.8" customHeight="1">
      <c r="A193" s="40"/>
      <c r="B193" s="41"/>
      <c r="C193" s="215" t="s">
        <v>373</v>
      </c>
      <c r="D193" s="215" t="s">
        <v>298</v>
      </c>
      <c r="E193" s="216" t="s">
        <v>1277</v>
      </c>
      <c r="F193" s="217" t="s">
        <v>1278</v>
      </c>
      <c r="G193" s="218" t="s">
        <v>301</v>
      </c>
      <c r="H193" s="219">
        <v>19.760000000000002</v>
      </c>
      <c r="I193" s="220"/>
      <c r="J193" s="221">
        <f>ROUND(I193*H193,2)</f>
        <v>0</v>
      </c>
      <c r="K193" s="217" t="s">
        <v>302</v>
      </c>
      <c r="L193" s="46"/>
      <c r="M193" s="222" t="s">
        <v>21</v>
      </c>
      <c r="N193" s="223" t="s">
        <v>43</v>
      </c>
      <c r="O193" s="86"/>
      <c r="P193" s="224">
        <f>O193*H193</f>
        <v>0</v>
      </c>
      <c r="Q193" s="224">
        <v>4.0000000000000003E-05</v>
      </c>
      <c r="R193" s="224">
        <f>Q193*H193</f>
        <v>0.00079040000000000013</v>
      </c>
      <c r="S193" s="224">
        <v>0</v>
      </c>
      <c r="T193" s="225">
        <f>S193*H193</f>
        <v>0</v>
      </c>
      <c r="U193" s="40"/>
      <c r="V193" s="40"/>
      <c r="W193" s="40"/>
      <c r="X193" s="40"/>
      <c r="Y193" s="40"/>
      <c r="Z193" s="40"/>
      <c r="AA193" s="40"/>
      <c r="AB193" s="40"/>
      <c r="AC193" s="40"/>
      <c r="AD193" s="40"/>
      <c r="AE193" s="40"/>
      <c r="AR193" s="226" t="s">
        <v>303</v>
      </c>
      <c r="AT193" s="226" t="s">
        <v>298</v>
      </c>
      <c r="AU193" s="226" t="s">
        <v>81</v>
      </c>
      <c r="AY193" s="19" t="s">
        <v>295</v>
      </c>
      <c r="BE193" s="227">
        <f>IF(N193="základní",J193,0)</f>
        <v>0</v>
      </c>
      <c r="BF193" s="227">
        <f>IF(N193="snížená",J193,0)</f>
        <v>0</v>
      </c>
      <c r="BG193" s="227">
        <f>IF(N193="zákl. přenesená",J193,0)</f>
        <v>0</v>
      </c>
      <c r="BH193" s="227">
        <f>IF(N193="sníž. přenesená",J193,0)</f>
        <v>0</v>
      </c>
      <c r="BI193" s="227">
        <f>IF(N193="nulová",J193,0)</f>
        <v>0</v>
      </c>
      <c r="BJ193" s="19" t="s">
        <v>79</v>
      </c>
      <c r="BK193" s="227">
        <f>ROUND(I193*H193,2)</f>
        <v>0</v>
      </c>
      <c r="BL193" s="19" t="s">
        <v>303</v>
      </c>
      <c r="BM193" s="226" t="s">
        <v>2679</v>
      </c>
    </row>
    <row r="194" s="2" customFormat="1">
      <c r="A194" s="40"/>
      <c r="B194" s="41"/>
      <c r="C194" s="42"/>
      <c r="D194" s="228" t="s">
        <v>305</v>
      </c>
      <c r="E194" s="42"/>
      <c r="F194" s="229" t="s">
        <v>1280</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305</v>
      </c>
      <c r="AU194" s="19" t="s">
        <v>81</v>
      </c>
    </row>
    <row r="195" s="14" customFormat="1">
      <c r="A195" s="14"/>
      <c r="B195" s="244"/>
      <c r="C195" s="245"/>
      <c r="D195" s="235" t="s">
        <v>307</v>
      </c>
      <c r="E195" s="246" t="s">
        <v>21</v>
      </c>
      <c r="F195" s="247" t="s">
        <v>2532</v>
      </c>
      <c r="G195" s="245"/>
      <c r="H195" s="248">
        <v>3.98</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307</v>
      </c>
      <c r="AU195" s="254" t="s">
        <v>81</v>
      </c>
      <c r="AV195" s="14" t="s">
        <v>81</v>
      </c>
      <c r="AW195" s="14" t="s">
        <v>33</v>
      </c>
      <c r="AX195" s="14" t="s">
        <v>72</v>
      </c>
      <c r="AY195" s="254" t="s">
        <v>295</v>
      </c>
    </row>
    <row r="196" s="14" customFormat="1">
      <c r="A196" s="14"/>
      <c r="B196" s="244"/>
      <c r="C196" s="245"/>
      <c r="D196" s="235" t="s">
        <v>307</v>
      </c>
      <c r="E196" s="246" t="s">
        <v>21</v>
      </c>
      <c r="F196" s="247" t="s">
        <v>2537</v>
      </c>
      <c r="G196" s="245"/>
      <c r="H196" s="248">
        <v>12.9</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307</v>
      </c>
      <c r="AU196" s="254" t="s">
        <v>81</v>
      </c>
      <c r="AV196" s="14" t="s">
        <v>81</v>
      </c>
      <c r="AW196" s="14" t="s">
        <v>33</v>
      </c>
      <c r="AX196" s="14" t="s">
        <v>72</v>
      </c>
      <c r="AY196" s="254" t="s">
        <v>295</v>
      </c>
    </row>
    <row r="197" s="14" customFormat="1">
      <c r="A197" s="14"/>
      <c r="B197" s="244"/>
      <c r="C197" s="245"/>
      <c r="D197" s="235" t="s">
        <v>307</v>
      </c>
      <c r="E197" s="246" t="s">
        <v>21</v>
      </c>
      <c r="F197" s="247" t="s">
        <v>2367</v>
      </c>
      <c r="G197" s="245"/>
      <c r="H197" s="248">
        <v>2.8799999999999999</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307</v>
      </c>
      <c r="AU197" s="254" t="s">
        <v>81</v>
      </c>
      <c r="AV197" s="14" t="s">
        <v>81</v>
      </c>
      <c r="AW197" s="14" t="s">
        <v>33</v>
      </c>
      <c r="AX197" s="14" t="s">
        <v>72</v>
      </c>
      <c r="AY197" s="254" t="s">
        <v>295</v>
      </c>
    </row>
    <row r="198" s="15" customFormat="1">
      <c r="A198" s="15"/>
      <c r="B198" s="255"/>
      <c r="C198" s="256"/>
      <c r="D198" s="235" t="s">
        <v>307</v>
      </c>
      <c r="E198" s="257" t="s">
        <v>21</v>
      </c>
      <c r="F198" s="258" t="s">
        <v>312</v>
      </c>
      <c r="G198" s="256"/>
      <c r="H198" s="259">
        <v>19.760000000000002</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307</v>
      </c>
      <c r="AU198" s="265" t="s">
        <v>81</v>
      </c>
      <c r="AV198" s="15" t="s">
        <v>303</v>
      </c>
      <c r="AW198" s="15" t="s">
        <v>33</v>
      </c>
      <c r="AX198" s="15" t="s">
        <v>79</v>
      </c>
      <c r="AY198" s="265" t="s">
        <v>295</v>
      </c>
    </row>
    <row r="199" s="12" customFormat="1" ht="22.8" customHeight="1">
      <c r="A199" s="12"/>
      <c r="B199" s="199"/>
      <c r="C199" s="200"/>
      <c r="D199" s="201" t="s">
        <v>71</v>
      </c>
      <c r="E199" s="213" t="s">
        <v>871</v>
      </c>
      <c r="F199" s="213" t="s">
        <v>872</v>
      </c>
      <c r="G199" s="200"/>
      <c r="H199" s="200"/>
      <c r="I199" s="203"/>
      <c r="J199" s="214">
        <f>BK199</f>
        <v>0</v>
      </c>
      <c r="K199" s="200"/>
      <c r="L199" s="205"/>
      <c r="M199" s="206"/>
      <c r="N199" s="207"/>
      <c r="O199" s="207"/>
      <c r="P199" s="208">
        <f>SUM(P200:P201)</f>
        <v>0</v>
      </c>
      <c r="Q199" s="207"/>
      <c r="R199" s="208">
        <f>SUM(R200:R201)</f>
        <v>0</v>
      </c>
      <c r="S199" s="207"/>
      <c r="T199" s="209">
        <f>SUM(T200:T201)</f>
        <v>0</v>
      </c>
      <c r="U199" s="12"/>
      <c r="V199" s="12"/>
      <c r="W199" s="12"/>
      <c r="X199" s="12"/>
      <c r="Y199" s="12"/>
      <c r="Z199" s="12"/>
      <c r="AA199" s="12"/>
      <c r="AB199" s="12"/>
      <c r="AC199" s="12"/>
      <c r="AD199" s="12"/>
      <c r="AE199" s="12"/>
      <c r="AR199" s="210" t="s">
        <v>79</v>
      </c>
      <c r="AT199" s="211" t="s">
        <v>71</v>
      </c>
      <c r="AU199" s="211" t="s">
        <v>79</v>
      </c>
      <c r="AY199" s="210" t="s">
        <v>295</v>
      </c>
      <c r="BK199" s="212">
        <f>SUM(BK200:BK201)</f>
        <v>0</v>
      </c>
    </row>
    <row r="200" s="2" customFormat="1" ht="66.75" customHeight="1">
      <c r="A200" s="40"/>
      <c r="B200" s="41"/>
      <c r="C200" s="215" t="s">
        <v>488</v>
      </c>
      <c r="D200" s="215" t="s">
        <v>298</v>
      </c>
      <c r="E200" s="216" t="s">
        <v>873</v>
      </c>
      <c r="F200" s="217" t="s">
        <v>874</v>
      </c>
      <c r="G200" s="218" t="s">
        <v>348</v>
      </c>
      <c r="H200" s="219">
        <v>3.609</v>
      </c>
      <c r="I200" s="220"/>
      <c r="J200" s="221">
        <f>ROUND(I200*H200,2)</f>
        <v>0</v>
      </c>
      <c r="K200" s="217" t="s">
        <v>302</v>
      </c>
      <c r="L200" s="46"/>
      <c r="M200" s="222" t="s">
        <v>21</v>
      </c>
      <c r="N200" s="223" t="s">
        <v>43</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303</v>
      </c>
      <c r="AT200" s="226" t="s">
        <v>298</v>
      </c>
      <c r="AU200" s="226" t="s">
        <v>81</v>
      </c>
      <c r="AY200" s="19" t="s">
        <v>295</v>
      </c>
      <c r="BE200" s="227">
        <f>IF(N200="základní",J200,0)</f>
        <v>0</v>
      </c>
      <c r="BF200" s="227">
        <f>IF(N200="snížená",J200,0)</f>
        <v>0</v>
      </c>
      <c r="BG200" s="227">
        <f>IF(N200="zákl. přenesená",J200,0)</f>
        <v>0</v>
      </c>
      <c r="BH200" s="227">
        <f>IF(N200="sníž. přenesená",J200,0)</f>
        <v>0</v>
      </c>
      <c r="BI200" s="227">
        <f>IF(N200="nulová",J200,0)</f>
        <v>0</v>
      </c>
      <c r="BJ200" s="19" t="s">
        <v>79</v>
      </c>
      <c r="BK200" s="227">
        <f>ROUND(I200*H200,2)</f>
        <v>0</v>
      </c>
      <c r="BL200" s="19" t="s">
        <v>303</v>
      </c>
      <c r="BM200" s="226" t="s">
        <v>2680</v>
      </c>
    </row>
    <row r="201" s="2" customFormat="1">
      <c r="A201" s="40"/>
      <c r="B201" s="41"/>
      <c r="C201" s="42"/>
      <c r="D201" s="228" t="s">
        <v>305</v>
      </c>
      <c r="E201" s="42"/>
      <c r="F201" s="229" t="s">
        <v>876</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305</v>
      </c>
      <c r="AU201" s="19" t="s">
        <v>81</v>
      </c>
    </row>
    <row r="202" s="12" customFormat="1" ht="25.92" customHeight="1">
      <c r="A202" s="12"/>
      <c r="B202" s="199"/>
      <c r="C202" s="200"/>
      <c r="D202" s="201" t="s">
        <v>71</v>
      </c>
      <c r="E202" s="202" t="s">
        <v>366</v>
      </c>
      <c r="F202" s="202" t="s">
        <v>367</v>
      </c>
      <c r="G202" s="200"/>
      <c r="H202" s="200"/>
      <c r="I202" s="203"/>
      <c r="J202" s="204">
        <f>BK202</f>
        <v>0</v>
      </c>
      <c r="K202" s="200"/>
      <c r="L202" s="205"/>
      <c r="M202" s="206"/>
      <c r="N202" s="207"/>
      <c r="O202" s="207"/>
      <c r="P202" s="208">
        <f>P203+P217+P221+P269+P303+P307+P330+P372+P402+P404</f>
        <v>0</v>
      </c>
      <c r="Q202" s="207"/>
      <c r="R202" s="208">
        <f>R203+R217+R221+R269+R303+R307+R330+R372+R402+R404</f>
        <v>2.0840049600000001</v>
      </c>
      <c r="S202" s="207"/>
      <c r="T202" s="209">
        <f>T203+T217+T221+T269+T303+T307+T330+T372+T402+T404</f>
        <v>0.013805969999999999</v>
      </c>
      <c r="U202" s="12"/>
      <c r="V202" s="12"/>
      <c r="W202" s="12"/>
      <c r="X202" s="12"/>
      <c r="Y202" s="12"/>
      <c r="Z202" s="12"/>
      <c r="AA202" s="12"/>
      <c r="AB202" s="12"/>
      <c r="AC202" s="12"/>
      <c r="AD202" s="12"/>
      <c r="AE202" s="12"/>
      <c r="AR202" s="210" t="s">
        <v>81</v>
      </c>
      <c r="AT202" s="211" t="s">
        <v>71</v>
      </c>
      <c r="AU202" s="211" t="s">
        <v>72</v>
      </c>
      <c r="AY202" s="210" t="s">
        <v>295</v>
      </c>
      <c r="BK202" s="212">
        <f>BK203+BK217+BK221+BK269+BK303+BK307+BK330+BK372+BK402+BK404</f>
        <v>0</v>
      </c>
    </row>
    <row r="203" s="12" customFormat="1" ht="22.8" customHeight="1">
      <c r="A203" s="12"/>
      <c r="B203" s="199"/>
      <c r="C203" s="200"/>
      <c r="D203" s="201" t="s">
        <v>71</v>
      </c>
      <c r="E203" s="213" t="s">
        <v>1008</v>
      </c>
      <c r="F203" s="213" t="s">
        <v>1009</v>
      </c>
      <c r="G203" s="200"/>
      <c r="H203" s="200"/>
      <c r="I203" s="203"/>
      <c r="J203" s="214">
        <f>BK203</f>
        <v>0</v>
      </c>
      <c r="K203" s="200"/>
      <c r="L203" s="205"/>
      <c r="M203" s="206"/>
      <c r="N203" s="207"/>
      <c r="O203" s="207"/>
      <c r="P203" s="208">
        <f>SUM(P204:P216)</f>
        <v>0</v>
      </c>
      <c r="Q203" s="207"/>
      <c r="R203" s="208">
        <f>SUM(R204:R216)</f>
        <v>0.18876563999999999</v>
      </c>
      <c r="S203" s="207"/>
      <c r="T203" s="209">
        <f>SUM(T204:T216)</f>
        <v>0</v>
      </c>
      <c r="U203" s="12"/>
      <c r="V203" s="12"/>
      <c r="W203" s="12"/>
      <c r="X203" s="12"/>
      <c r="Y203" s="12"/>
      <c r="Z203" s="12"/>
      <c r="AA203" s="12"/>
      <c r="AB203" s="12"/>
      <c r="AC203" s="12"/>
      <c r="AD203" s="12"/>
      <c r="AE203" s="12"/>
      <c r="AR203" s="210" t="s">
        <v>81</v>
      </c>
      <c r="AT203" s="211" t="s">
        <v>71</v>
      </c>
      <c r="AU203" s="211" t="s">
        <v>79</v>
      </c>
      <c r="AY203" s="210" t="s">
        <v>295</v>
      </c>
      <c r="BK203" s="212">
        <f>SUM(BK204:BK216)</f>
        <v>0</v>
      </c>
    </row>
    <row r="204" s="2" customFormat="1" ht="37.8" customHeight="1">
      <c r="A204" s="40"/>
      <c r="B204" s="41"/>
      <c r="C204" s="215" t="s">
        <v>500</v>
      </c>
      <c r="D204" s="215" t="s">
        <v>298</v>
      </c>
      <c r="E204" s="216" t="s">
        <v>1290</v>
      </c>
      <c r="F204" s="217" t="s">
        <v>1291</v>
      </c>
      <c r="G204" s="218" t="s">
        <v>301</v>
      </c>
      <c r="H204" s="219">
        <v>17.219999999999999</v>
      </c>
      <c r="I204" s="220"/>
      <c r="J204" s="221">
        <f>ROUND(I204*H204,2)</f>
        <v>0</v>
      </c>
      <c r="K204" s="217" t="s">
        <v>302</v>
      </c>
      <c r="L204" s="46"/>
      <c r="M204" s="222" t="s">
        <v>21</v>
      </c>
      <c r="N204" s="223"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373</v>
      </c>
      <c r="AT204" s="226" t="s">
        <v>298</v>
      </c>
      <c r="AU204" s="226" t="s">
        <v>81</v>
      </c>
      <c r="AY204" s="19" t="s">
        <v>295</v>
      </c>
      <c r="BE204" s="227">
        <f>IF(N204="základní",J204,0)</f>
        <v>0</v>
      </c>
      <c r="BF204" s="227">
        <f>IF(N204="snížená",J204,0)</f>
        <v>0</v>
      </c>
      <c r="BG204" s="227">
        <f>IF(N204="zákl. přenesená",J204,0)</f>
        <v>0</v>
      </c>
      <c r="BH204" s="227">
        <f>IF(N204="sníž. přenesená",J204,0)</f>
        <v>0</v>
      </c>
      <c r="BI204" s="227">
        <f>IF(N204="nulová",J204,0)</f>
        <v>0</v>
      </c>
      <c r="BJ204" s="19" t="s">
        <v>79</v>
      </c>
      <c r="BK204" s="227">
        <f>ROUND(I204*H204,2)</f>
        <v>0</v>
      </c>
      <c r="BL204" s="19" t="s">
        <v>373</v>
      </c>
      <c r="BM204" s="226" t="s">
        <v>2681</v>
      </c>
    </row>
    <row r="205" s="2" customFormat="1">
      <c r="A205" s="40"/>
      <c r="B205" s="41"/>
      <c r="C205" s="42"/>
      <c r="D205" s="228" t="s">
        <v>305</v>
      </c>
      <c r="E205" s="42"/>
      <c r="F205" s="229" t="s">
        <v>1293</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305</v>
      </c>
      <c r="AU205" s="19" t="s">
        <v>81</v>
      </c>
    </row>
    <row r="206" s="13" customFormat="1">
      <c r="A206" s="13"/>
      <c r="B206" s="233"/>
      <c r="C206" s="234"/>
      <c r="D206" s="235" t="s">
        <v>307</v>
      </c>
      <c r="E206" s="236" t="s">
        <v>21</v>
      </c>
      <c r="F206" s="237" t="s">
        <v>2390</v>
      </c>
      <c r="G206" s="234"/>
      <c r="H206" s="236" t="s">
        <v>21</v>
      </c>
      <c r="I206" s="238"/>
      <c r="J206" s="234"/>
      <c r="K206" s="234"/>
      <c r="L206" s="239"/>
      <c r="M206" s="240"/>
      <c r="N206" s="241"/>
      <c r="O206" s="241"/>
      <c r="P206" s="241"/>
      <c r="Q206" s="241"/>
      <c r="R206" s="241"/>
      <c r="S206" s="241"/>
      <c r="T206" s="242"/>
      <c r="U206" s="13"/>
      <c r="V206" s="13"/>
      <c r="W206" s="13"/>
      <c r="X206" s="13"/>
      <c r="Y206" s="13"/>
      <c r="Z206" s="13"/>
      <c r="AA206" s="13"/>
      <c r="AB206" s="13"/>
      <c r="AC206" s="13"/>
      <c r="AD206" s="13"/>
      <c r="AE206" s="13"/>
      <c r="AT206" s="243" t="s">
        <v>307</v>
      </c>
      <c r="AU206" s="243" t="s">
        <v>81</v>
      </c>
      <c r="AV206" s="13" t="s">
        <v>79</v>
      </c>
      <c r="AW206" s="13" t="s">
        <v>33</v>
      </c>
      <c r="AX206" s="13" t="s">
        <v>72</v>
      </c>
      <c r="AY206" s="243" t="s">
        <v>295</v>
      </c>
    </row>
    <row r="207" s="14" customFormat="1">
      <c r="A207" s="14"/>
      <c r="B207" s="244"/>
      <c r="C207" s="245"/>
      <c r="D207" s="235" t="s">
        <v>307</v>
      </c>
      <c r="E207" s="246" t="s">
        <v>21</v>
      </c>
      <c r="F207" s="247" t="s">
        <v>2562</v>
      </c>
      <c r="G207" s="245"/>
      <c r="H207" s="248">
        <v>10.32</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307</v>
      </c>
      <c r="AU207" s="254" t="s">
        <v>81</v>
      </c>
      <c r="AV207" s="14" t="s">
        <v>81</v>
      </c>
      <c r="AW207" s="14" t="s">
        <v>33</v>
      </c>
      <c r="AX207" s="14" t="s">
        <v>72</v>
      </c>
      <c r="AY207" s="254" t="s">
        <v>295</v>
      </c>
    </row>
    <row r="208" s="16" customFormat="1">
      <c r="A208" s="16"/>
      <c r="B208" s="270"/>
      <c r="C208" s="271"/>
      <c r="D208" s="235" t="s">
        <v>307</v>
      </c>
      <c r="E208" s="272" t="s">
        <v>21</v>
      </c>
      <c r="F208" s="273" t="s">
        <v>433</v>
      </c>
      <c r="G208" s="271"/>
      <c r="H208" s="274">
        <v>10.32</v>
      </c>
      <c r="I208" s="275"/>
      <c r="J208" s="271"/>
      <c r="K208" s="271"/>
      <c r="L208" s="276"/>
      <c r="M208" s="277"/>
      <c r="N208" s="278"/>
      <c r="O208" s="278"/>
      <c r="P208" s="278"/>
      <c r="Q208" s="278"/>
      <c r="R208" s="278"/>
      <c r="S208" s="278"/>
      <c r="T208" s="279"/>
      <c r="U208" s="16"/>
      <c r="V208" s="16"/>
      <c r="W208" s="16"/>
      <c r="X208" s="16"/>
      <c r="Y208" s="16"/>
      <c r="Z208" s="16"/>
      <c r="AA208" s="16"/>
      <c r="AB208" s="16"/>
      <c r="AC208" s="16"/>
      <c r="AD208" s="16"/>
      <c r="AE208" s="16"/>
      <c r="AT208" s="280" t="s">
        <v>307</v>
      </c>
      <c r="AU208" s="280" t="s">
        <v>81</v>
      </c>
      <c r="AV208" s="16" t="s">
        <v>92</v>
      </c>
      <c r="AW208" s="16" t="s">
        <v>33</v>
      </c>
      <c r="AX208" s="16" t="s">
        <v>72</v>
      </c>
      <c r="AY208" s="280" t="s">
        <v>295</v>
      </c>
    </row>
    <row r="209" s="14" customFormat="1">
      <c r="A209" s="14"/>
      <c r="B209" s="244"/>
      <c r="C209" s="245"/>
      <c r="D209" s="235" t="s">
        <v>307</v>
      </c>
      <c r="E209" s="246" t="s">
        <v>21</v>
      </c>
      <c r="F209" s="247" t="s">
        <v>2531</v>
      </c>
      <c r="G209" s="245"/>
      <c r="H209" s="248">
        <v>2.9199999999999999</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307</v>
      </c>
      <c r="AU209" s="254" t="s">
        <v>81</v>
      </c>
      <c r="AV209" s="14" t="s">
        <v>81</v>
      </c>
      <c r="AW209" s="14" t="s">
        <v>33</v>
      </c>
      <c r="AX209" s="14" t="s">
        <v>72</v>
      </c>
      <c r="AY209" s="254" t="s">
        <v>295</v>
      </c>
    </row>
    <row r="210" s="14" customFormat="1">
      <c r="A210" s="14"/>
      <c r="B210" s="244"/>
      <c r="C210" s="245"/>
      <c r="D210" s="235" t="s">
        <v>307</v>
      </c>
      <c r="E210" s="246" t="s">
        <v>21</v>
      </c>
      <c r="F210" s="247" t="s">
        <v>2532</v>
      </c>
      <c r="G210" s="245"/>
      <c r="H210" s="248">
        <v>3.98</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307</v>
      </c>
      <c r="AU210" s="254" t="s">
        <v>81</v>
      </c>
      <c r="AV210" s="14" t="s">
        <v>81</v>
      </c>
      <c r="AW210" s="14" t="s">
        <v>33</v>
      </c>
      <c r="AX210" s="14" t="s">
        <v>72</v>
      </c>
      <c r="AY210" s="254" t="s">
        <v>295</v>
      </c>
    </row>
    <row r="211" s="16" customFormat="1">
      <c r="A211" s="16"/>
      <c r="B211" s="270"/>
      <c r="C211" s="271"/>
      <c r="D211" s="235" t="s">
        <v>307</v>
      </c>
      <c r="E211" s="272" t="s">
        <v>21</v>
      </c>
      <c r="F211" s="273" t="s">
        <v>433</v>
      </c>
      <c r="G211" s="271"/>
      <c r="H211" s="274">
        <v>6.9000000000000004</v>
      </c>
      <c r="I211" s="275"/>
      <c r="J211" s="271"/>
      <c r="K211" s="271"/>
      <c r="L211" s="276"/>
      <c r="M211" s="277"/>
      <c r="N211" s="278"/>
      <c r="O211" s="278"/>
      <c r="P211" s="278"/>
      <c r="Q211" s="278"/>
      <c r="R211" s="278"/>
      <c r="S211" s="278"/>
      <c r="T211" s="279"/>
      <c r="U211" s="16"/>
      <c r="V211" s="16"/>
      <c r="W211" s="16"/>
      <c r="X211" s="16"/>
      <c r="Y211" s="16"/>
      <c r="Z211" s="16"/>
      <c r="AA211" s="16"/>
      <c r="AB211" s="16"/>
      <c r="AC211" s="16"/>
      <c r="AD211" s="16"/>
      <c r="AE211" s="16"/>
      <c r="AT211" s="280" t="s">
        <v>307</v>
      </c>
      <c r="AU211" s="280" t="s">
        <v>81</v>
      </c>
      <c r="AV211" s="16" t="s">
        <v>92</v>
      </c>
      <c r="AW211" s="16" t="s">
        <v>33</v>
      </c>
      <c r="AX211" s="16" t="s">
        <v>72</v>
      </c>
      <c r="AY211" s="280" t="s">
        <v>295</v>
      </c>
    </row>
    <row r="212" s="15" customFormat="1">
      <c r="A212" s="15"/>
      <c r="B212" s="255"/>
      <c r="C212" s="256"/>
      <c r="D212" s="235" t="s">
        <v>307</v>
      </c>
      <c r="E212" s="257" t="s">
        <v>21</v>
      </c>
      <c r="F212" s="258" t="s">
        <v>312</v>
      </c>
      <c r="G212" s="256"/>
      <c r="H212" s="259">
        <v>17.219999999999999</v>
      </c>
      <c r="I212" s="260"/>
      <c r="J212" s="256"/>
      <c r="K212" s="256"/>
      <c r="L212" s="261"/>
      <c r="M212" s="262"/>
      <c r="N212" s="263"/>
      <c r="O212" s="263"/>
      <c r="P212" s="263"/>
      <c r="Q212" s="263"/>
      <c r="R212" s="263"/>
      <c r="S212" s="263"/>
      <c r="T212" s="264"/>
      <c r="U212" s="15"/>
      <c r="V212" s="15"/>
      <c r="W212" s="15"/>
      <c r="X212" s="15"/>
      <c r="Y212" s="15"/>
      <c r="Z212" s="15"/>
      <c r="AA212" s="15"/>
      <c r="AB212" s="15"/>
      <c r="AC212" s="15"/>
      <c r="AD212" s="15"/>
      <c r="AE212" s="15"/>
      <c r="AT212" s="265" t="s">
        <v>307</v>
      </c>
      <c r="AU212" s="265" t="s">
        <v>81</v>
      </c>
      <c r="AV212" s="15" t="s">
        <v>303</v>
      </c>
      <c r="AW212" s="15" t="s">
        <v>33</v>
      </c>
      <c r="AX212" s="15" t="s">
        <v>79</v>
      </c>
      <c r="AY212" s="265" t="s">
        <v>295</v>
      </c>
    </row>
    <row r="213" s="2" customFormat="1" ht="24.15" customHeight="1">
      <c r="A213" s="40"/>
      <c r="B213" s="41"/>
      <c r="C213" s="286" t="s">
        <v>506</v>
      </c>
      <c r="D213" s="286" t="s">
        <v>947</v>
      </c>
      <c r="E213" s="287" t="s">
        <v>1296</v>
      </c>
      <c r="F213" s="288" t="s">
        <v>1297</v>
      </c>
      <c r="G213" s="289" t="s">
        <v>301</v>
      </c>
      <c r="H213" s="290">
        <v>18.081</v>
      </c>
      <c r="I213" s="291"/>
      <c r="J213" s="292">
        <f>ROUND(I213*H213,2)</f>
        <v>0</v>
      </c>
      <c r="K213" s="288" t="s">
        <v>523</v>
      </c>
      <c r="L213" s="293"/>
      <c r="M213" s="294" t="s">
        <v>21</v>
      </c>
      <c r="N213" s="295" t="s">
        <v>43</v>
      </c>
      <c r="O213" s="86"/>
      <c r="P213" s="224">
        <f>O213*H213</f>
        <v>0</v>
      </c>
      <c r="Q213" s="224">
        <v>0.01044</v>
      </c>
      <c r="R213" s="224">
        <f>Q213*H213</f>
        <v>0.18876563999999999</v>
      </c>
      <c r="S213" s="224">
        <v>0</v>
      </c>
      <c r="T213" s="225">
        <f>S213*H213</f>
        <v>0</v>
      </c>
      <c r="U213" s="40"/>
      <c r="V213" s="40"/>
      <c r="W213" s="40"/>
      <c r="X213" s="40"/>
      <c r="Y213" s="40"/>
      <c r="Z213" s="40"/>
      <c r="AA213" s="40"/>
      <c r="AB213" s="40"/>
      <c r="AC213" s="40"/>
      <c r="AD213" s="40"/>
      <c r="AE213" s="40"/>
      <c r="AR213" s="226" t="s">
        <v>997</v>
      </c>
      <c r="AT213" s="226" t="s">
        <v>947</v>
      </c>
      <c r="AU213" s="226" t="s">
        <v>81</v>
      </c>
      <c r="AY213" s="19" t="s">
        <v>295</v>
      </c>
      <c r="BE213" s="227">
        <f>IF(N213="základní",J213,0)</f>
        <v>0</v>
      </c>
      <c r="BF213" s="227">
        <f>IF(N213="snížená",J213,0)</f>
        <v>0</v>
      </c>
      <c r="BG213" s="227">
        <f>IF(N213="zákl. přenesená",J213,0)</f>
        <v>0</v>
      </c>
      <c r="BH213" s="227">
        <f>IF(N213="sníž. přenesená",J213,0)</f>
        <v>0</v>
      </c>
      <c r="BI213" s="227">
        <f>IF(N213="nulová",J213,0)</f>
        <v>0</v>
      </c>
      <c r="BJ213" s="19" t="s">
        <v>79</v>
      </c>
      <c r="BK213" s="227">
        <f>ROUND(I213*H213,2)</f>
        <v>0</v>
      </c>
      <c r="BL213" s="19" t="s">
        <v>373</v>
      </c>
      <c r="BM213" s="226" t="s">
        <v>2682</v>
      </c>
    </row>
    <row r="214" s="14" customFormat="1">
      <c r="A214" s="14"/>
      <c r="B214" s="244"/>
      <c r="C214" s="245"/>
      <c r="D214" s="235" t="s">
        <v>307</v>
      </c>
      <c r="E214" s="245"/>
      <c r="F214" s="247" t="s">
        <v>2564</v>
      </c>
      <c r="G214" s="245"/>
      <c r="H214" s="248">
        <v>18.081</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307</v>
      </c>
      <c r="AU214" s="254" t="s">
        <v>81</v>
      </c>
      <c r="AV214" s="14" t="s">
        <v>81</v>
      </c>
      <c r="AW214" s="14" t="s">
        <v>4</v>
      </c>
      <c r="AX214" s="14" t="s">
        <v>79</v>
      </c>
      <c r="AY214" s="254" t="s">
        <v>295</v>
      </c>
    </row>
    <row r="215" s="2" customFormat="1" ht="49.05" customHeight="1">
      <c r="A215" s="40"/>
      <c r="B215" s="41"/>
      <c r="C215" s="215" t="s">
        <v>511</v>
      </c>
      <c r="D215" s="215" t="s">
        <v>298</v>
      </c>
      <c r="E215" s="216" t="s">
        <v>1020</v>
      </c>
      <c r="F215" s="217" t="s">
        <v>1021</v>
      </c>
      <c r="G215" s="218" t="s">
        <v>348</v>
      </c>
      <c r="H215" s="219">
        <v>0.189</v>
      </c>
      <c r="I215" s="220"/>
      <c r="J215" s="221">
        <f>ROUND(I215*H215,2)</f>
        <v>0</v>
      </c>
      <c r="K215" s="217" t="s">
        <v>302</v>
      </c>
      <c r="L215" s="46"/>
      <c r="M215" s="222" t="s">
        <v>21</v>
      </c>
      <c r="N215" s="223" t="s">
        <v>43</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373</v>
      </c>
      <c r="AT215" s="226" t="s">
        <v>298</v>
      </c>
      <c r="AU215" s="226" t="s">
        <v>81</v>
      </c>
      <c r="AY215" s="19" t="s">
        <v>295</v>
      </c>
      <c r="BE215" s="227">
        <f>IF(N215="základní",J215,0)</f>
        <v>0</v>
      </c>
      <c r="BF215" s="227">
        <f>IF(N215="snížená",J215,0)</f>
        <v>0</v>
      </c>
      <c r="BG215" s="227">
        <f>IF(N215="zákl. přenesená",J215,0)</f>
        <v>0</v>
      </c>
      <c r="BH215" s="227">
        <f>IF(N215="sníž. přenesená",J215,0)</f>
        <v>0</v>
      </c>
      <c r="BI215" s="227">
        <f>IF(N215="nulová",J215,0)</f>
        <v>0</v>
      </c>
      <c r="BJ215" s="19" t="s">
        <v>79</v>
      </c>
      <c r="BK215" s="227">
        <f>ROUND(I215*H215,2)</f>
        <v>0</v>
      </c>
      <c r="BL215" s="19" t="s">
        <v>373</v>
      </c>
      <c r="BM215" s="226" t="s">
        <v>2683</v>
      </c>
    </row>
    <row r="216" s="2" customFormat="1">
      <c r="A216" s="40"/>
      <c r="B216" s="41"/>
      <c r="C216" s="42"/>
      <c r="D216" s="228" t="s">
        <v>305</v>
      </c>
      <c r="E216" s="42"/>
      <c r="F216" s="229" t="s">
        <v>1023</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305</v>
      </c>
      <c r="AU216" s="19" t="s">
        <v>81</v>
      </c>
    </row>
    <row r="217" s="12" customFormat="1" ht="22.8" customHeight="1">
      <c r="A217" s="12"/>
      <c r="B217" s="199"/>
      <c r="C217" s="200"/>
      <c r="D217" s="201" t="s">
        <v>71</v>
      </c>
      <c r="E217" s="213" t="s">
        <v>498</v>
      </c>
      <c r="F217" s="213" t="s">
        <v>499</v>
      </c>
      <c r="G217" s="200"/>
      <c r="H217" s="200"/>
      <c r="I217" s="203"/>
      <c r="J217" s="214">
        <f>BK217</f>
        <v>0</v>
      </c>
      <c r="K217" s="200"/>
      <c r="L217" s="205"/>
      <c r="M217" s="206"/>
      <c r="N217" s="207"/>
      <c r="O217" s="207"/>
      <c r="P217" s="208">
        <f>SUM(P218:P220)</f>
        <v>0</v>
      </c>
      <c r="Q217" s="207"/>
      <c r="R217" s="208">
        <f>SUM(R218:R220)</f>
        <v>0</v>
      </c>
      <c r="S217" s="207"/>
      <c r="T217" s="209">
        <f>SUM(T218:T220)</f>
        <v>0</v>
      </c>
      <c r="U217" s="12"/>
      <c r="V217" s="12"/>
      <c r="W217" s="12"/>
      <c r="X217" s="12"/>
      <c r="Y217" s="12"/>
      <c r="Z217" s="12"/>
      <c r="AA217" s="12"/>
      <c r="AB217" s="12"/>
      <c r="AC217" s="12"/>
      <c r="AD217" s="12"/>
      <c r="AE217" s="12"/>
      <c r="AR217" s="210" t="s">
        <v>81</v>
      </c>
      <c r="AT217" s="211" t="s">
        <v>71</v>
      </c>
      <c r="AU217" s="211" t="s">
        <v>79</v>
      </c>
      <c r="AY217" s="210" t="s">
        <v>295</v>
      </c>
      <c r="BK217" s="212">
        <f>SUM(BK218:BK220)</f>
        <v>0</v>
      </c>
    </row>
    <row r="218" s="2" customFormat="1" ht="16.5" customHeight="1">
      <c r="A218" s="40"/>
      <c r="B218" s="41"/>
      <c r="C218" s="215" t="s">
        <v>7</v>
      </c>
      <c r="D218" s="215" t="s">
        <v>298</v>
      </c>
      <c r="E218" s="216" t="s">
        <v>1301</v>
      </c>
      <c r="F218" s="217" t="s">
        <v>2414</v>
      </c>
      <c r="G218" s="218" t="s">
        <v>1303</v>
      </c>
      <c r="H218" s="219">
        <v>1</v>
      </c>
      <c r="I218" s="220"/>
      <c r="J218" s="221">
        <f>ROUND(I218*H218,2)</f>
        <v>0</v>
      </c>
      <c r="K218" s="217" t="s">
        <v>523</v>
      </c>
      <c r="L218" s="46"/>
      <c r="M218" s="222" t="s">
        <v>21</v>
      </c>
      <c r="N218" s="223" t="s">
        <v>43</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303</v>
      </c>
      <c r="AT218" s="226" t="s">
        <v>298</v>
      </c>
      <c r="AU218" s="226" t="s">
        <v>81</v>
      </c>
      <c r="AY218" s="19" t="s">
        <v>295</v>
      </c>
      <c r="BE218" s="227">
        <f>IF(N218="základní",J218,0)</f>
        <v>0</v>
      </c>
      <c r="BF218" s="227">
        <f>IF(N218="snížená",J218,0)</f>
        <v>0</v>
      </c>
      <c r="BG218" s="227">
        <f>IF(N218="zákl. přenesená",J218,0)</f>
        <v>0</v>
      </c>
      <c r="BH218" s="227">
        <f>IF(N218="sníž. přenesená",J218,0)</f>
        <v>0</v>
      </c>
      <c r="BI218" s="227">
        <f>IF(N218="nulová",J218,0)</f>
        <v>0</v>
      </c>
      <c r="BJ218" s="19" t="s">
        <v>79</v>
      </c>
      <c r="BK218" s="227">
        <f>ROUND(I218*H218,2)</f>
        <v>0</v>
      </c>
      <c r="BL218" s="19" t="s">
        <v>303</v>
      </c>
      <c r="BM218" s="226" t="s">
        <v>2684</v>
      </c>
    </row>
    <row r="219" s="14" customFormat="1">
      <c r="A219" s="14"/>
      <c r="B219" s="244"/>
      <c r="C219" s="245"/>
      <c r="D219" s="235" t="s">
        <v>307</v>
      </c>
      <c r="E219" s="246" t="s">
        <v>21</v>
      </c>
      <c r="F219" s="247" t="s">
        <v>2416</v>
      </c>
      <c r="G219" s="245"/>
      <c r="H219" s="248">
        <v>1</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307</v>
      </c>
      <c r="AU219" s="254" t="s">
        <v>81</v>
      </c>
      <c r="AV219" s="14" t="s">
        <v>81</v>
      </c>
      <c r="AW219" s="14" t="s">
        <v>33</v>
      </c>
      <c r="AX219" s="14" t="s">
        <v>72</v>
      </c>
      <c r="AY219" s="254" t="s">
        <v>295</v>
      </c>
    </row>
    <row r="220" s="15" customFormat="1">
      <c r="A220" s="15"/>
      <c r="B220" s="255"/>
      <c r="C220" s="256"/>
      <c r="D220" s="235" t="s">
        <v>307</v>
      </c>
      <c r="E220" s="257" t="s">
        <v>21</v>
      </c>
      <c r="F220" s="258" t="s">
        <v>312</v>
      </c>
      <c r="G220" s="256"/>
      <c r="H220" s="259">
        <v>1</v>
      </c>
      <c r="I220" s="260"/>
      <c r="J220" s="256"/>
      <c r="K220" s="256"/>
      <c r="L220" s="261"/>
      <c r="M220" s="262"/>
      <c r="N220" s="263"/>
      <c r="O220" s="263"/>
      <c r="P220" s="263"/>
      <c r="Q220" s="263"/>
      <c r="R220" s="263"/>
      <c r="S220" s="263"/>
      <c r="T220" s="264"/>
      <c r="U220" s="15"/>
      <c r="V220" s="15"/>
      <c r="W220" s="15"/>
      <c r="X220" s="15"/>
      <c r="Y220" s="15"/>
      <c r="Z220" s="15"/>
      <c r="AA220" s="15"/>
      <c r="AB220" s="15"/>
      <c r="AC220" s="15"/>
      <c r="AD220" s="15"/>
      <c r="AE220" s="15"/>
      <c r="AT220" s="265" t="s">
        <v>307</v>
      </c>
      <c r="AU220" s="265" t="s">
        <v>81</v>
      </c>
      <c r="AV220" s="15" t="s">
        <v>303</v>
      </c>
      <c r="AW220" s="15" t="s">
        <v>33</v>
      </c>
      <c r="AX220" s="15" t="s">
        <v>79</v>
      </c>
      <c r="AY220" s="265" t="s">
        <v>295</v>
      </c>
    </row>
    <row r="221" s="12" customFormat="1" ht="22.8" customHeight="1">
      <c r="A221" s="12"/>
      <c r="B221" s="199"/>
      <c r="C221" s="200"/>
      <c r="D221" s="201" t="s">
        <v>71</v>
      </c>
      <c r="E221" s="213" t="s">
        <v>380</v>
      </c>
      <c r="F221" s="213" t="s">
        <v>381</v>
      </c>
      <c r="G221" s="200"/>
      <c r="H221" s="200"/>
      <c r="I221" s="203"/>
      <c r="J221" s="214">
        <f>BK221</f>
        <v>0</v>
      </c>
      <c r="K221" s="200"/>
      <c r="L221" s="205"/>
      <c r="M221" s="206"/>
      <c r="N221" s="207"/>
      <c r="O221" s="207"/>
      <c r="P221" s="208">
        <f>SUM(P222:P268)</f>
        <v>0</v>
      </c>
      <c r="Q221" s="207"/>
      <c r="R221" s="208">
        <f>SUM(R222:R268)</f>
        <v>0.97500999999999993</v>
      </c>
      <c r="S221" s="207"/>
      <c r="T221" s="209">
        <f>SUM(T222:T268)</f>
        <v>0</v>
      </c>
      <c r="U221" s="12"/>
      <c r="V221" s="12"/>
      <c r="W221" s="12"/>
      <c r="X221" s="12"/>
      <c r="Y221" s="12"/>
      <c r="Z221" s="12"/>
      <c r="AA221" s="12"/>
      <c r="AB221" s="12"/>
      <c r="AC221" s="12"/>
      <c r="AD221" s="12"/>
      <c r="AE221" s="12"/>
      <c r="AR221" s="210" t="s">
        <v>81</v>
      </c>
      <c r="AT221" s="211" t="s">
        <v>71</v>
      </c>
      <c r="AU221" s="211" t="s">
        <v>79</v>
      </c>
      <c r="AY221" s="210" t="s">
        <v>295</v>
      </c>
      <c r="BK221" s="212">
        <f>SUM(BK222:BK268)</f>
        <v>0</v>
      </c>
    </row>
    <row r="222" s="2" customFormat="1" ht="55.5" customHeight="1">
      <c r="A222" s="40"/>
      <c r="B222" s="41"/>
      <c r="C222" s="215" t="s">
        <v>520</v>
      </c>
      <c r="D222" s="215" t="s">
        <v>298</v>
      </c>
      <c r="E222" s="216" t="s">
        <v>1312</v>
      </c>
      <c r="F222" s="217" t="s">
        <v>1313</v>
      </c>
      <c r="G222" s="218" t="s">
        <v>301</v>
      </c>
      <c r="H222" s="219">
        <v>5.75</v>
      </c>
      <c r="I222" s="220"/>
      <c r="J222" s="221">
        <f>ROUND(I222*H222,2)</f>
        <v>0</v>
      </c>
      <c r="K222" s="217" t="s">
        <v>302</v>
      </c>
      <c r="L222" s="46"/>
      <c r="M222" s="222" t="s">
        <v>21</v>
      </c>
      <c r="N222" s="223" t="s">
        <v>43</v>
      </c>
      <c r="O222" s="86"/>
      <c r="P222" s="224">
        <f>O222*H222</f>
        <v>0</v>
      </c>
      <c r="Q222" s="224">
        <v>0.025389999999999999</v>
      </c>
      <c r="R222" s="224">
        <f>Q222*H222</f>
        <v>0.1459925</v>
      </c>
      <c r="S222" s="224">
        <v>0</v>
      </c>
      <c r="T222" s="225">
        <f>S222*H222</f>
        <v>0</v>
      </c>
      <c r="U222" s="40"/>
      <c r="V222" s="40"/>
      <c r="W222" s="40"/>
      <c r="X222" s="40"/>
      <c r="Y222" s="40"/>
      <c r="Z222" s="40"/>
      <c r="AA222" s="40"/>
      <c r="AB222" s="40"/>
      <c r="AC222" s="40"/>
      <c r="AD222" s="40"/>
      <c r="AE222" s="40"/>
      <c r="AR222" s="226" t="s">
        <v>373</v>
      </c>
      <c r="AT222" s="226" t="s">
        <v>298</v>
      </c>
      <c r="AU222" s="226" t="s">
        <v>81</v>
      </c>
      <c r="AY222" s="19" t="s">
        <v>295</v>
      </c>
      <c r="BE222" s="227">
        <f>IF(N222="základní",J222,0)</f>
        <v>0</v>
      </c>
      <c r="BF222" s="227">
        <f>IF(N222="snížená",J222,0)</f>
        <v>0</v>
      </c>
      <c r="BG222" s="227">
        <f>IF(N222="zákl. přenesená",J222,0)</f>
        <v>0</v>
      </c>
      <c r="BH222" s="227">
        <f>IF(N222="sníž. přenesená",J222,0)</f>
        <v>0</v>
      </c>
      <c r="BI222" s="227">
        <f>IF(N222="nulová",J222,0)</f>
        <v>0</v>
      </c>
      <c r="BJ222" s="19" t="s">
        <v>79</v>
      </c>
      <c r="BK222" s="227">
        <f>ROUND(I222*H222,2)</f>
        <v>0</v>
      </c>
      <c r="BL222" s="19" t="s">
        <v>373</v>
      </c>
      <c r="BM222" s="226" t="s">
        <v>2685</v>
      </c>
    </row>
    <row r="223" s="2" customFormat="1">
      <c r="A223" s="40"/>
      <c r="B223" s="41"/>
      <c r="C223" s="42"/>
      <c r="D223" s="228" t="s">
        <v>305</v>
      </c>
      <c r="E223" s="42"/>
      <c r="F223" s="229" t="s">
        <v>1315</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305</v>
      </c>
      <c r="AU223" s="19" t="s">
        <v>81</v>
      </c>
    </row>
    <row r="224" s="13" customFormat="1">
      <c r="A224" s="13"/>
      <c r="B224" s="233"/>
      <c r="C224" s="234"/>
      <c r="D224" s="235" t="s">
        <v>307</v>
      </c>
      <c r="E224" s="236" t="s">
        <v>21</v>
      </c>
      <c r="F224" s="237" t="s">
        <v>1316</v>
      </c>
      <c r="G224" s="234"/>
      <c r="H224" s="236" t="s">
        <v>21</v>
      </c>
      <c r="I224" s="238"/>
      <c r="J224" s="234"/>
      <c r="K224" s="234"/>
      <c r="L224" s="239"/>
      <c r="M224" s="240"/>
      <c r="N224" s="241"/>
      <c r="O224" s="241"/>
      <c r="P224" s="241"/>
      <c r="Q224" s="241"/>
      <c r="R224" s="241"/>
      <c r="S224" s="241"/>
      <c r="T224" s="242"/>
      <c r="U224" s="13"/>
      <c r="V224" s="13"/>
      <c r="W224" s="13"/>
      <c r="X224" s="13"/>
      <c r="Y224" s="13"/>
      <c r="Z224" s="13"/>
      <c r="AA224" s="13"/>
      <c r="AB224" s="13"/>
      <c r="AC224" s="13"/>
      <c r="AD224" s="13"/>
      <c r="AE224" s="13"/>
      <c r="AT224" s="243" t="s">
        <v>307</v>
      </c>
      <c r="AU224" s="243" t="s">
        <v>81</v>
      </c>
      <c r="AV224" s="13" t="s">
        <v>79</v>
      </c>
      <c r="AW224" s="13" t="s">
        <v>33</v>
      </c>
      <c r="AX224" s="13" t="s">
        <v>72</v>
      </c>
      <c r="AY224" s="243" t="s">
        <v>295</v>
      </c>
    </row>
    <row r="225" s="14" customFormat="1">
      <c r="A225" s="14"/>
      <c r="B225" s="244"/>
      <c r="C225" s="245"/>
      <c r="D225" s="235" t="s">
        <v>307</v>
      </c>
      <c r="E225" s="246" t="s">
        <v>21</v>
      </c>
      <c r="F225" s="247" t="s">
        <v>2418</v>
      </c>
      <c r="G225" s="245"/>
      <c r="H225" s="248">
        <v>5.75</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307</v>
      </c>
      <c r="AU225" s="254" t="s">
        <v>81</v>
      </c>
      <c r="AV225" s="14" t="s">
        <v>81</v>
      </c>
      <c r="AW225" s="14" t="s">
        <v>33</v>
      </c>
      <c r="AX225" s="14" t="s">
        <v>72</v>
      </c>
      <c r="AY225" s="254" t="s">
        <v>295</v>
      </c>
    </row>
    <row r="226" s="15" customFormat="1">
      <c r="A226" s="15"/>
      <c r="B226" s="255"/>
      <c r="C226" s="256"/>
      <c r="D226" s="235" t="s">
        <v>307</v>
      </c>
      <c r="E226" s="257" t="s">
        <v>21</v>
      </c>
      <c r="F226" s="258" t="s">
        <v>312</v>
      </c>
      <c r="G226" s="256"/>
      <c r="H226" s="259">
        <v>5.75</v>
      </c>
      <c r="I226" s="260"/>
      <c r="J226" s="256"/>
      <c r="K226" s="256"/>
      <c r="L226" s="261"/>
      <c r="M226" s="262"/>
      <c r="N226" s="263"/>
      <c r="O226" s="263"/>
      <c r="P226" s="263"/>
      <c r="Q226" s="263"/>
      <c r="R226" s="263"/>
      <c r="S226" s="263"/>
      <c r="T226" s="264"/>
      <c r="U226" s="15"/>
      <c r="V226" s="15"/>
      <c r="W226" s="15"/>
      <c r="X226" s="15"/>
      <c r="Y226" s="15"/>
      <c r="Z226" s="15"/>
      <c r="AA226" s="15"/>
      <c r="AB226" s="15"/>
      <c r="AC226" s="15"/>
      <c r="AD226" s="15"/>
      <c r="AE226" s="15"/>
      <c r="AT226" s="265" t="s">
        <v>307</v>
      </c>
      <c r="AU226" s="265" t="s">
        <v>81</v>
      </c>
      <c r="AV226" s="15" t="s">
        <v>303</v>
      </c>
      <c r="AW226" s="15" t="s">
        <v>33</v>
      </c>
      <c r="AX226" s="15" t="s">
        <v>79</v>
      </c>
      <c r="AY226" s="265" t="s">
        <v>295</v>
      </c>
    </row>
    <row r="227" s="2" customFormat="1" ht="55.5" customHeight="1">
      <c r="A227" s="40"/>
      <c r="B227" s="41"/>
      <c r="C227" s="215" t="s">
        <v>525</v>
      </c>
      <c r="D227" s="215" t="s">
        <v>298</v>
      </c>
      <c r="E227" s="216" t="s">
        <v>1330</v>
      </c>
      <c r="F227" s="217" t="s">
        <v>1331</v>
      </c>
      <c r="G227" s="218" t="s">
        <v>301</v>
      </c>
      <c r="H227" s="219">
        <v>8</v>
      </c>
      <c r="I227" s="220"/>
      <c r="J227" s="221">
        <f>ROUND(I227*H227,2)</f>
        <v>0</v>
      </c>
      <c r="K227" s="217" t="s">
        <v>302</v>
      </c>
      <c r="L227" s="46"/>
      <c r="M227" s="222" t="s">
        <v>21</v>
      </c>
      <c r="N227" s="223" t="s">
        <v>43</v>
      </c>
      <c r="O227" s="86"/>
      <c r="P227" s="224">
        <f>O227*H227</f>
        <v>0</v>
      </c>
      <c r="Q227" s="224">
        <v>0.056890000000000003</v>
      </c>
      <c r="R227" s="224">
        <f>Q227*H227</f>
        <v>0.45512000000000002</v>
      </c>
      <c r="S227" s="224">
        <v>0</v>
      </c>
      <c r="T227" s="225">
        <f>S227*H227</f>
        <v>0</v>
      </c>
      <c r="U227" s="40"/>
      <c r="V227" s="40"/>
      <c r="W227" s="40"/>
      <c r="X227" s="40"/>
      <c r="Y227" s="40"/>
      <c r="Z227" s="40"/>
      <c r="AA227" s="40"/>
      <c r="AB227" s="40"/>
      <c r="AC227" s="40"/>
      <c r="AD227" s="40"/>
      <c r="AE227" s="40"/>
      <c r="AR227" s="226" t="s">
        <v>373</v>
      </c>
      <c r="AT227" s="226" t="s">
        <v>298</v>
      </c>
      <c r="AU227" s="226" t="s">
        <v>81</v>
      </c>
      <c r="AY227" s="19" t="s">
        <v>295</v>
      </c>
      <c r="BE227" s="227">
        <f>IF(N227="základní",J227,0)</f>
        <v>0</v>
      </c>
      <c r="BF227" s="227">
        <f>IF(N227="snížená",J227,0)</f>
        <v>0</v>
      </c>
      <c r="BG227" s="227">
        <f>IF(N227="zákl. přenesená",J227,0)</f>
        <v>0</v>
      </c>
      <c r="BH227" s="227">
        <f>IF(N227="sníž. přenesená",J227,0)</f>
        <v>0</v>
      </c>
      <c r="BI227" s="227">
        <f>IF(N227="nulová",J227,0)</f>
        <v>0</v>
      </c>
      <c r="BJ227" s="19" t="s">
        <v>79</v>
      </c>
      <c r="BK227" s="227">
        <f>ROUND(I227*H227,2)</f>
        <v>0</v>
      </c>
      <c r="BL227" s="19" t="s">
        <v>373</v>
      </c>
      <c r="BM227" s="226" t="s">
        <v>2686</v>
      </c>
    </row>
    <row r="228" s="2" customFormat="1">
      <c r="A228" s="40"/>
      <c r="B228" s="41"/>
      <c r="C228" s="42"/>
      <c r="D228" s="228" t="s">
        <v>305</v>
      </c>
      <c r="E228" s="42"/>
      <c r="F228" s="229" t="s">
        <v>1333</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305</v>
      </c>
      <c r="AU228" s="19" t="s">
        <v>81</v>
      </c>
    </row>
    <row r="229" s="13" customFormat="1">
      <c r="A229" s="13"/>
      <c r="B229" s="233"/>
      <c r="C229" s="234"/>
      <c r="D229" s="235" t="s">
        <v>307</v>
      </c>
      <c r="E229" s="236" t="s">
        <v>21</v>
      </c>
      <c r="F229" s="237" t="s">
        <v>1334</v>
      </c>
      <c r="G229" s="234"/>
      <c r="H229" s="236" t="s">
        <v>21</v>
      </c>
      <c r="I229" s="238"/>
      <c r="J229" s="234"/>
      <c r="K229" s="234"/>
      <c r="L229" s="239"/>
      <c r="M229" s="240"/>
      <c r="N229" s="241"/>
      <c r="O229" s="241"/>
      <c r="P229" s="241"/>
      <c r="Q229" s="241"/>
      <c r="R229" s="241"/>
      <c r="S229" s="241"/>
      <c r="T229" s="242"/>
      <c r="U229" s="13"/>
      <c r="V229" s="13"/>
      <c r="W229" s="13"/>
      <c r="X229" s="13"/>
      <c r="Y229" s="13"/>
      <c r="Z229" s="13"/>
      <c r="AA229" s="13"/>
      <c r="AB229" s="13"/>
      <c r="AC229" s="13"/>
      <c r="AD229" s="13"/>
      <c r="AE229" s="13"/>
      <c r="AT229" s="243" t="s">
        <v>307</v>
      </c>
      <c r="AU229" s="243" t="s">
        <v>81</v>
      </c>
      <c r="AV229" s="13" t="s">
        <v>79</v>
      </c>
      <c r="AW229" s="13" t="s">
        <v>33</v>
      </c>
      <c r="AX229" s="13" t="s">
        <v>72</v>
      </c>
      <c r="AY229" s="243" t="s">
        <v>295</v>
      </c>
    </row>
    <row r="230" s="14" customFormat="1">
      <c r="A230" s="14"/>
      <c r="B230" s="244"/>
      <c r="C230" s="245"/>
      <c r="D230" s="235" t="s">
        <v>307</v>
      </c>
      <c r="E230" s="246" t="s">
        <v>21</v>
      </c>
      <c r="F230" s="247" t="s">
        <v>2687</v>
      </c>
      <c r="G230" s="245"/>
      <c r="H230" s="248">
        <v>8</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307</v>
      </c>
      <c r="AU230" s="254" t="s">
        <v>81</v>
      </c>
      <c r="AV230" s="14" t="s">
        <v>81</v>
      </c>
      <c r="AW230" s="14" t="s">
        <v>33</v>
      </c>
      <c r="AX230" s="14" t="s">
        <v>72</v>
      </c>
      <c r="AY230" s="254" t="s">
        <v>295</v>
      </c>
    </row>
    <row r="231" s="15" customFormat="1">
      <c r="A231" s="15"/>
      <c r="B231" s="255"/>
      <c r="C231" s="256"/>
      <c r="D231" s="235" t="s">
        <v>307</v>
      </c>
      <c r="E231" s="257" t="s">
        <v>21</v>
      </c>
      <c r="F231" s="258" t="s">
        <v>312</v>
      </c>
      <c r="G231" s="256"/>
      <c r="H231" s="259">
        <v>8</v>
      </c>
      <c r="I231" s="260"/>
      <c r="J231" s="256"/>
      <c r="K231" s="256"/>
      <c r="L231" s="261"/>
      <c r="M231" s="262"/>
      <c r="N231" s="263"/>
      <c r="O231" s="263"/>
      <c r="P231" s="263"/>
      <c r="Q231" s="263"/>
      <c r="R231" s="263"/>
      <c r="S231" s="263"/>
      <c r="T231" s="264"/>
      <c r="U231" s="15"/>
      <c r="V231" s="15"/>
      <c r="W231" s="15"/>
      <c r="X231" s="15"/>
      <c r="Y231" s="15"/>
      <c r="Z231" s="15"/>
      <c r="AA231" s="15"/>
      <c r="AB231" s="15"/>
      <c r="AC231" s="15"/>
      <c r="AD231" s="15"/>
      <c r="AE231" s="15"/>
      <c r="AT231" s="265" t="s">
        <v>307</v>
      </c>
      <c r="AU231" s="265" t="s">
        <v>81</v>
      </c>
      <c r="AV231" s="15" t="s">
        <v>303</v>
      </c>
      <c r="AW231" s="15" t="s">
        <v>33</v>
      </c>
      <c r="AX231" s="15" t="s">
        <v>79</v>
      </c>
      <c r="AY231" s="265" t="s">
        <v>295</v>
      </c>
    </row>
    <row r="232" s="2" customFormat="1" ht="37.8" customHeight="1">
      <c r="A232" s="40"/>
      <c r="B232" s="41"/>
      <c r="C232" s="215" t="s">
        <v>532</v>
      </c>
      <c r="D232" s="215" t="s">
        <v>298</v>
      </c>
      <c r="E232" s="216" t="s">
        <v>2421</v>
      </c>
      <c r="F232" s="217" t="s">
        <v>2422</v>
      </c>
      <c r="G232" s="218" t="s">
        <v>301</v>
      </c>
      <c r="H232" s="219">
        <v>5.75</v>
      </c>
      <c r="I232" s="220"/>
      <c r="J232" s="221">
        <f>ROUND(I232*H232,2)</f>
        <v>0</v>
      </c>
      <c r="K232" s="217" t="s">
        <v>523</v>
      </c>
      <c r="L232" s="46"/>
      <c r="M232" s="222" t="s">
        <v>21</v>
      </c>
      <c r="N232" s="223" t="s">
        <v>43</v>
      </c>
      <c r="O232" s="86"/>
      <c r="P232" s="224">
        <f>O232*H232</f>
        <v>0</v>
      </c>
      <c r="Q232" s="224">
        <v>0.056890000000000003</v>
      </c>
      <c r="R232" s="224">
        <f>Q232*H232</f>
        <v>0.32711750000000001</v>
      </c>
      <c r="S232" s="224">
        <v>0</v>
      </c>
      <c r="T232" s="225">
        <f>S232*H232</f>
        <v>0</v>
      </c>
      <c r="U232" s="40"/>
      <c r="V232" s="40"/>
      <c r="W232" s="40"/>
      <c r="X232" s="40"/>
      <c r="Y232" s="40"/>
      <c r="Z232" s="40"/>
      <c r="AA232" s="40"/>
      <c r="AB232" s="40"/>
      <c r="AC232" s="40"/>
      <c r="AD232" s="40"/>
      <c r="AE232" s="40"/>
      <c r="AR232" s="226" t="s">
        <v>373</v>
      </c>
      <c r="AT232" s="226" t="s">
        <v>298</v>
      </c>
      <c r="AU232" s="226" t="s">
        <v>81</v>
      </c>
      <c r="AY232" s="19" t="s">
        <v>295</v>
      </c>
      <c r="BE232" s="227">
        <f>IF(N232="základní",J232,0)</f>
        <v>0</v>
      </c>
      <c r="BF232" s="227">
        <f>IF(N232="snížená",J232,0)</f>
        <v>0</v>
      </c>
      <c r="BG232" s="227">
        <f>IF(N232="zákl. přenesená",J232,0)</f>
        <v>0</v>
      </c>
      <c r="BH232" s="227">
        <f>IF(N232="sníž. přenesená",J232,0)</f>
        <v>0</v>
      </c>
      <c r="BI232" s="227">
        <f>IF(N232="nulová",J232,0)</f>
        <v>0</v>
      </c>
      <c r="BJ232" s="19" t="s">
        <v>79</v>
      </c>
      <c r="BK232" s="227">
        <f>ROUND(I232*H232,2)</f>
        <v>0</v>
      </c>
      <c r="BL232" s="19" t="s">
        <v>373</v>
      </c>
      <c r="BM232" s="226" t="s">
        <v>2688</v>
      </c>
    </row>
    <row r="233" s="13" customFormat="1">
      <c r="A233" s="13"/>
      <c r="B233" s="233"/>
      <c r="C233" s="234"/>
      <c r="D233" s="235" t="s">
        <v>307</v>
      </c>
      <c r="E233" s="236" t="s">
        <v>21</v>
      </c>
      <c r="F233" s="237" t="s">
        <v>2424</v>
      </c>
      <c r="G233" s="234"/>
      <c r="H233" s="236" t="s">
        <v>21</v>
      </c>
      <c r="I233" s="238"/>
      <c r="J233" s="234"/>
      <c r="K233" s="234"/>
      <c r="L233" s="239"/>
      <c r="M233" s="240"/>
      <c r="N233" s="241"/>
      <c r="O233" s="241"/>
      <c r="P233" s="241"/>
      <c r="Q233" s="241"/>
      <c r="R233" s="241"/>
      <c r="S233" s="241"/>
      <c r="T233" s="242"/>
      <c r="U233" s="13"/>
      <c r="V233" s="13"/>
      <c r="W233" s="13"/>
      <c r="X233" s="13"/>
      <c r="Y233" s="13"/>
      <c r="Z233" s="13"/>
      <c r="AA233" s="13"/>
      <c r="AB233" s="13"/>
      <c r="AC233" s="13"/>
      <c r="AD233" s="13"/>
      <c r="AE233" s="13"/>
      <c r="AT233" s="243" t="s">
        <v>307</v>
      </c>
      <c r="AU233" s="243" t="s">
        <v>81</v>
      </c>
      <c r="AV233" s="13" t="s">
        <v>79</v>
      </c>
      <c r="AW233" s="13" t="s">
        <v>33</v>
      </c>
      <c r="AX233" s="13" t="s">
        <v>72</v>
      </c>
      <c r="AY233" s="243" t="s">
        <v>295</v>
      </c>
    </row>
    <row r="234" s="14" customFormat="1">
      <c r="A234" s="14"/>
      <c r="B234" s="244"/>
      <c r="C234" s="245"/>
      <c r="D234" s="235" t="s">
        <v>307</v>
      </c>
      <c r="E234" s="246" t="s">
        <v>21</v>
      </c>
      <c r="F234" s="247" t="s">
        <v>2418</v>
      </c>
      <c r="G234" s="245"/>
      <c r="H234" s="248">
        <v>5.75</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307</v>
      </c>
      <c r="AU234" s="254" t="s">
        <v>81</v>
      </c>
      <c r="AV234" s="14" t="s">
        <v>81</v>
      </c>
      <c r="AW234" s="14" t="s">
        <v>33</v>
      </c>
      <c r="AX234" s="14" t="s">
        <v>72</v>
      </c>
      <c r="AY234" s="254" t="s">
        <v>295</v>
      </c>
    </row>
    <row r="235" s="15" customFormat="1">
      <c r="A235" s="15"/>
      <c r="B235" s="255"/>
      <c r="C235" s="256"/>
      <c r="D235" s="235" t="s">
        <v>307</v>
      </c>
      <c r="E235" s="257" t="s">
        <v>21</v>
      </c>
      <c r="F235" s="258" t="s">
        <v>312</v>
      </c>
      <c r="G235" s="256"/>
      <c r="H235" s="259">
        <v>5.75</v>
      </c>
      <c r="I235" s="260"/>
      <c r="J235" s="256"/>
      <c r="K235" s="256"/>
      <c r="L235" s="261"/>
      <c r="M235" s="262"/>
      <c r="N235" s="263"/>
      <c r="O235" s="263"/>
      <c r="P235" s="263"/>
      <c r="Q235" s="263"/>
      <c r="R235" s="263"/>
      <c r="S235" s="263"/>
      <c r="T235" s="264"/>
      <c r="U235" s="15"/>
      <c r="V235" s="15"/>
      <c r="W235" s="15"/>
      <c r="X235" s="15"/>
      <c r="Y235" s="15"/>
      <c r="Z235" s="15"/>
      <c r="AA235" s="15"/>
      <c r="AB235" s="15"/>
      <c r="AC235" s="15"/>
      <c r="AD235" s="15"/>
      <c r="AE235" s="15"/>
      <c r="AT235" s="265" t="s">
        <v>307</v>
      </c>
      <c r="AU235" s="265" t="s">
        <v>81</v>
      </c>
      <c r="AV235" s="15" t="s">
        <v>303</v>
      </c>
      <c r="AW235" s="15" t="s">
        <v>33</v>
      </c>
      <c r="AX235" s="15" t="s">
        <v>79</v>
      </c>
      <c r="AY235" s="265" t="s">
        <v>295</v>
      </c>
    </row>
    <row r="236" s="2" customFormat="1" ht="33" customHeight="1">
      <c r="A236" s="40"/>
      <c r="B236" s="41"/>
      <c r="C236" s="215" t="s">
        <v>538</v>
      </c>
      <c r="D236" s="215" t="s">
        <v>298</v>
      </c>
      <c r="E236" s="216" t="s">
        <v>1408</v>
      </c>
      <c r="F236" s="217" t="s">
        <v>1409</v>
      </c>
      <c r="G236" s="218" t="s">
        <v>459</v>
      </c>
      <c r="H236" s="219">
        <v>1</v>
      </c>
      <c r="I236" s="220"/>
      <c r="J236" s="221">
        <f>ROUND(I236*H236,2)</f>
        <v>0</v>
      </c>
      <c r="K236" s="217" t="s">
        <v>302</v>
      </c>
      <c r="L236" s="46"/>
      <c r="M236" s="222" t="s">
        <v>21</v>
      </c>
      <c r="N236" s="223" t="s">
        <v>43</v>
      </c>
      <c r="O236" s="86"/>
      <c r="P236" s="224">
        <f>O236*H236</f>
        <v>0</v>
      </c>
      <c r="Q236" s="224">
        <v>1.0000000000000001E-05</v>
      </c>
      <c r="R236" s="224">
        <f>Q236*H236</f>
        <v>1.0000000000000001E-05</v>
      </c>
      <c r="S236" s="224">
        <v>0</v>
      </c>
      <c r="T236" s="225">
        <f>S236*H236</f>
        <v>0</v>
      </c>
      <c r="U236" s="40"/>
      <c r="V236" s="40"/>
      <c r="W236" s="40"/>
      <c r="X236" s="40"/>
      <c r="Y236" s="40"/>
      <c r="Z236" s="40"/>
      <c r="AA236" s="40"/>
      <c r="AB236" s="40"/>
      <c r="AC236" s="40"/>
      <c r="AD236" s="40"/>
      <c r="AE236" s="40"/>
      <c r="AR236" s="226" t="s">
        <v>373</v>
      </c>
      <c r="AT236" s="226" t="s">
        <v>298</v>
      </c>
      <c r="AU236" s="226" t="s">
        <v>81</v>
      </c>
      <c r="AY236" s="19" t="s">
        <v>295</v>
      </c>
      <c r="BE236" s="227">
        <f>IF(N236="základní",J236,0)</f>
        <v>0</v>
      </c>
      <c r="BF236" s="227">
        <f>IF(N236="snížená",J236,0)</f>
        <v>0</v>
      </c>
      <c r="BG236" s="227">
        <f>IF(N236="zákl. přenesená",J236,0)</f>
        <v>0</v>
      </c>
      <c r="BH236" s="227">
        <f>IF(N236="sníž. přenesená",J236,0)</f>
        <v>0</v>
      </c>
      <c r="BI236" s="227">
        <f>IF(N236="nulová",J236,0)</f>
        <v>0</v>
      </c>
      <c r="BJ236" s="19" t="s">
        <v>79</v>
      </c>
      <c r="BK236" s="227">
        <f>ROUND(I236*H236,2)</f>
        <v>0</v>
      </c>
      <c r="BL236" s="19" t="s">
        <v>373</v>
      </c>
      <c r="BM236" s="226" t="s">
        <v>2689</v>
      </c>
    </row>
    <row r="237" s="2" customFormat="1">
      <c r="A237" s="40"/>
      <c r="B237" s="41"/>
      <c r="C237" s="42"/>
      <c r="D237" s="228" t="s">
        <v>305</v>
      </c>
      <c r="E237" s="42"/>
      <c r="F237" s="229" t="s">
        <v>1411</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305</v>
      </c>
      <c r="AU237" s="19" t="s">
        <v>81</v>
      </c>
    </row>
    <row r="238" s="2" customFormat="1" ht="24.15" customHeight="1">
      <c r="A238" s="40"/>
      <c r="B238" s="41"/>
      <c r="C238" s="286" t="s">
        <v>545</v>
      </c>
      <c r="D238" s="286" t="s">
        <v>947</v>
      </c>
      <c r="E238" s="287" t="s">
        <v>1412</v>
      </c>
      <c r="F238" s="288" t="s">
        <v>1413</v>
      </c>
      <c r="G238" s="289" t="s">
        <v>459</v>
      </c>
      <c r="H238" s="290">
        <v>1</v>
      </c>
      <c r="I238" s="291"/>
      <c r="J238" s="292">
        <f>ROUND(I238*H238,2)</f>
        <v>0</v>
      </c>
      <c r="K238" s="288" t="s">
        <v>302</v>
      </c>
      <c r="L238" s="293"/>
      <c r="M238" s="294" t="s">
        <v>21</v>
      </c>
      <c r="N238" s="295" t="s">
        <v>43</v>
      </c>
      <c r="O238" s="86"/>
      <c r="P238" s="224">
        <f>O238*H238</f>
        <v>0</v>
      </c>
      <c r="Q238" s="224">
        <v>0.0025000000000000001</v>
      </c>
      <c r="R238" s="224">
        <f>Q238*H238</f>
        <v>0.0025000000000000001</v>
      </c>
      <c r="S238" s="224">
        <v>0</v>
      </c>
      <c r="T238" s="225">
        <f>S238*H238</f>
        <v>0</v>
      </c>
      <c r="U238" s="40"/>
      <c r="V238" s="40"/>
      <c r="W238" s="40"/>
      <c r="X238" s="40"/>
      <c r="Y238" s="40"/>
      <c r="Z238" s="40"/>
      <c r="AA238" s="40"/>
      <c r="AB238" s="40"/>
      <c r="AC238" s="40"/>
      <c r="AD238" s="40"/>
      <c r="AE238" s="40"/>
      <c r="AR238" s="226" t="s">
        <v>997</v>
      </c>
      <c r="AT238" s="226" t="s">
        <v>947</v>
      </c>
      <c r="AU238" s="226" t="s">
        <v>81</v>
      </c>
      <c r="AY238" s="19" t="s">
        <v>295</v>
      </c>
      <c r="BE238" s="227">
        <f>IF(N238="základní",J238,0)</f>
        <v>0</v>
      </c>
      <c r="BF238" s="227">
        <f>IF(N238="snížená",J238,0)</f>
        <v>0</v>
      </c>
      <c r="BG238" s="227">
        <f>IF(N238="zákl. přenesená",J238,0)</f>
        <v>0</v>
      </c>
      <c r="BH238" s="227">
        <f>IF(N238="sníž. přenesená",J238,0)</f>
        <v>0</v>
      </c>
      <c r="BI238" s="227">
        <f>IF(N238="nulová",J238,0)</f>
        <v>0</v>
      </c>
      <c r="BJ238" s="19" t="s">
        <v>79</v>
      </c>
      <c r="BK238" s="227">
        <f>ROUND(I238*H238,2)</f>
        <v>0</v>
      </c>
      <c r="BL238" s="19" t="s">
        <v>373</v>
      </c>
      <c r="BM238" s="226" t="s">
        <v>2690</v>
      </c>
    </row>
    <row r="239" s="2" customFormat="1" ht="33" customHeight="1">
      <c r="A239" s="40"/>
      <c r="B239" s="41"/>
      <c r="C239" s="215" t="s">
        <v>550</v>
      </c>
      <c r="D239" s="215" t="s">
        <v>298</v>
      </c>
      <c r="E239" s="216" t="s">
        <v>1415</v>
      </c>
      <c r="F239" s="217" t="s">
        <v>1416</v>
      </c>
      <c r="G239" s="218" t="s">
        <v>459</v>
      </c>
      <c r="H239" s="219">
        <v>1</v>
      </c>
      <c r="I239" s="220"/>
      <c r="J239" s="221">
        <f>ROUND(I239*H239,2)</f>
        <v>0</v>
      </c>
      <c r="K239" s="217" t="s">
        <v>302</v>
      </c>
      <c r="L239" s="46"/>
      <c r="M239" s="222" t="s">
        <v>21</v>
      </c>
      <c r="N239" s="223" t="s">
        <v>43</v>
      </c>
      <c r="O239" s="86"/>
      <c r="P239" s="224">
        <f>O239*H239</f>
        <v>0</v>
      </c>
      <c r="Q239" s="224">
        <v>1.0000000000000001E-05</v>
      </c>
      <c r="R239" s="224">
        <f>Q239*H239</f>
        <v>1.0000000000000001E-05</v>
      </c>
      <c r="S239" s="224">
        <v>0</v>
      </c>
      <c r="T239" s="225">
        <f>S239*H239</f>
        <v>0</v>
      </c>
      <c r="U239" s="40"/>
      <c r="V239" s="40"/>
      <c r="W239" s="40"/>
      <c r="X239" s="40"/>
      <c r="Y239" s="40"/>
      <c r="Z239" s="40"/>
      <c r="AA239" s="40"/>
      <c r="AB239" s="40"/>
      <c r="AC239" s="40"/>
      <c r="AD239" s="40"/>
      <c r="AE239" s="40"/>
      <c r="AR239" s="226" t="s">
        <v>373</v>
      </c>
      <c r="AT239" s="226" t="s">
        <v>298</v>
      </c>
      <c r="AU239" s="226" t="s">
        <v>81</v>
      </c>
      <c r="AY239" s="19" t="s">
        <v>295</v>
      </c>
      <c r="BE239" s="227">
        <f>IF(N239="základní",J239,0)</f>
        <v>0</v>
      </c>
      <c r="BF239" s="227">
        <f>IF(N239="snížená",J239,0)</f>
        <v>0</v>
      </c>
      <c r="BG239" s="227">
        <f>IF(N239="zákl. přenesená",J239,0)</f>
        <v>0</v>
      </c>
      <c r="BH239" s="227">
        <f>IF(N239="sníž. přenesená",J239,0)</f>
        <v>0</v>
      </c>
      <c r="BI239" s="227">
        <f>IF(N239="nulová",J239,0)</f>
        <v>0</v>
      </c>
      <c r="BJ239" s="19" t="s">
        <v>79</v>
      </c>
      <c r="BK239" s="227">
        <f>ROUND(I239*H239,2)</f>
        <v>0</v>
      </c>
      <c r="BL239" s="19" t="s">
        <v>373</v>
      </c>
      <c r="BM239" s="226" t="s">
        <v>2691</v>
      </c>
    </row>
    <row r="240" s="2" customFormat="1">
      <c r="A240" s="40"/>
      <c r="B240" s="41"/>
      <c r="C240" s="42"/>
      <c r="D240" s="228" t="s">
        <v>305</v>
      </c>
      <c r="E240" s="42"/>
      <c r="F240" s="229" t="s">
        <v>1418</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305</v>
      </c>
      <c r="AU240" s="19" t="s">
        <v>81</v>
      </c>
    </row>
    <row r="241" s="2" customFormat="1" ht="24.15" customHeight="1">
      <c r="A241" s="40"/>
      <c r="B241" s="41"/>
      <c r="C241" s="286" t="s">
        <v>743</v>
      </c>
      <c r="D241" s="286" t="s">
        <v>947</v>
      </c>
      <c r="E241" s="287" t="s">
        <v>1419</v>
      </c>
      <c r="F241" s="288" t="s">
        <v>1420</v>
      </c>
      <c r="G241" s="289" t="s">
        <v>459</v>
      </c>
      <c r="H241" s="290">
        <v>1</v>
      </c>
      <c r="I241" s="291"/>
      <c r="J241" s="292">
        <f>ROUND(I241*H241,2)</f>
        <v>0</v>
      </c>
      <c r="K241" s="288" t="s">
        <v>302</v>
      </c>
      <c r="L241" s="293"/>
      <c r="M241" s="294" t="s">
        <v>21</v>
      </c>
      <c r="N241" s="295" t="s">
        <v>43</v>
      </c>
      <c r="O241" s="86"/>
      <c r="P241" s="224">
        <f>O241*H241</f>
        <v>0</v>
      </c>
      <c r="Q241" s="224">
        <v>0.0067000000000000002</v>
      </c>
      <c r="R241" s="224">
        <f>Q241*H241</f>
        <v>0.0067000000000000002</v>
      </c>
      <c r="S241" s="224">
        <v>0</v>
      </c>
      <c r="T241" s="225">
        <f>S241*H241</f>
        <v>0</v>
      </c>
      <c r="U241" s="40"/>
      <c r="V241" s="40"/>
      <c r="W241" s="40"/>
      <c r="X241" s="40"/>
      <c r="Y241" s="40"/>
      <c r="Z241" s="40"/>
      <c r="AA241" s="40"/>
      <c r="AB241" s="40"/>
      <c r="AC241" s="40"/>
      <c r="AD241" s="40"/>
      <c r="AE241" s="40"/>
      <c r="AR241" s="226" t="s">
        <v>997</v>
      </c>
      <c r="AT241" s="226" t="s">
        <v>947</v>
      </c>
      <c r="AU241" s="226" t="s">
        <v>81</v>
      </c>
      <c r="AY241" s="19" t="s">
        <v>295</v>
      </c>
      <c r="BE241" s="227">
        <f>IF(N241="základní",J241,0)</f>
        <v>0</v>
      </c>
      <c r="BF241" s="227">
        <f>IF(N241="snížená",J241,0)</f>
        <v>0</v>
      </c>
      <c r="BG241" s="227">
        <f>IF(N241="zákl. přenesená",J241,0)</f>
        <v>0</v>
      </c>
      <c r="BH241" s="227">
        <f>IF(N241="sníž. přenesená",J241,0)</f>
        <v>0</v>
      </c>
      <c r="BI241" s="227">
        <f>IF(N241="nulová",J241,0)</f>
        <v>0</v>
      </c>
      <c r="BJ241" s="19" t="s">
        <v>79</v>
      </c>
      <c r="BK241" s="227">
        <f>ROUND(I241*H241,2)</f>
        <v>0</v>
      </c>
      <c r="BL241" s="19" t="s">
        <v>373</v>
      </c>
      <c r="BM241" s="226" t="s">
        <v>2692</v>
      </c>
    </row>
    <row r="242" s="2" customFormat="1" ht="33" customHeight="1">
      <c r="A242" s="40"/>
      <c r="B242" s="41"/>
      <c r="C242" s="215" t="s">
        <v>1028</v>
      </c>
      <c r="D242" s="215" t="s">
        <v>298</v>
      </c>
      <c r="E242" s="216" t="s">
        <v>1422</v>
      </c>
      <c r="F242" s="217" t="s">
        <v>1423</v>
      </c>
      <c r="G242" s="218" t="s">
        <v>459</v>
      </c>
      <c r="H242" s="219">
        <v>2</v>
      </c>
      <c r="I242" s="220"/>
      <c r="J242" s="221">
        <f>ROUND(I242*H242,2)</f>
        <v>0</v>
      </c>
      <c r="K242" s="217" t="s">
        <v>302</v>
      </c>
      <c r="L242" s="46"/>
      <c r="M242" s="222" t="s">
        <v>21</v>
      </c>
      <c r="N242" s="223" t="s">
        <v>43</v>
      </c>
      <c r="O242" s="86"/>
      <c r="P242" s="224">
        <f>O242*H242</f>
        <v>0</v>
      </c>
      <c r="Q242" s="224">
        <v>1.0000000000000001E-05</v>
      </c>
      <c r="R242" s="224">
        <f>Q242*H242</f>
        <v>2.0000000000000002E-05</v>
      </c>
      <c r="S242" s="224">
        <v>0</v>
      </c>
      <c r="T242" s="225">
        <f>S242*H242</f>
        <v>0</v>
      </c>
      <c r="U242" s="40"/>
      <c r="V242" s="40"/>
      <c r="W242" s="40"/>
      <c r="X242" s="40"/>
      <c r="Y242" s="40"/>
      <c r="Z242" s="40"/>
      <c r="AA242" s="40"/>
      <c r="AB242" s="40"/>
      <c r="AC242" s="40"/>
      <c r="AD242" s="40"/>
      <c r="AE242" s="40"/>
      <c r="AR242" s="226" t="s">
        <v>373</v>
      </c>
      <c r="AT242" s="226" t="s">
        <v>298</v>
      </c>
      <c r="AU242" s="226" t="s">
        <v>81</v>
      </c>
      <c r="AY242" s="19" t="s">
        <v>295</v>
      </c>
      <c r="BE242" s="227">
        <f>IF(N242="základní",J242,0)</f>
        <v>0</v>
      </c>
      <c r="BF242" s="227">
        <f>IF(N242="snížená",J242,0)</f>
        <v>0</v>
      </c>
      <c r="BG242" s="227">
        <f>IF(N242="zákl. přenesená",J242,0)</f>
        <v>0</v>
      </c>
      <c r="BH242" s="227">
        <f>IF(N242="sníž. přenesená",J242,0)</f>
        <v>0</v>
      </c>
      <c r="BI242" s="227">
        <f>IF(N242="nulová",J242,0)</f>
        <v>0</v>
      </c>
      <c r="BJ242" s="19" t="s">
        <v>79</v>
      </c>
      <c r="BK242" s="227">
        <f>ROUND(I242*H242,2)</f>
        <v>0</v>
      </c>
      <c r="BL242" s="19" t="s">
        <v>373</v>
      </c>
      <c r="BM242" s="226" t="s">
        <v>2693</v>
      </c>
    </row>
    <row r="243" s="2" customFormat="1">
      <c r="A243" s="40"/>
      <c r="B243" s="41"/>
      <c r="C243" s="42"/>
      <c r="D243" s="228" t="s">
        <v>305</v>
      </c>
      <c r="E243" s="42"/>
      <c r="F243" s="229" t="s">
        <v>1425</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305</v>
      </c>
      <c r="AU243" s="19" t="s">
        <v>81</v>
      </c>
    </row>
    <row r="244" s="2" customFormat="1" ht="24.15" customHeight="1">
      <c r="A244" s="40"/>
      <c r="B244" s="41"/>
      <c r="C244" s="286" t="s">
        <v>1032</v>
      </c>
      <c r="D244" s="286" t="s">
        <v>947</v>
      </c>
      <c r="E244" s="287" t="s">
        <v>1426</v>
      </c>
      <c r="F244" s="288" t="s">
        <v>1427</v>
      </c>
      <c r="G244" s="289" t="s">
        <v>459</v>
      </c>
      <c r="H244" s="290">
        <v>2</v>
      </c>
      <c r="I244" s="291"/>
      <c r="J244" s="292">
        <f>ROUND(I244*H244,2)</f>
        <v>0</v>
      </c>
      <c r="K244" s="288" t="s">
        <v>302</v>
      </c>
      <c r="L244" s="293"/>
      <c r="M244" s="294" t="s">
        <v>21</v>
      </c>
      <c r="N244" s="295" t="s">
        <v>43</v>
      </c>
      <c r="O244" s="86"/>
      <c r="P244" s="224">
        <f>O244*H244</f>
        <v>0</v>
      </c>
      <c r="Q244" s="224">
        <v>0.00089999999999999998</v>
      </c>
      <c r="R244" s="224">
        <f>Q244*H244</f>
        <v>0.0018</v>
      </c>
      <c r="S244" s="224">
        <v>0</v>
      </c>
      <c r="T244" s="225">
        <f>S244*H244</f>
        <v>0</v>
      </c>
      <c r="U244" s="40"/>
      <c r="V244" s="40"/>
      <c r="W244" s="40"/>
      <c r="X244" s="40"/>
      <c r="Y244" s="40"/>
      <c r="Z244" s="40"/>
      <c r="AA244" s="40"/>
      <c r="AB244" s="40"/>
      <c r="AC244" s="40"/>
      <c r="AD244" s="40"/>
      <c r="AE244" s="40"/>
      <c r="AR244" s="226" t="s">
        <v>997</v>
      </c>
      <c r="AT244" s="226" t="s">
        <v>947</v>
      </c>
      <c r="AU244" s="226" t="s">
        <v>81</v>
      </c>
      <c r="AY244" s="19" t="s">
        <v>295</v>
      </c>
      <c r="BE244" s="227">
        <f>IF(N244="základní",J244,0)</f>
        <v>0</v>
      </c>
      <c r="BF244" s="227">
        <f>IF(N244="snížená",J244,0)</f>
        <v>0</v>
      </c>
      <c r="BG244" s="227">
        <f>IF(N244="zákl. přenesená",J244,0)</f>
        <v>0</v>
      </c>
      <c r="BH244" s="227">
        <f>IF(N244="sníž. přenesená",J244,0)</f>
        <v>0</v>
      </c>
      <c r="BI244" s="227">
        <f>IF(N244="nulová",J244,0)</f>
        <v>0</v>
      </c>
      <c r="BJ244" s="19" t="s">
        <v>79</v>
      </c>
      <c r="BK244" s="227">
        <f>ROUND(I244*H244,2)</f>
        <v>0</v>
      </c>
      <c r="BL244" s="19" t="s">
        <v>373</v>
      </c>
      <c r="BM244" s="226" t="s">
        <v>2694</v>
      </c>
    </row>
    <row r="245" s="2" customFormat="1" ht="33" customHeight="1">
      <c r="A245" s="40"/>
      <c r="B245" s="41"/>
      <c r="C245" s="215" t="s">
        <v>1037</v>
      </c>
      <c r="D245" s="215" t="s">
        <v>298</v>
      </c>
      <c r="E245" s="216" t="s">
        <v>1430</v>
      </c>
      <c r="F245" s="217" t="s">
        <v>1431</v>
      </c>
      <c r="G245" s="218" t="s">
        <v>459</v>
      </c>
      <c r="H245" s="219">
        <v>2</v>
      </c>
      <c r="I245" s="220"/>
      <c r="J245" s="221">
        <f>ROUND(I245*H245,2)</f>
        <v>0</v>
      </c>
      <c r="K245" s="217" t="s">
        <v>302</v>
      </c>
      <c r="L245" s="46"/>
      <c r="M245" s="222" t="s">
        <v>21</v>
      </c>
      <c r="N245" s="223" t="s">
        <v>43</v>
      </c>
      <c r="O245" s="86"/>
      <c r="P245" s="224">
        <f>O245*H245</f>
        <v>0</v>
      </c>
      <c r="Q245" s="224">
        <v>0.00022000000000000001</v>
      </c>
      <c r="R245" s="224">
        <f>Q245*H245</f>
        <v>0.00044000000000000002</v>
      </c>
      <c r="S245" s="224">
        <v>0</v>
      </c>
      <c r="T245" s="225">
        <f>S245*H245</f>
        <v>0</v>
      </c>
      <c r="U245" s="40"/>
      <c r="V245" s="40"/>
      <c r="W245" s="40"/>
      <c r="X245" s="40"/>
      <c r="Y245" s="40"/>
      <c r="Z245" s="40"/>
      <c r="AA245" s="40"/>
      <c r="AB245" s="40"/>
      <c r="AC245" s="40"/>
      <c r="AD245" s="40"/>
      <c r="AE245" s="40"/>
      <c r="AR245" s="226" t="s">
        <v>373</v>
      </c>
      <c r="AT245" s="226" t="s">
        <v>298</v>
      </c>
      <c r="AU245" s="226" t="s">
        <v>81</v>
      </c>
      <c r="AY245" s="19" t="s">
        <v>295</v>
      </c>
      <c r="BE245" s="227">
        <f>IF(N245="základní",J245,0)</f>
        <v>0</v>
      </c>
      <c r="BF245" s="227">
        <f>IF(N245="snížená",J245,0)</f>
        <v>0</v>
      </c>
      <c r="BG245" s="227">
        <f>IF(N245="zákl. přenesená",J245,0)</f>
        <v>0</v>
      </c>
      <c r="BH245" s="227">
        <f>IF(N245="sníž. přenesená",J245,0)</f>
        <v>0</v>
      </c>
      <c r="BI245" s="227">
        <f>IF(N245="nulová",J245,0)</f>
        <v>0</v>
      </c>
      <c r="BJ245" s="19" t="s">
        <v>79</v>
      </c>
      <c r="BK245" s="227">
        <f>ROUND(I245*H245,2)</f>
        <v>0</v>
      </c>
      <c r="BL245" s="19" t="s">
        <v>373</v>
      </c>
      <c r="BM245" s="226" t="s">
        <v>2695</v>
      </c>
    </row>
    <row r="246" s="2" customFormat="1">
      <c r="A246" s="40"/>
      <c r="B246" s="41"/>
      <c r="C246" s="42"/>
      <c r="D246" s="228" t="s">
        <v>305</v>
      </c>
      <c r="E246" s="42"/>
      <c r="F246" s="229" t="s">
        <v>1433</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305</v>
      </c>
      <c r="AU246" s="19" t="s">
        <v>81</v>
      </c>
    </row>
    <row r="247" s="13" customFormat="1">
      <c r="A247" s="13"/>
      <c r="B247" s="233"/>
      <c r="C247" s="234"/>
      <c r="D247" s="235" t="s">
        <v>307</v>
      </c>
      <c r="E247" s="236" t="s">
        <v>21</v>
      </c>
      <c r="F247" s="237" t="s">
        <v>1434</v>
      </c>
      <c r="G247" s="234"/>
      <c r="H247" s="236" t="s">
        <v>21</v>
      </c>
      <c r="I247" s="238"/>
      <c r="J247" s="234"/>
      <c r="K247" s="234"/>
      <c r="L247" s="239"/>
      <c r="M247" s="240"/>
      <c r="N247" s="241"/>
      <c r="O247" s="241"/>
      <c r="P247" s="241"/>
      <c r="Q247" s="241"/>
      <c r="R247" s="241"/>
      <c r="S247" s="241"/>
      <c r="T247" s="242"/>
      <c r="U247" s="13"/>
      <c r="V247" s="13"/>
      <c r="W247" s="13"/>
      <c r="X247" s="13"/>
      <c r="Y247" s="13"/>
      <c r="Z247" s="13"/>
      <c r="AA247" s="13"/>
      <c r="AB247" s="13"/>
      <c r="AC247" s="13"/>
      <c r="AD247" s="13"/>
      <c r="AE247" s="13"/>
      <c r="AT247" s="243" t="s">
        <v>307</v>
      </c>
      <c r="AU247" s="243" t="s">
        <v>81</v>
      </c>
      <c r="AV247" s="13" t="s">
        <v>79</v>
      </c>
      <c r="AW247" s="13" t="s">
        <v>33</v>
      </c>
      <c r="AX247" s="13" t="s">
        <v>72</v>
      </c>
      <c r="AY247" s="243" t="s">
        <v>295</v>
      </c>
    </row>
    <row r="248" s="14" customFormat="1">
      <c r="A248" s="14"/>
      <c r="B248" s="244"/>
      <c r="C248" s="245"/>
      <c r="D248" s="235" t="s">
        <v>307</v>
      </c>
      <c r="E248" s="246" t="s">
        <v>21</v>
      </c>
      <c r="F248" s="247" t="s">
        <v>79</v>
      </c>
      <c r="G248" s="245"/>
      <c r="H248" s="248">
        <v>1</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307</v>
      </c>
      <c r="AU248" s="254" t="s">
        <v>81</v>
      </c>
      <c r="AV248" s="14" t="s">
        <v>81</v>
      </c>
      <c r="AW248" s="14" t="s">
        <v>33</v>
      </c>
      <c r="AX248" s="14" t="s">
        <v>72</v>
      </c>
      <c r="AY248" s="254" t="s">
        <v>295</v>
      </c>
    </row>
    <row r="249" s="13" customFormat="1">
      <c r="A249" s="13"/>
      <c r="B249" s="233"/>
      <c r="C249" s="234"/>
      <c r="D249" s="235" t="s">
        <v>307</v>
      </c>
      <c r="E249" s="236" t="s">
        <v>21</v>
      </c>
      <c r="F249" s="237" t="s">
        <v>2432</v>
      </c>
      <c r="G249" s="234"/>
      <c r="H249" s="236" t="s">
        <v>21</v>
      </c>
      <c r="I249" s="238"/>
      <c r="J249" s="234"/>
      <c r="K249" s="234"/>
      <c r="L249" s="239"/>
      <c r="M249" s="240"/>
      <c r="N249" s="241"/>
      <c r="O249" s="241"/>
      <c r="P249" s="241"/>
      <c r="Q249" s="241"/>
      <c r="R249" s="241"/>
      <c r="S249" s="241"/>
      <c r="T249" s="242"/>
      <c r="U249" s="13"/>
      <c r="V249" s="13"/>
      <c r="W249" s="13"/>
      <c r="X249" s="13"/>
      <c r="Y249" s="13"/>
      <c r="Z249" s="13"/>
      <c r="AA249" s="13"/>
      <c r="AB249" s="13"/>
      <c r="AC249" s="13"/>
      <c r="AD249" s="13"/>
      <c r="AE249" s="13"/>
      <c r="AT249" s="243" t="s">
        <v>307</v>
      </c>
      <c r="AU249" s="243" t="s">
        <v>81</v>
      </c>
      <c r="AV249" s="13" t="s">
        <v>79</v>
      </c>
      <c r="AW249" s="13" t="s">
        <v>33</v>
      </c>
      <c r="AX249" s="13" t="s">
        <v>72</v>
      </c>
      <c r="AY249" s="243" t="s">
        <v>295</v>
      </c>
    </row>
    <row r="250" s="14" customFormat="1">
      <c r="A250" s="14"/>
      <c r="B250" s="244"/>
      <c r="C250" s="245"/>
      <c r="D250" s="235" t="s">
        <v>307</v>
      </c>
      <c r="E250" s="246" t="s">
        <v>21</v>
      </c>
      <c r="F250" s="247" t="s">
        <v>79</v>
      </c>
      <c r="G250" s="245"/>
      <c r="H250" s="248">
        <v>1</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307</v>
      </c>
      <c r="AU250" s="254" t="s">
        <v>81</v>
      </c>
      <c r="AV250" s="14" t="s">
        <v>81</v>
      </c>
      <c r="AW250" s="14" t="s">
        <v>33</v>
      </c>
      <c r="AX250" s="14" t="s">
        <v>72</v>
      </c>
      <c r="AY250" s="254" t="s">
        <v>295</v>
      </c>
    </row>
    <row r="251" s="15" customFormat="1">
      <c r="A251" s="15"/>
      <c r="B251" s="255"/>
      <c r="C251" s="256"/>
      <c r="D251" s="235" t="s">
        <v>307</v>
      </c>
      <c r="E251" s="257" t="s">
        <v>21</v>
      </c>
      <c r="F251" s="258" t="s">
        <v>312</v>
      </c>
      <c r="G251" s="256"/>
      <c r="H251" s="259">
        <v>2</v>
      </c>
      <c r="I251" s="260"/>
      <c r="J251" s="256"/>
      <c r="K251" s="256"/>
      <c r="L251" s="261"/>
      <c r="M251" s="262"/>
      <c r="N251" s="263"/>
      <c r="O251" s="263"/>
      <c r="P251" s="263"/>
      <c r="Q251" s="263"/>
      <c r="R251" s="263"/>
      <c r="S251" s="263"/>
      <c r="T251" s="264"/>
      <c r="U251" s="15"/>
      <c r="V251" s="15"/>
      <c r="W251" s="15"/>
      <c r="X251" s="15"/>
      <c r="Y251" s="15"/>
      <c r="Z251" s="15"/>
      <c r="AA251" s="15"/>
      <c r="AB251" s="15"/>
      <c r="AC251" s="15"/>
      <c r="AD251" s="15"/>
      <c r="AE251" s="15"/>
      <c r="AT251" s="265" t="s">
        <v>307</v>
      </c>
      <c r="AU251" s="265" t="s">
        <v>81</v>
      </c>
      <c r="AV251" s="15" t="s">
        <v>303</v>
      </c>
      <c r="AW251" s="15" t="s">
        <v>33</v>
      </c>
      <c r="AX251" s="15" t="s">
        <v>79</v>
      </c>
      <c r="AY251" s="265" t="s">
        <v>295</v>
      </c>
    </row>
    <row r="252" s="2" customFormat="1" ht="33" customHeight="1">
      <c r="A252" s="40"/>
      <c r="B252" s="41"/>
      <c r="C252" s="286" t="s">
        <v>997</v>
      </c>
      <c r="D252" s="286" t="s">
        <v>947</v>
      </c>
      <c r="E252" s="287" t="s">
        <v>2433</v>
      </c>
      <c r="F252" s="288" t="s">
        <v>2434</v>
      </c>
      <c r="G252" s="289" t="s">
        <v>459</v>
      </c>
      <c r="H252" s="290">
        <v>1</v>
      </c>
      <c r="I252" s="291"/>
      <c r="J252" s="292">
        <f>ROUND(I252*H252,2)</f>
        <v>0</v>
      </c>
      <c r="K252" s="288" t="s">
        <v>302</v>
      </c>
      <c r="L252" s="293"/>
      <c r="M252" s="294" t="s">
        <v>21</v>
      </c>
      <c r="N252" s="295" t="s">
        <v>43</v>
      </c>
      <c r="O252" s="86"/>
      <c r="P252" s="224">
        <f>O252*H252</f>
        <v>0</v>
      </c>
      <c r="Q252" s="224">
        <v>0.012250000000000001</v>
      </c>
      <c r="R252" s="224">
        <f>Q252*H252</f>
        <v>0.012250000000000001</v>
      </c>
      <c r="S252" s="224">
        <v>0</v>
      </c>
      <c r="T252" s="225">
        <f>S252*H252</f>
        <v>0</v>
      </c>
      <c r="U252" s="40"/>
      <c r="V252" s="40"/>
      <c r="W252" s="40"/>
      <c r="X252" s="40"/>
      <c r="Y252" s="40"/>
      <c r="Z252" s="40"/>
      <c r="AA252" s="40"/>
      <c r="AB252" s="40"/>
      <c r="AC252" s="40"/>
      <c r="AD252" s="40"/>
      <c r="AE252" s="40"/>
      <c r="AR252" s="226" t="s">
        <v>997</v>
      </c>
      <c r="AT252" s="226" t="s">
        <v>947</v>
      </c>
      <c r="AU252" s="226" t="s">
        <v>81</v>
      </c>
      <c r="AY252" s="19" t="s">
        <v>295</v>
      </c>
      <c r="BE252" s="227">
        <f>IF(N252="základní",J252,0)</f>
        <v>0</v>
      </c>
      <c r="BF252" s="227">
        <f>IF(N252="snížená",J252,0)</f>
        <v>0</v>
      </c>
      <c r="BG252" s="227">
        <f>IF(N252="zákl. přenesená",J252,0)</f>
        <v>0</v>
      </c>
      <c r="BH252" s="227">
        <f>IF(N252="sníž. přenesená",J252,0)</f>
        <v>0</v>
      </c>
      <c r="BI252" s="227">
        <f>IF(N252="nulová",J252,0)</f>
        <v>0</v>
      </c>
      <c r="BJ252" s="19" t="s">
        <v>79</v>
      </c>
      <c r="BK252" s="227">
        <f>ROUND(I252*H252,2)</f>
        <v>0</v>
      </c>
      <c r="BL252" s="19" t="s">
        <v>373</v>
      </c>
      <c r="BM252" s="226" t="s">
        <v>2696</v>
      </c>
    </row>
    <row r="253" s="13" customFormat="1">
      <c r="A253" s="13"/>
      <c r="B253" s="233"/>
      <c r="C253" s="234"/>
      <c r="D253" s="235" t="s">
        <v>307</v>
      </c>
      <c r="E253" s="236" t="s">
        <v>21</v>
      </c>
      <c r="F253" s="237" t="s">
        <v>2432</v>
      </c>
      <c r="G253" s="234"/>
      <c r="H253" s="236" t="s">
        <v>21</v>
      </c>
      <c r="I253" s="238"/>
      <c r="J253" s="234"/>
      <c r="K253" s="234"/>
      <c r="L253" s="239"/>
      <c r="M253" s="240"/>
      <c r="N253" s="241"/>
      <c r="O253" s="241"/>
      <c r="P253" s="241"/>
      <c r="Q253" s="241"/>
      <c r="R253" s="241"/>
      <c r="S253" s="241"/>
      <c r="T253" s="242"/>
      <c r="U253" s="13"/>
      <c r="V253" s="13"/>
      <c r="W253" s="13"/>
      <c r="X253" s="13"/>
      <c r="Y253" s="13"/>
      <c r="Z253" s="13"/>
      <c r="AA253" s="13"/>
      <c r="AB253" s="13"/>
      <c r="AC253" s="13"/>
      <c r="AD253" s="13"/>
      <c r="AE253" s="13"/>
      <c r="AT253" s="243" t="s">
        <v>307</v>
      </c>
      <c r="AU253" s="243" t="s">
        <v>81</v>
      </c>
      <c r="AV253" s="13" t="s">
        <v>79</v>
      </c>
      <c r="AW253" s="13" t="s">
        <v>33</v>
      </c>
      <c r="AX253" s="13" t="s">
        <v>72</v>
      </c>
      <c r="AY253" s="243" t="s">
        <v>295</v>
      </c>
    </row>
    <row r="254" s="14" customFormat="1">
      <c r="A254" s="14"/>
      <c r="B254" s="244"/>
      <c r="C254" s="245"/>
      <c r="D254" s="235" t="s">
        <v>307</v>
      </c>
      <c r="E254" s="246" t="s">
        <v>21</v>
      </c>
      <c r="F254" s="247" t="s">
        <v>79</v>
      </c>
      <c r="G254" s="245"/>
      <c r="H254" s="248">
        <v>1</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307</v>
      </c>
      <c r="AU254" s="254" t="s">
        <v>81</v>
      </c>
      <c r="AV254" s="14" t="s">
        <v>81</v>
      </c>
      <c r="AW254" s="14" t="s">
        <v>33</v>
      </c>
      <c r="AX254" s="14" t="s">
        <v>72</v>
      </c>
      <c r="AY254" s="254" t="s">
        <v>295</v>
      </c>
    </row>
    <row r="255" s="15" customFormat="1">
      <c r="A255" s="15"/>
      <c r="B255" s="255"/>
      <c r="C255" s="256"/>
      <c r="D255" s="235" t="s">
        <v>307</v>
      </c>
      <c r="E255" s="257" t="s">
        <v>21</v>
      </c>
      <c r="F255" s="258" t="s">
        <v>312</v>
      </c>
      <c r="G255" s="256"/>
      <c r="H255" s="259">
        <v>1</v>
      </c>
      <c r="I255" s="260"/>
      <c r="J255" s="256"/>
      <c r="K255" s="256"/>
      <c r="L255" s="261"/>
      <c r="M255" s="262"/>
      <c r="N255" s="263"/>
      <c r="O255" s="263"/>
      <c r="P255" s="263"/>
      <c r="Q255" s="263"/>
      <c r="R255" s="263"/>
      <c r="S255" s="263"/>
      <c r="T255" s="264"/>
      <c r="U255" s="15"/>
      <c r="V255" s="15"/>
      <c r="W255" s="15"/>
      <c r="X255" s="15"/>
      <c r="Y255" s="15"/>
      <c r="Z255" s="15"/>
      <c r="AA255" s="15"/>
      <c r="AB255" s="15"/>
      <c r="AC255" s="15"/>
      <c r="AD255" s="15"/>
      <c r="AE255" s="15"/>
      <c r="AT255" s="265" t="s">
        <v>307</v>
      </c>
      <c r="AU255" s="265" t="s">
        <v>81</v>
      </c>
      <c r="AV255" s="15" t="s">
        <v>303</v>
      </c>
      <c r="AW255" s="15" t="s">
        <v>33</v>
      </c>
      <c r="AX255" s="15" t="s">
        <v>79</v>
      </c>
      <c r="AY255" s="265" t="s">
        <v>295</v>
      </c>
    </row>
    <row r="256" s="2" customFormat="1" ht="37.8" customHeight="1">
      <c r="A256" s="40"/>
      <c r="B256" s="41"/>
      <c r="C256" s="286" t="s">
        <v>1049</v>
      </c>
      <c r="D256" s="286" t="s">
        <v>947</v>
      </c>
      <c r="E256" s="287" t="s">
        <v>995</v>
      </c>
      <c r="F256" s="288" t="s">
        <v>996</v>
      </c>
      <c r="G256" s="289" t="s">
        <v>459</v>
      </c>
      <c r="H256" s="290">
        <v>1</v>
      </c>
      <c r="I256" s="291"/>
      <c r="J256" s="292">
        <f>ROUND(I256*H256,2)</f>
        <v>0</v>
      </c>
      <c r="K256" s="288" t="s">
        <v>302</v>
      </c>
      <c r="L256" s="293"/>
      <c r="M256" s="294" t="s">
        <v>21</v>
      </c>
      <c r="N256" s="295" t="s">
        <v>43</v>
      </c>
      <c r="O256" s="86"/>
      <c r="P256" s="224">
        <f>O256*H256</f>
        <v>0</v>
      </c>
      <c r="Q256" s="224">
        <v>0.012489999999999999</v>
      </c>
      <c r="R256" s="224">
        <f>Q256*H256</f>
        <v>0.012489999999999999</v>
      </c>
      <c r="S256" s="224">
        <v>0</v>
      </c>
      <c r="T256" s="225">
        <f>S256*H256</f>
        <v>0</v>
      </c>
      <c r="U256" s="40"/>
      <c r="V256" s="40"/>
      <c r="W256" s="40"/>
      <c r="X256" s="40"/>
      <c r="Y256" s="40"/>
      <c r="Z256" s="40"/>
      <c r="AA256" s="40"/>
      <c r="AB256" s="40"/>
      <c r="AC256" s="40"/>
      <c r="AD256" s="40"/>
      <c r="AE256" s="40"/>
      <c r="AR256" s="226" t="s">
        <v>997</v>
      </c>
      <c r="AT256" s="226" t="s">
        <v>947</v>
      </c>
      <c r="AU256" s="226" t="s">
        <v>81</v>
      </c>
      <c r="AY256" s="19" t="s">
        <v>295</v>
      </c>
      <c r="BE256" s="227">
        <f>IF(N256="základní",J256,0)</f>
        <v>0</v>
      </c>
      <c r="BF256" s="227">
        <f>IF(N256="snížená",J256,0)</f>
        <v>0</v>
      </c>
      <c r="BG256" s="227">
        <f>IF(N256="zákl. přenesená",J256,0)</f>
        <v>0</v>
      </c>
      <c r="BH256" s="227">
        <f>IF(N256="sníž. přenesená",J256,0)</f>
        <v>0</v>
      </c>
      <c r="BI256" s="227">
        <f>IF(N256="nulová",J256,0)</f>
        <v>0</v>
      </c>
      <c r="BJ256" s="19" t="s">
        <v>79</v>
      </c>
      <c r="BK256" s="227">
        <f>ROUND(I256*H256,2)</f>
        <v>0</v>
      </c>
      <c r="BL256" s="19" t="s">
        <v>373</v>
      </c>
      <c r="BM256" s="226" t="s">
        <v>2697</v>
      </c>
    </row>
    <row r="257" s="13" customFormat="1">
      <c r="A257" s="13"/>
      <c r="B257" s="233"/>
      <c r="C257" s="234"/>
      <c r="D257" s="235" t="s">
        <v>307</v>
      </c>
      <c r="E257" s="236" t="s">
        <v>21</v>
      </c>
      <c r="F257" s="237" t="s">
        <v>1434</v>
      </c>
      <c r="G257" s="234"/>
      <c r="H257" s="236" t="s">
        <v>21</v>
      </c>
      <c r="I257" s="238"/>
      <c r="J257" s="234"/>
      <c r="K257" s="234"/>
      <c r="L257" s="239"/>
      <c r="M257" s="240"/>
      <c r="N257" s="241"/>
      <c r="O257" s="241"/>
      <c r="P257" s="241"/>
      <c r="Q257" s="241"/>
      <c r="R257" s="241"/>
      <c r="S257" s="241"/>
      <c r="T257" s="242"/>
      <c r="U257" s="13"/>
      <c r="V257" s="13"/>
      <c r="W257" s="13"/>
      <c r="X257" s="13"/>
      <c r="Y257" s="13"/>
      <c r="Z257" s="13"/>
      <c r="AA257" s="13"/>
      <c r="AB257" s="13"/>
      <c r="AC257" s="13"/>
      <c r="AD257" s="13"/>
      <c r="AE257" s="13"/>
      <c r="AT257" s="243" t="s">
        <v>307</v>
      </c>
      <c r="AU257" s="243" t="s">
        <v>81</v>
      </c>
      <c r="AV257" s="13" t="s">
        <v>79</v>
      </c>
      <c r="AW257" s="13" t="s">
        <v>33</v>
      </c>
      <c r="AX257" s="13" t="s">
        <v>72</v>
      </c>
      <c r="AY257" s="243" t="s">
        <v>295</v>
      </c>
    </row>
    <row r="258" s="14" customFormat="1">
      <c r="A258" s="14"/>
      <c r="B258" s="244"/>
      <c r="C258" s="245"/>
      <c r="D258" s="235" t="s">
        <v>307</v>
      </c>
      <c r="E258" s="246" t="s">
        <v>21</v>
      </c>
      <c r="F258" s="247" t="s">
        <v>79</v>
      </c>
      <c r="G258" s="245"/>
      <c r="H258" s="248">
        <v>1</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307</v>
      </c>
      <c r="AU258" s="254" t="s">
        <v>81</v>
      </c>
      <c r="AV258" s="14" t="s">
        <v>81</v>
      </c>
      <c r="AW258" s="14" t="s">
        <v>33</v>
      </c>
      <c r="AX258" s="14" t="s">
        <v>72</v>
      </c>
      <c r="AY258" s="254" t="s">
        <v>295</v>
      </c>
    </row>
    <row r="259" s="15" customFormat="1">
      <c r="A259" s="15"/>
      <c r="B259" s="255"/>
      <c r="C259" s="256"/>
      <c r="D259" s="235" t="s">
        <v>307</v>
      </c>
      <c r="E259" s="257" t="s">
        <v>21</v>
      </c>
      <c r="F259" s="258" t="s">
        <v>312</v>
      </c>
      <c r="G259" s="256"/>
      <c r="H259" s="259">
        <v>1</v>
      </c>
      <c r="I259" s="260"/>
      <c r="J259" s="256"/>
      <c r="K259" s="256"/>
      <c r="L259" s="261"/>
      <c r="M259" s="262"/>
      <c r="N259" s="263"/>
      <c r="O259" s="263"/>
      <c r="P259" s="263"/>
      <c r="Q259" s="263"/>
      <c r="R259" s="263"/>
      <c r="S259" s="263"/>
      <c r="T259" s="264"/>
      <c r="U259" s="15"/>
      <c r="V259" s="15"/>
      <c r="W259" s="15"/>
      <c r="X259" s="15"/>
      <c r="Y259" s="15"/>
      <c r="Z259" s="15"/>
      <c r="AA259" s="15"/>
      <c r="AB259" s="15"/>
      <c r="AC259" s="15"/>
      <c r="AD259" s="15"/>
      <c r="AE259" s="15"/>
      <c r="AT259" s="265" t="s">
        <v>307</v>
      </c>
      <c r="AU259" s="265" t="s">
        <v>81</v>
      </c>
      <c r="AV259" s="15" t="s">
        <v>303</v>
      </c>
      <c r="AW259" s="15" t="s">
        <v>33</v>
      </c>
      <c r="AX259" s="15" t="s">
        <v>79</v>
      </c>
      <c r="AY259" s="265" t="s">
        <v>295</v>
      </c>
    </row>
    <row r="260" s="2" customFormat="1" ht="49.05" customHeight="1">
      <c r="A260" s="40"/>
      <c r="B260" s="41"/>
      <c r="C260" s="215" t="s">
        <v>1054</v>
      </c>
      <c r="D260" s="215" t="s">
        <v>298</v>
      </c>
      <c r="E260" s="216" t="s">
        <v>1449</v>
      </c>
      <c r="F260" s="217" t="s">
        <v>1450</v>
      </c>
      <c r="G260" s="218" t="s">
        <v>459</v>
      </c>
      <c r="H260" s="219">
        <v>2</v>
      </c>
      <c r="I260" s="220"/>
      <c r="J260" s="221">
        <f>ROUND(I260*H260,2)</f>
        <v>0</v>
      </c>
      <c r="K260" s="217" t="s">
        <v>302</v>
      </c>
      <c r="L260" s="46"/>
      <c r="M260" s="222" t="s">
        <v>21</v>
      </c>
      <c r="N260" s="223" t="s">
        <v>43</v>
      </c>
      <c r="O260" s="86"/>
      <c r="P260" s="224">
        <f>O260*H260</f>
        <v>0</v>
      </c>
      <c r="Q260" s="224">
        <v>0.00528</v>
      </c>
      <c r="R260" s="224">
        <f>Q260*H260</f>
        <v>0.01056</v>
      </c>
      <c r="S260" s="224">
        <v>0</v>
      </c>
      <c r="T260" s="225">
        <f>S260*H260</f>
        <v>0</v>
      </c>
      <c r="U260" s="40"/>
      <c r="V260" s="40"/>
      <c r="W260" s="40"/>
      <c r="X260" s="40"/>
      <c r="Y260" s="40"/>
      <c r="Z260" s="40"/>
      <c r="AA260" s="40"/>
      <c r="AB260" s="40"/>
      <c r="AC260" s="40"/>
      <c r="AD260" s="40"/>
      <c r="AE260" s="40"/>
      <c r="AR260" s="226" t="s">
        <v>373</v>
      </c>
      <c r="AT260" s="226" t="s">
        <v>298</v>
      </c>
      <c r="AU260" s="226" t="s">
        <v>81</v>
      </c>
      <c r="AY260" s="19" t="s">
        <v>295</v>
      </c>
      <c r="BE260" s="227">
        <f>IF(N260="základní",J260,0)</f>
        <v>0</v>
      </c>
      <c r="BF260" s="227">
        <f>IF(N260="snížená",J260,0)</f>
        <v>0</v>
      </c>
      <c r="BG260" s="227">
        <f>IF(N260="zákl. přenesená",J260,0)</f>
        <v>0</v>
      </c>
      <c r="BH260" s="227">
        <f>IF(N260="sníž. přenesená",J260,0)</f>
        <v>0</v>
      </c>
      <c r="BI260" s="227">
        <f>IF(N260="nulová",J260,0)</f>
        <v>0</v>
      </c>
      <c r="BJ260" s="19" t="s">
        <v>79</v>
      </c>
      <c r="BK260" s="227">
        <f>ROUND(I260*H260,2)</f>
        <v>0</v>
      </c>
      <c r="BL260" s="19" t="s">
        <v>373</v>
      </c>
      <c r="BM260" s="226" t="s">
        <v>2698</v>
      </c>
    </row>
    <row r="261" s="2" customFormat="1">
      <c r="A261" s="40"/>
      <c r="B261" s="41"/>
      <c r="C261" s="42"/>
      <c r="D261" s="228" t="s">
        <v>305</v>
      </c>
      <c r="E261" s="42"/>
      <c r="F261" s="229" t="s">
        <v>1452</v>
      </c>
      <c r="G261" s="42"/>
      <c r="H261" s="42"/>
      <c r="I261" s="230"/>
      <c r="J261" s="42"/>
      <c r="K261" s="42"/>
      <c r="L261" s="46"/>
      <c r="M261" s="231"/>
      <c r="N261" s="232"/>
      <c r="O261" s="86"/>
      <c r="P261" s="86"/>
      <c r="Q261" s="86"/>
      <c r="R261" s="86"/>
      <c r="S261" s="86"/>
      <c r="T261" s="87"/>
      <c r="U261" s="40"/>
      <c r="V261" s="40"/>
      <c r="W261" s="40"/>
      <c r="X261" s="40"/>
      <c r="Y261" s="40"/>
      <c r="Z261" s="40"/>
      <c r="AA261" s="40"/>
      <c r="AB261" s="40"/>
      <c r="AC261" s="40"/>
      <c r="AD261" s="40"/>
      <c r="AE261" s="40"/>
      <c r="AT261" s="19" t="s">
        <v>305</v>
      </c>
      <c r="AU261" s="19" t="s">
        <v>81</v>
      </c>
    </row>
    <row r="262" s="13" customFormat="1">
      <c r="A262" s="13"/>
      <c r="B262" s="233"/>
      <c r="C262" s="234"/>
      <c r="D262" s="235" t="s">
        <v>307</v>
      </c>
      <c r="E262" s="236" t="s">
        <v>21</v>
      </c>
      <c r="F262" s="237" t="s">
        <v>1434</v>
      </c>
      <c r="G262" s="234"/>
      <c r="H262" s="236" t="s">
        <v>21</v>
      </c>
      <c r="I262" s="238"/>
      <c r="J262" s="234"/>
      <c r="K262" s="234"/>
      <c r="L262" s="239"/>
      <c r="M262" s="240"/>
      <c r="N262" s="241"/>
      <c r="O262" s="241"/>
      <c r="P262" s="241"/>
      <c r="Q262" s="241"/>
      <c r="R262" s="241"/>
      <c r="S262" s="241"/>
      <c r="T262" s="242"/>
      <c r="U262" s="13"/>
      <c r="V262" s="13"/>
      <c r="W262" s="13"/>
      <c r="X262" s="13"/>
      <c r="Y262" s="13"/>
      <c r="Z262" s="13"/>
      <c r="AA262" s="13"/>
      <c r="AB262" s="13"/>
      <c r="AC262" s="13"/>
      <c r="AD262" s="13"/>
      <c r="AE262" s="13"/>
      <c r="AT262" s="243" t="s">
        <v>307</v>
      </c>
      <c r="AU262" s="243" t="s">
        <v>81</v>
      </c>
      <c r="AV262" s="13" t="s">
        <v>79</v>
      </c>
      <c r="AW262" s="13" t="s">
        <v>33</v>
      </c>
      <c r="AX262" s="13" t="s">
        <v>72</v>
      </c>
      <c r="AY262" s="243" t="s">
        <v>295</v>
      </c>
    </row>
    <row r="263" s="14" customFormat="1">
      <c r="A263" s="14"/>
      <c r="B263" s="244"/>
      <c r="C263" s="245"/>
      <c r="D263" s="235" t="s">
        <v>307</v>
      </c>
      <c r="E263" s="246" t="s">
        <v>21</v>
      </c>
      <c r="F263" s="247" t="s">
        <v>79</v>
      </c>
      <c r="G263" s="245"/>
      <c r="H263" s="248">
        <v>1</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307</v>
      </c>
      <c r="AU263" s="254" t="s">
        <v>81</v>
      </c>
      <c r="AV263" s="14" t="s">
        <v>81</v>
      </c>
      <c r="AW263" s="14" t="s">
        <v>33</v>
      </c>
      <c r="AX263" s="14" t="s">
        <v>72</v>
      </c>
      <c r="AY263" s="254" t="s">
        <v>295</v>
      </c>
    </row>
    <row r="264" s="13" customFormat="1">
      <c r="A264" s="13"/>
      <c r="B264" s="233"/>
      <c r="C264" s="234"/>
      <c r="D264" s="235" t="s">
        <v>307</v>
      </c>
      <c r="E264" s="236" t="s">
        <v>21</v>
      </c>
      <c r="F264" s="237" t="s">
        <v>2432</v>
      </c>
      <c r="G264" s="234"/>
      <c r="H264" s="236" t="s">
        <v>21</v>
      </c>
      <c r="I264" s="238"/>
      <c r="J264" s="234"/>
      <c r="K264" s="234"/>
      <c r="L264" s="239"/>
      <c r="M264" s="240"/>
      <c r="N264" s="241"/>
      <c r="O264" s="241"/>
      <c r="P264" s="241"/>
      <c r="Q264" s="241"/>
      <c r="R264" s="241"/>
      <c r="S264" s="241"/>
      <c r="T264" s="242"/>
      <c r="U264" s="13"/>
      <c r="V264" s="13"/>
      <c r="W264" s="13"/>
      <c r="X264" s="13"/>
      <c r="Y264" s="13"/>
      <c r="Z264" s="13"/>
      <c r="AA264" s="13"/>
      <c r="AB264" s="13"/>
      <c r="AC264" s="13"/>
      <c r="AD264" s="13"/>
      <c r="AE264" s="13"/>
      <c r="AT264" s="243" t="s">
        <v>307</v>
      </c>
      <c r="AU264" s="243" t="s">
        <v>81</v>
      </c>
      <c r="AV264" s="13" t="s">
        <v>79</v>
      </c>
      <c r="AW264" s="13" t="s">
        <v>33</v>
      </c>
      <c r="AX264" s="13" t="s">
        <v>72</v>
      </c>
      <c r="AY264" s="243" t="s">
        <v>295</v>
      </c>
    </row>
    <row r="265" s="14" customFormat="1">
      <c r="A265" s="14"/>
      <c r="B265" s="244"/>
      <c r="C265" s="245"/>
      <c r="D265" s="235" t="s">
        <v>307</v>
      </c>
      <c r="E265" s="246" t="s">
        <v>21</v>
      </c>
      <c r="F265" s="247" t="s">
        <v>79</v>
      </c>
      <c r="G265" s="245"/>
      <c r="H265" s="248">
        <v>1</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307</v>
      </c>
      <c r="AU265" s="254" t="s">
        <v>81</v>
      </c>
      <c r="AV265" s="14" t="s">
        <v>81</v>
      </c>
      <c r="AW265" s="14" t="s">
        <v>33</v>
      </c>
      <c r="AX265" s="14" t="s">
        <v>72</v>
      </c>
      <c r="AY265" s="254" t="s">
        <v>295</v>
      </c>
    </row>
    <row r="266" s="15" customFormat="1">
      <c r="A266" s="15"/>
      <c r="B266" s="255"/>
      <c r="C266" s="256"/>
      <c r="D266" s="235" t="s">
        <v>307</v>
      </c>
      <c r="E266" s="257" t="s">
        <v>21</v>
      </c>
      <c r="F266" s="258" t="s">
        <v>312</v>
      </c>
      <c r="G266" s="256"/>
      <c r="H266" s="259">
        <v>2</v>
      </c>
      <c r="I266" s="260"/>
      <c r="J266" s="256"/>
      <c r="K266" s="256"/>
      <c r="L266" s="261"/>
      <c r="M266" s="262"/>
      <c r="N266" s="263"/>
      <c r="O266" s="263"/>
      <c r="P266" s="263"/>
      <c r="Q266" s="263"/>
      <c r="R266" s="263"/>
      <c r="S266" s="263"/>
      <c r="T266" s="264"/>
      <c r="U266" s="15"/>
      <c r="V266" s="15"/>
      <c r="W266" s="15"/>
      <c r="X266" s="15"/>
      <c r="Y266" s="15"/>
      <c r="Z266" s="15"/>
      <c r="AA266" s="15"/>
      <c r="AB266" s="15"/>
      <c r="AC266" s="15"/>
      <c r="AD266" s="15"/>
      <c r="AE266" s="15"/>
      <c r="AT266" s="265" t="s">
        <v>307</v>
      </c>
      <c r="AU266" s="265" t="s">
        <v>81</v>
      </c>
      <c r="AV266" s="15" t="s">
        <v>303</v>
      </c>
      <c r="AW266" s="15" t="s">
        <v>33</v>
      </c>
      <c r="AX266" s="15" t="s">
        <v>79</v>
      </c>
      <c r="AY266" s="265" t="s">
        <v>295</v>
      </c>
    </row>
    <row r="267" s="2" customFormat="1" ht="44.25" customHeight="1">
      <c r="A267" s="40"/>
      <c r="B267" s="41"/>
      <c r="C267" s="215" t="s">
        <v>1060</v>
      </c>
      <c r="D267" s="215" t="s">
        <v>298</v>
      </c>
      <c r="E267" s="216" t="s">
        <v>1050</v>
      </c>
      <c r="F267" s="217" t="s">
        <v>1051</v>
      </c>
      <c r="G267" s="218" t="s">
        <v>348</v>
      </c>
      <c r="H267" s="219">
        <v>0.97499999999999998</v>
      </c>
      <c r="I267" s="220"/>
      <c r="J267" s="221">
        <f>ROUND(I267*H267,2)</f>
        <v>0</v>
      </c>
      <c r="K267" s="217" t="s">
        <v>302</v>
      </c>
      <c r="L267" s="46"/>
      <c r="M267" s="222" t="s">
        <v>21</v>
      </c>
      <c r="N267" s="223" t="s">
        <v>43</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373</v>
      </c>
      <c r="AT267" s="226" t="s">
        <v>298</v>
      </c>
      <c r="AU267" s="226" t="s">
        <v>81</v>
      </c>
      <c r="AY267" s="19" t="s">
        <v>295</v>
      </c>
      <c r="BE267" s="227">
        <f>IF(N267="základní",J267,0)</f>
        <v>0</v>
      </c>
      <c r="BF267" s="227">
        <f>IF(N267="snížená",J267,0)</f>
        <v>0</v>
      </c>
      <c r="BG267" s="227">
        <f>IF(N267="zákl. přenesená",J267,0)</f>
        <v>0</v>
      </c>
      <c r="BH267" s="227">
        <f>IF(N267="sníž. přenesená",J267,0)</f>
        <v>0</v>
      </c>
      <c r="BI267" s="227">
        <f>IF(N267="nulová",J267,0)</f>
        <v>0</v>
      </c>
      <c r="BJ267" s="19" t="s">
        <v>79</v>
      </c>
      <c r="BK267" s="227">
        <f>ROUND(I267*H267,2)</f>
        <v>0</v>
      </c>
      <c r="BL267" s="19" t="s">
        <v>373</v>
      </c>
      <c r="BM267" s="226" t="s">
        <v>2699</v>
      </c>
    </row>
    <row r="268" s="2" customFormat="1">
      <c r="A268" s="40"/>
      <c r="B268" s="41"/>
      <c r="C268" s="42"/>
      <c r="D268" s="228" t="s">
        <v>305</v>
      </c>
      <c r="E268" s="42"/>
      <c r="F268" s="229" t="s">
        <v>1053</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305</v>
      </c>
      <c r="AU268" s="19" t="s">
        <v>81</v>
      </c>
    </row>
    <row r="269" s="12" customFormat="1" ht="22.8" customHeight="1">
      <c r="A269" s="12"/>
      <c r="B269" s="199"/>
      <c r="C269" s="200"/>
      <c r="D269" s="201" t="s">
        <v>71</v>
      </c>
      <c r="E269" s="213" t="s">
        <v>391</v>
      </c>
      <c r="F269" s="213" t="s">
        <v>392</v>
      </c>
      <c r="G269" s="200"/>
      <c r="H269" s="200"/>
      <c r="I269" s="203"/>
      <c r="J269" s="214">
        <f>BK269</f>
        <v>0</v>
      </c>
      <c r="K269" s="200"/>
      <c r="L269" s="205"/>
      <c r="M269" s="206"/>
      <c r="N269" s="207"/>
      <c r="O269" s="207"/>
      <c r="P269" s="208">
        <f>SUM(P270:P302)</f>
        <v>0</v>
      </c>
      <c r="Q269" s="207"/>
      <c r="R269" s="208">
        <f>SUM(R270:R302)</f>
        <v>0.072630000000000014</v>
      </c>
      <c r="S269" s="207"/>
      <c r="T269" s="209">
        <f>SUM(T270:T302)</f>
        <v>0</v>
      </c>
      <c r="U269" s="12"/>
      <c r="V269" s="12"/>
      <c r="W269" s="12"/>
      <c r="X269" s="12"/>
      <c r="Y269" s="12"/>
      <c r="Z269" s="12"/>
      <c r="AA269" s="12"/>
      <c r="AB269" s="12"/>
      <c r="AC269" s="12"/>
      <c r="AD269" s="12"/>
      <c r="AE269" s="12"/>
      <c r="AR269" s="210" t="s">
        <v>81</v>
      </c>
      <c r="AT269" s="211" t="s">
        <v>71</v>
      </c>
      <c r="AU269" s="211" t="s">
        <v>79</v>
      </c>
      <c r="AY269" s="210" t="s">
        <v>295</v>
      </c>
      <c r="BK269" s="212">
        <f>SUM(BK270:BK302)</f>
        <v>0</v>
      </c>
    </row>
    <row r="270" s="2" customFormat="1" ht="37.8" customHeight="1">
      <c r="A270" s="40"/>
      <c r="B270" s="41"/>
      <c r="C270" s="215" t="s">
        <v>1064</v>
      </c>
      <c r="D270" s="215" t="s">
        <v>298</v>
      </c>
      <c r="E270" s="216" t="s">
        <v>2439</v>
      </c>
      <c r="F270" s="217" t="s">
        <v>2440</v>
      </c>
      <c r="G270" s="218" t="s">
        <v>459</v>
      </c>
      <c r="H270" s="219">
        <v>2</v>
      </c>
      <c r="I270" s="220"/>
      <c r="J270" s="221">
        <f>ROUND(I270*H270,2)</f>
        <v>0</v>
      </c>
      <c r="K270" s="217" t="s">
        <v>302</v>
      </c>
      <c r="L270" s="46"/>
      <c r="M270" s="222" t="s">
        <v>21</v>
      </c>
      <c r="N270" s="223" t="s">
        <v>43</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373</v>
      </c>
      <c r="AT270" s="226" t="s">
        <v>298</v>
      </c>
      <c r="AU270" s="226" t="s">
        <v>81</v>
      </c>
      <c r="AY270" s="19" t="s">
        <v>295</v>
      </c>
      <c r="BE270" s="227">
        <f>IF(N270="základní",J270,0)</f>
        <v>0</v>
      </c>
      <c r="BF270" s="227">
        <f>IF(N270="snížená",J270,0)</f>
        <v>0</v>
      </c>
      <c r="BG270" s="227">
        <f>IF(N270="zákl. přenesená",J270,0)</f>
        <v>0</v>
      </c>
      <c r="BH270" s="227">
        <f>IF(N270="sníž. přenesená",J270,0)</f>
        <v>0</v>
      </c>
      <c r="BI270" s="227">
        <f>IF(N270="nulová",J270,0)</f>
        <v>0</v>
      </c>
      <c r="BJ270" s="19" t="s">
        <v>79</v>
      </c>
      <c r="BK270" s="227">
        <f>ROUND(I270*H270,2)</f>
        <v>0</v>
      </c>
      <c r="BL270" s="19" t="s">
        <v>373</v>
      </c>
      <c r="BM270" s="226" t="s">
        <v>2700</v>
      </c>
    </row>
    <row r="271" s="2" customFormat="1">
      <c r="A271" s="40"/>
      <c r="B271" s="41"/>
      <c r="C271" s="42"/>
      <c r="D271" s="228" t="s">
        <v>305</v>
      </c>
      <c r="E271" s="42"/>
      <c r="F271" s="229" t="s">
        <v>2442</v>
      </c>
      <c r="G271" s="42"/>
      <c r="H271" s="42"/>
      <c r="I271" s="230"/>
      <c r="J271" s="42"/>
      <c r="K271" s="42"/>
      <c r="L271" s="46"/>
      <c r="M271" s="231"/>
      <c r="N271" s="232"/>
      <c r="O271" s="86"/>
      <c r="P271" s="86"/>
      <c r="Q271" s="86"/>
      <c r="R271" s="86"/>
      <c r="S271" s="86"/>
      <c r="T271" s="87"/>
      <c r="U271" s="40"/>
      <c r="V271" s="40"/>
      <c r="W271" s="40"/>
      <c r="X271" s="40"/>
      <c r="Y271" s="40"/>
      <c r="Z271" s="40"/>
      <c r="AA271" s="40"/>
      <c r="AB271" s="40"/>
      <c r="AC271" s="40"/>
      <c r="AD271" s="40"/>
      <c r="AE271" s="40"/>
      <c r="AT271" s="19" t="s">
        <v>305</v>
      </c>
      <c r="AU271" s="19" t="s">
        <v>81</v>
      </c>
    </row>
    <row r="272" s="14" customFormat="1">
      <c r="A272" s="14"/>
      <c r="B272" s="244"/>
      <c r="C272" s="245"/>
      <c r="D272" s="235" t="s">
        <v>307</v>
      </c>
      <c r="E272" s="246" t="s">
        <v>21</v>
      </c>
      <c r="F272" s="247" t="s">
        <v>2443</v>
      </c>
      <c r="G272" s="245"/>
      <c r="H272" s="248">
        <v>1</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307</v>
      </c>
      <c r="AU272" s="254" t="s">
        <v>81</v>
      </c>
      <c r="AV272" s="14" t="s">
        <v>81</v>
      </c>
      <c r="AW272" s="14" t="s">
        <v>33</v>
      </c>
      <c r="AX272" s="14" t="s">
        <v>72</v>
      </c>
      <c r="AY272" s="254" t="s">
        <v>295</v>
      </c>
    </row>
    <row r="273" s="14" customFormat="1">
      <c r="A273" s="14"/>
      <c r="B273" s="244"/>
      <c r="C273" s="245"/>
      <c r="D273" s="235" t="s">
        <v>307</v>
      </c>
      <c r="E273" s="246" t="s">
        <v>21</v>
      </c>
      <c r="F273" s="247" t="s">
        <v>2444</v>
      </c>
      <c r="G273" s="245"/>
      <c r="H273" s="248">
        <v>1</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307</v>
      </c>
      <c r="AU273" s="254" t="s">
        <v>81</v>
      </c>
      <c r="AV273" s="14" t="s">
        <v>81</v>
      </c>
      <c r="AW273" s="14" t="s">
        <v>33</v>
      </c>
      <c r="AX273" s="14" t="s">
        <v>72</v>
      </c>
      <c r="AY273" s="254" t="s">
        <v>295</v>
      </c>
    </row>
    <row r="274" s="15" customFormat="1">
      <c r="A274" s="15"/>
      <c r="B274" s="255"/>
      <c r="C274" s="256"/>
      <c r="D274" s="235" t="s">
        <v>307</v>
      </c>
      <c r="E274" s="257" t="s">
        <v>21</v>
      </c>
      <c r="F274" s="258" t="s">
        <v>312</v>
      </c>
      <c r="G274" s="256"/>
      <c r="H274" s="259">
        <v>2</v>
      </c>
      <c r="I274" s="260"/>
      <c r="J274" s="256"/>
      <c r="K274" s="256"/>
      <c r="L274" s="261"/>
      <c r="M274" s="262"/>
      <c r="N274" s="263"/>
      <c r="O274" s="263"/>
      <c r="P274" s="263"/>
      <c r="Q274" s="263"/>
      <c r="R274" s="263"/>
      <c r="S274" s="263"/>
      <c r="T274" s="264"/>
      <c r="U274" s="15"/>
      <c r="V274" s="15"/>
      <c r="W274" s="15"/>
      <c r="X274" s="15"/>
      <c r="Y274" s="15"/>
      <c r="Z274" s="15"/>
      <c r="AA274" s="15"/>
      <c r="AB274" s="15"/>
      <c r="AC274" s="15"/>
      <c r="AD274" s="15"/>
      <c r="AE274" s="15"/>
      <c r="AT274" s="265" t="s">
        <v>307</v>
      </c>
      <c r="AU274" s="265" t="s">
        <v>81</v>
      </c>
      <c r="AV274" s="15" t="s">
        <v>303</v>
      </c>
      <c r="AW274" s="15" t="s">
        <v>33</v>
      </c>
      <c r="AX274" s="15" t="s">
        <v>79</v>
      </c>
      <c r="AY274" s="265" t="s">
        <v>295</v>
      </c>
    </row>
    <row r="275" s="2" customFormat="1" ht="24.15" customHeight="1">
      <c r="A275" s="40"/>
      <c r="B275" s="41"/>
      <c r="C275" s="286" t="s">
        <v>1069</v>
      </c>
      <c r="D275" s="286" t="s">
        <v>947</v>
      </c>
      <c r="E275" s="287" t="s">
        <v>2445</v>
      </c>
      <c r="F275" s="288" t="s">
        <v>2446</v>
      </c>
      <c r="G275" s="289" t="s">
        <v>459</v>
      </c>
      <c r="H275" s="290">
        <v>1</v>
      </c>
      <c r="I275" s="291"/>
      <c r="J275" s="292">
        <f>ROUND(I275*H275,2)</f>
        <v>0</v>
      </c>
      <c r="K275" s="288" t="s">
        <v>302</v>
      </c>
      <c r="L275" s="293"/>
      <c r="M275" s="294" t="s">
        <v>21</v>
      </c>
      <c r="N275" s="295" t="s">
        <v>43</v>
      </c>
      <c r="O275" s="86"/>
      <c r="P275" s="224">
        <f>O275*H275</f>
        <v>0</v>
      </c>
      <c r="Q275" s="224">
        <v>0.017500000000000002</v>
      </c>
      <c r="R275" s="224">
        <f>Q275*H275</f>
        <v>0.017500000000000002</v>
      </c>
      <c r="S275" s="224">
        <v>0</v>
      </c>
      <c r="T275" s="225">
        <f>S275*H275</f>
        <v>0</v>
      </c>
      <c r="U275" s="40"/>
      <c r="V275" s="40"/>
      <c r="W275" s="40"/>
      <c r="X275" s="40"/>
      <c r="Y275" s="40"/>
      <c r="Z275" s="40"/>
      <c r="AA275" s="40"/>
      <c r="AB275" s="40"/>
      <c r="AC275" s="40"/>
      <c r="AD275" s="40"/>
      <c r="AE275" s="40"/>
      <c r="AR275" s="226" t="s">
        <v>997</v>
      </c>
      <c r="AT275" s="226" t="s">
        <v>947</v>
      </c>
      <c r="AU275" s="226" t="s">
        <v>81</v>
      </c>
      <c r="AY275" s="19" t="s">
        <v>295</v>
      </c>
      <c r="BE275" s="227">
        <f>IF(N275="základní",J275,0)</f>
        <v>0</v>
      </c>
      <c r="BF275" s="227">
        <f>IF(N275="snížená",J275,0)</f>
        <v>0</v>
      </c>
      <c r="BG275" s="227">
        <f>IF(N275="zákl. přenesená",J275,0)</f>
        <v>0</v>
      </c>
      <c r="BH275" s="227">
        <f>IF(N275="sníž. přenesená",J275,0)</f>
        <v>0</v>
      </c>
      <c r="BI275" s="227">
        <f>IF(N275="nulová",J275,0)</f>
        <v>0</v>
      </c>
      <c r="BJ275" s="19" t="s">
        <v>79</v>
      </c>
      <c r="BK275" s="227">
        <f>ROUND(I275*H275,2)</f>
        <v>0</v>
      </c>
      <c r="BL275" s="19" t="s">
        <v>373</v>
      </c>
      <c r="BM275" s="226" t="s">
        <v>2701</v>
      </c>
    </row>
    <row r="276" s="14" customFormat="1">
      <c r="A276" s="14"/>
      <c r="B276" s="244"/>
      <c r="C276" s="245"/>
      <c r="D276" s="235" t="s">
        <v>307</v>
      </c>
      <c r="E276" s="246" t="s">
        <v>21</v>
      </c>
      <c r="F276" s="247" t="s">
        <v>2443</v>
      </c>
      <c r="G276" s="245"/>
      <c r="H276" s="248">
        <v>1</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307</v>
      </c>
      <c r="AU276" s="254" t="s">
        <v>81</v>
      </c>
      <c r="AV276" s="14" t="s">
        <v>81</v>
      </c>
      <c r="AW276" s="14" t="s">
        <v>33</v>
      </c>
      <c r="AX276" s="14" t="s">
        <v>72</v>
      </c>
      <c r="AY276" s="254" t="s">
        <v>295</v>
      </c>
    </row>
    <row r="277" s="15" customFormat="1">
      <c r="A277" s="15"/>
      <c r="B277" s="255"/>
      <c r="C277" s="256"/>
      <c r="D277" s="235" t="s">
        <v>307</v>
      </c>
      <c r="E277" s="257" t="s">
        <v>21</v>
      </c>
      <c r="F277" s="258" t="s">
        <v>312</v>
      </c>
      <c r="G277" s="256"/>
      <c r="H277" s="259">
        <v>1</v>
      </c>
      <c r="I277" s="260"/>
      <c r="J277" s="256"/>
      <c r="K277" s="256"/>
      <c r="L277" s="261"/>
      <c r="M277" s="262"/>
      <c r="N277" s="263"/>
      <c r="O277" s="263"/>
      <c r="P277" s="263"/>
      <c r="Q277" s="263"/>
      <c r="R277" s="263"/>
      <c r="S277" s="263"/>
      <c r="T277" s="264"/>
      <c r="U277" s="15"/>
      <c r="V277" s="15"/>
      <c r="W277" s="15"/>
      <c r="X277" s="15"/>
      <c r="Y277" s="15"/>
      <c r="Z277" s="15"/>
      <c r="AA277" s="15"/>
      <c r="AB277" s="15"/>
      <c r="AC277" s="15"/>
      <c r="AD277" s="15"/>
      <c r="AE277" s="15"/>
      <c r="AT277" s="265" t="s">
        <v>307</v>
      </c>
      <c r="AU277" s="265" t="s">
        <v>81</v>
      </c>
      <c r="AV277" s="15" t="s">
        <v>303</v>
      </c>
      <c r="AW277" s="15" t="s">
        <v>33</v>
      </c>
      <c r="AX277" s="15" t="s">
        <v>79</v>
      </c>
      <c r="AY277" s="265" t="s">
        <v>295</v>
      </c>
    </row>
    <row r="278" s="2" customFormat="1" ht="24.15" customHeight="1">
      <c r="A278" s="40"/>
      <c r="B278" s="41"/>
      <c r="C278" s="286" t="s">
        <v>1073</v>
      </c>
      <c r="D278" s="286" t="s">
        <v>947</v>
      </c>
      <c r="E278" s="287" t="s">
        <v>2448</v>
      </c>
      <c r="F278" s="288" t="s">
        <v>2449</v>
      </c>
      <c r="G278" s="289" t="s">
        <v>459</v>
      </c>
      <c r="H278" s="290">
        <v>1</v>
      </c>
      <c r="I278" s="291"/>
      <c r="J278" s="292">
        <f>ROUND(I278*H278,2)</f>
        <v>0</v>
      </c>
      <c r="K278" s="288" t="s">
        <v>302</v>
      </c>
      <c r="L278" s="293"/>
      <c r="M278" s="294" t="s">
        <v>21</v>
      </c>
      <c r="N278" s="295" t="s">
        <v>43</v>
      </c>
      <c r="O278" s="86"/>
      <c r="P278" s="224">
        <f>O278*H278</f>
        <v>0</v>
      </c>
      <c r="Q278" s="224">
        <v>0.021000000000000001</v>
      </c>
      <c r="R278" s="224">
        <f>Q278*H278</f>
        <v>0.021000000000000001</v>
      </c>
      <c r="S278" s="224">
        <v>0</v>
      </c>
      <c r="T278" s="225">
        <f>S278*H278</f>
        <v>0</v>
      </c>
      <c r="U278" s="40"/>
      <c r="V278" s="40"/>
      <c r="W278" s="40"/>
      <c r="X278" s="40"/>
      <c r="Y278" s="40"/>
      <c r="Z278" s="40"/>
      <c r="AA278" s="40"/>
      <c r="AB278" s="40"/>
      <c r="AC278" s="40"/>
      <c r="AD278" s="40"/>
      <c r="AE278" s="40"/>
      <c r="AR278" s="226" t="s">
        <v>997</v>
      </c>
      <c r="AT278" s="226" t="s">
        <v>947</v>
      </c>
      <c r="AU278" s="226" t="s">
        <v>81</v>
      </c>
      <c r="AY278" s="19" t="s">
        <v>295</v>
      </c>
      <c r="BE278" s="227">
        <f>IF(N278="základní",J278,0)</f>
        <v>0</v>
      </c>
      <c r="BF278" s="227">
        <f>IF(N278="snížená",J278,0)</f>
        <v>0</v>
      </c>
      <c r="BG278" s="227">
        <f>IF(N278="zákl. přenesená",J278,0)</f>
        <v>0</v>
      </c>
      <c r="BH278" s="227">
        <f>IF(N278="sníž. přenesená",J278,0)</f>
        <v>0</v>
      </c>
      <c r="BI278" s="227">
        <f>IF(N278="nulová",J278,0)</f>
        <v>0</v>
      </c>
      <c r="BJ278" s="19" t="s">
        <v>79</v>
      </c>
      <c r="BK278" s="227">
        <f>ROUND(I278*H278,2)</f>
        <v>0</v>
      </c>
      <c r="BL278" s="19" t="s">
        <v>373</v>
      </c>
      <c r="BM278" s="226" t="s">
        <v>2702</v>
      </c>
    </row>
    <row r="279" s="14" customFormat="1">
      <c r="A279" s="14"/>
      <c r="B279" s="244"/>
      <c r="C279" s="245"/>
      <c r="D279" s="235" t="s">
        <v>307</v>
      </c>
      <c r="E279" s="246" t="s">
        <v>21</v>
      </c>
      <c r="F279" s="247" t="s">
        <v>2444</v>
      </c>
      <c r="G279" s="245"/>
      <c r="H279" s="248">
        <v>1</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307</v>
      </c>
      <c r="AU279" s="254" t="s">
        <v>81</v>
      </c>
      <c r="AV279" s="14" t="s">
        <v>81</v>
      </c>
      <c r="AW279" s="14" t="s">
        <v>33</v>
      </c>
      <c r="AX279" s="14" t="s">
        <v>72</v>
      </c>
      <c r="AY279" s="254" t="s">
        <v>295</v>
      </c>
    </row>
    <row r="280" s="15" customFormat="1">
      <c r="A280" s="15"/>
      <c r="B280" s="255"/>
      <c r="C280" s="256"/>
      <c r="D280" s="235" t="s">
        <v>307</v>
      </c>
      <c r="E280" s="257" t="s">
        <v>21</v>
      </c>
      <c r="F280" s="258" t="s">
        <v>312</v>
      </c>
      <c r="G280" s="256"/>
      <c r="H280" s="259">
        <v>1</v>
      </c>
      <c r="I280" s="260"/>
      <c r="J280" s="256"/>
      <c r="K280" s="256"/>
      <c r="L280" s="261"/>
      <c r="M280" s="262"/>
      <c r="N280" s="263"/>
      <c r="O280" s="263"/>
      <c r="P280" s="263"/>
      <c r="Q280" s="263"/>
      <c r="R280" s="263"/>
      <c r="S280" s="263"/>
      <c r="T280" s="264"/>
      <c r="U280" s="15"/>
      <c r="V280" s="15"/>
      <c r="W280" s="15"/>
      <c r="X280" s="15"/>
      <c r="Y280" s="15"/>
      <c r="Z280" s="15"/>
      <c r="AA280" s="15"/>
      <c r="AB280" s="15"/>
      <c r="AC280" s="15"/>
      <c r="AD280" s="15"/>
      <c r="AE280" s="15"/>
      <c r="AT280" s="265" t="s">
        <v>307</v>
      </c>
      <c r="AU280" s="265" t="s">
        <v>81</v>
      </c>
      <c r="AV280" s="15" t="s">
        <v>303</v>
      </c>
      <c r="AW280" s="15" t="s">
        <v>33</v>
      </c>
      <c r="AX280" s="15" t="s">
        <v>79</v>
      </c>
      <c r="AY280" s="265" t="s">
        <v>295</v>
      </c>
    </row>
    <row r="281" s="2" customFormat="1" ht="37.8" customHeight="1">
      <c r="A281" s="40"/>
      <c r="B281" s="41"/>
      <c r="C281" s="215" t="s">
        <v>1077</v>
      </c>
      <c r="D281" s="215" t="s">
        <v>298</v>
      </c>
      <c r="E281" s="216" t="s">
        <v>1055</v>
      </c>
      <c r="F281" s="217" t="s">
        <v>1056</v>
      </c>
      <c r="G281" s="218" t="s">
        <v>459</v>
      </c>
      <c r="H281" s="219">
        <v>1</v>
      </c>
      <c r="I281" s="220"/>
      <c r="J281" s="221">
        <f>ROUND(I281*H281,2)</f>
        <v>0</v>
      </c>
      <c r="K281" s="217" t="s">
        <v>302</v>
      </c>
      <c r="L281" s="46"/>
      <c r="M281" s="222" t="s">
        <v>21</v>
      </c>
      <c r="N281" s="223" t="s">
        <v>43</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373</v>
      </c>
      <c r="AT281" s="226" t="s">
        <v>298</v>
      </c>
      <c r="AU281" s="226" t="s">
        <v>81</v>
      </c>
      <c r="AY281" s="19" t="s">
        <v>295</v>
      </c>
      <c r="BE281" s="227">
        <f>IF(N281="základní",J281,0)</f>
        <v>0</v>
      </c>
      <c r="BF281" s="227">
        <f>IF(N281="snížená",J281,0)</f>
        <v>0</v>
      </c>
      <c r="BG281" s="227">
        <f>IF(N281="zákl. přenesená",J281,0)</f>
        <v>0</v>
      </c>
      <c r="BH281" s="227">
        <f>IF(N281="sníž. přenesená",J281,0)</f>
        <v>0</v>
      </c>
      <c r="BI281" s="227">
        <f>IF(N281="nulová",J281,0)</f>
        <v>0</v>
      </c>
      <c r="BJ281" s="19" t="s">
        <v>79</v>
      </c>
      <c r="BK281" s="227">
        <f>ROUND(I281*H281,2)</f>
        <v>0</v>
      </c>
      <c r="BL281" s="19" t="s">
        <v>373</v>
      </c>
      <c r="BM281" s="226" t="s">
        <v>2703</v>
      </c>
    </row>
    <row r="282" s="2" customFormat="1">
      <c r="A282" s="40"/>
      <c r="B282" s="41"/>
      <c r="C282" s="42"/>
      <c r="D282" s="228" t="s">
        <v>305</v>
      </c>
      <c r="E282" s="42"/>
      <c r="F282" s="229" t="s">
        <v>1058</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305</v>
      </c>
      <c r="AU282" s="19" t="s">
        <v>81</v>
      </c>
    </row>
    <row r="283" s="14" customFormat="1">
      <c r="A283" s="14"/>
      <c r="B283" s="244"/>
      <c r="C283" s="245"/>
      <c r="D283" s="235" t="s">
        <v>307</v>
      </c>
      <c r="E283" s="246" t="s">
        <v>21</v>
      </c>
      <c r="F283" s="247" t="s">
        <v>1082</v>
      </c>
      <c r="G283" s="245"/>
      <c r="H283" s="248">
        <v>1</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307</v>
      </c>
      <c r="AU283" s="254" t="s">
        <v>81</v>
      </c>
      <c r="AV283" s="14" t="s">
        <v>81</v>
      </c>
      <c r="AW283" s="14" t="s">
        <v>33</v>
      </c>
      <c r="AX283" s="14" t="s">
        <v>72</v>
      </c>
      <c r="AY283" s="254" t="s">
        <v>295</v>
      </c>
    </row>
    <row r="284" s="15" customFormat="1">
      <c r="A284" s="15"/>
      <c r="B284" s="255"/>
      <c r="C284" s="256"/>
      <c r="D284" s="235" t="s">
        <v>307</v>
      </c>
      <c r="E284" s="257" t="s">
        <v>21</v>
      </c>
      <c r="F284" s="258" t="s">
        <v>312</v>
      </c>
      <c r="G284" s="256"/>
      <c r="H284" s="259">
        <v>1</v>
      </c>
      <c r="I284" s="260"/>
      <c r="J284" s="256"/>
      <c r="K284" s="256"/>
      <c r="L284" s="261"/>
      <c r="M284" s="262"/>
      <c r="N284" s="263"/>
      <c r="O284" s="263"/>
      <c r="P284" s="263"/>
      <c r="Q284" s="263"/>
      <c r="R284" s="263"/>
      <c r="S284" s="263"/>
      <c r="T284" s="264"/>
      <c r="U284" s="15"/>
      <c r="V284" s="15"/>
      <c r="W284" s="15"/>
      <c r="X284" s="15"/>
      <c r="Y284" s="15"/>
      <c r="Z284" s="15"/>
      <c r="AA284" s="15"/>
      <c r="AB284" s="15"/>
      <c r="AC284" s="15"/>
      <c r="AD284" s="15"/>
      <c r="AE284" s="15"/>
      <c r="AT284" s="265" t="s">
        <v>307</v>
      </c>
      <c r="AU284" s="265" t="s">
        <v>81</v>
      </c>
      <c r="AV284" s="15" t="s">
        <v>303</v>
      </c>
      <c r="AW284" s="15" t="s">
        <v>33</v>
      </c>
      <c r="AX284" s="15" t="s">
        <v>79</v>
      </c>
      <c r="AY284" s="265" t="s">
        <v>295</v>
      </c>
    </row>
    <row r="285" s="2" customFormat="1" ht="33" customHeight="1">
      <c r="A285" s="40"/>
      <c r="B285" s="41"/>
      <c r="C285" s="286" t="s">
        <v>1083</v>
      </c>
      <c r="D285" s="286" t="s">
        <v>947</v>
      </c>
      <c r="E285" s="287" t="s">
        <v>1061</v>
      </c>
      <c r="F285" s="288" t="s">
        <v>1062</v>
      </c>
      <c r="G285" s="289" t="s">
        <v>459</v>
      </c>
      <c r="H285" s="290">
        <v>1</v>
      </c>
      <c r="I285" s="291"/>
      <c r="J285" s="292">
        <f>ROUND(I285*H285,2)</f>
        <v>0</v>
      </c>
      <c r="K285" s="288" t="s">
        <v>302</v>
      </c>
      <c r="L285" s="293"/>
      <c r="M285" s="294" t="s">
        <v>21</v>
      </c>
      <c r="N285" s="295" t="s">
        <v>43</v>
      </c>
      <c r="O285" s="86"/>
      <c r="P285" s="224">
        <f>O285*H285</f>
        <v>0</v>
      </c>
      <c r="Q285" s="224">
        <v>0.0195</v>
      </c>
      <c r="R285" s="224">
        <f>Q285*H285</f>
        <v>0.0195</v>
      </c>
      <c r="S285" s="224">
        <v>0</v>
      </c>
      <c r="T285" s="225">
        <f>S285*H285</f>
        <v>0</v>
      </c>
      <c r="U285" s="40"/>
      <c r="V285" s="40"/>
      <c r="W285" s="40"/>
      <c r="X285" s="40"/>
      <c r="Y285" s="40"/>
      <c r="Z285" s="40"/>
      <c r="AA285" s="40"/>
      <c r="AB285" s="40"/>
      <c r="AC285" s="40"/>
      <c r="AD285" s="40"/>
      <c r="AE285" s="40"/>
      <c r="AR285" s="226" t="s">
        <v>997</v>
      </c>
      <c r="AT285" s="226" t="s">
        <v>947</v>
      </c>
      <c r="AU285" s="226" t="s">
        <v>81</v>
      </c>
      <c r="AY285" s="19" t="s">
        <v>295</v>
      </c>
      <c r="BE285" s="227">
        <f>IF(N285="základní",J285,0)</f>
        <v>0</v>
      </c>
      <c r="BF285" s="227">
        <f>IF(N285="snížená",J285,0)</f>
        <v>0</v>
      </c>
      <c r="BG285" s="227">
        <f>IF(N285="zákl. přenesená",J285,0)</f>
        <v>0</v>
      </c>
      <c r="BH285" s="227">
        <f>IF(N285="sníž. přenesená",J285,0)</f>
        <v>0</v>
      </c>
      <c r="BI285" s="227">
        <f>IF(N285="nulová",J285,0)</f>
        <v>0</v>
      </c>
      <c r="BJ285" s="19" t="s">
        <v>79</v>
      </c>
      <c r="BK285" s="227">
        <f>ROUND(I285*H285,2)</f>
        <v>0</v>
      </c>
      <c r="BL285" s="19" t="s">
        <v>373</v>
      </c>
      <c r="BM285" s="226" t="s">
        <v>2704</v>
      </c>
    </row>
    <row r="286" s="14" customFormat="1">
      <c r="A286" s="14"/>
      <c r="B286" s="244"/>
      <c r="C286" s="245"/>
      <c r="D286" s="235" t="s">
        <v>307</v>
      </c>
      <c r="E286" s="246" t="s">
        <v>21</v>
      </c>
      <c r="F286" s="247" t="s">
        <v>1082</v>
      </c>
      <c r="G286" s="245"/>
      <c r="H286" s="248">
        <v>1</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307</v>
      </c>
      <c r="AU286" s="254" t="s">
        <v>81</v>
      </c>
      <c r="AV286" s="14" t="s">
        <v>81</v>
      </c>
      <c r="AW286" s="14" t="s">
        <v>33</v>
      </c>
      <c r="AX286" s="14" t="s">
        <v>72</v>
      </c>
      <c r="AY286" s="254" t="s">
        <v>295</v>
      </c>
    </row>
    <row r="287" s="15" customFormat="1">
      <c r="A287" s="15"/>
      <c r="B287" s="255"/>
      <c r="C287" s="256"/>
      <c r="D287" s="235" t="s">
        <v>307</v>
      </c>
      <c r="E287" s="257" t="s">
        <v>21</v>
      </c>
      <c r="F287" s="258" t="s">
        <v>312</v>
      </c>
      <c r="G287" s="256"/>
      <c r="H287" s="259">
        <v>1</v>
      </c>
      <c r="I287" s="260"/>
      <c r="J287" s="256"/>
      <c r="K287" s="256"/>
      <c r="L287" s="261"/>
      <c r="M287" s="262"/>
      <c r="N287" s="263"/>
      <c r="O287" s="263"/>
      <c r="P287" s="263"/>
      <c r="Q287" s="263"/>
      <c r="R287" s="263"/>
      <c r="S287" s="263"/>
      <c r="T287" s="264"/>
      <c r="U287" s="15"/>
      <c r="V287" s="15"/>
      <c r="W287" s="15"/>
      <c r="X287" s="15"/>
      <c r="Y287" s="15"/>
      <c r="Z287" s="15"/>
      <c r="AA287" s="15"/>
      <c r="AB287" s="15"/>
      <c r="AC287" s="15"/>
      <c r="AD287" s="15"/>
      <c r="AE287" s="15"/>
      <c r="AT287" s="265" t="s">
        <v>307</v>
      </c>
      <c r="AU287" s="265" t="s">
        <v>81</v>
      </c>
      <c r="AV287" s="15" t="s">
        <v>303</v>
      </c>
      <c r="AW287" s="15" t="s">
        <v>33</v>
      </c>
      <c r="AX287" s="15" t="s">
        <v>79</v>
      </c>
      <c r="AY287" s="265" t="s">
        <v>295</v>
      </c>
    </row>
    <row r="288" s="2" customFormat="1" ht="24.15" customHeight="1">
      <c r="A288" s="40"/>
      <c r="B288" s="41"/>
      <c r="C288" s="215" t="s">
        <v>1087</v>
      </c>
      <c r="D288" s="215" t="s">
        <v>298</v>
      </c>
      <c r="E288" s="216" t="s">
        <v>1065</v>
      </c>
      <c r="F288" s="217" t="s">
        <v>1066</v>
      </c>
      <c r="G288" s="218" t="s">
        <v>459</v>
      </c>
      <c r="H288" s="219">
        <v>1</v>
      </c>
      <c r="I288" s="220"/>
      <c r="J288" s="221">
        <f>ROUND(I288*H288,2)</f>
        <v>0</v>
      </c>
      <c r="K288" s="217" t="s">
        <v>302</v>
      </c>
      <c r="L288" s="46"/>
      <c r="M288" s="222" t="s">
        <v>21</v>
      </c>
      <c r="N288" s="223" t="s">
        <v>43</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373</v>
      </c>
      <c r="AT288" s="226" t="s">
        <v>298</v>
      </c>
      <c r="AU288" s="226" t="s">
        <v>81</v>
      </c>
      <c r="AY288" s="19" t="s">
        <v>295</v>
      </c>
      <c r="BE288" s="227">
        <f>IF(N288="základní",J288,0)</f>
        <v>0</v>
      </c>
      <c r="BF288" s="227">
        <f>IF(N288="snížená",J288,0)</f>
        <v>0</v>
      </c>
      <c r="BG288" s="227">
        <f>IF(N288="zákl. přenesená",J288,0)</f>
        <v>0</v>
      </c>
      <c r="BH288" s="227">
        <f>IF(N288="sníž. přenesená",J288,0)</f>
        <v>0</v>
      </c>
      <c r="BI288" s="227">
        <f>IF(N288="nulová",J288,0)</f>
        <v>0</v>
      </c>
      <c r="BJ288" s="19" t="s">
        <v>79</v>
      </c>
      <c r="BK288" s="227">
        <f>ROUND(I288*H288,2)</f>
        <v>0</v>
      </c>
      <c r="BL288" s="19" t="s">
        <v>373</v>
      </c>
      <c r="BM288" s="226" t="s">
        <v>2705</v>
      </c>
    </row>
    <row r="289" s="2" customFormat="1">
      <c r="A289" s="40"/>
      <c r="B289" s="41"/>
      <c r="C289" s="42"/>
      <c r="D289" s="228" t="s">
        <v>305</v>
      </c>
      <c r="E289" s="42"/>
      <c r="F289" s="229" t="s">
        <v>1068</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305</v>
      </c>
      <c r="AU289" s="19" t="s">
        <v>81</v>
      </c>
    </row>
    <row r="290" s="14" customFormat="1">
      <c r="A290" s="14"/>
      <c r="B290" s="244"/>
      <c r="C290" s="245"/>
      <c r="D290" s="235" t="s">
        <v>307</v>
      </c>
      <c r="E290" s="246" t="s">
        <v>21</v>
      </c>
      <c r="F290" s="247" t="s">
        <v>1082</v>
      </c>
      <c r="G290" s="245"/>
      <c r="H290" s="248">
        <v>1</v>
      </c>
      <c r="I290" s="249"/>
      <c r="J290" s="245"/>
      <c r="K290" s="245"/>
      <c r="L290" s="250"/>
      <c r="M290" s="251"/>
      <c r="N290" s="252"/>
      <c r="O290" s="252"/>
      <c r="P290" s="252"/>
      <c r="Q290" s="252"/>
      <c r="R290" s="252"/>
      <c r="S290" s="252"/>
      <c r="T290" s="253"/>
      <c r="U290" s="14"/>
      <c r="V290" s="14"/>
      <c r="W290" s="14"/>
      <c r="X290" s="14"/>
      <c r="Y290" s="14"/>
      <c r="Z290" s="14"/>
      <c r="AA290" s="14"/>
      <c r="AB290" s="14"/>
      <c r="AC290" s="14"/>
      <c r="AD290" s="14"/>
      <c r="AE290" s="14"/>
      <c r="AT290" s="254" t="s">
        <v>307</v>
      </c>
      <c r="AU290" s="254" t="s">
        <v>81</v>
      </c>
      <c r="AV290" s="14" t="s">
        <v>81</v>
      </c>
      <c r="AW290" s="14" t="s">
        <v>33</v>
      </c>
      <c r="AX290" s="14" t="s">
        <v>72</v>
      </c>
      <c r="AY290" s="254" t="s">
        <v>295</v>
      </c>
    </row>
    <row r="291" s="15" customFormat="1">
      <c r="A291" s="15"/>
      <c r="B291" s="255"/>
      <c r="C291" s="256"/>
      <c r="D291" s="235" t="s">
        <v>307</v>
      </c>
      <c r="E291" s="257" t="s">
        <v>21</v>
      </c>
      <c r="F291" s="258" t="s">
        <v>312</v>
      </c>
      <c r="G291" s="256"/>
      <c r="H291" s="259">
        <v>1</v>
      </c>
      <c r="I291" s="260"/>
      <c r="J291" s="256"/>
      <c r="K291" s="256"/>
      <c r="L291" s="261"/>
      <c r="M291" s="262"/>
      <c r="N291" s="263"/>
      <c r="O291" s="263"/>
      <c r="P291" s="263"/>
      <c r="Q291" s="263"/>
      <c r="R291" s="263"/>
      <c r="S291" s="263"/>
      <c r="T291" s="264"/>
      <c r="U291" s="15"/>
      <c r="V291" s="15"/>
      <c r="W291" s="15"/>
      <c r="X291" s="15"/>
      <c r="Y291" s="15"/>
      <c r="Z291" s="15"/>
      <c r="AA291" s="15"/>
      <c r="AB291" s="15"/>
      <c r="AC291" s="15"/>
      <c r="AD291" s="15"/>
      <c r="AE291" s="15"/>
      <c r="AT291" s="265" t="s">
        <v>307</v>
      </c>
      <c r="AU291" s="265" t="s">
        <v>81</v>
      </c>
      <c r="AV291" s="15" t="s">
        <v>303</v>
      </c>
      <c r="AW291" s="15" t="s">
        <v>33</v>
      </c>
      <c r="AX291" s="15" t="s">
        <v>79</v>
      </c>
      <c r="AY291" s="265" t="s">
        <v>295</v>
      </c>
    </row>
    <row r="292" s="2" customFormat="1" ht="16.5" customHeight="1">
      <c r="A292" s="40"/>
      <c r="B292" s="41"/>
      <c r="C292" s="286" t="s">
        <v>1092</v>
      </c>
      <c r="D292" s="286" t="s">
        <v>947</v>
      </c>
      <c r="E292" s="287" t="s">
        <v>1070</v>
      </c>
      <c r="F292" s="288" t="s">
        <v>1071</v>
      </c>
      <c r="G292" s="289" t="s">
        <v>459</v>
      </c>
      <c r="H292" s="290">
        <v>1</v>
      </c>
      <c r="I292" s="291"/>
      <c r="J292" s="292">
        <f>ROUND(I292*H292,2)</f>
        <v>0</v>
      </c>
      <c r="K292" s="288" t="s">
        <v>302</v>
      </c>
      <c r="L292" s="293"/>
      <c r="M292" s="294" t="s">
        <v>21</v>
      </c>
      <c r="N292" s="295" t="s">
        <v>43</v>
      </c>
      <c r="O292" s="86"/>
      <c r="P292" s="224">
        <f>O292*H292</f>
        <v>0</v>
      </c>
      <c r="Q292" s="224">
        <v>0.0023999999999999998</v>
      </c>
      <c r="R292" s="224">
        <f>Q292*H292</f>
        <v>0.0023999999999999998</v>
      </c>
      <c r="S292" s="224">
        <v>0</v>
      </c>
      <c r="T292" s="225">
        <f>S292*H292</f>
        <v>0</v>
      </c>
      <c r="U292" s="40"/>
      <c r="V292" s="40"/>
      <c r="W292" s="40"/>
      <c r="X292" s="40"/>
      <c r="Y292" s="40"/>
      <c r="Z292" s="40"/>
      <c r="AA292" s="40"/>
      <c r="AB292" s="40"/>
      <c r="AC292" s="40"/>
      <c r="AD292" s="40"/>
      <c r="AE292" s="40"/>
      <c r="AR292" s="226" t="s">
        <v>997</v>
      </c>
      <c r="AT292" s="226" t="s">
        <v>947</v>
      </c>
      <c r="AU292" s="226" t="s">
        <v>81</v>
      </c>
      <c r="AY292" s="19" t="s">
        <v>295</v>
      </c>
      <c r="BE292" s="227">
        <f>IF(N292="základní",J292,0)</f>
        <v>0</v>
      </c>
      <c r="BF292" s="227">
        <f>IF(N292="snížená",J292,0)</f>
        <v>0</v>
      </c>
      <c r="BG292" s="227">
        <f>IF(N292="zákl. přenesená",J292,0)</f>
        <v>0</v>
      </c>
      <c r="BH292" s="227">
        <f>IF(N292="sníž. přenesená",J292,0)</f>
        <v>0</v>
      </c>
      <c r="BI292" s="227">
        <f>IF(N292="nulová",J292,0)</f>
        <v>0</v>
      </c>
      <c r="BJ292" s="19" t="s">
        <v>79</v>
      </c>
      <c r="BK292" s="227">
        <f>ROUND(I292*H292,2)</f>
        <v>0</v>
      </c>
      <c r="BL292" s="19" t="s">
        <v>373</v>
      </c>
      <c r="BM292" s="226" t="s">
        <v>2706</v>
      </c>
    </row>
    <row r="293" s="2" customFormat="1" ht="16.5" customHeight="1">
      <c r="A293" s="40"/>
      <c r="B293" s="41"/>
      <c r="C293" s="215" t="s">
        <v>1098</v>
      </c>
      <c r="D293" s="215" t="s">
        <v>298</v>
      </c>
      <c r="E293" s="216" t="s">
        <v>1074</v>
      </c>
      <c r="F293" s="217" t="s">
        <v>1489</v>
      </c>
      <c r="G293" s="218" t="s">
        <v>503</v>
      </c>
      <c r="H293" s="219">
        <v>3</v>
      </c>
      <c r="I293" s="220"/>
      <c r="J293" s="221">
        <f>ROUND(I293*H293,2)</f>
        <v>0</v>
      </c>
      <c r="K293" s="217" t="s">
        <v>523</v>
      </c>
      <c r="L293" s="46"/>
      <c r="M293" s="222" t="s">
        <v>21</v>
      </c>
      <c r="N293" s="223" t="s">
        <v>43</v>
      </c>
      <c r="O293" s="86"/>
      <c r="P293" s="224">
        <f>O293*H293</f>
        <v>0</v>
      </c>
      <c r="Q293" s="224">
        <v>0.001</v>
      </c>
      <c r="R293" s="224">
        <f>Q293*H293</f>
        <v>0.0030000000000000001</v>
      </c>
      <c r="S293" s="224">
        <v>0</v>
      </c>
      <c r="T293" s="225">
        <f>S293*H293</f>
        <v>0</v>
      </c>
      <c r="U293" s="40"/>
      <c r="V293" s="40"/>
      <c r="W293" s="40"/>
      <c r="X293" s="40"/>
      <c r="Y293" s="40"/>
      <c r="Z293" s="40"/>
      <c r="AA293" s="40"/>
      <c r="AB293" s="40"/>
      <c r="AC293" s="40"/>
      <c r="AD293" s="40"/>
      <c r="AE293" s="40"/>
      <c r="AR293" s="226" t="s">
        <v>373</v>
      </c>
      <c r="AT293" s="226" t="s">
        <v>298</v>
      </c>
      <c r="AU293" s="226" t="s">
        <v>81</v>
      </c>
      <c r="AY293" s="19" t="s">
        <v>295</v>
      </c>
      <c r="BE293" s="227">
        <f>IF(N293="základní",J293,0)</f>
        <v>0</v>
      </c>
      <c r="BF293" s="227">
        <f>IF(N293="snížená",J293,0)</f>
        <v>0</v>
      </c>
      <c r="BG293" s="227">
        <f>IF(N293="zákl. přenesená",J293,0)</f>
        <v>0</v>
      </c>
      <c r="BH293" s="227">
        <f>IF(N293="sníž. přenesená",J293,0)</f>
        <v>0</v>
      </c>
      <c r="BI293" s="227">
        <f>IF(N293="nulová",J293,0)</f>
        <v>0</v>
      </c>
      <c r="BJ293" s="19" t="s">
        <v>79</v>
      </c>
      <c r="BK293" s="227">
        <f>ROUND(I293*H293,2)</f>
        <v>0</v>
      </c>
      <c r="BL293" s="19" t="s">
        <v>373</v>
      </c>
      <c r="BM293" s="226" t="s">
        <v>2707</v>
      </c>
    </row>
    <row r="294" s="2" customFormat="1" ht="24.15" customHeight="1">
      <c r="A294" s="40"/>
      <c r="B294" s="41"/>
      <c r="C294" s="215" t="s">
        <v>1102</v>
      </c>
      <c r="D294" s="215" t="s">
        <v>298</v>
      </c>
      <c r="E294" s="216" t="s">
        <v>1492</v>
      </c>
      <c r="F294" s="217" t="s">
        <v>1493</v>
      </c>
      <c r="G294" s="218" t="s">
        <v>503</v>
      </c>
      <c r="H294" s="219">
        <v>3</v>
      </c>
      <c r="I294" s="220"/>
      <c r="J294" s="221">
        <f>ROUND(I294*H294,2)</f>
        <v>0</v>
      </c>
      <c r="K294" s="217" t="s">
        <v>523</v>
      </c>
      <c r="L294" s="46"/>
      <c r="M294" s="222" t="s">
        <v>21</v>
      </c>
      <c r="N294" s="223" t="s">
        <v>43</v>
      </c>
      <c r="O294" s="86"/>
      <c r="P294" s="224">
        <f>O294*H294</f>
        <v>0</v>
      </c>
      <c r="Q294" s="224">
        <v>0.001</v>
      </c>
      <c r="R294" s="224">
        <f>Q294*H294</f>
        <v>0.0030000000000000001</v>
      </c>
      <c r="S294" s="224">
        <v>0</v>
      </c>
      <c r="T294" s="225">
        <f>S294*H294</f>
        <v>0</v>
      </c>
      <c r="U294" s="40"/>
      <c r="V294" s="40"/>
      <c r="W294" s="40"/>
      <c r="X294" s="40"/>
      <c r="Y294" s="40"/>
      <c r="Z294" s="40"/>
      <c r="AA294" s="40"/>
      <c r="AB294" s="40"/>
      <c r="AC294" s="40"/>
      <c r="AD294" s="40"/>
      <c r="AE294" s="40"/>
      <c r="AR294" s="226" t="s">
        <v>373</v>
      </c>
      <c r="AT294" s="226" t="s">
        <v>298</v>
      </c>
      <c r="AU294" s="226" t="s">
        <v>81</v>
      </c>
      <c r="AY294" s="19" t="s">
        <v>295</v>
      </c>
      <c r="BE294" s="227">
        <f>IF(N294="základní",J294,0)</f>
        <v>0</v>
      </c>
      <c r="BF294" s="227">
        <f>IF(N294="snížená",J294,0)</f>
        <v>0</v>
      </c>
      <c r="BG294" s="227">
        <f>IF(N294="zákl. přenesená",J294,0)</f>
        <v>0</v>
      </c>
      <c r="BH294" s="227">
        <f>IF(N294="sníž. přenesená",J294,0)</f>
        <v>0</v>
      </c>
      <c r="BI294" s="227">
        <f>IF(N294="nulová",J294,0)</f>
        <v>0</v>
      </c>
      <c r="BJ294" s="19" t="s">
        <v>79</v>
      </c>
      <c r="BK294" s="227">
        <f>ROUND(I294*H294,2)</f>
        <v>0</v>
      </c>
      <c r="BL294" s="19" t="s">
        <v>373</v>
      </c>
      <c r="BM294" s="226" t="s">
        <v>2708</v>
      </c>
    </row>
    <row r="295" s="2" customFormat="1" ht="16.5" customHeight="1">
      <c r="A295" s="40"/>
      <c r="B295" s="41"/>
      <c r="C295" s="215" t="s">
        <v>1109</v>
      </c>
      <c r="D295" s="215" t="s">
        <v>298</v>
      </c>
      <c r="E295" s="216" t="s">
        <v>1496</v>
      </c>
      <c r="F295" s="217" t="s">
        <v>1497</v>
      </c>
      <c r="G295" s="218" t="s">
        <v>459</v>
      </c>
      <c r="H295" s="219">
        <v>1</v>
      </c>
      <c r="I295" s="220"/>
      <c r="J295" s="221">
        <f>ROUND(I295*H295,2)</f>
        <v>0</v>
      </c>
      <c r="K295" s="217" t="s">
        <v>523</v>
      </c>
      <c r="L295" s="46"/>
      <c r="M295" s="222" t="s">
        <v>21</v>
      </c>
      <c r="N295" s="223" t="s">
        <v>43</v>
      </c>
      <c r="O295" s="86"/>
      <c r="P295" s="224">
        <f>O295*H295</f>
        <v>0</v>
      </c>
      <c r="Q295" s="224">
        <v>0.0050000000000000001</v>
      </c>
      <c r="R295" s="224">
        <f>Q295*H295</f>
        <v>0.0050000000000000001</v>
      </c>
      <c r="S295" s="224">
        <v>0</v>
      </c>
      <c r="T295" s="225">
        <f>S295*H295</f>
        <v>0</v>
      </c>
      <c r="U295" s="40"/>
      <c r="V295" s="40"/>
      <c r="W295" s="40"/>
      <c r="X295" s="40"/>
      <c r="Y295" s="40"/>
      <c r="Z295" s="40"/>
      <c r="AA295" s="40"/>
      <c r="AB295" s="40"/>
      <c r="AC295" s="40"/>
      <c r="AD295" s="40"/>
      <c r="AE295" s="40"/>
      <c r="AR295" s="226" t="s">
        <v>373</v>
      </c>
      <c r="AT295" s="226" t="s">
        <v>298</v>
      </c>
      <c r="AU295" s="226" t="s">
        <v>81</v>
      </c>
      <c r="AY295" s="19" t="s">
        <v>295</v>
      </c>
      <c r="BE295" s="227">
        <f>IF(N295="základní",J295,0)</f>
        <v>0</v>
      </c>
      <c r="BF295" s="227">
        <f>IF(N295="snížená",J295,0)</f>
        <v>0</v>
      </c>
      <c r="BG295" s="227">
        <f>IF(N295="zákl. přenesená",J295,0)</f>
        <v>0</v>
      </c>
      <c r="BH295" s="227">
        <f>IF(N295="sníž. přenesená",J295,0)</f>
        <v>0</v>
      </c>
      <c r="BI295" s="227">
        <f>IF(N295="nulová",J295,0)</f>
        <v>0</v>
      </c>
      <c r="BJ295" s="19" t="s">
        <v>79</v>
      </c>
      <c r="BK295" s="227">
        <f>ROUND(I295*H295,2)</f>
        <v>0</v>
      </c>
      <c r="BL295" s="19" t="s">
        <v>373</v>
      </c>
      <c r="BM295" s="226" t="s">
        <v>2709</v>
      </c>
    </row>
    <row r="296" s="2" customFormat="1" ht="24.15" customHeight="1">
      <c r="A296" s="40"/>
      <c r="B296" s="41"/>
      <c r="C296" s="215" t="s">
        <v>1114</v>
      </c>
      <c r="D296" s="215" t="s">
        <v>298</v>
      </c>
      <c r="E296" s="216" t="s">
        <v>1078</v>
      </c>
      <c r="F296" s="217" t="s">
        <v>1079</v>
      </c>
      <c r="G296" s="218" t="s">
        <v>459</v>
      </c>
      <c r="H296" s="219">
        <v>1</v>
      </c>
      <c r="I296" s="220"/>
      <c r="J296" s="221">
        <f>ROUND(I296*H296,2)</f>
        <v>0</v>
      </c>
      <c r="K296" s="217" t="s">
        <v>302</v>
      </c>
      <c r="L296" s="46"/>
      <c r="M296" s="222" t="s">
        <v>21</v>
      </c>
      <c r="N296" s="223" t="s">
        <v>43</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373</v>
      </c>
      <c r="AT296" s="226" t="s">
        <v>298</v>
      </c>
      <c r="AU296" s="226" t="s">
        <v>81</v>
      </c>
      <c r="AY296" s="19" t="s">
        <v>295</v>
      </c>
      <c r="BE296" s="227">
        <f>IF(N296="základní",J296,0)</f>
        <v>0</v>
      </c>
      <c r="BF296" s="227">
        <f>IF(N296="snížená",J296,0)</f>
        <v>0</v>
      </c>
      <c r="BG296" s="227">
        <f>IF(N296="zákl. přenesená",J296,0)</f>
        <v>0</v>
      </c>
      <c r="BH296" s="227">
        <f>IF(N296="sníž. přenesená",J296,0)</f>
        <v>0</v>
      </c>
      <c r="BI296" s="227">
        <f>IF(N296="nulová",J296,0)</f>
        <v>0</v>
      </c>
      <c r="BJ296" s="19" t="s">
        <v>79</v>
      </c>
      <c r="BK296" s="227">
        <f>ROUND(I296*H296,2)</f>
        <v>0</v>
      </c>
      <c r="BL296" s="19" t="s">
        <v>373</v>
      </c>
      <c r="BM296" s="226" t="s">
        <v>2710</v>
      </c>
    </row>
    <row r="297" s="2" customFormat="1">
      <c r="A297" s="40"/>
      <c r="B297" s="41"/>
      <c r="C297" s="42"/>
      <c r="D297" s="228" t="s">
        <v>305</v>
      </c>
      <c r="E297" s="42"/>
      <c r="F297" s="229" t="s">
        <v>1081</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305</v>
      </c>
      <c r="AU297" s="19" t="s">
        <v>81</v>
      </c>
    </row>
    <row r="298" s="14" customFormat="1">
      <c r="A298" s="14"/>
      <c r="B298" s="244"/>
      <c r="C298" s="245"/>
      <c r="D298" s="235" t="s">
        <v>307</v>
      </c>
      <c r="E298" s="246" t="s">
        <v>21</v>
      </c>
      <c r="F298" s="247" t="s">
        <v>1082</v>
      </c>
      <c r="G298" s="245"/>
      <c r="H298" s="248">
        <v>1</v>
      </c>
      <c r="I298" s="249"/>
      <c r="J298" s="245"/>
      <c r="K298" s="245"/>
      <c r="L298" s="250"/>
      <c r="M298" s="251"/>
      <c r="N298" s="252"/>
      <c r="O298" s="252"/>
      <c r="P298" s="252"/>
      <c r="Q298" s="252"/>
      <c r="R298" s="252"/>
      <c r="S298" s="252"/>
      <c r="T298" s="253"/>
      <c r="U298" s="14"/>
      <c r="V298" s="14"/>
      <c r="W298" s="14"/>
      <c r="X298" s="14"/>
      <c r="Y298" s="14"/>
      <c r="Z298" s="14"/>
      <c r="AA298" s="14"/>
      <c r="AB298" s="14"/>
      <c r="AC298" s="14"/>
      <c r="AD298" s="14"/>
      <c r="AE298" s="14"/>
      <c r="AT298" s="254" t="s">
        <v>307</v>
      </c>
      <c r="AU298" s="254" t="s">
        <v>81</v>
      </c>
      <c r="AV298" s="14" t="s">
        <v>81</v>
      </c>
      <c r="AW298" s="14" t="s">
        <v>33</v>
      </c>
      <c r="AX298" s="14" t="s">
        <v>72</v>
      </c>
      <c r="AY298" s="254" t="s">
        <v>295</v>
      </c>
    </row>
    <row r="299" s="15" customFormat="1">
      <c r="A299" s="15"/>
      <c r="B299" s="255"/>
      <c r="C299" s="256"/>
      <c r="D299" s="235" t="s">
        <v>307</v>
      </c>
      <c r="E299" s="257" t="s">
        <v>21</v>
      </c>
      <c r="F299" s="258" t="s">
        <v>312</v>
      </c>
      <c r="G299" s="256"/>
      <c r="H299" s="259">
        <v>1</v>
      </c>
      <c r="I299" s="260"/>
      <c r="J299" s="256"/>
      <c r="K299" s="256"/>
      <c r="L299" s="261"/>
      <c r="M299" s="262"/>
      <c r="N299" s="263"/>
      <c r="O299" s="263"/>
      <c r="P299" s="263"/>
      <c r="Q299" s="263"/>
      <c r="R299" s="263"/>
      <c r="S299" s="263"/>
      <c r="T299" s="264"/>
      <c r="U299" s="15"/>
      <c r="V299" s="15"/>
      <c r="W299" s="15"/>
      <c r="X299" s="15"/>
      <c r="Y299" s="15"/>
      <c r="Z299" s="15"/>
      <c r="AA299" s="15"/>
      <c r="AB299" s="15"/>
      <c r="AC299" s="15"/>
      <c r="AD299" s="15"/>
      <c r="AE299" s="15"/>
      <c r="AT299" s="265" t="s">
        <v>307</v>
      </c>
      <c r="AU299" s="265" t="s">
        <v>81</v>
      </c>
      <c r="AV299" s="15" t="s">
        <v>303</v>
      </c>
      <c r="AW299" s="15" t="s">
        <v>33</v>
      </c>
      <c r="AX299" s="15" t="s">
        <v>79</v>
      </c>
      <c r="AY299" s="265" t="s">
        <v>295</v>
      </c>
    </row>
    <row r="300" s="2" customFormat="1" ht="24.15" customHeight="1">
      <c r="A300" s="40"/>
      <c r="B300" s="41"/>
      <c r="C300" s="286" t="s">
        <v>1119</v>
      </c>
      <c r="D300" s="286" t="s">
        <v>947</v>
      </c>
      <c r="E300" s="287" t="s">
        <v>1084</v>
      </c>
      <c r="F300" s="288" t="s">
        <v>1085</v>
      </c>
      <c r="G300" s="289" t="s">
        <v>459</v>
      </c>
      <c r="H300" s="290">
        <v>1</v>
      </c>
      <c r="I300" s="291"/>
      <c r="J300" s="292">
        <f>ROUND(I300*H300,2)</f>
        <v>0</v>
      </c>
      <c r="K300" s="288" t="s">
        <v>302</v>
      </c>
      <c r="L300" s="293"/>
      <c r="M300" s="294" t="s">
        <v>21</v>
      </c>
      <c r="N300" s="295" t="s">
        <v>43</v>
      </c>
      <c r="O300" s="86"/>
      <c r="P300" s="224">
        <f>O300*H300</f>
        <v>0</v>
      </c>
      <c r="Q300" s="224">
        <v>0.00123</v>
      </c>
      <c r="R300" s="224">
        <f>Q300*H300</f>
        <v>0.00123</v>
      </c>
      <c r="S300" s="224">
        <v>0</v>
      </c>
      <c r="T300" s="225">
        <f>S300*H300</f>
        <v>0</v>
      </c>
      <c r="U300" s="40"/>
      <c r="V300" s="40"/>
      <c r="W300" s="40"/>
      <c r="X300" s="40"/>
      <c r="Y300" s="40"/>
      <c r="Z300" s="40"/>
      <c r="AA300" s="40"/>
      <c r="AB300" s="40"/>
      <c r="AC300" s="40"/>
      <c r="AD300" s="40"/>
      <c r="AE300" s="40"/>
      <c r="AR300" s="226" t="s">
        <v>997</v>
      </c>
      <c r="AT300" s="226" t="s">
        <v>947</v>
      </c>
      <c r="AU300" s="226" t="s">
        <v>81</v>
      </c>
      <c r="AY300" s="19" t="s">
        <v>295</v>
      </c>
      <c r="BE300" s="227">
        <f>IF(N300="základní",J300,0)</f>
        <v>0</v>
      </c>
      <c r="BF300" s="227">
        <f>IF(N300="snížená",J300,0)</f>
        <v>0</v>
      </c>
      <c r="BG300" s="227">
        <f>IF(N300="zákl. přenesená",J300,0)</f>
        <v>0</v>
      </c>
      <c r="BH300" s="227">
        <f>IF(N300="sníž. přenesená",J300,0)</f>
        <v>0</v>
      </c>
      <c r="BI300" s="227">
        <f>IF(N300="nulová",J300,0)</f>
        <v>0</v>
      </c>
      <c r="BJ300" s="19" t="s">
        <v>79</v>
      </c>
      <c r="BK300" s="227">
        <f>ROUND(I300*H300,2)</f>
        <v>0</v>
      </c>
      <c r="BL300" s="19" t="s">
        <v>373</v>
      </c>
      <c r="BM300" s="226" t="s">
        <v>2711</v>
      </c>
    </row>
    <row r="301" s="2" customFormat="1" ht="49.05" customHeight="1">
      <c r="A301" s="40"/>
      <c r="B301" s="41"/>
      <c r="C301" s="215" t="s">
        <v>1124</v>
      </c>
      <c r="D301" s="215" t="s">
        <v>298</v>
      </c>
      <c r="E301" s="216" t="s">
        <v>1088</v>
      </c>
      <c r="F301" s="217" t="s">
        <v>1089</v>
      </c>
      <c r="G301" s="218" t="s">
        <v>348</v>
      </c>
      <c r="H301" s="219">
        <v>0.072999999999999995</v>
      </c>
      <c r="I301" s="220"/>
      <c r="J301" s="221">
        <f>ROUND(I301*H301,2)</f>
        <v>0</v>
      </c>
      <c r="K301" s="217" t="s">
        <v>302</v>
      </c>
      <c r="L301" s="46"/>
      <c r="M301" s="222" t="s">
        <v>21</v>
      </c>
      <c r="N301" s="223" t="s">
        <v>43</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373</v>
      </c>
      <c r="AT301" s="226" t="s">
        <v>298</v>
      </c>
      <c r="AU301" s="226" t="s">
        <v>81</v>
      </c>
      <c r="AY301" s="19" t="s">
        <v>295</v>
      </c>
      <c r="BE301" s="227">
        <f>IF(N301="základní",J301,0)</f>
        <v>0</v>
      </c>
      <c r="BF301" s="227">
        <f>IF(N301="snížená",J301,0)</f>
        <v>0</v>
      </c>
      <c r="BG301" s="227">
        <f>IF(N301="zákl. přenesená",J301,0)</f>
        <v>0</v>
      </c>
      <c r="BH301" s="227">
        <f>IF(N301="sníž. přenesená",J301,0)</f>
        <v>0</v>
      </c>
      <c r="BI301" s="227">
        <f>IF(N301="nulová",J301,0)</f>
        <v>0</v>
      </c>
      <c r="BJ301" s="19" t="s">
        <v>79</v>
      </c>
      <c r="BK301" s="227">
        <f>ROUND(I301*H301,2)</f>
        <v>0</v>
      </c>
      <c r="BL301" s="19" t="s">
        <v>373</v>
      </c>
      <c r="BM301" s="226" t="s">
        <v>2712</v>
      </c>
    </row>
    <row r="302" s="2" customFormat="1">
      <c r="A302" s="40"/>
      <c r="B302" s="41"/>
      <c r="C302" s="42"/>
      <c r="D302" s="228" t="s">
        <v>305</v>
      </c>
      <c r="E302" s="42"/>
      <c r="F302" s="229" t="s">
        <v>1091</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305</v>
      </c>
      <c r="AU302" s="19" t="s">
        <v>81</v>
      </c>
    </row>
    <row r="303" s="12" customFormat="1" ht="22.8" customHeight="1">
      <c r="A303" s="12"/>
      <c r="B303" s="199"/>
      <c r="C303" s="200"/>
      <c r="D303" s="201" t="s">
        <v>71</v>
      </c>
      <c r="E303" s="213" t="s">
        <v>732</v>
      </c>
      <c r="F303" s="213" t="s">
        <v>733</v>
      </c>
      <c r="G303" s="200"/>
      <c r="H303" s="200"/>
      <c r="I303" s="203"/>
      <c r="J303" s="214">
        <f>BK303</f>
        <v>0</v>
      </c>
      <c r="K303" s="200"/>
      <c r="L303" s="205"/>
      <c r="M303" s="206"/>
      <c r="N303" s="207"/>
      <c r="O303" s="207"/>
      <c r="P303" s="208">
        <f>SUM(P304:P306)</f>
        <v>0</v>
      </c>
      <c r="Q303" s="207"/>
      <c r="R303" s="208">
        <f>SUM(R304:R306)</f>
        <v>0.10000000000000001</v>
      </c>
      <c r="S303" s="207"/>
      <c r="T303" s="209">
        <f>SUM(T304:T306)</f>
        <v>0</v>
      </c>
      <c r="U303" s="12"/>
      <c r="V303" s="12"/>
      <c r="W303" s="12"/>
      <c r="X303" s="12"/>
      <c r="Y303" s="12"/>
      <c r="Z303" s="12"/>
      <c r="AA303" s="12"/>
      <c r="AB303" s="12"/>
      <c r="AC303" s="12"/>
      <c r="AD303" s="12"/>
      <c r="AE303" s="12"/>
      <c r="AR303" s="210" t="s">
        <v>81</v>
      </c>
      <c r="AT303" s="211" t="s">
        <v>71</v>
      </c>
      <c r="AU303" s="211" t="s">
        <v>79</v>
      </c>
      <c r="AY303" s="210" t="s">
        <v>295</v>
      </c>
      <c r="BK303" s="212">
        <f>SUM(BK304:BK306)</f>
        <v>0</v>
      </c>
    </row>
    <row r="304" s="2" customFormat="1" ht="37.8" customHeight="1">
      <c r="A304" s="40"/>
      <c r="B304" s="41"/>
      <c r="C304" s="215" t="s">
        <v>1129</v>
      </c>
      <c r="D304" s="215" t="s">
        <v>298</v>
      </c>
      <c r="E304" s="216" t="s">
        <v>2461</v>
      </c>
      <c r="F304" s="217" t="s">
        <v>2462</v>
      </c>
      <c r="G304" s="218" t="s">
        <v>459</v>
      </c>
      <c r="H304" s="219">
        <v>1</v>
      </c>
      <c r="I304" s="220"/>
      <c r="J304" s="221">
        <f>ROUND(I304*H304,2)</f>
        <v>0</v>
      </c>
      <c r="K304" s="217" t="s">
        <v>523</v>
      </c>
      <c r="L304" s="46"/>
      <c r="M304" s="222" t="s">
        <v>21</v>
      </c>
      <c r="N304" s="223" t="s">
        <v>43</v>
      </c>
      <c r="O304" s="86"/>
      <c r="P304" s="224">
        <f>O304*H304</f>
        <v>0</v>
      </c>
      <c r="Q304" s="224">
        <v>0.10000000000000001</v>
      </c>
      <c r="R304" s="224">
        <f>Q304*H304</f>
        <v>0.10000000000000001</v>
      </c>
      <c r="S304" s="224">
        <v>0</v>
      </c>
      <c r="T304" s="225">
        <f>S304*H304</f>
        <v>0</v>
      </c>
      <c r="U304" s="40"/>
      <c r="V304" s="40"/>
      <c r="W304" s="40"/>
      <c r="X304" s="40"/>
      <c r="Y304" s="40"/>
      <c r="Z304" s="40"/>
      <c r="AA304" s="40"/>
      <c r="AB304" s="40"/>
      <c r="AC304" s="40"/>
      <c r="AD304" s="40"/>
      <c r="AE304" s="40"/>
      <c r="AR304" s="226" t="s">
        <v>373</v>
      </c>
      <c r="AT304" s="226" t="s">
        <v>298</v>
      </c>
      <c r="AU304" s="226" t="s">
        <v>81</v>
      </c>
      <c r="AY304" s="19" t="s">
        <v>295</v>
      </c>
      <c r="BE304" s="227">
        <f>IF(N304="základní",J304,0)</f>
        <v>0</v>
      </c>
      <c r="BF304" s="227">
        <f>IF(N304="snížená",J304,0)</f>
        <v>0</v>
      </c>
      <c r="BG304" s="227">
        <f>IF(N304="zákl. přenesená",J304,0)</f>
        <v>0</v>
      </c>
      <c r="BH304" s="227">
        <f>IF(N304="sníž. přenesená",J304,0)</f>
        <v>0</v>
      </c>
      <c r="BI304" s="227">
        <f>IF(N304="nulová",J304,0)</f>
        <v>0</v>
      </c>
      <c r="BJ304" s="19" t="s">
        <v>79</v>
      </c>
      <c r="BK304" s="227">
        <f>ROUND(I304*H304,2)</f>
        <v>0</v>
      </c>
      <c r="BL304" s="19" t="s">
        <v>373</v>
      </c>
      <c r="BM304" s="226" t="s">
        <v>2713</v>
      </c>
    </row>
    <row r="305" s="2" customFormat="1" ht="49.05" customHeight="1">
      <c r="A305" s="40"/>
      <c r="B305" s="41"/>
      <c r="C305" s="215" t="s">
        <v>863</v>
      </c>
      <c r="D305" s="215" t="s">
        <v>298</v>
      </c>
      <c r="E305" s="216" t="s">
        <v>2464</v>
      </c>
      <c r="F305" s="217" t="s">
        <v>2465</v>
      </c>
      <c r="G305" s="218" t="s">
        <v>348</v>
      </c>
      <c r="H305" s="219">
        <v>0.10000000000000001</v>
      </c>
      <c r="I305" s="220"/>
      <c r="J305" s="221">
        <f>ROUND(I305*H305,2)</f>
        <v>0</v>
      </c>
      <c r="K305" s="217" t="s">
        <v>302</v>
      </c>
      <c r="L305" s="46"/>
      <c r="M305" s="222" t="s">
        <v>21</v>
      </c>
      <c r="N305" s="223" t="s">
        <v>43</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373</v>
      </c>
      <c r="AT305" s="226" t="s">
        <v>298</v>
      </c>
      <c r="AU305" s="226" t="s">
        <v>81</v>
      </c>
      <c r="AY305" s="19" t="s">
        <v>295</v>
      </c>
      <c r="BE305" s="227">
        <f>IF(N305="základní",J305,0)</f>
        <v>0</v>
      </c>
      <c r="BF305" s="227">
        <f>IF(N305="snížená",J305,0)</f>
        <v>0</v>
      </c>
      <c r="BG305" s="227">
        <f>IF(N305="zákl. přenesená",J305,0)</f>
        <v>0</v>
      </c>
      <c r="BH305" s="227">
        <f>IF(N305="sníž. přenesená",J305,0)</f>
        <v>0</v>
      </c>
      <c r="BI305" s="227">
        <f>IF(N305="nulová",J305,0)</f>
        <v>0</v>
      </c>
      <c r="BJ305" s="19" t="s">
        <v>79</v>
      </c>
      <c r="BK305" s="227">
        <f>ROUND(I305*H305,2)</f>
        <v>0</v>
      </c>
      <c r="BL305" s="19" t="s">
        <v>373</v>
      </c>
      <c r="BM305" s="226" t="s">
        <v>2714</v>
      </c>
    </row>
    <row r="306" s="2" customFormat="1">
      <c r="A306" s="40"/>
      <c r="B306" s="41"/>
      <c r="C306" s="42"/>
      <c r="D306" s="228" t="s">
        <v>305</v>
      </c>
      <c r="E306" s="42"/>
      <c r="F306" s="229" t="s">
        <v>2467</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305</v>
      </c>
      <c r="AU306" s="19" t="s">
        <v>81</v>
      </c>
    </row>
    <row r="307" s="12" customFormat="1" ht="22.8" customHeight="1">
      <c r="A307" s="12"/>
      <c r="B307" s="199"/>
      <c r="C307" s="200"/>
      <c r="D307" s="201" t="s">
        <v>71</v>
      </c>
      <c r="E307" s="213" t="s">
        <v>536</v>
      </c>
      <c r="F307" s="213" t="s">
        <v>537</v>
      </c>
      <c r="G307" s="200"/>
      <c r="H307" s="200"/>
      <c r="I307" s="203"/>
      <c r="J307" s="214">
        <f>BK307</f>
        <v>0</v>
      </c>
      <c r="K307" s="200"/>
      <c r="L307" s="205"/>
      <c r="M307" s="206"/>
      <c r="N307" s="207"/>
      <c r="O307" s="207"/>
      <c r="P307" s="208">
        <f>SUM(P308:P329)</f>
        <v>0</v>
      </c>
      <c r="Q307" s="207"/>
      <c r="R307" s="208">
        <f>SUM(R308:R329)</f>
        <v>0.085996800000000012</v>
      </c>
      <c r="S307" s="207"/>
      <c r="T307" s="209">
        <f>SUM(T308:T329)</f>
        <v>0</v>
      </c>
      <c r="U307" s="12"/>
      <c r="V307" s="12"/>
      <c r="W307" s="12"/>
      <c r="X307" s="12"/>
      <c r="Y307" s="12"/>
      <c r="Z307" s="12"/>
      <c r="AA307" s="12"/>
      <c r="AB307" s="12"/>
      <c r="AC307" s="12"/>
      <c r="AD307" s="12"/>
      <c r="AE307" s="12"/>
      <c r="AR307" s="210" t="s">
        <v>81</v>
      </c>
      <c r="AT307" s="211" t="s">
        <v>71</v>
      </c>
      <c r="AU307" s="211" t="s">
        <v>79</v>
      </c>
      <c r="AY307" s="210" t="s">
        <v>295</v>
      </c>
      <c r="BK307" s="212">
        <f>SUM(BK308:BK329)</f>
        <v>0</v>
      </c>
    </row>
    <row r="308" s="2" customFormat="1" ht="24.15" customHeight="1">
      <c r="A308" s="40"/>
      <c r="B308" s="41"/>
      <c r="C308" s="215" t="s">
        <v>1137</v>
      </c>
      <c r="D308" s="215" t="s">
        <v>298</v>
      </c>
      <c r="E308" s="216" t="s">
        <v>1502</v>
      </c>
      <c r="F308" s="217" t="s">
        <v>1503</v>
      </c>
      <c r="G308" s="218" t="s">
        <v>301</v>
      </c>
      <c r="H308" s="219">
        <v>2.8799999999999999</v>
      </c>
      <c r="I308" s="220"/>
      <c r="J308" s="221">
        <f>ROUND(I308*H308,2)</f>
        <v>0</v>
      </c>
      <c r="K308" s="217" t="s">
        <v>302</v>
      </c>
      <c r="L308" s="46"/>
      <c r="M308" s="222" t="s">
        <v>21</v>
      </c>
      <c r="N308" s="223" t="s">
        <v>43</v>
      </c>
      <c r="O308" s="86"/>
      <c r="P308" s="224">
        <f>O308*H308</f>
        <v>0</v>
      </c>
      <c r="Q308" s="224">
        <v>0.00029999999999999997</v>
      </c>
      <c r="R308" s="224">
        <f>Q308*H308</f>
        <v>0.00086399999999999986</v>
      </c>
      <c r="S308" s="224">
        <v>0</v>
      </c>
      <c r="T308" s="225">
        <f>S308*H308</f>
        <v>0</v>
      </c>
      <c r="U308" s="40"/>
      <c r="V308" s="40"/>
      <c r="W308" s="40"/>
      <c r="X308" s="40"/>
      <c r="Y308" s="40"/>
      <c r="Z308" s="40"/>
      <c r="AA308" s="40"/>
      <c r="AB308" s="40"/>
      <c r="AC308" s="40"/>
      <c r="AD308" s="40"/>
      <c r="AE308" s="40"/>
      <c r="AR308" s="226" t="s">
        <v>373</v>
      </c>
      <c r="AT308" s="226" t="s">
        <v>298</v>
      </c>
      <c r="AU308" s="226" t="s">
        <v>81</v>
      </c>
      <c r="AY308" s="19" t="s">
        <v>295</v>
      </c>
      <c r="BE308" s="227">
        <f>IF(N308="základní",J308,0)</f>
        <v>0</v>
      </c>
      <c r="BF308" s="227">
        <f>IF(N308="snížená",J308,0)</f>
        <v>0</v>
      </c>
      <c r="BG308" s="227">
        <f>IF(N308="zákl. přenesená",J308,0)</f>
        <v>0</v>
      </c>
      <c r="BH308" s="227">
        <f>IF(N308="sníž. přenesená",J308,0)</f>
        <v>0</v>
      </c>
      <c r="BI308" s="227">
        <f>IF(N308="nulová",J308,0)</f>
        <v>0</v>
      </c>
      <c r="BJ308" s="19" t="s">
        <v>79</v>
      </c>
      <c r="BK308" s="227">
        <f>ROUND(I308*H308,2)</f>
        <v>0</v>
      </c>
      <c r="BL308" s="19" t="s">
        <v>373</v>
      </c>
      <c r="BM308" s="226" t="s">
        <v>2715</v>
      </c>
    </row>
    <row r="309" s="2" customFormat="1">
      <c r="A309" s="40"/>
      <c r="B309" s="41"/>
      <c r="C309" s="42"/>
      <c r="D309" s="228" t="s">
        <v>305</v>
      </c>
      <c r="E309" s="42"/>
      <c r="F309" s="229" t="s">
        <v>1505</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305</v>
      </c>
      <c r="AU309" s="19" t="s">
        <v>81</v>
      </c>
    </row>
    <row r="310" s="14" customFormat="1">
      <c r="A310" s="14"/>
      <c r="B310" s="244"/>
      <c r="C310" s="245"/>
      <c r="D310" s="235" t="s">
        <v>307</v>
      </c>
      <c r="E310" s="246" t="s">
        <v>21</v>
      </c>
      <c r="F310" s="247" t="s">
        <v>2367</v>
      </c>
      <c r="G310" s="245"/>
      <c r="H310" s="248">
        <v>2.8799999999999999</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307</v>
      </c>
      <c r="AU310" s="254" t="s">
        <v>81</v>
      </c>
      <c r="AV310" s="14" t="s">
        <v>81</v>
      </c>
      <c r="AW310" s="14" t="s">
        <v>33</v>
      </c>
      <c r="AX310" s="14" t="s">
        <v>72</v>
      </c>
      <c r="AY310" s="254" t="s">
        <v>295</v>
      </c>
    </row>
    <row r="311" s="15" customFormat="1">
      <c r="A311" s="15"/>
      <c r="B311" s="255"/>
      <c r="C311" s="256"/>
      <c r="D311" s="235" t="s">
        <v>307</v>
      </c>
      <c r="E311" s="257" t="s">
        <v>21</v>
      </c>
      <c r="F311" s="258" t="s">
        <v>312</v>
      </c>
      <c r="G311" s="256"/>
      <c r="H311" s="259">
        <v>2.8799999999999999</v>
      </c>
      <c r="I311" s="260"/>
      <c r="J311" s="256"/>
      <c r="K311" s="256"/>
      <c r="L311" s="261"/>
      <c r="M311" s="262"/>
      <c r="N311" s="263"/>
      <c r="O311" s="263"/>
      <c r="P311" s="263"/>
      <c r="Q311" s="263"/>
      <c r="R311" s="263"/>
      <c r="S311" s="263"/>
      <c r="T311" s="264"/>
      <c r="U311" s="15"/>
      <c r="V311" s="15"/>
      <c r="W311" s="15"/>
      <c r="X311" s="15"/>
      <c r="Y311" s="15"/>
      <c r="Z311" s="15"/>
      <c r="AA311" s="15"/>
      <c r="AB311" s="15"/>
      <c r="AC311" s="15"/>
      <c r="AD311" s="15"/>
      <c r="AE311" s="15"/>
      <c r="AT311" s="265" t="s">
        <v>307</v>
      </c>
      <c r="AU311" s="265" t="s">
        <v>81</v>
      </c>
      <c r="AV311" s="15" t="s">
        <v>303</v>
      </c>
      <c r="AW311" s="15" t="s">
        <v>33</v>
      </c>
      <c r="AX311" s="15" t="s">
        <v>79</v>
      </c>
      <c r="AY311" s="265" t="s">
        <v>295</v>
      </c>
    </row>
    <row r="312" s="2" customFormat="1" ht="49.05" customHeight="1">
      <c r="A312" s="40"/>
      <c r="B312" s="41"/>
      <c r="C312" s="215" t="s">
        <v>1144</v>
      </c>
      <c r="D312" s="215" t="s">
        <v>298</v>
      </c>
      <c r="E312" s="216" t="s">
        <v>1517</v>
      </c>
      <c r="F312" s="217" t="s">
        <v>1518</v>
      </c>
      <c r="G312" s="218" t="s">
        <v>301</v>
      </c>
      <c r="H312" s="219">
        <v>2.8799999999999999</v>
      </c>
      <c r="I312" s="220"/>
      <c r="J312" s="221">
        <f>ROUND(I312*H312,2)</f>
        <v>0</v>
      </c>
      <c r="K312" s="217" t="s">
        <v>302</v>
      </c>
      <c r="L312" s="46"/>
      <c r="M312" s="222" t="s">
        <v>21</v>
      </c>
      <c r="N312" s="223" t="s">
        <v>43</v>
      </c>
      <c r="O312" s="86"/>
      <c r="P312" s="224">
        <f>O312*H312</f>
        <v>0</v>
      </c>
      <c r="Q312" s="224">
        <v>0.0068900000000000003</v>
      </c>
      <c r="R312" s="224">
        <f>Q312*H312</f>
        <v>0.019843200000000002</v>
      </c>
      <c r="S312" s="224">
        <v>0</v>
      </c>
      <c r="T312" s="225">
        <f>S312*H312</f>
        <v>0</v>
      </c>
      <c r="U312" s="40"/>
      <c r="V312" s="40"/>
      <c r="W312" s="40"/>
      <c r="X312" s="40"/>
      <c r="Y312" s="40"/>
      <c r="Z312" s="40"/>
      <c r="AA312" s="40"/>
      <c r="AB312" s="40"/>
      <c r="AC312" s="40"/>
      <c r="AD312" s="40"/>
      <c r="AE312" s="40"/>
      <c r="AR312" s="226" t="s">
        <v>373</v>
      </c>
      <c r="AT312" s="226" t="s">
        <v>298</v>
      </c>
      <c r="AU312" s="226" t="s">
        <v>81</v>
      </c>
      <c r="AY312" s="19" t="s">
        <v>295</v>
      </c>
      <c r="BE312" s="227">
        <f>IF(N312="základní",J312,0)</f>
        <v>0</v>
      </c>
      <c r="BF312" s="227">
        <f>IF(N312="snížená",J312,0)</f>
        <v>0</v>
      </c>
      <c r="BG312" s="227">
        <f>IF(N312="zákl. přenesená",J312,0)</f>
        <v>0</v>
      </c>
      <c r="BH312" s="227">
        <f>IF(N312="sníž. přenesená",J312,0)</f>
        <v>0</v>
      </c>
      <c r="BI312" s="227">
        <f>IF(N312="nulová",J312,0)</f>
        <v>0</v>
      </c>
      <c r="BJ312" s="19" t="s">
        <v>79</v>
      </c>
      <c r="BK312" s="227">
        <f>ROUND(I312*H312,2)</f>
        <v>0</v>
      </c>
      <c r="BL312" s="19" t="s">
        <v>373</v>
      </c>
      <c r="BM312" s="226" t="s">
        <v>2716</v>
      </c>
    </row>
    <row r="313" s="2" customFormat="1">
      <c r="A313" s="40"/>
      <c r="B313" s="41"/>
      <c r="C313" s="42"/>
      <c r="D313" s="228" t="s">
        <v>305</v>
      </c>
      <c r="E313" s="42"/>
      <c r="F313" s="229" t="s">
        <v>1520</v>
      </c>
      <c r="G313" s="42"/>
      <c r="H313" s="42"/>
      <c r="I313" s="230"/>
      <c r="J313" s="42"/>
      <c r="K313" s="42"/>
      <c r="L313" s="46"/>
      <c r="M313" s="231"/>
      <c r="N313" s="232"/>
      <c r="O313" s="86"/>
      <c r="P313" s="86"/>
      <c r="Q313" s="86"/>
      <c r="R313" s="86"/>
      <c r="S313" s="86"/>
      <c r="T313" s="87"/>
      <c r="U313" s="40"/>
      <c r="V313" s="40"/>
      <c r="W313" s="40"/>
      <c r="X313" s="40"/>
      <c r="Y313" s="40"/>
      <c r="Z313" s="40"/>
      <c r="AA313" s="40"/>
      <c r="AB313" s="40"/>
      <c r="AC313" s="40"/>
      <c r="AD313" s="40"/>
      <c r="AE313" s="40"/>
      <c r="AT313" s="19" t="s">
        <v>305</v>
      </c>
      <c r="AU313" s="19" t="s">
        <v>81</v>
      </c>
    </row>
    <row r="314" s="14" customFormat="1">
      <c r="A314" s="14"/>
      <c r="B314" s="244"/>
      <c r="C314" s="245"/>
      <c r="D314" s="235" t="s">
        <v>307</v>
      </c>
      <c r="E314" s="246" t="s">
        <v>21</v>
      </c>
      <c r="F314" s="247" t="s">
        <v>2367</v>
      </c>
      <c r="G314" s="245"/>
      <c r="H314" s="248">
        <v>2.8799999999999999</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307</v>
      </c>
      <c r="AU314" s="254" t="s">
        <v>81</v>
      </c>
      <c r="AV314" s="14" t="s">
        <v>81</v>
      </c>
      <c r="AW314" s="14" t="s">
        <v>33</v>
      </c>
      <c r="AX314" s="14" t="s">
        <v>72</v>
      </c>
      <c r="AY314" s="254" t="s">
        <v>295</v>
      </c>
    </row>
    <row r="315" s="15" customFormat="1">
      <c r="A315" s="15"/>
      <c r="B315" s="255"/>
      <c r="C315" s="256"/>
      <c r="D315" s="235" t="s">
        <v>307</v>
      </c>
      <c r="E315" s="257" t="s">
        <v>21</v>
      </c>
      <c r="F315" s="258" t="s">
        <v>312</v>
      </c>
      <c r="G315" s="256"/>
      <c r="H315" s="259">
        <v>2.8799999999999999</v>
      </c>
      <c r="I315" s="260"/>
      <c r="J315" s="256"/>
      <c r="K315" s="256"/>
      <c r="L315" s="261"/>
      <c r="M315" s="262"/>
      <c r="N315" s="263"/>
      <c r="O315" s="263"/>
      <c r="P315" s="263"/>
      <c r="Q315" s="263"/>
      <c r="R315" s="263"/>
      <c r="S315" s="263"/>
      <c r="T315" s="264"/>
      <c r="U315" s="15"/>
      <c r="V315" s="15"/>
      <c r="W315" s="15"/>
      <c r="X315" s="15"/>
      <c r="Y315" s="15"/>
      <c r="Z315" s="15"/>
      <c r="AA315" s="15"/>
      <c r="AB315" s="15"/>
      <c r="AC315" s="15"/>
      <c r="AD315" s="15"/>
      <c r="AE315" s="15"/>
      <c r="AT315" s="265" t="s">
        <v>307</v>
      </c>
      <c r="AU315" s="265" t="s">
        <v>81</v>
      </c>
      <c r="AV315" s="15" t="s">
        <v>303</v>
      </c>
      <c r="AW315" s="15" t="s">
        <v>33</v>
      </c>
      <c r="AX315" s="15" t="s">
        <v>79</v>
      </c>
      <c r="AY315" s="265" t="s">
        <v>295</v>
      </c>
    </row>
    <row r="316" s="2" customFormat="1" ht="24.15" customHeight="1">
      <c r="A316" s="40"/>
      <c r="B316" s="41"/>
      <c r="C316" s="286" t="s">
        <v>1516</v>
      </c>
      <c r="D316" s="286" t="s">
        <v>947</v>
      </c>
      <c r="E316" s="287" t="s">
        <v>1529</v>
      </c>
      <c r="F316" s="288" t="s">
        <v>1530</v>
      </c>
      <c r="G316" s="289" t="s">
        <v>301</v>
      </c>
      <c r="H316" s="290">
        <v>3.1680000000000001</v>
      </c>
      <c r="I316" s="291"/>
      <c r="J316" s="292">
        <f>ROUND(I316*H316,2)</f>
        <v>0</v>
      </c>
      <c r="K316" s="288" t="s">
        <v>523</v>
      </c>
      <c r="L316" s="293"/>
      <c r="M316" s="294" t="s">
        <v>21</v>
      </c>
      <c r="N316" s="295" t="s">
        <v>43</v>
      </c>
      <c r="O316" s="86"/>
      <c r="P316" s="224">
        <f>O316*H316</f>
        <v>0</v>
      </c>
      <c r="Q316" s="224">
        <v>0.019199999999999998</v>
      </c>
      <c r="R316" s="224">
        <f>Q316*H316</f>
        <v>0.0608256</v>
      </c>
      <c r="S316" s="224">
        <v>0</v>
      </c>
      <c r="T316" s="225">
        <f>S316*H316</f>
        <v>0</v>
      </c>
      <c r="U316" s="40"/>
      <c r="V316" s="40"/>
      <c r="W316" s="40"/>
      <c r="X316" s="40"/>
      <c r="Y316" s="40"/>
      <c r="Z316" s="40"/>
      <c r="AA316" s="40"/>
      <c r="AB316" s="40"/>
      <c r="AC316" s="40"/>
      <c r="AD316" s="40"/>
      <c r="AE316" s="40"/>
      <c r="AR316" s="226" t="s">
        <v>997</v>
      </c>
      <c r="AT316" s="226" t="s">
        <v>947</v>
      </c>
      <c r="AU316" s="226" t="s">
        <v>81</v>
      </c>
      <c r="AY316" s="19" t="s">
        <v>295</v>
      </c>
      <c r="BE316" s="227">
        <f>IF(N316="základní",J316,0)</f>
        <v>0</v>
      </c>
      <c r="BF316" s="227">
        <f>IF(N316="snížená",J316,0)</f>
        <v>0</v>
      </c>
      <c r="BG316" s="227">
        <f>IF(N316="zákl. přenesená",J316,0)</f>
        <v>0</v>
      </c>
      <c r="BH316" s="227">
        <f>IF(N316="sníž. přenesená",J316,0)</f>
        <v>0</v>
      </c>
      <c r="BI316" s="227">
        <f>IF(N316="nulová",J316,0)</f>
        <v>0</v>
      </c>
      <c r="BJ316" s="19" t="s">
        <v>79</v>
      </c>
      <c r="BK316" s="227">
        <f>ROUND(I316*H316,2)</f>
        <v>0</v>
      </c>
      <c r="BL316" s="19" t="s">
        <v>373</v>
      </c>
      <c r="BM316" s="226" t="s">
        <v>2717</v>
      </c>
    </row>
    <row r="317" s="14" customFormat="1">
      <c r="A317" s="14"/>
      <c r="B317" s="244"/>
      <c r="C317" s="245"/>
      <c r="D317" s="235" t="s">
        <v>307</v>
      </c>
      <c r="E317" s="246" t="s">
        <v>21</v>
      </c>
      <c r="F317" s="247" t="s">
        <v>2471</v>
      </c>
      <c r="G317" s="245"/>
      <c r="H317" s="248">
        <v>2.8799999999999999</v>
      </c>
      <c r="I317" s="249"/>
      <c r="J317" s="245"/>
      <c r="K317" s="245"/>
      <c r="L317" s="250"/>
      <c r="M317" s="251"/>
      <c r="N317" s="252"/>
      <c r="O317" s="252"/>
      <c r="P317" s="252"/>
      <c r="Q317" s="252"/>
      <c r="R317" s="252"/>
      <c r="S317" s="252"/>
      <c r="T317" s="253"/>
      <c r="U317" s="14"/>
      <c r="V317" s="14"/>
      <c r="W317" s="14"/>
      <c r="X317" s="14"/>
      <c r="Y317" s="14"/>
      <c r="Z317" s="14"/>
      <c r="AA317" s="14"/>
      <c r="AB317" s="14"/>
      <c r="AC317" s="14"/>
      <c r="AD317" s="14"/>
      <c r="AE317" s="14"/>
      <c r="AT317" s="254" t="s">
        <v>307</v>
      </c>
      <c r="AU317" s="254" t="s">
        <v>81</v>
      </c>
      <c r="AV317" s="14" t="s">
        <v>81</v>
      </c>
      <c r="AW317" s="14" t="s">
        <v>33</v>
      </c>
      <c r="AX317" s="14" t="s">
        <v>72</v>
      </c>
      <c r="AY317" s="254" t="s">
        <v>295</v>
      </c>
    </row>
    <row r="318" s="15" customFormat="1">
      <c r="A318" s="15"/>
      <c r="B318" s="255"/>
      <c r="C318" s="256"/>
      <c r="D318" s="235" t="s">
        <v>307</v>
      </c>
      <c r="E318" s="257" t="s">
        <v>21</v>
      </c>
      <c r="F318" s="258" t="s">
        <v>312</v>
      </c>
      <c r="G318" s="256"/>
      <c r="H318" s="259">
        <v>2.8799999999999999</v>
      </c>
      <c r="I318" s="260"/>
      <c r="J318" s="256"/>
      <c r="K318" s="256"/>
      <c r="L318" s="261"/>
      <c r="M318" s="262"/>
      <c r="N318" s="263"/>
      <c r="O318" s="263"/>
      <c r="P318" s="263"/>
      <c r="Q318" s="263"/>
      <c r="R318" s="263"/>
      <c r="S318" s="263"/>
      <c r="T318" s="264"/>
      <c r="U318" s="15"/>
      <c r="V318" s="15"/>
      <c r="W318" s="15"/>
      <c r="X318" s="15"/>
      <c r="Y318" s="15"/>
      <c r="Z318" s="15"/>
      <c r="AA318" s="15"/>
      <c r="AB318" s="15"/>
      <c r="AC318" s="15"/>
      <c r="AD318" s="15"/>
      <c r="AE318" s="15"/>
      <c r="AT318" s="265" t="s">
        <v>307</v>
      </c>
      <c r="AU318" s="265" t="s">
        <v>81</v>
      </c>
      <c r="AV318" s="15" t="s">
        <v>303</v>
      </c>
      <c r="AW318" s="15" t="s">
        <v>33</v>
      </c>
      <c r="AX318" s="15" t="s">
        <v>79</v>
      </c>
      <c r="AY318" s="265" t="s">
        <v>295</v>
      </c>
    </row>
    <row r="319" s="14" customFormat="1">
      <c r="A319" s="14"/>
      <c r="B319" s="244"/>
      <c r="C319" s="245"/>
      <c r="D319" s="235" t="s">
        <v>307</v>
      </c>
      <c r="E319" s="245"/>
      <c r="F319" s="247" t="s">
        <v>2472</v>
      </c>
      <c r="G319" s="245"/>
      <c r="H319" s="248">
        <v>3.1680000000000001</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307</v>
      </c>
      <c r="AU319" s="254" t="s">
        <v>81</v>
      </c>
      <c r="AV319" s="14" t="s">
        <v>81</v>
      </c>
      <c r="AW319" s="14" t="s">
        <v>4</v>
      </c>
      <c r="AX319" s="14" t="s">
        <v>79</v>
      </c>
      <c r="AY319" s="254" t="s">
        <v>295</v>
      </c>
    </row>
    <row r="320" s="2" customFormat="1" ht="37.8" customHeight="1">
      <c r="A320" s="40"/>
      <c r="B320" s="41"/>
      <c r="C320" s="215" t="s">
        <v>1154</v>
      </c>
      <c r="D320" s="215" t="s">
        <v>298</v>
      </c>
      <c r="E320" s="216" t="s">
        <v>2473</v>
      </c>
      <c r="F320" s="217" t="s">
        <v>2474</v>
      </c>
      <c r="G320" s="218" t="s">
        <v>301</v>
      </c>
      <c r="H320" s="219">
        <v>2.8799999999999999</v>
      </c>
      <c r="I320" s="220"/>
      <c r="J320" s="221">
        <f>ROUND(I320*H320,2)</f>
        <v>0</v>
      </c>
      <c r="K320" s="217" t="s">
        <v>302</v>
      </c>
      <c r="L320" s="46"/>
      <c r="M320" s="222" t="s">
        <v>21</v>
      </c>
      <c r="N320" s="223" t="s">
        <v>43</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373</v>
      </c>
      <c r="AT320" s="226" t="s">
        <v>298</v>
      </c>
      <c r="AU320" s="226" t="s">
        <v>81</v>
      </c>
      <c r="AY320" s="19" t="s">
        <v>295</v>
      </c>
      <c r="BE320" s="227">
        <f>IF(N320="základní",J320,0)</f>
        <v>0</v>
      </c>
      <c r="BF320" s="227">
        <f>IF(N320="snížená",J320,0)</f>
        <v>0</v>
      </c>
      <c r="BG320" s="227">
        <f>IF(N320="zákl. přenesená",J320,0)</f>
        <v>0</v>
      </c>
      <c r="BH320" s="227">
        <f>IF(N320="sníž. přenesená",J320,0)</f>
        <v>0</v>
      </c>
      <c r="BI320" s="227">
        <f>IF(N320="nulová",J320,0)</f>
        <v>0</v>
      </c>
      <c r="BJ320" s="19" t="s">
        <v>79</v>
      </c>
      <c r="BK320" s="227">
        <f>ROUND(I320*H320,2)</f>
        <v>0</v>
      </c>
      <c r="BL320" s="19" t="s">
        <v>373</v>
      </c>
      <c r="BM320" s="226" t="s">
        <v>2718</v>
      </c>
    </row>
    <row r="321" s="2" customFormat="1">
      <c r="A321" s="40"/>
      <c r="B321" s="41"/>
      <c r="C321" s="42"/>
      <c r="D321" s="228" t="s">
        <v>305</v>
      </c>
      <c r="E321" s="42"/>
      <c r="F321" s="229" t="s">
        <v>2476</v>
      </c>
      <c r="G321" s="42"/>
      <c r="H321" s="42"/>
      <c r="I321" s="230"/>
      <c r="J321" s="42"/>
      <c r="K321" s="42"/>
      <c r="L321" s="46"/>
      <c r="M321" s="231"/>
      <c r="N321" s="232"/>
      <c r="O321" s="86"/>
      <c r="P321" s="86"/>
      <c r="Q321" s="86"/>
      <c r="R321" s="86"/>
      <c r="S321" s="86"/>
      <c r="T321" s="87"/>
      <c r="U321" s="40"/>
      <c r="V321" s="40"/>
      <c r="W321" s="40"/>
      <c r="X321" s="40"/>
      <c r="Y321" s="40"/>
      <c r="Z321" s="40"/>
      <c r="AA321" s="40"/>
      <c r="AB321" s="40"/>
      <c r="AC321" s="40"/>
      <c r="AD321" s="40"/>
      <c r="AE321" s="40"/>
      <c r="AT321" s="19" t="s">
        <v>305</v>
      </c>
      <c r="AU321" s="19" t="s">
        <v>81</v>
      </c>
    </row>
    <row r="322" s="2" customFormat="1" ht="24.15" customHeight="1">
      <c r="A322" s="40"/>
      <c r="B322" s="41"/>
      <c r="C322" s="215" t="s">
        <v>1161</v>
      </c>
      <c r="D322" s="215" t="s">
        <v>298</v>
      </c>
      <c r="E322" s="216" t="s">
        <v>1536</v>
      </c>
      <c r="F322" s="217" t="s">
        <v>1537</v>
      </c>
      <c r="G322" s="218" t="s">
        <v>301</v>
      </c>
      <c r="H322" s="219">
        <v>2.8799999999999999</v>
      </c>
      <c r="I322" s="220"/>
      <c r="J322" s="221">
        <f>ROUND(I322*H322,2)</f>
        <v>0</v>
      </c>
      <c r="K322" s="217" t="s">
        <v>302</v>
      </c>
      <c r="L322" s="46"/>
      <c r="M322" s="222" t="s">
        <v>21</v>
      </c>
      <c r="N322" s="223" t="s">
        <v>43</v>
      </c>
      <c r="O322" s="86"/>
      <c r="P322" s="224">
        <f>O322*H322</f>
        <v>0</v>
      </c>
      <c r="Q322" s="224">
        <v>0.0015</v>
      </c>
      <c r="R322" s="224">
        <f>Q322*H322</f>
        <v>0.0043200000000000001</v>
      </c>
      <c r="S322" s="224">
        <v>0</v>
      </c>
      <c r="T322" s="225">
        <f>S322*H322</f>
        <v>0</v>
      </c>
      <c r="U322" s="40"/>
      <c r="V322" s="40"/>
      <c r="W322" s="40"/>
      <c r="X322" s="40"/>
      <c r="Y322" s="40"/>
      <c r="Z322" s="40"/>
      <c r="AA322" s="40"/>
      <c r="AB322" s="40"/>
      <c r="AC322" s="40"/>
      <c r="AD322" s="40"/>
      <c r="AE322" s="40"/>
      <c r="AR322" s="226" t="s">
        <v>373</v>
      </c>
      <c r="AT322" s="226" t="s">
        <v>298</v>
      </c>
      <c r="AU322" s="226" t="s">
        <v>81</v>
      </c>
      <c r="AY322" s="19" t="s">
        <v>295</v>
      </c>
      <c r="BE322" s="227">
        <f>IF(N322="základní",J322,0)</f>
        <v>0</v>
      </c>
      <c r="BF322" s="227">
        <f>IF(N322="snížená",J322,0)</f>
        <v>0</v>
      </c>
      <c r="BG322" s="227">
        <f>IF(N322="zákl. přenesená",J322,0)</f>
        <v>0</v>
      </c>
      <c r="BH322" s="227">
        <f>IF(N322="sníž. přenesená",J322,0)</f>
        <v>0</v>
      </c>
      <c r="BI322" s="227">
        <f>IF(N322="nulová",J322,0)</f>
        <v>0</v>
      </c>
      <c r="BJ322" s="19" t="s">
        <v>79</v>
      </c>
      <c r="BK322" s="227">
        <f>ROUND(I322*H322,2)</f>
        <v>0</v>
      </c>
      <c r="BL322" s="19" t="s">
        <v>373</v>
      </c>
      <c r="BM322" s="226" t="s">
        <v>2719</v>
      </c>
    </row>
    <row r="323" s="2" customFormat="1">
      <c r="A323" s="40"/>
      <c r="B323" s="41"/>
      <c r="C323" s="42"/>
      <c r="D323" s="228" t="s">
        <v>305</v>
      </c>
      <c r="E323" s="42"/>
      <c r="F323" s="229" t="s">
        <v>1539</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305</v>
      </c>
      <c r="AU323" s="19" t="s">
        <v>81</v>
      </c>
    </row>
    <row r="324" s="14" customFormat="1">
      <c r="A324" s="14"/>
      <c r="B324" s="244"/>
      <c r="C324" s="245"/>
      <c r="D324" s="235" t="s">
        <v>307</v>
      </c>
      <c r="E324" s="246" t="s">
        <v>21</v>
      </c>
      <c r="F324" s="247" t="s">
        <v>2367</v>
      </c>
      <c r="G324" s="245"/>
      <c r="H324" s="248">
        <v>2.8799999999999999</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307</v>
      </c>
      <c r="AU324" s="254" t="s">
        <v>81</v>
      </c>
      <c r="AV324" s="14" t="s">
        <v>81</v>
      </c>
      <c r="AW324" s="14" t="s">
        <v>33</v>
      </c>
      <c r="AX324" s="14" t="s">
        <v>72</v>
      </c>
      <c r="AY324" s="254" t="s">
        <v>295</v>
      </c>
    </row>
    <row r="325" s="15" customFormat="1">
      <c r="A325" s="15"/>
      <c r="B325" s="255"/>
      <c r="C325" s="256"/>
      <c r="D325" s="235" t="s">
        <v>307</v>
      </c>
      <c r="E325" s="257" t="s">
        <v>21</v>
      </c>
      <c r="F325" s="258" t="s">
        <v>312</v>
      </c>
      <c r="G325" s="256"/>
      <c r="H325" s="259">
        <v>2.8799999999999999</v>
      </c>
      <c r="I325" s="260"/>
      <c r="J325" s="256"/>
      <c r="K325" s="256"/>
      <c r="L325" s="261"/>
      <c r="M325" s="262"/>
      <c r="N325" s="263"/>
      <c r="O325" s="263"/>
      <c r="P325" s="263"/>
      <c r="Q325" s="263"/>
      <c r="R325" s="263"/>
      <c r="S325" s="263"/>
      <c r="T325" s="264"/>
      <c r="U325" s="15"/>
      <c r="V325" s="15"/>
      <c r="W325" s="15"/>
      <c r="X325" s="15"/>
      <c r="Y325" s="15"/>
      <c r="Z325" s="15"/>
      <c r="AA325" s="15"/>
      <c r="AB325" s="15"/>
      <c r="AC325" s="15"/>
      <c r="AD325" s="15"/>
      <c r="AE325" s="15"/>
      <c r="AT325" s="265" t="s">
        <v>307</v>
      </c>
      <c r="AU325" s="265" t="s">
        <v>81</v>
      </c>
      <c r="AV325" s="15" t="s">
        <v>303</v>
      </c>
      <c r="AW325" s="15" t="s">
        <v>33</v>
      </c>
      <c r="AX325" s="15" t="s">
        <v>79</v>
      </c>
      <c r="AY325" s="265" t="s">
        <v>295</v>
      </c>
    </row>
    <row r="326" s="2" customFormat="1" ht="24.15" customHeight="1">
      <c r="A326" s="40"/>
      <c r="B326" s="41"/>
      <c r="C326" s="215" t="s">
        <v>1168</v>
      </c>
      <c r="D326" s="215" t="s">
        <v>298</v>
      </c>
      <c r="E326" s="216" t="s">
        <v>1541</v>
      </c>
      <c r="F326" s="217" t="s">
        <v>1542</v>
      </c>
      <c r="G326" s="218" t="s">
        <v>301</v>
      </c>
      <c r="H326" s="219">
        <v>2.8799999999999999</v>
      </c>
      <c r="I326" s="220"/>
      <c r="J326" s="221">
        <f>ROUND(I326*H326,2)</f>
        <v>0</v>
      </c>
      <c r="K326" s="217" t="s">
        <v>302</v>
      </c>
      <c r="L326" s="46"/>
      <c r="M326" s="222" t="s">
        <v>21</v>
      </c>
      <c r="N326" s="223" t="s">
        <v>43</v>
      </c>
      <c r="O326" s="86"/>
      <c r="P326" s="224">
        <f>O326*H326</f>
        <v>0</v>
      </c>
      <c r="Q326" s="224">
        <v>5.0000000000000002E-05</v>
      </c>
      <c r="R326" s="224">
        <f>Q326*H326</f>
        <v>0.000144</v>
      </c>
      <c r="S326" s="224">
        <v>0</v>
      </c>
      <c r="T326" s="225">
        <f>S326*H326</f>
        <v>0</v>
      </c>
      <c r="U326" s="40"/>
      <c r="V326" s="40"/>
      <c r="W326" s="40"/>
      <c r="X326" s="40"/>
      <c r="Y326" s="40"/>
      <c r="Z326" s="40"/>
      <c r="AA326" s="40"/>
      <c r="AB326" s="40"/>
      <c r="AC326" s="40"/>
      <c r="AD326" s="40"/>
      <c r="AE326" s="40"/>
      <c r="AR326" s="226" t="s">
        <v>373</v>
      </c>
      <c r="AT326" s="226" t="s">
        <v>298</v>
      </c>
      <c r="AU326" s="226" t="s">
        <v>81</v>
      </c>
      <c r="AY326" s="19" t="s">
        <v>295</v>
      </c>
      <c r="BE326" s="227">
        <f>IF(N326="základní",J326,0)</f>
        <v>0</v>
      </c>
      <c r="BF326" s="227">
        <f>IF(N326="snížená",J326,0)</f>
        <v>0</v>
      </c>
      <c r="BG326" s="227">
        <f>IF(N326="zákl. přenesená",J326,0)</f>
        <v>0</v>
      </c>
      <c r="BH326" s="227">
        <f>IF(N326="sníž. přenesená",J326,0)</f>
        <v>0</v>
      </c>
      <c r="BI326" s="227">
        <f>IF(N326="nulová",J326,0)</f>
        <v>0</v>
      </c>
      <c r="BJ326" s="19" t="s">
        <v>79</v>
      </c>
      <c r="BK326" s="227">
        <f>ROUND(I326*H326,2)</f>
        <v>0</v>
      </c>
      <c r="BL326" s="19" t="s">
        <v>373</v>
      </c>
      <c r="BM326" s="226" t="s">
        <v>2720</v>
      </c>
    </row>
    <row r="327" s="2" customFormat="1">
      <c r="A327" s="40"/>
      <c r="B327" s="41"/>
      <c r="C327" s="42"/>
      <c r="D327" s="228" t="s">
        <v>305</v>
      </c>
      <c r="E327" s="42"/>
      <c r="F327" s="229" t="s">
        <v>1544</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305</v>
      </c>
      <c r="AU327" s="19" t="s">
        <v>81</v>
      </c>
    </row>
    <row r="328" s="2" customFormat="1" ht="49.05" customHeight="1">
      <c r="A328" s="40"/>
      <c r="B328" s="41"/>
      <c r="C328" s="215" t="s">
        <v>1173</v>
      </c>
      <c r="D328" s="215" t="s">
        <v>298</v>
      </c>
      <c r="E328" s="216" t="s">
        <v>1546</v>
      </c>
      <c r="F328" s="217" t="s">
        <v>1547</v>
      </c>
      <c r="G328" s="218" t="s">
        <v>348</v>
      </c>
      <c r="H328" s="219">
        <v>0.085999999999999993</v>
      </c>
      <c r="I328" s="220"/>
      <c r="J328" s="221">
        <f>ROUND(I328*H328,2)</f>
        <v>0</v>
      </c>
      <c r="K328" s="217" t="s">
        <v>302</v>
      </c>
      <c r="L328" s="46"/>
      <c r="M328" s="222" t="s">
        <v>21</v>
      </c>
      <c r="N328" s="223" t="s">
        <v>43</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373</v>
      </c>
      <c r="AT328" s="226" t="s">
        <v>298</v>
      </c>
      <c r="AU328" s="226" t="s">
        <v>81</v>
      </c>
      <c r="AY328" s="19" t="s">
        <v>295</v>
      </c>
      <c r="BE328" s="227">
        <f>IF(N328="základní",J328,0)</f>
        <v>0</v>
      </c>
      <c r="BF328" s="227">
        <f>IF(N328="snížená",J328,0)</f>
        <v>0</v>
      </c>
      <c r="BG328" s="227">
        <f>IF(N328="zákl. přenesená",J328,0)</f>
        <v>0</v>
      </c>
      <c r="BH328" s="227">
        <f>IF(N328="sníž. přenesená",J328,0)</f>
        <v>0</v>
      </c>
      <c r="BI328" s="227">
        <f>IF(N328="nulová",J328,0)</f>
        <v>0</v>
      </c>
      <c r="BJ328" s="19" t="s">
        <v>79</v>
      </c>
      <c r="BK328" s="227">
        <f>ROUND(I328*H328,2)</f>
        <v>0</v>
      </c>
      <c r="BL328" s="19" t="s">
        <v>373</v>
      </c>
      <c r="BM328" s="226" t="s">
        <v>2721</v>
      </c>
    </row>
    <row r="329" s="2" customFormat="1">
      <c r="A329" s="40"/>
      <c r="B329" s="41"/>
      <c r="C329" s="42"/>
      <c r="D329" s="228" t="s">
        <v>305</v>
      </c>
      <c r="E329" s="42"/>
      <c r="F329" s="229" t="s">
        <v>1549</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305</v>
      </c>
      <c r="AU329" s="19" t="s">
        <v>81</v>
      </c>
    </row>
    <row r="330" s="12" customFormat="1" ht="22.8" customHeight="1">
      <c r="A330" s="12"/>
      <c r="B330" s="199"/>
      <c r="C330" s="200"/>
      <c r="D330" s="201" t="s">
        <v>71</v>
      </c>
      <c r="E330" s="213" t="s">
        <v>543</v>
      </c>
      <c r="F330" s="213" t="s">
        <v>544</v>
      </c>
      <c r="G330" s="200"/>
      <c r="H330" s="200"/>
      <c r="I330" s="203"/>
      <c r="J330" s="214">
        <f>BK330</f>
        <v>0</v>
      </c>
      <c r="K330" s="200"/>
      <c r="L330" s="205"/>
      <c r="M330" s="206"/>
      <c r="N330" s="207"/>
      <c r="O330" s="207"/>
      <c r="P330" s="208">
        <f>SUM(P331:P371)</f>
        <v>0</v>
      </c>
      <c r="Q330" s="207"/>
      <c r="R330" s="208">
        <f>SUM(R331:R371)</f>
        <v>0.33463372000000002</v>
      </c>
      <c r="S330" s="207"/>
      <c r="T330" s="209">
        <f>SUM(T331:T371)</f>
        <v>0</v>
      </c>
      <c r="U330" s="12"/>
      <c r="V330" s="12"/>
      <c r="W330" s="12"/>
      <c r="X330" s="12"/>
      <c r="Y330" s="12"/>
      <c r="Z330" s="12"/>
      <c r="AA330" s="12"/>
      <c r="AB330" s="12"/>
      <c r="AC330" s="12"/>
      <c r="AD330" s="12"/>
      <c r="AE330" s="12"/>
      <c r="AR330" s="210" t="s">
        <v>81</v>
      </c>
      <c r="AT330" s="211" t="s">
        <v>71</v>
      </c>
      <c r="AU330" s="211" t="s">
        <v>79</v>
      </c>
      <c r="AY330" s="210" t="s">
        <v>295</v>
      </c>
      <c r="BK330" s="212">
        <f>SUM(BK331:BK371)</f>
        <v>0</v>
      </c>
    </row>
    <row r="331" s="2" customFormat="1" ht="16.5" customHeight="1">
      <c r="A331" s="40"/>
      <c r="B331" s="41"/>
      <c r="C331" s="215" t="s">
        <v>1178</v>
      </c>
      <c r="D331" s="215" t="s">
        <v>298</v>
      </c>
      <c r="E331" s="216" t="s">
        <v>1110</v>
      </c>
      <c r="F331" s="217" t="s">
        <v>1111</v>
      </c>
      <c r="G331" s="218" t="s">
        <v>301</v>
      </c>
      <c r="H331" s="219">
        <v>16.879999999999999</v>
      </c>
      <c r="I331" s="220"/>
      <c r="J331" s="221">
        <f>ROUND(I331*H331,2)</f>
        <v>0</v>
      </c>
      <c r="K331" s="217" t="s">
        <v>302</v>
      </c>
      <c r="L331" s="46"/>
      <c r="M331" s="222" t="s">
        <v>21</v>
      </c>
      <c r="N331" s="223" t="s">
        <v>43</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373</v>
      </c>
      <c r="AT331" s="226" t="s">
        <v>298</v>
      </c>
      <c r="AU331" s="226" t="s">
        <v>81</v>
      </c>
      <c r="AY331" s="19" t="s">
        <v>295</v>
      </c>
      <c r="BE331" s="227">
        <f>IF(N331="základní",J331,0)</f>
        <v>0</v>
      </c>
      <c r="BF331" s="227">
        <f>IF(N331="snížená",J331,0)</f>
        <v>0</v>
      </c>
      <c r="BG331" s="227">
        <f>IF(N331="zákl. přenesená",J331,0)</f>
        <v>0</v>
      </c>
      <c r="BH331" s="227">
        <f>IF(N331="sníž. přenesená",J331,0)</f>
        <v>0</v>
      </c>
      <c r="BI331" s="227">
        <f>IF(N331="nulová",J331,0)</f>
        <v>0</v>
      </c>
      <c r="BJ331" s="19" t="s">
        <v>79</v>
      </c>
      <c r="BK331" s="227">
        <f>ROUND(I331*H331,2)</f>
        <v>0</v>
      </c>
      <c r="BL331" s="19" t="s">
        <v>373</v>
      </c>
      <c r="BM331" s="226" t="s">
        <v>2722</v>
      </c>
    </row>
    <row r="332" s="2" customFormat="1">
      <c r="A332" s="40"/>
      <c r="B332" s="41"/>
      <c r="C332" s="42"/>
      <c r="D332" s="228" t="s">
        <v>305</v>
      </c>
      <c r="E332" s="42"/>
      <c r="F332" s="229" t="s">
        <v>1113</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305</v>
      </c>
      <c r="AU332" s="19" t="s">
        <v>81</v>
      </c>
    </row>
    <row r="333" s="14" customFormat="1">
      <c r="A333" s="14"/>
      <c r="B333" s="244"/>
      <c r="C333" s="245"/>
      <c r="D333" s="235" t="s">
        <v>307</v>
      </c>
      <c r="E333" s="246" t="s">
        <v>21</v>
      </c>
      <c r="F333" s="247" t="s">
        <v>2532</v>
      </c>
      <c r="G333" s="245"/>
      <c r="H333" s="248">
        <v>3.98</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307</v>
      </c>
      <c r="AU333" s="254" t="s">
        <v>81</v>
      </c>
      <c r="AV333" s="14" t="s">
        <v>81</v>
      </c>
      <c r="AW333" s="14" t="s">
        <v>33</v>
      </c>
      <c r="AX333" s="14" t="s">
        <v>72</v>
      </c>
      <c r="AY333" s="254" t="s">
        <v>295</v>
      </c>
    </row>
    <row r="334" s="14" customFormat="1">
      <c r="A334" s="14"/>
      <c r="B334" s="244"/>
      <c r="C334" s="245"/>
      <c r="D334" s="235" t="s">
        <v>307</v>
      </c>
      <c r="E334" s="246" t="s">
        <v>21</v>
      </c>
      <c r="F334" s="247" t="s">
        <v>2537</v>
      </c>
      <c r="G334" s="245"/>
      <c r="H334" s="248">
        <v>12.9</v>
      </c>
      <c r="I334" s="249"/>
      <c r="J334" s="245"/>
      <c r="K334" s="245"/>
      <c r="L334" s="250"/>
      <c r="M334" s="251"/>
      <c r="N334" s="252"/>
      <c r="O334" s="252"/>
      <c r="P334" s="252"/>
      <c r="Q334" s="252"/>
      <c r="R334" s="252"/>
      <c r="S334" s="252"/>
      <c r="T334" s="253"/>
      <c r="U334" s="14"/>
      <c r="V334" s="14"/>
      <c r="W334" s="14"/>
      <c r="X334" s="14"/>
      <c r="Y334" s="14"/>
      <c r="Z334" s="14"/>
      <c r="AA334" s="14"/>
      <c r="AB334" s="14"/>
      <c r="AC334" s="14"/>
      <c r="AD334" s="14"/>
      <c r="AE334" s="14"/>
      <c r="AT334" s="254" t="s">
        <v>307</v>
      </c>
      <c r="AU334" s="254" t="s">
        <v>81</v>
      </c>
      <c r="AV334" s="14" t="s">
        <v>81</v>
      </c>
      <c r="AW334" s="14" t="s">
        <v>33</v>
      </c>
      <c r="AX334" s="14" t="s">
        <v>72</v>
      </c>
      <c r="AY334" s="254" t="s">
        <v>295</v>
      </c>
    </row>
    <row r="335" s="15" customFormat="1">
      <c r="A335" s="15"/>
      <c r="B335" s="255"/>
      <c r="C335" s="256"/>
      <c r="D335" s="235" t="s">
        <v>307</v>
      </c>
      <c r="E335" s="257" t="s">
        <v>21</v>
      </c>
      <c r="F335" s="258" t="s">
        <v>312</v>
      </c>
      <c r="G335" s="256"/>
      <c r="H335" s="259">
        <v>16.879999999999999</v>
      </c>
      <c r="I335" s="260"/>
      <c r="J335" s="256"/>
      <c r="K335" s="256"/>
      <c r="L335" s="261"/>
      <c r="M335" s="262"/>
      <c r="N335" s="263"/>
      <c r="O335" s="263"/>
      <c r="P335" s="263"/>
      <c r="Q335" s="263"/>
      <c r="R335" s="263"/>
      <c r="S335" s="263"/>
      <c r="T335" s="264"/>
      <c r="U335" s="15"/>
      <c r="V335" s="15"/>
      <c r="W335" s="15"/>
      <c r="X335" s="15"/>
      <c r="Y335" s="15"/>
      <c r="Z335" s="15"/>
      <c r="AA335" s="15"/>
      <c r="AB335" s="15"/>
      <c r="AC335" s="15"/>
      <c r="AD335" s="15"/>
      <c r="AE335" s="15"/>
      <c r="AT335" s="265" t="s">
        <v>307</v>
      </c>
      <c r="AU335" s="265" t="s">
        <v>81</v>
      </c>
      <c r="AV335" s="15" t="s">
        <v>303</v>
      </c>
      <c r="AW335" s="15" t="s">
        <v>33</v>
      </c>
      <c r="AX335" s="15" t="s">
        <v>79</v>
      </c>
      <c r="AY335" s="265" t="s">
        <v>295</v>
      </c>
    </row>
    <row r="336" s="2" customFormat="1" ht="21.75" customHeight="1">
      <c r="A336" s="40"/>
      <c r="B336" s="41"/>
      <c r="C336" s="215" t="s">
        <v>1183</v>
      </c>
      <c r="D336" s="215" t="s">
        <v>298</v>
      </c>
      <c r="E336" s="216" t="s">
        <v>1115</v>
      </c>
      <c r="F336" s="217" t="s">
        <v>1116</v>
      </c>
      <c r="G336" s="218" t="s">
        <v>301</v>
      </c>
      <c r="H336" s="219">
        <v>16.879999999999999</v>
      </c>
      <c r="I336" s="220"/>
      <c r="J336" s="221">
        <f>ROUND(I336*H336,2)</f>
        <v>0</v>
      </c>
      <c r="K336" s="217" t="s">
        <v>302</v>
      </c>
      <c r="L336" s="46"/>
      <c r="M336" s="222" t="s">
        <v>21</v>
      </c>
      <c r="N336" s="223" t="s">
        <v>43</v>
      </c>
      <c r="O336" s="86"/>
      <c r="P336" s="224">
        <f>O336*H336</f>
        <v>0</v>
      </c>
      <c r="Q336" s="224">
        <v>3.0000000000000001E-05</v>
      </c>
      <c r="R336" s="224">
        <f>Q336*H336</f>
        <v>0.00050639999999999995</v>
      </c>
      <c r="S336" s="224">
        <v>0</v>
      </c>
      <c r="T336" s="225">
        <f>S336*H336</f>
        <v>0</v>
      </c>
      <c r="U336" s="40"/>
      <c r="V336" s="40"/>
      <c r="W336" s="40"/>
      <c r="X336" s="40"/>
      <c r="Y336" s="40"/>
      <c r="Z336" s="40"/>
      <c r="AA336" s="40"/>
      <c r="AB336" s="40"/>
      <c r="AC336" s="40"/>
      <c r="AD336" s="40"/>
      <c r="AE336" s="40"/>
      <c r="AR336" s="226" t="s">
        <v>373</v>
      </c>
      <c r="AT336" s="226" t="s">
        <v>298</v>
      </c>
      <c r="AU336" s="226" t="s">
        <v>81</v>
      </c>
      <c r="AY336" s="19" t="s">
        <v>295</v>
      </c>
      <c r="BE336" s="227">
        <f>IF(N336="základní",J336,0)</f>
        <v>0</v>
      </c>
      <c r="BF336" s="227">
        <f>IF(N336="snížená",J336,0)</f>
        <v>0</v>
      </c>
      <c r="BG336" s="227">
        <f>IF(N336="zákl. přenesená",J336,0)</f>
        <v>0</v>
      </c>
      <c r="BH336" s="227">
        <f>IF(N336="sníž. přenesená",J336,0)</f>
        <v>0</v>
      </c>
      <c r="BI336" s="227">
        <f>IF(N336="nulová",J336,0)</f>
        <v>0</v>
      </c>
      <c r="BJ336" s="19" t="s">
        <v>79</v>
      </c>
      <c r="BK336" s="227">
        <f>ROUND(I336*H336,2)</f>
        <v>0</v>
      </c>
      <c r="BL336" s="19" t="s">
        <v>373</v>
      </c>
      <c r="BM336" s="226" t="s">
        <v>2723</v>
      </c>
    </row>
    <row r="337" s="2" customFormat="1">
      <c r="A337" s="40"/>
      <c r="B337" s="41"/>
      <c r="C337" s="42"/>
      <c r="D337" s="228" t="s">
        <v>305</v>
      </c>
      <c r="E337" s="42"/>
      <c r="F337" s="229" t="s">
        <v>1118</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305</v>
      </c>
      <c r="AU337" s="19" t="s">
        <v>81</v>
      </c>
    </row>
    <row r="338" s="14" customFormat="1">
      <c r="A338" s="14"/>
      <c r="B338" s="244"/>
      <c r="C338" s="245"/>
      <c r="D338" s="235" t="s">
        <v>307</v>
      </c>
      <c r="E338" s="246" t="s">
        <v>21</v>
      </c>
      <c r="F338" s="247" t="s">
        <v>2532</v>
      </c>
      <c r="G338" s="245"/>
      <c r="H338" s="248">
        <v>3.98</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307</v>
      </c>
      <c r="AU338" s="254" t="s">
        <v>81</v>
      </c>
      <c r="AV338" s="14" t="s">
        <v>81</v>
      </c>
      <c r="AW338" s="14" t="s">
        <v>33</v>
      </c>
      <c r="AX338" s="14" t="s">
        <v>72</v>
      </c>
      <c r="AY338" s="254" t="s">
        <v>295</v>
      </c>
    </row>
    <row r="339" s="14" customFormat="1">
      <c r="A339" s="14"/>
      <c r="B339" s="244"/>
      <c r="C339" s="245"/>
      <c r="D339" s="235" t="s">
        <v>307</v>
      </c>
      <c r="E339" s="246" t="s">
        <v>21</v>
      </c>
      <c r="F339" s="247" t="s">
        <v>2537</v>
      </c>
      <c r="G339" s="245"/>
      <c r="H339" s="248">
        <v>12.9</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307</v>
      </c>
      <c r="AU339" s="254" t="s">
        <v>81</v>
      </c>
      <c r="AV339" s="14" t="s">
        <v>81</v>
      </c>
      <c r="AW339" s="14" t="s">
        <v>33</v>
      </c>
      <c r="AX339" s="14" t="s">
        <v>72</v>
      </c>
      <c r="AY339" s="254" t="s">
        <v>295</v>
      </c>
    </row>
    <row r="340" s="15" customFormat="1">
      <c r="A340" s="15"/>
      <c r="B340" s="255"/>
      <c r="C340" s="256"/>
      <c r="D340" s="235" t="s">
        <v>307</v>
      </c>
      <c r="E340" s="257" t="s">
        <v>21</v>
      </c>
      <c r="F340" s="258" t="s">
        <v>312</v>
      </c>
      <c r="G340" s="256"/>
      <c r="H340" s="259">
        <v>16.879999999999999</v>
      </c>
      <c r="I340" s="260"/>
      <c r="J340" s="256"/>
      <c r="K340" s="256"/>
      <c r="L340" s="261"/>
      <c r="M340" s="262"/>
      <c r="N340" s="263"/>
      <c r="O340" s="263"/>
      <c r="P340" s="263"/>
      <c r="Q340" s="263"/>
      <c r="R340" s="263"/>
      <c r="S340" s="263"/>
      <c r="T340" s="264"/>
      <c r="U340" s="15"/>
      <c r="V340" s="15"/>
      <c r="W340" s="15"/>
      <c r="X340" s="15"/>
      <c r="Y340" s="15"/>
      <c r="Z340" s="15"/>
      <c r="AA340" s="15"/>
      <c r="AB340" s="15"/>
      <c r="AC340" s="15"/>
      <c r="AD340" s="15"/>
      <c r="AE340" s="15"/>
      <c r="AT340" s="265" t="s">
        <v>307</v>
      </c>
      <c r="AU340" s="265" t="s">
        <v>81</v>
      </c>
      <c r="AV340" s="15" t="s">
        <v>303</v>
      </c>
      <c r="AW340" s="15" t="s">
        <v>33</v>
      </c>
      <c r="AX340" s="15" t="s">
        <v>79</v>
      </c>
      <c r="AY340" s="265" t="s">
        <v>295</v>
      </c>
    </row>
    <row r="341" s="2" customFormat="1" ht="33" customHeight="1">
      <c r="A341" s="40"/>
      <c r="B341" s="41"/>
      <c r="C341" s="215" t="s">
        <v>1429</v>
      </c>
      <c r="D341" s="215" t="s">
        <v>298</v>
      </c>
      <c r="E341" s="216" t="s">
        <v>1120</v>
      </c>
      <c r="F341" s="217" t="s">
        <v>1121</v>
      </c>
      <c r="G341" s="218" t="s">
        <v>301</v>
      </c>
      <c r="H341" s="219">
        <v>16.879999999999999</v>
      </c>
      <c r="I341" s="220"/>
      <c r="J341" s="221">
        <f>ROUND(I341*H341,2)</f>
        <v>0</v>
      </c>
      <c r="K341" s="217" t="s">
        <v>302</v>
      </c>
      <c r="L341" s="46"/>
      <c r="M341" s="222" t="s">
        <v>21</v>
      </c>
      <c r="N341" s="223" t="s">
        <v>43</v>
      </c>
      <c r="O341" s="86"/>
      <c r="P341" s="224">
        <f>O341*H341</f>
        <v>0</v>
      </c>
      <c r="Q341" s="224">
        <v>0.0075799999999999999</v>
      </c>
      <c r="R341" s="224">
        <f>Q341*H341</f>
        <v>0.12795039999999999</v>
      </c>
      <c r="S341" s="224">
        <v>0</v>
      </c>
      <c r="T341" s="225">
        <f>S341*H341</f>
        <v>0</v>
      </c>
      <c r="U341" s="40"/>
      <c r="V341" s="40"/>
      <c r="W341" s="40"/>
      <c r="X341" s="40"/>
      <c r="Y341" s="40"/>
      <c r="Z341" s="40"/>
      <c r="AA341" s="40"/>
      <c r="AB341" s="40"/>
      <c r="AC341" s="40"/>
      <c r="AD341" s="40"/>
      <c r="AE341" s="40"/>
      <c r="AR341" s="226" t="s">
        <v>373</v>
      </c>
      <c r="AT341" s="226" t="s">
        <v>298</v>
      </c>
      <c r="AU341" s="226" t="s">
        <v>81</v>
      </c>
      <c r="AY341" s="19" t="s">
        <v>295</v>
      </c>
      <c r="BE341" s="227">
        <f>IF(N341="základní",J341,0)</f>
        <v>0</v>
      </c>
      <c r="BF341" s="227">
        <f>IF(N341="snížená",J341,0)</f>
        <v>0</v>
      </c>
      <c r="BG341" s="227">
        <f>IF(N341="zákl. přenesená",J341,0)</f>
        <v>0</v>
      </c>
      <c r="BH341" s="227">
        <f>IF(N341="sníž. přenesená",J341,0)</f>
        <v>0</v>
      </c>
      <c r="BI341" s="227">
        <f>IF(N341="nulová",J341,0)</f>
        <v>0</v>
      </c>
      <c r="BJ341" s="19" t="s">
        <v>79</v>
      </c>
      <c r="BK341" s="227">
        <f>ROUND(I341*H341,2)</f>
        <v>0</v>
      </c>
      <c r="BL341" s="19" t="s">
        <v>373</v>
      </c>
      <c r="BM341" s="226" t="s">
        <v>2724</v>
      </c>
    </row>
    <row r="342" s="2" customFormat="1">
      <c r="A342" s="40"/>
      <c r="B342" s="41"/>
      <c r="C342" s="42"/>
      <c r="D342" s="228" t="s">
        <v>305</v>
      </c>
      <c r="E342" s="42"/>
      <c r="F342" s="229" t="s">
        <v>1123</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305</v>
      </c>
      <c r="AU342" s="19" t="s">
        <v>81</v>
      </c>
    </row>
    <row r="343" s="14" customFormat="1">
      <c r="A343" s="14"/>
      <c r="B343" s="244"/>
      <c r="C343" s="245"/>
      <c r="D343" s="235" t="s">
        <v>307</v>
      </c>
      <c r="E343" s="246" t="s">
        <v>21</v>
      </c>
      <c r="F343" s="247" t="s">
        <v>2532</v>
      </c>
      <c r="G343" s="245"/>
      <c r="H343" s="248">
        <v>3.98</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307</v>
      </c>
      <c r="AU343" s="254" t="s">
        <v>81</v>
      </c>
      <c r="AV343" s="14" t="s">
        <v>81</v>
      </c>
      <c r="AW343" s="14" t="s">
        <v>33</v>
      </c>
      <c r="AX343" s="14" t="s">
        <v>72</v>
      </c>
      <c r="AY343" s="254" t="s">
        <v>295</v>
      </c>
    </row>
    <row r="344" s="14" customFormat="1">
      <c r="A344" s="14"/>
      <c r="B344" s="244"/>
      <c r="C344" s="245"/>
      <c r="D344" s="235" t="s">
        <v>307</v>
      </c>
      <c r="E344" s="246" t="s">
        <v>21</v>
      </c>
      <c r="F344" s="247" t="s">
        <v>2537</v>
      </c>
      <c r="G344" s="245"/>
      <c r="H344" s="248">
        <v>12.9</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307</v>
      </c>
      <c r="AU344" s="254" t="s">
        <v>81</v>
      </c>
      <c r="AV344" s="14" t="s">
        <v>81</v>
      </c>
      <c r="AW344" s="14" t="s">
        <v>33</v>
      </c>
      <c r="AX344" s="14" t="s">
        <v>72</v>
      </c>
      <c r="AY344" s="254" t="s">
        <v>295</v>
      </c>
    </row>
    <row r="345" s="15" customFormat="1">
      <c r="A345" s="15"/>
      <c r="B345" s="255"/>
      <c r="C345" s="256"/>
      <c r="D345" s="235" t="s">
        <v>307</v>
      </c>
      <c r="E345" s="257" t="s">
        <v>21</v>
      </c>
      <c r="F345" s="258" t="s">
        <v>312</v>
      </c>
      <c r="G345" s="256"/>
      <c r="H345" s="259">
        <v>16.879999999999999</v>
      </c>
      <c r="I345" s="260"/>
      <c r="J345" s="256"/>
      <c r="K345" s="256"/>
      <c r="L345" s="261"/>
      <c r="M345" s="262"/>
      <c r="N345" s="263"/>
      <c r="O345" s="263"/>
      <c r="P345" s="263"/>
      <c r="Q345" s="263"/>
      <c r="R345" s="263"/>
      <c r="S345" s="263"/>
      <c r="T345" s="264"/>
      <c r="U345" s="15"/>
      <c r="V345" s="15"/>
      <c r="W345" s="15"/>
      <c r="X345" s="15"/>
      <c r="Y345" s="15"/>
      <c r="Z345" s="15"/>
      <c r="AA345" s="15"/>
      <c r="AB345" s="15"/>
      <c r="AC345" s="15"/>
      <c r="AD345" s="15"/>
      <c r="AE345" s="15"/>
      <c r="AT345" s="265" t="s">
        <v>307</v>
      </c>
      <c r="AU345" s="265" t="s">
        <v>81</v>
      </c>
      <c r="AV345" s="15" t="s">
        <v>303</v>
      </c>
      <c r="AW345" s="15" t="s">
        <v>33</v>
      </c>
      <c r="AX345" s="15" t="s">
        <v>79</v>
      </c>
      <c r="AY345" s="265" t="s">
        <v>295</v>
      </c>
    </row>
    <row r="346" s="2" customFormat="1" ht="24.15" customHeight="1">
      <c r="A346" s="40"/>
      <c r="B346" s="41"/>
      <c r="C346" s="215" t="s">
        <v>1438</v>
      </c>
      <c r="D346" s="215" t="s">
        <v>298</v>
      </c>
      <c r="E346" s="216" t="s">
        <v>1557</v>
      </c>
      <c r="F346" s="217" t="s">
        <v>1558</v>
      </c>
      <c r="G346" s="218" t="s">
        <v>301</v>
      </c>
      <c r="H346" s="219">
        <v>16.879999999999999</v>
      </c>
      <c r="I346" s="220"/>
      <c r="J346" s="221">
        <f>ROUND(I346*H346,2)</f>
        <v>0</v>
      </c>
      <c r="K346" s="217" t="s">
        <v>302</v>
      </c>
      <c r="L346" s="46"/>
      <c r="M346" s="222" t="s">
        <v>21</v>
      </c>
      <c r="N346" s="223" t="s">
        <v>43</v>
      </c>
      <c r="O346" s="86"/>
      <c r="P346" s="224">
        <f>O346*H346</f>
        <v>0</v>
      </c>
      <c r="Q346" s="224">
        <v>0.00029999999999999997</v>
      </c>
      <c r="R346" s="224">
        <f>Q346*H346</f>
        <v>0.0050639999999999991</v>
      </c>
      <c r="S346" s="224">
        <v>0</v>
      </c>
      <c r="T346" s="225">
        <f>S346*H346</f>
        <v>0</v>
      </c>
      <c r="U346" s="40"/>
      <c r="V346" s="40"/>
      <c r="W346" s="40"/>
      <c r="X346" s="40"/>
      <c r="Y346" s="40"/>
      <c r="Z346" s="40"/>
      <c r="AA346" s="40"/>
      <c r="AB346" s="40"/>
      <c r="AC346" s="40"/>
      <c r="AD346" s="40"/>
      <c r="AE346" s="40"/>
      <c r="AR346" s="226" t="s">
        <v>373</v>
      </c>
      <c r="AT346" s="226" t="s">
        <v>298</v>
      </c>
      <c r="AU346" s="226" t="s">
        <v>81</v>
      </c>
      <c r="AY346" s="19" t="s">
        <v>295</v>
      </c>
      <c r="BE346" s="227">
        <f>IF(N346="základní",J346,0)</f>
        <v>0</v>
      </c>
      <c r="BF346" s="227">
        <f>IF(N346="snížená",J346,0)</f>
        <v>0</v>
      </c>
      <c r="BG346" s="227">
        <f>IF(N346="zákl. přenesená",J346,0)</f>
        <v>0</v>
      </c>
      <c r="BH346" s="227">
        <f>IF(N346="sníž. přenesená",J346,0)</f>
        <v>0</v>
      </c>
      <c r="BI346" s="227">
        <f>IF(N346="nulová",J346,0)</f>
        <v>0</v>
      </c>
      <c r="BJ346" s="19" t="s">
        <v>79</v>
      </c>
      <c r="BK346" s="227">
        <f>ROUND(I346*H346,2)</f>
        <v>0</v>
      </c>
      <c r="BL346" s="19" t="s">
        <v>373</v>
      </c>
      <c r="BM346" s="226" t="s">
        <v>2725</v>
      </c>
    </row>
    <row r="347" s="2" customFormat="1">
      <c r="A347" s="40"/>
      <c r="B347" s="41"/>
      <c r="C347" s="42"/>
      <c r="D347" s="228" t="s">
        <v>305</v>
      </c>
      <c r="E347" s="42"/>
      <c r="F347" s="229" t="s">
        <v>1560</v>
      </c>
      <c r="G347" s="42"/>
      <c r="H347" s="42"/>
      <c r="I347" s="230"/>
      <c r="J347" s="42"/>
      <c r="K347" s="42"/>
      <c r="L347" s="46"/>
      <c r="M347" s="231"/>
      <c r="N347" s="232"/>
      <c r="O347" s="86"/>
      <c r="P347" s="86"/>
      <c r="Q347" s="86"/>
      <c r="R347" s="86"/>
      <c r="S347" s="86"/>
      <c r="T347" s="87"/>
      <c r="U347" s="40"/>
      <c r="V347" s="40"/>
      <c r="W347" s="40"/>
      <c r="X347" s="40"/>
      <c r="Y347" s="40"/>
      <c r="Z347" s="40"/>
      <c r="AA347" s="40"/>
      <c r="AB347" s="40"/>
      <c r="AC347" s="40"/>
      <c r="AD347" s="40"/>
      <c r="AE347" s="40"/>
      <c r="AT347" s="19" t="s">
        <v>305</v>
      </c>
      <c r="AU347" s="19" t="s">
        <v>81</v>
      </c>
    </row>
    <row r="348" s="14" customFormat="1">
      <c r="A348" s="14"/>
      <c r="B348" s="244"/>
      <c r="C348" s="245"/>
      <c r="D348" s="235" t="s">
        <v>307</v>
      </c>
      <c r="E348" s="246" t="s">
        <v>21</v>
      </c>
      <c r="F348" s="247" t="s">
        <v>2532</v>
      </c>
      <c r="G348" s="245"/>
      <c r="H348" s="248">
        <v>3.98</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307</v>
      </c>
      <c r="AU348" s="254" t="s">
        <v>81</v>
      </c>
      <c r="AV348" s="14" t="s">
        <v>81</v>
      </c>
      <c r="AW348" s="14" t="s">
        <v>33</v>
      </c>
      <c r="AX348" s="14" t="s">
        <v>72</v>
      </c>
      <c r="AY348" s="254" t="s">
        <v>295</v>
      </c>
    </row>
    <row r="349" s="14" customFormat="1">
      <c r="A349" s="14"/>
      <c r="B349" s="244"/>
      <c r="C349" s="245"/>
      <c r="D349" s="235" t="s">
        <v>307</v>
      </c>
      <c r="E349" s="246" t="s">
        <v>21</v>
      </c>
      <c r="F349" s="247" t="s">
        <v>2537</v>
      </c>
      <c r="G349" s="245"/>
      <c r="H349" s="248">
        <v>12.9</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307</v>
      </c>
      <c r="AU349" s="254" t="s">
        <v>81</v>
      </c>
      <c r="AV349" s="14" t="s">
        <v>81</v>
      </c>
      <c r="AW349" s="14" t="s">
        <v>33</v>
      </c>
      <c r="AX349" s="14" t="s">
        <v>72</v>
      </c>
      <c r="AY349" s="254" t="s">
        <v>295</v>
      </c>
    </row>
    <row r="350" s="15" customFormat="1">
      <c r="A350" s="15"/>
      <c r="B350" s="255"/>
      <c r="C350" s="256"/>
      <c r="D350" s="235" t="s">
        <v>307</v>
      </c>
      <c r="E350" s="257" t="s">
        <v>21</v>
      </c>
      <c r="F350" s="258" t="s">
        <v>312</v>
      </c>
      <c r="G350" s="256"/>
      <c r="H350" s="259">
        <v>16.879999999999999</v>
      </c>
      <c r="I350" s="260"/>
      <c r="J350" s="256"/>
      <c r="K350" s="256"/>
      <c r="L350" s="261"/>
      <c r="M350" s="262"/>
      <c r="N350" s="263"/>
      <c r="O350" s="263"/>
      <c r="P350" s="263"/>
      <c r="Q350" s="263"/>
      <c r="R350" s="263"/>
      <c r="S350" s="263"/>
      <c r="T350" s="264"/>
      <c r="U350" s="15"/>
      <c r="V350" s="15"/>
      <c r="W350" s="15"/>
      <c r="X350" s="15"/>
      <c r="Y350" s="15"/>
      <c r="Z350" s="15"/>
      <c r="AA350" s="15"/>
      <c r="AB350" s="15"/>
      <c r="AC350" s="15"/>
      <c r="AD350" s="15"/>
      <c r="AE350" s="15"/>
      <c r="AT350" s="265" t="s">
        <v>307</v>
      </c>
      <c r="AU350" s="265" t="s">
        <v>81</v>
      </c>
      <c r="AV350" s="15" t="s">
        <v>303</v>
      </c>
      <c r="AW350" s="15" t="s">
        <v>33</v>
      </c>
      <c r="AX350" s="15" t="s">
        <v>79</v>
      </c>
      <c r="AY350" s="265" t="s">
        <v>295</v>
      </c>
    </row>
    <row r="351" s="2" customFormat="1" ht="24.15" customHeight="1">
      <c r="A351" s="40"/>
      <c r="B351" s="41"/>
      <c r="C351" s="286" t="s">
        <v>1440</v>
      </c>
      <c r="D351" s="286" t="s">
        <v>947</v>
      </c>
      <c r="E351" s="287" t="s">
        <v>1562</v>
      </c>
      <c r="F351" s="288" t="s">
        <v>1563</v>
      </c>
      <c r="G351" s="289" t="s">
        <v>301</v>
      </c>
      <c r="H351" s="290">
        <v>18.568000000000001</v>
      </c>
      <c r="I351" s="291"/>
      <c r="J351" s="292">
        <f>ROUND(I351*H351,2)</f>
        <v>0</v>
      </c>
      <c r="K351" s="288" t="s">
        <v>523</v>
      </c>
      <c r="L351" s="293"/>
      <c r="M351" s="294" t="s">
        <v>21</v>
      </c>
      <c r="N351" s="295" t="s">
        <v>43</v>
      </c>
      <c r="O351" s="86"/>
      <c r="P351" s="224">
        <f>O351*H351</f>
        <v>0</v>
      </c>
      <c r="Q351" s="224">
        <v>0.00264</v>
      </c>
      <c r="R351" s="224">
        <f>Q351*H351</f>
        <v>0.049019520000000004</v>
      </c>
      <c r="S351" s="224">
        <v>0</v>
      </c>
      <c r="T351" s="225">
        <f>S351*H351</f>
        <v>0</v>
      </c>
      <c r="U351" s="40"/>
      <c r="V351" s="40"/>
      <c r="W351" s="40"/>
      <c r="X351" s="40"/>
      <c r="Y351" s="40"/>
      <c r="Z351" s="40"/>
      <c r="AA351" s="40"/>
      <c r="AB351" s="40"/>
      <c r="AC351" s="40"/>
      <c r="AD351" s="40"/>
      <c r="AE351" s="40"/>
      <c r="AR351" s="226" t="s">
        <v>997</v>
      </c>
      <c r="AT351" s="226" t="s">
        <v>947</v>
      </c>
      <c r="AU351" s="226" t="s">
        <v>81</v>
      </c>
      <c r="AY351" s="19" t="s">
        <v>295</v>
      </c>
      <c r="BE351" s="227">
        <f>IF(N351="základní",J351,0)</f>
        <v>0</v>
      </c>
      <c r="BF351" s="227">
        <f>IF(N351="snížená",J351,0)</f>
        <v>0</v>
      </c>
      <c r="BG351" s="227">
        <f>IF(N351="zákl. přenesená",J351,0)</f>
        <v>0</v>
      </c>
      <c r="BH351" s="227">
        <f>IF(N351="sníž. přenesená",J351,0)</f>
        <v>0</v>
      </c>
      <c r="BI351" s="227">
        <f>IF(N351="nulová",J351,0)</f>
        <v>0</v>
      </c>
      <c r="BJ351" s="19" t="s">
        <v>79</v>
      </c>
      <c r="BK351" s="227">
        <f>ROUND(I351*H351,2)</f>
        <v>0</v>
      </c>
      <c r="BL351" s="19" t="s">
        <v>373</v>
      </c>
      <c r="BM351" s="226" t="s">
        <v>2726</v>
      </c>
    </row>
    <row r="352" s="14" customFormat="1">
      <c r="A352" s="14"/>
      <c r="B352" s="244"/>
      <c r="C352" s="245"/>
      <c r="D352" s="235" t="s">
        <v>307</v>
      </c>
      <c r="E352" s="246" t="s">
        <v>21</v>
      </c>
      <c r="F352" s="247" t="s">
        <v>2624</v>
      </c>
      <c r="G352" s="245"/>
      <c r="H352" s="248">
        <v>16.879999999999999</v>
      </c>
      <c r="I352" s="249"/>
      <c r="J352" s="245"/>
      <c r="K352" s="245"/>
      <c r="L352" s="250"/>
      <c r="M352" s="251"/>
      <c r="N352" s="252"/>
      <c r="O352" s="252"/>
      <c r="P352" s="252"/>
      <c r="Q352" s="252"/>
      <c r="R352" s="252"/>
      <c r="S352" s="252"/>
      <c r="T352" s="253"/>
      <c r="U352" s="14"/>
      <c r="V352" s="14"/>
      <c r="W352" s="14"/>
      <c r="X352" s="14"/>
      <c r="Y352" s="14"/>
      <c r="Z352" s="14"/>
      <c r="AA352" s="14"/>
      <c r="AB352" s="14"/>
      <c r="AC352" s="14"/>
      <c r="AD352" s="14"/>
      <c r="AE352" s="14"/>
      <c r="AT352" s="254" t="s">
        <v>307</v>
      </c>
      <c r="AU352" s="254" t="s">
        <v>81</v>
      </c>
      <c r="AV352" s="14" t="s">
        <v>81</v>
      </c>
      <c r="AW352" s="14" t="s">
        <v>33</v>
      </c>
      <c r="AX352" s="14" t="s">
        <v>72</v>
      </c>
      <c r="AY352" s="254" t="s">
        <v>295</v>
      </c>
    </row>
    <row r="353" s="15" customFormat="1">
      <c r="A353" s="15"/>
      <c r="B353" s="255"/>
      <c r="C353" s="256"/>
      <c r="D353" s="235" t="s">
        <v>307</v>
      </c>
      <c r="E353" s="257" t="s">
        <v>21</v>
      </c>
      <c r="F353" s="258" t="s">
        <v>312</v>
      </c>
      <c r="G353" s="256"/>
      <c r="H353" s="259">
        <v>16.879999999999999</v>
      </c>
      <c r="I353" s="260"/>
      <c r="J353" s="256"/>
      <c r="K353" s="256"/>
      <c r="L353" s="261"/>
      <c r="M353" s="262"/>
      <c r="N353" s="263"/>
      <c r="O353" s="263"/>
      <c r="P353" s="263"/>
      <c r="Q353" s="263"/>
      <c r="R353" s="263"/>
      <c r="S353" s="263"/>
      <c r="T353" s="264"/>
      <c r="U353" s="15"/>
      <c r="V353" s="15"/>
      <c r="W353" s="15"/>
      <c r="X353" s="15"/>
      <c r="Y353" s="15"/>
      <c r="Z353" s="15"/>
      <c r="AA353" s="15"/>
      <c r="AB353" s="15"/>
      <c r="AC353" s="15"/>
      <c r="AD353" s="15"/>
      <c r="AE353" s="15"/>
      <c r="AT353" s="265" t="s">
        <v>307</v>
      </c>
      <c r="AU353" s="265" t="s">
        <v>81</v>
      </c>
      <c r="AV353" s="15" t="s">
        <v>303</v>
      </c>
      <c r="AW353" s="15" t="s">
        <v>33</v>
      </c>
      <c r="AX353" s="15" t="s">
        <v>79</v>
      </c>
      <c r="AY353" s="265" t="s">
        <v>295</v>
      </c>
    </row>
    <row r="354" s="14" customFormat="1">
      <c r="A354" s="14"/>
      <c r="B354" s="244"/>
      <c r="C354" s="245"/>
      <c r="D354" s="235" t="s">
        <v>307</v>
      </c>
      <c r="E354" s="245"/>
      <c r="F354" s="247" t="s">
        <v>2625</v>
      </c>
      <c r="G354" s="245"/>
      <c r="H354" s="248">
        <v>18.568000000000001</v>
      </c>
      <c r="I354" s="249"/>
      <c r="J354" s="245"/>
      <c r="K354" s="245"/>
      <c r="L354" s="250"/>
      <c r="M354" s="251"/>
      <c r="N354" s="252"/>
      <c r="O354" s="252"/>
      <c r="P354" s="252"/>
      <c r="Q354" s="252"/>
      <c r="R354" s="252"/>
      <c r="S354" s="252"/>
      <c r="T354" s="253"/>
      <c r="U354" s="14"/>
      <c r="V354" s="14"/>
      <c r="W354" s="14"/>
      <c r="X354" s="14"/>
      <c r="Y354" s="14"/>
      <c r="Z354" s="14"/>
      <c r="AA354" s="14"/>
      <c r="AB354" s="14"/>
      <c r="AC354" s="14"/>
      <c r="AD354" s="14"/>
      <c r="AE354" s="14"/>
      <c r="AT354" s="254" t="s">
        <v>307</v>
      </c>
      <c r="AU354" s="254" t="s">
        <v>81</v>
      </c>
      <c r="AV354" s="14" t="s">
        <v>81</v>
      </c>
      <c r="AW354" s="14" t="s">
        <v>4</v>
      </c>
      <c r="AX354" s="14" t="s">
        <v>79</v>
      </c>
      <c r="AY354" s="254" t="s">
        <v>295</v>
      </c>
    </row>
    <row r="355" s="2" customFormat="1" ht="24.15" customHeight="1">
      <c r="A355" s="40"/>
      <c r="B355" s="41"/>
      <c r="C355" s="215" t="s">
        <v>1444</v>
      </c>
      <c r="D355" s="215" t="s">
        <v>298</v>
      </c>
      <c r="E355" s="216" t="s">
        <v>1567</v>
      </c>
      <c r="F355" s="217" t="s">
        <v>1568</v>
      </c>
      <c r="G355" s="218" t="s">
        <v>328</v>
      </c>
      <c r="H355" s="219">
        <v>15.192</v>
      </c>
      <c r="I355" s="220"/>
      <c r="J355" s="221">
        <f>ROUND(I355*H355,2)</f>
        <v>0</v>
      </c>
      <c r="K355" s="217" t="s">
        <v>523</v>
      </c>
      <c r="L355" s="46"/>
      <c r="M355" s="222" t="s">
        <v>21</v>
      </c>
      <c r="N355" s="223" t="s">
        <v>43</v>
      </c>
      <c r="O355" s="86"/>
      <c r="P355" s="224">
        <f>O355*H355</f>
        <v>0</v>
      </c>
      <c r="Q355" s="224">
        <v>0.01</v>
      </c>
      <c r="R355" s="224">
        <f>Q355*H355</f>
        <v>0.15192</v>
      </c>
      <c r="S355" s="224">
        <v>0</v>
      </c>
      <c r="T355" s="225">
        <f>S355*H355</f>
        <v>0</v>
      </c>
      <c r="U355" s="40"/>
      <c r="V355" s="40"/>
      <c r="W355" s="40"/>
      <c r="X355" s="40"/>
      <c r="Y355" s="40"/>
      <c r="Z355" s="40"/>
      <c r="AA355" s="40"/>
      <c r="AB355" s="40"/>
      <c r="AC355" s="40"/>
      <c r="AD355" s="40"/>
      <c r="AE355" s="40"/>
      <c r="AR355" s="226" t="s">
        <v>373</v>
      </c>
      <c r="AT355" s="226" t="s">
        <v>298</v>
      </c>
      <c r="AU355" s="226" t="s">
        <v>81</v>
      </c>
      <c r="AY355" s="19" t="s">
        <v>295</v>
      </c>
      <c r="BE355" s="227">
        <f>IF(N355="základní",J355,0)</f>
        <v>0</v>
      </c>
      <c r="BF355" s="227">
        <f>IF(N355="snížená",J355,0)</f>
        <v>0</v>
      </c>
      <c r="BG355" s="227">
        <f>IF(N355="zákl. přenesená",J355,0)</f>
        <v>0</v>
      </c>
      <c r="BH355" s="227">
        <f>IF(N355="sníž. přenesená",J355,0)</f>
        <v>0</v>
      </c>
      <c r="BI355" s="227">
        <f>IF(N355="nulová",J355,0)</f>
        <v>0</v>
      </c>
      <c r="BJ355" s="19" t="s">
        <v>79</v>
      </c>
      <c r="BK355" s="227">
        <f>ROUND(I355*H355,2)</f>
        <v>0</v>
      </c>
      <c r="BL355" s="19" t="s">
        <v>373</v>
      </c>
      <c r="BM355" s="226" t="s">
        <v>2727</v>
      </c>
    </row>
    <row r="356" s="14" customFormat="1">
      <c r="A356" s="14"/>
      <c r="B356" s="244"/>
      <c r="C356" s="245"/>
      <c r="D356" s="235" t="s">
        <v>307</v>
      </c>
      <c r="E356" s="246" t="s">
        <v>21</v>
      </c>
      <c r="F356" s="247" t="s">
        <v>2627</v>
      </c>
      <c r="G356" s="245"/>
      <c r="H356" s="248">
        <v>15.192</v>
      </c>
      <c r="I356" s="249"/>
      <c r="J356" s="245"/>
      <c r="K356" s="245"/>
      <c r="L356" s="250"/>
      <c r="M356" s="251"/>
      <c r="N356" s="252"/>
      <c r="O356" s="252"/>
      <c r="P356" s="252"/>
      <c r="Q356" s="252"/>
      <c r="R356" s="252"/>
      <c r="S356" s="252"/>
      <c r="T356" s="253"/>
      <c r="U356" s="14"/>
      <c r="V356" s="14"/>
      <c r="W356" s="14"/>
      <c r="X356" s="14"/>
      <c r="Y356" s="14"/>
      <c r="Z356" s="14"/>
      <c r="AA356" s="14"/>
      <c r="AB356" s="14"/>
      <c r="AC356" s="14"/>
      <c r="AD356" s="14"/>
      <c r="AE356" s="14"/>
      <c r="AT356" s="254" t="s">
        <v>307</v>
      </c>
      <c r="AU356" s="254" t="s">
        <v>81</v>
      </c>
      <c r="AV356" s="14" t="s">
        <v>81</v>
      </c>
      <c r="AW356" s="14" t="s">
        <v>33</v>
      </c>
      <c r="AX356" s="14" t="s">
        <v>72</v>
      </c>
      <c r="AY356" s="254" t="s">
        <v>295</v>
      </c>
    </row>
    <row r="357" s="15" customFormat="1">
      <c r="A357" s="15"/>
      <c r="B357" s="255"/>
      <c r="C357" s="256"/>
      <c r="D357" s="235" t="s">
        <v>307</v>
      </c>
      <c r="E357" s="257" t="s">
        <v>21</v>
      </c>
      <c r="F357" s="258" t="s">
        <v>312</v>
      </c>
      <c r="G357" s="256"/>
      <c r="H357" s="259">
        <v>15.192</v>
      </c>
      <c r="I357" s="260"/>
      <c r="J357" s="256"/>
      <c r="K357" s="256"/>
      <c r="L357" s="261"/>
      <c r="M357" s="262"/>
      <c r="N357" s="263"/>
      <c r="O357" s="263"/>
      <c r="P357" s="263"/>
      <c r="Q357" s="263"/>
      <c r="R357" s="263"/>
      <c r="S357" s="263"/>
      <c r="T357" s="264"/>
      <c r="U357" s="15"/>
      <c r="V357" s="15"/>
      <c r="W357" s="15"/>
      <c r="X357" s="15"/>
      <c r="Y357" s="15"/>
      <c r="Z357" s="15"/>
      <c r="AA357" s="15"/>
      <c r="AB357" s="15"/>
      <c r="AC357" s="15"/>
      <c r="AD357" s="15"/>
      <c r="AE357" s="15"/>
      <c r="AT357" s="265" t="s">
        <v>307</v>
      </c>
      <c r="AU357" s="265" t="s">
        <v>81</v>
      </c>
      <c r="AV357" s="15" t="s">
        <v>303</v>
      </c>
      <c r="AW357" s="15" t="s">
        <v>33</v>
      </c>
      <c r="AX357" s="15" t="s">
        <v>79</v>
      </c>
      <c r="AY357" s="265" t="s">
        <v>295</v>
      </c>
    </row>
    <row r="358" s="2" customFormat="1" ht="16.5" customHeight="1">
      <c r="A358" s="40"/>
      <c r="B358" s="41"/>
      <c r="C358" s="215" t="s">
        <v>1448</v>
      </c>
      <c r="D358" s="215" t="s">
        <v>298</v>
      </c>
      <c r="E358" s="216" t="s">
        <v>1138</v>
      </c>
      <c r="F358" s="217" t="s">
        <v>1139</v>
      </c>
      <c r="G358" s="218" t="s">
        <v>328</v>
      </c>
      <c r="H358" s="219">
        <v>1</v>
      </c>
      <c r="I358" s="220"/>
      <c r="J358" s="221">
        <f>ROUND(I358*H358,2)</f>
        <v>0</v>
      </c>
      <c r="K358" s="217" t="s">
        <v>302</v>
      </c>
      <c r="L358" s="46"/>
      <c r="M358" s="222" t="s">
        <v>21</v>
      </c>
      <c r="N358" s="223" t="s">
        <v>43</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303</v>
      </c>
      <c r="AT358" s="226" t="s">
        <v>298</v>
      </c>
      <c r="AU358" s="226" t="s">
        <v>81</v>
      </c>
      <c r="AY358" s="19" t="s">
        <v>295</v>
      </c>
      <c r="BE358" s="227">
        <f>IF(N358="základní",J358,0)</f>
        <v>0</v>
      </c>
      <c r="BF358" s="227">
        <f>IF(N358="snížená",J358,0)</f>
        <v>0</v>
      </c>
      <c r="BG358" s="227">
        <f>IF(N358="zákl. přenesená",J358,0)</f>
        <v>0</v>
      </c>
      <c r="BH358" s="227">
        <f>IF(N358="sníž. přenesená",J358,0)</f>
        <v>0</v>
      </c>
      <c r="BI358" s="227">
        <f>IF(N358="nulová",J358,0)</f>
        <v>0</v>
      </c>
      <c r="BJ358" s="19" t="s">
        <v>79</v>
      </c>
      <c r="BK358" s="227">
        <f>ROUND(I358*H358,2)</f>
        <v>0</v>
      </c>
      <c r="BL358" s="19" t="s">
        <v>303</v>
      </c>
      <c r="BM358" s="226" t="s">
        <v>2728</v>
      </c>
    </row>
    <row r="359" s="2" customFormat="1">
      <c r="A359" s="40"/>
      <c r="B359" s="41"/>
      <c r="C359" s="42"/>
      <c r="D359" s="228" t="s">
        <v>305</v>
      </c>
      <c r="E359" s="42"/>
      <c r="F359" s="229" t="s">
        <v>1141</v>
      </c>
      <c r="G359" s="42"/>
      <c r="H359" s="42"/>
      <c r="I359" s="230"/>
      <c r="J359" s="42"/>
      <c r="K359" s="42"/>
      <c r="L359" s="46"/>
      <c r="M359" s="231"/>
      <c r="N359" s="232"/>
      <c r="O359" s="86"/>
      <c r="P359" s="86"/>
      <c r="Q359" s="86"/>
      <c r="R359" s="86"/>
      <c r="S359" s="86"/>
      <c r="T359" s="87"/>
      <c r="U359" s="40"/>
      <c r="V359" s="40"/>
      <c r="W359" s="40"/>
      <c r="X359" s="40"/>
      <c r="Y359" s="40"/>
      <c r="Z359" s="40"/>
      <c r="AA359" s="40"/>
      <c r="AB359" s="40"/>
      <c r="AC359" s="40"/>
      <c r="AD359" s="40"/>
      <c r="AE359" s="40"/>
      <c r="AT359" s="19" t="s">
        <v>305</v>
      </c>
      <c r="AU359" s="19" t="s">
        <v>81</v>
      </c>
    </row>
    <row r="360" s="13" customFormat="1">
      <c r="A360" s="13"/>
      <c r="B360" s="233"/>
      <c r="C360" s="234"/>
      <c r="D360" s="235" t="s">
        <v>307</v>
      </c>
      <c r="E360" s="236" t="s">
        <v>21</v>
      </c>
      <c r="F360" s="237" t="s">
        <v>1142</v>
      </c>
      <c r="G360" s="234"/>
      <c r="H360" s="236" t="s">
        <v>21</v>
      </c>
      <c r="I360" s="238"/>
      <c r="J360" s="234"/>
      <c r="K360" s="234"/>
      <c r="L360" s="239"/>
      <c r="M360" s="240"/>
      <c r="N360" s="241"/>
      <c r="O360" s="241"/>
      <c r="P360" s="241"/>
      <c r="Q360" s="241"/>
      <c r="R360" s="241"/>
      <c r="S360" s="241"/>
      <c r="T360" s="242"/>
      <c r="U360" s="13"/>
      <c r="V360" s="13"/>
      <c r="W360" s="13"/>
      <c r="X360" s="13"/>
      <c r="Y360" s="13"/>
      <c r="Z360" s="13"/>
      <c r="AA360" s="13"/>
      <c r="AB360" s="13"/>
      <c r="AC360" s="13"/>
      <c r="AD360" s="13"/>
      <c r="AE360" s="13"/>
      <c r="AT360" s="243" t="s">
        <v>307</v>
      </c>
      <c r="AU360" s="243" t="s">
        <v>81</v>
      </c>
      <c r="AV360" s="13" t="s">
        <v>79</v>
      </c>
      <c r="AW360" s="13" t="s">
        <v>33</v>
      </c>
      <c r="AX360" s="13" t="s">
        <v>72</v>
      </c>
      <c r="AY360" s="243" t="s">
        <v>295</v>
      </c>
    </row>
    <row r="361" s="14" customFormat="1">
      <c r="A361" s="14"/>
      <c r="B361" s="244"/>
      <c r="C361" s="245"/>
      <c r="D361" s="235" t="s">
        <v>307</v>
      </c>
      <c r="E361" s="246" t="s">
        <v>21</v>
      </c>
      <c r="F361" s="247" t="s">
        <v>2490</v>
      </c>
      <c r="G361" s="245"/>
      <c r="H361" s="248">
        <v>1</v>
      </c>
      <c r="I361" s="249"/>
      <c r="J361" s="245"/>
      <c r="K361" s="245"/>
      <c r="L361" s="250"/>
      <c r="M361" s="251"/>
      <c r="N361" s="252"/>
      <c r="O361" s="252"/>
      <c r="P361" s="252"/>
      <c r="Q361" s="252"/>
      <c r="R361" s="252"/>
      <c r="S361" s="252"/>
      <c r="T361" s="253"/>
      <c r="U361" s="14"/>
      <c r="V361" s="14"/>
      <c r="W361" s="14"/>
      <c r="X361" s="14"/>
      <c r="Y361" s="14"/>
      <c r="Z361" s="14"/>
      <c r="AA361" s="14"/>
      <c r="AB361" s="14"/>
      <c r="AC361" s="14"/>
      <c r="AD361" s="14"/>
      <c r="AE361" s="14"/>
      <c r="AT361" s="254" t="s">
        <v>307</v>
      </c>
      <c r="AU361" s="254" t="s">
        <v>81</v>
      </c>
      <c r="AV361" s="14" t="s">
        <v>81</v>
      </c>
      <c r="AW361" s="14" t="s">
        <v>33</v>
      </c>
      <c r="AX361" s="14" t="s">
        <v>72</v>
      </c>
      <c r="AY361" s="254" t="s">
        <v>295</v>
      </c>
    </row>
    <row r="362" s="15" customFormat="1">
      <c r="A362" s="15"/>
      <c r="B362" s="255"/>
      <c r="C362" s="256"/>
      <c r="D362" s="235" t="s">
        <v>307</v>
      </c>
      <c r="E362" s="257" t="s">
        <v>21</v>
      </c>
      <c r="F362" s="258" t="s">
        <v>312</v>
      </c>
      <c r="G362" s="256"/>
      <c r="H362" s="259">
        <v>1</v>
      </c>
      <c r="I362" s="260"/>
      <c r="J362" s="256"/>
      <c r="K362" s="256"/>
      <c r="L362" s="261"/>
      <c r="M362" s="262"/>
      <c r="N362" s="263"/>
      <c r="O362" s="263"/>
      <c r="P362" s="263"/>
      <c r="Q362" s="263"/>
      <c r="R362" s="263"/>
      <c r="S362" s="263"/>
      <c r="T362" s="264"/>
      <c r="U362" s="15"/>
      <c r="V362" s="15"/>
      <c r="W362" s="15"/>
      <c r="X362" s="15"/>
      <c r="Y362" s="15"/>
      <c r="Z362" s="15"/>
      <c r="AA362" s="15"/>
      <c r="AB362" s="15"/>
      <c r="AC362" s="15"/>
      <c r="AD362" s="15"/>
      <c r="AE362" s="15"/>
      <c r="AT362" s="265" t="s">
        <v>307</v>
      </c>
      <c r="AU362" s="265" t="s">
        <v>81</v>
      </c>
      <c r="AV362" s="15" t="s">
        <v>303</v>
      </c>
      <c r="AW362" s="15" t="s">
        <v>33</v>
      </c>
      <c r="AX362" s="15" t="s">
        <v>79</v>
      </c>
      <c r="AY362" s="265" t="s">
        <v>295</v>
      </c>
    </row>
    <row r="363" s="2" customFormat="1" ht="16.5" customHeight="1">
      <c r="A363" s="40"/>
      <c r="B363" s="41"/>
      <c r="C363" s="286" t="s">
        <v>1453</v>
      </c>
      <c r="D363" s="286" t="s">
        <v>947</v>
      </c>
      <c r="E363" s="287" t="s">
        <v>1145</v>
      </c>
      <c r="F363" s="288" t="s">
        <v>1146</v>
      </c>
      <c r="G363" s="289" t="s">
        <v>328</v>
      </c>
      <c r="H363" s="290">
        <v>1.02</v>
      </c>
      <c r="I363" s="291"/>
      <c r="J363" s="292">
        <f>ROUND(I363*H363,2)</f>
        <v>0</v>
      </c>
      <c r="K363" s="288" t="s">
        <v>302</v>
      </c>
      <c r="L363" s="293"/>
      <c r="M363" s="294" t="s">
        <v>21</v>
      </c>
      <c r="N363" s="295" t="s">
        <v>43</v>
      </c>
      <c r="O363" s="86"/>
      <c r="P363" s="224">
        <f>O363*H363</f>
        <v>0</v>
      </c>
      <c r="Q363" s="224">
        <v>0.00017000000000000001</v>
      </c>
      <c r="R363" s="224">
        <f>Q363*H363</f>
        <v>0.00017340000000000001</v>
      </c>
      <c r="S363" s="224">
        <v>0</v>
      </c>
      <c r="T363" s="225">
        <f>S363*H363</f>
        <v>0</v>
      </c>
      <c r="U363" s="40"/>
      <c r="V363" s="40"/>
      <c r="W363" s="40"/>
      <c r="X363" s="40"/>
      <c r="Y363" s="40"/>
      <c r="Z363" s="40"/>
      <c r="AA363" s="40"/>
      <c r="AB363" s="40"/>
      <c r="AC363" s="40"/>
      <c r="AD363" s="40"/>
      <c r="AE363" s="40"/>
      <c r="AR363" s="226" t="s">
        <v>351</v>
      </c>
      <c r="AT363" s="226" t="s">
        <v>947</v>
      </c>
      <c r="AU363" s="226" t="s">
        <v>81</v>
      </c>
      <c r="AY363" s="19" t="s">
        <v>295</v>
      </c>
      <c r="BE363" s="227">
        <f>IF(N363="základní",J363,0)</f>
        <v>0</v>
      </c>
      <c r="BF363" s="227">
        <f>IF(N363="snížená",J363,0)</f>
        <v>0</v>
      </c>
      <c r="BG363" s="227">
        <f>IF(N363="zákl. přenesená",J363,0)</f>
        <v>0</v>
      </c>
      <c r="BH363" s="227">
        <f>IF(N363="sníž. přenesená",J363,0)</f>
        <v>0</v>
      </c>
      <c r="BI363" s="227">
        <f>IF(N363="nulová",J363,0)</f>
        <v>0</v>
      </c>
      <c r="BJ363" s="19" t="s">
        <v>79</v>
      </c>
      <c r="BK363" s="227">
        <f>ROUND(I363*H363,2)</f>
        <v>0</v>
      </c>
      <c r="BL363" s="19" t="s">
        <v>303</v>
      </c>
      <c r="BM363" s="226" t="s">
        <v>2729</v>
      </c>
    </row>
    <row r="364" s="14" customFormat="1">
      <c r="A364" s="14"/>
      <c r="B364" s="244"/>
      <c r="C364" s="245"/>
      <c r="D364" s="235" t="s">
        <v>307</v>
      </c>
      <c r="E364" s="245"/>
      <c r="F364" s="247" t="s">
        <v>1148</v>
      </c>
      <c r="G364" s="245"/>
      <c r="H364" s="248">
        <v>1.02</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307</v>
      </c>
      <c r="AU364" s="254" t="s">
        <v>81</v>
      </c>
      <c r="AV364" s="14" t="s">
        <v>81</v>
      </c>
      <c r="AW364" s="14" t="s">
        <v>4</v>
      </c>
      <c r="AX364" s="14" t="s">
        <v>79</v>
      </c>
      <c r="AY364" s="254" t="s">
        <v>295</v>
      </c>
    </row>
    <row r="365" s="2" customFormat="1" ht="24.15" customHeight="1">
      <c r="A365" s="40"/>
      <c r="B365" s="41"/>
      <c r="C365" s="215" t="s">
        <v>1459</v>
      </c>
      <c r="D365" s="215" t="s">
        <v>298</v>
      </c>
      <c r="E365" s="216" t="s">
        <v>1150</v>
      </c>
      <c r="F365" s="217" t="s">
        <v>1151</v>
      </c>
      <c r="G365" s="218" t="s">
        <v>301</v>
      </c>
      <c r="H365" s="219">
        <v>16.879999999999999</v>
      </c>
      <c r="I365" s="220"/>
      <c r="J365" s="221">
        <f>ROUND(I365*H365,2)</f>
        <v>0</v>
      </c>
      <c r="K365" s="217" t="s">
        <v>302</v>
      </c>
      <c r="L365" s="46"/>
      <c r="M365" s="222" t="s">
        <v>21</v>
      </c>
      <c r="N365" s="223" t="s">
        <v>43</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373</v>
      </c>
      <c r="AT365" s="226" t="s">
        <v>298</v>
      </c>
      <c r="AU365" s="226" t="s">
        <v>81</v>
      </c>
      <c r="AY365" s="19" t="s">
        <v>295</v>
      </c>
      <c r="BE365" s="227">
        <f>IF(N365="základní",J365,0)</f>
        <v>0</v>
      </c>
      <c r="BF365" s="227">
        <f>IF(N365="snížená",J365,0)</f>
        <v>0</v>
      </c>
      <c r="BG365" s="227">
        <f>IF(N365="zákl. přenesená",J365,0)</f>
        <v>0</v>
      </c>
      <c r="BH365" s="227">
        <f>IF(N365="sníž. přenesená",J365,0)</f>
        <v>0</v>
      </c>
      <c r="BI365" s="227">
        <f>IF(N365="nulová",J365,0)</f>
        <v>0</v>
      </c>
      <c r="BJ365" s="19" t="s">
        <v>79</v>
      </c>
      <c r="BK365" s="227">
        <f>ROUND(I365*H365,2)</f>
        <v>0</v>
      </c>
      <c r="BL365" s="19" t="s">
        <v>373</v>
      </c>
      <c r="BM365" s="226" t="s">
        <v>2730</v>
      </c>
    </row>
    <row r="366" s="2" customFormat="1">
      <c r="A366" s="40"/>
      <c r="B366" s="41"/>
      <c r="C366" s="42"/>
      <c r="D366" s="228" t="s">
        <v>305</v>
      </c>
      <c r="E366" s="42"/>
      <c r="F366" s="229" t="s">
        <v>1153</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305</v>
      </c>
      <c r="AU366" s="19" t="s">
        <v>81</v>
      </c>
    </row>
    <row r="367" s="14" customFormat="1">
      <c r="A367" s="14"/>
      <c r="B367" s="244"/>
      <c r="C367" s="245"/>
      <c r="D367" s="235" t="s">
        <v>307</v>
      </c>
      <c r="E367" s="246" t="s">
        <v>21</v>
      </c>
      <c r="F367" s="247" t="s">
        <v>2532</v>
      </c>
      <c r="G367" s="245"/>
      <c r="H367" s="248">
        <v>3.98</v>
      </c>
      <c r="I367" s="249"/>
      <c r="J367" s="245"/>
      <c r="K367" s="245"/>
      <c r="L367" s="250"/>
      <c r="M367" s="251"/>
      <c r="N367" s="252"/>
      <c r="O367" s="252"/>
      <c r="P367" s="252"/>
      <c r="Q367" s="252"/>
      <c r="R367" s="252"/>
      <c r="S367" s="252"/>
      <c r="T367" s="253"/>
      <c r="U367" s="14"/>
      <c r="V367" s="14"/>
      <c r="W367" s="14"/>
      <c r="X367" s="14"/>
      <c r="Y367" s="14"/>
      <c r="Z367" s="14"/>
      <c r="AA367" s="14"/>
      <c r="AB367" s="14"/>
      <c r="AC367" s="14"/>
      <c r="AD367" s="14"/>
      <c r="AE367" s="14"/>
      <c r="AT367" s="254" t="s">
        <v>307</v>
      </c>
      <c r="AU367" s="254" t="s">
        <v>81</v>
      </c>
      <c r="AV367" s="14" t="s">
        <v>81</v>
      </c>
      <c r="AW367" s="14" t="s">
        <v>33</v>
      </c>
      <c r="AX367" s="14" t="s">
        <v>72</v>
      </c>
      <c r="AY367" s="254" t="s">
        <v>295</v>
      </c>
    </row>
    <row r="368" s="14" customFormat="1">
      <c r="A368" s="14"/>
      <c r="B368" s="244"/>
      <c r="C368" s="245"/>
      <c r="D368" s="235" t="s">
        <v>307</v>
      </c>
      <c r="E368" s="246" t="s">
        <v>21</v>
      </c>
      <c r="F368" s="247" t="s">
        <v>2537</v>
      </c>
      <c r="G368" s="245"/>
      <c r="H368" s="248">
        <v>12.9</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307</v>
      </c>
      <c r="AU368" s="254" t="s">
        <v>81</v>
      </c>
      <c r="AV368" s="14" t="s">
        <v>81</v>
      </c>
      <c r="AW368" s="14" t="s">
        <v>33</v>
      </c>
      <c r="AX368" s="14" t="s">
        <v>72</v>
      </c>
      <c r="AY368" s="254" t="s">
        <v>295</v>
      </c>
    </row>
    <row r="369" s="15" customFormat="1">
      <c r="A369" s="15"/>
      <c r="B369" s="255"/>
      <c r="C369" s="256"/>
      <c r="D369" s="235" t="s">
        <v>307</v>
      </c>
      <c r="E369" s="257" t="s">
        <v>21</v>
      </c>
      <c r="F369" s="258" t="s">
        <v>312</v>
      </c>
      <c r="G369" s="256"/>
      <c r="H369" s="259">
        <v>16.879999999999999</v>
      </c>
      <c r="I369" s="260"/>
      <c r="J369" s="256"/>
      <c r="K369" s="256"/>
      <c r="L369" s="261"/>
      <c r="M369" s="262"/>
      <c r="N369" s="263"/>
      <c r="O369" s="263"/>
      <c r="P369" s="263"/>
      <c r="Q369" s="263"/>
      <c r="R369" s="263"/>
      <c r="S369" s="263"/>
      <c r="T369" s="264"/>
      <c r="U369" s="15"/>
      <c r="V369" s="15"/>
      <c r="W369" s="15"/>
      <c r="X369" s="15"/>
      <c r="Y369" s="15"/>
      <c r="Z369" s="15"/>
      <c r="AA369" s="15"/>
      <c r="AB369" s="15"/>
      <c r="AC369" s="15"/>
      <c r="AD369" s="15"/>
      <c r="AE369" s="15"/>
      <c r="AT369" s="265" t="s">
        <v>307</v>
      </c>
      <c r="AU369" s="265" t="s">
        <v>81</v>
      </c>
      <c r="AV369" s="15" t="s">
        <v>303</v>
      </c>
      <c r="AW369" s="15" t="s">
        <v>33</v>
      </c>
      <c r="AX369" s="15" t="s">
        <v>79</v>
      </c>
      <c r="AY369" s="265" t="s">
        <v>295</v>
      </c>
    </row>
    <row r="370" s="2" customFormat="1" ht="49.05" customHeight="1">
      <c r="A370" s="40"/>
      <c r="B370" s="41"/>
      <c r="C370" s="215" t="s">
        <v>1463</v>
      </c>
      <c r="D370" s="215" t="s">
        <v>298</v>
      </c>
      <c r="E370" s="216" t="s">
        <v>1155</v>
      </c>
      <c r="F370" s="217" t="s">
        <v>1156</v>
      </c>
      <c r="G370" s="218" t="s">
        <v>348</v>
      </c>
      <c r="H370" s="219">
        <v>0.33400000000000002</v>
      </c>
      <c r="I370" s="220"/>
      <c r="J370" s="221">
        <f>ROUND(I370*H370,2)</f>
        <v>0</v>
      </c>
      <c r="K370" s="217" t="s">
        <v>302</v>
      </c>
      <c r="L370" s="46"/>
      <c r="M370" s="222" t="s">
        <v>21</v>
      </c>
      <c r="N370" s="223" t="s">
        <v>43</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373</v>
      </c>
      <c r="AT370" s="226" t="s">
        <v>298</v>
      </c>
      <c r="AU370" s="226" t="s">
        <v>81</v>
      </c>
      <c r="AY370" s="19" t="s">
        <v>295</v>
      </c>
      <c r="BE370" s="227">
        <f>IF(N370="základní",J370,0)</f>
        <v>0</v>
      </c>
      <c r="BF370" s="227">
        <f>IF(N370="snížená",J370,0)</f>
        <v>0</v>
      </c>
      <c r="BG370" s="227">
        <f>IF(N370="zákl. přenesená",J370,0)</f>
        <v>0</v>
      </c>
      <c r="BH370" s="227">
        <f>IF(N370="sníž. přenesená",J370,0)</f>
        <v>0</v>
      </c>
      <c r="BI370" s="227">
        <f>IF(N370="nulová",J370,0)</f>
        <v>0</v>
      </c>
      <c r="BJ370" s="19" t="s">
        <v>79</v>
      </c>
      <c r="BK370" s="227">
        <f>ROUND(I370*H370,2)</f>
        <v>0</v>
      </c>
      <c r="BL370" s="19" t="s">
        <v>373</v>
      </c>
      <c r="BM370" s="226" t="s">
        <v>2731</v>
      </c>
    </row>
    <row r="371" s="2" customFormat="1">
      <c r="A371" s="40"/>
      <c r="B371" s="41"/>
      <c r="C371" s="42"/>
      <c r="D371" s="228" t="s">
        <v>305</v>
      </c>
      <c r="E371" s="42"/>
      <c r="F371" s="229" t="s">
        <v>1158</v>
      </c>
      <c r="G371" s="42"/>
      <c r="H371" s="42"/>
      <c r="I371" s="230"/>
      <c r="J371" s="42"/>
      <c r="K371" s="42"/>
      <c r="L371" s="46"/>
      <c r="M371" s="231"/>
      <c r="N371" s="232"/>
      <c r="O371" s="86"/>
      <c r="P371" s="86"/>
      <c r="Q371" s="86"/>
      <c r="R371" s="86"/>
      <c r="S371" s="86"/>
      <c r="T371" s="87"/>
      <c r="U371" s="40"/>
      <c r="V371" s="40"/>
      <c r="W371" s="40"/>
      <c r="X371" s="40"/>
      <c r="Y371" s="40"/>
      <c r="Z371" s="40"/>
      <c r="AA371" s="40"/>
      <c r="AB371" s="40"/>
      <c r="AC371" s="40"/>
      <c r="AD371" s="40"/>
      <c r="AE371" s="40"/>
      <c r="AT371" s="19" t="s">
        <v>305</v>
      </c>
      <c r="AU371" s="19" t="s">
        <v>81</v>
      </c>
    </row>
    <row r="372" s="12" customFormat="1" ht="22.8" customHeight="1">
      <c r="A372" s="12"/>
      <c r="B372" s="199"/>
      <c r="C372" s="200"/>
      <c r="D372" s="201" t="s">
        <v>71</v>
      </c>
      <c r="E372" s="213" t="s">
        <v>1580</v>
      </c>
      <c r="F372" s="213" t="s">
        <v>1581</v>
      </c>
      <c r="G372" s="200"/>
      <c r="H372" s="200"/>
      <c r="I372" s="203"/>
      <c r="J372" s="214">
        <f>BK372</f>
        <v>0</v>
      </c>
      <c r="K372" s="200"/>
      <c r="L372" s="205"/>
      <c r="M372" s="206"/>
      <c r="N372" s="207"/>
      <c r="O372" s="207"/>
      <c r="P372" s="208">
        <f>SUM(P373:P401)</f>
        <v>0</v>
      </c>
      <c r="Q372" s="207"/>
      <c r="R372" s="208">
        <f>SUM(R373:R401)</f>
        <v>0.26001125000000003</v>
      </c>
      <c r="S372" s="207"/>
      <c r="T372" s="209">
        <f>SUM(T373:T401)</f>
        <v>0</v>
      </c>
      <c r="U372" s="12"/>
      <c r="V372" s="12"/>
      <c r="W372" s="12"/>
      <c r="X372" s="12"/>
      <c r="Y372" s="12"/>
      <c r="Z372" s="12"/>
      <c r="AA372" s="12"/>
      <c r="AB372" s="12"/>
      <c r="AC372" s="12"/>
      <c r="AD372" s="12"/>
      <c r="AE372" s="12"/>
      <c r="AR372" s="210" t="s">
        <v>81</v>
      </c>
      <c r="AT372" s="211" t="s">
        <v>71</v>
      </c>
      <c r="AU372" s="211" t="s">
        <v>79</v>
      </c>
      <c r="AY372" s="210" t="s">
        <v>295</v>
      </c>
      <c r="BK372" s="212">
        <f>SUM(BK373:BK401)</f>
        <v>0</v>
      </c>
    </row>
    <row r="373" s="2" customFormat="1" ht="24.15" customHeight="1">
      <c r="A373" s="40"/>
      <c r="B373" s="41"/>
      <c r="C373" s="215" t="s">
        <v>1465</v>
      </c>
      <c r="D373" s="215" t="s">
        <v>298</v>
      </c>
      <c r="E373" s="216" t="s">
        <v>1583</v>
      </c>
      <c r="F373" s="217" t="s">
        <v>1584</v>
      </c>
      <c r="G373" s="218" t="s">
        <v>301</v>
      </c>
      <c r="H373" s="219">
        <v>12.821</v>
      </c>
      <c r="I373" s="220"/>
      <c r="J373" s="221">
        <f>ROUND(I373*H373,2)</f>
        <v>0</v>
      </c>
      <c r="K373" s="217" t="s">
        <v>302</v>
      </c>
      <c r="L373" s="46"/>
      <c r="M373" s="222" t="s">
        <v>21</v>
      </c>
      <c r="N373" s="223" t="s">
        <v>43</v>
      </c>
      <c r="O373" s="86"/>
      <c r="P373" s="224">
        <f>O373*H373</f>
        <v>0</v>
      </c>
      <c r="Q373" s="224">
        <v>0.00029999999999999997</v>
      </c>
      <c r="R373" s="224">
        <f>Q373*H373</f>
        <v>0.0038462999999999995</v>
      </c>
      <c r="S373" s="224">
        <v>0</v>
      </c>
      <c r="T373" s="225">
        <f>S373*H373</f>
        <v>0</v>
      </c>
      <c r="U373" s="40"/>
      <c r="V373" s="40"/>
      <c r="W373" s="40"/>
      <c r="X373" s="40"/>
      <c r="Y373" s="40"/>
      <c r="Z373" s="40"/>
      <c r="AA373" s="40"/>
      <c r="AB373" s="40"/>
      <c r="AC373" s="40"/>
      <c r="AD373" s="40"/>
      <c r="AE373" s="40"/>
      <c r="AR373" s="226" t="s">
        <v>373</v>
      </c>
      <c r="AT373" s="226" t="s">
        <v>298</v>
      </c>
      <c r="AU373" s="226" t="s">
        <v>81</v>
      </c>
      <c r="AY373" s="19" t="s">
        <v>295</v>
      </c>
      <c r="BE373" s="227">
        <f>IF(N373="základní",J373,0)</f>
        <v>0</v>
      </c>
      <c r="BF373" s="227">
        <f>IF(N373="snížená",J373,0)</f>
        <v>0</v>
      </c>
      <c r="BG373" s="227">
        <f>IF(N373="zákl. přenesená",J373,0)</f>
        <v>0</v>
      </c>
      <c r="BH373" s="227">
        <f>IF(N373="sníž. přenesená",J373,0)</f>
        <v>0</v>
      </c>
      <c r="BI373" s="227">
        <f>IF(N373="nulová",J373,0)</f>
        <v>0</v>
      </c>
      <c r="BJ373" s="19" t="s">
        <v>79</v>
      </c>
      <c r="BK373" s="227">
        <f>ROUND(I373*H373,2)</f>
        <v>0</v>
      </c>
      <c r="BL373" s="19" t="s">
        <v>373</v>
      </c>
      <c r="BM373" s="226" t="s">
        <v>2732</v>
      </c>
    </row>
    <row r="374" s="2" customFormat="1">
      <c r="A374" s="40"/>
      <c r="B374" s="41"/>
      <c r="C374" s="42"/>
      <c r="D374" s="228" t="s">
        <v>305</v>
      </c>
      <c r="E374" s="42"/>
      <c r="F374" s="229" t="s">
        <v>1586</v>
      </c>
      <c r="G374" s="42"/>
      <c r="H374" s="42"/>
      <c r="I374" s="230"/>
      <c r="J374" s="42"/>
      <c r="K374" s="42"/>
      <c r="L374" s="46"/>
      <c r="M374" s="231"/>
      <c r="N374" s="232"/>
      <c r="O374" s="86"/>
      <c r="P374" s="86"/>
      <c r="Q374" s="86"/>
      <c r="R374" s="86"/>
      <c r="S374" s="86"/>
      <c r="T374" s="87"/>
      <c r="U374" s="40"/>
      <c r="V374" s="40"/>
      <c r="W374" s="40"/>
      <c r="X374" s="40"/>
      <c r="Y374" s="40"/>
      <c r="Z374" s="40"/>
      <c r="AA374" s="40"/>
      <c r="AB374" s="40"/>
      <c r="AC374" s="40"/>
      <c r="AD374" s="40"/>
      <c r="AE374" s="40"/>
      <c r="AT374" s="19" t="s">
        <v>305</v>
      </c>
      <c r="AU374" s="19" t="s">
        <v>81</v>
      </c>
    </row>
    <row r="375" s="13" customFormat="1">
      <c r="A375" s="13"/>
      <c r="B375" s="233"/>
      <c r="C375" s="234"/>
      <c r="D375" s="235" t="s">
        <v>307</v>
      </c>
      <c r="E375" s="236" t="s">
        <v>21</v>
      </c>
      <c r="F375" s="237" t="s">
        <v>2495</v>
      </c>
      <c r="G375" s="234"/>
      <c r="H375" s="236" t="s">
        <v>21</v>
      </c>
      <c r="I375" s="238"/>
      <c r="J375" s="234"/>
      <c r="K375" s="234"/>
      <c r="L375" s="239"/>
      <c r="M375" s="240"/>
      <c r="N375" s="241"/>
      <c r="O375" s="241"/>
      <c r="P375" s="241"/>
      <c r="Q375" s="241"/>
      <c r="R375" s="241"/>
      <c r="S375" s="241"/>
      <c r="T375" s="242"/>
      <c r="U375" s="13"/>
      <c r="V375" s="13"/>
      <c r="W375" s="13"/>
      <c r="X375" s="13"/>
      <c r="Y375" s="13"/>
      <c r="Z375" s="13"/>
      <c r="AA375" s="13"/>
      <c r="AB375" s="13"/>
      <c r="AC375" s="13"/>
      <c r="AD375" s="13"/>
      <c r="AE375" s="13"/>
      <c r="AT375" s="243" t="s">
        <v>307</v>
      </c>
      <c r="AU375" s="243" t="s">
        <v>81</v>
      </c>
      <c r="AV375" s="13" t="s">
        <v>79</v>
      </c>
      <c r="AW375" s="13" t="s">
        <v>33</v>
      </c>
      <c r="AX375" s="13" t="s">
        <v>72</v>
      </c>
      <c r="AY375" s="243" t="s">
        <v>295</v>
      </c>
    </row>
    <row r="376" s="14" customFormat="1">
      <c r="A376" s="14"/>
      <c r="B376" s="244"/>
      <c r="C376" s="245"/>
      <c r="D376" s="235" t="s">
        <v>307</v>
      </c>
      <c r="E376" s="246" t="s">
        <v>21</v>
      </c>
      <c r="F376" s="247" t="s">
        <v>2496</v>
      </c>
      <c r="G376" s="245"/>
      <c r="H376" s="248">
        <v>14.199999999999999</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307</v>
      </c>
      <c r="AU376" s="254" t="s">
        <v>81</v>
      </c>
      <c r="AV376" s="14" t="s">
        <v>81</v>
      </c>
      <c r="AW376" s="14" t="s">
        <v>33</v>
      </c>
      <c r="AX376" s="14" t="s">
        <v>72</v>
      </c>
      <c r="AY376" s="254" t="s">
        <v>295</v>
      </c>
    </row>
    <row r="377" s="14" customFormat="1">
      <c r="A377" s="14"/>
      <c r="B377" s="244"/>
      <c r="C377" s="245"/>
      <c r="D377" s="235" t="s">
        <v>307</v>
      </c>
      <c r="E377" s="246" t="s">
        <v>21</v>
      </c>
      <c r="F377" s="247" t="s">
        <v>2497</v>
      </c>
      <c r="G377" s="245"/>
      <c r="H377" s="248">
        <v>-1.379</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307</v>
      </c>
      <c r="AU377" s="254" t="s">
        <v>81</v>
      </c>
      <c r="AV377" s="14" t="s">
        <v>81</v>
      </c>
      <c r="AW377" s="14" t="s">
        <v>33</v>
      </c>
      <c r="AX377" s="14" t="s">
        <v>72</v>
      </c>
      <c r="AY377" s="254" t="s">
        <v>295</v>
      </c>
    </row>
    <row r="378" s="15" customFormat="1">
      <c r="A378" s="15"/>
      <c r="B378" s="255"/>
      <c r="C378" s="256"/>
      <c r="D378" s="235" t="s">
        <v>307</v>
      </c>
      <c r="E378" s="257" t="s">
        <v>21</v>
      </c>
      <c r="F378" s="258" t="s">
        <v>312</v>
      </c>
      <c r="G378" s="256"/>
      <c r="H378" s="259">
        <v>12.821</v>
      </c>
      <c r="I378" s="260"/>
      <c r="J378" s="256"/>
      <c r="K378" s="256"/>
      <c r="L378" s="261"/>
      <c r="M378" s="262"/>
      <c r="N378" s="263"/>
      <c r="O378" s="263"/>
      <c r="P378" s="263"/>
      <c r="Q378" s="263"/>
      <c r="R378" s="263"/>
      <c r="S378" s="263"/>
      <c r="T378" s="264"/>
      <c r="U378" s="15"/>
      <c r="V378" s="15"/>
      <c r="W378" s="15"/>
      <c r="X378" s="15"/>
      <c r="Y378" s="15"/>
      <c r="Z378" s="15"/>
      <c r="AA378" s="15"/>
      <c r="AB378" s="15"/>
      <c r="AC378" s="15"/>
      <c r="AD378" s="15"/>
      <c r="AE378" s="15"/>
      <c r="AT378" s="265" t="s">
        <v>307</v>
      </c>
      <c r="AU378" s="265" t="s">
        <v>81</v>
      </c>
      <c r="AV378" s="15" t="s">
        <v>303</v>
      </c>
      <c r="AW378" s="15" t="s">
        <v>33</v>
      </c>
      <c r="AX378" s="15" t="s">
        <v>79</v>
      </c>
      <c r="AY378" s="265" t="s">
        <v>295</v>
      </c>
    </row>
    <row r="379" s="2" customFormat="1" ht="24.15" customHeight="1">
      <c r="A379" s="40"/>
      <c r="B379" s="41"/>
      <c r="C379" s="215" t="s">
        <v>1467</v>
      </c>
      <c r="D379" s="215" t="s">
        <v>298</v>
      </c>
      <c r="E379" s="216" t="s">
        <v>1588</v>
      </c>
      <c r="F379" s="217" t="s">
        <v>1589</v>
      </c>
      <c r="G379" s="218" t="s">
        <v>301</v>
      </c>
      <c r="H379" s="219">
        <v>6.7350000000000003</v>
      </c>
      <c r="I379" s="220"/>
      <c r="J379" s="221">
        <f>ROUND(I379*H379,2)</f>
        <v>0</v>
      </c>
      <c r="K379" s="217" t="s">
        <v>302</v>
      </c>
      <c r="L379" s="46"/>
      <c r="M379" s="222" t="s">
        <v>21</v>
      </c>
      <c r="N379" s="223" t="s">
        <v>43</v>
      </c>
      <c r="O379" s="86"/>
      <c r="P379" s="224">
        <f>O379*H379</f>
        <v>0</v>
      </c>
      <c r="Q379" s="224">
        <v>0.0015</v>
      </c>
      <c r="R379" s="224">
        <f>Q379*H379</f>
        <v>0.0101025</v>
      </c>
      <c r="S379" s="224">
        <v>0</v>
      </c>
      <c r="T379" s="225">
        <f>S379*H379</f>
        <v>0</v>
      </c>
      <c r="U379" s="40"/>
      <c r="V379" s="40"/>
      <c r="W379" s="40"/>
      <c r="X379" s="40"/>
      <c r="Y379" s="40"/>
      <c r="Z379" s="40"/>
      <c r="AA379" s="40"/>
      <c r="AB379" s="40"/>
      <c r="AC379" s="40"/>
      <c r="AD379" s="40"/>
      <c r="AE379" s="40"/>
      <c r="AR379" s="226" t="s">
        <v>373</v>
      </c>
      <c r="AT379" s="226" t="s">
        <v>298</v>
      </c>
      <c r="AU379" s="226" t="s">
        <v>81</v>
      </c>
      <c r="AY379" s="19" t="s">
        <v>295</v>
      </c>
      <c r="BE379" s="227">
        <f>IF(N379="základní",J379,0)</f>
        <v>0</v>
      </c>
      <c r="BF379" s="227">
        <f>IF(N379="snížená",J379,0)</f>
        <v>0</v>
      </c>
      <c r="BG379" s="227">
        <f>IF(N379="zákl. přenesená",J379,0)</f>
        <v>0</v>
      </c>
      <c r="BH379" s="227">
        <f>IF(N379="sníž. přenesená",J379,0)</f>
        <v>0</v>
      </c>
      <c r="BI379" s="227">
        <f>IF(N379="nulová",J379,0)</f>
        <v>0</v>
      </c>
      <c r="BJ379" s="19" t="s">
        <v>79</v>
      </c>
      <c r="BK379" s="227">
        <f>ROUND(I379*H379,2)</f>
        <v>0</v>
      </c>
      <c r="BL379" s="19" t="s">
        <v>373</v>
      </c>
      <c r="BM379" s="226" t="s">
        <v>2733</v>
      </c>
    </row>
    <row r="380" s="2" customFormat="1">
      <c r="A380" s="40"/>
      <c r="B380" s="41"/>
      <c r="C380" s="42"/>
      <c r="D380" s="228" t="s">
        <v>305</v>
      </c>
      <c r="E380" s="42"/>
      <c r="F380" s="229" t="s">
        <v>1591</v>
      </c>
      <c r="G380" s="42"/>
      <c r="H380" s="42"/>
      <c r="I380" s="230"/>
      <c r="J380" s="42"/>
      <c r="K380" s="42"/>
      <c r="L380" s="46"/>
      <c r="M380" s="231"/>
      <c r="N380" s="232"/>
      <c r="O380" s="86"/>
      <c r="P380" s="86"/>
      <c r="Q380" s="86"/>
      <c r="R380" s="86"/>
      <c r="S380" s="86"/>
      <c r="T380" s="87"/>
      <c r="U380" s="40"/>
      <c r="V380" s="40"/>
      <c r="W380" s="40"/>
      <c r="X380" s="40"/>
      <c r="Y380" s="40"/>
      <c r="Z380" s="40"/>
      <c r="AA380" s="40"/>
      <c r="AB380" s="40"/>
      <c r="AC380" s="40"/>
      <c r="AD380" s="40"/>
      <c r="AE380" s="40"/>
      <c r="AT380" s="19" t="s">
        <v>305</v>
      </c>
      <c r="AU380" s="19" t="s">
        <v>81</v>
      </c>
    </row>
    <row r="381" s="13" customFormat="1">
      <c r="A381" s="13"/>
      <c r="B381" s="233"/>
      <c r="C381" s="234"/>
      <c r="D381" s="235" t="s">
        <v>307</v>
      </c>
      <c r="E381" s="236" t="s">
        <v>21</v>
      </c>
      <c r="F381" s="237" t="s">
        <v>2495</v>
      </c>
      <c r="G381" s="234"/>
      <c r="H381" s="236" t="s">
        <v>21</v>
      </c>
      <c r="I381" s="238"/>
      <c r="J381" s="234"/>
      <c r="K381" s="234"/>
      <c r="L381" s="239"/>
      <c r="M381" s="240"/>
      <c r="N381" s="241"/>
      <c r="O381" s="241"/>
      <c r="P381" s="241"/>
      <c r="Q381" s="241"/>
      <c r="R381" s="241"/>
      <c r="S381" s="241"/>
      <c r="T381" s="242"/>
      <c r="U381" s="13"/>
      <c r="V381" s="13"/>
      <c r="W381" s="13"/>
      <c r="X381" s="13"/>
      <c r="Y381" s="13"/>
      <c r="Z381" s="13"/>
      <c r="AA381" s="13"/>
      <c r="AB381" s="13"/>
      <c r="AC381" s="13"/>
      <c r="AD381" s="13"/>
      <c r="AE381" s="13"/>
      <c r="AT381" s="243" t="s">
        <v>307</v>
      </c>
      <c r="AU381" s="243" t="s">
        <v>81</v>
      </c>
      <c r="AV381" s="13" t="s">
        <v>79</v>
      </c>
      <c r="AW381" s="13" t="s">
        <v>33</v>
      </c>
      <c r="AX381" s="13" t="s">
        <v>72</v>
      </c>
      <c r="AY381" s="243" t="s">
        <v>295</v>
      </c>
    </row>
    <row r="382" s="13" customFormat="1">
      <c r="A382" s="13"/>
      <c r="B382" s="233"/>
      <c r="C382" s="234"/>
      <c r="D382" s="235" t="s">
        <v>307</v>
      </c>
      <c r="E382" s="236" t="s">
        <v>21</v>
      </c>
      <c r="F382" s="237" t="s">
        <v>1592</v>
      </c>
      <c r="G382" s="234"/>
      <c r="H382" s="236" t="s">
        <v>21</v>
      </c>
      <c r="I382" s="238"/>
      <c r="J382" s="234"/>
      <c r="K382" s="234"/>
      <c r="L382" s="239"/>
      <c r="M382" s="240"/>
      <c r="N382" s="241"/>
      <c r="O382" s="241"/>
      <c r="P382" s="241"/>
      <c r="Q382" s="241"/>
      <c r="R382" s="241"/>
      <c r="S382" s="241"/>
      <c r="T382" s="242"/>
      <c r="U382" s="13"/>
      <c r="V382" s="13"/>
      <c r="W382" s="13"/>
      <c r="X382" s="13"/>
      <c r="Y382" s="13"/>
      <c r="Z382" s="13"/>
      <c r="AA382" s="13"/>
      <c r="AB382" s="13"/>
      <c r="AC382" s="13"/>
      <c r="AD382" s="13"/>
      <c r="AE382" s="13"/>
      <c r="AT382" s="243" t="s">
        <v>307</v>
      </c>
      <c r="AU382" s="243" t="s">
        <v>81</v>
      </c>
      <c r="AV382" s="13" t="s">
        <v>79</v>
      </c>
      <c r="AW382" s="13" t="s">
        <v>33</v>
      </c>
      <c r="AX382" s="13" t="s">
        <v>72</v>
      </c>
      <c r="AY382" s="243" t="s">
        <v>295</v>
      </c>
    </row>
    <row r="383" s="14" customFormat="1">
      <c r="A383" s="14"/>
      <c r="B383" s="244"/>
      <c r="C383" s="245"/>
      <c r="D383" s="235" t="s">
        <v>307</v>
      </c>
      <c r="E383" s="246" t="s">
        <v>21</v>
      </c>
      <c r="F383" s="247" t="s">
        <v>2734</v>
      </c>
      <c r="G383" s="245"/>
      <c r="H383" s="248">
        <v>1.0349999999999999</v>
      </c>
      <c r="I383" s="249"/>
      <c r="J383" s="245"/>
      <c r="K383" s="245"/>
      <c r="L383" s="250"/>
      <c r="M383" s="251"/>
      <c r="N383" s="252"/>
      <c r="O383" s="252"/>
      <c r="P383" s="252"/>
      <c r="Q383" s="252"/>
      <c r="R383" s="252"/>
      <c r="S383" s="252"/>
      <c r="T383" s="253"/>
      <c r="U383" s="14"/>
      <c r="V383" s="14"/>
      <c r="W383" s="14"/>
      <c r="X383" s="14"/>
      <c r="Y383" s="14"/>
      <c r="Z383" s="14"/>
      <c r="AA383" s="14"/>
      <c r="AB383" s="14"/>
      <c r="AC383" s="14"/>
      <c r="AD383" s="14"/>
      <c r="AE383" s="14"/>
      <c r="AT383" s="254" t="s">
        <v>307</v>
      </c>
      <c r="AU383" s="254" t="s">
        <v>81</v>
      </c>
      <c r="AV383" s="14" t="s">
        <v>81</v>
      </c>
      <c r="AW383" s="14" t="s">
        <v>33</v>
      </c>
      <c r="AX383" s="14" t="s">
        <v>72</v>
      </c>
      <c r="AY383" s="254" t="s">
        <v>295</v>
      </c>
    </row>
    <row r="384" s="13" customFormat="1">
      <c r="A384" s="13"/>
      <c r="B384" s="233"/>
      <c r="C384" s="234"/>
      <c r="D384" s="235" t="s">
        <v>307</v>
      </c>
      <c r="E384" s="236" t="s">
        <v>21</v>
      </c>
      <c r="F384" s="237" t="s">
        <v>1600</v>
      </c>
      <c r="G384" s="234"/>
      <c r="H384" s="236" t="s">
        <v>21</v>
      </c>
      <c r="I384" s="238"/>
      <c r="J384" s="234"/>
      <c r="K384" s="234"/>
      <c r="L384" s="239"/>
      <c r="M384" s="240"/>
      <c r="N384" s="241"/>
      <c r="O384" s="241"/>
      <c r="P384" s="241"/>
      <c r="Q384" s="241"/>
      <c r="R384" s="241"/>
      <c r="S384" s="241"/>
      <c r="T384" s="242"/>
      <c r="U384" s="13"/>
      <c r="V384" s="13"/>
      <c r="W384" s="13"/>
      <c r="X384" s="13"/>
      <c r="Y384" s="13"/>
      <c r="Z384" s="13"/>
      <c r="AA384" s="13"/>
      <c r="AB384" s="13"/>
      <c r="AC384" s="13"/>
      <c r="AD384" s="13"/>
      <c r="AE384" s="13"/>
      <c r="AT384" s="243" t="s">
        <v>307</v>
      </c>
      <c r="AU384" s="243" t="s">
        <v>81</v>
      </c>
      <c r="AV384" s="13" t="s">
        <v>79</v>
      </c>
      <c r="AW384" s="13" t="s">
        <v>33</v>
      </c>
      <c r="AX384" s="13" t="s">
        <v>72</v>
      </c>
      <c r="AY384" s="243" t="s">
        <v>295</v>
      </c>
    </row>
    <row r="385" s="14" customFormat="1">
      <c r="A385" s="14"/>
      <c r="B385" s="244"/>
      <c r="C385" s="245"/>
      <c r="D385" s="235" t="s">
        <v>307</v>
      </c>
      <c r="E385" s="246" t="s">
        <v>21</v>
      </c>
      <c r="F385" s="247" t="s">
        <v>2500</v>
      </c>
      <c r="G385" s="245"/>
      <c r="H385" s="248">
        <v>5.7000000000000002</v>
      </c>
      <c r="I385" s="249"/>
      <c r="J385" s="245"/>
      <c r="K385" s="245"/>
      <c r="L385" s="250"/>
      <c r="M385" s="251"/>
      <c r="N385" s="252"/>
      <c r="O385" s="252"/>
      <c r="P385" s="252"/>
      <c r="Q385" s="252"/>
      <c r="R385" s="252"/>
      <c r="S385" s="252"/>
      <c r="T385" s="253"/>
      <c r="U385" s="14"/>
      <c r="V385" s="14"/>
      <c r="W385" s="14"/>
      <c r="X385" s="14"/>
      <c r="Y385" s="14"/>
      <c r="Z385" s="14"/>
      <c r="AA385" s="14"/>
      <c r="AB385" s="14"/>
      <c r="AC385" s="14"/>
      <c r="AD385" s="14"/>
      <c r="AE385" s="14"/>
      <c r="AT385" s="254" t="s">
        <v>307</v>
      </c>
      <c r="AU385" s="254" t="s">
        <v>81</v>
      </c>
      <c r="AV385" s="14" t="s">
        <v>81</v>
      </c>
      <c r="AW385" s="14" t="s">
        <v>33</v>
      </c>
      <c r="AX385" s="14" t="s">
        <v>72</v>
      </c>
      <c r="AY385" s="254" t="s">
        <v>295</v>
      </c>
    </row>
    <row r="386" s="15" customFormat="1">
      <c r="A386" s="15"/>
      <c r="B386" s="255"/>
      <c r="C386" s="256"/>
      <c r="D386" s="235" t="s">
        <v>307</v>
      </c>
      <c r="E386" s="257" t="s">
        <v>21</v>
      </c>
      <c r="F386" s="258" t="s">
        <v>312</v>
      </c>
      <c r="G386" s="256"/>
      <c r="H386" s="259">
        <v>6.7350000000000003</v>
      </c>
      <c r="I386" s="260"/>
      <c r="J386" s="256"/>
      <c r="K386" s="256"/>
      <c r="L386" s="261"/>
      <c r="M386" s="262"/>
      <c r="N386" s="263"/>
      <c r="O386" s="263"/>
      <c r="P386" s="263"/>
      <c r="Q386" s="263"/>
      <c r="R386" s="263"/>
      <c r="S386" s="263"/>
      <c r="T386" s="264"/>
      <c r="U386" s="15"/>
      <c r="V386" s="15"/>
      <c r="W386" s="15"/>
      <c r="X386" s="15"/>
      <c r="Y386" s="15"/>
      <c r="Z386" s="15"/>
      <c r="AA386" s="15"/>
      <c r="AB386" s="15"/>
      <c r="AC386" s="15"/>
      <c r="AD386" s="15"/>
      <c r="AE386" s="15"/>
      <c r="AT386" s="265" t="s">
        <v>307</v>
      </c>
      <c r="AU386" s="265" t="s">
        <v>81</v>
      </c>
      <c r="AV386" s="15" t="s">
        <v>303</v>
      </c>
      <c r="AW386" s="15" t="s">
        <v>33</v>
      </c>
      <c r="AX386" s="15" t="s">
        <v>79</v>
      </c>
      <c r="AY386" s="265" t="s">
        <v>295</v>
      </c>
    </row>
    <row r="387" s="2" customFormat="1" ht="37.8" customHeight="1">
      <c r="A387" s="40"/>
      <c r="B387" s="41"/>
      <c r="C387" s="215" t="s">
        <v>1472</v>
      </c>
      <c r="D387" s="215" t="s">
        <v>298</v>
      </c>
      <c r="E387" s="216" t="s">
        <v>1603</v>
      </c>
      <c r="F387" s="217" t="s">
        <v>1604</v>
      </c>
      <c r="G387" s="218" t="s">
        <v>301</v>
      </c>
      <c r="H387" s="219">
        <v>12.821</v>
      </c>
      <c r="I387" s="220"/>
      <c r="J387" s="221">
        <f>ROUND(I387*H387,2)</f>
        <v>0</v>
      </c>
      <c r="K387" s="217" t="s">
        <v>302</v>
      </c>
      <c r="L387" s="46"/>
      <c r="M387" s="222" t="s">
        <v>21</v>
      </c>
      <c r="N387" s="223" t="s">
        <v>43</v>
      </c>
      <c r="O387" s="86"/>
      <c r="P387" s="224">
        <f>O387*H387</f>
        <v>0</v>
      </c>
      <c r="Q387" s="224">
        <v>0.0060000000000000001</v>
      </c>
      <c r="R387" s="224">
        <f>Q387*H387</f>
        <v>0.076925999999999994</v>
      </c>
      <c r="S387" s="224">
        <v>0</v>
      </c>
      <c r="T387" s="225">
        <f>S387*H387</f>
        <v>0</v>
      </c>
      <c r="U387" s="40"/>
      <c r="V387" s="40"/>
      <c r="W387" s="40"/>
      <c r="X387" s="40"/>
      <c r="Y387" s="40"/>
      <c r="Z387" s="40"/>
      <c r="AA387" s="40"/>
      <c r="AB387" s="40"/>
      <c r="AC387" s="40"/>
      <c r="AD387" s="40"/>
      <c r="AE387" s="40"/>
      <c r="AR387" s="226" t="s">
        <v>373</v>
      </c>
      <c r="AT387" s="226" t="s">
        <v>298</v>
      </c>
      <c r="AU387" s="226" t="s">
        <v>81</v>
      </c>
      <c r="AY387" s="19" t="s">
        <v>295</v>
      </c>
      <c r="BE387" s="227">
        <f>IF(N387="základní",J387,0)</f>
        <v>0</v>
      </c>
      <c r="BF387" s="227">
        <f>IF(N387="snížená",J387,0)</f>
        <v>0</v>
      </c>
      <c r="BG387" s="227">
        <f>IF(N387="zákl. přenesená",J387,0)</f>
        <v>0</v>
      </c>
      <c r="BH387" s="227">
        <f>IF(N387="sníž. přenesená",J387,0)</f>
        <v>0</v>
      </c>
      <c r="BI387" s="227">
        <f>IF(N387="nulová",J387,0)</f>
        <v>0</v>
      </c>
      <c r="BJ387" s="19" t="s">
        <v>79</v>
      </c>
      <c r="BK387" s="227">
        <f>ROUND(I387*H387,2)</f>
        <v>0</v>
      </c>
      <c r="BL387" s="19" t="s">
        <v>373</v>
      </c>
      <c r="BM387" s="226" t="s">
        <v>2735</v>
      </c>
    </row>
    <row r="388" s="2" customFormat="1">
      <c r="A388" s="40"/>
      <c r="B388" s="41"/>
      <c r="C388" s="42"/>
      <c r="D388" s="228" t="s">
        <v>305</v>
      </c>
      <c r="E388" s="42"/>
      <c r="F388" s="229" t="s">
        <v>1606</v>
      </c>
      <c r="G388" s="42"/>
      <c r="H388" s="42"/>
      <c r="I388" s="230"/>
      <c r="J388" s="42"/>
      <c r="K388" s="42"/>
      <c r="L388" s="46"/>
      <c r="M388" s="231"/>
      <c r="N388" s="232"/>
      <c r="O388" s="86"/>
      <c r="P388" s="86"/>
      <c r="Q388" s="86"/>
      <c r="R388" s="86"/>
      <c r="S388" s="86"/>
      <c r="T388" s="87"/>
      <c r="U388" s="40"/>
      <c r="V388" s="40"/>
      <c r="W388" s="40"/>
      <c r="X388" s="40"/>
      <c r="Y388" s="40"/>
      <c r="Z388" s="40"/>
      <c r="AA388" s="40"/>
      <c r="AB388" s="40"/>
      <c r="AC388" s="40"/>
      <c r="AD388" s="40"/>
      <c r="AE388" s="40"/>
      <c r="AT388" s="19" t="s">
        <v>305</v>
      </c>
      <c r="AU388" s="19" t="s">
        <v>81</v>
      </c>
    </row>
    <row r="389" s="13" customFormat="1">
      <c r="A389" s="13"/>
      <c r="B389" s="233"/>
      <c r="C389" s="234"/>
      <c r="D389" s="235" t="s">
        <v>307</v>
      </c>
      <c r="E389" s="236" t="s">
        <v>21</v>
      </c>
      <c r="F389" s="237" t="s">
        <v>2495</v>
      </c>
      <c r="G389" s="234"/>
      <c r="H389" s="236" t="s">
        <v>21</v>
      </c>
      <c r="I389" s="238"/>
      <c r="J389" s="234"/>
      <c r="K389" s="234"/>
      <c r="L389" s="239"/>
      <c r="M389" s="240"/>
      <c r="N389" s="241"/>
      <c r="O389" s="241"/>
      <c r="P389" s="241"/>
      <c r="Q389" s="241"/>
      <c r="R389" s="241"/>
      <c r="S389" s="241"/>
      <c r="T389" s="242"/>
      <c r="U389" s="13"/>
      <c r="V389" s="13"/>
      <c r="W389" s="13"/>
      <c r="X389" s="13"/>
      <c r="Y389" s="13"/>
      <c r="Z389" s="13"/>
      <c r="AA389" s="13"/>
      <c r="AB389" s="13"/>
      <c r="AC389" s="13"/>
      <c r="AD389" s="13"/>
      <c r="AE389" s="13"/>
      <c r="AT389" s="243" t="s">
        <v>307</v>
      </c>
      <c r="AU389" s="243" t="s">
        <v>81</v>
      </c>
      <c r="AV389" s="13" t="s">
        <v>79</v>
      </c>
      <c r="AW389" s="13" t="s">
        <v>33</v>
      </c>
      <c r="AX389" s="13" t="s">
        <v>72</v>
      </c>
      <c r="AY389" s="243" t="s">
        <v>295</v>
      </c>
    </row>
    <row r="390" s="14" customFormat="1">
      <c r="A390" s="14"/>
      <c r="B390" s="244"/>
      <c r="C390" s="245"/>
      <c r="D390" s="235" t="s">
        <v>307</v>
      </c>
      <c r="E390" s="246" t="s">
        <v>21</v>
      </c>
      <c r="F390" s="247" t="s">
        <v>2496</v>
      </c>
      <c r="G390" s="245"/>
      <c r="H390" s="248">
        <v>14.199999999999999</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307</v>
      </c>
      <c r="AU390" s="254" t="s">
        <v>81</v>
      </c>
      <c r="AV390" s="14" t="s">
        <v>81</v>
      </c>
      <c r="AW390" s="14" t="s">
        <v>33</v>
      </c>
      <c r="AX390" s="14" t="s">
        <v>72</v>
      </c>
      <c r="AY390" s="254" t="s">
        <v>295</v>
      </c>
    </row>
    <row r="391" s="14" customFormat="1">
      <c r="A391" s="14"/>
      <c r="B391" s="244"/>
      <c r="C391" s="245"/>
      <c r="D391" s="235" t="s">
        <v>307</v>
      </c>
      <c r="E391" s="246" t="s">
        <v>21</v>
      </c>
      <c r="F391" s="247" t="s">
        <v>2497</v>
      </c>
      <c r="G391" s="245"/>
      <c r="H391" s="248">
        <v>-1.379</v>
      </c>
      <c r="I391" s="249"/>
      <c r="J391" s="245"/>
      <c r="K391" s="245"/>
      <c r="L391" s="250"/>
      <c r="M391" s="251"/>
      <c r="N391" s="252"/>
      <c r="O391" s="252"/>
      <c r="P391" s="252"/>
      <c r="Q391" s="252"/>
      <c r="R391" s="252"/>
      <c r="S391" s="252"/>
      <c r="T391" s="253"/>
      <c r="U391" s="14"/>
      <c r="V391" s="14"/>
      <c r="W391" s="14"/>
      <c r="X391" s="14"/>
      <c r="Y391" s="14"/>
      <c r="Z391" s="14"/>
      <c r="AA391" s="14"/>
      <c r="AB391" s="14"/>
      <c r="AC391" s="14"/>
      <c r="AD391" s="14"/>
      <c r="AE391" s="14"/>
      <c r="AT391" s="254" t="s">
        <v>307</v>
      </c>
      <c r="AU391" s="254" t="s">
        <v>81</v>
      </c>
      <c r="AV391" s="14" t="s">
        <v>81</v>
      </c>
      <c r="AW391" s="14" t="s">
        <v>33</v>
      </c>
      <c r="AX391" s="14" t="s">
        <v>72</v>
      </c>
      <c r="AY391" s="254" t="s">
        <v>295</v>
      </c>
    </row>
    <row r="392" s="15" customFormat="1">
      <c r="A392" s="15"/>
      <c r="B392" s="255"/>
      <c r="C392" s="256"/>
      <c r="D392" s="235" t="s">
        <v>307</v>
      </c>
      <c r="E392" s="257" t="s">
        <v>21</v>
      </c>
      <c r="F392" s="258" t="s">
        <v>312</v>
      </c>
      <c r="G392" s="256"/>
      <c r="H392" s="259">
        <v>12.821</v>
      </c>
      <c r="I392" s="260"/>
      <c r="J392" s="256"/>
      <c r="K392" s="256"/>
      <c r="L392" s="261"/>
      <c r="M392" s="262"/>
      <c r="N392" s="263"/>
      <c r="O392" s="263"/>
      <c r="P392" s="263"/>
      <c r="Q392" s="263"/>
      <c r="R392" s="263"/>
      <c r="S392" s="263"/>
      <c r="T392" s="264"/>
      <c r="U392" s="15"/>
      <c r="V392" s="15"/>
      <c r="W392" s="15"/>
      <c r="X392" s="15"/>
      <c r="Y392" s="15"/>
      <c r="Z392" s="15"/>
      <c r="AA392" s="15"/>
      <c r="AB392" s="15"/>
      <c r="AC392" s="15"/>
      <c r="AD392" s="15"/>
      <c r="AE392" s="15"/>
      <c r="AT392" s="265" t="s">
        <v>307</v>
      </c>
      <c r="AU392" s="265" t="s">
        <v>81</v>
      </c>
      <c r="AV392" s="15" t="s">
        <v>303</v>
      </c>
      <c r="AW392" s="15" t="s">
        <v>33</v>
      </c>
      <c r="AX392" s="15" t="s">
        <v>79</v>
      </c>
      <c r="AY392" s="265" t="s">
        <v>295</v>
      </c>
    </row>
    <row r="393" s="2" customFormat="1" ht="16.5" customHeight="1">
      <c r="A393" s="40"/>
      <c r="B393" s="41"/>
      <c r="C393" s="286" t="s">
        <v>1474</v>
      </c>
      <c r="D393" s="286" t="s">
        <v>947</v>
      </c>
      <c r="E393" s="287" t="s">
        <v>1614</v>
      </c>
      <c r="F393" s="288" t="s">
        <v>1615</v>
      </c>
      <c r="G393" s="289" t="s">
        <v>301</v>
      </c>
      <c r="H393" s="290">
        <v>14.103</v>
      </c>
      <c r="I393" s="291"/>
      <c r="J393" s="292">
        <f>ROUND(I393*H393,2)</f>
        <v>0</v>
      </c>
      <c r="K393" s="288" t="s">
        <v>302</v>
      </c>
      <c r="L393" s="293"/>
      <c r="M393" s="294" t="s">
        <v>21</v>
      </c>
      <c r="N393" s="295" t="s">
        <v>43</v>
      </c>
      <c r="O393" s="86"/>
      <c r="P393" s="224">
        <f>O393*H393</f>
        <v>0</v>
      </c>
      <c r="Q393" s="224">
        <v>0.0118</v>
      </c>
      <c r="R393" s="224">
        <f>Q393*H393</f>
        <v>0.16641539999999999</v>
      </c>
      <c r="S393" s="224">
        <v>0</v>
      </c>
      <c r="T393" s="225">
        <f>S393*H393</f>
        <v>0</v>
      </c>
      <c r="U393" s="40"/>
      <c r="V393" s="40"/>
      <c r="W393" s="40"/>
      <c r="X393" s="40"/>
      <c r="Y393" s="40"/>
      <c r="Z393" s="40"/>
      <c r="AA393" s="40"/>
      <c r="AB393" s="40"/>
      <c r="AC393" s="40"/>
      <c r="AD393" s="40"/>
      <c r="AE393" s="40"/>
      <c r="AR393" s="226" t="s">
        <v>997</v>
      </c>
      <c r="AT393" s="226" t="s">
        <v>947</v>
      </c>
      <c r="AU393" s="226" t="s">
        <v>81</v>
      </c>
      <c r="AY393" s="19" t="s">
        <v>295</v>
      </c>
      <c r="BE393" s="227">
        <f>IF(N393="základní",J393,0)</f>
        <v>0</v>
      </c>
      <c r="BF393" s="227">
        <f>IF(N393="snížená",J393,0)</f>
        <v>0</v>
      </c>
      <c r="BG393" s="227">
        <f>IF(N393="zákl. přenesená",J393,0)</f>
        <v>0</v>
      </c>
      <c r="BH393" s="227">
        <f>IF(N393="sníž. přenesená",J393,0)</f>
        <v>0</v>
      </c>
      <c r="BI393" s="227">
        <f>IF(N393="nulová",J393,0)</f>
        <v>0</v>
      </c>
      <c r="BJ393" s="19" t="s">
        <v>79</v>
      </c>
      <c r="BK393" s="227">
        <f>ROUND(I393*H393,2)</f>
        <v>0</v>
      </c>
      <c r="BL393" s="19" t="s">
        <v>373</v>
      </c>
      <c r="BM393" s="226" t="s">
        <v>2736</v>
      </c>
    </row>
    <row r="394" s="14" customFormat="1">
      <c r="A394" s="14"/>
      <c r="B394" s="244"/>
      <c r="C394" s="245"/>
      <c r="D394" s="235" t="s">
        <v>307</v>
      </c>
      <c r="E394" s="245"/>
      <c r="F394" s="247" t="s">
        <v>2503</v>
      </c>
      <c r="G394" s="245"/>
      <c r="H394" s="248">
        <v>14.103</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307</v>
      </c>
      <c r="AU394" s="254" t="s">
        <v>81</v>
      </c>
      <c r="AV394" s="14" t="s">
        <v>81</v>
      </c>
      <c r="AW394" s="14" t="s">
        <v>4</v>
      </c>
      <c r="AX394" s="14" t="s">
        <v>79</v>
      </c>
      <c r="AY394" s="254" t="s">
        <v>295</v>
      </c>
    </row>
    <row r="395" s="2" customFormat="1" ht="24.15" customHeight="1">
      <c r="A395" s="40"/>
      <c r="B395" s="41"/>
      <c r="C395" s="215" t="s">
        <v>1478</v>
      </c>
      <c r="D395" s="215" t="s">
        <v>298</v>
      </c>
      <c r="E395" s="216" t="s">
        <v>1619</v>
      </c>
      <c r="F395" s="217" t="s">
        <v>1620</v>
      </c>
      <c r="G395" s="218" t="s">
        <v>328</v>
      </c>
      <c r="H395" s="219">
        <v>8</v>
      </c>
      <c r="I395" s="220"/>
      <c r="J395" s="221">
        <f>ROUND(I395*H395,2)</f>
        <v>0</v>
      </c>
      <c r="K395" s="217" t="s">
        <v>21</v>
      </c>
      <c r="L395" s="46"/>
      <c r="M395" s="222" t="s">
        <v>21</v>
      </c>
      <c r="N395" s="223" t="s">
        <v>43</v>
      </c>
      <c r="O395" s="86"/>
      <c r="P395" s="224">
        <f>O395*H395</f>
        <v>0</v>
      </c>
      <c r="Q395" s="224">
        <v>0.00025999999999999998</v>
      </c>
      <c r="R395" s="224">
        <f>Q395*H395</f>
        <v>0.0020799999999999998</v>
      </c>
      <c r="S395" s="224">
        <v>0</v>
      </c>
      <c r="T395" s="225">
        <f>S395*H395</f>
        <v>0</v>
      </c>
      <c r="U395" s="40"/>
      <c r="V395" s="40"/>
      <c r="W395" s="40"/>
      <c r="X395" s="40"/>
      <c r="Y395" s="40"/>
      <c r="Z395" s="40"/>
      <c r="AA395" s="40"/>
      <c r="AB395" s="40"/>
      <c r="AC395" s="40"/>
      <c r="AD395" s="40"/>
      <c r="AE395" s="40"/>
      <c r="AR395" s="226" t="s">
        <v>373</v>
      </c>
      <c r="AT395" s="226" t="s">
        <v>298</v>
      </c>
      <c r="AU395" s="226" t="s">
        <v>81</v>
      </c>
      <c r="AY395" s="19" t="s">
        <v>295</v>
      </c>
      <c r="BE395" s="227">
        <f>IF(N395="základní",J395,0)</f>
        <v>0</v>
      </c>
      <c r="BF395" s="227">
        <f>IF(N395="snížená",J395,0)</f>
        <v>0</v>
      </c>
      <c r="BG395" s="227">
        <f>IF(N395="zákl. přenesená",J395,0)</f>
        <v>0</v>
      </c>
      <c r="BH395" s="227">
        <f>IF(N395="sníž. přenesená",J395,0)</f>
        <v>0</v>
      </c>
      <c r="BI395" s="227">
        <f>IF(N395="nulová",J395,0)</f>
        <v>0</v>
      </c>
      <c r="BJ395" s="19" t="s">
        <v>79</v>
      </c>
      <c r="BK395" s="227">
        <f>ROUND(I395*H395,2)</f>
        <v>0</v>
      </c>
      <c r="BL395" s="19" t="s">
        <v>373</v>
      </c>
      <c r="BM395" s="226" t="s">
        <v>2737</v>
      </c>
    </row>
    <row r="396" s="2" customFormat="1" ht="24.15" customHeight="1">
      <c r="A396" s="40"/>
      <c r="B396" s="41"/>
      <c r="C396" s="215" t="s">
        <v>1484</v>
      </c>
      <c r="D396" s="215" t="s">
        <v>298</v>
      </c>
      <c r="E396" s="216" t="s">
        <v>1623</v>
      </c>
      <c r="F396" s="217" t="s">
        <v>1624</v>
      </c>
      <c r="G396" s="218" t="s">
        <v>301</v>
      </c>
      <c r="H396" s="219">
        <v>12.821</v>
      </c>
      <c r="I396" s="220"/>
      <c r="J396" s="221">
        <f>ROUND(I396*H396,2)</f>
        <v>0</v>
      </c>
      <c r="K396" s="217" t="s">
        <v>302</v>
      </c>
      <c r="L396" s="46"/>
      <c r="M396" s="222" t="s">
        <v>21</v>
      </c>
      <c r="N396" s="223" t="s">
        <v>43</v>
      </c>
      <c r="O396" s="86"/>
      <c r="P396" s="224">
        <f>O396*H396</f>
        <v>0</v>
      </c>
      <c r="Q396" s="224">
        <v>5.0000000000000002E-05</v>
      </c>
      <c r="R396" s="224">
        <f>Q396*H396</f>
        <v>0.00064105</v>
      </c>
      <c r="S396" s="224">
        <v>0</v>
      </c>
      <c r="T396" s="225">
        <f>S396*H396</f>
        <v>0</v>
      </c>
      <c r="U396" s="40"/>
      <c r="V396" s="40"/>
      <c r="W396" s="40"/>
      <c r="X396" s="40"/>
      <c r="Y396" s="40"/>
      <c r="Z396" s="40"/>
      <c r="AA396" s="40"/>
      <c r="AB396" s="40"/>
      <c r="AC396" s="40"/>
      <c r="AD396" s="40"/>
      <c r="AE396" s="40"/>
      <c r="AR396" s="226" t="s">
        <v>373</v>
      </c>
      <c r="AT396" s="226" t="s">
        <v>298</v>
      </c>
      <c r="AU396" s="226" t="s">
        <v>81</v>
      </c>
      <c r="AY396" s="19" t="s">
        <v>295</v>
      </c>
      <c r="BE396" s="227">
        <f>IF(N396="základní",J396,0)</f>
        <v>0</v>
      </c>
      <c r="BF396" s="227">
        <f>IF(N396="snížená",J396,0)</f>
        <v>0</v>
      </c>
      <c r="BG396" s="227">
        <f>IF(N396="zákl. přenesená",J396,0)</f>
        <v>0</v>
      </c>
      <c r="BH396" s="227">
        <f>IF(N396="sníž. přenesená",J396,0)</f>
        <v>0</v>
      </c>
      <c r="BI396" s="227">
        <f>IF(N396="nulová",J396,0)</f>
        <v>0</v>
      </c>
      <c r="BJ396" s="19" t="s">
        <v>79</v>
      </c>
      <c r="BK396" s="227">
        <f>ROUND(I396*H396,2)</f>
        <v>0</v>
      </c>
      <c r="BL396" s="19" t="s">
        <v>373</v>
      </c>
      <c r="BM396" s="226" t="s">
        <v>2738</v>
      </c>
    </row>
    <row r="397" s="2" customFormat="1">
      <c r="A397" s="40"/>
      <c r="B397" s="41"/>
      <c r="C397" s="42"/>
      <c r="D397" s="228" t="s">
        <v>305</v>
      </c>
      <c r="E397" s="42"/>
      <c r="F397" s="229" t="s">
        <v>1626</v>
      </c>
      <c r="G397" s="42"/>
      <c r="H397" s="42"/>
      <c r="I397" s="230"/>
      <c r="J397" s="42"/>
      <c r="K397" s="42"/>
      <c r="L397" s="46"/>
      <c r="M397" s="231"/>
      <c r="N397" s="232"/>
      <c r="O397" s="86"/>
      <c r="P397" s="86"/>
      <c r="Q397" s="86"/>
      <c r="R397" s="86"/>
      <c r="S397" s="86"/>
      <c r="T397" s="87"/>
      <c r="U397" s="40"/>
      <c r="V397" s="40"/>
      <c r="W397" s="40"/>
      <c r="X397" s="40"/>
      <c r="Y397" s="40"/>
      <c r="Z397" s="40"/>
      <c r="AA397" s="40"/>
      <c r="AB397" s="40"/>
      <c r="AC397" s="40"/>
      <c r="AD397" s="40"/>
      <c r="AE397" s="40"/>
      <c r="AT397" s="19" t="s">
        <v>305</v>
      </c>
      <c r="AU397" s="19" t="s">
        <v>81</v>
      </c>
    </row>
    <row r="398" s="14" customFormat="1">
      <c r="A398" s="14"/>
      <c r="B398" s="244"/>
      <c r="C398" s="245"/>
      <c r="D398" s="235" t="s">
        <v>307</v>
      </c>
      <c r="E398" s="246" t="s">
        <v>21</v>
      </c>
      <c r="F398" s="247" t="s">
        <v>2506</v>
      </c>
      <c r="G398" s="245"/>
      <c r="H398" s="248">
        <v>12.821</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307</v>
      </c>
      <c r="AU398" s="254" t="s">
        <v>81</v>
      </c>
      <c r="AV398" s="14" t="s">
        <v>81</v>
      </c>
      <c r="AW398" s="14" t="s">
        <v>33</v>
      </c>
      <c r="AX398" s="14" t="s">
        <v>72</v>
      </c>
      <c r="AY398" s="254" t="s">
        <v>295</v>
      </c>
    </row>
    <row r="399" s="15" customFormat="1">
      <c r="A399" s="15"/>
      <c r="B399" s="255"/>
      <c r="C399" s="256"/>
      <c r="D399" s="235" t="s">
        <v>307</v>
      </c>
      <c r="E399" s="257" t="s">
        <v>21</v>
      </c>
      <c r="F399" s="258" t="s">
        <v>312</v>
      </c>
      <c r="G399" s="256"/>
      <c r="H399" s="259">
        <v>12.821</v>
      </c>
      <c r="I399" s="260"/>
      <c r="J399" s="256"/>
      <c r="K399" s="256"/>
      <c r="L399" s="261"/>
      <c r="M399" s="262"/>
      <c r="N399" s="263"/>
      <c r="O399" s="263"/>
      <c r="P399" s="263"/>
      <c r="Q399" s="263"/>
      <c r="R399" s="263"/>
      <c r="S399" s="263"/>
      <c r="T399" s="264"/>
      <c r="U399" s="15"/>
      <c r="V399" s="15"/>
      <c r="W399" s="15"/>
      <c r="X399" s="15"/>
      <c r="Y399" s="15"/>
      <c r="Z399" s="15"/>
      <c r="AA399" s="15"/>
      <c r="AB399" s="15"/>
      <c r="AC399" s="15"/>
      <c r="AD399" s="15"/>
      <c r="AE399" s="15"/>
      <c r="AT399" s="265" t="s">
        <v>307</v>
      </c>
      <c r="AU399" s="265" t="s">
        <v>81</v>
      </c>
      <c r="AV399" s="15" t="s">
        <v>303</v>
      </c>
      <c r="AW399" s="15" t="s">
        <v>33</v>
      </c>
      <c r="AX399" s="15" t="s">
        <v>79</v>
      </c>
      <c r="AY399" s="265" t="s">
        <v>295</v>
      </c>
    </row>
    <row r="400" s="2" customFormat="1" ht="49.05" customHeight="1">
      <c r="A400" s="40"/>
      <c r="B400" s="41"/>
      <c r="C400" s="215" t="s">
        <v>1486</v>
      </c>
      <c r="D400" s="215" t="s">
        <v>298</v>
      </c>
      <c r="E400" s="216" t="s">
        <v>1628</v>
      </c>
      <c r="F400" s="217" t="s">
        <v>1629</v>
      </c>
      <c r="G400" s="218" t="s">
        <v>348</v>
      </c>
      <c r="H400" s="219">
        <v>0.26000000000000001</v>
      </c>
      <c r="I400" s="220"/>
      <c r="J400" s="221">
        <f>ROUND(I400*H400,2)</f>
        <v>0</v>
      </c>
      <c r="K400" s="217" t="s">
        <v>302</v>
      </c>
      <c r="L400" s="46"/>
      <c r="M400" s="222" t="s">
        <v>21</v>
      </c>
      <c r="N400" s="223" t="s">
        <v>43</v>
      </c>
      <c r="O400" s="86"/>
      <c r="P400" s="224">
        <f>O400*H400</f>
        <v>0</v>
      </c>
      <c r="Q400" s="224">
        <v>0</v>
      </c>
      <c r="R400" s="224">
        <f>Q400*H400</f>
        <v>0</v>
      </c>
      <c r="S400" s="224">
        <v>0</v>
      </c>
      <c r="T400" s="225">
        <f>S400*H400</f>
        <v>0</v>
      </c>
      <c r="U400" s="40"/>
      <c r="V400" s="40"/>
      <c r="W400" s="40"/>
      <c r="X400" s="40"/>
      <c r="Y400" s="40"/>
      <c r="Z400" s="40"/>
      <c r="AA400" s="40"/>
      <c r="AB400" s="40"/>
      <c r="AC400" s="40"/>
      <c r="AD400" s="40"/>
      <c r="AE400" s="40"/>
      <c r="AR400" s="226" t="s">
        <v>373</v>
      </c>
      <c r="AT400" s="226" t="s">
        <v>298</v>
      </c>
      <c r="AU400" s="226" t="s">
        <v>81</v>
      </c>
      <c r="AY400" s="19" t="s">
        <v>295</v>
      </c>
      <c r="BE400" s="227">
        <f>IF(N400="základní",J400,0)</f>
        <v>0</v>
      </c>
      <c r="BF400" s="227">
        <f>IF(N400="snížená",J400,0)</f>
        <v>0</v>
      </c>
      <c r="BG400" s="227">
        <f>IF(N400="zákl. přenesená",J400,0)</f>
        <v>0</v>
      </c>
      <c r="BH400" s="227">
        <f>IF(N400="sníž. přenesená",J400,0)</f>
        <v>0</v>
      </c>
      <c r="BI400" s="227">
        <f>IF(N400="nulová",J400,0)</f>
        <v>0</v>
      </c>
      <c r="BJ400" s="19" t="s">
        <v>79</v>
      </c>
      <c r="BK400" s="227">
        <f>ROUND(I400*H400,2)</f>
        <v>0</v>
      </c>
      <c r="BL400" s="19" t="s">
        <v>373</v>
      </c>
      <c r="BM400" s="226" t="s">
        <v>2739</v>
      </c>
    </row>
    <row r="401" s="2" customFormat="1">
      <c r="A401" s="40"/>
      <c r="B401" s="41"/>
      <c r="C401" s="42"/>
      <c r="D401" s="228" t="s">
        <v>305</v>
      </c>
      <c r="E401" s="42"/>
      <c r="F401" s="229" t="s">
        <v>1631</v>
      </c>
      <c r="G401" s="42"/>
      <c r="H401" s="42"/>
      <c r="I401" s="230"/>
      <c r="J401" s="42"/>
      <c r="K401" s="42"/>
      <c r="L401" s="46"/>
      <c r="M401" s="231"/>
      <c r="N401" s="232"/>
      <c r="O401" s="86"/>
      <c r="P401" s="86"/>
      <c r="Q401" s="86"/>
      <c r="R401" s="86"/>
      <c r="S401" s="86"/>
      <c r="T401" s="87"/>
      <c r="U401" s="40"/>
      <c r="V401" s="40"/>
      <c r="W401" s="40"/>
      <c r="X401" s="40"/>
      <c r="Y401" s="40"/>
      <c r="Z401" s="40"/>
      <c r="AA401" s="40"/>
      <c r="AB401" s="40"/>
      <c r="AC401" s="40"/>
      <c r="AD401" s="40"/>
      <c r="AE401" s="40"/>
      <c r="AT401" s="19" t="s">
        <v>305</v>
      </c>
      <c r="AU401" s="19" t="s">
        <v>81</v>
      </c>
    </row>
    <row r="402" s="12" customFormat="1" ht="22.8" customHeight="1">
      <c r="A402" s="12"/>
      <c r="B402" s="199"/>
      <c r="C402" s="200"/>
      <c r="D402" s="201" t="s">
        <v>71</v>
      </c>
      <c r="E402" s="213" t="s">
        <v>1632</v>
      </c>
      <c r="F402" s="213" t="s">
        <v>1633</v>
      </c>
      <c r="G402" s="200"/>
      <c r="H402" s="200"/>
      <c r="I402" s="203"/>
      <c r="J402" s="214">
        <f>BK402</f>
        <v>0</v>
      </c>
      <c r="K402" s="200"/>
      <c r="L402" s="205"/>
      <c r="M402" s="206"/>
      <c r="N402" s="207"/>
      <c r="O402" s="207"/>
      <c r="P402" s="208">
        <f>P403</f>
        <v>0</v>
      </c>
      <c r="Q402" s="207"/>
      <c r="R402" s="208">
        <f>R403</f>
        <v>0</v>
      </c>
      <c r="S402" s="207"/>
      <c r="T402" s="209">
        <f>T403</f>
        <v>0</v>
      </c>
      <c r="U402" s="12"/>
      <c r="V402" s="12"/>
      <c r="W402" s="12"/>
      <c r="X402" s="12"/>
      <c r="Y402" s="12"/>
      <c r="Z402" s="12"/>
      <c r="AA402" s="12"/>
      <c r="AB402" s="12"/>
      <c r="AC402" s="12"/>
      <c r="AD402" s="12"/>
      <c r="AE402" s="12"/>
      <c r="AR402" s="210" t="s">
        <v>81</v>
      </c>
      <c r="AT402" s="211" t="s">
        <v>71</v>
      </c>
      <c r="AU402" s="211" t="s">
        <v>79</v>
      </c>
      <c r="AY402" s="210" t="s">
        <v>295</v>
      </c>
      <c r="BK402" s="212">
        <f>BK403</f>
        <v>0</v>
      </c>
    </row>
    <row r="403" s="2" customFormat="1" ht="16.5" customHeight="1">
      <c r="A403" s="40"/>
      <c r="B403" s="41"/>
      <c r="C403" s="215" t="s">
        <v>1488</v>
      </c>
      <c r="D403" s="215" t="s">
        <v>298</v>
      </c>
      <c r="E403" s="216" t="s">
        <v>1635</v>
      </c>
      <c r="F403" s="217" t="s">
        <v>1636</v>
      </c>
      <c r="G403" s="218" t="s">
        <v>459</v>
      </c>
      <c r="H403" s="219">
        <v>3</v>
      </c>
      <c r="I403" s="220"/>
      <c r="J403" s="221">
        <f>ROUND(I403*H403,2)</f>
        <v>0</v>
      </c>
      <c r="K403" s="217" t="s">
        <v>523</v>
      </c>
      <c r="L403" s="46"/>
      <c r="M403" s="222" t="s">
        <v>21</v>
      </c>
      <c r="N403" s="223" t="s">
        <v>43</v>
      </c>
      <c r="O403" s="86"/>
      <c r="P403" s="224">
        <f>O403*H403</f>
        <v>0</v>
      </c>
      <c r="Q403" s="224">
        <v>0</v>
      </c>
      <c r="R403" s="224">
        <f>Q403*H403</f>
        <v>0</v>
      </c>
      <c r="S403" s="224">
        <v>0</v>
      </c>
      <c r="T403" s="225">
        <f>S403*H403</f>
        <v>0</v>
      </c>
      <c r="U403" s="40"/>
      <c r="V403" s="40"/>
      <c r="W403" s="40"/>
      <c r="X403" s="40"/>
      <c r="Y403" s="40"/>
      <c r="Z403" s="40"/>
      <c r="AA403" s="40"/>
      <c r="AB403" s="40"/>
      <c r="AC403" s="40"/>
      <c r="AD403" s="40"/>
      <c r="AE403" s="40"/>
      <c r="AR403" s="226" t="s">
        <v>373</v>
      </c>
      <c r="AT403" s="226" t="s">
        <v>298</v>
      </c>
      <c r="AU403" s="226" t="s">
        <v>81</v>
      </c>
      <c r="AY403" s="19" t="s">
        <v>295</v>
      </c>
      <c r="BE403" s="227">
        <f>IF(N403="základní",J403,0)</f>
        <v>0</v>
      </c>
      <c r="BF403" s="227">
        <f>IF(N403="snížená",J403,0)</f>
        <v>0</v>
      </c>
      <c r="BG403" s="227">
        <f>IF(N403="zákl. přenesená",J403,0)</f>
        <v>0</v>
      </c>
      <c r="BH403" s="227">
        <f>IF(N403="sníž. přenesená",J403,0)</f>
        <v>0</v>
      </c>
      <c r="BI403" s="227">
        <f>IF(N403="nulová",J403,0)</f>
        <v>0</v>
      </c>
      <c r="BJ403" s="19" t="s">
        <v>79</v>
      </c>
      <c r="BK403" s="227">
        <f>ROUND(I403*H403,2)</f>
        <v>0</v>
      </c>
      <c r="BL403" s="19" t="s">
        <v>373</v>
      </c>
      <c r="BM403" s="226" t="s">
        <v>2740</v>
      </c>
    </row>
    <row r="404" s="12" customFormat="1" ht="22.8" customHeight="1">
      <c r="A404" s="12"/>
      <c r="B404" s="199"/>
      <c r="C404" s="200"/>
      <c r="D404" s="201" t="s">
        <v>71</v>
      </c>
      <c r="E404" s="213" t="s">
        <v>1159</v>
      </c>
      <c r="F404" s="213" t="s">
        <v>1160</v>
      </c>
      <c r="G404" s="200"/>
      <c r="H404" s="200"/>
      <c r="I404" s="203"/>
      <c r="J404" s="214">
        <f>BK404</f>
        <v>0</v>
      </c>
      <c r="K404" s="200"/>
      <c r="L404" s="205"/>
      <c r="M404" s="206"/>
      <c r="N404" s="207"/>
      <c r="O404" s="207"/>
      <c r="P404" s="208">
        <f>SUM(P405:P469)</f>
        <v>0</v>
      </c>
      <c r="Q404" s="207"/>
      <c r="R404" s="208">
        <f>SUM(R405:R469)</f>
        <v>0.066957550000000005</v>
      </c>
      <c r="S404" s="207"/>
      <c r="T404" s="209">
        <f>SUM(T405:T469)</f>
        <v>0.013805969999999999</v>
      </c>
      <c r="U404" s="12"/>
      <c r="V404" s="12"/>
      <c r="W404" s="12"/>
      <c r="X404" s="12"/>
      <c r="Y404" s="12"/>
      <c r="Z404" s="12"/>
      <c r="AA404" s="12"/>
      <c r="AB404" s="12"/>
      <c r="AC404" s="12"/>
      <c r="AD404" s="12"/>
      <c r="AE404" s="12"/>
      <c r="AR404" s="210" t="s">
        <v>81</v>
      </c>
      <c r="AT404" s="211" t="s">
        <v>71</v>
      </c>
      <c r="AU404" s="211" t="s">
        <v>79</v>
      </c>
      <c r="AY404" s="210" t="s">
        <v>295</v>
      </c>
      <c r="BK404" s="212">
        <f>SUM(BK405:BK469)</f>
        <v>0</v>
      </c>
    </row>
    <row r="405" s="2" customFormat="1" ht="24.15" customHeight="1">
      <c r="A405" s="40"/>
      <c r="B405" s="41"/>
      <c r="C405" s="215" t="s">
        <v>1491</v>
      </c>
      <c r="D405" s="215" t="s">
        <v>298</v>
      </c>
      <c r="E405" s="216" t="s">
        <v>1639</v>
      </c>
      <c r="F405" s="217" t="s">
        <v>1640</v>
      </c>
      <c r="G405" s="218" t="s">
        <v>301</v>
      </c>
      <c r="H405" s="219">
        <v>21.489999999999998</v>
      </c>
      <c r="I405" s="220"/>
      <c r="J405" s="221">
        <f>ROUND(I405*H405,2)</f>
        <v>0</v>
      </c>
      <c r="K405" s="217" t="s">
        <v>302</v>
      </c>
      <c r="L405" s="46"/>
      <c r="M405" s="222" t="s">
        <v>21</v>
      </c>
      <c r="N405" s="223" t="s">
        <v>43</v>
      </c>
      <c r="O405" s="86"/>
      <c r="P405" s="224">
        <f>O405*H405</f>
        <v>0</v>
      </c>
      <c r="Q405" s="224">
        <v>0</v>
      </c>
      <c r="R405" s="224">
        <f>Q405*H405</f>
        <v>0</v>
      </c>
      <c r="S405" s="224">
        <v>0.00014999999999999999</v>
      </c>
      <c r="T405" s="225">
        <f>S405*H405</f>
        <v>0.0032234999999999994</v>
      </c>
      <c r="U405" s="40"/>
      <c r="V405" s="40"/>
      <c r="W405" s="40"/>
      <c r="X405" s="40"/>
      <c r="Y405" s="40"/>
      <c r="Z405" s="40"/>
      <c r="AA405" s="40"/>
      <c r="AB405" s="40"/>
      <c r="AC405" s="40"/>
      <c r="AD405" s="40"/>
      <c r="AE405" s="40"/>
      <c r="AR405" s="226" t="s">
        <v>373</v>
      </c>
      <c r="AT405" s="226" t="s">
        <v>298</v>
      </c>
      <c r="AU405" s="226" t="s">
        <v>81</v>
      </c>
      <c r="AY405" s="19" t="s">
        <v>295</v>
      </c>
      <c r="BE405" s="227">
        <f>IF(N405="základní",J405,0)</f>
        <v>0</v>
      </c>
      <c r="BF405" s="227">
        <f>IF(N405="snížená",J405,0)</f>
        <v>0</v>
      </c>
      <c r="BG405" s="227">
        <f>IF(N405="zákl. přenesená",J405,0)</f>
        <v>0</v>
      </c>
      <c r="BH405" s="227">
        <f>IF(N405="sníž. přenesená",J405,0)</f>
        <v>0</v>
      </c>
      <c r="BI405" s="227">
        <f>IF(N405="nulová",J405,0)</f>
        <v>0</v>
      </c>
      <c r="BJ405" s="19" t="s">
        <v>79</v>
      </c>
      <c r="BK405" s="227">
        <f>ROUND(I405*H405,2)</f>
        <v>0</v>
      </c>
      <c r="BL405" s="19" t="s">
        <v>373</v>
      </c>
      <c r="BM405" s="226" t="s">
        <v>2741</v>
      </c>
    </row>
    <row r="406" s="2" customFormat="1">
      <c r="A406" s="40"/>
      <c r="B406" s="41"/>
      <c r="C406" s="42"/>
      <c r="D406" s="228" t="s">
        <v>305</v>
      </c>
      <c r="E406" s="42"/>
      <c r="F406" s="229" t="s">
        <v>1642</v>
      </c>
      <c r="G406" s="42"/>
      <c r="H406" s="42"/>
      <c r="I406" s="230"/>
      <c r="J406" s="42"/>
      <c r="K406" s="42"/>
      <c r="L406" s="46"/>
      <c r="M406" s="231"/>
      <c r="N406" s="232"/>
      <c r="O406" s="86"/>
      <c r="P406" s="86"/>
      <c r="Q406" s="86"/>
      <c r="R406" s="86"/>
      <c r="S406" s="86"/>
      <c r="T406" s="87"/>
      <c r="U406" s="40"/>
      <c r="V406" s="40"/>
      <c r="W406" s="40"/>
      <c r="X406" s="40"/>
      <c r="Y406" s="40"/>
      <c r="Z406" s="40"/>
      <c r="AA406" s="40"/>
      <c r="AB406" s="40"/>
      <c r="AC406" s="40"/>
      <c r="AD406" s="40"/>
      <c r="AE406" s="40"/>
      <c r="AT406" s="19" t="s">
        <v>305</v>
      </c>
      <c r="AU406" s="19" t="s">
        <v>81</v>
      </c>
    </row>
    <row r="407" s="13" customFormat="1">
      <c r="A407" s="13"/>
      <c r="B407" s="233"/>
      <c r="C407" s="234"/>
      <c r="D407" s="235" t="s">
        <v>307</v>
      </c>
      <c r="E407" s="236" t="s">
        <v>21</v>
      </c>
      <c r="F407" s="237" t="s">
        <v>2510</v>
      </c>
      <c r="G407" s="234"/>
      <c r="H407" s="236" t="s">
        <v>21</v>
      </c>
      <c r="I407" s="238"/>
      <c r="J407" s="234"/>
      <c r="K407" s="234"/>
      <c r="L407" s="239"/>
      <c r="M407" s="240"/>
      <c r="N407" s="241"/>
      <c r="O407" s="241"/>
      <c r="P407" s="241"/>
      <c r="Q407" s="241"/>
      <c r="R407" s="241"/>
      <c r="S407" s="241"/>
      <c r="T407" s="242"/>
      <c r="U407" s="13"/>
      <c r="V407" s="13"/>
      <c r="W407" s="13"/>
      <c r="X407" s="13"/>
      <c r="Y407" s="13"/>
      <c r="Z407" s="13"/>
      <c r="AA407" s="13"/>
      <c r="AB407" s="13"/>
      <c r="AC407" s="13"/>
      <c r="AD407" s="13"/>
      <c r="AE407" s="13"/>
      <c r="AT407" s="243" t="s">
        <v>307</v>
      </c>
      <c r="AU407" s="243" t="s">
        <v>81</v>
      </c>
      <c r="AV407" s="13" t="s">
        <v>79</v>
      </c>
      <c r="AW407" s="13" t="s">
        <v>33</v>
      </c>
      <c r="AX407" s="13" t="s">
        <v>72</v>
      </c>
      <c r="AY407" s="243" t="s">
        <v>295</v>
      </c>
    </row>
    <row r="408" s="14" customFormat="1">
      <c r="A408" s="14"/>
      <c r="B408" s="244"/>
      <c r="C408" s="245"/>
      <c r="D408" s="235" t="s">
        <v>307</v>
      </c>
      <c r="E408" s="246" t="s">
        <v>21</v>
      </c>
      <c r="F408" s="247" t="s">
        <v>2367</v>
      </c>
      <c r="G408" s="245"/>
      <c r="H408" s="248">
        <v>2.8799999999999999</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307</v>
      </c>
      <c r="AU408" s="254" t="s">
        <v>81</v>
      </c>
      <c r="AV408" s="14" t="s">
        <v>81</v>
      </c>
      <c r="AW408" s="14" t="s">
        <v>33</v>
      </c>
      <c r="AX408" s="14" t="s">
        <v>72</v>
      </c>
      <c r="AY408" s="254" t="s">
        <v>295</v>
      </c>
    </row>
    <row r="409" s="14" customFormat="1">
      <c r="A409" s="14"/>
      <c r="B409" s="244"/>
      <c r="C409" s="245"/>
      <c r="D409" s="235" t="s">
        <v>307</v>
      </c>
      <c r="E409" s="246" t="s">
        <v>21</v>
      </c>
      <c r="F409" s="247" t="s">
        <v>2532</v>
      </c>
      <c r="G409" s="245"/>
      <c r="H409" s="248">
        <v>3.98</v>
      </c>
      <c r="I409" s="249"/>
      <c r="J409" s="245"/>
      <c r="K409" s="245"/>
      <c r="L409" s="250"/>
      <c r="M409" s="251"/>
      <c r="N409" s="252"/>
      <c r="O409" s="252"/>
      <c r="P409" s="252"/>
      <c r="Q409" s="252"/>
      <c r="R409" s="252"/>
      <c r="S409" s="252"/>
      <c r="T409" s="253"/>
      <c r="U409" s="14"/>
      <c r="V409" s="14"/>
      <c r="W409" s="14"/>
      <c r="X409" s="14"/>
      <c r="Y409" s="14"/>
      <c r="Z409" s="14"/>
      <c r="AA409" s="14"/>
      <c r="AB409" s="14"/>
      <c r="AC409" s="14"/>
      <c r="AD409" s="14"/>
      <c r="AE409" s="14"/>
      <c r="AT409" s="254" t="s">
        <v>307</v>
      </c>
      <c r="AU409" s="254" t="s">
        <v>81</v>
      </c>
      <c r="AV409" s="14" t="s">
        <v>81</v>
      </c>
      <c r="AW409" s="14" t="s">
        <v>33</v>
      </c>
      <c r="AX409" s="14" t="s">
        <v>72</v>
      </c>
      <c r="AY409" s="254" t="s">
        <v>295</v>
      </c>
    </row>
    <row r="410" s="14" customFormat="1">
      <c r="A410" s="14"/>
      <c r="B410" s="244"/>
      <c r="C410" s="245"/>
      <c r="D410" s="235" t="s">
        <v>307</v>
      </c>
      <c r="E410" s="246" t="s">
        <v>21</v>
      </c>
      <c r="F410" s="247" t="s">
        <v>2646</v>
      </c>
      <c r="G410" s="245"/>
      <c r="H410" s="248">
        <v>3.8700000000000001</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307</v>
      </c>
      <c r="AU410" s="254" t="s">
        <v>81</v>
      </c>
      <c r="AV410" s="14" t="s">
        <v>81</v>
      </c>
      <c r="AW410" s="14" t="s">
        <v>33</v>
      </c>
      <c r="AX410" s="14" t="s">
        <v>72</v>
      </c>
      <c r="AY410" s="254" t="s">
        <v>295</v>
      </c>
    </row>
    <row r="411" s="16" customFormat="1">
      <c r="A411" s="16"/>
      <c r="B411" s="270"/>
      <c r="C411" s="271"/>
      <c r="D411" s="235" t="s">
        <v>307</v>
      </c>
      <c r="E411" s="272" t="s">
        <v>21</v>
      </c>
      <c r="F411" s="273" t="s">
        <v>433</v>
      </c>
      <c r="G411" s="271"/>
      <c r="H411" s="274">
        <v>10.73</v>
      </c>
      <c r="I411" s="275"/>
      <c r="J411" s="271"/>
      <c r="K411" s="271"/>
      <c r="L411" s="276"/>
      <c r="M411" s="277"/>
      <c r="N411" s="278"/>
      <c r="O411" s="278"/>
      <c r="P411" s="278"/>
      <c r="Q411" s="278"/>
      <c r="R411" s="278"/>
      <c r="S411" s="278"/>
      <c r="T411" s="279"/>
      <c r="U411" s="16"/>
      <c r="V411" s="16"/>
      <c r="W411" s="16"/>
      <c r="X411" s="16"/>
      <c r="Y411" s="16"/>
      <c r="Z411" s="16"/>
      <c r="AA411" s="16"/>
      <c r="AB411" s="16"/>
      <c r="AC411" s="16"/>
      <c r="AD411" s="16"/>
      <c r="AE411" s="16"/>
      <c r="AT411" s="280" t="s">
        <v>307</v>
      </c>
      <c r="AU411" s="280" t="s">
        <v>81</v>
      </c>
      <c r="AV411" s="16" t="s">
        <v>92</v>
      </c>
      <c r="AW411" s="16" t="s">
        <v>33</v>
      </c>
      <c r="AX411" s="16" t="s">
        <v>72</v>
      </c>
      <c r="AY411" s="280" t="s">
        <v>295</v>
      </c>
    </row>
    <row r="412" s="13" customFormat="1">
      <c r="A412" s="13"/>
      <c r="B412" s="233"/>
      <c r="C412" s="234"/>
      <c r="D412" s="235" t="s">
        <v>307</v>
      </c>
      <c r="E412" s="236" t="s">
        <v>21</v>
      </c>
      <c r="F412" s="237" t="s">
        <v>1672</v>
      </c>
      <c r="G412" s="234"/>
      <c r="H412" s="236" t="s">
        <v>21</v>
      </c>
      <c r="I412" s="238"/>
      <c r="J412" s="234"/>
      <c r="K412" s="234"/>
      <c r="L412" s="239"/>
      <c r="M412" s="240"/>
      <c r="N412" s="241"/>
      <c r="O412" s="241"/>
      <c r="P412" s="241"/>
      <c r="Q412" s="241"/>
      <c r="R412" s="241"/>
      <c r="S412" s="241"/>
      <c r="T412" s="242"/>
      <c r="U412" s="13"/>
      <c r="V412" s="13"/>
      <c r="W412" s="13"/>
      <c r="X412" s="13"/>
      <c r="Y412" s="13"/>
      <c r="Z412" s="13"/>
      <c r="AA412" s="13"/>
      <c r="AB412" s="13"/>
      <c r="AC412" s="13"/>
      <c r="AD412" s="13"/>
      <c r="AE412" s="13"/>
      <c r="AT412" s="243" t="s">
        <v>307</v>
      </c>
      <c r="AU412" s="243" t="s">
        <v>81</v>
      </c>
      <c r="AV412" s="13" t="s">
        <v>79</v>
      </c>
      <c r="AW412" s="13" t="s">
        <v>33</v>
      </c>
      <c r="AX412" s="13" t="s">
        <v>72</v>
      </c>
      <c r="AY412" s="243" t="s">
        <v>295</v>
      </c>
    </row>
    <row r="413" s="13" customFormat="1">
      <c r="A413" s="13"/>
      <c r="B413" s="233"/>
      <c r="C413" s="234"/>
      <c r="D413" s="235" t="s">
        <v>307</v>
      </c>
      <c r="E413" s="236" t="s">
        <v>21</v>
      </c>
      <c r="F413" s="237" t="s">
        <v>2381</v>
      </c>
      <c r="G413" s="234"/>
      <c r="H413" s="236" t="s">
        <v>21</v>
      </c>
      <c r="I413" s="238"/>
      <c r="J413" s="234"/>
      <c r="K413" s="234"/>
      <c r="L413" s="239"/>
      <c r="M413" s="240"/>
      <c r="N413" s="241"/>
      <c r="O413" s="241"/>
      <c r="P413" s="241"/>
      <c r="Q413" s="241"/>
      <c r="R413" s="241"/>
      <c r="S413" s="241"/>
      <c r="T413" s="242"/>
      <c r="U413" s="13"/>
      <c r="V413" s="13"/>
      <c r="W413" s="13"/>
      <c r="X413" s="13"/>
      <c r="Y413" s="13"/>
      <c r="Z413" s="13"/>
      <c r="AA413" s="13"/>
      <c r="AB413" s="13"/>
      <c r="AC413" s="13"/>
      <c r="AD413" s="13"/>
      <c r="AE413" s="13"/>
      <c r="AT413" s="243" t="s">
        <v>307</v>
      </c>
      <c r="AU413" s="243" t="s">
        <v>81</v>
      </c>
      <c r="AV413" s="13" t="s">
        <v>79</v>
      </c>
      <c r="AW413" s="13" t="s">
        <v>33</v>
      </c>
      <c r="AX413" s="13" t="s">
        <v>72</v>
      </c>
      <c r="AY413" s="243" t="s">
        <v>295</v>
      </c>
    </row>
    <row r="414" s="14" customFormat="1">
      <c r="A414" s="14"/>
      <c r="B414" s="244"/>
      <c r="C414" s="245"/>
      <c r="D414" s="235" t="s">
        <v>307</v>
      </c>
      <c r="E414" s="246" t="s">
        <v>21</v>
      </c>
      <c r="F414" s="247" t="s">
        <v>2647</v>
      </c>
      <c r="G414" s="245"/>
      <c r="H414" s="248">
        <v>1.399</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307</v>
      </c>
      <c r="AU414" s="254" t="s">
        <v>81</v>
      </c>
      <c r="AV414" s="14" t="s">
        <v>81</v>
      </c>
      <c r="AW414" s="14" t="s">
        <v>33</v>
      </c>
      <c r="AX414" s="14" t="s">
        <v>72</v>
      </c>
      <c r="AY414" s="254" t="s">
        <v>295</v>
      </c>
    </row>
    <row r="415" s="13" customFormat="1">
      <c r="A415" s="13"/>
      <c r="B415" s="233"/>
      <c r="C415" s="234"/>
      <c r="D415" s="235" t="s">
        <v>307</v>
      </c>
      <c r="E415" s="236" t="s">
        <v>21</v>
      </c>
      <c r="F415" s="237" t="s">
        <v>2383</v>
      </c>
      <c r="G415" s="234"/>
      <c r="H415" s="236" t="s">
        <v>21</v>
      </c>
      <c r="I415" s="238"/>
      <c r="J415" s="234"/>
      <c r="K415" s="234"/>
      <c r="L415" s="239"/>
      <c r="M415" s="240"/>
      <c r="N415" s="241"/>
      <c r="O415" s="241"/>
      <c r="P415" s="241"/>
      <c r="Q415" s="241"/>
      <c r="R415" s="241"/>
      <c r="S415" s="241"/>
      <c r="T415" s="242"/>
      <c r="U415" s="13"/>
      <c r="V415" s="13"/>
      <c r="W415" s="13"/>
      <c r="X415" s="13"/>
      <c r="Y415" s="13"/>
      <c r="Z415" s="13"/>
      <c r="AA415" s="13"/>
      <c r="AB415" s="13"/>
      <c r="AC415" s="13"/>
      <c r="AD415" s="13"/>
      <c r="AE415" s="13"/>
      <c r="AT415" s="243" t="s">
        <v>307</v>
      </c>
      <c r="AU415" s="243" t="s">
        <v>81</v>
      </c>
      <c r="AV415" s="13" t="s">
        <v>79</v>
      </c>
      <c r="AW415" s="13" t="s">
        <v>33</v>
      </c>
      <c r="AX415" s="13" t="s">
        <v>72</v>
      </c>
      <c r="AY415" s="243" t="s">
        <v>295</v>
      </c>
    </row>
    <row r="416" s="14" customFormat="1">
      <c r="A416" s="14"/>
      <c r="B416" s="244"/>
      <c r="C416" s="245"/>
      <c r="D416" s="235" t="s">
        <v>307</v>
      </c>
      <c r="E416" s="246" t="s">
        <v>21</v>
      </c>
      <c r="F416" s="247" t="s">
        <v>2648</v>
      </c>
      <c r="G416" s="245"/>
      <c r="H416" s="248">
        <v>9.173</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307</v>
      </c>
      <c r="AU416" s="254" t="s">
        <v>81</v>
      </c>
      <c r="AV416" s="14" t="s">
        <v>81</v>
      </c>
      <c r="AW416" s="14" t="s">
        <v>33</v>
      </c>
      <c r="AX416" s="14" t="s">
        <v>72</v>
      </c>
      <c r="AY416" s="254" t="s">
        <v>295</v>
      </c>
    </row>
    <row r="417" s="14" customFormat="1">
      <c r="A417" s="14"/>
      <c r="B417" s="244"/>
      <c r="C417" s="245"/>
      <c r="D417" s="235" t="s">
        <v>307</v>
      </c>
      <c r="E417" s="246" t="s">
        <v>21</v>
      </c>
      <c r="F417" s="247" t="s">
        <v>2514</v>
      </c>
      <c r="G417" s="245"/>
      <c r="H417" s="248">
        <v>0.188</v>
      </c>
      <c r="I417" s="249"/>
      <c r="J417" s="245"/>
      <c r="K417" s="245"/>
      <c r="L417" s="250"/>
      <c r="M417" s="251"/>
      <c r="N417" s="252"/>
      <c r="O417" s="252"/>
      <c r="P417" s="252"/>
      <c r="Q417" s="252"/>
      <c r="R417" s="252"/>
      <c r="S417" s="252"/>
      <c r="T417" s="253"/>
      <c r="U417" s="14"/>
      <c r="V417" s="14"/>
      <c r="W417" s="14"/>
      <c r="X417" s="14"/>
      <c r="Y417" s="14"/>
      <c r="Z417" s="14"/>
      <c r="AA417" s="14"/>
      <c r="AB417" s="14"/>
      <c r="AC417" s="14"/>
      <c r="AD417" s="14"/>
      <c r="AE417" s="14"/>
      <c r="AT417" s="254" t="s">
        <v>307</v>
      </c>
      <c r="AU417" s="254" t="s">
        <v>81</v>
      </c>
      <c r="AV417" s="14" t="s">
        <v>81</v>
      </c>
      <c r="AW417" s="14" t="s">
        <v>33</v>
      </c>
      <c r="AX417" s="14" t="s">
        <v>72</v>
      </c>
      <c r="AY417" s="254" t="s">
        <v>295</v>
      </c>
    </row>
    <row r="418" s="16" customFormat="1">
      <c r="A418" s="16"/>
      <c r="B418" s="270"/>
      <c r="C418" s="271"/>
      <c r="D418" s="235" t="s">
        <v>307</v>
      </c>
      <c r="E418" s="272" t="s">
        <v>21</v>
      </c>
      <c r="F418" s="273" t="s">
        <v>433</v>
      </c>
      <c r="G418" s="271"/>
      <c r="H418" s="274">
        <v>10.76</v>
      </c>
      <c r="I418" s="275"/>
      <c r="J418" s="271"/>
      <c r="K418" s="271"/>
      <c r="L418" s="276"/>
      <c r="M418" s="277"/>
      <c r="N418" s="278"/>
      <c r="O418" s="278"/>
      <c r="P418" s="278"/>
      <c r="Q418" s="278"/>
      <c r="R418" s="278"/>
      <c r="S418" s="278"/>
      <c r="T418" s="279"/>
      <c r="U418" s="16"/>
      <c r="V418" s="16"/>
      <c r="W418" s="16"/>
      <c r="X418" s="16"/>
      <c r="Y418" s="16"/>
      <c r="Z418" s="16"/>
      <c r="AA418" s="16"/>
      <c r="AB418" s="16"/>
      <c r="AC418" s="16"/>
      <c r="AD418" s="16"/>
      <c r="AE418" s="16"/>
      <c r="AT418" s="280" t="s">
        <v>307</v>
      </c>
      <c r="AU418" s="280" t="s">
        <v>81</v>
      </c>
      <c r="AV418" s="16" t="s">
        <v>92</v>
      </c>
      <c r="AW418" s="16" t="s">
        <v>33</v>
      </c>
      <c r="AX418" s="16" t="s">
        <v>72</v>
      </c>
      <c r="AY418" s="280" t="s">
        <v>295</v>
      </c>
    </row>
    <row r="419" s="15" customFormat="1">
      <c r="A419" s="15"/>
      <c r="B419" s="255"/>
      <c r="C419" s="256"/>
      <c r="D419" s="235" t="s">
        <v>307</v>
      </c>
      <c r="E419" s="257" t="s">
        <v>21</v>
      </c>
      <c r="F419" s="258" t="s">
        <v>312</v>
      </c>
      <c r="G419" s="256"/>
      <c r="H419" s="259">
        <v>21.489999999999998</v>
      </c>
      <c r="I419" s="260"/>
      <c r="J419" s="256"/>
      <c r="K419" s="256"/>
      <c r="L419" s="261"/>
      <c r="M419" s="262"/>
      <c r="N419" s="263"/>
      <c r="O419" s="263"/>
      <c r="P419" s="263"/>
      <c r="Q419" s="263"/>
      <c r="R419" s="263"/>
      <c r="S419" s="263"/>
      <c r="T419" s="264"/>
      <c r="U419" s="15"/>
      <c r="V419" s="15"/>
      <c r="W419" s="15"/>
      <c r="X419" s="15"/>
      <c r="Y419" s="15"/>
      <c r="Z419" s="15"/>
      <c r="AA419" s="15"/>
      <c r="AB419" s="15"/>
      <c r="AC419" s="15"/>
      <c r="AD419" s="15"/>
      <c r="AE419" s="15"/>
      <c r="AT419" s="265" t="s">
        <v>307</v>
      </c>
      <c r="AU419" s="265" t="s">
        <v>81</v>
      </c>
      <c r="AV419" s="15" t="s">
        <v>303</v>
      </c>
      <c r="AW419" s="15" t="s">
        <v>33</v>
      </c>
      <c r="AX419" s="15" t="s">
        <v>79</v>
      </c>
      <c r="AY419" s="265" t="s">
        <v>295</v>
      </c>
    </row>
    <row r="420" s="2" customFormat="1" ht="16.5" customHeight="1">
      <c r="A420" s="40"/>
      <c r="B420" s="41"/>
      <c r="C420" s="215" t="s">
        <v>1495</v>
      </c>
      <c r="D420" s="215" t="s">
        <v>298</v>
      </c>
      <c r="E420" s="216" t="s">
        <v>1644</v>
      </c>
      <c r="F420" s="217" t="s">
        <v>1645</v>
      </c>
      <c r="G420" s="218" t="s">
        <v>301</v>
      </c>
      <c r="H420" s="219">
        <v>34.137</v>
      </c>
      <c r="I420" s="220"/>
      <c r="J420" s="221">
        <f>ROUND(I420*H420,2)</f>
        <v>0</v>
      </c>
      <c r="K420" s="217" t="s">
        <v>302</v>
      </c>
      <c r="L420" s="46"/>
      <c r="M420" s="222" t="s">
        <v>21</v>
      </c>
      <c r="N420" s="223" t="s">
        <v>43</v>
      </c>
      <c r="O420" s="86"/>
      <c r="P420" s="224">
        <f>O420*H420</f>
        <v>0</v>
      </c>
      <c r="Q420" s="224">
        <v>0.001</v>
      </c>
      <c r="R420" s="224">
        <f>Q420*H420</f>
        <v>0.034137000000000001</v>
      </c>
      <c r="S420" s="224">
        <v>0.00031</v>
      </c>
      <c r="T420" s="225">
        <f>S420*H420</f>
        <v>0.01058247</v>
      </c>
      <c r="U420" s="40"/>
      <c r="V420" s="40"/>
      <c r="W420" s="40"/>
      <c r="X420" s="40"/>
      <c r="Y420" s="40"/>
      <c r="Z420" s="40"/>
      <c r="AA420" s="40"/>
      <c r="AB420" s="40"/>
      <c r="AC420" s="40"/>
      <c r="AD420" s="40"/>
      <c r="AE420" s="40"/>
      <c r="AR420" s="226" t="s">
        <v>373</v>
      </c>
      <c r="AT420" s="226" t="s">
        <v>298</v>
      </c>
      <c r="AU420" s="226" t="s">
        <v>81</v>
      </c>
      <c r="AY420" s="19" t="s">
        <v>295</v>
      </c>
      <c r="BE420" s="227">
        <f>IF(N420="základní",J420,0)</f>
        <v>0</v>
      </c>
      <c r="BF420" s="227">
        <f>IF(N420="snížená",J420,0)</f>
        <v>0</v>
      </c>
      <c r="BG420" s="227">
        <f>IF(N420="zákl. přenesená",J420,0)</f>
        <v>0</v>
      </c>
      <c r="BH420" s="227">
        <f>IF(N420="sníž. přenesená",J420,0)</f>
        <v>0</v>
      </c>
      <c r="BI420" s="227">
        <f>IF(N420="nulová",J420,0)</f>
        <v>0</v>
      </c>
      <c r="BJ420" s="19" t="s">
        <v>79</v>
      </c>
      <c r="BK420" s="227">
        <f>ROUND(I420*H420,2)</f>
        <v>0</v>
      </c>
      <c r="BL420" s="19" t="s">
        <v>373</v>
      </c>
      <c r="BM420" s="226" t="s">
        <v>2742</v>
      </c>
    </row>
    <row r="421" s="2" customFormat="1">
      <c r="A421" s="40"/>
      <c r="B421" s="41"/>
      <c r="C421" s="42"/>
      <c r="D421" s="228" t="s">
        <v>305</v>
      </c>
      <c r="E421" s="42"/>
      <c r="F421" s="229" t="s">
        <v>1647</v>
      </c>
      <c r="G421" s="42"/>
      <c r="H421" s="42"/>
      <c r="I421" s="230"/>
      <c r="J421" s="42"/>
      <c r="K421" s="42"/>
      <c r="L421" s="46"/>
      <c r="M421" s="231"/>
      <c r="N421" s="232"/>
      <c r="O421" s="86"/>
      <c r="P421" s="86"/>
      <c r="Q421" s="86"/>
      <c r="R421" s="86"/>
      <c r="S421" s="86"/>
      <c r="T421" s="87"/>
      <c r="U421" s="40"/>
      <c r="V421" s="40"/>
      <c r="W421" s="40"/>
      <c r="X421" s="40"/>
      <c r="Y421" s="40"/>
      <c r="Z421" s="40"/>
      <c r="AA421" s="40"/>
      <c r="AB421" s="40"/>
      <c r="AC421" s="40"/>
      <c r="AD421" s="40"/>
      <c r="AE421" s="40"/>
      <c r="AT421" s="19" t="s">
        <v>305</v>
      </c>
      <c r="AU421" s="19" t="s">
        <v>81</v>
      </c>
    </row>
    <row r="422" s="13" customFormat="1">
      <c r="A422" s="13"/>
      <c r="B422" s="233"/>
      <c r="C422" s="234"/>
      <c r="D422" s="235" t="s">
        <v>307</v>
      </c>
      <c r="E422" s="236" t="s">
        <v>21</v>
      </c>
      <c r="F422" s="237" t="s">
        <v>2510</v>
      </c>
      <c r="G422" s="234"/>
      <c r="H422" s="236" t="s">
        <v>21</v>
      </c>
      <c r="I422" s="238"/>
      <c r="J422" s="234"/>
      <c r="K422" s="234"/>
      <c r="L422" s="239"/>
      <c r="M422" s="240"/>
      <c r="N422" s="241"/>
      <c r="O422" s="241"/>
      <c r="P422" s="241"/>
      <c r="Q422" s="241"/>
      <c r="R422" s="241"/>
      <c r="S422" s="241"/>
      <c r="T422" s="242"/>
      <c r="U422" s="13"/>
      <c r="V422" s="13"/>
      <c r="W422" s="13"/>
      <c r="X422" s="13"/>
      <c r="Y422" s="13"/>
      <c r="Z422" s="13"/>
      <c r="AA422" s="13"/>
      <c r="AB422" s="13"/>
      <c r="AC422" s="13"/>
      <c r="AD422" s="13"/>
      <c r="AE422" s="13"/>
      <c r="AT422" s="243" t="s">
        <v>307</v>
      </c>
      <c r="AU422" s="243" t="s">
        <v>81</v>
      </c>
      <c r="AV422" s="13" t="s">
        <v>79</v>
      </c>
      <c r="AW422" s="13" t="s">
        <v>33</v>
      </c>
      <c r="AX422" s="13" t="s">
        <v>72</v>
      </c>
      <c r="AY422" s="243" t="s">
        <v>295</v>
      </c>
    </row>
    <row r="423" s="14" customFormat="1">
      <c r="A423" s="14"/>
      <c r="B423" s="244"/>
      <c r="C423" s="245"/>
      <c r="D423" s="235" t="s">
        <v>307</v>
      </c>
      <c r="E423" s="246" t="s">
        <v>21</v>
      </c>
      <c r="F423" s="247" t="s">
        <v>2651</v>
      </c>
      <c r="G423" s="245"/>
      <c r="H423" s="248">
        <v>9.0299999999999994</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307</v>
      </c>
      <c r="AU423" s="254" t="s">
        <v>81</v>
      </c>
      <c r="AV423" s="14" t="s">
        <v>81</v>
      </c>
      <c r="AW423" s="14" t="s">
        <v>33</v>
      </c>
      <c r="AX423" s="14" t="s">
        <v>72</v>
      </c>
      <c r="AY423" s="254" t="s">
        <v>295</v>
      </c>
    </row>
    <row r="424" s="16" customFormat="1">
      <c r="A424" s="16"/>
      <c r="B424" s="270"/>
      <c r="C424" s="271"/>
      <c r="D424" s="235" t="s">
        <v>307</v>
      </c>
      <c r="E424" s="272" t="s">
        <v>21</v>
      </c>
      <c r="F424" s="273" t="s">
        <v>433</v>
      </c>
      <c r="G424" s="271"/>
      <c r="H424" s="274">
        <v>9.0299999999999994</v>
      </c>
      <c r="I424" s="275"/>
      <c r="J424" s="271"/>
      <c r="K424" s="271"/>
      <c r="L424" s="276"/>
      <c r="M424" s="277"/>
      <c r="N424" s="278"/>
      <c r="O424" s="278"/>
      <c r="P424" s="278"/>
      <c r="Q424" s="278"/>
      <c r="R424" s="278"/>
      <c r="S424" s="278"/>
      <c r="T424" s="279"/>
      <c r="U424" s="16"/>
      <c r="V424" s="16"/>
      <c r="W424" s="16"/>
      <c r="X424" s="16"/>
      <c r="Y424" s="16"/>
      <c r="Z424" s="16"/>
      <c r="AA424" s="16"/>
      <c r="AB424" s="16"/>
      <c r="AC424" s="16"/>
      <c r="AD424" s="16"/>
      <c r="AE424" s="16"/>
      <c r="AT424" s="280" t="s">
        <v>307</v>
      </c>
      <c r="AU424" s="280" t="s">
        <v>81</v>
      </c>
      <c r="AV424" s="16" t="s">
        <v>92</v>
      </c>
      <c r="AW424" s="16" t="s">
        <v>33</v>
      </c>
      <c r="AX424" s="16" t="s">
        <v>72</v>
      </c>
      <c r="AY424" s="280" t="s">
        <v>295</v>
      </c>
    </row>
    <row r="425" s="13" customFormat="1">
      <c r="A425" s="13"/>
      <c r="B425" s="233"/>
      <c r="C425" s="234"/>
      <c r="D425" s="235" t="s">
        <v>307</v>
      </c>
      <c r="E425" s="236" t="s">
        <v>21</v>
      </c>
      <c r="F425" s="237" t="s">
        <v>1672</v>
      </c>
      <c r="G425" s="234"/>
      <c r="H425" s="236" t="s">
        <v>21</v>
      </c>
      <c r="I425" s="238"/>
      <c r="J425" s="234"/>
      <c r="K425" s="234"/>
      <c r="L425" s="239"/>
      <c r="M425" s="240"/>
      <c r="N425" s="241"/>
      <c r="O425" s="241"/>
      <c r="P425" s="241"/>
      <c r="Q425" s="241"/>
      <c r="R425" s="241"/>
      <c r="S425" s="241"/>
      <c r="T425" s="242"/>
      <c r="U425" s="13"/>
      <c r="V425" s="13"/>
      <c r="W425" s="13"/>
      <c r="X425" s="13"/>
      <c r="Y425" s="13"/>
      <c r="Z425" s="13"/>
      <c r="AA425" s="13"/>
      <c r="AB425" s="13"/>
      <c r="AC425" s="13"/>
      <c r="AD425" s="13"/>
      <c r="AE425" s="13"/>
      <c r="AT425" s="243" t="s">
        <v>307</v>
      </c>
      <c r="AU425" s="243" t="s">
        <v>81</v>
      </c>
      <c r="AV425" s="13" t="s">
        <v>79</v>
      </c>
      <c r="AW425" s="13" t="s">
        <v>33</v>
      </c>
      <c r="AX425" s="13" t="s">
        <v>72</v>
      </c>
      <c r="AY425" s="243" t="s">
        <v>295</v>
      </c>
    </row>
    <row r="426" s="13" customFormat="1">
      <c r="A426" s="13"/>
      <c r="B426" s="233"/>
      <c r="C426" s="234"/>
      <c r="D426" s="235" t="s">
        <v>307</v>
      </c>
      <c r="E426" s="236" t="s">
        <v>21</v>
      </c>
      <c r="F426" s="237" t="s">
        <v>2381</v>
      </c>
      <c r="G426" s="234"/>
      <c r="H426" s="236" t="s">
        <v>21</v>
      </c>
      <c r="I426" s="238"/>
      <c r="J426" s="234"/>
      <c r="K426" s="234"/>
      <c r="L426" s="239"/>
      <c r="M426" s="240"/>
      <c r="N426" s="241"/>
      <c r="O426" s="241"/>
      <c r="P426" s="241"/>
      <c r="Q426" s="241"/>
      <c r="R426" s="241"/>
      <c r="S426" s="241"/>
      <c r="T426" s="242"/>
      <c r="U426" s="13"/>
      <c r="V426" s="13"/>
      <c r="W426" s="13"/>
      <c r="X426" s="13"/>
      <c r="Y426" s="13"/>
      <c r="Z426" s="13"/>
      <c r="AA426" s="13"/>
      <c r="AB426" s="13"/>
      <c r="AC426" s="13"/>
      <c r="AD426" s="13"/>
      <c r="AE426" s="13"/>
      <c r="AT426" s="243" t="s">
        <v>307</v>
      </c>
      <c r="AU426" s="243" t="s">
        <v>81</v>
      </c>
      <c r="AV426" s="13" t="s">
        <v>79</v>
      </c>
      <c r="AW426" s="13" t="s">
        <v>33</v>
      </c>
      <c r="AX426" s="13" t="s">
        <v>72</v>
      </c>
      <c r="AY426" s="243" t="s">
        <v>295</v>
      </c>
    </row>
    <row r="427" s="14" customFormat="1">
      <c r="A427" s="14"/>
      <c r="B427" s="244"/>
      <c r="C427" s="245"/>
      <c r="D427" s="235" t="s">
        <v>307</v>
      </c>
      <c r="E427" s="246" t="s">
        <v>21</v>
      </c>
      <c r="F427" s="247" t="s">
        <v>2652</v>
      </c>
      <c r="G427" s="245"/>
      <c r="H427" s="248">
        <v>3.2650000000000001</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307</v>
      </c>
      <c r="AU427" s="254" t="s">
        <v>81</v>
      </c>
      <c r="AV427" s="14" t="s">
        <v>81</v>
      </c>
      <c r="AW427" s="14" t="s">
        <v>33</v>
      </c>
      <c r="AX427" s="14" t="s">
        <v>72</v>
      </c>
      <c r="AY427" s="254" t="s">
        <v>295</v>
      </c>
    </row>
    <row r="428" s="13" customFormat="1">
      <c r="A428" s="13"/>
      <c r="B428" s="233"/>
      <c r="C428" s="234"/>
      <c r="D428" s="235" t="s">
        <v>307</v>
      </c>
      <c r="E428" s="236" t="s">
        <v>21</v>
      </c>
      <c r="F428" s="237" t="s">
        <v>2383</v>
      </c>
      <c r="G428" s="234"/>
      <c r="H428" s="236" t="s">
        <v>21</v>
      </c>
      <c r="I428" s="238"/>
      <c r="J428" s="234"/>
      <c r="K428" s="234"/>
      <c r="L428" s="239"/>
      <c r="M428" s="240"/>
      <c r="N428" s="241"/>
      <c r="O428" s="241"/>
      <c r="P428" s="241"/>
      <c r="Q428" s="241"/>
      <c r="R428" s="241"/>
      <c r="S428" s="241"/>
      <c r="T428" s="242"/>
      <c r="U428" s="13"/>
      <c r="V428" s="13"/>
      <c r="W428" s="13"/>
      <c r="X428" s="13"/>
      <c r="Y428" s="13"/>
      <c r="Z428" s="13"/>
      <c r="AA428" s="13"/>
      <c r="AB428" s="13"/>
      <c r="AC428" s="13"/>
      <c r="AD428" s="13"/>
      <c r="AE428" s="13"/>
      <c r="AT428" s="243" t="s">
        <v>307</v>
      </c>
      <c r="AU428" s="243" t="s">
        <v>81</v>
      </c>
      <c r="AV428" s="13" t="s">
        <v>79</v>
      </c>
      <c r="AW428" s="13" t="s">
        <v>33</v>
      </c>
      <c r="AX428" s="13" t="s">
        <v>72</v>
      </c>
      <c r="AY428" s="243" t="s">
        <v>295</v>
      </c>
    </row>
    <row r="429" s="14" customFormat="1">
      <c r="A429" s="14"/>
      <c r="B429" s="244"/>
      <c r="C429" s="245"/>
      <c r="D429" s="235" t="s">
        <v>307</v>
      </c>
      <c r="E429" s="246" t="s">
        <v>21</v>
      </c>
      <c r="F429" s="247" t="s">
        <v>2653</v>
      </c>
      <c r="G429" s="245"/>
      <c r="H429" s="248">
        <v>21.404</v>
      </c>
      <c r="I429" s="249"/>
      <c r="J429" s="245"/>
      <c r="K429" s="245"/>
      <c r="L429" s="250"/>
      <c r="M429" s="251"/>
      <c r="N429" s="252"/>
      <c r="O429" s="252"/>
      <c r="P429" s="252"/>
      <c r="Q429" s="252"/>
      <c r="R429" s="252"/>
      <c r="S429" s="252"/>
      <c r="T429" s="253"/>
      <c r="U429" s="14"/>
      <c r="V429" s="14"/>
      <c r="W429" s="14"/>
      <c r="X429" s="14"/>
      <c r="Y429" s="14"/>
      <c r="Z429" s="14"/>
      <c r="AA429" s="14"/>
      <c r="AB429" s="14"/>
      <c r="AC429" s="14"/>
      <c r="AD429" s="14"/>
      <c r="AE429" s="14"/>
      <c r="AT429" s="254" t="s">
        <v>307</v>
      </c>
      <c r="AU429" s="254" t="s">
        <v>81</v>
      </c>
      <c r="AV429" s="14" t="s">
        <v>81</v>
      </c>
      <c r="AW429" s="14" t="s">
        <v>33</v>
      </c>
      <c r="AX429" s="14" t="s">
        <v>72</v>
      </c>
      <c r="AY429" s="254" t="s">
        <v>295</v>
      </c>
    </row>
    <row r="430" s="14" customFormat="1">
      <c r="A430" s="14"/>
      <c r="B430" s="244"/>
      <c r="C430" s="245"/>
      <c r="D430" s="235" t="s">
        <v>307</v>
      </c>
      <c r="E430" s="246" t="s">
        <v>21</v>
      </c>
      <c r="F430" s="247" t="s">
        <v>2519</v>
      </c>
      <c r="G430" s="245"/>
      <c r="H430" s="248">
        <v>0.438</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307</v>
      </c>
      <c r="AU430" s="254" t="s">
        <v>81</v>
      </c>
      <c r="AV430" s="14" t="s">
        <v>81</v>
      </c>
      <c r="AW430" s="14" t="s">
        <v>33</v>
      </c>
      <c r="AX430" s="14" t="s">
        <v>72</v>
      </c>
      <c r="AY430" s="254" t="s">
        <v>295</v>
      </c>
    </row>
    <row r="431" s="16" customFormat="1">
      <c r="A431" s="16"/>
      <c r="B431" s="270"/>
      <c r="C431" s="271"/>
      <c r="D431" s="235" t="s">
        <v>307</v>
      </c>
      <c r="E431" s="272" t="s">
        <v>21</v>
      </c>
      <c r="F431" s="273" t="s">
        <v>433</v>
      </c>
      <c r="G431" s="271"/>
      <c r="H431" s="274">
        <v>25.106999999999999</v>
      </c>
      <c r="I431" s="275"/>
      <c r="J431" s="271"/>
      <c r="K431" s="271"/>
      <c r="L431" s="276"/>
      <c r="M431" s="277"/>
      <c r="N431" s="278"/>
      <c r="O431" s="278"/>
      <c r="P431" s="278"/>
      <c r="Q431" s="278"/>
      <c r="R431" s="278"/>
      <c r="S431" s="278"/>
      <c r="T431" s="279"/>
      <c r="U431" s="16"/>
      <c r="V431" s="16"/>
      <c r="W431" s="16"/>
      <c r="X431" s="16"/>
      <c r="Y431" s="16"/>
      <c r="Z431" s="16"/>
      <c r="AA431" s="16"/>
      <c r="AB431" s="16"/>
      <c r="AC431" s="16"/>
      <c r="AD431" s="16"/>
      <c r="AE431" s="16"/>
      <c r="AT431" s="280" t="s">
        <v>307</v>
      </c>
      <c r="AU431" s="280" t="s">
        <v>81</v>
      </c>
      <c r="AV431" s="16" t="s">
        <v>92</v>
      </c>
      <c r="AW431" s="16" t="s">
        <v>33</v>
      </c>
      <c r="AX431" s="16" t="s">
        <v>72</v>
      </c>
      <c r="AY431" s="280" t="s">
        <v>295</v>
      </c>
    </row>
    <row r="432" s="15" customFormat="1">
      <c r="A432" s="15"/>
      <c r="B432" s="255"/>
      <c r="C432" s="256"/>
      <c r="D432" s="235" t="s">
        <v>307</v>
      </c>
      <c r="E432" s="257" t="s">
        <v>21</v>
      </c>
      <c r="F432" s="258" t="s">
        <v>312</v>
      </c>
      <c r="G432" s="256"/>
      <c r="H432" s="259">
        <v>34.137</v>
      </c>
      <c r="I432" s="260"/>
      <c r="J432" s="256"/>
      <c r="K432" s="256"/>
      <c r="L432" s="261"/>
      <c r="M432" s="262"/>
      <c r="N432" s="263"/>
      <c r="O432" s="263"/>
      <c r="P432" s="263"/>
      <c r="Q432" s="263"/>
      <c r="R432" s="263"/>
      <c r="S432" s="263"/>
      <c r="T432" s="264"/>
      <c r="U432" s="15"/>
      <c r="V432" s="15"/>
      <c r="W432" s="15"/>
      <c r="X432" s="15"/>
      <c r="Y432" s="15"/>
      <c r="Z432" s="15"/>
      <c r="AA432" s="15"/>
      <c r="AB432" s="15"/>
      <c r="AC432" s="15"/>
      <c r="AD432" s="15"/>
      <c r="AE432" s="15"/>
      <c r="AT432" s="265" t="s">
        <v>307</v>
      </c>
      <c r="AU432" s="265" t="s">
        <v>81</v>
      </c>
      <c r="AV432" s="15" t="s">
        <v>303</v>
      </c>
      <c r="AW432" s="15" t="s">
        <v>33</v>
      </c>
      <c r="AX432" s="15" t="s">
        <v>79</v>
      </c>
      <c r="AY432" s="265" t="s">
        <v>295</v>
      </c>
    </row>
    <row r="433" s="2" customFormat="1" ht="44.25" customHeight="1">
      <c r="A433" s="40"/>
      <c r="B433" s="41"/>
      <c r="C433" s="215" t="s">
        <v>1499</v>
      </c>
      <c r="D433" s="215" t="s">
        <v>298</v>
      </c>
      <c r="E433" s="216" t="s">
        <v>1659</v>
      </c>
      <c r="F433" s="217" t="s">
        <v>1660</v>
      </c>
      <c r="G433" s="218" t="s">
        <v>301</v>
      </c>
      <c r="H433" s="219">
        <v>3.8999999999999999</v>
      </c>
      <c r="I433" s="220"/>
      <c r="J433" s="221">
        <f>ROUND(I433*H433,2)</f>
        <v>0</v>
      </c>
      <c r="K433" s="217" t="s">
        <v>302</v>
      </c>
      <c r="L433" s="46"/>
      <c r="M433" s="222" t="s">
        <v>21</v>
      </c>
      <c r="N433" s="223" t="s">
        <v>43</v>
      </c>
      <c r="O433" s="86"/>
      <c r="P433" s="224">
        <f>O433*H433</f>
        <v>0</v>
      </c>
      <c r="Q433" s="224">
        <v>0</v>
      </c>
      <c r="R433" s="224">
        <f>Q433*H433</f>
        <v>0</v>
      </c>
      <c r="S433" s="224">
        <v>0</v>
      </c>
      <c r="T433" s="225">
        <f>S433*H433</f>
        <v>0</v>
      </c>
      <c r="U433" s="40"/>
      <c r="V433" s="40"/>
      <c r="W433" s="40"/>
      <c r="X433" s="40"/>
      <c r="Y433" s="40"/>
      <c r="Z433" s="40"/>
      <c r="AA433" s="40"/>
      <c r="AB433" s="40"/>
      <c r="AC433" s="40"/>
      <c r="AD433" s="40"/>
      <c r="AE433" s="40"/>
      <c r="AR433" s="226" t="s">
        <v>373</v>
      </c>
      <c r="AT433" s="226" t="s">
        <v>298</v>
      </c>
      <c r="AU433" s="226" t="s">
        <v>81</v>
      </c>
      <c r="AY433" s="19" t="s">
        <v>295</v>
      </c>
      <c r="BE433" s="227">
        <f>IF(N433="základní",J433,0)</f>
        <v>0</v>
      </c>
      <c r="BF433" s="227">
        <f>IF(N433="snížená",J433,0)</f>
        <v>0</v>
      </c>
      <c r="BG433" s="227">
        <f>IF(N433="zákl. přenesená",J433,0)</f>
        <v>0</v>
      </c>
      <c r="BH433" s="227">
        <f>IF(N433="sníž. přenesená",J433,0)</f>
        <v>0</v>
      </c>
      <c r="BI433" s="227">
        <f>IF(N433="nulová",J433,0)</f>
        <v>0</v>
      </c>
      <c r="BJ433" s="19" t="s">
        <v>79</v>
      </c>
      <c r="BK433" s="227">
        <f>ROUND(I433*H433,2)</f>
        <v>0</v>
      </c>
      <c r="BL433" s="19" t="s">
        <v>373</v>
      </c>
      <c r="BM433" s="226" t="s">
        <v>2743</v>
      </c>
    </row>
    <row r="434" s="2" customFormat="1">
      <c r="A434" s="40"/>
      <c r="B434" s="41"/>
      <c r="C434" s="42"/>
      <c r="D434" s="228" t="s">
        <v>305</v>
      </c>
      <c r="E434" s="42"/>
      <c r="F434" s="229" t="s">
        <v>1662</v>
      </c>
      <c r="G434" s="42"/>
      <c r="H434" s="42"/>
      <c r="I434" s="230"/>
      <c r="J434" s="42"/>
      <c r="K434" s="42"/>
      <c r="L434" s="46"/>
      <c r="M434" s="231"/>
      <c r="N434" s="232"/>
      <c r="O434" s="86"/>
      <c r="P434" s="86"/>
      <c r="Q434" s="86"/>
      <c r="R434" s="86"/>
      <c r="S434" s="86"/>
      <c r="T434" s="87"/>
      <c r="U434" s="40"/>
      <c r="V434" s="40"/>
      <c r="W434" s="40"/>
      <c r="X434" s="40"/>
      <c r="Y434" s="40"/>
      <c r="Z434" s="40"/>
      <c r="AA434" s="40"/>
      <c r="AB434" s="40"/>
      <c r="AC434" s="40"/>
      <c r="AD434" s="40"/>
      <c r="AE434" s="40"/>
      <c r="AT434" s="19" t="s">
        <v>305</v>
      </c>
      <c r="AU434" s="19" t="s">
        <v>81</v>
      </c>
    </row>
    <row r="435" s="14" customFormat="1">
      <c r="A435" s="14"/>
      <c r="B435" s="244"/>
      <c r="C435" s="245"/>
      <c r="D435" s="235" t="s">
        <v>307</v>
      </c>
      <c r="E435" s="246" t="s">
        <v>21</v>
      </c>
      <c r="F435" s="247" t="s">
        <v>2387</v>
      </c>
      <c r="G435" s="245"/>
      <c r="H435" s="248">
        <v>2.25</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307</v>
      </c>
      <c r="AU435" s="254" t="s">
        <v>81</v>
      </c>
      <c r="AV435" s="14" t="s">
        <v>81</v>
      </c>
      <c r="AW435" s="14" t="s">
        <v>33</v>
      </c>
      <c r="AX435" s="14" t="s">
        <v>72</v>
      </c>
      <c r="AY435" s="254" t="s">
        <v>295</v>
      </c>
    </row>
    <row r="436" s="14" customFormat="1">
      <c r="A436" s="14"/>
      <c r="B436" s="244"/>
      <c r="C436" s="245"/>
      <c r="D436" s="235" t="s">
        <v>307</v>
      </c>
      <c r="E436" s="246" t="s">
        <v>21</v>
      </c>
      <c r="F436" s="247" t="s">
        <v>2388</v>
      </c>
      <c r="G436" s="245"/>
      <c r="H436" s="248">
        <v>1.6499999999999999</v>
      </c>
      <c r="I436" s="249"/>
      <c r="J436" s="245"/>
      <c r="K436" s="245"/>
      <c r="L436" s="250"/>
      <c r="M436" s="251"/>
      <c r="N436" s="252"/>
      <c r="O436" s="252"/>
      <c r="P436" s="252"/>
      <c r="Q436" s="252"/>
      <c r="R436" s="252"/>
      <c r="S436" s="252"/>
      <c r="T436" s="253"/>
      <c r="U436" s="14"/>
      <c r="V436" s="14"/>
      <c r="W436" s="14"/>
      <c r="X436" s="14"/>
      <c r="Y436" s="14"/>
      <c r="Z436" s="14"/>
      <c r="AA436" s="14"/>
      <c r="AB436" s="14"/>
      <c r="AC436" s="14"/>
      <c r="AD436" s="14"/>
      <c r="AE436" s="14"/>
      <c r="AT436" s="254" t="s">
        <v>307</v>
      </c>
      <c r="AU436" s="254" t="s">
        <v>81</v>
      </c>
      <c r="AV436" s="14" t="s">
        <v>81</v>
      </c>
      <c r="AW436" s="14" t="s">
        <v>33</v>
      </c>
      <c r="AX436" s="14" t="s">
        <v>72</v>
      </c>
      <c r="AY436" s="254" t="s">
        <v>295</v>
      </c>
    </row>
    <row r="437" s="15" customFormat="1">
      <c r="A437" s="15"/>
      <c r="B437" s="255"/>
      <c r="C437" s="256"/>
      <c r="D437" s="235" t="s">
        <v>307</v>
      </c>
      <c r="E437" s="257" t="s">
        <v>21</v>
      </c>
      <c r="F437" s="258" t="s">
        <v>312</v>
      </c>
      <c r="G437" s="256"/>
      <c r="H437" s="259">
        <v>3.8999999999999999</v>
      </c>
      <c r="I437" s="260"/>
      <c r="J437" s="256"/>
      <c r="K437" s="256"/>
      <c r="L437" s="261"/>
      <c r="M437" s="262"/>
      <c r="N437" s="263"/>
      <c r="O437" s="263"/>
      <c r="P437" s="263"/>
      <c r="Q437" s="263"/>
      <c r="R437" s="263"/>
      <c r="S437" s="263"/>
      <c r="T437" s="264"/>
      <c r="U437" s="15"/>
      <c r="V437" s="15"/>
      <c r="W437" s="15"/>
      <c r="X437" s="15"/>
      <c r="Y437" s="15"/>
      <c r="Z437" s="15"/>
      <c r="AA437" s="15"/>
      <c r="AB437" s="15"/>
      <c r="AC437" s="15"/>
      <c r="AD437" s="15"/>
      <c r="AE437" s="15"/>
      <c r="AT437" s="265" t="s">
        <v>307</v>
      </c>
      <c r="AU437" s="265" t="s">
        <v>81</v>
      </c>
      <c r="AV437" s="15" t="s">
        <v>303</v>
      </c>
      <c r="AW437" s="15" t="s">
        <v>33</v>
      </c>
      <c r="AX437" s="15" t="s">
        <v>79</v>
      </c>
      <c r="AY437" s="265" t="s">
        <v>295</v>
      </c>
    </row>
    <row r="438" s="2" customFormat="1" ht="16.5" customHeight="1">
      <c r="A438" s="40"/>
      <c r="B438" s="41"/>
      <c r="C438" s="286" t="s">
        <v>1501</v>
      </c>
      <c r="D438" s="286" t="s">
        <v>947</v>
      </c>
      <c r="E438" s="287" t="s">
        <v>1174</v>
      </c>
      <c r="F438" s="288" t="s">
        <v>1175</v>
      </c>
      <c r="G438" s="289" t="s">
        <v>301</v>
      </c>
      <c r="H438" s="290">
        <v>4.0949999999999998</v>
      </c>
      <c r="I438" s="291"/>
      <c r="J438" s="292">
        <f>ROUND(I438*H438,2)</f>
        <v>0</v>
      </c>
      <c r="K438" s="288" t="s">
        <v>302</v>
      </c>
      <c r="L438" s="293"/>
      <c r="M438" s="294" t="s">
        <v>21</v>
      </c>
      <c r="N438" s="295" t="s">
        <v>43</v>
      </c>
      <c r="O438" s="86"/>
      <c r="P438" s="224">
        <f>O438*H438</f>
        <v>0</v>
      </c>
      <c r="Q438" s="224">
        <v>1.0000000000000001E-05</v>
      </c>
      <c r="R438" s="224">
        <f>Q438*H438</f>
        <v>4.0949999999999999E-05</v>
      </c>
      <c r="S438" s="224">
        <v>0</v>
      </c>
      <c r="T438" s="225">
        <f>S438*H438</f>
        <v>0</v>
      </c>
      <c r="U438" s="40"/>
      <c r="V438" s="40"/>
      <c r="W438" s="40"/>
      <c r="X438" s="40"/>
      <c r="Y438" s="40"/>
      <c r="Z438" s="40"/>
      <c r="AA438" s="40"/>
      <c r="AB438" s="40"/>
      <c r="AC438" s="40"/>
      <c r="AD438" s="40"/>
      <c r="AE438" s="40"/>
      <c r="AR438" s="226" t="s">
        <v>997</v>
      </c>
      <c r="AT438" s="226" t="s">
        <v>947</v>
      </c>
      <c r="AU438" s="226" t="s">
        <v>81</v>
      </c>
      <c r="AY438" s="19" t="s">
        <v>295</v>
      </c>
      <c r="BE438" s="227">
        <f>IF(N438="základní",J438,0)</f>
        <v>0</v>
      </c>
      <c r="BF438" s="227">
        <f>IF(N438="snížená",J438,0)</f>
        <v>0</v>
      </c>
      <c r="BG438" s="227">
        <f>IF(N438="zákl. přenesená",J438,0)</f>
        <v>0</v>
      </c>
      <c r="BH438" s="227">
        <f>IF(N438="sníž. přenesená",J438,0)</f>
        <v>0</v>
      </c>
      <c r="BI438" s="227">
        <f>IF(N438="nulová",J438,0)</f>
        <v>0</v>
      </c>
      <c r="BJ438" s="19" t="s">
        <v>79</v>
      </c>
      <c r="BK438" s="227">
        <f>ROUND(I438*H438,2)</f>
        <v>0</v>
      </c>
      <c r="BL438" s="19" t="s">
        <v>373</v>
      </c>
      <c r="BM438" s="226" t="s">
        <v>2744</v>
      </c>
    </row>
    <row r="439" s="14" customFormat="1">
      <c r="A439" s="14"/>
      <c r="B439" s="244"/>
      <c r="C439" s="245"/>
      <c r="D439" s="235" t="s">
        <v>307</v>
      </c>
      <c r="E439" s="245"/>
      <c r="F439" s="247" t="s">
        <v>2522</v>
      </c>
      <c r="G439" s="245"/>
      <c r="H439" s="248">
        <v>4.0949999999999998</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307</v>
      </c>
      <c r="AU439" s="254" t="s">
        <v>81</v>
      </c>
      <c r="AV439" s="14" t="s">
        <v>81</v>
      </c>
      <c r="AW439" s="14" t="s">
        <v>4</v>
      </c>
      <c r="AX439" s="14" t="s">
        <v>79</v>
      </c>
      <c r="AY439" s="254" t="s">
        <v>295</v>
      </c>
    </row>
    <row r="440" s="2" customFormat="1" ht="33" customHeight="1">
      <c r="A440" s="40"/>
      <c r="B440" s="41"/>
      <c r="C440" s="215" t="s">
        <v>1506</v>
      </c>
      <c r="D440" s="215" t="s">
        <v>298</v>
      </c>
      <c r="E440" s="216" t="s">
        <v>1667</v>
      </c>
      <c r="F440" s="217" t="s">
        <v>1668</v>
      </c>
      <c r="G440" s="218" t="s">
        <v>301</v>
      </c>
      <c r="H440" s="219">
        <v>71.260000000000005</v>
      </c>
      <c r="I440" s="220"/>
      <c r="J440" s="221">
        <f>ROUND(I440*H440,2)</f>
        <v>0</v>
      </c>
      <c r="K440" s="217" t="s">
        <v>302</v>
      </c>
      <c r="L440" s="46"/>
      <c r="M440" s="222" t="s">
        <v>21</v>
      </c>
      <c r="N440" s="223" t="s">
        <v>43</v>
      </c>
      <c r="O440" s="86"/>
      <c r="P440" s="224">
        <f>O440*H440</f>
        <v>0</v>
      </c>
      <c r="Q440" s="224">
        <v>0.00020000000000000001</v>
      </c>
      <c r="R440" s="224">
        <f>Q440*H440</f>
        <v>0.014252000000000003</v>
      </c>
      <c r="S440" s="224">
        <v>0</v>
      </c>
      <c r="T440" s="225">
        <f>S440*H440</f>
        <v>0</v>
      </c>
      <c r="U440" s="40"/>
      <c r="V440" s="40"/>
      <c r="W440" s="40"/>
      <c r="X440" s="40"/>
      <c r="Y440" s="40"/>
      <c r="Z440" s="40"/>
      <c r="AA440" s="40"/>
      <c r="AB440" s="40"/>
      <c r="AC440" s="40"/>
      <c r="AD440" s="40"/>
      <c r="AE440" s="40"/>
      <c r="AR440" s="226" t="s">
        <v>373</v>
      </c>
      <c r="AT440" s="226" t="s">
        <v>298</v>
      </c>
      <c r="AU440" s="226" t="s">
        <v>81</v>
      </c>
      <c r="AY440" s="19" t="s">
        <v>295</v>
      </c>
      <c r="BE440" s="227">
        <f>IF(N440="základní",J440,0)</f>
        <v>0</v>
      </c>
      <c r="BF440" s="227">
        <f>IF(N440="snížená",J440,0)</f>
        <v>0</v>
      </c>
      <c r="BG440" s="227">
        <f>IF(N440="zákl. přenesená",J440,0)</f>
        <v>0</v>
      </c>
      <c r="BH440" s="227">
        <f>IF(N440="sníž. přenesená",J440,0)</f>
        <v>0</v>
      </c>
      <c r="BI440" s="227">
        <f>IF(N440="nulová",J440,0)</f>
        <v>0</v>
      </c>
      <c r="BJ440" s="19" t="s">
        <v>79</v>
      </c>
      <c r="BK440" s="227">
        <f>ROUND(I440*H440,2)</f>
        <v>0</v>
      </c>
      <c r="BL440" s="19" t="s">
        <v>373</v>
      </c>
      <c r="BM440" s="226" t="s">
        <v>2745</v>
      </c>
    </row>
    <row r="441" s="2" customFormat="1">
      <c r="A441" s="40"/>
      <c r="B441" s="41"/>
      <c r="C441" s="42"/>
      <c r="D441" s="228" t="s">
        <v>305</v>
      </c>
      <c r="E441" s="42"/>
      <c r="F441" s="229" t="s">
        <v>1670</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305</v>
      </c>
      <c r="AU441" s="19" t="s">
        <v>81</v>
      </c>
    </row>
    <row r="442" s="13" customFormat="1">
      <c r="A442" s="13"/>
      <c r="B442" s="233"/>
      <c r="C442" s="234"/>
      <c r="D442" s="235" t="s">
        <v>307</v>
      </c>
      <c r="E442" s="236" t="s">
        <v>21</v>
      </c>
      <c r="F442" s="237" t="s">
        <v>2510</v>
      </c>
      <c r="G442" s="234"/>
      <c r="H442" s="236" t="s">
        <v>21</v>
      </c>
      <c r="I442" s="238"/>
      <c r="J442" s="234"/>
      <c r="K442" s="234"/>
      <c r="L442" s="239"/>
      <c r="M442" s="240"/>
      <c r="N442" s="241"/>
      <c r="O442" s="241"/>
      <c r="P442" s="241"/>
      <c r="Q442" s="241"/>
      <c r="R442" s="241"/>
      <c r="S442" s="241"/>
      <c r="T442" s="242"/>
      <c r="U442" s="13"/>
      <c r="V442" s="13"/>
      <c r="W442" s="13"/>
      <c r="X442" s="13"/>
      <c r="Y442" s="13"/>
      <c r="Z442" s="13"/>
      <c r="AA442" s="13"/>
      <c r="AB442" s="13"/>
      <c r="AC442" s="13"/>
      <c r="AD442" s="13"/>
      <c r="AE442" s="13"/>
      <c r="AT442" s="243" t="s">
        <v>307</v>
      </c>
      <c r="AU442" s="243" t="s">
        <v>81</v>
      </c>
      <c r="AV442" s="13" t="s">
        <v>79</v>
      </c>
      <c r="AW442" s="13" t="s">
        <v>33</v>
      </c>
      <c r="AX442" s="13" t="s">
        <v>72</v>
      </c>
      <c r="AY442" s="243" t="s">
        <v>295</v>
      </c>
    </row>
    <row r="443" s="14" customFormat="1">
      <c r="A443" s="14"/>
      <c r="B443" s="244"/>
      <c r="C443" s="245"/>
      <c r="D443" s="235" t="s">
        <v>307</v>
      </c>
      <c r="E443" s="246" t="s">
        <v>21</v>
      </c>
      <c r="F443" s="247" t="s">
        <v>2367</v>
      </c>
      <c r="G443" s="245"/>
      <c r="H443" s="248">
        <v>2.8799999999999999</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307</v>
      </c>
      <c r="AU443" s="254" t="s">
        <v>81</v>
      </c>
      <c r="AV443" s="14" t="s">
        <v>81</v>
      </c>
      <c r="AW443" s="14" t="s">
        <v>33</v>
      </c>
      <c r="AX443" s="14" t="s">
        <v>72</v>
      </c>
      <c r="AY443" s="254" t="s">
        <v>295</v>
      </c>
    </row>
    <row r="444" s="14" customFormat="1">
      <c r="A444" s="14"/>
      <c r="B444" s="244"/>
      <c r="C444" s="245"/>
      <c r="D444" s="235" t="s">
        <v>307</v>
      </c>
      <c r="E444" s="246" t="s">
        <v>21</v>
      </c>
      <c r="F444" s="247" t="s">
        <v>2532</v>
      </c>
      <c r="G444" s="245"/>
      <c r="H444" s="248">
        <v>3.98</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307</v>
      </c>
      <c r="AU444" s="254" t="s">
        <v>81</v>
      </c>
      <c r="AV444" s="14" t="s">
        <v>81</v>
      </c>
      <c r="AW444" s="14" t="s">
        <v>33</v>
      </c>
      <c r="AX444" s="14" t="s">
        <v>72</v>
      </c>
      <c r="AY444" s="254" t="s">
        <v>295</v>
      </c>
    </row>
    <row r="445" s="14" customFormat="1">
      <c r="A445" s="14"/>
      <c r="B445" s="244"/>
      <c r="C445" s="245"/>
      <c r="D445" s="235" t="s">
        <v>307</v>
      </c>
      <c r="E445" s="246" t="s">
        <v>21</v>
      </c>
      <c r="F445" s="247" t="s">
        <v>2537</v>
      </c>
      <c r="G445" s="245"/>
      <c r="H445" s="248">
        <v>12.9</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307</v>
      </c>
      <c r="AU445" s="254" t="s">
        <v>81</v>
      </c>
      <c r="AV445" s="14" t="s">
        <v>81</v>
      </c>
      <c r="AW445" s="14" t="s">
        <v>33</v>
      </c>
      <c r="AX445" s="14" t="s">
        <v>72</v>
      </c>
      <c r="AY445" s="254" t="s">
        <v>295</v>
      </c>
    </row>
    <row r="446" s="16" customFormat="1">
      <c r="A446" s="16"/>
      <c r="B446" s="270"/>
      <c r="C446" s="271"/>
      <c r="D446" s="235" t="s">
        <v>307</v>
      </c>
      <c r="E446" s="272" t="s">
        <v>21</v>
      </c>
      <c r="F446" s="273" t="s">
        <v>433</v>
      </c>
      <c r="G446" s="271"/>
      <c r="H446" s="274">
        <v>19.760000000000002</v>
      </c>
      <c r="I446" s="275"/>
      <c r="J446" s="271"/>
      <c r="K446" s="271"/>
      <c r="L446" s="276"/>
      <c r="M446" s="277"/>
      <c r="N446" s="278"/>
      <c r="O446" s="278"/>
      <c r="P446" s="278"/>
      <c r="Q446" s="278"/>
      <c r="R446" s="278"/>
      <c r="S446" s="278"/>
      <c r="T446" s="279"/>
      <c r="U446" s="16"/>
      <c r="V446" s="16"/>
      <c r="W446" s="16"/>
      <c r="X446" s="16"/>
      <c r="Y446" s="16"/>
      <c r="Z446" s="16"/>
      <c r="AA446" s="16"/>
      <c r="AB446" s="16"/>
      <c r="AC446" s="16"/>
      <c r="AD446" s="16"/>
      <c r="AE446" s="16"/>
      <c r="AT446" s="280" t="s">
        <v>307</v>
      </c>
      <c r="AU446" s="280" t="s">
        <v>81</v>
      </c>
      <c r="AV446" s="16" t="s">
        <v>92</v>
      </c>
      <c r="AW446" s="16" t="s">
        <v>33</v>
      </c>
      <c r="AX446" s="16" t="s">
        <v>72</v>
      </c>
      <c r="AY446" s="280" t="s">
        <v>295</v>
      </c>
    </row>
    <row r="447" s="13" customFormat="1">
      <c r="A447" s="13"/>
      <c r="B447" s="233"/>
      <c r="C447" s="234"/>
      <c r="D447" s="235" t="s">
        <v>307</v>
      </c>
      <c r="E447" s="236" t="s">
        <v>21</v>
      </c>
      <c r="F447" s="237" t="s">
        <v>1672</v>
      </c>
      <c r="G447" s="234"/>
      <c r="H447" s="236" t="s">
        <v>21</v>
      </c>
      <c r="I447" s="238"/>
      <c r="J447" s="234"/>
      <c r="K447" s="234"/>
      <c r="L447" s="239"/>
      <c r="M447" s="240"/>
      <c r="N447" s="241"/>
      <c r="O447" s="241"/>
      <c r="P447" s="241"/>
      <c r="Q447" s="241"/>
      <c r="R447" s="241"/>
      <c r="S447" s="241"/>
      <c r="T447" s="242"/>
      <c r="U447" s="13"/>
      <c r="V447" s="13"/>
      <c r="W447" s="13"/>
      <c r="X447" s="13"/>
      <c r="Y447" s="13"/>
      <c r="Z447" s="13"/>
      <c r="AA447" s="13"/>
      <c r="AB447" s="13"/>
      <c r="AC447" s="13"/>
      <c r="AD447" s="13"/>
      <c r="AE447" s="13"/>
      <c r="AT447" s="243" t="s">
        <v>307</v>
      </c>
      <c r="AU447" s="243" t="s">
        <v>81</v>
      </c>
      <c r="AV447" s="13" t="s">
        <v>79</v>
      </c>
      <c r="AW447" s="13" t="s">
        <v>33</v>
      </c>
      <c r="AX447" s="13" t="s">
        <v>72</v>
      </c>
      <c r="AY447" s="243" t="s">
        <v>295</v>
      </c>
    </row>
    <row r="448" s="13" customFormat="1">
      <c r="A448" s="13"/>
      <c r="B448" s="233"/>
      <c r="C448" s="234"/>
      <c r="D448" s="235" t="s">
        <v>307</v>
      </c>
      <c r="E448" s="236" t="s">
        <v>21</v>
      </c>
      <c r="F448" s="237" t="s">
        <v>2381</v>
      </c>
      <c r="G448" s="234"/>
      <c r="H448" s="236" t="s">
        <v>21</v>
      </c>
      <c r="I448" s="238"/>
      <c r="J448" s="234"/>
      <c r="K448" s="234"/>
      <c r="L448" s="239"/>
      <c r="M448" s="240"/>
      <c r="N448" s="241"/>
      <c r="O448" s="241"/>
      <c r="P448" s="241"/>
      <c r="Q448" s="241"/>
      <c r="R448" s="241"/>
      <c r="S448" s="241"/>
      <c r="T448" s="242"/>
      <c r="U448" s="13"/>
      <c r="V448" s="13"/>
      <c r="W448" s="13"/>
      <c r="X448" s="13"/>
      <c r="Y448" s="13"/>
      <c r="Z448" s="13"/>
      <c r="AA448" s="13"/>
      <c r="AB448" s="13"/>
      <c r="AC448" s="13"/>
      <c r="AD448" s="13"/>
      <c r="AE448" s="13"/>
      <c r="AT448" s="243" t="s">
        <v>307</v>
      </c>
      <c r="AU448" s="243" t="s">
        <v>81</v>
      </c>
      <c r="AV448" s="13" t="s">
        <v>79</v>
      </c>
      <c r="AW448" s="13" t="s">
        <v>33</v>
      </c>
      <c r="AX448" s="13" t="s">
        <v>72</v>
      </c>
      <c r="AY448" s="243" t="s">
        <v>295</v>
      </c>
    </row>
    <row r="449" s="14" customFormat="1">
      <c r="A449" s="14"/>
      <c r="B449" s="244"/>
      <c r="C449" s="245"/>
      <c r="D449" s="235" t="s">
        <v>307</v>
      </c>
      <c r="E449" s="246" t="s">
        <v>21</v>
      </c>
      <c r="F449" s="247" t="s">
        <v>2658</v>
      </c>
      <c r="G449" s="245"/>
      <c r="H449" s="248">
        <v>14.625</v>
      </c>
      <c r="I449" s="249"/>
      <c r="J449" s="245"/>
      <c r="K449" s="245"/>
      <c r="L449" s="250"/>
      <c r="M449" s="251"/>
      <c r="N449" s="252"/>
      <c r="O449" s="252"/>
      <c r="P449" s="252"/>
      <c r="Q449" s="252"/>
      <c r="R449" s="252"/>
      <c r="S449" s="252"/>
      <c r="T449" s="253"/>
      <c r="U449" s="14"/>
      <c r="V449" s="14"/>
      <c r="W449" s="14"/>
      <c r="X449" s="14"/>
      <c r="Y449" s="14"/>
      <c r="Z449" s="14"/>
      <c r="AA449" s="14"/>
      <c r="AB449" s="14"/>
      <c r="AC449" s="14"/>
      <c r="AD449" s="14"/>
      <c r="AE449" s="14"/>
      <c r="AT449" s="254" t="s">
        <v>307</v>
      </c>
      <c r="AU449" s="254" t="s">
        <v>81</v>
      </c>
      <c r="AV449" s="14" t="s">
        <v>81</v>
      </c>
      <c r="AW449" s="14" t="s">
        <v>33</v>
      </c>
      <c r="AX449" s="14" t="s">
        <v>72</v>
      </c>
      <c r="AY449" s="254" t="s">
        <v>295</v>
      </c>
    </row>
    <row r="450" s="13" customFormat="1">
      <c r="A450" s="13"/>
      <c r="B450" s="233"/>
      <c r="C450" s="234"/>
      <c r="D450" s="235" t="s">
        <v>307</v>
      </c>
      <c r="E450" s="236" t="s">
        <v>21</v>
      </c>
      <c r="F450" s="237" t="s">
        <v>2383</v>
      </c>
      <c r="G450" s="234"/>
      <c r="H450" s="236" t="s">
        <v>21</v>
      </c>
      <c r="I450" s="238"/>
      <c r="J450" s="234"/>
      <c r="K450" s="234"/>
      <c r="L450" s="239"/>
      <c r="M450" s="240"/>
      <c r="N450" s="241"/>
      <c r="O450" s="241"/>
      <c r="P450" s="241"/>
      <c r="Q450" s="241"/>
      <c r="R450" s="241"/>
      <c r="S450" s="241"/>
      <c r="T450" s="242"/>
      <c r="U450" s="13"/>
      <c r="V450" s="13"/>
      <c r="W450" s="13"/>
      <c r="X450" s="13"/>
      <c r="Y450" s="13"/>
      <c r="Z450" s="13"/>
      <c r="AA450" s="13"/>
      <c r="AB450" s="13"/>
      <c r="AC450" s="13"/>
      <c r="AD450" s="13"/>
      <c r="AE450" s="13"/>
      <c r="AT450" s="243" t="s">
        <v>307</v>
      </c>
      <c r="AU450" s="243" t="s">
        <v>81</v>
      </c>
      <c r="AV450" s="13" t="s">
        <v>79</v>
      </c>
      <c r="AW450" s="13" t="s">
        <v>33</v>
      </c>
      <c r="AX450" s="13" t="s">
        <v>72</v>
      </c>
      <c r="AY450" s="243" t="s">
        <v>295</v>
      </c>
    </row>
    <row r="451" s="14" customFormat="1">
      <c r="A451" s="14"/>
      <c r="B451" s="244"/>
      <c r="C451" s="245"/>
      <c r="D451" s="235" t="s">
        <v>307</v>
      </c>
      <c r="E451" s="246" t="s">
        <v>21</v>
      </c>
      <c r="F451" s="247" t="s">
        <v>2659</v>
      </c>
      <c r="G451" s="245"/>
      <c r="H451" s="248">
        <v>36.25</v>
      </c>
      <c r="I451" s="249"/>
      <c r="J451" s="245"/>
      <c r="K451" s="245"/>
      <c r="L451" s="250"/>
      <c r="M451" s="251"/>
      <c r="N451" s="252"/>
      <c r="O451" s="252"/>
      <c r="P451" s="252"/>
      <c r="Q451" s="252"/>
      <c r="R451" s="252"/>
      <c r="S451" s="252"/>
      <c r="T451" s="253"/>
      <c r="U451" s="14"/>
      <c r="V451" s="14"/>
      <c r="W451" s="14"/>
      <c r="X451" s="14"/>
      <c r="Y451" s="14"/>
      <c r="Z451" s="14"/>
      <c r="AA451" s="14"/>
      <c r="AB451" s="14"/>
      <c r="AC451" s="14"/>
      <c r="AD451" s="14"/>
      <c r="AE451" s="14"/>
      <c r="AT451" s="254" t="s">
        <v>307</v>
      </c>
      <c r="AU451" s="254" t="s">
        <v>81</v>
      </c>
      <c r="AV451" s="14" t="s">
        <v>81</v>
      </c>
      <c r="AW451" s="14" t="s">
        <v>33</v>
      </c>
      <c r="AX451" s="14" t="s">
        <v>72</v>
      </c>
      <c r="AY451" s="254" t="s">
        <v>295</v>
      </c>
    </row>
    <row r="452" s="14" customFormat="1">
      <c r="A452" s="14"/>
      <c r="B452" s="244"/>
      <c r="C452" s="245"/>
      <c r="D452" s="235" t="s">
        <v>307</v>
      </c>
      <c r="E452" s="246" t="s">
        <v>21</v>
      </c>
      <c r="F452" s="247" t="s">
        <v>2385</v>
      </c>
      <c r="G452" s="245"/>
      <c r="H452" s="248">
        <v>0.625</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307</v>
      </c>
      <c r="AU452" s="254" t="s">
        <v>81</v>
      </c>
      <c r="AV452" s="14" t="s">
        <v>81</v>
      </c>
      <c r="AW452" s="14" t="s">
        <v>33</v>
      </c>
      <c r="AX452" s="14" t="s">
        <v>72</v>
      </c>
      <c r="AY452" s="254" t="s">
        <v>295</v>
      </c>
    </row>
    <row r="453" s="16" customFormat="1">
      <c r="A453" s="16"/>
      <c r="B453" s="270"/>
      <c r="C453" s="271"/>
      <c r="D453" s="235" t="s">
        <v>307</v>
      </c>
      <c r="E453" s="272" t="s">
        <v>21</v>
      </c>
      <c r="F453" s="273" t="s">
        <v>433</v>
      </c>
      <c r="G453" s="271"/>
      <c r="H453" s="274">
        <v>51.5</v>
      </c>
      <c r="I453" s="275"/>
      <c r="J453" s="271"/>
      <c r="K453" s="271"/>
      <c r="L453" s="276"/>
      <c r="M453" s="277"/>
      <c r="N453" s="278"/>
      <c r="O453" s="278"/>
      <c r="P453" s="278"/>
      <c r="Q453" s="278"/>
      <c r="R453" s="278"/>
      <c r="S453" s="278"/>
      <c r="T453" s="279"/>
      <c r="U453" s="16"/>
      <c r="V453" s="16"/>
      <c r="W453" s="16"/>
      <c r="X453" s="16"/>
      <c r="Y453" s="16"/>
      <c r="Z453" s="16"/>
      <c r="AA453" s="16"/>
      <c r="AB453" s="16"/>
      <c r="AC453" s="16"/>
      <c r="AD453" s="16"/>
      <c r="AE453" s="16"/>
      <c r="AT453" s="280" t="s">
        <v>307</v>
      </c>
      <c r="AU453" s="280" t="s">
        <v>81</v>
      </c>
      <c r="AV453" s="16" t="s">
        <v>92</v>
      </c>
      <c r="AW453" s="16" t="s">
        <v>33</v>
      </c>
      <c r="AX453" s="16" t="s">
        <v>72</v>
      </c>
      <c r="AY453" s="280" t="s">
        <v>295</v>
      </c>
    </row>
    <row r="454" s="15" customFormat="1">
      <c r="A454" s="15"/>
      <c r="B454" s="255"/>
      <c r="C454" s="256"/>
      <c r="D454" s="235" t="s">
        <v>307</v>
      </c>
      <c r="E454" s="257" t="s">
        <v>21</v>
      </c>
      <c r="F454" s="258" t="s">
        <v>312</v>
      </c>
      <c r="G454" s="256"/>
      <c r="H454" s="259">
        <v>71.260000000000005</v>
      </c>
      <c r="I454" s="260"/>
      <c r="J454" s="256"/>
      <c r="K454" s="256"/>
      <c r="L454" s="261"/>
      <c r="M454" s="262"/>
      <c r="N454" s="263"/>
      <c r="O454" s="263"/>
      <c r="P454" s="263"/>
      <c r="Q454" s="263"/>
      <c r="R454" s="263"/>
      <c r="S454" s="263"/>
      <c r="T454" s="264"/>
      <c r="U454" s="15"/>
      <c r="V454" s="15"/>
      <c r="W454" s="15"/>
      <c r="X454" s="15"/>
      <c r="Y454" s="15"/>
      <c r="Z454" s="15"/>
      <c r="AA454" s="15"/>
      <c r="AB454" s="15"/>
      <c r="AC454" s="15"/>
      <c r="AD454" s="15"/>
      <c r="AE454" s="15"/>
      <c r="AT454" s="265" t="s">
        <v>307</v>
      </c>
      <c r="AU454" s="265" t="s">
        <v>81</v>
      </c>
      <c r="AV454" s="15" t="s">
        <v>303</v>
      </c>
      <c r="AW454" s="15" t="s">
        <v>33</v>
      </c>
      <c r="AX454" s="15" t="s">
        <v>79</v>
      </c>
      <c r="AY454" s="265" t="s">
        <v>295</v>
      </c>
    </row>
    <row r="455" s="2" customFormat="1" ht="37.8" customHeight="1">
      <c r="A455" s="40"/>
      <c r="B455" s="41"/>
      <c r="C455" s="215" t="s">
        <v>1511</v>
      </c>
      <c r="D455" s="215" t="s">
        <v>298</v>
      </c>
      <c r="E455" s="216" t="s">
        <v>1685</v>
      </c>
      <c r="F455" s="217" t="s">
        <v>1686</v>
      </c>
      <c r="G455" s="218" t="s">
        <v>301</v>
      </c>
      <c r="H455" s="219">
        <v>71.260000000000005</v>
      </c>
      <c r="I455" s="220"/>
      <c r="J455" s="221">
        <f>ROUND(I455*H455,2)</f>
        <v>0</v>
      </c>
      <c r="K455" s="217" t="s">
        <v>302</v>
      </c>
      <c r="L455" s="46"/>
      <c r="M455" s="222" t="s">
        <v>21</v>
      </c>
      <c r="N455" s="223" t="s">
        <v>43</v>
      </c>
      <c r="O455" s="86"/>
      <c r="P455" s="224">
        <f>O455*H455</f>
        <v>0</v>
      </c>
      <c r="Q455" s="224">
        <v>0.00025999999999999998</v>
      </c>
      <c r="R455" s="224">
        <f>Q455*H455</f>
        <v>0.018527599999999998</v>
      </c>
      <c r="S455" s="224">
        <v>0</v>
      </c>
      <c r="T455" s="225">
        <f>S455*H455</f>
        <v>0</v>
      </c>
      <c r="U455" s="40"/>
      <c r="V455" s="40"/>
      <c r="W455" s="40"/>
      <c r="X455" s="40"/>
      <c r="Y455" s="40"/>
      <c r="Z455" s="40"/>
      <c r="AA455" s="40"/>
      <c r="AB455" s="40"/>
      <c r="AC455" s="40"/>
      <c r="AD455" s="40"/>
      <c r="AE455" s="40"/>
      <c r="AR455" s="226" t="s">
        <v>373</v>
      </c>
      <c r="AT455" s="226" t="s">
        <v>298</v>
      </c>
      <c r="AU455" s="226" t="s">
        <v>81</v>
      </c>
      <c r="AY455" s="19" t="s">
        <v>295</v>
      </c>
      <c r="BE455" s="227">
        <f>IF(N455="základní",J455,0)</f>
        <v>0</v>
      </c>
      <c r="BF455" s="227">
        <f>IF(N455="snížená",J455,0)</f>
        <v>0</v>
      </c>
      <c r="BG455" s="227">
        <f>IF(N455="zákl. přenesená",J455,0)</f>
        <v>0</v>
      </c>
      <c r="BH455" s="227">
        <f>IF(N455="sníž. přenesená",J455,0)</f>
        <v>0</v>
      </c>
      <c r="BI455" s="227">
        <f>IF(N455="nulová",J455,0)</f>
        <v>0</v>
      </c>
      <c r="BJ455" s="19" t="s">
        <v>79</v>
      </c>
      <c r="BK455" s="227">
        <f>ROUND(I455*H455,2)</f>
        <v>0</v>
      </c>
      <c r="BL455" s="19" t="s">
        <v>373</v>
      </c>
      <c r="BM455" s="226" t="s">
        <v>2746</v>
      </c>
    </row>
    <row r="456" s="2" customFormat="1">
      <c r="A456" s="40"/>
      <c r="B456" s="41"/>
      <c r="C456" s="42"/>
      <c r="D456" s="228" t="s">
        <v>305</v>
      </c>
      <c r="E456" s="42"/>
      <c r="F456" s="229" t="s">
        <v>1688</v>
      </c>
      <c r="G456" s="42"/>
      <c r="H456" s="42"/>
      <c r="I456" s="230"/>
      <c r="J456" s="42"/>
      <c r="K456" s="42"/>
      <c r="L456" s="46"/>
      <c r="M456" s="231"/>
      <c r="N456" s="232"/>
      <c r="O456" s="86"/>
      <c r="P456" s="86"/>
      <c r="Q456" s="86"/>
      <c r="R456" s="86"/>
      <c r="S456" s="86"/>
      <c r="T456" s="87"/>
      <c r="U456" s="40"/>
      <c r="V456" s="40"/>
      <c r="W456" s="40"/>
      <c r="X456" s="40"/>
      <c r="Y456" s="40"/>
      <c r="Z456" s="40"/>
      <c r="AA456" s="40"/>
      <c r="AB456" s="40"/>
      <c r="AC456" s="40"/>
      <c r="AD456" s="40"/>
      <c r="AE456" s="40"/>
      <c r="AT456" s="19" t="s">
        <v>305</v>
      </c>
      <c r="AU456" s="19" t="s">
        <v>81</v>
      </c>
    </row>
    <row r="457" s="13" customFormat="1">
      <c r="A457" s="13"/>
      <c r="B457" s="233"/>
      <c r="C457" s="234"/>
      <c r="D457" s="235" t="s">
        <v>307</v>
      </c>
      <c r="E457" s="236" t="s">
        <v>21</v>
      </c>
      <c r="F457" s="237" t="s">
        <v>2510</v>
      </c>
      <c r="G457" s="234"/>
      <c r="H457" s="236" t="s">
        <v>21</v>
      </c>
      <c r="I457" s="238"/>
      <c r="J457" s="234"/>
      <c r="K457" s="234"/>
      <c r="L457" s="239"/>
      <c r="M457" s="240"/>
      <c r="N457" s="241"/>
      <c r="O457" s="241"/>
      <c r="P457" s="241"/>
      <c r="Q457" s="241"/>
      <c r="R457" s="241"/>
      <c r="S457" s="241"/>
      <c r="T457" s="242"/>
      <c r="U457" s="13"/>
      <c r="V457" s="13"/>
      <c r="W457" s="13"/>
      <c r="X457" s="13"/>
      <c r="Y457" s="13"/>
      <c r="Z457" s="13"/>
      <c r="AA457" s="13"/>
      <c r="AB457" s="13"/>
      <c r="AC457" s="13"/>
      <c r="AD457" s="13"/>
      <c r="AE457" s="13"/>
      <c r="AT457" s="243" t="s">
        <v>307</v>
      </c>
      <c r="AU457" s="243" t="s">
        <v>81</v>
      </c>
      <c r="AV457" s="13" t="s">
        <v>79</v>
      </c>
      <c r="AW457" s="13" t="s">
        <v>33</v>
      </c>
      <c r="AX457" s="13" t="s">
        <v>72</v>
      </c>
      <c r="AY457" s="243" t="s">
        <v>295</v>
      </c>
    </row>
    <row r="458" s="14" customFormat="1">
      <c r="A458" s="14"/>
      <c r="B458" s="244"/>
      <c r="C458" s="245"/>
      <c r="D458" s="235" t="s">
        <v>307</v>
      </c>
      <c r="E458" s="246" t="s">
        <v>21</v>
      </c>
      <c r="F458" s="247" t="s">
        <v>2367</v>
      </c>
      <c r="G458" s="245"/>
      <c r="H458" s="248">
        <v>2.8799999999999999</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307</v>
      </c>
      <c r="AU458" s="254" t="s">
        <v>81</v>
      </c>
      <c r="AV458" s="14" t="s">
        <v>81</v>
      </c>
      <c r="AW458" s="14" t="s">
        <v>33</v>
      </c>
      <c r="AX458" s="14" t="s">
        <v>72</v>
      </c>
      <c r="AY458" s="254" t="s">
        <v>295</v>
      </c>
    </row>
    <row r="459" s="14" customFormat="1">
      <c r="A459" s="14"/>
      <c r="B459" s="244"/>
      <c r="C459" s="245"/>
      <c r="D459" s="235" t="s">
        <v>307</v>
      </c>
      <c r="E459" s="246" t="s">
        <v>21</v>
      </c>
      <c r="F459" s="247" t="s">
        <v>2532</v>
      </c>
      <c r="G459" s="245"/>
      <c r="H459" s="248">
        <v>3.98</v>
      </c>
      <c r="I459" s="249"/>
      <c r="J459" s="245"/>
      <c r="K459" s="245"/>
      <c r="L459" s="250"/>
      <c r="M459" s="251"/>
      <c r="N459" s="252"/>
      <c r="O459" s="252"/>
      <c r="P459" s="252"/>
      <c r="Q459" s="252"/>
      <c r="R459" s="252"/>
      <c r="S459" s="252"/>
      <c r="T459" s="253"/>
      <c r="U459" s="14"/>
      <c r="V459" s="14"/>
      <c r="W459" s="14"/>
      <c r="X459" s="14"/>
      <c r="Y459" s="14"/>
      <c r="Z459" s="14"/>
      <c r="AA459" s="14"/>
      <c r="AB459" s="14"/>
      <c r="AC459" s="14"/>
      <c r="AD459" s="14"/>
      <c r="AE459" s="14"/>
      <c r="AT459" s="254" t="s">
        <v>307</v>
      </c>
      <c r="AU459" s="254" t="s">
        <v>81</v>
      </c>
      <c r="AV459" s="14" t="s">
        <v>81</v>
      </c>
      <c r="AW459" s="14" t="s">
        <v>33</v>
      </c>
      <c r="AX459" s="14" t="s">
        <v>72</v>
      </c>
      <c r="AY459" s="254" t="s">
        <v>295</v>
      </c>
    </row>
    <row r="460" s="14" customFormat="1">
      <c r="A460" s="14"/>
      <c r="B460" s="244"/>
      <c r="C460" s="245"/>
      <c r="D460" s="235" t="s">
        <v>307</v>
      </c>
      <c r="E460" s="246" t="s">
        <v>21</v>
      </c>
      <c r="F460" s="247" t="s">
        <v>2537</v>
      </c>
      <c r="G460" s="245"/>
      <c r="H460" s="248">
        <v>12.9</v>
      </c>
      <c r="I460" s="249"/>
      <c r="J460" s="245"/>
      <c r="K460" s="245"/>
      <c r="L460" s="250"/>
      <c r="M460" s="251"/>
      <c r="N460" s="252"/>
      <c r="O460" s="252"/>
      <c r="P460" s="252"/>
      <c r="Q460" s="252"/>
      <c r="R460" s="252"/>
      <c r="S460" s="252"/>
      <c r="T460" s="253"/>
      <c r="U460" s="14"/>
      <c r="V460" s="14"/>
      <c r="W460" s="14"/>
      <c r="X460" s="14"/>
      <c r="Y460" s="14"/>
      <c r="Z460" s="14"/>
      <c r="AA460" s="14"/>
      <c r="AB460" s="14"/>
      <c r="AC460" s="14"/>
      <c r="AD460" s="14"/>
      <c r="AE460" s="14"/>
      <c r="AT460" s="254" t="s">
        <v>307</v>
      </c>
      <c r="AU460" s="254" t="s">
        <v>81</v>
      </c>
      <c r="AV460" s="14" t="s">
        <v>81</v>
      </c>
      <c r="AW460" s="14" t="s">
        <v>33</v>
      </c>
      <c r="AX460" s="14" t="s">
        <v>72</v>
      </c>
      <c r="AY460" s="254" t="s">
        <v>295</v>
      </c>
    </row>
    <row r="461" s="16" customFormat="1">
      <c r="A461" s="16"/>
      <c r="B461" s="270"/>
      <c r="C461" s="271"/>
      <c r="D461" s="235" t="s">
        <v>307</v>
      </c>
      <c r="E461" s="272" t="s">
        <v>21</v>
      </c>
      <c r="F461" s="273" t="s">
        <v>433</v>
      </c>
      <c r="G461" s="271"/>
      <c r="H461" s="274">
        <v>19.760000000000002</v>
      </c>
      <c r="I461" s="275"/>
      <c r="J461" s="271"/>
      <c r="K461" s="271"/>
      <c r="L461" s="276"/>
      <c r="M461" s="277"/>
      <c r="N461" s="278"/>
      <c r="O461" s="278"/>
      <c r="P461" s="278"/>
      <c r="Q461" s="278"/>
      <c r="R461" s="278"/>
      <c r="S461" s="278"/>
      <c r="T461" s="279"/>
      <c r="U461" s="16"/>
      <c r="V461" s="16"/>
      <c r="W461" s="16"/>
      <c r="X461" s="16"/>
      <c r="Y461" s="16"/>
      <c r="Z461" s="16"/>
      <c r="AA461" s="16"/>
      <c r="AB461" s="16"/>
      <c r="AC461" s="16"/>
      <c r="AD461" s="16"/>
      <c r="AE461" s="16"/>
      <c r="AT461" s="280" t="s">
        <v>307</v>
      </c>
      <c r="AU461" s="280" t="s">
        <v>81</v>
      </c>
      <c r="AV461" s="16" t="s">
        <v>92</v>
      </c>
      <c r="AW461" s="16" t="s">
        <v>33</v>
      </c>
      <c r="AX461" s="16" t="s">
        <v>72</v>
      </c>
      <c r="AY461" s="280" t="s">
        <v>295</v>
      </c>
    </row>
    <row r="462" s="13" customFormat="1">
      <c r="A462" s="13"/>
      <c r="B462" s="233"/>
      <c r="C462" s="234"/>
      <c r="D462" s="235" t="s">
        <v>307</v>
      </c>
      <c r="E462" s="236" t="s">
        <v>21</v>
      </c>
      <c r="F462" s="237" t="s">
        <v>1672</v>
      </c>
      <c r="G462" s="234"/>
      <c r="H462" s="236" t="s">
        <v>21</v>
      </c>
      <c r="I462" s="238"/>
      <c r="J462" s="234"/>
      <c r="K462" s="234"/>
      <c r="L462" s="239"/>
      <c r="M462" s="240"/>
      <c r="N462" s="241"/>
      <c r="O462" s="241"/>
      <c r="P462" s="241"/>
      <c r="Q462" s="241"/>
      <c r="R462" s="241"/>
      <c r="S462" s="241"/>
      <c r="T462" s="242"/>
      <c r="U462" s="13"/>
      <c r="V462" s="13"/>
      <c r="W462" s="13"/>
      <c r="X462" s="13"/>
      <c r="Y462" s="13"/>
      <c r="Z462" s="13"/>
      <c r="AA462" s="13"/>
      <c r="AB462" s="13"/>
      <c r="AC462" s="13"/>
      <c r="AD462" s="13"/>
      <c r="AE462" s="13"/>
      <c r="AT462" s="243" t="s">
        <v>307</v>
      </c>
      <c r="AU462" s="243" t="s">
        <v>81</v>
      </c>
      <c r="AV462" s="13" t="s">
        <v>79</v>
      </c>
      <c r="AW462" s="13" t="s">
        <v>33</v>
      </c>
      <c r="AX462" s="13" t="s">
        <v>72</v>
      </c>
      <c r="AY462" s="243" t="s">
        <v>295</v>
      </c>
    </row>
    <row r="463" s="13" customFormat="1">
      <c r="A463" s="13"/>
      <c r="B463" s="233"/>
      <c r="C463" s="234"/>
      <c r="D463" s="235" t="s">
        <v>307</v>
      </c>
      <c r="E463" s="236" t="s">
        <v>21</v>
      </c>
      <c r="F463" s="237" t="s">
        <v>2381</v>
      </c>
      <c r="G463" s="234"/>
      <c r="H463" s="236" t="s">
        <v>21</v>
      </c>
      <c r="I463" s="238"/>
      <c r="J463" s="234"/>
      <c r="K463" s="234"/>
      <c r="L463" s="239"/>
      <c r="M463" s="240"/>
      <c r="N463" s="241"/>
      <c r="O463" s="241"/>
      <c r="P463" s="241"/>
      <c r="Q463" s="241"/>
      <c r="R463" s="241"/>
      <c r="S463" s="241"/>
      <c r="T463" s="242"/>
      <c r="U463" s="13"/>
      <c r="V463" s="13"/>
      <c r="W463" s="13"/>
      <c r="X463" s="13"/>
      <c r="Y463" s="13"/>
      <c r="Z463" s="13"/>
      <c r="AA463" s="13"/>
      <c r="AB463" s="13"/>
      <c r="AC463" s="13"/>
      <c r="AD463" s="13"/>
      <c r="AE463" s="13"/>
      <c r="AT463" s="243" t="s">
        <v>307</v>
      </c>
      <c r="AU463" s="243" t="s">
        <v>81</v>
      </c>
      <c r="AV463" s="13" t="s">
        <v>79</v>
      </c>
      <c r="AW463" s="13" t="s">
        <v>33</v>
      </c>
      <c r="AX463" s="13" t="s">
        <v>72</v>
      </c>
      <c r="AY463" s="243" t="s">
        <v>295</v>
      </c>
    </row>
    <row r="464" s="14" customFormat="1">
      <c r="A464" s="14"/>
      <c r="B464" s="244"/>
      <c r="C464" s="245"/>
      <c r="D464" s="235" t="s">
        <v>307</v>
      </c>
      <c r="E464" s="246" t="s">
        <v>21</v>
      </c>
      <c r="F464" s="247" t="s">
        <v>2658</v>
      </c>
      <c r="G464" s="245"/>
      <c r="H464" s="248">
        <v>14.625</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307</v>
      </c>
      <c r="AU464" s="254" t="s">
        <v>81</v>
      </c>
      <c r="AV464" s="14" t="s">
        <v>81</v>
      </c>
      <c r="AW464" s="14" t="s">
        <v>33</v>
      </c>
      <c r="AX464" s="14" t="s">
        <v>72</v>
      </c>
      <c r="AY464" s="254" t="s">
        <v>295</v>
      </c>
    </row>
    <row r="465" s="13" customFormat="1">
      <c r="A465" s="13"/>
      <c r="B465" s="233"/>
      <c r="C465" s="234"/>
      <c r="D465" s="235" t="s">
        <v>307</v>
      </c>
      <c r="E465" s="236" t="s">
        <v>21</v>
      </c>
      <c r="F465" s="237" t="s">
        <v>2383</v>
      </c>
      <c r="G465" s="234"/>
      <c r="H465" s="236" t="s">
        <v>21</v>
      </c>
      <c r="I465" s="238"/>
      <c r="J465" s="234"/>
      <c r="K465" s="234"/>
      <c r="L465" s="239"/>
      <c r="M465" s="240"/>
      <c r="N465" s="241"/>
      <c r="O465" s="241"/>
      <c r="P465" s="241"/>
      <c r="Q465" s="241"/>
      <c r="R465" s="241"/>
      <c r="S465" s="241"/>
      <c r="T465" s="242"/>
      <c r="U465" s="13"/>
      <c r="V465" s="13"/>
      <c r="W465" s="13"/>
      <c r="X465" s="13"/>
      <c r="Y465" s="13"/>
      <c r="Z465" s="13"/>
      <c r="AA465" s="13"/>
      <c r="AB465" s="13"/>
      <c r="AC465" s="13"/>
      <c r="AD465" s="13"/>
      <c r="AE465" s="13"/>
      <c r="AT465" s="243" t="s">
        <v>307</v>
      </c>
      <c r="AU465" s="243" t="s">
        <v>81</v>
      </c>
      <c r="AV465" s="13" t="s">
        <v>79</v>
      </c>
      <c r="AW465" s="13" t="s">
        <v>33</v>
      </c>
      <c r="AX465" s="13" t="s">
        <v>72</v>
      </c>
      <c r="AY465" s="243" t="s">
        <v>295</v>
      </c>
    </row>
    <row r="466" s="14" customFormat="1">
      <c r="A466" s="14"/>
      <c r="B466" s="244"/>
      <c r="C466" s="245"/>
      <c r="D466" s="235" t="s">
        <v>307</v>
      </c>
      <c r="E466" s="246" t="s">
        <v>21</v>
      </c>
      <c r="F466" s="247" t="s">
        <v>2659</v>
      </c>
      <c r="G466" s="245"/>
      <c r="H466" s="248">
        <v>36.25</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307</v>
      </c>
      <c r="AU466" s="254" t="s">
        <v>81</v>
      </c>
      <c r="AV466" s="14" t="s">
        <v>81</v>
      </c>
      <c r="AW466" s="14" t="s">
        <v>33</v>
      </c>
      <c r="AX466" s="14" t="s">
        <v>72</v>
      </c>
      <c r="AY466" s="254" t="s">
        <v>295</v>
      </c>
    </row>
    <row r="467" s="14" customFormat="1">
      <c r="A467" s="14"/>
      <c r="B467" s="244"/>
      <c r="C467" s="245"/>
      <c r="D467" s="235" t="s">
        <v>307</v>
      </c>
      <c r="E467" s="246" t="s">
        <v>21</v>
      </c>
      <c r="F467" s="247" t="s">
        <v>2385</v>
      </c>
      <c r="G467" s="245"/>
      <c r="H467" s="248">
        <v>0.625</v>
      </c>
      <c r="I467" s="249"/>
      <c r="J467" s="245"/>
      <c r="K467" s="245"/>
      <c r="L467" s="250"/>
      <c r="M467" s="251"/>
      <c r="N467" s="252"/>
      <c r="O467" s="252"/>
      <c r="P467" s="252"/>
      <c r="Q467" s="252"/>
      <c r="R467" s="252"/>
      <c r="S467" s="252"/>
      <c r="T467" s="253"/>
      <c r="U467" s="14"/>
      <c r="V467" s="14"/>
      <c r="W467" s="14"/>
      <c r="X467" s="14"/>
      <c r="Y467" s="14"/>
      <c r="Z467" s="14"/>
      <c r="AA467" s="14"/>
      <c r="AB467" s="14"/>
      <c r="AC467" s="14"/>
      <c r="AD467" s="14"/>
      <c r="AE467" s="14"/>
      <c r="AT467" s="254" t="s">
        <v>307</v>
      </c>
      <c r="AU467" s="254" t="s">
        <v>81</v>
      </c>
      <c r="AV467" s="14" t="s">
        <v>81</v>
      </c>
      <c r="AW467" s="14" t="s">
        <v>33</v>
      </c>
      <c r="AX467" s="14" t="s">
        <v>72</v>
      </c>
      <c r="AY467" s="254" t="s">
        <v>295</v>
      </c>
    </row>
    <row r="468" s="16" customFormat="1">
      <c r="A468" s="16"/>
      <c r="B468" s="270"/>
      <c r="C468" s="271"/>
      <c r="D468" s="235" t="s">
        <v>307</v>
      </c>
      <c r="E468" s="272" t="s">
        <v>21</v>
      </c>
      <c r="F468" s="273" t="s">
        <v>433</v>
      </c>
      <c r="G468" s="271"/>
      <c r="H468" s="274">
        <v>51.5</v>
      </c>
      <c r="I468" s="275"/>
      <c r="J468" s="271"/>
      <c r="K468" s="271"/>
      <c r="L468" s="276"/>
      <c r="M468" s="277"/>
      <c r="N468" s="278"/>
      <c r="O468" s="278"/>
      <c r="P468" s="278"/>
      <c r="Q468" s="278"/>
      <c r="R468" s="278"/>
      <c r="S468" s="278"/>
      <c r="T468" s="279"/>
      <c r="U468" s="16"/>
      <c r="V468" s="16"/>
      <c r="W468" s="16"/>
      <c r="X468" s="16"/>
      <c r="Y468" s="16"/>
      <c r="Z468" s="16"/>
      <c r="AA468" s="16"/>
      <c r="AB468" s="16"/>
      <c r="AC468" s="16"/>
      <c r="AD468" s="16"/>
      <c r="AE468" s="16"/>
      <c r="AT468" s="280" t="s">
        <v>307</v>
      </c>
      <c r="AU468" s="280" t="s">
        <v>81</v>
      </c>
      <c r="AV468" s="16" t="s">
        <v>92</v>
      </c>
      <c r="AW468" s="16" t="s">
        <v>33</v>
      </c>
      <c r="AX468" s="16" t="s">
        <v>72</v>
      </c>
      <c r="AY468" s="280" t="s">
        <v>295</v>
      </c>
    </row>
    <row r="469" s="15" customFormat="1">
      <c r="A469" s="15"/>
      <c r="B469" s="255"/>
      <c r="C469" s="256"/>
      <c r="D469" s="235" t="s">
        <v>307</v>
      </c>
      <c r="E469" s="257" t="s">
        <v>21</v>
      </c>
      <c r="F469" s="258" t="s">
        <v>312</v>
      </c>
      <c r="G469" s="256"/>
      <c r="H469" s="259">
        <v>71.260000000000005</v>
      </c>
      <c r="I469" s="260"/>
      <c r="J469" s="256"/>
      <c r="K469" s="256"/>
      <c r="L469" s="261"/>
      <c r="M469" s="266"/>
      <c r="N469" s="267"/>
      <c r="O469" s="267"/>
      <c r="P469" s="267"/>
      <c r="Q469" s="267"/>
      <c r="R469" s="267"/>
      <c r="S469" s="267"/>
      <c r="T469" s="268"/>
      <c r="U469" s="15"/>
      <c r="V469" s="15"/>
      <c r="W469" s="15"/>
      <c r="X469" s="15"/>
      <c r="Y469" s="15"/>
      <c r="Z469" s="15"/>
      <c r="AA469" s="15"/>
      <c r="AB469" s="15"/>
      <c r="AC469" s="15"/>
      <c r="AD469" s="15"/>
      <c r="AE469" s="15"/>
      <c r="AT469" s="265" t="s">
        <v>307</v>
      </c>
      <c r="AU469" s="265" t="s">
        <v>81</v>
      </c>
      <c r="AV469" s="15" t="s">
        <v>303</v>
      </c>
      <c r="AW469" s="15" t="s">
        <v>33</v>
      </c>
      <c r="AX469" s="15" t="s">
        <v>79</v>
      </c>
      <c r="AY469" s="265" t="s">
        <v>295</v>
      </c>
    </row>
    <row r="470" s="2" customFormat="1" ht="6.96" customHeight="1">
      <c r="A470" s="40"/>
      <c r="B470" s="61"/>
      <c r="C470" s="62"/>
      <c r="D470" s="62"/>
      <c r="E470" s="62"/>
      <c r="F470" s="62"/>
      <c r="G470" s="62"/>
      <c r="H470" s="62"/>
      <c r="I470" s="62"/>
      <c r="J470" s="62"/>
      <c r="K470" s="62"/>
      <c r="L470" s="46"/>
      <c r="M470" s="40"/>
      <c r="O470" s="40"/>
      <c r="P470" s="40"/>
      <c r="Q470" s="40"/>
      <c r="R470" s="40"/>
      <c r="S470" s="40"/>
      <c r="T470" s="40"/>
      <c r="U470" s="40"/>
      <c r="V470" s="40"/>
      <c r="W470" s="40"/>
      <c r="X470" s="40"/>
      <c r="Y470" s="40"/>
      <c r="Z470" s="40"/>
      <c r="AA470" s="40"/>
      <c r="AB470" s="40"/>
      <c r="AC470" s="40"/>
      <c r="AD470" s="40"/>
      <c r="AE470" s="40"/>
    </row>
  </sheetData>
  <sheetProtection sheet="1" autoFilter="0" formatColumns="0" formatRows="0" objects="1" scenarios="1" spinCount="100000" saltValue="5S+3uc/IjD5+ZuwYXhDwroePC8YNcv44TGiC78gRcfZa9umvenKYSAZiuQ2j2Kx7+MiPwGZWKp9ivl8sYDot0A==" hashValue="nDEDr/+B8TO8FNZgxeHuG3E/K29ThLrZz6/WKGPFTdRgSl//rZrXH5p6q0CbpUUvZ7/rVi6NZyje8J6frI7/lQ==" algorithmName="SHA-512" password="CC4B"/>
  <autoFilter ref="C106:K469"/>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3_01/317944321"/>
    <hyperlink ref="F116" r:id="rId2" display="https://podminky.urs.cz/item/CS_URS_2023_01/340231001"/>
    <hyperlink ref="F122" r:id="rId3" display="https://podminky.urs.cz/item/CS_URS_2023_01/611131101"/>
    <hyperlink ref="F127" r:id="rId4" display="https://podminky.urs.cz/item/CS_URS_2023_01/611321141"/>
    <hyperlink ref="F132" r:id="rId5" display="https://podminky.urs.cz/item/CS_URS_2023_01/611321191"/>
    <hyperlink ref="F136" r:id="rId6" display="https://podminky.urs.cz/item/CS_URS_2023_01/611325422"/>
    <hyperlink ref="F140" r:id="rId7" display="https://podminky.urs.cz/item/CS_URS_2023_01/612325422"/>
    <hyperlink ref="F148" r:id="rId8" display="https://podminky.urs.cz/item/CS_URS_2023_01/619991011"/>
    <hyperlink ref="F153" r:id="rId9" display="https://podminky.urs.cz/item/CS_URS_2023_01/631311114"/>
    <hyperlink ref="F162" r:id="rId10" display="https://podminky.urs.cz/item/CS_URS_2023_01/631319011"/>
    <hyperlink ref="F164" r:id="rId11" display="https://podminky.urs.cz/item/CS_URS_2023_01/631362021"/>
    <hyperlink ref="F173" r:id="rId12" display="https://podminky.urs.cz/item/CS_URS_2023_01/634112113"/>
    <hyperlink ref="F182" r:id="rId13" display="https://podminky.urs.cz/item/CS_URS_2023_01/642944121"/>
    <hyperlink ref="F188" r:id="rId14" display="https://podminky.urs.cz/item/CS_URS_2023_01/949101111"/>
    <hyperlink ref="F194" r:id="rId15" display="https://podminky.urs.cz/item/CS_URS_2023_01/952901111"/>
    <hyperlink ref="F201" r:id="rId16" display="https://podminky.urs.cz/item/CS_URS_2023_01/998012104"/>
    <hyperlink ref="F205" r:id="rId17" display="https://podminky.urs.cz/item/CS_URS_2023_01/713121111"/>
    <hyperlink ref="F216" r:id="rId18" display="https://podminky.urs.cz/item/CS_URS_2023_01/998713104"/>
    <hyperlink ref="F223" r:id="rId19" display="https://podminky.urs.cz/item/CS_URS_2023_01/763111331"/>
    <hyperlink ref="F228" r:id="rId20" display="https://podminky.urs.cz/item/CS_URS_2023_01/763111458"/>
    <hyperlink ref="F237" r:id="rId21" display="https://podminky.urs.cz/item/CS_URS_2023_01/763173111"/>
    <hyperlink ref="F240" r:id="rId22" display="https://podminky.urs.cz/item/CS_URS_2023_01/763173113"/>
    <hyperlink ref="F243" r:id="rId23" display="https://podminky.urs.cz/item/CS_URS_2023_01/763173132"/>
    <hyperlink ref="F246" r:id="rId24" display="https://podminky.urs.cz/item/CS_URS_2023_01/763181311"/>
    <hyperlink ref="F261" r:id="rId25" display="https://podminky.urs.cz/item/CS_URS_2023_01/763181411"/>
    <hyperlink ref="F268" r:id="rId26" display="https://podminky.urs.cz/item/CS_URS_2023_01/998763102"/>
    <hyperlink ref="F271" r:id="rId27" display="https://podminky.urs.cz/item/CS_URS_2023_01/766660001"/>
    <hyperlink ref="F282" r:id="rId28" display="https://podminky.urs.cz/item/CS_URS_2023_01/766660021"/>
    <hyperlink ref="F289" r:id="rId29" display="https://podminky.urs.cz/item/CS_URS_2023_01/766660717"/>
    <hyperlink ref="F297" r:id="rId30" display="https://podminky.urs.cz/item/CS_URS_2023_01/766695212"/>
    <hyperlink ref="F302" r:id="rId31" display="https://podminky.urs.cz/item/CS_URS_2023_01/998766104"/>
    <hyperlink ref="F306" r:id="rId32" display="https://podminky.urs.cz/item/CS_URS_2023_01/998767104"/>
    <hyperlink ref="F309" r:id="rId33" display="https://podminky.urs.cz/item/CS_URS_2023_01/771121011"/>
    <hyperlink ref="F313" r:id="rId34" display="https://podminky.urs.cz/item/CS_URS_2023_01/771574263"/>
    <hyperlink ref="F321" r:id="rId35" display="https://podminky.urs.cz/item/CS_URS_2023_01/771577111"/>
    <hyperlink ref="F323" r:id="rId36" display="https://podminky.urs.cz/item/CS_URS_2023_01/771591112"/>
    <hyperlink ref="F327" r:id="rId37" display="https://podminky.urs.cz/item/CS_URS_2023_01/771592011"/>
    <hyperlink ref="F329" r:id="rId38" display="https://podminky.urs.cz/item/CS_URS_2023_01/998771104"/>
    <hyperlink ref="F332" r:id="rId39" display="https://podminky.urs.cz/item/CS_URS_2023_01/776111311"/>
    <hyperlink ref="F337" r:id="rId40" display="https://podminky.urs.cz/item/CS_URS_2023_01/776121112"/>
    <hyperlink ref="F342" r:id="rId41" display="https://podminky.urs.cz/item/CS_URS_2023_01/776141112"/>
    <hyperlink ref="F347" r:id="rId42" display="https://podminky.urs.cz/item/CS_URS_2023_01/776221111"/>
    <hyperlink ref="F359" r:id="rId43" display="https://podminky.urs.cz/item/CS_URS_2023_01/776421312"/>
    <hyperlink ref="F366" r:id="rId44" display="https://podminky.urs.cz/item/CS_URS_2023_01/776991121"/>
    <hyperlink ref="F371" r:id="rId45" display="https://podminky.urs.cz/item/CS_URS_2023_01/998776104"/>
    <hyperlink ref="F374" r:id="rId46" display="https://podminky.urs.cz/item/CS_URS_2023_01/781121011"/>
    <hyperlink ref="F380" r:id="rId47" display="https://podminky.urs.cz/item/CS_URS_2023_01/781131112"/>
    <hyperlink ref="F388" r:id="rId48" display="https://podminky.urs.cz/item/CS_URS_2023_01/781474112"/>
    <hyperlink ref="F397" r:id="rId49" display="https://podminky.urs.cz/item/CS_URS_2023_01/781495211"/>
    <hyperlink ref="F401" r:id="rId50" display="https://podminky.urs.cz/item/CS_URS_2023_01/998781104"/>
    <hyperlink ref="F406" r:id="rId51" display="https://podminky.urs.cz/item/CS_URS_2023_01/784111011"/>
    <hyperlink ref="F421" r:id="rId52" display="https://podminky.urs.cz/item/CS_URS_2023_01/784121001"/>
    <hyperlink ref="F434" r:id="rId53" display="https://podminky.urs.cz/item/CS_URS_2023_01/784171111"/>
    <hyperlink ref="F441" r:id="rId54" display="https://podminky.urs.cz/item/CS_URS_2023_01/784181101"/>
    <hyperlink ref="F456" r:id="rId55" display="https://podminky.urs.cz/item/CS_URS_2023_01/784211101"/>
  </hyperlinks>
  <pageMargins left="0.39375" right="0.39375" top="0.39375" bottom="0.39375" header="0" footer="0"/>
  <pageSetup paperSize="9" orientation="portrait" blackAndWhite="1" fitToHeight="100"/>
  <headerFooter>
    <oddFooter>&amp;CStrana &amp;P z &amp;N</oddFooter>
  </headerFooter>
  <drawing r:id="rId56"/>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161</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877</v>
      </c>
      <c r="F9" s="1"/>
      <c r="G9" s="1"/>
      <c r="H9" s="1"/>
      <c r="L9" s="22"/>
    </row>
    <row r="10" s="1" customFormat="1" ht="12" customHeight="1">
      <c r="B10" s="22"/>
      <c r="D10" s="145" t="s">
        <v>267</v>
      </c>
      <c r="L10" s="22"/>
    </row>
    <row r="11" s="2" customFormat="1" ht="16.5" customHeight="1">
      <c r="A11" s="40"/>
      <c r="B11" s="46"/>
      <c r="C11" s="40"/>
      <c r="D11" s="40"/>
      <c r="E11" s="158" t="s">
        <v>2357</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2747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ROUND((SUM(BE107:BE498)),  2)</f>
        <v>0</v>
      </c>
      <c r="G37" s="40"/>
      <c r="H37" s="40"/>
      <c r="I37" s="160">
        <v>0.20999999999999999</v>
      </c>
      <c r="J37" s="159">
        <f>ROUND(((SUM(BE107:BE498))*I37),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ROUND((SUM(BF107:BF498)),  2)</f>
        <v>0</v>
      </c>
      <c r="G38" s="40"/>
      <c r="H38" s="40"/>
      <c r="I38" s="160">
        <v>0.14999999999999999</v>
      </c>
      <c r="J38" s="159">
        <f>ROUND(((SUM(BF107:BF498))*I38),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ROUND((SUM(BG107:BG498)),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ROUND((SUM(BH107:BH498)),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ROUND((SUM(BI107:BI498)),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877</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2357</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SO-02.3.4 - Typický modul D</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J107</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J108</f>
        <v>0</v>
      </c>
      <c r="K68" s="178"/>
      <c r="L68" s="182"/>
      <c r="S68" s="9"/>
      <c r="T68" s="9"/>
      <c r="U68" s="9"/>
      <c r="V68" s="9"/>
      <c r="W68" s="9"/>
      <c r="X68" s="9"/>
      <c r="Y68" s="9"/>
      <c r="Z68" s="9"/>
      <c r="AA68" s="9"/>
      <c r="AB68" s="9"/>
      <c r="AC68" s="9"/>
      <c r="AD68" s="9"/>
      <c r="AE68" s="9"/>
    </row>
    <row r="69" s="10" customFormat="1" ht="19.92" customHeight="1">
      <c r="A69" s="10"/>
      <c r="B69" s="183"/>
      <c r="C69" s="127"/>
      <c r="D69" s="184" t="s">
        <v>879</v>
      </c>
      <c r="E69" s="185"/>
      <c r="F69" s="185"/>
      <c r="G69" s="185"/>
      <c r="H69" s="185"/>
      <c r="I69" s="185"/>
      <c r="J69" s="186">
        <f>J109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855</v>
      </c>
      <c r="E70" s="185"/>
      <c r="F70" s="185"/>
      <c r="G70" s="185"/>
      <c r="H70" s="185"/>
      <c r="I70" s="185"/>
      <c r="J70" s="186">
        <f>J120</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274</v>
      </c>
      <c r="E71" s="185"/>
      <c r="F71" s="185"/>
      <c r="G71" s="185"/>
      <c r="H71" s="185"/>
      <c r="I71" s="185"/>
      <c r="J71" s="186">
        <f>J186</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856</v>
      </c>
      <c r="E72" s="185"/>
      <c r="F72" s="185"/>
      <c r="G72" s="185"/>
      <c r="H72" s="185"/>
      <c r="I72" s="185"/>
      <c r="J72" s="186">
        <f>J199</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276</v>
      </c>
      <c r="E73" s="180"/>
      <c r="F73" s="180"/>
      <c r="G73" s="180"/>
      <c r="H73" s="180"/>
      <c r="I73" s="180"/>
      <c r="J73" s="181">
        <f>J202</f>
        <v>0</v>
      </c>
      <c r="K73" s="178"/>
      <c r="L73" s="182"/>
      <c r="S73" s="9"/>
      <c r="T73" s="9"/>
      <c r="U73" s="9"/>
      <c r="V73" s="9"/>
      <c r="W73" s="9"/>
      <c r="X73" s="9"/>
      <c r="Y73" s="9"/>
      <c r="Z73" s="9"/>
      <c r="AA73" s="9"/>
      <c r="AB73" s="9"/>
      <c r="AC73" s="9"/>
      <c r="AD73" s="9"/>
      <c r="AE73" s="9"/>
    </row>
    <row r="74" s="10" customFormat="1" ht="19.92" customHeight="1">
      <c r="A74" s="10"/>
      <c r="B74" s="183"/>
      <c r="C74" s="127"/>
      <c r="D74" s="184" t="s">
        <v>881</v>
      </c>
      <c r="E74" s="185"/>
      <c r="F74" s="185"/>
      <c r="G74" s="185"/>
      <c r="H74" s="185"/>
      <c r="I74" s="185"/>
      <c r="J74" s="186">
        <f>J203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404</v>
      </c>
      <c r="E75" s="185"/>
      <c r="F75" s="185"/>
      <c r="G75" s="185"/>
      <c r="H75" s="185"/>
      <c r="I75" s="185"/>
      <c r="J75" s="186">
        <f>J217</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278</v>
      </c>
      <c r="E76" s="185"/>
      <c r="F76" s="185"/>
      <c r="G76" s="185"/>
      <c r="H76" s="185"/>
      <c r="I76" s="185"/>
      <c r="J76" s="186">
        <f>J221</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279</v>
      </c>
      <c r="E77" s="185"/>
      <c r="F77" s="185"/>
      <c r="G77" s="185"/>
      <c r="H77" s="185"/>
      <c r="I77" s="185"/>
      <c r="J77" s="186">
        <f>J298</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649</v>
      </c>
      <c r="E78" s="185"/>
      <c r="F78" s="185"/>
      <c r="G78" s="185"/>
      <c r="H78" s="185"/>
      <c r="I78" s="185"/>
      <c r="J78" s="186">
        <f>J332</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405</v>
      </c>
      <c r="E79" s="185"/>
      <c r="F79" s="185"/>
      <c r="G79" s="185"/>
      <c r="H79" s="185"/>
      <c r="I79" s="185"/>
      <c r="J79" s="186">
        <f>J336</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406</v>
      </c>
      <c r="E80" s="185"/>
      <c r="F80" s="185"/>
      <c r="G80" s="185"/>
      <c r="H80" s="185"/>
      <c r="I80" s="185"/>
      <c r="J80" s="186">
        <f>J359</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1205</v>
      </c>
      <c r="E81" s="185"/>
      <c r="F81" s="185"/>
      <c r="G81" s="185"/>
      <c r="H81" s="185"/>
      <c r="I81" s="185"/>
      <c r="J81" s="186">
        <f>J401</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1206</v>
      </c>
      <c r="E82" s="185"/>
      <c r="F82" s="185"/>
      <c r="G82" s="185"/>
      <c r="H82" s="185"/>
      <c r="I82" s="185"/>
      <c r="J82" s="186">
        <f>J431</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882</v>
      </c>
      <c r="E83" s="185"/>
      <c r="F83" s="185"/>
      <c r="G83" s="185"/>
      <c r="H83" s="185"/>
      <c r="I83" s="185"/>
      <c r="J83" s="186">
        <f>J433</f>
        <v>0</v>
      </c>
      <c r="K83" s="127"/>
      <c r="L83" s="187"/>
      <c r="S83" s="10"/>
      <c r="T83" s="10"/>
      <c r="U83" s="10"/>
      <c r="V83" s="10"/>
      <c r="W83" s="10"/>
      <c r="X83" s="10"/>
      <c r="Y83" s="10"/>
      <c r="Z83" s="10"/>
      <c r="AA83" s="10"/>
      <c r="AB83" s="10"/>
      <c r="AC83" s="10"/>
      <c r="AD83" s="10"/>
      <c r="AE83" s="10"/>
    </row>
    <row r="84" s="2" customFormat="1" ht="21.84"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7"/>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7"/>
      <c r="S89" s="40"/>
      <c r="T89" s="40"/>
      <c r="U89" s="40"/>
      <c r="V89" s="40"/>
      <c r="W89" s="40"/>
      <c r="X89" s="40"/>
      <c r="Y89" s="40"/>
      <c r="Z89" s="40"/>
      <c r="AA89" s="40"/>
      <c r="AB89" s="40"/>
      <c r="AC89" s="40"/>
      <c r="AD89" s="40"/>
      <c r="AE89" s="40"/>
    </row>
    <row r="90" s="2" customFormat="1" ht="24.96" customHeight="1">
      <c r="A90" s="40"/>
      <c r="B90" s="41"/>
      <c r="C90" s="25" t="s">
        <v>280</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172" t="str">
        <f>E7</f>
        <v>Rekonstrukce a modernizace VŠ kolejí Kounicova 50</v>
      </c>
      <c r="F93" s="34"/>
      <c r="G93" s="34"/>
      <c r="H93" s="34"/>
      <c r="I93" s="42"/>
      <c r="J93" s="42"/>
      <c r="K93" s="42"/>
      <c r="L93" s="147"/>
      <c r="S93" s="40"/>
      <c r="T93" s="40"/>
      <c r="U93" s="40"/>
      <c r="V93" s="40"/>
      <c r="W93" s="40"/>
      <c r="X93" s="40"/>
      <c r="Y93" s="40"/>
      <c r="Z93" s="40"/>
      <c r="AA93" s="40"/>
      <c r="AB93" s="40"/>
      <c r="AC93" s="40"/>
      <c r="AD93" s="40"/>
      <c r="AE93" s="40"/>
    </row>
    <row r="94" s="1" customFormat="1" ht="12" customHeight="1">
      <c r="B94" s="23"/>
      <c r="C94" s="34" t="s">
        <v>265</v>
      </c>
      <c r="D94" s="24"/>
      <c r="E94" s="24"/>
      <c r="F94" s="24"/>
      <c r="G94" s="24"/>
      <c r="H94" s="24"/>
      <c r="I94" s="24"/>
      <c r="J94" s="24"/>
      <c r="K94" s="24"/>
      <c r="L94" s="22"/>
    </row>
    <row r="95" s="1" customFormat="1" ht="16.5" customHeight="1">
      <c r="B95" s="23"/>
      <c r="C95" s="24"/>
      <c r="D95" s="24"/>
      <c r="E95" s="172" t="s">
        <v>877</v>
      </c>
      <c r="F95" s="24"/>
      <c r="G95" s="24"/>
      <c r="H95" s="24"/>
      <c r="I95" s="24"/>
      <c r="J95" s="24"/>
      <c r="K95" s="24"/>
      <c r="L95" s="22"/>
    </row>
    <row r="96" s="1" customFormat="1" ht="12" customHeight="1">
      <c r="B96" s="23"/>
      <c r="C96" s="34" t="s">
        <v>267</v>
      </c>
      <c r="D96" s="24"/>
      <c r="E96" s="24"/>
      <c r="F96" s="24"/>
      <c r="G96" s="24"/>
      <c r="H96" s="24"/>
      <c r="I96" s="24"/>
      <c r="J96" s="24"/>
      <c r="K96" s="24"/>
      <c r="L96" s="22"/>
    </row>
    <row r="97" s="2" customFormat="1" ht="16.5" customHeight="1">
      <c r="A97" s="40"/>
      <c r="B97" s="41"/>
      <c r="C97" s="42"/>
      <c r="D97" s="42"/>
      <c r="E97" s="269" t="s">
        <v>2357</v>
      </c>
      <c r="F97" s="42"/>
      <c r="G97" s="42"/>
      <c r="H97" s="42"/>
      <c r="I97" s="42"/>
      <c r="J97" s="42"/>
      <c r="K97" s="42"/>
      <c r="L97" s="147"/>
      <c r="S97" s="40"/>
      <c r="T97" s="40"/>
      <c r="U97" s="40"/>
      <c r="V97" s="40"/>
      <c r="W97" s="40"/>
      <c r="X97" s="40"/>
      <c r="Y97" s="40"/>
      <c r="Z97" s="40"/>
      <c r="AA97" s="40"/>
      <c r="AB97" s="40"/>
      <c r="AC97" s="40"/>
      <c r="AD97" s="40"/>
      <c r="AE97" s="40"/>
    </row>
    <row r="98" s="2" customFormat="1" ht="12" customHeight="1">
      <c r="A98" s="40"/>
      <c r="B98" s="41"/>
      <c r="C98" s="34" t="s">
        <v>401</v>
      </c>
      <c r="D98" s="42"/>
      <c r="E98" s="42"/>
      <c r="F98" s="42"/>
      <c r="G98" s="42"/>
      <c r="H98" s="42"/>
      <c r="I98" s="42"/>
      <c r="J98" s="42"/>
      <c r="K98" s="42"/>
      <c r="L98" s="147"/>
      <c r="S98" s="40"/>
      <c r="T98" s="40"/>
      <c r="U98" s="40"/>
      <c r="V98" s="40"/>
      <c r="W98" s="40"/>
      <c r="X98" s="40"/>
      <c r="Y98" s="40"/>
      <c r="Z98" s="40"/>
      <c r="AA98" s="40"/>
      <c r="AB98" s="40"/>
      <c r="AC98" s="40"/>
      <c r="AD98" s="40"/>
      <c r="AE98" s="40"/>
    </row>
    <row r="99" s="2" customFormat="1" ht="16.5" customHeight="1">
      <c r="A99" s="40"/>
      <c r="B99" s="41"/>
      <c r="C99" s="42"/>
      <c r="D99" s="42"/>
      <c r="E99" s="71" t="str">
        <f>E13</f>
        <v>SO-02.3.4 - Typický modul D</v>
      </c>
      <c r="F99" s="42"/>
      <c r="G99" s="42"/>
      <c r="H99" s="42"/>
      <c r="I99" s="42"/>
      <c r="J99" s="42"/>
      <c r="K99" s="42"/>
      <c r="L99" s="147"/>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2" customHeight="1">
      <c r="A101" s="40"/>
      <c r="B101" s="41"/>
      <c r="C101" s="34" t="s">
        <v>22</v>
      </c>
      <c r="D101" s="42"/>
      <c r="E101" s="42"/>
      <c r="F101" s="29" t="str">
        <f>F16</f>
        <v>Kounicova 50, Brno</v>
      </c>
      <c r="G101" s="42"/>
      <c r="H101" s="42"/>
      <c r="I101" s="34" t="s">
        <v>24</v>
      </c>
      <c r="J101" s="74" t="str">
        <f>IF(J16="","",J16)</f>
        <v>20. 3. 2023</v>
      </c>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5.15" customHeight="1">
      <c r="A103" s="40"/>
      <c r="B103" s="41"/>
      <c r="C103" s="34" t="s">
        <v>26</v>
      </c>
      <c r="D103" s="42"/>
      <c r="E103" s="42"/>
      <c r="F103" s="29" t="str">
        <f>E19</f>
        <v>Intar a.s.</v>
      </c>
      <c r="G103" s="42"/>
      <c r="H103" s="42"/>
      <c r="I103" s="34" t="s">
        <v>32</v>
      </c>
      <c r="J103" s="38" t="str">
        <f>E25</f>
        <v>Intar a.s.</v>
      </c>
      <c r="K103" s="42"/>
      <c r="L103" s="147"/>
      <c r="S103" s="40"/>
      <c r="T103" s="40"/>
      <c r="U103" s="40"/>
      <c r="V103" s="40"/>
      <c r="W103" s="40"/>
      <c r="X103" s="40"/>
      <c r="Y103" s="40"/>
      <c r="Z103" s="40"/>
      <c r="AA103" s="40"/>
      <c r="AB103" s="40"/>
      <c r="AC103" s="40"/>
      <c r="AD103" s="40"/>
      <c r="AE103" s="40"/>
    </row>
    <row r="104" s="2" customFormat="1" ht="15.15" customHeight="1">
      <c r="A104" s="40"/>
      <c r="B104" s="41"/>
      <c r="C104" s="34" t="s">
        <v>30</v>
      </c>
      <c r="D104" s="42"/>
      <c r="E104" s="42"/>
      <c r="F104" s="29" t="str">
        <f>IF(E22="","",E22)</f>
        <v>Vyplň údaj</v>
      </c>
      <c r="G104" s="42"/>
      <c r="H104" s="42"/>
      <c r="I104" s="34" t="s">
        <v>34</v>
      </c>
      <c r="J104" s="38" t="str">
        <f>E28</f>
        <v>Toman Martin</v>
      </c>
      <c r="K104" s="42"/>
      <c r="L104" s="147"/>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7"/>
      <c r="S105" s="40"/>
      <c r="T105" s="40"/>
      <c r="U105" s="40"/>
      <c r="V105" s="40"/>
      <c r="W105" s="40"/>
      <c r="X105" s="40"/>
      <c r="Y105" s="40"/>
      <c r="Z105" s="40"/>
      <c r="AA105" s="40"/>
      <c r="AB105" s="40"/>
      <c r="AC105" s="40"/>
      <c r="AD105" s="40"/>
      <c r="AE105" s="40"/>
    </row>
    <row r="106" s="11" customFormat="1" ht="29.28" customHeight="1">
      <c r="A106" s="188"/>
      <c r="B106" s="189"/>
      <c r="C106" s="190" t="s">
        <v>281</v>
      </c>
      <c r="D106" s="191" t="s">
        <v>57</v>
      </c>
      <c r="E106" s="191" t="s">
        <v>53</v>
      </c>
      <c r="F106" s="191" t="s">
        <v>54</v>
      </c>
      <c r="G106" s="191" t="s">
        <v>282</v>
      </c>
      <c r="H106" s="191" t="s">
        <v>283</v>
      </c>
      <c r="I106" s="191" t="s">
        <v>284</v>
      </c>
      <c r="J106" s="191" t="s">
        <v>271</v>
      </c>
      <c r="K106" s="192" t="s">
        <v>285</v>
      </c>
      <c r="L106" s="193"/>
      <c r="M106" s="94" t="s">
        <v>21</v>
      </c>
      <c r="N106" s="95" t="s">
        <v>42</v>
      </c>
      <c r="O106" s="95" t="s">
        <v>286</v>
      </c>
      <c r="P106" s="95" t="s">
        <v>287</v>
      </c>
      <c r="Q106" s="95" t="s">
        <v>288</v>
      </c>
      <c r="R106" s="95" t="s">
        <v>289</v>
      </c>
      <c r="S106" s="95" t="s">
        <v>290</v>
      </c>
      <c r="T106" s="96" t="s">
        <v>291</v>
      </c>
      <c r="U106" s="188"/>
      <c r="V106" s="188"/>
      <c r="W106" s="188"/>
      <c r="X106" s="188"/>
      <c r="Y106" s="188"/>
      <c r="Z106" s="188"/>
      <c r="AA106" s="188"/>
      <c r="AB106" s="188"/>
      <c r="AC106" s="188"/>
      <c r="AD106" s="188"/>
      <c r="AE106" s="188"/>
    </row>
    <row r="107" s="2" customFormat="1" ht="22.8" customHeight="1">
      <c r="A107" s="40"/>
      <c r="B107" s="41"/>
      <c r="C107" s="101" t="s">
        <v>292</v>
      </c>
      <c r="D107" s="42"/>
      <c r="E107" s="42"/>
      <c r="F107" s="42"/>
      <c r="G107" s="42"/>
      <c r="H107" s="42"/>
      <c r="I107" s="42"/>
      <c r="J107" s="194">
        <f>BK107</f>
        <v>0</v>
      </c>
      <c r="K107" s="42"/>
      <c r="L107" s="46"/>
      <c r="M107" s="97"/>
      <c r="N107" s="195"/>
      <c r="O107" s="98"/>
      <c r="P107" s="196">
        <f>P108+P202</f>
        <v>0</v>
      </c>
      <c r="Q107" s="98"/>
      <c r="R107" s="196">
        <f>R108+R202</f>
        <v>5.7220672300000004</v>
      </c>
      <c r="S107" s="98"/>
      <c r="T107" s="197">
        <f>T108+T202</f>
        <v>0.01381197</v>
      </c>
      <c r="U107" s="40"/>
      <c r="V107" s="40"/>
      <c r="W107" s="40"/>
      <c r="X107" s="40"/>
      <c r="Y107" s="40"/>
      <c r="Z107" s="40"/>
      <c r="AA107" s="40"/>
      <c r="AB107" s="40"/>
      <c r="AC107" s="40"/>
      <c r="AD107" s="40"/>
      <c r="AE107" s="40"/>
      <c r="AT107" s="19" t="s">
        <v>71</v>
      </c>
      <c r="AU107" s="19" t="s">
        <v>272</v>
      </c>
      <c r="BK107" s="198">
        <f>BK108+BK202</f>
        <v>0</v>
      </c>
    </row>
    <row r="108" s="12" customFormat="1" ht="25.92" customHeight="1">
      <c r="A108" s="12"/>
      <c r="B108" s="199"/>
      <c r="C108" s="200"/>
      <c r="D108" s="201" t="s">
        <v>71</v>
      </c>
      <c r="E108" s="202" t="s">
        <v>293</v>
      </c>
      <c r="F108" s="202" t="s">
        <v>294</v>
      </c>
      <c r="G108" s="200"/>
      <c r="H108" s="200"/>
      <c r="I108" s="203"/>
      <c r="J108" s="204">
        <f>BK108</f>
        <v>0</v>
      </c>
      <c r="K108" s="200"/>
      <c r="L108" s="205"/>
      <c r="M108" s="206"/>
      <c r="N108" s="207"/>
      <c r="O108" s="207"/>
      <c r="P108" s="208">
        <f>P109+P120+P186+P199</f>
        <v>0</v>
      </c>
      <c r="Q108" s="207"/>
      <c r="R108" s="208">
        <f>R109+R120+R186+R199</f>
        <v>3.6169376899999999</v>
      </c>
      <c r="S108" s="207"/>
      <c r="T108" s="209">
        <f>T109+T120+T186+T199</f>
        <v>0</v>
      </c>
      <c r="U108" s="12"/>
      <c r="V108" s="12"/>
      <c r="W108" s="12"/>
      <c r="X108" s="12"/>
      <c r="Y108" s="12"/>
      <c r="Z108" s="12"/>
      <c r="AA108" s="12"/>
      <c r="AB108" s="12"/>
      <c r="AC108" s="12"/>
      <c r="AD108" s="12"/>
      <c r="AE108" s="12"/>
      <c r="AR108" s="210" t="s">
        <v>79</v>
      </c>
      <c r="AT108" s="211" t="s">
        <v>71</v>
      </c>
      <c r="AU108" s="211" t="s">
        <v>72</v>
      </c>
      <c r="AY108" s="210" t="s">
        <v>295</v>
      </c>
      <c r="BK108" s="212">
        <f>BK109+BK120+BK186+BK199</f>
        <v>0</v>
      </c>
    </row>
    <row r="109" s="12" customFormat="1" ht="22.8" customHeight="1">
      <c r="A109" s="12"/>
      <c r="B109" s="199"/>
      <c r="C109" s="200"/>
      <c r="D109" s="201" t="s">
        <v>71</v>
      </c>
      <c r="E109" s="213" t="s">
        <v>92</v>
      </c>
      <c r="F109" s="213" t="s">
        <v>883</v>
      </c>
      <c r="G109" s="200"/>
      <c r="H109" s="200"/>
      <c r="I109" s="203"/>
      <c r="J109" s="214">
        <f>BK109</f>
        <v>0</v>
      </c>
      <c r="K109" s="200"/>
      <c r="L109" s="205"/>
      <c r="M109" s="206"/>
      <c r="N109" s="207"/>
      <c r="O109" s="207"/>
      <c r="P109" s="208">
        <f>SUM(P110:P119)</f>
        <v>0</v>
      </c>
      <c r="Q109" s="207"/>
      <c r="R109" s="208">
        <f>SUM(R110:R119)</f>
        <v>0.035144000000000002</v>
      </c>
      <c r="S109" s="207"/>
      <c r="T109" s="209">
        <f>SUM(T110:T119)</f>
        <v>0</v>
      </c>
      <c r="U109" s="12"/>
      <c r="V109" s="12"/>
      <c r="W109" s="12"/>
      <c r="X109" s="12"/>
      <c r="Y109" s="12"/>
      <c r="Z109" s="12"/>
      <c r="AA109" s="12"/>
      <c r="AB109" s="12"/>
      <c r="AC109" s="12"/>
      <c r="AD109" s="12"/>
      <c r="AE109" s="12"/>
      <c r="AR109" s="210" t="s">
        <v>79</v>
      </c>
      <c r="AT109" s="211" t="s">
        <v>71</v>
      </c>
      <c r="AU109" s="211" t="s">
        <v>79</v>
      </c>
      <c r="AY109" s="210" t="s">
        <v>295</v>
      </c>
      <c r="BK109" s="212">
        <f>SUM(BK110:BK119)</f>
        <v>0</v>
      </c>
    </row>
    <row r="110" s="2" customFormat="1" ht="24.15" customHeight="1">
      <c r="A110" s="40"/>
      <c r="B110" s="41"/>
      <c r="C110" s="215" t="s">
        <v>79</v>
      </c>
      <c r="D110" s="215" t="s">
        <v>298</v>
      </c>
      <c r="E110" s="216" t="s">
        <v>884</v>
      </c>
      <c r="F110" s="217" t="s">
        <v>885</v>
      </c>
      <c r="G110" s="218" t="s">
        <v>348</v>
      </c>
      <c r="H110" s="219">
        <v>0.0080000000000000002</v>
      </c>
      <c r="I110" s="220"/>
      <c r="J110" s="221">
        <f>ROUND(I110*H110,2)</f>
        <v>0</v>
      </c>
      <c r="K110" s="217" t="s">
        <v>302</v>
      </c>
      <c r="L110" s="46"/>
      <c r="M110" s="222" t="s">
        <v>21</v>
      </c>
      <c r="N110" s="223" t="s">
        <v>43</v>
      </c>
      <c r="O110" s="86"/>
      <c r="P110" s="224">
        <f>O110*H110</f>
        <v>0</v>
      </c>
      <c r="Q110" s="224">
        <v>1.0900000000000001</v>
      </c>
      <c r="R110" s="224">
        <f>Q110*H110</f>
        <v>0.0087200000000000003</v>
      </c>
      <c r="S110" s="224">
        <v>0</v>
      </c>
      <c r="T110" s="225">
        <f>S110*H110</f>
        <v>0</v>
      </c>
      <c r="U110" s="40"/>
      <c r="V110" s="40"/>
      <c r="W110" s="40"/>
      <c r="X110" s="40"/>
      <c r="Y110" s="40"/>
      <c r="Z110" s="40"/>
      <c r="AA110" s="40"/>
      <c r="AB110" s="40"/>
      <c r="AC110" s="40"/>
      <c r="AD110" s="40"/>
      <c r="AE110" s="40"/>
      <c r="AR110" s="226" t="s">
        <v>303</v>
      </c>
      <c r="AT110" s="226" t="s">
        <v>298</v>
      </c>
      <c r="AU110" s="226" t="s">
        <v>81</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303</v>
      </c>
      <c r="BM110" s="226" t="s">
        <v>2748</v>
      </c>
    </row>
    <row r="111" s="2" customFormat="1">
      <c r="A111" s="40"/>
      <c r="B111" s="41"/>
      <c r="C111" s="42"/>
      <c r="D111" s="228" t="s">
        <v>305</v>
      </c>
      <c r="E111" s="42"/>
      <c r="F111" s="229" t="s">
        <v>887</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305</v>
      </c>
      <c r="AU111" s="19" t="s">
        <v>81</v>
      </c>
    </row>
    <row r="112" s="13" customFormat="1">
      <c r="A112" s="13"/>
      <c r="B112" s="233"/>
      <c r="C112" s="234"/>
      <c r="D112" s="235" t="s">
        <v>307</v>
      </c>
      <c r="E112" s="236" t="s">
        <v>21</v>
      </c>
      <c r="F112" s="237" t="s">
        <v>888</v>
      </c>
      <c r="G112" s="234"/>
      <c r="H112" s="236" t="s">
        <v>21</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307</v>
      </c>
      <c r="AU112" s="243" t="s">
        <v>81</v>
      </c>
      <c r="AV112" s="13" t="s">
        <v>79</v>
      </c>
      <c r="AW112" s="13" t="s">
        <v>33</v>
      </c>
      <c r="AX112" s="13" t="s">
        <v>72</v>
      </c>
      <c r="AY112" s="243" t="s">
        <v>295</v>
      </c>
    </row>
    <row r="113" s="14" customFormat="1">
      <c r="A113" s="14"/>
      <c r="B113" s="244"/>
      <c r="C113" s="245"/>
      <c r="D113" s="235" t="s">
        <v>307</v>
      </c>
      <c r="E113" s="246" t="s">
        <v>21</v>
      </c>
      <c r="F113" s="247" t="s">
        <v>889</v>
      </c>
      <c r="G113" s="245"/>
      <c r="H113" s="248">
        <v>0.0080000000000000002</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307</v>
      </c>
      <c r="AU113" s="254" t="s">
        <v>81</v>
      </c>
      <c r="AV113" s="14" t="s">
        <v>81</v>
      </c>
      <c r="AW113" s="14" t="s">
        <v>33</v>
      </c>
      <c r="AX113" s="14" t="s">
        <v>72</v>
      </c>
      <c r="AY113" s="254" t="s">
        <v>295</v>
      </c>
    </row>
    <row r="114" s="15" customFormat="1">
      <c r="A114" s="15"/>
      <c r="B114" s="255"/>
      <c r="C114" s="256"/>
      <c r="D114" s="235" t="s">
        <v>307</v>
      </c>
      <c r="E114" s="257" t="s">
        <v>21</v>
      </c>
      <c r="F114" s="258" t="s">
        <v>312</v>
      </c>
      <c r="G114" s="256"/>
      <c r="H114" s="259">
        <v>0.0080000000000000002</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307</v>
      </c>
      <c r="AU114" s="265" t="s">
        <v>81</v>
      </c>
      <c r="AV114" s="15" t="s">
        <v>303</v>
      </c>
      <c r="AW114" s="15" t="s">
        <v>33</v>
      </c>
      <c r="AX114" s="15" t="s">
        <v>79</v>
      </c>
      <c r="AY114" s="265" t="s">
        <v>295</v>
      </c>
    </row>
    <row r="115" s="2" customFormat="1" ht="37.8" customHeight="1">
      <c r="A115" s="40"/>
      <c r="B115" s="41"/>
      <c r="C115" s="215" t="s">
        <v>81</v>
      </c>
      <c r="D115" s="215" t="s">
        <v>298</v>
      </c>
      <c r="E115" s="216" t="s">
        <v>2360</v>
      </c>
      <c r="F115" s="217" t="s">
        <v>2361</v>
      </c>
      <c r="G115" s="218" t="s">
        <v>301</v>
      </c>
      <c r="H115" s="219">
        <v>0.29999999999999999</v>
      </c>
      <c r="I115" s="220"/>
      <c r="J115" s="221">
        <f>ROUND(I115*H115,2)</f>
        <v>0</v>
      </c>
      <c r="K115" s="217" t="s">
        <v>302</v>
      </c>
      <c r="L115" s="46"/>
      <c r="M115" s="222" t="s">
        <v>21</v>
      </c>
      <c r="N115" s="223" t="s">
        <v>43</v>
      </c>
      <c r="O115" s="86"/>
      <c r="P115" s="224">
        <f>O115*H115</f>
        <v>0</v>
      </c>
      <c r="Q115" s="224">
        <v>0.088080000000000006</v>
      </c>
      <c r="R115" s="224">
        <f>Q115*H115</f>
        <v>0.026424</v>
      </c>
      <c r="S115" s="224">
        <v>0</v>
      </c>
      <c r="T115" s="225">
        <f>S115*H115</f>
        <v>0</v>
      </c>
      <c r="U115" s="40"/>
      <c r="V115" s="40"/>
      <c r="W115" s="40"/>
      <c r="X115" s="40"/>
      <c r="Y115" s="40"/>
      <c r="Z115" s="40"/>
      <c r="AA115" s="40"/>
      <c r="AB115" s="40"/>
      <c r="AC115" s="40"/>
      <c r="AD115" s="40"/>
      <c r="AE115" s="40"/>
      <c r="AR115" s="226" t="s">
        <v>303</v>
      </c>
      <c r="AT115" s="226" t="s">
        <v>298</v>
      </c>
      <c r="AU115" s="226" t="s">
        <v>81</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303</v>
      </c>
      <c r="BM115" s="226" t="s">
        <v>2749</v>
      </c>
    </row>
    <row r="116" s="2" customFormat="1">
      <c r="A116" s="40"/>
      <c r="B116" s="41"/>
      <c r="C116" s="42"/>
      <c r="D116" s="228" t="s">
        <v>305</v>
      </c>
      <c r="E116" s="42"/>
      <c r="F116" s="229" t="s">
        <v>2363</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305</v>
      </c>
      <c r="AU116" s="19" t="s">
        <v>81</v>
      </c>
    </row>
    <row r="117" s="13" customFormat="1">
      <c r="A117" s="13"/>
      <c r="B117" s="233"/>
      <c r="C117" s="234"/>
      <c r="D117" s="235" t="s">
        <v>307</v>
      </c>
      <c r="E117" s="236" t="s">
        <v>21</v>
      </c>
      <c r="F117" s="237" t="s">
        <v>2364</v>
      </c>
      <c r="G117" s="234"/>
      <c r="H117" s="236" t="s">
        <v>21</v>
      </c>
      <c r="I117" s="238"/>
      <c r="J117" s="234"/>
      <c r="K117" s="234"/>
      <c r="L117" s="239"/>
      <c r="M117" s="240"/>
      <c r="N117" s="241"/>
      <c r="O117" s="241"/>
      <c r="P117" s="241"/>
      <c r="Q117" s="241"/>
      <c r="R117" s="241"/>
      <c r="S117" s="241"/>
      <c r="T117" s="242"/>
      <c r="U117" s="13"/>
      <c r="V117" s="13"/>
      <c r="W117" s="13"/>
      <c r="X117" s="13"/>
      <c r="Y117" s="13"/>
      <c r="Z117" s="13"/>
      <c r="AA117" s="13"/>
      <c r="AB117" s="13"/>
      <c r="AC117" s="13"/>
      <c r="AD117" s="13"/>
      <c r="AE117" s="13"/>
      <c r="AT117" s="243" t="s">
        <v>307</v>
      </c>
      <c r="AU117" s="243" t="s">
        <v>81</v>
      </c>
      <c r="AV117" s="13" t="s">
        <v>79</v>
      </c>
      <c r="AW117" s="13" t="s">
        <v>33</v>
      </c>
      <c r="AX117" s="13" t="s">
        <v>72</v>
      </c>
      <c r="AY117" s="243" t="s">
        <v>295</v>
      </c>
    </row>
    <row r="118" s="14" customFormat="1">
      <c r="A118" s="14"/>
      <c r="B118" s="244"/>
      <c r="C118" s="245"/>
      <c r="D118" s="235" t="s">
        <v>307</v>
      </c>
      <c r="E118" s="246" t="s">
        <v>21</v>
      </c>
      <c r="F118" s="247" t="s">
        <v>2365</v>
      </c>
      <c r="G118" s="245"/>
      <c r="H118" s="248">
        <v>0.29999999999999999</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307</v>
      </c>
      <c r="AU118" s="254" t="s">
        <v>81</v>
      </c>
      <c r="AV118" s="14" t="s">
        <v>81</v>
      </c>
      <c r="AW118" s="14" t="s">
        <v>33</v>
      </c>
      <c r="AX118" s="14" t="s">
        <v>72</v>
      </c>
      <c r="AY118" s="254" t="s">
        <v>295</v>
      </c>
    </row>
    <row r="119" s="15" customFormat="1">
      <c r="A119" s="15"/>
      <c r="B119" s="255"/>
      <c r="C119" s="256"/>
      <c r="D119" s="235" t="s">
        <v>307</v>
      </c>
      <c r="E119" s="257" t="s">
        <v>21</v>
      </c>
      <c r="F119" s="258" t="s">
        <v>312</v>
      </c>
      <c r="G119" s="256"/>
      <c r="H119" s="259">
        <v>0.29999999999999999</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307</v>
      </c>
      <c r="AU119" s="265" t="s">
        <v>81</v>
      </c>
      <c r="AV119" s="15" t="s">
        <v>303</v>
      </c>
      <c r="AW119" s="15" t="s">
        <v>33</v>
      </c>
      <c r="AX119" s="15" t="s">
        <v>79</v>
      </c>
      <c r="AY119" s="265" t="s">
        <v>295</v>
      </c>
    </row>
    <row r="120" s="12" customFormat="1" ht="22.8" customHeight="1">
      <c r="A120" s="12"/>
      <c r="B120" s="199"/>
      <c r="C120" s="200"/>
      <c r="D120" s="201" t="s">
        <v>71</v>
      </c>
      <c r="E120" s="213" t="s">
        <v>338</v>
      </c>
      <c r="F120" s="213" t="s">
        <v>857</v>
      </c>
      <c r="G120" s="200"/>
      <c r="H120" s="200"/>
      <c r="I120" s="203"/>
      <c r="J120" s="214">
        <f>BK120</f>
        <v>0</v>
      </c>
      <c r="K120" s="200"/>
      <c r="L120" s="205"/>
      <c r="M120" s="206"/>
      <c r="N120" s="207"/>
      <c r="O120" s="207"/>
      <c r="P120" s="208">
        <f>SUM(P121:P185)</f>
        <v>0</v>
      </c>
      <c r="Q120" s="207"/>
      <c r="R120" s="208">
        <f>SUM(R121:R185)</f>
        <v>3.5784276899999998</v>
      </c>
      <c r="S120" s="207"/>
      <c r="T120" s="209">
        <f>SUM(T121:T185)</f>
        <v>0</v>
      </c>
      <c r="U120" s="12"/>
      <c r="V120" s="12"/>
      <c r="W120" s="12"/>
      <c r="X120" s="12"/>
      <c r="Y120" s="12"/>
      <c r="Z120" s="12"/>
      <c r="AA120" s="12"/>
      <c r="AB120" s="12"/>
      <c r="AC120" s="12"/>
      <c r="AD120" s="12"/>
      <c r="AE120" s="12"/>
      <c r="AR120" s="210" t="s">
        <v>79</v>
      </c>
      <c r="AT120" s="211" t="s">
        <v>71</v>
      </c>
      <c r="AU120" s="211" t="s">
        <v>79</v>
      </c>
      <c r="AY120" s="210" t="s">
        <v>295</v>
      </c>
      <c r="BK120" s="212">
        <f>SUM(BK121:BK185)</f>
        <v>0</v>
      </c>
    </row>
    <row r="121" s="2" customFormat="1" ht="33" customHeight="1">
      <c r="A121" s="40"/>
      <c r="B121" s="41"/>
      <c r="C121" s="215" t="s">
        <v>92</v>
      </c>
      <c r="D121" s="215" t="s">
        <v>298</v>
      </c>
      <c r="E121" s="216" t="s">
        <v>1219</v>
      </c>
      <c r="F121" s="217" t="s">
        <v>1220</v>
      </c>
      <c r="G121" s="218" t="s">
        <v>301</v>
      </c>
      <c r="H121" s="219">
        <v>6.9000000000000004</v>
      </c>
      <c r="I121" s="220"/>
      <c r="J121" s="221">
        <f>ROUND(I121*H121,2)</f>
        <v>0</v>
      </c>
      <c r="K121" s="217" t="s">
        <v>302</v>
      </c>
      <c r="L121" s="46"/>
      <c r="M121" s="222" t="s">
        <v>21</v>
      </c>
      <c r="N121" s="223" t="s">
        <v>43</v>
      </c>
      <c r="O121" s="86"/>
      <c r="P121" s="224">
        <f>O121*H121</f>
        <v>0</v>
      </c>
      <c r="Q121" s="224">
        <v>0.0073499999999999998</v>
      </c>
      <c r="R121" s="224">
        <f>Q121*H121</f>
        <v>0.050715000000000003</v>
      </c>
      <c r="S121" s="224">
        <v>0</v>
      </c>
      <c r="T121" s="225">
        <f>S121*H121</f>
        <v>0</v>
      </c>
      <c r="U121" s="40"/>
      <c r="V121" s="40"/>
      <c r="W121" s="40"/>
      <c r="X121" s="40"/>
      <c r="Y121" s="40"/>
      <c r="Z121" s="40"/>
      <c r="AA121" s="40"/>
      <c r="AB121" s="40"/>
      <c r="AC121" s="40"/>
      <c r="AD121" s="40"/>
      <c r="AE121" s="40"/>
      <c r="AR121" s="226" t="s">
        <v>303</v>
      </c>
      <c r="AT121" s="226" t="s">
        <v>298</v>
      </c>
      <c r="AU121" s="226" t="s">
        <v>81</v>
      </c>
      <c r="AY121" s="19" t="s">
        <v>295</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303</v>
      </c>
      <c r="BM121" s="226" t="s">
        <v>2750</v>
      </c>
    </row>
    <row r="122" s="2" customFormat="1">
      <c r="A122" s="40"/>
      <c r="B122" s="41"/>
      <c r="C122" s="42"/>
      <c r="D122" s="228" t="s">
        <v>305</v>
      </c>
      <c r="E122" s="42"/>
      <c r="F122" s="229" t="s">
        <v>1222</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305</v>
      </c>
      <c r="AU122" s="19" t="s">
        <v>81</v>
      </c>
    </row>
    <row r="123" s="14" customFormat="1">
      <c r="A123" s="14"/>
      <c r="B123" s="244"/>
      <c r="C123" s="245"/>
      <c r="D123" s="235" t="s">
        <v>307</v>
      </c>
      <c r="E123" s="246" t="s">
        <v>21</v>
      </c>
      <c r="F123" s="247" t="s">
        <v>2531</v>
      </c>
      <c r="G123" s="245"/>
      <c r="H123" s="248">
        <v>2.9199999999999999</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307</v>
      </c>
      <c r="AU123" s="254" t="s">
        <v>81</v>
      </c>
      <c r="AV123" s="14" t="s">
        <v>81</v>
      </c>
      <c r="AW123" s="14" t="s">
        <v>33</v>
      </c>
      <c r="AX123" s="14" t="s">
        <v>72</v>
      </c>
      <c r="AY123" s="254" t="s">
        <v>295</v>
      </c>
    </row>
    <row r="124" s="14" customFormat="1">
      <c r="A124" s="14"/>
      <c r="B124" s="244"/>
      <c r="C124" s="245"/>
      <c r="D124" s="235" t="s">
        <v>307</v>
      </c>
      <c r="E124" s="246" t="s">
        <v>21</v>
      </c>
      <c r="F124" s="247" t="s">
        <v>2532</v>
      </c>
      <c r="G124" s="245"/>
      <c r="H124" s="248">
        <v>3.98</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307</v>
      </c>
      <c r="AU124" s="254" t="s">
        <v>81</v>
      </c>
      <c r="AV124" s="14" t="s">
        <v>81</v>
      </c>
      <c r="AW124" s="14" t="s">
        <v>33</v>
      </c>
      <c r="AX124" s="14" t="s">
        <v>72</v>
      </c>
      <c r="AY124" s="254" t="s">
        <v>295</v>
      </c>
    </row>
    <row r="125" s="15" customFormat="1">
      <c r="A125" s="15"/>
      <c r="B125" s="255"/>
      <c r="C125" s="256"/>
      <c r="D125" s="235" t="s">
        <v>307</v>
      </c>
      <c r="E125" s="257" t="s">
        <v>21</v>
      </c>
      <c r="F125" s="258" t="s">
        <v>312</v>
      </c>
      <c r="G125" s="256"/>
      <c r="H125" s="259">
        <v>6.9000000000000004</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307</v>
      </c>
      <c r="AU125" s="265" t="s">
        <v>81</v>
      </c>
      <c r="AV125" s="15" t="s">
        <v>303</v>
      </c>
      <c r="AW125" s="15" t="s">
        <v>33</v>
      </c>
      <c r="AX125" s="15" t="s">
        <v>79</v>
      </c>
      <c r="AY125" s="265" t="s">
        <v>295</v>
      </c>
    </row>
    <row r="126" s="2" customFormat="1" ht="49.05" customHeight="1">
      <c r="A126" s="40"/>
      <c r="B126" s="41"/>
      <c r="C126" s="215" t="s">
        <v>303</v>
      </c>
      <c r="D126" s="215" t="s">
        <v>298</v>
      </c>
      <c r="E126" s="216" t="s">
        <v>1223</v>
      </c>
      <c r="F126" s="217" t="s">
        <v>1224</v>
      </c>
      <c r="G126" s="218" t="s">
        <v>301</v>
      </c>
      <c r="H126" s="219">
        <v>6.9000000000000004</v>
      </c>
      <c r="I126" s="220"/>
      <c r="J126" s="221">
        <f>ROUND(I126*H126,2)</f>
        <v>0</v>
      </c>
      <c r="K126" s="217" t="s">
        <v>302</v>
      </c>
      <c r="L126" s="46"/>
      <c r="M126" s="222" t="s">
        <v>21</v>
      </c>
      <c r="N126" s="223" t="s">
        <v>43</v>
      </c>
      <c r="O126" s="86"/>
      <c r="P126" s="224">
        <f>O126*H126</f>
        <v>0</v>
      </c>
      <c r="Q126" s="224">
        <v>0.018380000000000001</v>
      </c>
      <c r="R126" s="224">
        <f>Q126*H126</f>
        <v>0.12682200000000002</v>
      </c>
      <c r="S126" s="224">
        <v>0</v>
      </c>
      <c r="T126" s="225">
        <f>S126*H126</f>
        <v>0</v>
      </c>
      <c r="U126" s="40"/>
      <c r="V126" s="40"/>
      <c r="W126" s="40"/>
      <c r="X126" s="40"/>
      <c r="Y126" s="40"/>
      <c r="Z126" s="40"/>
      <c r="AA126" s="40"/>
      <c r="AB126" s="40"/>
      <c r="AC126" s="40"/>
      <c r="AD126" s="40"/>
      <c r="AE126" s="40"/>
      <c r="AR126" s="226" t="s">
        <v>303</v>
      </c>
      <c r="AT126" s="226" t="s">
        <v>298</v>
      </c>
      <c r="AU126" s="226" t="s">
        <v>81</v>
      </c>
      <c r="AY126" s="19" t="s">
        <v>295</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303</v>
      </c>
      <c r="BM126" s="226" t="s">
        <v>2751</v>
      </c>
    </row>
    <row r="127" s="2" customFormat="1">
      <c r="A127" s="40"/>
      <c r="B127" s="41"/>
      <c r="C127" s="42"/>
      <c r="D127" s="228" t="s">
        <v>305</v>
      </c>
      <c r="E127" s="42"/>
      <c r="F127" s="229" t="s">
        <v>1226</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305</v>
      </c>
      <c r="AU127" s="19" t="s">
        <v>81</v>
      </c>
    </row>
    <row r="128" s="14" customFormat="1">
      <c r="A128" s="14"/>
      <c r="B128" s="244"/>
      <c r="C128" s="245"/>
      <c r="D128" s="235" t="s">
        <v>307</v>
      </c>
      <c r="E128" s="246" t="s">
        <v>21</v>
      </c>
      <c r="F128" s="247" t="s">
        <v>2531</v>
      </c>
      <c r="G128" s="245"/>
      <c r="H128" s="248">
        <v>2.9199999999999999</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307</v>
      </c>
      <c r="AU128" s="254" t="s">
        <v>81</v>
      </c>
      <c r="AV128" s="14" t="s">
        <v>81</v>
      </c>
      <c r="AW128" s="14" t="s">
        <v>33</v>
      </c>
      <c r="AX128" s="14" t="s">
        <v>72</v>
      </c>
      <c r="AY128" s="254" t="s">
        <v>295</v>
      </c>
    </row>
    <row r="129" s="14" customFormat="1">
      <c r="A129" s="14"/>
      <c r="B129" s="244"/>
      <c r="C129" s="245"/>
      <c r="D129" s="235" t="s">
        <v>307</v>
      </c>
      <c r="E129" s="246" t="s">
        <v>21</v>
      </c>
      <c r="F129" s="247" t="s">
        <v>2532</v>
      </c>
      <c r="G129" s="245"/>
      <c r="H129" s="248">
        <v>3.98</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307</v>
      </c>
      <c r="AU129" s="254" t="s">
        <v>81</v>
      </c>
      <c r="AV129" s="14" t="s">
        <v>81</v>
      </c>
      <c r="AW129" s="14" t="s">
        <v>33</v>
      </c>
      <c r="AX129" s="14" t="s">
        <v>72</v>
      </c>
      <c r="AY129" s="254" t="s">
        <v>295</v>
      </c>
    </row>
    <row r="130" s="15" customFormat="1">
      <c r="A130" s="15"/>
      <c r="B130" s="255"/>
      <c r="C130" s="256"/>
      <c r="D130" s="235" t="s">
        <v>307</v>
      </c>
      <c r="E130" s="257" t="s">
        <v>21</v>
      </c>
      <c r="F130" s="258" t="s">
        <v>312</v>
      </c>
      <c r="G130" s="256"/>
      <c r="H130" s="259">
        <v>6.9000000000000004</v>
      </c>
      <c r="I130" s="260"/>
      <c r="J130" s="256"/>
      <c r="K130" s="256"/>
      <c r="L130" s="261"/>
      <c r="M130" s="262"/>
      <c r="N130" s="263"/>
      <c r="O130" s="263"/>
      <c r="P130" s="263"/>
      <c r="Q130" s="263"/>
      <c r="R130" s="263"/>
      <c r="S130" s="263"/>
      <c r="T130" s="264"/>
      <c r="U130" s="15"/>
      <c r="V130" s="15"/>
      <c r="W130" s="15"/>
      <c r="X130" s="15"/>
      <c r="Y130" s="15"/>
      <c r="Z130" s="15"/>
      <c r="AA130" s="15"/>
      <c r="AB130" s="15"/>
      <c r="AC130" s="15"/>
      <c r="AD130" s="15"/>
      <c r="AE130" s="15"/>
      <c r="AT130" s="265" t="s">
        <v>307</v>
      </c>
      <c r="AU130" s="265" t="s">
        <v>81</v>
      </c>
      <c r="AV130" s="15" t="s">
        <v>303</v>
      </c>
      <c r="AW130" s="15" t="s">
        <v>33</v>
      </c>
      <c r="AX130" s="15" t="s">
        <v>79</v>
      </c>
      <c r="AY130" s="265" t="s">
        <v>295</v>
      </c>
    </row>
    <row r="131" s="2" customFormat="1" ht="44.25" customHeight="1">
      <c r="A131" s="40"/>
      <c r="B131" s="41"/>
      <c r="C131" s="215" t="s">
        <v>332</v>
      </c>
      <c r="D131" s="215" t="s">
        <v>298</v>
      </c>
      <c r="E131" s="216" t="s">
        <v>1234</v>
      </c>
      <c r="F131" s="217" t="s">
        <v>1235</v>
      </c>
      <c r="G131" s="218" t="s">
        <v>301</v>
      </c>
      <c r="H131" s="219">
        <v>13.800000000000001</v>
      </c>
      <c r="I131" s="220"/>
      <c r="J131" s="221">
        <f>ROUND(I131*H131,2)</f>
        <v>0</v>
      </c>
      <c r="K131" s="217" t="s">
        <v>302</v>
      </c>
      <c r="L131" s="46"/>
      <c r="M131" s="222" t="s">
        <v>21</v>
      </c>
      <c r="N131" s="223" t="s">
        <v>43</v>
      </c>
      <c r="O131" s="86"/>
      <c r="P131" s="224">
        <f>O131*H131</f>
        <v>0</v>
      </c>
      <c r="Q131" s="224">
        <v>0.0079000000000000008</v>
      </c>
      <c r="R131" s="224">
        <f>Q131*H131</f>
        <v>0.10902000000000002</v>
      </c>
      <c r="S131" s="224">
        <v>0</v>
      </c>
      <c r="T131" s="225">
        <f>S131*H131</f>
        <v>0</v>
      </c>
      <c r="U131" s="40"/>
      <c r="V131" s="40"/>
      <c r="W131" s="40"/>
      <c r="X131" s="40"/>
      <c r="Y131" s="40"/>
      <c r="Z131" s="40"/>
      <c r="AA131" s="40"/>
      <c r="AB131" s="40"/>
      <c r="AC131" s="40"/>
      <c r="AD131" s="40"/>
      <c r="AE131" s="40"/>
      <c r="AR131" s="226" t="s">
        <v>303</v>
      </c>
      <c r="AT131" s="226" t="s">
        <v>298</v>
      </c>
      <c r="AU131" s="226" t="s">
        <v>81</v>
      </c>
      <c r="AY131" s="19" t="s">
        <v>295</v>
      </c>
      <c r="BE131" s="227">
        <f>IF(N131="základní",J131,0)</f>
        <v>0</v>
      </c>
      <c r="BF131" s="227">
        <f>IF(N131="snížená",J131,0)</f>
        <v>0</v>
      </c>
      <c r="BG131" s="227">
        <f>IF(N131="zákl. přenesená",J131,0)</f>
        <v>0</v>
      </c>
      <c r="BH131" s="227">
        <f>IF(N131="sníž. přenesená",J131,0)</f>
        <v>0</v>
      </c>
      <c r="BI131" s="227">
        <f>IF(N131="nulová",J131,0)</f>
        <v>0</v>
      </c>
      <c r="BJ131" s="19" t="s">
        <v>79</v>
      </c>
      <c r="BK131" s="227">
        <f>ROUND(I131*H131,2)</f>
        <v>0</v>
      </c>
      <c r="BL131" s="19" t="s">
        <v>303</v>
      </c>
      <c r="BM131" s="226" t="s">
        <v>2752</v>
      </c>
    </row>
    <row r="132" s="2" customFormat="1">
      <c r="A132" s="40"/>
      <c r="B132" s="41"/>
      <c r="C132" s="42"/>
      <c r="D132" s="228" t="s">
        <v>305</v>
      </c>
      <c r="E132" s="42"/>
      <c r="F132" s="229" t="s">
        <v>1237</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305</v>
      </c>
      <c r="AU132" s="19" t="s">
        <v>81</v>
      </c>
    </row>
    <row r="133" s="14" customFormat="1">
      <c r="A133" s="14"/>
      <c r="B133" s="244"/>
      <c r="C133" s="245"/>
      <c r="D133" s="235" t="s">
        <v>307</v>
      </c>
      <c r="E133" s="246" t="s">
        <v>21</v>
      </c>
      <c r="F133" s="247" t="s">
        <v>2535</v>
      </c>
      <c r="G133" s="245"/>
      <c r="H133" s="248">
        <v>13.800000000000001</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307</v>
      </c>
      <c r="AU133" s="254" t="s">
        <v>81</v>
      </c>
      <c r="AV133" s="14" t="s">
        <v>81</v>
      </c>
      <c r="AW133" s="14" t="s">
        <v>33</v>
      </c>
      <c r="AX133" s="14" t="s">
        <v>72</v>
      </c>
      <c r="AY133" s="254" t="s">
        <v>295</v>
      </c>
    </row>
    <row r="134" s="15" customFormat="1">
      <c r="A134" s="15"/>
      <c r="B134" s="255"/>
      <c r="C134" s="256"/>
      <c r="D134" s="235" t="s">
        <v>307</v>
      </c>
      <c r="E134" s="257" t="s">
        <v>21</v>
      </c>
      <c r="F134" s="258" t="s">
        <v>312</v>
      </c>
      <c r="G134" s="256"/>
      <c r="H134" s="259">
        <v>13.800000000000001</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307</v>
      </c>
      <c r="AU134" s="265" t="s">
        <v>81</v>
      </c>
      <c r="AV134" s="15" t="s">
        <v>303</v>
      </c>
      <c r="AW134" s="15" t="s">
        <v>33</v>
      </c>
      <c r="AX134" s="15" t="s">
        <v>79</v>
      </c>
      <c r="AY134" s="265" t="s">
        <v>295</v>
      </c>
    </row>
    <row r="135" s="2" customFormat="1" ht="49.05" customHeight="1">
      <c r="A135" s="40"/>
      <c r="B135" s="41"/>
      <c r="C135" s="215" t="s">
        <v>338</v>
      </c>
      <c r="D135" s="215" t="s">
        <v>298</v>
      </c>
      <c r="E135" s="216" t="s">
        <v>2372</v>
      </c>
      <c r="F135" s="217" t="s">
        <v>2373</v>
      </c>
      <c r="G135" s="218" t="s">
        <v>301</v>
      </c>
      <c r="H135" s="219">
        <v>12.9</v>
      </c>
      <c r="I135" s="220"/>
      <c r="J135" s="221">
        <f>ROUND(I135*H135,2)</f>
        <v>0</v>
      </c>
      <c r="K135" s="217" t="s">
        <v>302</v>
      </c>
      <c r="L135" s="46"/>
      <c r="M135" s="222" t="s">
        <v>21</v>
      </c>
      <c r="N135" s="223" t="s">
        <v>43</v>
      </c>
      <c r="O135" s="86"/>
      <c r="P135" s="224">
        <f>O135*H135</f>
        <v>0</v>
      </c>
      <c r="Q135" s="224">
        <v>0.017000000000000001</v>
      </c>
      <c r="R135" s="224">
        <f>Q135*H135</f>
        <v>0.21930000000000002</v>
      </c>
      <c r="S135" s="224">
        <v>0</v>
      </c>
      <c r="T135" s="225">
        <f>S135*H135</f>
        <v>0</v>
      </c>
      <c r="U135" s="40"/>
      <c r="V135" s="40"/>
      <c r="W135" s="40"/>
      <c r="X135" s="40"/>
      <c r="Y135" s="40"/>
      <c r="Z135" s="40"/>
      <c r="AA135" s="40"/>
      <c r="AB135" s="40"/>
      <c r="AC135" s="40"/>
      <c r="AD135" s="40"/>
      <c r="AE135" s="40"/>
      <c r="AR135" s="226" t="s">
        <v>303</v>
      </c>
      <c r="AT135" s="226" t="s">
        <v>298</v>
      </c>
      <c r="AU135" s="226" t="s">
        <v>81</v>
      </c>
      <c r="AY135" s="19" t="s">
        <v>295</v>
      </c>
      <c r="BE135" s="227">
        <f>IF(N135="základní",J135,0)</f>
        <v>0</v>
      </c>
      <c r="BF135" s="227">
        <f>IF(N135="snížená",J135,0)</f>
        <v>0</v>
      </c>
      <c r="BG135" s="227">
        <f>IF(N135="zákl. přenesená",J135,0)</f>
        <v>0</v>
      </c>
      <c r="BH135" s="227">
        <f>IF(N135="sníž. přenesená",J135,0)</f>
        <v>0</v>
      </c>
      <c r="BI135" s="227">
        <f>IF(N135="nulová",J135,0)</f>
        <v>0</v>
      </c>
      <c r="BJ135" s="19" t="s">
        <v>79</v>
      </c>
      <c r="BK135" s="227">
        <f>ROUND(I135*H135,2)</f>
        <v>0</v>
      </c>
      <c r="BL135" s="19" t="s">
        <v>303</v>
      </c>
      <c r="BM135" s="226" t="s">
        <v>2753</v>
      </c>
    </row>
    <row r="136" s="2" customFormat="1">
      <c r="A136" s="40"/>
      <c r="B136" s="41"/>
      <c r="C136" s="42"/>
      <c r="D136" s="228" t="s">
        <v>305</v>
      </c>
      <c r="E136" s="42"/>
      <c r="F136" s="229" t="s">
        <v>2375</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305</v>
      </c>
      <c r="AU136" s="19" t="s">
        <v>81</v>
      </c>
    </row>
    <row r="137" s="14" customFormat="1">
      <c r="A137" s="14"/>
      <c r="B137" s="244"/>
      <c r="C137" s="245"/>
      <c r="D137" s="235" t="s">
        <v>307</v>
      </c>
      <c r="E137" s="246" t="s">
        <v>21</v>
      </c>
      <c r="F137" s="247" t="s">
        <v>2537</v>
      </c>
      <c r="G137" s="245"/>
      <c r="H137" s="248">
        <v>12.9</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307</v>
      </c>
      <c r="AU137" s="254" t="s">
        <v>81</v>
      </c>
      <c r="AV137" s="14" t="s">
        <v>81</v>
      </c>
      <c r="AW137" s="14" t="s">
        <v>33</v>
      </c>
      <c r="AX137" s="14" t="s">
        <v>72</v>
      </c>
      <c r="AY137" s="254" t="s">
        <v>295</v>
      </c>
    </row>
    <row r="138" s="15" customFormat="1">
      <c r="A138" s="15"/>
      <c r="B138" s="255"/>
      <c r="C138" s="256"/>
      <c r="D138" s="235" t="s">
        <v>307</v>
      </c>
      <c r="E138" s="257" t="s">
        <v>21</v>
      </c>
      <c r="F138" s="258" t="s">
        <v>312</v>
      </c>
      <c r="G138" s="256"/>
      <c r="H138" s="259">
        <v>12.9</v>
      </c>
      <c r="I138" s="260"/>
      <c r="J138" s="256"/>
      <c r="K138" s="256"/>
      <c r="L138" s="261"/>
      <c r="M138" s="262"/>
      <c r="N138" s="263"/>
      <c r="O138" s="263"/>
      <c r="P138" s="263"/>
      <c r="Q138" s="263"/>
      <c r="R138" s="263"/>
      <c r="S138" s="263"/>
      <c r="T138" s="264"/>
      <c r="U138" s="15"/>
      <c r="V138" s="15"/>
      <c r="W138" s="15"/>
      <c r="X138" s="15"/>
      <c r="Y138" s="15"/>
      <c r="Z138" s="15"/>
      <c r="AA138" s="15"/>
      <c r="AB138" s="15"/>
      <c r="AC138" s="15"/>
      <c r="AD138" s="15"/>
      <c r="AE138" s="15"/>
      <c r="AT138" s="265" t="s">
        <v>307</v>
      </c>
      <c r="AU138" s="265" t="s">
        <v>81</v>
      </c>
      <c r="AV138" s="15" t="s">
        <v>303</v>
      </c>
      <c r="AW138" s="15" t="s">
        <v>33</v>
      </c>
      <c r="AX138" s="15" t="s">
        <v>79</v>
      </c>
      <c r="AY138" s="265" t="s">
        <v>295</v>
      </c>
    </row>
    <row r="139" s="2" customFormat="1" ht="49.05" customHeight="1">
      <c r="A139" s="40"/>
      <c r="B139" s="41"/>
      <c r="C139" s="215" t="s">
        <v>345</v>
      </c>
      <c r="D139" s="215" t="s">
        <v>298</v>
      </c>
      <c r="E139" s="216" t="s">
        <v>2377</v>
      </c>
      <c r="F139" s="217" t="s">
        <v>2378</v>
      </c>
      <c r="G139" s="218" t="s">
        <v>301</v>
      </c>
      <c r="H139" s="219">
        <v>35.866999999999997</v>
      </c>
      <c r="I139" s="220"/>
      <c r="J139" s="221">
        <f>ROUND(I139*H139,2)</f>
        <v>0</v>
      </c>
      <c r="K139" s="217" t="s">
        <v>302</v>
      </c>
      <c r="L139" s="46"/>
      <c r="M139" s="222" t="s">
        <v>21</v>
      </c>
      <c r="N139" s="223" t="s">
        <v>43</v>
      </c>
      <c r="O139" s="86"/>
      <c r="P139" s="224">
        <f>O139*H139</f>
        <v>0</v>
      </c>
      <c r="Q139" s="224">
        <v>0.017000000000000001</v>
      </c>
      <c r="R139" s="224">
        <f>Q139*H139</f>
        <v>0.60973900000000003</v>
      </c>
      <c r="S139" s="224">
        <v>0</v>
      </c>
      <c r="T139" s="225">
        <f>S139*H139</f>
        <v>0</v>
      </c>
      <c r="U139" s="40"/>
      <c r="V139" s="40"/>
      <c r="W139" s="40"/>
      <c r="X139" s="40"/>
      <c r="Y139" s="40"/>
      <c r="Z139" s="40"/>
      <c r="AA139" s="40"/>
      <c r="AB139" s="40"/>
      <c r="AC139" s="40"/>
      <c r="AD139" s="40"/>
      <c r="AE139" s="40"/>
      <c r="AR139" s="226" t="s">
        <v>303</v>
      </c>
      <c r="AT139" s="226" t="s">
        <v>298</v>
      </c>
      <c r="AU139" s="226" t="s">
        <v>81</v>
      </c>
      <c r="AY139" s="19" t="s">
        <v>295</v>
      </c>
      <c r="BE139" s="227">
        <f>IF(N139="základní",J139,0)</f>
        <v>0</v>
      </c>
      <c r="BF139" s="227">
        <f>IF(N139="snížená",J139,0)</f>
        <v>0</v>
      </c>
      <c r="BG139" s="227">
        <f>IF(N139="zákl. přenesená",J139,0)</f>
        <v>0</v>
      </c>
      <c r="BH139" s="227">
        <f>IF(N139="sníž. přenesená",J139,0)</f>
        <v>0</v>
      </c>
      <c r="BI139" s="227">
        <f>IF(N139="nulová",J139,0)</f>
        <v>0</v>
      </c>
      <c r="BJ139" s="19" t="s">
        <v>79</v>
      </c>
      <c r="BK139" s="227">
        <f>ROUND(I139*H139,2)</f>
        <v>0</v>
      </c>
      <c r="BL139" s="19" t="s">
        <v>303</v>
      </c>
      <c r="BM139" s="226" t="s">
        <v>2754</v>
      </c>
    </row>
    <row r="140" s="2" customFormat="1">
      <c r="A140" s="40"/>
      <c r="B140" s="41"/>
      <c r="C140" s="42"/>
      <c r="D140" s="228" t="s">
        <v>305</v>
      </c>
      <c r="E140" s="42"/>
      <c r="F140" s="229" t="s">
        <v>2380</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305</v>
      </c>
      <c r="AU140" s="19" t="s">
        <v>81</v>
      </c>
    </row>
    <row r="141" s="13" customFormat="1">
      <c r="A141" s="13"/>
      <c r="B141" s="233"/>
      <c r="C141" s="234"/>
      <c r="D141" s="235" t="s">
        <v>307</v>
      </c>
      <c r="E141" s="236" t="s">
        <v>21</v>
      </c>
      <c r="F141" s="237" t="s">
        <v>2381</v>
      </c>
      <c r="G141" s="234"/>
      <c r="H141" s="236" t="s">
        <v>21</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307</v>
      </c>
      <c r="AU141" s="243" t="s">
        <v>81</v>
      </c>
      <c r="AV141" s="13" t="s">
        <v>79</v>
      </c>
      <c r="AW141" s="13" t="s">
        <v>33</v>
      </c>
      <c r="AX141" s="13" t="s">
        <v>72</v>
      </c>
      <c r="AY141" s="243" t="s">
        <v>295</v>
      </c>
    </row>
    <row r="142" s="14" customFormat="1">
      <c r="A142" s="14"/>
      <c r="B142" s="244"/>
      <c r="C142" s="245"/>
      <c r="D142" s="235" t="s">
        <v>307</v>
      </c>
      <c r="E142" s="246" t="s">
        <v>21</v>
      </c>
      <c r="F142" s="247" t="s">
        <v>2755</v>
      </c>
      <c r="G142" s="245"/>
      <c r="H142" s="248">
        <v>4.5650000000000004</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307</v>
      </c>
      <c r="AU142" s="254" t="s">
        <v>81</v>
      </c>
      <c r="AV142" s="14" t="s">
        <v>81</v>
      </c>
      <c r="AW142" s="14" t="s">
        <v>33</v>
      </c>
      <c r="AX142" s="14" t="s">
        <v>72</v>
      </c>
      <c r="AY142" s="254" t="s">
        <v>295</v>
      </c>
    </row>
    <row r="143" s="13" customFormat="1">
      <c r="A143" s="13"/>
      <c r="B143" s="233"/>
      <c r="C143" s="234"/>
      <c r="D143" s="235" t="s">
        <v>307</v>
      </c>
      <c r="E143" s="236" t="s">
        <v>21</v>
      </c>
      <c r="F143" s="237" t="s">
        <v>2383</v>
      </c>
      <c r="G143" s="234"/>
      <c r="H143" s="236" t="s">
        <v>21</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307</v>
      </c>
      <c r="AU143" s="243" t="s">
        <v>81</v>
      </c>
      <c r="AV143" s="13" t="s">
        <v>79</v>
      </c>
      <c r="AW143" s="13" t="s">
        <v>33</v>
      </c>
      <c r="AX143" s="13" t="s">
        <v>72</v>
      </c>
      <c r="AY143" s="243" t="s">
        <v>295</v>
      </c>
    </row>
    <row r="144" s="14" customFormat="1">
      <c r="A144" s="14"/>
      <c r="B144" s="244"/>
      <c r="C144" s="245"/>
      <c r="D144" s="235" t="s">
        <v>307</v>
      </c>
      <c r="E144" s="246" t="s">
        <v>21</v>
      </c>
      <c r="F144" s="247" t="s">
        <v>2540</v>
      </c>
      <c r="G144" s="245"/>
      <c r="H144" s="248">
        <v>30.577000000000002</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307</v>
      </c>
      <c r="AU144" s="254" t="s">
        <v>81</v>
      </c>
      <c r="AV144" s="14" t="s">
        <v>81</v>
      </c>
      <c r="AW144" s="14" t="s">
        <v>33</v>
      </c>
      <c r="AX144" s="14" t="s">
        <v>72</v>
      </c>
      <c r="AY144" s="254" t="s">
        <v>295</v>
      </c>
    </row>
    <row r="145" s="14" customFormat="1">
      <c r="A145" s="14"/>
      <c r="B145" s="244"/>
      <c r="C145" s="245"/>
      <c r="D145" s="235" t="s">
        <v>307</v>
      </c>
      <c r="E145" s="246" t="s">
        <v>21</v>
      </c>
      <c r="F145" s="247" t="s">
        <v>2541</v>
      </c>
      <c r="G145" s="245"/>
      <c r="H145" s="248">
        <v>0.72499999999999998</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307</v>
      </c>
      <c r="AU145" s="254" t="s">
        <v>81</v>
      </c>
      <c r="AV145" s="14" t="s">
        <v>81</v>
      </c>
      <c r="AW145" s="14" t="s">
        <v>33</v>
      </c>
      <c r="AX145" s="14" t="s">
        <v>72</v>
      </c>
      <c r="AY145" s="254" t="s">
        <v>295</v>
      </c>
    </row>
    <row r="146" s="15" customFormat="1">
      <c r="A146" s="15"/>
      <c r="B146" s="255"/>
      <c r="C146" s="256"/>
      <c r="D146" s="235" t="s">
        <v>307</v>
      </c>
      <c r="E146" s="257" t="s">
        <v>21</v>
      </c>
      <c r="F146" s="258" t="s">
        <v>312</v>
      </c>
      <c r="G146" s="256"/>
      <c r="H146" s="259">
        <v>35.866999999999997</v>
      </c>
      <c r="I146" s="260"/>
      <c r="J146" s="256"/>
      <c r="K146" s="256"/>
      <c r="L146" s="261"/>
      <c r="M146" s="262"/>
      <c r="N146" s="263"/>
      <c r="O146" s="263"/>
      <c r="P146" s="263"/>
      <c r="Q146" s="263"/>
      <c r="R146" s="263"/>
      <c r="S146" s="263"/>
      <c r="T146" s="264"/>
      <c r="U146" s="15"/>
      <c r="V146" s="15"/>
      <c r="W146" s="15"/>
      <c r="X146" s="15"/>
      <c r="Y146" s="15"/>
      <c r="Z146" s="15"/>
      <c r="AA146" s="15"/>
      <c r="AB146" s="15"/>
      <c r="AC146" s="15"/>
      <c r="AD146" s="15"/>
      <c r="AE146" s="15"/>
      <c r="AT146" s="265" t="s">
        <v>307</v>
      </c>
      <c r="AU146" s="265" t="s">
        <v>81</v>
      </c>
      <c r="AV146" s="15" t="s">
        <v>303</v>
      </c>
      <c r="AW146" s="15" t="s">
        <v>33</v>
      </c>
      <c r="AX146" s="15" t="s">
        <v>79</v>
      </c>
      <c r="AY146" s="265" t="s">
        <v>295</v>
      </c>
    </row>
    <row r="147" s="2" customFormat="1" ht="37.8" customHeight="1">
      <c r="A147" s="40"/>
      <c r="B147" s="41"/>
      <c r="C147" s="215" t="s">
        <v>351</v>
      </c>
      <c r="D147" s="215" t="s">
        <v>298</v>
      </c>
      <c r="E147" s="216" t="s">
        <v>1239</v>
      </c>
      <c r="F147" s="217" t="s">
        <v>1240</v>
      </c>
      <c r="G147" s="218" t="s">
        <v>301</v>
      </c>
      <c r="H147" s="219">
        <v>3.8999999999999999</v>
      </c>
      <c r="I147" s="220"/>
      <c r="J147" s="221">
        <f>ROUND(I147*H147,2)</f>
        <v>0</v>
      </c>
      <c r="K147" s="217" t="s">
        <v>302</v>
      </c>
      <c r="L147" s="46"/>
      <c r="M147" s="222" t="s">
        <v>21</v>
      </c>
      <c r="N147" s="223" t="s">
        <v>43</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303</v>
      </c>
      <c r="AT147" s="226" t="s">
        <v>298</v>
      </c>
      <c r="AU147" s="226" t="s">
        <v>81</v>
      </c>
      <c r="AY147" s="19" t="s">
        <v>295</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303</v>
      </c>
      <c r="BM147" s="226" t="s">
        <v>2756</v>
      </c>
    </row>
    <row r="148" s="2" customFormat="1">
      <c r="A148" s="40"/>
      <c r="B148" s="41"/>
      <c r="C148" s="42"/>
      <c r="D148" s="228" t="s">
        <v>305</v>
      </c>
      <c r="E148" s="42"/>
      <c r="F148" s="229" t="s">
        <v>1242</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305</v>
      </c>
      <c r="AU148" s="19" t="s">
        <v>81</v>
      </c>
    </row>
    <row r="149" s="14" customFormat="1">
      <c r="A149" s="14"/>
      <c r="B149" s="244"/>
      <c r="C149" s="245"/>
      <c r="D149" s="235" t="s">
        <v>307</v>
      </c>
      <c r="E149" s="246" t="s">
        <v>21</v>
      </c>
      <c r="F149" s="247" t="s">
        <v>2387</v>
      </c>
      <c r="G149" s="245"/>
      <c r="H149" s="248">
        <v>2.25</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307</v>
      </c>
      <c r="AU149" s="254" t="s">
        <v>81</v>
      </c>
      <c r="AV149" s="14" t="s">
        <v>81</v>
      </c>
      <c r="AW149" s="14" t="s">
        <v>33</v>
      </c>
      <c r="AX149" s="14" t="s">
        <v>72</v>
      </c>
      <c r="AY149" s="254" t="s">
        <v>295</v>
      </c>
    </row>
    <row r="150" s="14" customFormat="1">
      <c r="A150" s="14"/>
      <c r="B150" s="244"/>
      <c r="C150" s="245"/>
      <c r="D150" s="235" t="s">
        <v>307</v>
      </c>
      <c r="E150" s="246" t="s">
        <v>21</v>
      </c>
      <c r="F150" s="247" t="s">
        <v>2388</v>
      </c>
      <c r="G150" s="245"/>
      <c r="H150" s="248">
        <v>1.6499999999999999</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307</v>
      </c>
      <c r="AU150" s="254" t="s">
        <v>81</v>
      </c>
      <c r="AV150" s="14" t="s">
        <v>81</v>
      </c>
      <c r="AW150" s="14" t="s">
        <v>33</v>
      </c>
      <c r="AX150" s="14" t="s">
        <v>72</v>
      </c>
      <c r="AY150" s="254" t="s">
        <v>295</v>
      </c>
    </row>
    <row r="151" s="15" customFormat="1">
      <c r="A151" s="15"/>
      <c r="B151" s="255"/>
      <c r="C151" s="256"/>
      <c r="D151" s="235" t="s">
        <v>307</v>
      </c>
      <c r="E151" s="257" t="s">
        <v>21</v>
      </c>
      <c r="F151" s="258" t="s">
        <v>312</v>
      </c>
      <c r="G151" s="256"/>
      <c r="H151" s="259">
        <v>3.8999999999999999</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307</v>
      </c>
      <c r="AU151" s="265" t="s">
        <v>81</v>
      </c>
      <c r="AV151" s="15" t="s">
        <v>303</v>
      </c>
      <c r="AW151" s="15" t="s">
        <v>33</v>
      </c>
      <c r="AX151" s="15" t="s">
        <v>79</v>
      </c>
      <c r="AY151" s="265" t="s">
        <v>295</v>
      </c>
    </row>
    <row r="152" s="2" customFormat="1" ht="33" customHeight="1">
      <c r="A152" s="40"/>
      <c r="B152" s="41"/>
      <c r="C152" s="215" t="s">
        <v>296</v>
      </c>
      <c r="D152" s="215" t="s">
        <v>298</v>
      </c>
      <c r="E152" s="216" t="s">
        <v>1244</v>
      </c>
      <c r="F152" s="217" t="s">
        <v>1245</v>
      </c>
      <c r="G152" s="218" t="s">
        <v>315</v>
      </c>
      <c r="H152" s="219">
        <v>1.0189999999999999</v>
      </c>
      <c r="I152" s="220"/>
      <c r="J152" s="221">
        <f>ROUND(I152*H152,2)</f>
        <v>0</v>
      </c>
      <c r="K152" s="217" t="s">
        <v>302</v>
      </c>
      <c r="L152" s="46"/>
      <c r="M152" s="222" t="s">
        <v>21</v>
      </c>
      <c r="N152" s="223" t="s">
        <v>43</v>
      </c>
      <c r="O152" s="86"/>
      <c r="P152" s="224">
        <f>O152*H152</f>
        <v>0</v>
      </c>
      <c r="Q152" s="224">
        <v>2.3010199999999998</v>
      </c>
      <c r="R152" s="224">
        <f>Q152*H152</f>
        <v>2.3447393799999996</v>
      </c>
      <c r="S152" s="224">
        <v>0</v>
      </c>
      <c r="T152" s="225">
        <f>S152*H152</f>
        <v>0</v>
      </c>
      <c r="U152" s="40"/>
      <c r="V152" s="40"/>
      <c r="W152" s="40"/>
      <c r="X152" s="40"/>
      <c r="Y152" s="40"/>
      <c r="Z152" s="40"/>
      <c r="AA152" s="40"/>
      <c r="AB152" s="40"/>
      <c r="AC152" s="40"/>
      <c r="AD152" s="40"/>
      <c r="AE152" s="40"/>
      <c r="AR152" s="226" t="s">
        <v>303</v>
      </c>
      <c r="AT152" s="226" t="s">
        <v>298</v>
      </c>
      <c r="AU152" s="226" t="s">
        <v>81</v>
      </c>
      <c r="AY152" s="19" t="s">
        <v>295</v>
      </c>
      <c r="BE152" s="227">
        <f>IF(N152="základní",J152,0)</f>
        <v>0</v>
      </c>
      <c r="BF152" s="227">
        <f>IF(N152="snížená",J152,0)</f>
        <v>0</v>
      </c>
      <c r="BG152" s="227">
        <f>IF(N152="zákl. přenesená",J152,0)</f>
        <v>0</v>
      </c>
      <c r="BH152" s="227">
        <f>IF(N152="sníž. přenesená",J152,0)</f>
        <v>0</v>
      </c>
      <c r="BI152" s="227">
        <f>IF(N152="nulová",J152,0)</f>
        <v>0</v>
      </c>
      <c r="BJ152" s="19" t="s">
        <v>79</v>
      </c>
      <c r="BK152" s="227">
        <f>ROUND(I152*H152,2)</f>
        <v>0</v>
      </c>
      <c r="BL152" s="19" t="s">
        <v>303</v>
      </c>
      <c r="BM152" s="226" t="s">
        <v>2757</v>
      </c>
    </row>
    <row r="153" s="2" customFormat="1">
      <c r="A153" s="40"/>
      <c r="B153" s="41"/>
      <c r="C153" s="42"/>
      <c r="D153" s="228" t="s">
        <v>305</v>
      </c>
      <c r="E153" s="42"/>
      <c r="F153" s="229" t="s">
        <v>1247</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305</v>
      </c>
      <c r="AU153" s="19" t="s">
        <v>81</v>
      </c>
    </row>
    <row r="154" s="13" customFormat="1">
      <c r="A154" s="13"/>
      <c r="B154" s="233"/>
      <c r="C154" s="234"/>
      <c r="D154" s="235" t="s">
        <v>307</v>
      </c>
      <c r="E154" s="236" t="s">
        <v>21</v>
      </c>
      <c r="F154" s="237" t="s">
        <v>2390</v>
      </c>
      <c r="G154" s="234"/>
      <c r="H154" s="236" t="s">
        <v>21</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307</v>
      </c>
      <c r="AU154" s="243" t="s">
        <v>81</v>
      </c>
      <c r="AV154" s="13" t="s">
        <v>79</v>
      </c>
      <c r="AW154" s="13" t="s">
        <v>33</v>
      </c>
      <c r="AX154" s="13" t="s">
        <v>72</v>
      </c>
      <c r="AY154" s="243" t="s">
        <v>295</v>
      </c>
    </row>
    <row r="155" s="14" customFormat="1">
      <c r="A155" s="14"/>
      <c r="B155" s="244"/>
      <c r="C155" s="245"/>
      <c r="D155" s="235" t="s">
        <v>307</v>
      </c>
      <c r="E155" s="246" t="s">
        <v>21</v>
      </c>
      <c r="F155" s="247" t="s">
        <v>2544</v>
      </c>
      <c r="G155" s="245"/>
      <c r="H155" s="248">
        <v>0.61899999999999999</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307</v>
      </c>
      <c r="AU155" s="254" t="s">
        <v>81</v>
      </c>
      <c r="AV155" s="14" t="s">
        <v>81</v>
      </c>
      <c r="AW155" s="14" t="s">
        <v>33</v>
      </c>
      <c r="AX155" s="14" t="s">
        <v>72</v>
      </c>
      <c r="AY155" s="254" t="s">
        <v>295</v>
      </c>
    </row>
    <row r="156" s="16" customFormat="1">
      <c r="A156" s="16"/>
      <c r="B156" s="270"/>
      <c r="C156" s="271"/>
      <c r="D156" s="235" t="s">
        <v>307</v>
      </c>
      <c r="E156" s="272" t="s">
        <v>21</v>
      </c>
      <c r="F156" s="273" t="s">
        <v>433</v>
      </c>
      <c r="G156" s="271"/>
      <c r="H156" s="274">
        <v>0.61899999999999999</v>
      </c>
      <c r="I156" s="275"/>
      <c r="J156" s="271"/>
      <c r="K156" s="271"/>
      <c r="L156" s="276"/>
      <c r="M156" s="277"/>
      <c r="N156" s="278"/>
      <c r="O156" s="278"/>
      <c r="P156" s="278"/>
      <c r="Q156" s="278"/>
      <c r="R156" s="278"/>
      <c r="S156" s="278"/>
      <c r="T156" s="279"/>
      <c r="U156" s="16"/>
      <c r="V156" s="16"/>
      <c r="W156" s="16"/>
      <c r="X156" s="16"/>
      <c r="Y156" s="16"/>
      <c r="Z156" s="16"/>
      <c r="AA156" s="16"/>
      <c r="AB156" s="16"/>
      <c r="AC156" s="16"/>
      <c r="AD156" s="16"/>
      <c r="AE156" s="16"/>
      <c r="AT156" s="280" t="s">
        <v>307</v>
      </c>
      <c r="AU156" s="280" t="s">
        <v>81</v>
      </c>
      <c r="AV156" s="16" t="s">
        <v>92</v>
      </c>
      <c r="AW156" s="16" t="s">
        <v>33</v>
      </c>
      <c r="AX156" s="16" t="s">
        <v>72</v>
      </c>
      <c r="AY156" s="280" t="s">
        <v>295</v>
      </c>
    </row>
    <row r="157" s="14" customFormat="1">
      <c r="A157" s="14"/>
      <c r="B157" s="244"/>
      <c r="C157" s="245"/>
      <c r="D157" s="235" t="s">
        <v>307</v>
      </c>
      <c r="E157" s="246" t="s">
        <v>21</v>
      </c>
      <c r="F157" s="247" t="s">
        <v>2545</v>
      </c>
      <c r="G157" s="245"/>
      <c r="H157" s="248">
        <v>0.161</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307</v>
      </c>
      <c r="AU157" s="254" t="s">
        <v>81</v>
      </c>
      <c r="AV157" s="14" t="s">
        <v>81</v>
      </c>
      <c r="AW157" s="14" t="s">
        <v>33</v>
      </c>
      <c r="AX157" s="14" t="s">
        <v>72</v>
      </c>
      <c r="AY157" s="254" t="s">
        <v>295</v>
      </c>
    </row>
    <row r="158" s="14" customFormat="1">
      <c r="A158" s="14"/>
      <c r="B158" s="244"/>
      <c r="C158" s="245"/>
      <c r="D158" s="235" t="s">
        <v>307</v>
      </c>
      <c r="E158" s="246" t="s">
        <v>21</v>
      </c>
      <c r="F158" s="247" t="s">
        <v>2546</v>
      </c>
      <c r="G158" s="245"/>
      <c r="H158" s="248">
        <v>0.23899999999999999</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307</v>
      </c>
      <c r="AU158" s="254" t="s">
        <v>81</v>
      </c>
      <c r="AV158" s="14" t="s">
        <v>81</v>
      </c>
      <c r="AW158" s="14" t="s">
        <v>33</v>
      </c>
      <c r="AX158" s="14" t="s">
        <v>72</v>
      </c>
      <c r="AY158" s="254" t="s">
        <v>295</v>
      </c>
    </row>
    <row r="159" s="16" customFormat="1">
      <c r="A159" s="16"/>
      <c r="B159" s="270"/>
      <c r="C159" s="271"/>
      <c r="D159" s="235" t="s">
        <v>307</v>
      </c>
      <c r="E159" s="272" t="s">
        <v>21</v>
      </c>
      <c r="F159" s="273" t="s">
        <v>433</v>
      </c>
      <c r="G159" s="271"/>
      <c r="H159" s="274">
        <v>0.40000000000000002</v>
      </c>
      <c r="I159" s="275"/>
      <c r="J159" s="271"/>
      <c r="K159" s="271"/>
      <c r="L159" s="276"/>
      <c r="M159" s="277"/>
      <c r="N159" s="278"/>
      <c r="O159" s="278"/>
      <c r="P159" s="278"/>
      <c r="Q159" s="278"/>
      <c r="R159" s="278"/>
      <c r="S159" s="278"/>
      <c r="T159" s="279"/>
      <c r="U159" s="16"/>
      <c r="V159" s="16"/>
      <c r="W159" s="16"/>
      <c r="X159" s="16"/>
      <c r="Y159" s="16"/>
      <c r="Z159" s="16"/>
      <c r="AA159" s="16"/>
      <c r="AB159" s="16"/>
      <c r="AC159" s="16"/>
      <c r="AD159" s="16"/>
      <c r="AE159" s="16"/>
      <c r="AT159" s="280" t="s">
        <v>307</v>
      </c>
      <c r="AU159" s="280" t="s">
        <v>81</v>
      </c>
      <c r="AV159" s="16" t="s">
        <v>92</v>
      </c>
      <c r="AW159" s="16" t="s">
        <v>33</v>
      </c>
      <c r="AX159" s="16" t="s">
        <v>72</v>
      </c>
      <c r="AY159" s="280" t="s">
        <v>295</v>
      </c>
    </row>
    <row r="160" s="15" customFormat="1">
      <c r="A160" s="15"/>
      <c r="B160" s="255"/>
      <c r="C160" s="256"/>
      <c r="D160" s="235" t="s">
        <v>307</v>
      </c>
      <c r="E160" s="257" t="s">
        <v>21</v>
      </c>
      <c r="F160" s="258" t="s">
        <v>312</v>
      </c>
      <c r="G160" s="256"/>
      <c r="H160" s="259">
        <v>1.0189999999999999</v>
      </c>
      <c r="I160" s="260"/>
      <c r="J160" s="256"/>
      <c r="K160" s="256"/>
      <c r="L160" s="261"/>
      <c r="M160" s="262"/>
      <c r="N160" s="263"/>
      <c r="O160" s="263"/>
      <c r="P160" s="263"/>
      <c r="Q160" s="263"/>
      <c r="R160" s="263"/>
      <c r="S160" s="263"/>
      <c r="T160" s="264"/>
      <c r="U160" s="15"/>
      <c r="V160" s="15"/>
      <c r="W160" s="15"/>
      <c r="X160" s="15"/>
      <c r="Y160" s="15"/>
      <c r="Z160" s="15"/>
      <c r="AA160" s="15"/>
      <c r="AB160" s="15"/>
      <c r="AC160" s="15"/>
      <c r="AD160" s="15"/>
      <c r="AE160" s="15"/>
      <c r="AT160" s="265" t="s">
        <v>307</v>
      </c>
      <c r="AU160" s="265" t="s">
        <v>81</v>
      </c>
      <c r="AV160" s="15" t="s">
        <v>303</v>
      </c>
      <c r="AW160" s="15" t="s">
        <v>33</v>
      </c>
      <c r="AX160" s="15" t="s">
        <v>79</v>
      </c>
      <c r="AY160" s="265" t="s">
        <v>295</v>
      </c>
    </row>
    <row r="161" s="2" customFormat="1" ht="33" customHeight="1">
      <c r="A161" s="40"/>
      <c r="B161" s="41"/>
      <c r="C161" s="215" t="s">
        <v>361</v>
      </c>
      <c r="D161" s="215" t="s">
        <v>298</v>
      </c>
      <c r="E161" s="216" t="s">
        <v>1250</v>
      </c>
      <c r="F161" s="217" t="s">
        <v>1251</v>
      </c>
      <c r="G161" s="218" t="s">
        <v>315</v>
      </c>
      <c r="H161" s="219">
        <v>1.0189999999999999</v>
      </c>
      <c r="I161" s="220"/>
      <c r="J161" s="221">
        <f>ROUND(I161*H161,2)</f>
        <v>0</v>
      </c>
      <c r="K161" s="217" t="s">
        <v>302</v>
      </c>
      <c r="L161" s="46"/>
      <c r="M161" s="222" t="s">
        <v>21</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303</v>
      </c>
      <c r="AT161" s="226" t="s">
        <v>298</v>
      </c>
      <c r="AU161" s="226" t="s">
        <v>81</v>
      </c>
      <c r="AY161" s="19" t="s">
        <v>295</v>
      </c>
      <c r="BE161" s="227">
        <f>IF(N161="základní",J161,0)</f>
        <v>0</v>
      </c>
      <c r="BF161" s="227">
        <f>IF(N161="snížená",J161,0)</f>
        <v>0</v>
      </c>
      <c r="BG161" s="227">
        <f>IF(N161="zákl. přenesená",J161,0)</f>
        <v>0</v>
      </c>
      <c r="BH161" s="227">
        <f>IF(N161="sníž. přenesená",J161,0)</f>
        <v>0</v>
      </c>
      <c r="BI161" s="227">
        <f>IF(N161="nulová",J161,0)</f>
        <v>0</v>
      </c>
      <c r="BJ161" s="19" t="s">
        <v>79</v>
      </c>
      <c r="BK161" s="227">
        <f>ROUND(I161*H161,2)</f>
        <v>0</v>
      </c>
      <c r="BL161" s="19" t="s">
        <v>303</v>
      </c>
      <c r="BM161" s="226" t="s">
        <v>2758</v>
      </c>
    </row>
    <row r="162" s="2" customFormat="1">
      <c r="A162" s="40"/>
      <c r="B162" s="41"/>
      <c r="C162" s="42"/>
      <c r="D162" s="228" t="s">
        <v>305</v>
      </c>
      <c r="E162" s="42"/>
      <c r="F162" s="229" t="s">
        <v>1253</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305</v>
      </c>
      <c r="AU162" s="19" t="s">
        <v>81</v>
      </c>
    </row>
    <row r="163" s="2" customFormat="1" ht="21.75" customHeight="1">
      <c r="A163" s="40"/>
      <c r="B163" s="41"/>
      <c r="C163" s="215" t="s">
        <v>370</v>
      </c>
      <c r="D163" s="215" t="s">
        <v>298</v>
      </c>
      <c r="E163" s="216" t="s">
        <v>1254</v>
      </c>
      <c r="F163" s="217" t="s">
        <v>1255</v>
      </c>
      <c r="G163" s="218" t="s">
        <v>348</v>
      </c>
      <c r="H163" s="219">
        <v>0.055</v>
      </c>
      <c r="I163" s="220"/>
      <c r="J163" s="221">
        <f>ROUND(I163*H163,2)</f>
        <v>0</v>
      </c>
      <c r="K163" s="217" t="s">
        <v>302</v>
      </c>
      <c r="L163" s="46"/>
      <c r="M163" s="222" t="s">
        <v>21</v>
      </c>
      <c r="N163" s="223" t="s">
        <v>43</v>
      </c>
      <c r="O163" s="86"/>
      <c r="P163" s="224">
        <f>O163*H163</f>
        <v>0</v>
      </c>
      <c r="Q163" s="224">
        <v>1.06277</v>
      </c>
      <c r="R163" s="224">
        <f>Q163*H163</f>
        <v>0.05845235</v>
      </c>
      <c r="S163" s="224">
        <v>0</v>
      </c>
      <c r="T163" s="225">
        <f>S163*H163</f>
        <v>0</v>
      </c>
      <c r="U163" s="40"/>
      <c r="V163" s="40"/>
      <c r="W163" s="40"/>
      <c r="X163" s="40"/>
      <c r="Y163" s="40"/>
      <c r="Z163" s="40"/>
      <c r="AA163" s="40"/>
      <c r="AB163" s="40"/>
      <c r="AC163" s="40"/>
      <c r="AD163" s="40"/>
      <c r="AE163" s="40"/>
      <c r="AR163" s="226" t="s">
        <v>303</v>
      </c>
      <c r="AT163" s="226" t="s">
        <v>298</v>
      </c>
      <c r="AU163" s="226" t="s">
        <v>81</v>
      </c>
      <c r="AY163" s="19" t="s">
        <v>295</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303</v>
      </c>
      <c r="BM163" s="226" t="s">
        <v>2759</v>
      </c>
    </row>
    <row r="164" s="2" customFormat="1">
      <c r="A164" s="40"/>
      <c r="B164" s="41"/>
      <c r="C164" s="42"/>
      <c r="D164" s="228" t="s">
        <v>305</v>
      </c>
      <c r="E164" s="42"/>
      <c r="F164" s="229" t="s">
        <v>1257</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305</v>
      </c>
      <c r="AU164" s="19" t="s">
        <v>81</v>
      </c>
    </row>
    <row r="165" s="13" customFormat="1">
      <c r="A165" s="13"/>
      <c r="B165" s="233"/>
      <c r="C165" s="234"/>
      <c r="D165" s="235" t="s">
        <v>307</v>
      </c>
      <c r="E165" s="236" t="s">
        <v>21</v>
      </c>
      <c r="F165" s="237" t="s">
        <v>2390</v>
      </c>
      <c r="G165" s="234"/>
      <c r="H165" s="236" t="s">
        <v>21</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307</v>
      </c>
      <c r="AU165" s="243" t="s">
        <v>81</v>
      </c>
      <c r="AV165" s="13" t="s">
        <v>79</v>
      </c>
      <c r="AW165" s="13" t="s">
        <v>33</v>
      </c>
      <c r="AX165" s="13" t="s">
        <v>72</v>
      </c>
      <c r="AY165" s="243" t="s">
        <v>295</v>
      </c>
    </row>
    <row r="166" s="14" customFormat="1">
      <c r="A166" s="14"/>
      <c r="B166" s="244"/>
      <c r="C166" s="245"/>
      <c r="D166" s="235" t="s">
        <v>307</v>
      </c>
      <c r="E166" s="246" t="s">
        <v>21</v>
      </c>
      <c r="F166" s="247" t="s">
        <v>2549</v>
      </c>
      <c r="G166" s="245"/>
      <c r="H166" s="248">
        <v>0.035000000000000003</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307</v>
      </c>
      <c r="AU166" s="254" t="s">
        <v>81</v>
      </c>
      <c r="AV166" s="14" t="s">
        <v>81</v>
      </c>
      <c r="AW166" s="14" t="s">
        <v>33</v>
      </c>
      <c r="AX166" s="14" t="s">
        <v>72</v>
      </c>
      <c r="AY166" s="254" t="s">
        <v>295</v>
      </c>
    </row>
    <row r="167" s="16" customFormat="1">
      <c r="A167" s="16"/>
      <c r="B167" s="270"/>
      <c r="C167" s="271"/>
      <c r="D167" s="235" t="s">
        <v>307</v>
      </c>
      <c r="E167" s="272" t="s">
        <v>21</v>
      </c>
      <c r="F167" s="273" t="s">
        <v>433</v>
      </c>
      <c r="G167" s="271"/>
      <c r="H167" s="274">
        <v>0.035000000000000003</v>
      </c>
      <c r="I167" s="275"/>
      <c r="J167" s="271"/>
      <c r="K167" s="271"/>
      <c r="L167" s="276"/>
      <c r="M167" s="277"/>
      <c r="N167" s="278"/>
      <c r="O167" s="278"/>
      <c r="P167" s="278"/>
      <c r="Q167" s="278"/>
      <c r="R167" s="278"/>
      <c r="S167" s="278"/>
      <c r="T167" s="279"/>
      <c r="U167" s="16"/>
      <c r="V167" s="16"/>
      <c r="W167" s="16"/>
      <c r="X167" s="16"/>
      <c r="Y167" s="16"/>
      <c r="Z167" s="16"/>
      <c r="AA167" s="16"/>
      <c r="AB167" s="16"/>
      <c r="AC167" s="16"/>
      <c r="AD167" s="16"/>
      <c r="AE167" s="16"/>
      <c r="AT167" s="280" t="s">
        <v>307</v>
      </c>
      <c r="AU167" s="280" t="s">
        <v>81</v>
      </c>
      <c r="AV167" s="16" t="s">
        <v>92</v>
      </c>
      <c r="AW167" s="16" t="s">
        <v>33</v>
      </c>
      <c r="AX167" s="16" t="s">
        <v>72</v>
      </c>
      <c r="AY167" s="280" t="s">
        <v>295</v>
      </c>
    </row>
    <row r="168" s="14" customFormat="1">
      <c r="A168" s="14"/>
      <c r="B168" s="244"/>
      <c r="C168" s="245"/>
      <c r="D168" s="235" t="s">
        <v>307</v>
      </c>
      <c r="E168" s="246" t="s">
        <v>21</v>
      </c>
      <c r="F168" s="247" t="s">
        <v>2550</v>
      </c>
      <c r="G168" s="245"/>
      <c r="H168" s="248">
        <v>0.0070000000000000001</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307</v>
      </c>
      <c r="AU168" s="254" t="s">
        <v>81</v>
      </c>
      <c r="AV168" s="14" t="s">
        <v>81</v>
      </c>
      <c r="AW168" s="14" t="s">
        <v>33</v>
      </c>
      <c r="AX168" s="14" t="s">
        <v>72</v>
      </c>
      <c r="AY168" s="254" t="s">
        <v>295</v>
      </c>
    </row>
    <row r="169" s="14" customFormat="1">
      <c r="A169" s="14"/>
      <c r="B169" s="244"/>
      <c r="C169" s="245"/>
      <c r="D169" s="235" t="s">
        <v>307</v>
      </c>
      <c r="E169" s="246" t="s">
        <v>21</v>
      </c>
      <c r="F169" s="247" t="s">
        <v>2551</v>
      </c>
      <c r="G169" s="245"/>
      <c r="H169" s="248">
        <v>0.012999999999999999</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307</v>
      </c>
      <c r="AU169" s="254" t="s">
        <v>81</v>
      </c>
      <c r="AV169" s="14" t="s">
        <v>81</v>
      </c>
      <c r="AW169" s="14" t="s">
        <v>33</v>
      </c>
      <c r="AX169" s="14" t="s">
        <v>72</v>
      </c>
      <c r="AY169" s="254" t="s">
        <v>295</v>
      </c>
    </row>
    <row r="170" s="16" customFormat="1">
      <c r="A170" s="16"/>
      <c r="B170" s="270"/>
      <c r="C170" s="271"/>
      <c r="D170" s="235" t="s">
        <v>307</v>
      </c>
      <c r="E170" s="272" t="s">
        <v>21</v>
      </c>
      <c r="F170" s="273" t="s">
        <v>433</v>
      </c>
      <c r="G170" s="271"/>
      <c r="H170" s="274">
        <v>0.02</v>
      </c>
      <c r="I170" s="275"/>
      <c r="J170" s="271"/>
      <c r="K170" s="271"/>
      <c r="L170" s="276"/>
      <c r="M170" s="277"/>
      <c r="N170" s="278"/>
      <c r="O170" s="278"/>
      <c r="P170" s="278"/>
      <c r="Q170" s="278"/>
      <c r="R170" s="278"/>
      <c r="S170" s="278"/>
      <c r="T170" s="279"/>
      <c r="U170" s="16"/>
      <c r="V170" s="16"/>
      <c r="W170" s="16"/>
      <c r="X170" s="16"/>
      <c r="Y170" s="16"/>
      <c r="Z170" s="16"/>
      <c r="AA170" s="16"/>
      <c r="AB170" s="16"/>
      <c r="AC170" s="16"/>
      <c r="AD170" s="16"/>
      <c r="AE170" s="16"/>
      <c r="AT170" s="280" t="s">
        <v>307</v>
      </c>
      <c r="AU170" s="280" t="s">
        <v>81</v>
      </c>
      <c r="AV170" s="16" t="s">
        <v>92</v>
      </c>
      <c r="AW170" s="16" t="s">
        <v>33</v>
      </c>
      <c r="AX170" s="16" t="s">
        <v>72</v>
      </c>
      <c r="AY170" s="280" t="s">
        <v>295</v>
      </c>
    </row>
    <row r="171" s="15" customFormat="1">
      <c r="A171" s="15"/>
      <c r="B171" s="255"/>
      <c r="C171" s="256"/>
      <c r="D171" s="235" t="s">
        <v>307</v>
      </c>
      <c r="E171" s="257" t="s">
        <v>21</v>
      </c>
      <c r="F171" s="258" t="s">
        <v>312</v>
      </c>
      <c r="G171" s="256"/>
      <c r="H171" s="259">
        <v>0.055</v>
      </c>
      <c r="I171" s="260"/>
      <c r="J171" s="256"/>
      <c r="K171" s="256"/>
      <c r="L171" s="261"/>
      <c r="M171" s="262"/>
      <c r="N171" s="263"/>
      <c r="O171" s="263"/>
      <c r="P171" s="263"/>
      <c r="Q171" s="263"/>
      <c r="R171" s="263"/>
      <c r="S171" s="263"/>
      <c r="T171" s="264"/>
      <c r="U171" s="15"/>
      <c r="V171" s="15"/>
      <c r="W171" s="15"/>
      <c r="X171" s="15"/>
      <c r="Y171" s="15"/>
      <c r="Z171" s="15"/>
      <c r="AA171" s="15"/>
      <c r="AB171" s="15"/>
      <c r="AC171" s="15"/>
      <c r="AD171" s="15"/>
      <c r="AE171" s="15"/>
      <c r="AT171" s="265" t="s">
        <v>307</v>
      </c>
      <c r="AU171" s="265" t="s">
        <v>81</v>
      </c>
      <c r="AV171" s="15" t="s">
        <v>303</v>
      </c>
      <c r="AW171" s="15" t="s">
        <v>33</v>
      </c>
      <c r="AX171" s="15" t="s">
        <v>79</v>
      </c>
      <c r="AY171" s="265" t="s">
        <v>295</v>
      </c>
    </row>
    <row r="172" s="2" customFormat="1" ht="37.8" customHeight="1">
      <c r="A172" s="40"/>
      <c r="B172" s="41"/>
      <c r="C172" s="215" t="s">
        <v>382</v>
      </c>
      <c r="D172" s="215" t="s">
        <v>298</v>
      </c>
      <c r="E172" s="216" t="s">
        <v>1260</v>
      </c>
      <c r="F172" s="217" t="s">
        <v>1261</v>
      </c>
      <c r="G172" s="218" t="s">
        <v>328</v>
      </c>
      <c r="H172" s="219">
        <v>15.497999999999999</v>
      </c>
      <c r="I172" s="220"/>
      <c r="J172" s="221">
        <f>ROUND(I172*H172,2)</f>
        <v>0</v>
      </c>
      <c r="K172" s="217" t="s">
        <v>302</v>
      </c>
      <c r="L172" s="46"/>
      <c r="M172" s="222" t="s">
        <v>21</v>
      </c>
      <c r="N172" s="223" t="s">
        <v>43</v>
      </c>
      <c r="O172" s="86"/>
      <c r="P172" s="224">
        <f>O172*H172</f>
        <v>0</v>
      </c>
      <c r="Q172" s="224">
        <v>2.0000000000000002E-05</v>
      </c>
      <c r="R172" s="224">
        <f>Q172*H172</f>
        <v>0.00030996000000000002</v>
      </c>
      <c r="S172" s="224">
        <v>0</v>
      </c>
      <c r="T172" s="225">
        <f>S172*H172</f>
        <v>0</v>
      </c>
      <c r="U172" s="40"/>
      <c r="V172" s="40"/>
      <c r="W172" s="40"/>
      <c r="X172" s="40"/>
      <c r="Y172" s="40"/>
      <c r="Z172" s="40"/>
      <c r="AA172" s="40"/>
      <c r="AB172" s="40"/>
      <c r="AC172" s="40"/>
      <c r="AD172" s="40"/>
      <c r="AE172" s="40"/>
      <c r="AR172" s="226" t="s">
        <v>303</v>
      </c>
      <c r="AT172" s="226" t="s">
        <v>298</v>
      </c>
      <c r="AU172" s="226" t="s">
        <v>81</v>
      </c>
      <c r="AY172" s="19" t="s">
        <v>295</v>
      </c>
      <c r="BE172" s="227">
        <f>IF(N172="základní",J172,0)</f>
        <v>0</v>
      </c>
      <c r="BF172" s="227">
        <f>IF(N172="snížená",J172,0)</f>
        <v>0</v>
      </c>
      <c r="BG172" s="227">
        <f>IF(N172="zákl. přenesená",J172,0)</f>
        <v>0</v>
      </c>
      <c r="BH172" s="227">
        <f>IF(N172="sníž. přenesená",J172,0)</f>
        <v>0</v>
      </c>
      <c r="BI172" s="227">
        <f>IF(N172="nulová",J172,0)</f>
        <v>0</v>
      </c>
      <c r="BJ172" s="19" t="s">
        <v>79</v>
      </c>
      <c r="BK172" s="227">
        <f>ROUND(I172*H172,2)</f>
        <v>0</v>
      </c>
      <c r="BL172" s="19" t="s">
        <v>303</v>
      </c>
      <c r="BM172" s="226" t="s">
        <v>2760</v>
      </c>
    </row>
    <row r="173" s="2" customFormat="1">
      <c r="A173" s="40"/>
      <c r="B173" s="41"/>
      <c r="C173" s="42"/>
      <c r="D173" s="228" t="s">
        <v>305</v>
      </c>
      <c r="E173" s="42"/>
      <c r="F173" s="229" t="s">
        <v>1263</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305</v>
      </c>
      <c r="AU173" s="19" t="s">
        <v>81</v>
      </c>
    </row>
    <row r="174" s="13" customFormat="1">
      <c r="A174" s="13"/>
      <c r="B174" s="233"/>
      <c r="C174" s="234"/>
      <c r="D174" s="235" t="s">
        <v>307</v>
      </c>
      <c r="E174" s="236" t="s">
        <v>21</v>
      </c>
      <c r="F174" s="237" t="s">
        <v>2390</v>
      </c>
      <c r="G174" s="234"/>
      <c r="H174" s="236" t="s">
        <v>21</v>
      </c>
      <c r="I174" s="238"/>
      <c r="J174" s="234"/>
      <c r="K174" s="234"/>
      <c r="L174" s="239"/>
      <c r="M174" s="240"/>
      <c r="N174" s="241"/>
      <c r="O174" s="241"/>
      <c r="P174" s="241"/>
      <c r="Q174" s="241"/>
      <c r="R174" s="241"/>
      <c r="S174" s="241"/>
      <c r="T174" s="242"/>
      <c r="U174" s="13"/>
      <c r="V174" s="13"/>
      <c r="W174" s="13"/>
      <c r="X174" s="13"/>
      <c r="Y174" s="13"/>
      <c r="Z174" s="13"/>
      <c r="AA174" s="13"/>
      <c r="AB174" s="13"/>
      <c r="AC174" s="13"/>
      <c r="AD174" s="13"/>
      <c r="AE174" s="13"/>
      <c r="AT174" s="243" t="s">
        <v>307</v>
      </c>
      <c r="AU174" s="243" t="s">
        <v>81</v>
      </c>
      <c r="AV174" s="13" t="s">
        <v>79</v>
      </c>
      <c r="AW174" s="13" t="s">
        <v>33</v>
      </c>
      <c r="AX174" s="13" t="s">
        <v>72</v>
      </c>
      <c r="AY174" s="243" t="s">
        <v>295</v>
      </c>
    </row>
    <row r="175" s="14" customFormat="1">
      <c r="A175" s="14"/>
      <c r="B175" s="244"/>
      <c r="C175" s="245"/>
      <c r="D175" s="235" t="s">
        <v>307</v>
      </c>
      <c r="E175" s="246" t="s">
        <v>21</v>
      </c>
      <c r="F175" s="247" t="s">
        <v>2553</v>
      </c>
      <c r="G175" s="245"/>
      <c r="H175" s="248">
        <v>9.2880000000000003</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307</v>
      </c>
      <c r="AU175" s="254" t="s">
        <v>81</v>
      </c>
      <c r="AV175" s="14" t="s">
        <v>81</v>
      </c>
      <c r="AW175" s="14" t="s">
        <v>33</v>
      </c>
      <c r="AX175" s="14" t="s">
        <v>72</v>
      </c>
      <c r="AY175" s="254" t="s">
        <v>295</v>
      </c>
    </row>
    <row r="176" s="16" customFormat="1">
      <c r="A176" s="16"/>
      <c r="B176" s="270"/>
      <c r="C176" s="271"/>
      <c r="D176" s="235" t="s">
        <v>307</v>
      </c>
      <c r="E176" s="272" t="s">
        <v>21</v>
      </c>
      <c r="F176" s="273" t="s">
        <v>433</v>
      </c>
      <c r="G176" s="271"/>
      <c r="H176" s="274">
        <v>9.2880000000000003</v>
      </c>
      <c r="I176" s="275"/>
      <c r="J176" s="271"/>
      <c r="K176" s="271"/>
      <c r="L176" s="276"/>
      <c r="M176" s="277"/>
      <c r="N176" s="278"/>
      <c r="O176" s="278"/>
      <c r="P176" s="278"/>
      <c r="Q176" s="278"/>
      <c r="R176" s="278"/>
      <c r="S176" s="278"/>
      <c r="T176" s="279"/>
      <c r="U176" s="16"/>
      <c r="V176" s="16"/>
      <c r="W176" s="16"/>
      <c r="X176" s="16"/>
      <c r="Y176" s="16"/>
      <c r="Z176" s="16"/>
      <c r="AA176" s="16"/>
      <c r="AB176" s="16"/>
      <c r="AC176" s="16"/>
      <c r="AD176" s="16"/>
      <c r="AE176" s="16"/>
      <c r="AT176" s="280" t="s">
        <v>307</v>
      </c>
      <c r="AU176" s="280" t="s">
        <v>81</v>
      </c>
      <c r="AV176" s="16" t="s">
        <v>92</v>
      </c>
      <c r="AW176" s="16" t="s">
        <v>33</v>
      </c>
      <c r="AX176" s="16" t="s">
        <v>72</v>
      </c>
      <c r="AY176" s="280" t="s">
        <v>295</v>
      </c>
    </row>
    <row r="177" s="14" customFormat="1">
      <c r="A177" s="14"/>
      <c r="B177" s="244"/>
      <c r="C177" s="245"/>
      <c r="D177" s="235" t="s">
        <v>307</v>
      </c>
      <c r="E177" s="246" t="s">
        <v>21</v>
      </c>
      <c r="F177" s="247" t="s">
        <v>2554</v>
      </c>
      <c r="G177" s="245"/>
      <c r="H177" s="248">
        <v>2.6280000000000001</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307</v>
      </c>
      <c r="AU177" s="254" t="s">
        <v>81</v>
      </c>
      <c r="AV177" s="14" t="s">
        <v>81</v>
      </c>
      <c r="AW177" s="14" t="s">
        <v>33</v>
      </c>
      <c r="AX177" s="14" t="s">
        <v>72</v>
      </c>
      <c r="AY177" s="254" t="s">
        <v>295</v>
      </c>
    </row>
    <row r="178" s="14" customFormat="1">
      <c r="A178" s="14"/>
      <c r="B178" s="244"/>
      <c r="C178" s="245"/>
      <c r="D178" s="235" t="s">
        <v>307</v>
      </c>
      <c r="E178" s="246" t="s">
        <v>21</v>
      </c>
      <c r="F178" s="247" t="s">
        <v>2555</v>
      </c>
      <c r="G178" s="245"/>
      <c r="H178" s="248">
        <v>3.5819999999999999</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307</v>
      </c>
      <c r="AU178" s="254" t="s">
        <v>81</v>
      </c>
      <c r="AV178" s="14" t="s">
        <v>81</v>
      </c>
      <c r="AW178" s="14" t="s">
        <v>33</v>
      </c>
      <c r="AX178" s="14" t="s">
        <v>72</v>
      </c>
      <c r="AY178" s="254" t="s">
        <v>295</v>
      </c>
    </row>
    <row r="179" s="16" customFormat="1">
      <c r="A179" s="16"/>
      <c r="B179" s="270"/>
      <c r="C179" s="271"/>
      <c r="D179" s="235" t="s">
        <v>307</v>
      </c>
      <c r="E179" s="272" t="s">
        <v>21</v>
      </c>
      <c r="F179" s="273" t="s">
        <v>433</v>
      </c>
      <c r="G179" s="271"/>
      <c r="H179" s="274">
        <v>6.21</v>
      </c>
      <c r="I179" s="275"/>
      <c r="J179" s="271"/>
      <c r="K179" s="271"/>
      <c r="L179" s="276"/>
      <c r="M179" s="277"/>
      <c r="N179" s="278"/>
      <c r="O179" s="278"/>
      <c r="P179" s="278"/>
      <c r="Q179" s="278"/>
      <c r="R179" s="278"/>
      <c r="S179" s="278"/>
      <c r="T179" s="279"/>
      <c r="U179" s="16"/>
      <c r="V179" s="16"/>
      <c r="W179" s="16"/>
      <c r="X179" s="16"/>
      <c r="Y179" s="16"/>
      <c r="Z179" s="16"/>
      <c r="AA179" s="16"/>
      <c r="AB179" s="16"/>
      <c r="AC179" s="16"/>
      <c r="AD179" s="16"/>
      <c r="AE179" s="16"/>
      <c r="AT179" s="280" t="s">
        <v>307</v>
      </c>
      <c r="AU179" s="280" t="s">
        <v>81</v>
      </c>
      <c r="AV179" s="16" t="s">
        <v>92</v>
      </c>
      <c r="AW179" s="16" t="s">
        <v>33</v>
      </c>
      <c r="AX179" s="16" t="s">
        <v>72</v>
      </c>
      <c r="AY179" s="280" t="s">
        <v>295</v>
      </c>
    </row>
    <row r="180" s="15" customFormat="1">
      <c r="A180" s="15"/>
      <c r="B180" s="255"/>
      <c r="C180" s="256"/>
      <c r="D180" s="235" t="s">
        <v>307</v>
      </c>
      <c r="E180" s="257" t="s">
        <v>21</v>
      </c>
      <c r="F180" s="258" t="s">
        <v>312</v>
      </c>
      <c r="G180" s="256"/>
      <c r="H180" s="259">
        <v>15.497999999999999</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307</v>
      </c>
      <c r="AU180" s="265" t="s">
        <v>81</v>
      </c>
      <c r="AV180" s="15" t="s">
        <v>303</v>
      </c>
      <c r="AW180" s="15" t="s">
        <v>33</v>
      </c>
      <c r="AX180" s="15" t="s">
        <v>79</v>
      </c>
      <c r="AY180" s="265" t="s">
        <v>295</v>
      </c>
    </row>
    <row r="181" s="2" customFormat="1" ht="37.8" customHeight="1">
      <c r="A181" s="40"/>
      <c r="B181" s="41"/>
      <c r="C181" s="215" t="s">
        <v>393</v>
      </c>
      <c r="D181" s="215" t="s">
        <v>298</v>
      </c>
      <c r="E181" s="216" t="s">
        <v>1266</v>
      </c>
      <c r="F181" s="217" t="s">
        <v>1267</v>
      </c>
      <c r="G181" s="218" t="s">
        <v>459</v>
      </c>
      <c r="H181" s="219">
        <v>1</v>
      </c>
      <c r="I181" s="220"/>
      <c r="J181" s="221">
        <f>ROUND(I181*H181,2)</f>
        <v>0</v>
      </c>
      <c r="K181" s="217" t="s">
        <v>302</v>
      </c>
      <c r="L181" s="46"/>
      <c r="M181" s="222" t="s">
        <v>21</v>
      </c>
      <c r="N181" s="223" t="s">
        <v>43</v>
      </c>
      <c r="O181" s="86"/>
      <c r="P181" s="224">
        <f>O181*H181</f>
        <v>0</v>
      </c>
      <c r="Q181" s="224">
        <v>0.04684</v>
      </c>
      <c r="R181" s="224">
        <f>Q181*H181</f>
        <v>0.04684</v>
      </c>
      <c r="S181" s="224">
        <v>0</v>
      </c>
      <c r="T181" s="225">
        <f>S181*H181</f>
        <v>0</v>
      </c>
      <c r="U181" s="40"/>
      <c r="V181" s="40"/>
      <c r="W181" s="40"/>
      <c r="X181" s="40"/>
      <c r="Y181" s="40"/>
      <c r="Z181" s="40"/>
      <c r="AA181" s="40"/>
      <c r="AB181" s="40"/>
      <c r="AC181" s="40"/>
      <c r="AD181" s="40"/>
      <c r="AE181" s="40"/>
      <c r="AR181" s="226" t="s">
        <v>303</v>
      </c>
      <c r="AT181" s="226" t="s">
        <v>298</v>
      </c>
      <c r="AU181" s="226" t="s">
        <v>81</v>
      </c>
      <c r="AY181" s="19" t="s">
        <v>295</v>
      </c>
      <c r="BE181" s="227">
        <f>IF(N181="základní",J181,0)</f>
        <v>0</v>
      </c>
      <c r="BF181" s="227">
        <f>IF(N181="snížená",J181,0)</f>
        <v>0</v>
      </c>
      <c r="BG181" s="227">
        <f>IF(N181="zákl. přenesená",J181,0)</f>
        <v>0</v>
      </c>
      <c r="BH181" s="227">
        <f>IF(N181="sníž. přenesená",J181,0)</f>
        <v>0</v>
      </c>
      <c r="BI181" s="227">
        <f>IF(N181="nulová",J181,0)</f>
        <v>0</v>
      </c>
      <c r="BJ181" s="19" t="s">
        <v>79</v>
      </c>
      <c r="BK181" s="227">
        <f>ROUND(I181*H181,2)</f>
        <v>0</v>
      </c>
      <c r="BL181" s="19" t="s">
        <v>303</v>
      </c>
      <c r="BM181" s="226" t="s">
        <v>2761</v>
      </c>
    </row>
    <row r="182" s="2" customFormat="1">
      <c r="A182" s="40"/>
      <c r="B182" s="41"/>
      <c r="C182" s="42"/>
      <c r="D182" s="228" t="s">
        <v>305</v>
      </c>
      <c r="E182" s="42"/>
      <c r="F182" s="229" t="s">
        <v>1269</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305</v>
      </c>
      <c r="AU182" s="19" t="s">
        <v>81</v>
      </c>
    </row>
    <row r="183" s="14" customFormat="1">
      <c r="A183" s="14"/>
      <c r="B183" s="244"/>
      <c r="C183" s="245"/>
      <c r="D183" s="235" t="s">
        <v>307</v>
      </c>
      <c r="E183" s="246" t="s">
        <v>21</v>
      </c>
      <c r="F183" s="247" t="s">
        <v>2404</v>
      </c>
      <c r="G183" s="245"/>
      <c r="H183" s="248">
        <v>1</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307</v>
      </c>
      <c r="AU183" s="254" t="s">
        <v>81</v>
      </c>
      <c r="AV183" s="14" t="s">
        <v>81</v>
      </c>
      <c r="AW183" s="14" t="s">
        <v>33</v>
      </c>
      <c r="AX183" s="14" t="s">
        <v>72</v>
      </c>
      <c r="AY183" s="254" t="s">
        <v>295</v>
      </c>
    </row>
    <row r="184" s="15" customFormat="1">
      <c r="A184" s="15"/>
      <c r="B184" s="255"/>
      <c r="C184" s="256"/>
      <c r="D184" s="235" t="s">
        <v>307</v>
      </c>
      <c r="E184" s="257" t="s">
        <v>21</v>
      </c>
      <c r="F184" s="258" t="s">
        <v>312</v>
      </c>
      <c r="G184" s="256"/>
      <c r="H184" s="259">
        <v>1</v>
      </c>
      <c r="I184" s="260"/>
      <c r="J184" s="256"/>
      <c r="K184" s="256"/>
      <c r="L184" s="261"/>
      <c r="M184" s="262"/>
      <c r="N184" s="263"/>
      <c r="O184" s="263"/>
      <c r="P184" s="263"/>
      <c r="Q184" s="263"/>
      <c r="R184" s="263"/>
      <c r="S184" s="263"/>
      <c r="T184" s="264"/>
      <c r="U184" s="15"/>
      <c r="V184" s="15"/>
      <c r="W184" s="15"/>
      <c r="X184" s="15"/>
      <c r="Y184" s="15"/>
      <c r="Z184" s="15"/>
      <c r="AA184" s="15"/>
      <c r="AB184" s="15"/>
      <c r="AC184" s="15"/>
      <c r="AD184" s="15"/>
      <c r="AE184" s="15"/>
      <c r="AT184" s="265" t="s">
        <v>307</v>
      </c>
      <c r="AU184" s="265" t="s">
        <v>81</v>
      </c>
      <c r="AV184" s="15" t="s">
        <v>303</v>
      </c>
      <c r="AW184" s="15" t="s">
        <v>33</v>
      </c>
      <c r="AX184" s="15" t="s">
        <v>79</v>
      </c>
      <c r="AY184" s="265" t="s">
        <v>295</v>
      </c>
    </row>
    <row r="185" s="2" customFormat="1" ht="33" customHeight="1">
      <c r="A185" s="40"/>
      <c r="B185" s="41"/>
      <c r="C185" s="286" t="s">
        <v>481</v>
      </c>
      <c r="D185" s="286" t="s">
        <v>947</v>
      </c>
      <c r="E185" s="287" t="s">
        <v>1270</v>
      </c>
      <c r="F185" s="288" t="s">
        <v>1271</v>
      </c>
      <c r="G185" s="289" t="s">
        <v>459</v>
      </c>
      <c r="H185" s="290">
        <v>1</v>
      </c>
      <c r="I185" s="291"/>
      <c r="J185" s="292">
        <f>ROUND(I185*H185,2)</f>
        <v>0</v>
      </c>
      <c r="K185" s="288" t="s">
        <v>302</v>
      </c>
      <c r="L185" s="293"/>
      <c r="M185" s="294" t="s">
        <v>21</v>
      </c>
      <c r="N185" s="295" t="s">
        <v>43</v>
      </c>
      <c r="O185" s="86"/>
      <c r="P185" s="224">
        <f>O185*H185</f>
        <v>0</v>
      </c>
      <c r="Q185" s="224">
        <v>0.012489999999999999</v>
      </c>
      <c r="R185" s="224">
        <f>Q185*H185</f>
        <v>0.012489999999999999</v>
      </c>
      <c r="S185" s="224">
        <v>0</v>
      </c>
      <c r="T185" s="225">
        <f>S185*H185</f>
        <v>0</v>
      </c>
      <c r="U185" s="40"/>
      <c r="V185" s="40"/>
      <c r="W185" s="40"/>
      <c r="X185" s="40"/>
      <c r="Y185" s="40"/>
      <c r="Z185" s="40"/>
      <c r="AA185" s="40"/>
      <c r="AB185" s="40"/>
      <c r="AC185" s="40"/>
      <c r="AD185" s="40"/>
      <c r="AE185" s="40"/>
      <c r="AR185" s="226" t="s">
        <v>351</v>
      </c>
      <c r="AT185" s="226" t="s">
        <v>947</v>
      </c>
      <c r="AU185" s="226" t="s">
        <v>81</v>
      </c>
      <c r="AY185" s="19" t="s">
        <v>295</v>
      </c>
      <c r="BE185" s="227">
        <f>IF(N185="základní",J185,0)</f>
        <v>0</v>
      </c>
      <c r="BF185" s="227">
        <f>IF(N185="snížená",J185,0)</f>
        <v>0</v>
      </c>
      <c r="BG185" s="227">
        <f>IF(N185="zákl. přenesená",J185,0)</f>
        <v>0</v>
      </c>
      <c r="BH185" s="227">
        <f>IF(N185="sníž. přenesená",J185,0)</f>
        <v>0</v>
      </c>
      <c r="BI185" s="227">
        <f>IF(N185="nulová",J185,0)</f>
        <v>0</v>
      </c>
      <c r="BJ185" s="19" t="s">
        <v>79</v>
      </c>
      <c r="BK185" s="227">
        <f>ROUND(I185*H185,2)</f>
        <v>0</v>
      </c>
      <c r="BL185" s="19" t="s">
        <v>303</v>
      </c>
      <c r="BM185" s="226" t="s">
        <v>2762</v>
      </c>
    </row>
    <row r="186" s="12" customFormat="1" ht="22.8" customHeight="1">
      <c r="A186" s="12"/>
      <c r="B186" s="199"/>
      <c r="C186" s="200"/>
      <c r="D186" s="201" t="s">
        <v>71</v>
      </c>
      <c r="E186" s="213" t="s">
        <v>296</v>
      </c>
      <c r="F186" s="213" t="s">
        <v>297</v>
      </c>
      <c r="G186" s="200"/>
      <c r="H186" s="200"/>
      <c r="I186" s="203"/>
      <c r="J186" s="214">
        <f>BK186</f>
        <v>0</v>
      </c>
      <c r="K186" s="200"/>
      <c r="L186" s="205"/>
      <c r="M186" s="206"/>
      <c r="N186" s="207"/>
      <c r="O186" s="207"/>
      <c r="P186" s="208">
        <f>SUM(P187:P198)</f>
        <v>0</v>
      </c>
      <c r="Q186" s="207"/>
      <c r="R186" s="208">
        <f>SUM(R187:R198)</f>
        <v>0.0033660000000000001</v>
      </c>
      <c r="S186" s="207"/>
      <c r="T186" s="209">
        <f>SUM(T187:T198)</f>
        <v>0</v>
      </c>
      <c r="U186" s="12"/>
      <c r="V186" s="12"/>
      <c r="W186" s="12"/>
      <c r="X186" s="12"/>
      <c r="Y186" s="12"/>
      <c r="Z186" s="12"/>
      <c r="AA186" s="12"/>
      <c r="AB186" s="12"/>
      <c r="AC186" s="12"/>
      <c r="AD186" s="12"/>
      <c r="AE186" s="12"/>
      <c r="AR186" s="210" t="s">
        <v>79</v>
      </c>
      <c r="AT186" s="211" t="s">
        <v>71</v>
      </c>
      <c r="AU186" s="211" t="s">
        <v>79</v>
      </c>
      <c r="AY186" s="210" t="s">
        <v>295</v>
      </c>
      <c r="BK186" s="212">
        <f>SUM(BK187:BK198)</f>
        <v>0</v>
      </c>
    </row>
    <row r="187" s="2" customFormat="1" ht="37.8" customHeight="1">
      <c r="A187" s="40"/>
      <c r="B187" s="41"/>
      <c r="C187" s="215" t="s">
        <v>8</v>
      </c>
      <c r="D187" s="215" t="s">
        <v>298</v>
      </c>
      <c r="E187" s="216" t="s">
        <v>1273</v>
      </c>
      <c r="F187" s="217" t="s">
        <v>1274</v>
      </c>
      <c r="G187" s="218" t="s">
        <v>301</v>
      </c>
      <c r="H187" s="219">
        <v>19.800000000000001</v>
      </c>
      <c r="I187" s="220"/>
      <c r="J187" s="221">
        <f>ROUND(I187*H187,2)</f>
        <v>0</v>
      </c>
      <c r="K187" s="217" t="s">
        <v>302</v>
      </c>
      <c r="L187" s="46"/>
      <c r="M187" s="222" t="s">
        <v>21</v>
      </c>
      <c r="N187" s="223" t="s">
        <v>43</v>
      </c>
      <c r="O187" s="86"/>
      <c r="P187" s="224">
        <f>O187*H187</f>
        <v>0</v>
      </c>
      <c r="Q187" s="224">
        <v>0.00012999999999999999</v>
      </c>
      <c r="R187" s="224">
        <f>Q187*H187</f>
        <v>0.0025739999999999999</v>
      </c>
      <c r="S187" s="224">
        <v>0</v>
      </c>
      <c r="T187" s="225">
        <f>S187*H187</f>
        <v>0</v>
      </c>
      <c r="U187" s="40"/>
      <c r="V187" s="40"/>
      <c r="W187" s="40"/>
      <c r="X187" s="40"/>
      <c r="Y187" s="40"/>
      <c r="Z187" s="40"/>
      <c r="AA187" s="40"/>
      <c r="AB187" s="40"/>
      <c r="AC187" s="40"/>
      <c r="AD187" s="40"/>
      <c r="AE187" s="40"/>
      <c r="AR187" s="226" t="s">
        <v>303</v>
      </c>
      <c r="AT187" s="226" t="s">
        <v>298</v>
      </c>
      <c r="AU187" s="226" t="s">
        <v>81</v>
      </c>
      <c r="AY187" s="19" t="s">
        <v>295</v>
      </c>
      <c r="BE187" s="227">
        <f>IF(N187="základní",J187,0)</f>
        <v>0</v>
      </c>
      <c r="BF187" s="227">
        <f>IF(N187="snížená",J187,0)</f>
        <v>0</v>
      </c>
      <c r="BG187" s="227">
        <f>IF(N187="zákl. přenesená",J187,0)</f>
        <v>0</v>
      </c>
      <c r="BH187" s="227">
        <f>IF(N187="sníž. přenesená",J187,0)</f>
        <v>0</v>
      </c>
      <c r="BI187" s="227">
        <f>IF(N187="nulová",J187,0)</f>
        <v>0</v>
      </c>
      <c r="BJ187" s="19" t="s">
        <v>79</v>
      </c>
      <c r="BK187" s="227">
        <f>ROUND(I187*H187,2)</f>
        <v>0</v>
      </c>
      <c r="BL187" s="19" t="s">
        <v>303</v>
      </c>
      <c r="BM187" s="226" t="s">
        <v>2763</v>
      </c>
    </row>
    <row r="188" s="2" customFormat="1">
      <c r="A188" s="40"/>
      <c r="B188" s="41"/>
      <c r="C188" s="42"/>
      <c r="D188" s="228" t="s">
        <v>305</v>
      </c>
      <c r="E188" s="42"/>
      <c r="F188" s="229" t="s">
        <v>1276</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305</v>
      </c>
      <c r="AU188" s="19" t="s">
        <v>81</v>
      </c>
    </row>
    <row r="189" s="14" customFormat="1">
      <c r="A189" s="14"/>
      <c r="B189" s="244"/>
      <c r="C189" s="245"/>
      <c r="D189" s="235" t="s">
        <v>307</v>
      </c>
      <c r="E189" s="246" t="s">
        <v>21</v>
      </c>
      <c r="F189" s="247" t="s">
        <v>2532</v>
      </c>
      <c r="G189" s="245"/>
      <c r="H189" s="248">
        <v>3.98</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307</v>
      </c>
      <c r="AU189" s="254" t="s">
        <v>81</v>
      </c>
      <c r="AV189" s="14" t="s">
        <v>81</v>
      </c>
      <c r="AW189" s="14" t="s">
        <v>33</v>
      </c>
      <c r="AX189" s="14" t="s">
        <v>72</v>
      </c>
      <c r="AY189" s="254" t="s">
        <v>295</v>
      </c>
    </row>
    <row r="190" s="14" customFormat="1">
      <c r="A190" s="14"/>
      <c r="B190" s="244"/>
      <c r="C190" s="245"/>
      <c r="D190" s="235" t="s">
        <v>307</v>
      </c>
      <c r="E190" s="246" t="s">
        <v>21</v>
      </c>
      <c r="F190" s="247" t="s">
        <v>2537</v>
      </c>
      <c r="G190" s="245"/>
      <c r="H190" s="248">
        <v>12.9</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307</v>
      </c>
      <c r="AU190" s="254" t="s">
        <v>81</v>
      </c>
      <c r="AV190" s="14" t="s">
        <v>81</v>
      </c>
      <c r="AW190" s="14" t="s">
        <v>33</v>
      </c>
      <c r="AX190" s="14" t="s">
        <v>72</v>
      </c>
      <c r="AY190" s="254" t="s">
        <v>295</v>
      </c>
    </row>
    <row r="191" s="14" customFormat="1">
      <c r="A191" s="14"/>
      <c r="B191" s="244"/>
      <c r="C191" s="245"/>
      <c r="D191" s="235" t="s">
        <v>307</v>
      </c>
      <c r="E191" s="246" t="s">
        <v>21</v>
      </c>
      <c r="F191" s="247" t="s">
        <v>2531</v>
      </c>
      <c r="G191" s="245"/>
      <c r="H191" s="248">
        <v>2.9199999999999999</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307</v>
      </c>
      <c r="AU191" s="254" t="s">
        <v>81</v>
      </c>
      <c r="AV191" s="14" t="s">
        <v>81</v>
      </c>
      <c r="AW191" s="14" t="s">
        <v>33</v>
      </c>
      <c r="AX191" s="14" t="s">
        <v>72</v>
      </c>
      <c r="AY191" s="254" t="s">
        <v>295</v>
      </c>
    </row>
    <row r="192" s="15" customFormat="1">
      <c r="A192" s="15"/>
      <c r="B192" s="255"/>
      <c r="C192" s="256"/>
      <c r="D192" s="235" t="s">
        <v>307</v>
      </c>
      <c r="E192" s="257" t="s">
        <v>21</v>
      </c>
      <c r="F192" s="258" t="s">
        <v>312</v>
      </c>
      <c r="G192" s="256"/>
      <c r="H192" s="259">
        <v>19.800000000000001</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307</v>
      </c>
      <c r="AU192" s="265" t="s">
        <v>81</v>
      </c>
      <c r="AV192" s="15" t="s">
        <v>303</v>
      </c>
      <c r="AW192" s="15" t="s">
        <v>33</v>
      </c>
      <c r="AX192" s="15" t="s">
        <v>79</v>
      </c>
      <c r="AY192" s="265" t="s">
        <v>295</v>
      </c>
    </row>
    <row r="193" s="2" customFormat="1" ht="37.8" customHeight="1">
      <c r="A193" s="40"/>
      <c r="B193" s="41"/>
      <c r="C193" s="215" t="s">
        <v>373</v>
      </c>
      <c r="D193" s="215" t="s">
        <v>298</v>
      </c>
      <c r="E193" s="216" t="s">
        <v>1277</v>
      </c>
      <c r="F193" s="217" t="s">
        <v>1278</v>
      </c>
      <c r="G193" s="218" t="s">
        <v>301</v>
      </c>
      <c r="H193" s="219">
        <v>19.800000000000001</v>
      </c>
      <c r="I193" s="220"/>
      <c r="J193" s="221">
        <f>ROUND(I193*H193,2)</f>
        <v>0</v>
      </c>
      <c r="K193" s="217" t="s">
        <v>302</v>
      </c>
      <c r="L193" s="46"/>
      <c r="M193" s="222" t="s">
        <v>21</v>
      </c>
      <c r="N193" s="223" t="s">
        <v>43</v>
      </c>
      <c r="O193" s="86"/>
      <c r="P193" s="224">
        <f>O193*H193</f>
        <v>0</v>
      </c>
      <c r="Q193" s="224">
        <v>4.0000000000000003E-05</v>
      </c>
      <c r="R193" s="224">
        <f>Q193*H193</f>
        <v>0.00079200000000000006</v>
      </c>
      <c r="S193" s="224">
        <v>0</v>
      </c>
      <c r="T193" s="225">
        <f>S193*H193</f>
        <v>0</v>
      </c>
      <c r="U193" s="40"/>
      <c r="V193" s="40"/>
      <c r="W193" s="40"/>
      <c r="X193" s="40"/>
      <c r="Y193" s="40"/>
      <c r="Z193" s="40"/>
      <c r="AA193" s="40"/>
      <c r="AB193" s="40"/>
      <c r="AC193" s="40"/>
      <c r="AD193" s="40"/>
      <c r="AE193" s="40"/>
      <c r="AR193" s="226" t="s">
        <v>303</v>
      </c>
      <c r="AT193" s="226" t="s">
        <v>298</v>
      </c>
      <c r="AU193" s="226" t="s">
        <v>81</v>
      </c>
      <c r="AY193" s="19" t="s">
        <v>295</v>
      </c>
      <c r="BE193" s="227">
        <f>IF(N193="základní",J193,0)</f>
        <v>0</v>
      </c>
      <c r="BF193" s="227">
        <f>IF(N193="snížená",J193,0)</f>
        <v>0</v>
      </c>
      <c r="BG193" s="227">
        <f>IF(N193="zákl. přenesená",J193,0)</f>
        <v>0</v>
      </c>
      <c r="BH193" s="227">
        <f>IF(N193="sníž. přenesená",J193,0)</f>
        <v>0</v>
      </c>
      <c r="BI193" s="227">
        <f>IF(N193="nulová",J193,0)</f>
        <v>0</v>
      </c>
      <c r="BJ193" s="19" t="s">
        <v>79</v>
      </c>
      <c r="BK193" s="227">
        <f>ROUND(I193*H193,2)</f>
        <v>0</v>
      </c>
      <c r="BL193" s="19" t="s">
        <v>303</v>
      </c>
      <c r="BM193" s="226" t="s">
        <v>2764</v>
      </c>
    </row>
    <row r="194" s="2" customFormat="1">
      <c r="A194" s="40"/>
      <c r="B194" s="41"/>
      <c r="C194" s="42"/>
      <c r="D194" s="228" t="s">
        <v>305</v>
      </c>
      <c r="E194" s="42"/>
      <c r="F194" s="229" t="s">
        <v>1280</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305</v>
      </c>
      <c r="AU194" s="19" t="s">
        <v>81</v>
      </c>
    </row>
    <row r="195" s="14" customFormat="1">
      <c r="A195" s="14"/>
      <c r="B195" s="244"/>
      <c r="C195" s="245"/>
      <c r="D195" s="235" t="s">
        <v>307</v>
      </c>
      <c r="E195" s="246" t="s">
        <v>21</v>
      </c>
      <c r="F195" s="247" t="s">
        <v>2532</v>
      </c>
      <c r="G195" s="245"/>
      <c r="H195" s="248">
        <v>3.98</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307</v>
      </c>
      <c r="AU195" s="254" t="s">
        <v>81</v>
      </c>
      <c r="AV195" s="14" t="s">
        <v>81</v>
      </c>
      <c r="AW195" s="14" t="s">
        <v>33</v>
      </c>
      <c r="AX195" s="14" t="s">
        <v>72</v>
      </c>
      <c r="AY195" s="254" t="s">
        <v>295</v>
      </c>
    </row>
    <row r="196" s="14" customFormat="1">
      <c r="A196" s="14"/>
      <c r="B196" s="244"/>
      <c r="C196" s="245"/>
      <c r="D196" s="235" t="s">
        <v>307</v>
      </c>
      <c r="E196" s="246" t="s">
        <v>21</v>
      </c>
      <c r="F196" s="247" t="s">
        <v>2537</v>
      </c>
      <c r="G196" s="245"/>
      <c r="H196" s="248">
        <v>12.9</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307</v>
      </c>
      <c r="AU196" s="254" t="s">
        <v>81</v>
      </c>
      <c r="AV196" s="14" t="s">
        <v>81</v>
      </c>
      <c r="AW196" s="14" t="s">
        <v>33</v>
      </c>
      <c r="AX196" s="14" t="s">
        <v>72</v>
      </c>
      <c r="AY196" s="254" t="s">
        <v>295</v>
      </c>
    </row>
    <row r="197" s="14" customFormat="1">
      <c r="A197" s="14"/>
      <c r="B197" s="244"/>
      <c r="C197" s="245"/>
      <c r="D197" s="235" t="s">
        <v>307</v>
      </c>
      <c r="E197" s="246" t="s">
        <v>21</v>
      </c>
      <c r="F197" s="247" t="s">
        <v>2531</v>
      </c>
      <c r="G197" s="245"/>
      <c r="H197" s="248">
        <v>2.9199999999999999</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307</v>
      </c>
      <c r="AU197" s="254" t="s">
        <v>81</v>
      </c>
      <c r="AV197" s="14" t="s">
        <v>81</v>
      </c>
      <c r="AW197" s="14" t="s">
        <v>33</v>
      </c>
      <c r="AX197" s="14" t="s">
        <v>72</v>
      </c>
      <c r="AY197" s="254" t="s">
        <v>295</v>
      </c>
    </row>
    <row r="198" s="15" customFormat="1">
      <c r="A198" s="15"/>
      <c r="B198" s="255"/>
      <c r="C198" s="256"/>
      <c r="D198" s="235" t="s">
        <v>307</v>
      </c>
      <c r="E198" s="257" t="s">
        <v>21</v>
      </c>
      <c r="F198" s="258" t="s">
        <v>312</v>
      </c>
      <c r="G198" s="256"/>
      <c r="H198" s="259">
        <v>19.800000000000001</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307</v>
      </c>
      <c r="AU198" s="265" t="s">
        <v>81</v>
      </c>
      <c r="AV198" s="15" t="s">
        <v>303</v>
      </c>
      <c r="AW198" s="15" t="s">
        <v>33</v>
      </c>
      <c r="AX198" s="15" t="s">
        <v>79</v>
      </c>
      <c r="AY198" s="265" t="s">
        <v>295</v>
      </c>
    </row>
    <row r="199" s="12" customFormat="1" ht="22.8" customHeight="1">
      <c r="A199" s="12"/>
      <c r="B199" s="199"/>
      <c r="C199" s="200"/>
      <c r="D199" s="201" t="s">
        <v>71</v>
      </c>
      <c r="E199" s="213" t="s">
        <v>871</v>
      </c>
      <c r="F199" s="213" t="s">
        <v>872</v>
      </c>
      <c r="G199" s="200"/>
      <c r="H199" s="200"/>
      <c r="I199" s="203"/>
      <c r="J199" s="214">
        <f>BK199</f>
        <v>0</v>
      </c>
      <c r="K199" s="200"/>
      <c r="L199" s="205"/>
      <c r="M199" s="206"/>
      <c r="N199" s="207"/>
      <c r="O199" s="207"/>
      <c r="P199" s="208">
        <f>SUM(P200:P201)</f>
        <v>0</v>
      </c>
      <c r="Q199" s="207"/>
      <c r="R199" s="208">
        <f>SUM(R200:R201)</f>
        <v>0</v>
      </c>
      <c r="S199" s="207"/>
      <c r="T199" s="209">
        <f>SUM(T200:T201)</f>
        <v>0</v>
      </c>
      <c r="U199" s="12"/>
      <c r="V199" s="12"/>
      <c r="W199" s="12"/>
      <c r="X199" s="12"/>
      <c r="Y199" s="12"/>
      <c r="Z199" s="12"/>
      <c r="AA199" s="12"/>
      <c r="AB199" s="12"/>
      <c r="AC199" s="12"/>
      <c r="AD199" s="12"/>
      <c r="AE199" s="12"/>
      <c r="AR199" s="210" t="s">
        <v>79</v>
      </c>
      <c r="AT199" s="211" t="s">
        <v>71</v>
      </c>
      <c r="AU199" s="211" t="s">
        <v>79</v>
      </c>
      <c r="AY199" s="210" t="s">
        <v>295</v>
      </c>
      <c r="BK199" s="212">
        <f>SUM(BK200:BK201)</f>
        <v>0</v>
      </c>
    </row>
    <row r="200" s="2" customFormat="1" ht="66.75" customHeight="1">
      <c r="A200" s="40"/>
      <c r="B200" s="41"/>
      <c r="C200" s="215" t="s">
        <v>488</v>
      </c>
      <c r="D200" s="215" t="s">
        <v>298</v>
      </c>
      <c r="E200" s="216" t="s">
        <v>873</v>
      </c>
      <c r="F200" s="217" t="s">
        <v>874</v>
      </c>
      <c r="G200" s="218" t="s">
        <v>348</v>
      </c>
      <c r="H200" s="219">
        <v>3.617</v>
      </c>
      <c r="I200" s="220"/>
      <c r="J200" s="221">
        <f>ROUND(I200*H200,2)</f>
        <v>0</v>
      </c>
      <c r="K200" s="217" t="s">
        <v>302</v>
      </c>
      <c r="L200" s="46"/>
      <c r="M200" s="222" t="s">
        <v>21</v>
      </c>
      <c r="N200" s="223" t="s">
        <v>43</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303</v>
      </c>
      <c r="AT200" s="226" t="s">
        <v>298</v>
      </c>
      <c r="AU200" s="226" t="s">
        <v>81</v>
      </c>
      <c r="AY200" s="19" t="s">
        <v>295</v>
      </c>
      <c r="BE200" s="227">
        <f>IF(N200="základní",J200,0)</f>
        <v>0</v>
      </c>
      <c r="BF200" s="227">
        <f>IF(N200="snížená",J200,0)</f>
        <v>0</v>
      </c>
      <c r="BG200" s="227">
        <f>IF(N200="zákl. přenesená",J200,0)</f>
        <v>0</v>
      </c>
      <c r="BH200" s="227">
        <f>IF(N200="sníž. přenesená",J200,0)</f>
        <v>0</v>
      </c>
      <c r="BI200" s="227">
        <f>IF(N200="nulová",J200,0)</f>
        <v>0</v>
      </c>
      <c r="BJ200" s="19" t="s">
        <v>79</v>
      </c>
      <c r="BK200" s="227">
        <f>ROUND(I200*H200,2)</f>
        <v>0</v>
      </c>
      <c r="BL200" s="19" t="s">
        <v>303</v>
      </c>
      <c r="BM200" s="226" t="s">
        <v>2765</v>
      </c>
    </row>
    <row r="201" s="2" customFormat="1">
      <c r="A201" s="40"/>
      <c r="B201" s="41"/>
      <c r="C201" s="42"/>
      <c r="D201" s="228" t="s">
        <v>305</v>
      </c>
      <c r="E201" s="42"/>
      <c r="F201" s="229" t="s">
        <v>876</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305</v>
      </c>
      <c r="AU201" s="19" t="s">
        <v>81</v>
      </c>
    </row>
    <row r="202" s="12" customFormat="1" ht="25.92" customHeight="1">
      <c r="A202" s="12"/>
      <c r="B202" s="199"/>
      <c r="C202" s="200"/>
      <c r="D202" s="201" t="s">
        <v>71</v>
      </c>
      <c r="E202" s="202" t="s">
        <v>366</v>
      </c>
      <c r="F202" s="202" t="s">
        <v>367</v>
      </c>
      <c r="G202" s="200"/>
      <c r="H202" s="200"/>
      <c r="I202" s="203"/>
      <c r="J202" s="204">
        <f>BK202</f>
        <v>0</v>
      </c>
      <c r="K202" s="200"/>
      <c r="L202" s="205"/>
      <c r="M202" s="206"/>
      <c r="N202" s="207"/>
      <c r="O202" s="207"/>
      <c r="P202" s="208">
        <f>P203+P217+P221+P298+P332+P336+P359+P401+P431+P433</f>
        <v>0</v>
      </c>
      <c r="Q202" s="207"/>
      <c r="R202" s="208">
        <f>R203+R217+R221+R298+R332+R336+R359+R401+R431+R433</f>
        <v>2.1051295400000001</v>
      </c>
      <c r="S202" s="207"/>
      <c r="T202" s="209">
        <f>T203+T217+T221+T298+T332+T336+T359+T401+T431+T433</f>
        <v>0.01381197</v>
      </c>
      <c r="U202" s="12"/>
      <c r="V202" s="12"/>
      <c r="W202" s="12"/>
      <c r="X202" s="12"/>
      <c r="Y202" s="12"/>
      <c r="Z202" s="12"/>
      <c r="AA202" s="12"/>
      <c r="AB202" s="12"/>
      <c r="AC202" s="12"/>
      <c r="AD202" s="12"/>
      <c r="AE202" s="12"/>
      <c r="AR202" s="210" t="s">
        <v>81</v>
      </c>
      <c r="AT202" s="211" t="s">
        <v>71</v>
      </c>
      <c r="AU202" s="211" t="s">
        <v>72</v>
      </c>
      <c r="AY202" s="210" t="s">
        <v>295</v>
      </c>
      <c r="BK202" s="212">
        <f>BK203+BK217+BK221+BK298+BK332+BK336+BK359+BK401+BK431+BK433</f>
        <v>0</v>
      </c>
    </row>
    <row r="203" s="12" customFormat="1" ht="22.8" customHeight="1">
      <c r="A203" s="12"/>
      <c r="B203" s="199"/>
      <c r="C203" s="200"/>
      <c r="D203" s="201" t="s">
        <v>71</v>
      </c>
      <c r="E203" s="213" t="s">
        <v>1008</v>
      </c>
      <c r="F203" s="213" t="s">
        <v>1009</v>
      </c>
      <c r="G203" s="200"/>
      <c r="H203" s="200"/>
      <c r="I203" s="203"/>
      <c r="J203" s="214">
        <f>BK203</f>
        <v>0</v>
      </c>
      <c r="K203" s="200"/>
      <c r="L203" s="205"/>
      <c r="M203" s="206"/>
      <c r="N203" s="207"/>
      <c r="O203" s="207"/>
      <c r="P203" s="208">
        <f>SUM(P204:P216)</f>
        <v>0</v>
      </c>
      <c r="Q203" s="207"/>
      <c r="R203" s="208">
        <f>SUM(R204:R216)</f>
        <v>0.14634791999999999</v>
      </c>
      <c r="S203" s="207"/>
      <c r="T203" s="209">
        <f>SUM(T204:T216)</f>
        <v>0</v>
      </c>
      <c r="U203" s="12"/>
      <c r="V203" s="12"/>
      <c r="W203" s="12"/>
      <c r="X203" s="12"/>
      <c r="Y203" s="12"/>
      <c r="Z203" s="12"/>
      <c r="AA203" s="12"/>
      <c r="AB203" s="12"/>
      <c r="AC203" s="12"/>
      <c r="AD203" s="12"/>
      <c r="AE203" s="12"/>
      <c r="AR203" s="210" t="s">
        <v>81</v>
      </c>
      <c r="AT203" s="211" t="s">
        <v>71</v>
      </c>
      <c r="AU203" s="211" t="s">
        <v>79</v>
      </c>
      <c r="AY203" s="210" t="s">
        <v>295</v>
      </c>
      <c r="BK203" s="212">
        <f>SUM(BK204:BK216)</f>
        <v>0</v>
      </c>
    </row>
    <row r="204" s="2" customFormat="1" ht="37.8" customHeight="1">
      <c r="A204" s="40"/>
      <c r="B204" s="41"/>
      <c r="C204" s="215" t="s">
        <v>500</v>
      </c>
      <c r="D204" s="215" t="s">
        <v>298</v>
      </c>
      <c r="E204" s="216" t="s">
        <v>1290</v>
      </c>
      <c r="F204" s="217" t="s">
        <v>1291</v>
      </c>
      <c r="G204" s="218" t="s">
        <v>301</v>
      </c>
      <c r="H204" s="219">
        <v>13.35</v>
      </c>
      <c r="I204" s="220"/>
      <c r="J204" s="221">
        <f>ROUND(I204*H204,2)</f>
        <v>0</v>
      </c>
      <c r="K204" s="217" t="s">
        <v>302</v>
      </c>
      <c r="L204" s="46"/>
      <c r="M204" s="222" t="s">
        <v>21</v>
      </c>
      <c r="N204" s="223"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373</v>
      </c>
      <c r="AT204" s="226" t="s">
        <v>298</v>
      </c>
      <c r="AU204" s="226" t="s">
        <v>81</v>
      </c>
      <c r="AY204" s="19" t="s">
        <v>295</v>
      </c>
      <c r="BE204" s="227">
        <f>IF(N204="základní",J204,0)</f>
        <v>0</v>
      </c>
      <c r="BF204" s="227">
        <f>IF(N204="snížená",J204,0)</f>
        <v>0</v>
      </c>
      <c r="BG204" s="227">
        <f>IF(N204="zákl. přenesená",J204,0)</f>
        <v>0</v>
      </c>
      <c r="BH204" s="227">
        <f>IF(N204="sníž. přenesená",J204,0)</f>
        <v>0</v>
      </c>
      <c r="BI204" s="227">
        <f>IF(N204="nulová",J204,0)</f>
        <v>0</v>
      </c>
      <c r="BJ204" s="19" t="s">
        <v>79</v>
      </c>
      <c r="BK204" s="227">
        <f>ROUND(I204*H204,2)</f>
        <v>0</v>
      </c>
      <c r="BL204" s="19" t="s">
        <v>373</v>
      </c>
      <c r="BM204" s="226" t="s">
        <v>2766</v>
      </c>
    </row>
    <row r="205" s="2" customFormat="1">
      <c r="A205" s="40"/>
      <c r="B205" s="41"/>
      <c r="C205" s="42"/>
      <c r="D205" s="228" t="s">
        <v>305</v>
      </c>
      <c r="E205" s="42"/>
      <c r="F205" s="229" t="s">
        <v>1293</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305</v>
      </c>
      <c r="AU205" s="19" t="s">
        <v>81</v>
      </c>
    </row>
    <row r="206" s="13" customFormat="1">
      <c r="A206" s="13"/>
      <c r="B206" s="233"/>
      <c r="C206" s="234"/>
      <c r="D206" s="235" t="s">
        <v>307</v>
      </c>
      <c r="E206" s="236" t="s">
        <v>21</v>
      </c>
      <c r="F206" s="237" t="s">
        <v>2767</v>
      </c>
      <c r="G206" s="234"/>
      <c r="H206" s="236" t="s">
        <v>21</v>
      </c>
      <c r="I206" s="238"/>
      <c r="J206" s="234"/>
      <c r="K206" s="234"/>
      <c r="L206" s="239"/>
      <c r="M206" s="240"/>
      <c r="N206" s="241"/>
      <c r="O206" s="241"/>
      <c r="P206" s="241"/>
      <c r="Q206" s="241"/>
      <c r="R206" s="241"/>
      <c r="S206" s="241"/>
      <c r="T206" s="242"/>
      <c r="U206" s="13"/>
      <c r="V206" s="13"/>
      <c r="W206" s="13"/>
      <c r="X206" s="13"/>
      <c r="Y206" s="13"/>
      <c r="Z206" s="13"/>
      <c r="AA206" s="13"/>
      <c r="AB206" s="13"/>
      <c r="AC206" s="13"/>
      <c r="AD206" s="13"/>
      <c r="AE206" s="13"/>
      <c r="AT206" s="243" t="s">
        <v>307</v>
      </c>
      <c r="AU206" s="243" t="s">
        <v>81</v>
      </c>
      <c r="AV206" s="13" t="s">
        <v>79</v>
      </c>
      <c r="AW206" s="13" t="s">
        <v>33</v>
      </c>
      <c r="AX206" s="13" t="s">
        <v>72</v>
      </c>
      <c r="AY206" s="243" t="s">
        <v>295</v>
      </c>
    </row>
    <row r="207" s="14" customFormat="1">
      <c r="A207" s="14"/>
      <c r="B207" s="244"/>
      <c r="C207" s="245"/>
      <c r="D207" s="235" t="s">
        <v>307</v>
      </c>
      <c r="E207" s="246" t="s">
        <v>21</v>
      </c>
      <c r="F207" s="247" t="s">
        <v>2768</v>
      </c>
      <c r="G207" s="245"/>
      <c r="H207" s="248">
        <v>6.4500000000000002</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307</v>
      </c>
      <c r="AU207" s="254" t="s">
        <v>81</v>
      </c>
      <c r="AV207" s="14" t="s">
        <v>81</v>
      </c>
      <c r="AW207" s="14" t="s">
        <v>33</v>
      </c>
      <c r="AX207" s="14" t="s">
        <v>72</v>
      </c>
      <c r="AY207" s="254" t="s">
        <v>295</v>
      </c>
    </row>
    <row r="208" s="16" customFormat="1">
      <c r="A208" s="16"/>
      <c r="B208" s="270"/>
      <c r="C208" s="271"/>
      <c r="D208" s="235" t="s">
        <v>307</v>
      </c>
      <c r="E208" s="272" t="s">
        <v>21</v>
      </c>
      <c r="F208" s="273" t="s">
        <v>433</v>
      </c>
      <c r="G208" s="271"/>
      <c r="H208" s="274">
        <v>6.4500000000000002</v>
      </c>
      <c r="I208" s="275"/>
      <c r="J208" s="271"/>
      <c r="K208" s="271"/>
      <c r="L208" s="276"/>
      <c r="M208" s="277"/>
      <c r="N208" s="278"/>
      <c r="O208" s="278"/>
      <c r="P208" s="278"/>
      <c r="Q208" s="278"/>
      <c r="R208" s="278"/>
      <c r="S208" s="278"/>
      <c r="T208" s="279"/>
      <c r="U208" s="16"/>
      <c r="V208" s="16"/>
      <c r="W208" s="16"/>
      <c r="X208" s="16"/>
      <c r="Y208" s="16"/>
      <c r="Z208" s="16"/>
      <c r="AA208" s="16"/>
      <c r="AB208" s="16"/>
      <c r="AC208" s="16"/>
      <c r="AD208" s="16"/>
      <c r="AE208" s="16"/>
      <c r="AT208" s="280" t="s">
        <v>307</v>
      </c>
      <c r="AU208" s="280" t="s">
        <v>81</v>
      </c>
      <c r="AV208" s="16" t="s">
        <v>92</v>
      </c>
      <c r="AW208" s="16" t="s">
        <v>33</v>
      </c>
      <c r="AX208" s="16" t="s">
        <v>72</v>
      </c>
      <c r="AY208" s="280" t="s">
        <v>295</v>
      </c>
    </row>
    <row r="209" s="14" customFormat="1">
      <c r="A209" s="14"/>
      <c r="B209" s="244"/>
      <c r="C209" s="245"/>
      <c r="D209" s="235" t="s">
        <v>307</v>
      </c>
      <c r="E209" s="246" t="s">
        <v>21</v>
      </c>
      <c r="F209" s="247" t="s">
        <v>2531</v>
      </c>
      <c r="G209" s="245"/>
      <c r="H209" s="248">
        <v>2.9199999999999999</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307</v>
      </c>
      <c r="AU209" s="254" t="s">
        <v>81</v>
      </c>
      <c r="AV209" s="14" t="s">
        <v>81</v>
      </c>
      <c r="AW209" s="14" t="s">
        <v>33</v>
      </c>
      <c r="AX209" s="14" t="s">
        <v>72</v>
      </c>
      <c r="AY209" s="254" t="s">
        <v>295</v>
      </c>
    </row>
    <row r="210" s="14" customFormat="1">
      <c r="A210" s="14"/>
      <c r="B210" s="244"/>
      <c r="C210" s="245"/>
      <c r="D210" s="235" t="s">
        <v>307</v>
      </c>
      <c r="E210" s="246" t="s">
        <v>21</v>
      </c>
      <c r="F210" s="247" t="s">
        <v>2532</v>
      </c>
      <c r="G210" s="245"/>
      <c r="H210" s="248">
        <v>3.98</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307</v>
      </c>
      <c r="AU210" s="254" t="s">
        <v>81</v>
      </c>
      <c r="AV210" s="14" t="s">
        <v>81</v>
      </c>
      <c r="AW210" s="14" t="s">
        <v>33</v>
      </c>
      <c r="AX210" s="14" t="s">
        <v>72</v>
      </c>
      <c r="AY210" s="254" t="s">
        <v>295</v>
      </c>
    </row>
    <row r="211" s="16" customFormat="1">
      <c r="A211" s="16"/>
      <c r="B211" s="270"/>
      <c r="C211" s="271"/>
      <c r="D211" s="235" t="s">
        <v>307</v>
      </c>
      <c r="E211" s="272" t="s">
        <v>21</v>
      </c>
      <c r="F211" s="273" t="s">
        <v>433</v>
      </c>
      <c r="G211" s="271"/>
      <c r="H211" s="274">
        <v>6.9000000000000004</v>
      </c>
      <c r="I211" s="275"/>
      <c r="J211" s="271"/>
      <c r="K211" s="271"/>
      <c r="L211" s="276"/>
      <c r="M211" s="277"/>
      <c r="N211" s="278"/>
      <c r="O211" s="278"/>
      <c r="P211" s="278"/>
      <c r="Q211" s="278"/>
      <c r="R211" s="278"/>
      <c r="S211" s="278"/>
      <c r="T211" s="279"/>
      <c r="U211" s="16"/>
      <c r="V211" s="16"/>
      <c r="W211" s="16"/>
      <c r="X211" s="16"/>
      <c r="Y211" s="16"/>
      <c r="Z211" s="16"/>
      <c r="AA211" s="16"/>
      <c r="AB211" s="16"/>
      <c r="AC211" s="16"/>
      <c r="AD211" s="16"/>
      <c r="AE211" s="16"/>
      <c r="AT211" s="280" t="s">
        <v>307</v>
      </c>
      <c r="AU211" s="280" t="s">
        <v>81</v>
      </c>
      <c r="AV211" s="16" t="s">
        <v>92</v>
      </c>
      <c r="AW211" s="16" t="s">
        <v>33</v>
      </c>
      <c r="AX211" s="16" t="s">
        <v>72</v>
      </c>
      <c r="AY211" s="280" t="s">
        <v>295</v>
      </c>
    </row>
    <row r="212" s="15" customFormat="1">
      <c r="A212" s="15"/>
      <c r="B212" s="255"/>
      <c r="C212" s="256"/>
      <c r="D212" s="235" t="s">
        <v>307</v>
      </c>
      <c r="E212" s="257" t="s">
        <v>21</v>
      </c>
      <c r="F212" s="258" t="s">
        <v>312</v>
      </c>
      <c r="G212" s="256"/>
      <c r="H212" s="259">
        <v>13.35</v>
      </c>
      <c r="I212" s="260"/>
      <c r="J212" s="256"/>
      <c r="K212" s="256"/>
      <c r="L212" s="261"/>
      <c r="M212" s="262"/>
      <c r="N212" s="263"/>
      <c r="O212" s="263"/>
      <c r="P212" s="263"/>
      <c r="Q212" s="263"/>
      <c r="R212" s="263"/>
      <c r="S212" s="263"/>
      <c r="T212" s="264"/>
      <c r="U212" s="15"/>
      <c r="V212" s="15"/>
      <c r="W212" s="15"/>
      <c r="X212" s="15"/>
      <c r="Y212" s="15"/>
      <c r="Z212" s="15"/>
      <c r="AA212" s="15"/>
      <c r="AB212" s="15"/>
      <c r="AC212" s="15"/>
      <c r="AD212" s="15"/>
      <c r="AE212" s="15"/>
      <c r="AT212" s="265" t="s">
        <v>307</v>
      </c>
      <c r="AU212" s="265" t="s">
        <v>81</v>
      </c>
      <c r="AV212" s="15" t="s">
        <v>303</v>
      </c>
      <c r="AW212" s="15" t="s">
        <v>33</v>
      </c>
      <c r="AX212" s="15" t="s">
        <v>79</v>
      </c>
      <c r="AY212" s="265" t="s">
        <v>295</v>
      </c>
    </row>
    <row r="213" s="2" customFormat="1" ht="24.15" customHeight="1">
      <c r="A213" s="40"/>
      <c r="B213" s="41"/>
      <c r="C213" s="286" t="s">
        <v>506</v>
      </c>
      <c r="D213" s="286" t="s">
        <v>947</v>
      </c>
      <c r="E213" s="287" t="s">
        <v>1296</v>
      </c>
      <c r="F213" s="288" t="s">
        <v>1297</v>
      </c>
      <c r="G213" s="289" t="s">
        <v>301</v>
      </c>
      <c r="H213" s="290">
        <v>14.018000000000001</v>
      </c>
      <c r="I213" s="291"/>
      <c r="J213" s="292">
        <f>ROUND(I213*H213,2)</f>
        <v>0</v>
      </c>
      <c r="K213" s="288" t="s">
        <v>523</v>
      </c>
      <c r="L213" s="293"/>
      <c r="M213" s="294" t="s">
        <v>21</v>
      </c>
      <c r="N213" s="295" t="s">
        <v>43</v>
      </c>
      <c r="O213" s="86"/>
      <c r="P213" s="224">
        <f>O213*H213</f>
        <v>0</v>
      </c>
      <c r="Q213" s="224">
        <v>0.01044</v>
      </c>
      <c r="R213" s="224">
        <f>Q213*H213</f>
        <v>0.14634791999999999</v>
      </c>
      <c r="S213" s="224">
        <v>0</v>
      </c>
      <c r="T213" s="225">
        <f>S213*H213</f>
        <v>0</v>
      </c>
      <c r="U213" s="40"/>
      <c r="V213" s="40"/>
      <c r="W213" s="40"/>
      <c r="X213" s="40"/>
      <c r="Y213" s="40"/>
      <c r="Z213" s="40"/>
      <c r="AA213" s="40"/>
      <c r="AB213" s="40"/>
      <c r="AC213" s="40"/>
      <c r="AD213" s="40"/>
      <c r="AE213" s="40"/>
      <c r="AR213" s="226" t="s">
        <v>997</v>
      </c>
      <c r="AT213" s="226" t="s">
        <v>947</v>
      </c>
      <c r="AU213" s="226" t="s">
        <v>81</v>
      </c>
      <c r="AY213" s="19" t="s">
        <v>295</v>
      </c>
      <c r="BE213" s="227">
        <f>IF(N213="základní",J213,0)</f>
        <v>0</v>
      </c>
      <c r="BF213" s="227">
        <f>IF(N213="snížená",J213,0)</f>
        <v>0</v>
      </c>
      <c r="BG213" s="227">
        <f>IF(N213="zákl. přenesená",J213,0)</f>
        <v>0</v>
      </c>
      <c r="BH213" s="227">
        <f>IF(N213="sníž. přenesená",J213,0)</f>
        <v>0</v>
      </c>
      <c r="BI213" s="227">
        <f>IF(N213="nulová",J213,0)</f>
        <v>0</v>
      </c>
      <c r="BJ213" s="19" t="s">
        <v>79</v>
      </c>
      <c r="BK213" s="227">
        <f>ROUND(I213*H213,2)</f>
        <v>0</v>
      </c>
      <c r="BL213" s="19" t="s">
        <v>373</v>
      </c>
      <c r="BM213" s="226" t="s">
        <v>2769</v>
      </c>
    </row>
    <row r="214" s="14" customFormat="1">
      <c r="A214" s="14"/>
      <c r="B214" s="244"/>
      <c r="C214" s="245"/>
      <c r="D214" s="235" t="s">
        <v>307</v>
      </c>
      <c r="E214" s="245"/>
      <c r="F214" s="247" t="s">
        <v>2770</v>
      </c>
      <c r="G214" s="245"/>
      <c r="H214" s="248">
        <v>14.018000000000001</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307</v>
      </c>
      <c r="AU214" s="254" t="s">
        <v>81</v>
      </c>
      <c r="AV214" s="14" t="s">
        <v>81</v>
      </c>
      <c r="AW214" s="14" t="s">
        <v>4</v>
      </c>
      <c r="AX214" s="14" t="s">
        <v>79</v>
      </c>
      <c r="AY214" s="254" t="s">
        <v>295</v>
      </c>
    </row>
    <row r="215" s="2" customFormat="1" ht="49.05" customHeight="1">
      <c r="A215" s="40"/>
      <c r="B215" s="41"/>
      <c r="C215" s="215" t="s">
        <v>511</v>
      </c>
      <c r="D215" s="215" t="s">
        <v>298</v>
      </c>
      <c r="E215" s="216" t="s">
        <v>1020</v>
      </c>
      <c r="F215" s="217" t="s">
        <v>1021</v>
      </c>
      <c r="G215" s="218" t="s">
        <v>348</v>
      </c>
      <c r="H215" s="219">
        <v>0.14599999999999999</v>
      </c>
      <c r="I215" s="220"/>
      <c r="J215" s="221">
        <f>ROUND(I215*H215,2)</f>
        <v>0</v>
      </c>
      <c r="K215" s="217" t="s">
        <v>302</v>
      </c>
      <c r="L215" s="46"/>
      <c r="M215" s="222" t="s">
        <v>21</v>
      </c>
      <c r="N215" s="223" t="s">
        <v>43</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373</v>
      </c>
      <c r="AT215" s="226" t="s">
        <v>298</v>
      </c>
      <c r="AU215" s="226" t="s">
        <v>81</v>
      </c>
      <c r="AY215" s="19" t="s">
        <v>295</v>
      </c>
      <c r="BE215" s="227">
        <f>IF(N215="základní",J215,0)</f>
        <v>0</v>
      </c>
      <c r="BF215" s="227">
        <f>IF(N215="snížená",J215,0)</f>
        <v>0</v>
      </c>
      <c r="BG215" s="227">
        <f>IF(N215="zákl. přenesená",J215,0)</f>
        <v>0</v>
      </c>
      <c r="BH215" s="227">
        <f>IF(N215="sníž. přenesená",J215,0)</f>
        <v>0</v>
      </c>
      <c r="BI215" s="227">
        <f>IF(N215="nulová",J215,0)</f>
        <v>0</v>
      </c>
      <c r="BJ215" s="19" t="s">
        <v>79</v>
      </c>
      <c r="BK215" s="227">
        <f>ROUND(I215*H215,2)</f>
        <v>0</v>
      </c>
      <c r="BL215" s="19" t="s">
        <v>373</v>
      </c>
      <c r="BM215" s="226" t="s">
        <v>2771</v>
      </c>
    </row>
    <row r="216" s="2" customFormat="1">
      <c r="A216" s="40"/>
      <c r="B216" s="41"/>
      <c r="C216" s="42"/>
      <c r="D216" s="228" t="s">
        <v>305</v>
      </c>
      <c r="E216" s="42"/>
      <c r="F216" s="229" t="s">
        <v>1023</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305</v>
      </c>
      <c r="AU216" s="19" t="s">
        <v>81</v>
      </c>
    </row>
    <row r="217" s="12" customFormat="1" ht="22.8" customHeight="1">
      <c r="A217" s="12"/>
      <c r="B217" s="199"/>
      <c r="C217" s="200"/>
      <c r="D217" s="201" t="s">
        <v>71</v>
      </c>
      <c r="E217" s="213" t="s">
        <v>498</v>
      </c>
      <c r="F217" s="213" t="s">
        <v>499</v>
      </c>
      <c r="G217" s="200"/>
      <c r="H217" s="200"/>
      <c r="I217" s="203"/>
      <c r="J217" s="214">
        <f>BK217</f>
        <v>0</v>
      </c>
      <c r="K217" s="200"/>
      <c r="L217" s="205"/>
      <c r="M217" s="206"/>
      <c r="N217" s="207"/>
      <c r="O217" s="207"/>
      <c r="P217" s="208">
        <f>SUM(P218:P220)</f>
        <v>0</v>
      </c>
      <c r="Q217" s="207"/>
      <c r="R217" s="208">
        <f>SUM(R218:R220)</f>
        <v>0</v>
      </c>
      <c r="S217" s="207"/>
      <c r="T217" s="209">
        <f>SUM(T218:T220)</f>
        <v>0</v>
      </c>
      <c r="U217" s="12"/>
      <c r="V217" s="12"/>
      <c r="W217" s="12"/>
      <c r="X217" s="12"/>
      <c r="Y217" s="12"/>
      <c r="Z217" s="12"/>
      <c r="AA217" s="12"/>
      <c r="AB217" s="12"/>
      <c r="AC217" s="12"/>
      <c r="AD217" s="12"/>
      <c r="AE217" s="12"/>
      <c r="AR217" s="210" t="s">
        <v>81</v>
      </c>
      <c r="AT217" s="211" t="s">
        <v>71</v>
      </c>
      <c r="AU217" s="211" t="s">
        <v>79</v>
      </c>
      <c r="AY217" s="210" t="s">
        <v>295</v>
      </c>
      <c r="BK217" s="212">
        <f>SUM(BK218:BK220)</f>
        <v>0</v>
      </c>
    </row>
    <row r="218" s="2" customFormat="1" ht="16.5" customHeight="1">
      <c r="A218" s="40"/>
      <c r="B218" s="41"/>
      <c r="C218" s="215" t="s">
        <v>7</v>
      </c>
      <c r="D218" s="215" t="s">
        <v>298</v>
      </c>
      <c r="E218" s="216" t="s">
        <v>1301</v>
      </c>
      <c r="F218" s="217" t="s">
        <v>2414</v>
      </c>
      <c r="G218" s="218" t="s">
        <v>1303</v>
      </c>
      <c r="H218" s="219">
        <v>1</v>
      </c>
      <c r="I218" s="220"/>
      <c r="J218" s="221">
        <f>ROUND(I218*H218,2)</f>
        <v>0</v>
      </c>
      <c r="K218" s="217" t="s">
        <v>523</v>
      </c>
      <c r="L218" s="46"/>
      <c r="M218" s="222" t="s">
        <v>21</v>
      </c>
      <c r="N218" s="223" t="s">
        <v>43</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303</v>
      </c>
      <c r="AT218" s="226" t="s">
        <v>298</v>
      </c>
      <c r="AU218" s="226" t="s">
        <v>81</v>
      </c>
      <c r="AY218" s="19" t="s">
        <v>295</v>
      </c>
      <c r="BE218" s="227">
        <f>IF(N218="základní",J218,0)</f>
        <v>0</v>
      </c>
      <c r="BF218" s="227">
        <f>IF(N218="snížená",J218,0)</f>
        <v>0</v>
      </c>
      <c r="BG218" s="227">
        <f>IF(N218="zákl. přenesená",J218,0)</f>
        <v>0</v>
      </c>
      <c r="BH218" s="227">
        <f>IF(N218="sníž. přenesená",J218,0)</f>
        <v>0</v>
      </c>
      <c r="BI218" s="227">
        <f>IF(N218="nulová",J218,0)</f>
        <v>0</v>
      </c>
      <c r="BJ218" s="19" t="s">
        <v>79</v>
      </c>
      <c r="BK218" s="227">
        <f>ROUND(I218*H218,2)</f>
        <v>0</v>
      </c>
      <c r="BL218" s="19" t="s">
        <v>303</v>
      </c>
      <c r="BM218" s="226" t="s">
        <v>2772</v>
      </c>
    </row>
    <row r="219" s="14" customFormat="1">
      <c r="A219" s="14"/>
      <c r="B219" s="244"/>
      <c r="C219" s="245"/>
      <c r="D219" s="235" t="s">
        <v>307</v>
      </c>
      <c r="E219" s="246" t="s">
        <v>21</v>
      </c>
      <c r="F219" s="247" t="s">
        <v>2416</v>
      </c>
      <c r="G219" s="245"/>
      <c r="H219" s="248">
        <v>1</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307</v>
      </c>
      <c r="AU219" s="254" t="s">
        <v>81</v>
      </c>
      <c r="AV219" s="14" t="s">
        <v>81</v>
      </c>
      <c r="AW219" s="14" t="s">
        <v>33</v>
      </c>
      <c r="AX219" s="14" t="s">
        <v>72</v>
      </c>
      <c r="AY219" s="254" t="s">
        <v>295</v>
      </c>
    </row>
    <row r="220" s="15" customFormat="1">
      <c r="A220" s="15"/>
      <c r="B220" s="255"/>
      <c r="C220" s="256"/>
      <c r="D220" s="235" t="s">
        <v>307</v>
      </c>
      <c r="E220" s="257" t="s">
        <v>21</v>
      </c>
      <c r="F220" s="258" t="s">
        <v>312</v>
      </c>
      <c r="G220" s="256"/>
      <c r="H220" s="259">
        <v>1</v>
      </c>
      <c r="I220" s="260"/>
      <c r="J220" s="256"/>
      <c r="K220" s="256"/>
      <c r="L220" s="261"/>
      <c r="M220" s="262"/>
      <c r="N220" s="263"/>
      <c r="O220" s="263"/>
      <c r="P220" s="263"/>
      <c r="Q220" s="263"/>
      <c r="R220" s="263"/>
      <c r="S220" s="263"/>
      <c r="T220" s="264"/>
      <c r="U220" s="15"/>
      <c r="V220" s="15"/>
      <c r="W220" s="15"/>
      <c r="X220" s="15"/>
      <c r="Y220" s="15"/>
      <c r="Z220" s="15"/>
      <c r="AA220" s="15"/>
      <c r="AB220" s="15"/>
      <c r="AC220" s="15"/>
      <c r="AD220" s="15"/>
      <c r="AE220" s="15"/>
      <c r="AT220" s="265" t="s">
        <v>307</v>
      </c>
      <c r="AU220" s="265" t="s">
        <v>81</v>
      </c>
      <c r="AV220" s="15" t="s">
        <v>303</v>
      </c>
      <c r="AW220" s="15" t="s">
        <v>33</v>
      </c>
      <c r="AX220" s="15" t="s">
        <v>79</v>
      </c>
      <c r="AY220" s="265" t="s">
        <v>295</v>
      </c>
    </row>
    <row r="221" s="12" customFormat="1" ht="22.8" customHeight="1">
      <c r="A221" s="12"/>
      <c r="B221" s="199"/>
      <c r="C221" s="200"/>
      <c r="D221" s="201" t="s">
        <v>71</v>
      </c>
      <c r="E221" s="213" t="s">
        <v>380</v>
      </c>
      <c r="F221" s="213" t="s">
        <v>381</v>
      </c>
      <c r="G221" s="200"/>
      <c r="H221" s="200"/>
      <c r="I221" s="203"/>
      <c r="J221" s="214">
        <f>BK221</f>
        <v>0</v>
      </c>
      <c r="K221" s="200"/>
      <c r="L221" s="205"/>
      <c r="M221" s="206"/>
      <c r="N221" s="207"/>
      <c r="O221" s="207"/>
      <c r="P221" s="208">
        <f>SUM(P222:P297)</f>
        <v>0</v>
      </c>
      <c r="Q221" s="207"/>
      <c r="R221" s="208">
        <f>SUM(R222:R297)</f>
        <v>1.0224615000000001</v>
      </c>
      <c r="S221" s="207"/>
      <c r="T221" s="209">
        <f>SUM(T222:T297)</f>
        <v>0</v>
      </c>
      <c r="U221" s="12"/>
      <c r="V221" s="12"/>
      <c r="W221" s="12"/>
      <c r="X221" s="12"/>
      <c r="Y221" s="12"/>
      <c r="Z221" s="12"/>
      <c r="AA221" s="12"/>
      <c r="AB221" s="12"/>
      <c r="AC221" s="12"/>
      <c r="AD221" s="12"/>
      <c r="AE221" s="12"/>
      <c r="AR221" s="210" t="s">
        <v>81</v>
      </c>
      <c r="AT221" s="211" t="s">
        <v>71</v>
      </c>
      <c r="AU221" s="211" t="s">
        <v>79</v>
      </c>
      <c r="AY221" s="210" t="s">
        <v>295</v>
      </c>
      <c r="BK221" s="212">
        <f>SUM(BK222:BK297)</f>
        <v>0</v>
      </c>
    </row>
    <row r="222" s="2" customFormat="1" ht="55.5" customHeight="1">
      <c r="A222" s="40"/>
      <c r="B222" s="41"/>
      <c r="C222" s="215" t="s">
        <v>520</v>
      </c>
      <c r="D222" s="215" t="s">
        <v>298</v>
      </c>
      <c r="E222" s="216" t="s">
        <v>1312</v>
      </c>
      <c r="F222" s="217" t="s">
        <v>1313</v>
      </c>
      <c r="G222" s="218" t="s">
        <v>301</v>
      </c>
      <c r="H222" s="219">
        <v>5.75</v>
      </c>
      <c r="I222" s="220"/>
      <c r="J222" s="221">
        <f>ROUND(I222*H222,2)</f>
        <v>0</v>
      </c>
      <c r="K222" s="217" t="s">
        <v>302</v>
      </c>
      <c r="L222" s="46"/>
      <c r="M222" s="222" t="s">
        <v>21</v>
      </c>
      <c r="N222" s="223" t="s">
        <v>43</v>
      </c>
      <c r="O222" s="86"/>
      <c r="P222" s="224">
        <f>O222*H222</f>
        <v>0</v>
      </c>
      <c r="Q222" s="224">
        <v>0.025389999999999999</v>
      </c>
      <c r="R222" s="224">
        <f>Q222*H222</f>
        <v>0.1459925</v>
      </c>
      <c r="S222" s="224">
        <v>0</v>
      </c>
      <c r="T222" s="225">
        <f>S222*H222</f>
        <v>0</v>
      </c>
      <c r="U222" s="40"/>
      <c r="V222" s="40"/>
      <c r="W222" s="40"/>
      <c r="X222" s="40"/>
      <c r="Y222" s="40"/>
      <c r="Z222" s="40"/>
      <c r="AA222" s="40"/>
      <c r="AB222" s="40"/>
      <c r="AC222" s="40"/>
      <c r="AD222" s="40"/>
      <c r="AE222" s="40"/>
      <c r="AR222" s="226" t="s">
        <v>373</v>
      </c>
      <c r="AT222" s="226" t="s">
        <v>298</v>
      </c>
      <c r="AU222" s="226" t="s">
        <v>81</v>
      </c>
      <c r="AY222" s="19" t="s">
        <v>295</v>
      </c>
      <c r="BE222" s="227">
        <f>IF(N222="základní",J222,0)</f>
        <v>0</v>
      </c>
      <c r="BF222" s="227">
        <f>IF(N222="snížená",J222,0)</f>
        <v>0</v>
      </c>
      <c r="BG222" s="227">
        <f>IF(N222="zákl. přenesená",J222,0)</f>
        <v>0</v>
      </c>
      <c r="BH222" s="227">
        <f>IF(N222="sníž. přenesená",J222,0)</f>
        <v>0</v>
      </c>
      <c r="BI222" s="227">
        <f>IF(N222="nulová",J222,0)</f>
        <v>0</v>
      </c>
      <c r="BJ222" s="19" t="s">
        <v>79</v>
      </c>
      <c r="BK222" s="227">
        <f>ROUND(I222*H222,2)</f>
        <v>0</v>
      </c>
      <c r="BL222" s="19" t="s">
        <v>373</v>
      </c>
      <c r="BM222" s="226" t="s">
        <v>2773</v>
      </c>
    </row>
    <row r="223" s="2" customFormat="1">
      <c r="A223" s="40"/>
      <c r="B223" s="41"/>
      <c r="C223" s="42"/>
      <c r="D223" s="228" t="s">
        <v>305</v>
      </c>
      <c r="E223" s="42"/>
      <c r="F223" s="229" t="s">
        <v>1315</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305</v>
      </c>
      <c r="AU223" s="19" t="s">
        <v>81</v>
      </c>
    </row>
    <row r="224" s="13" customFormat="1">
      <c r="A224" s="13"/>
      <c r="B224" s="233"/>
      <c r="C224" s="234"/>
      <c r="D224" s="235" t="s">
        <v>307</v>
      </c>
      <c r="E224" s="236" t="s">
        <v>21</v>
      </c>
      <c r="F224" s="237" t="s">
        <v>1316</v>
      </c>
      <c r="G224" s="234"/>
      <c r="H224" s="236" t="s">
        <v>21</v>
      </c>
      <c r="I224" s="238"/>
      <c r="J224" s="234"/>
      <c r="K224" s="234"/>
      <c r="L224" s="239"/>
      <c r="M224" s="240"/>
      <c r="N224" s="241"/>
      <c r="O224" s="241"/>
      <c r="P224" s="241"/>
      <c r="Q224" s="241"/>
      <c r="R224" s="241"/>
      <c r="S224" s="241"/>
      <c r="T224" s="242"/>
      <c r="U224" s="13"/>
      <c r="V224" s="13"/>
      <c r="W224" s="13"/>
      <c r="X224" s="13"/>
      <c r="Y224" s="13"/>
      <c r="Z224" s="13"/>
      <c r="AA224" s="13"/>
      <c r="AB224" s="13"/>
      <c r="AC224" s="13"/>
      <c r="AD224" s="13"/>
      <c r="AE224" s="13"/>
      <c r="AT224" s="243" t="s">
        <v>307</v>
      </c>
      <c r="AU224" s="243" t="s">
        <v>81</v>
      </c>
      <c r="AV224" s="13" t="s">
        <v>79</v>
      </c>
      <c r="AW224" s="13" t="s">
        <v>33</v>
      </c>
      <c r="AX224" s="13" t="s">
        <v>72</v>
      </c>
      <c r="AY224" s="243" t="s">
        <v>295</v>
      </c>
    </row>
    <row r="225" s="14" customFormat="1">
      <c r="A225" s="14"/>
      <c r="B225" s="244"/>
      <c r="C225" s="245"/>
      <c r="D225" s="235" t="s">
        <v>307</v>
      </c>
      <c r="E225" s="246" t="s">
        <v>21</v>
      </c>
      <c r="F225" s="247" t="s">
        <v>2418</v>
      </c>
      <c r="G225" s="245"/>
      <c r="H225" s="248">
        <v>5.75</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307</v>
      </c>
      <c r="AU225" s="254" t="s">
        <v>81</v>
      </c>
      <c r="AV225" s="14" t="s">
        <v>81</v>
      </c>
      <c r="AW225" s="14" t="s">
        <v>33</v>
      </c>
      <c r="AX225" s="14" t="s">
        <v>72</v>
      </c>
      <c r="AY225" s="254" t="s">
        <v>295</v>
      </c>
    </row>
    <row r="226" s="15" customFormat="1">
      <c r="A226" s="15"/>
      <c r="B226" s="255"/>
      <c r="C226" s="256"/>
      <c r="D226" s="235" t="s">
        <v>307</v>
      </c>
      <c r="E226" s="257" t="s">
        <v>21</v>
      </c>
      <c r="F226" s="258" t="s">
        <v>312</v>
      </c>
      <c r="G226" s="256"/>
      <c r="H226" s="259">
        <v>5.75</v>
      </c>
      <c r="I226" s="260"/>
      <c r="J226" s="256"/>
      <c r="K226" s="256"/>
      <c r="L226" s="261"/>
      <c r="M226" s="262"/>
      <c r="N226" s="263"/>
      <c r="O226" s="263"/>
      <c r="P226" s="263"/>
      <c r="Q226" s="263"/>
      <c r="R226" s="263"/>
      <c r="S226" s="263"/>
      <c r="T226" s="264"/>
      <c r="U226" s="15"/>
      <c r="V226" s="15"/>
      <c r="W226" s="15"/>
      <c r="X226" s="15"/>
      <c r="Y226" s="15"/>
      <c r="Z226" s="15"/>
      <c r="AA226" s="15"/>
      <c r="AB226" s="15"/>
      <c r="AC226" s="15"/>
      <c r="AD226" s="15"/>
      <c r="AE226" s="15"/>
      <c r="AT226" s="265" t="s">
        <v>307</v>
      </c>
      <c r="AU226" s="265" t="s">
        <v>81</v>
      </c>
      <c r="AV226" s="15" t="s">
        <v>303</v>
      </c>
      <c r="AW226" s="15" t="s">
        <v>33</v>
      </c>
      <c r="AX226" s="15" t="s">
        <v>79</v>
      </c>
      <c r="AY226" s="265" t="s">
        <v>295</v>
      </c>
    </row>
    <row r="227" s="2" customFormat="1" ht="55.5" customHeight="1">
      <c r="A227" s="40"/>
      <c r="B227" s="41"/>
      <c r="C227" s="215" t="s">
        <v>525</v>
      </c>
      <c r="D227" s="215" t="s">
        <v>298</v>
      </c>
      <c r="E227" s="216" t="s">
        <v>1330</v>
      </c>
      <c r="F227" s="217" t="s">
        <v>1331</v>
      </c>
      <c r="G227" s="218" t="s">
        <v>301</v>
      </c>
      <c r="H227" s="219">
        <v>8.5</v>
      </c>
      <c r="I227" s="220"/>
      <c r="J227" s="221">
        <f>ROUND(I227*H227,2)</f>
        <v>0</v>
      </c>
      <c r="K227" s="217" t="s">
        <v>302</v>
      </c>
      <c r="L227" s="46"/>
      <c r="M227" s="222" t="s">
        <v>21</v>
      </c>
      <c r="N227" s="223" t="s">
        <v>43</v>
      </c>
      <c r="O227" s="86"/>
      <c r="P227" s="224">
        <f>O227*H227</f>
        <v>0</v>
      </c>
      <c r="Q227" s="224">
        <v>0.056890000000000003</v>
      </c>
      <c r="R227" s="224">
        <f>Q227*H227</f>
        <v>0.48356500000000002</v>
      </c>
      <c r="S227" s="224">
        <v>0</v>
      </c>
      <c r="T227" s="225">
        <f>S227*H227</f>
        <v>0</v>
      </c>
      <c r="U227" s="40"/>
      <c r="V227" s="40"/>
      <c r="W227" s="40"/>
      <c r="X227" s="40"/>
      <c r="Y227" s="40"/>
      <c r="Z227" s="40"/>
      <c r="AA227" s="40"/>
      <c r="AB227" s="40"/>
      <c r="AC227" s="40"/>
      <c r="AD227" s="40"/>
      <c r="AE227" s="40"/>
      <c r="AR227" s="226" t="s">
        <v>373</v>
      </c>
      <c r="AT227" s="226" t="s">
        <v>298</v>
      </c>
      <c r="AU227" s="226" t="s">
        <v>81</v>
      </c>
      <c r="AY227" s="19" t="s">
        <v>295</v>
      </c>
      <c r="BE227" s="227">
        <f>IF(N227="základní",J227,0)</f>
        <v>0</v>
      </c>
      <c r="BF227" s="227">
        <f>IF(N227="snížená",J227,0)</f>
        <v>0</v>
      </c>
      <c r="BG227" s="227">
        <f>IF(N227="zákl. přenesená",J227,0)</f>
        <v>0</v>
      </c>
      <c r="BH227" s="227">
        <f>IF(N227="sníž. přenesená",J227,0)</f>
        <v>0</v>
      </c>
      <c r="BI227" s="227">
        <f>IF(N227="nulová",J227,0)</f>
        <v>0</v>
      </c>
      <c r="BJ227" s="19" t="s">
        <v>79</v>
      </c>
      <c r="BK227" s="227">
        <f>ROUND(I227*H227,2)</f>
        <v>0</v>
      </c>
      <c r="BL227" s="19" t="s">
        <v>373</v>
      </c>
      <c r="BM227" s="226" t="s">
        <v>2774</v>
      </c>
    </row>
    <row r="228" s="2" customFormat="1">
      <c r="A228" s="40"/>
      <c r="B228" s="41"/>
      <c r="C228" s="42"/>
      <c r="D228" s="228" t="s">
        <v>305</v>
      </c>
      <c r="E228" s="42"/>
      <c r="F228" s="229" t="s">
        <v>1333</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305</v>
      </c>
      <c r="AU228" s="19" t="s">
        <v>81</v>
      </c>
    </row>
    <row r="229" s="13" customFormat="1">
      <c r="A229" s="13"/>
      <c r="B229" s="233"/>
      <c r="C229" s="234"/>
      <c r="D229" s="235" t="s">
        <v>307</v>
      </c>
      <c r="E229" s="236" t="s">
        <v>21</v>
      </c>
      <c r="F229" s="237" t="s">
        <v>1334</v>
      </c>
      <c r="G229" s="234"/>
      <c r="H229" s="236" t="s">
        <v>21</v>
      </c>
      <c r="I229" s="238"/>
      <c r="J229" s="234"/>
      <c r="K229" s="234"/>
      <c r="L229" s="239"/>
      <c r="M229" s="240"/>
      <c r="N229" s="241"/>
      <c r="O229" s="241"/>
      <c r="P229" s="241"/>
      <c r="Q229" s="241"/>
      <c r="R229" s="241"/>
      <c r="S229" s="241"/>
      <c r="T229" s="242"/>
      <c r="U229" s="13"/>
      <c r="V229" s="13"/>
      <c r="W229" s="13"/>
      <c r="X229" s="13"/>
      <c r="Y229" s="13"/>
      <c r="Z229" s="13"/>
      <c r="AA229" s="13"/>
      <c r="AB229" s="13"/>
      <c r="AC229" s="13"/>
      <c r="AD229" s="13"/>
      <c r="AE229" s="13"/>
      <c r="AT229" s="243" t="s">
        <v>307</v>
      </c>
      <c r="AU229" s="243" t="s">
        <v>81</v>
      </c>
      <c r="AV229" s="13" t="s">
        <v>79</v>
      </c>
      <c r="AW229" s="13" t="s">
        <v>33</v>
      </c>
      <c r="AX229" s="13" t="s">
        <v>72</v>
      </c>
      <c r="AY229" s="243" t="s">
        <v>295</v>
      </c>
    </row>
    <row r="230" s="14" customFormat="1">
      <c r="A230" s="14"/>
      <c r="B230" s="244"/>
      <c r="C230" s="245"/>
      <c r="D230" s="235" t="s">
        <v>307</v>
      </c>
      <c r="E230" s="246" t="s">
        <v>21</v>
      </c>
      <c r="F230" s="247" t="s">
        <v>2569</v>
      </c>
      <c r="G230" s="245"/>
      <c r="H230" s="248">
        <v>8.5</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307</v>
      </c>
      <c r="AU230" s="254" t="s">
        <v>81</v>
      </c>
      <c r="AV230" s="14" t="s">
        <v>81</v>
      </c>
      <c r="AW230" s="14" t="s">
        <v>33</v>
      </c>
      <c r="AX230" s="14" t="s">
        <v>72</v>
      </c>
      <c r="AY230" s="254" t="s">
        <v>295</v>
      </c>
    </row>
    <row r="231" s="15" customFormat="1">
      <c r="A231" s="15"/>
      <c r="B231" s="255"/>
      <c r="C231" s="256"/>
      <c r="D231" s="235" t="s">
        <v>307</v>
      </c>
      <c r="E231" s="257" t="s">
        <v>21</v>
      </c>
      <c r="F231" s="258" t="s">
        <v>312</v>
      </c>
      <c r="G231" s="256"/>
      <c r="H231" s="259">
        <v>8.5</v>
      </c>
      <c r="I231" s="260"/>
      <c r="J231" s="256"/>
      <c r="K231" s="256"/>
      <c r="L231" s="261"/>
      <c r="M231" s="262"/>
      <c r="N231" s="263"/>
      <c r="O231" s="263"/>
      <c r="P231" s="263"/>
      <c r="Q231" s="263"/>
      <c r="R231" s="263"/>
      <c r="S231" s="263"/>
      <c r="T231" s="264"/>
      <c r="U231" s="15"/>
      <c r="V231" s="15"/>
      <c r="W231" s="15"/>
      <c r="X231" s="15"/>
      <c r="Y231" s="15"/>
      <c r="Z231" s="15"/>
      <c r="AA231" s="15"/>
      <c r="AB231" s="15"/>
      <c r="AC231" s="15"/>
      <c r="AD231" s="15"/>
      <c r="AE231" s="15"/>
      <c r="AT231" s="265" t="s">
        <v>307</v>
      </c>
      <c r="AU231" s="265" t="s">
        <v>81</v>
      </c>
      <c r="AV231" s="15" t="s">
        <v>303</v>
      </c>
      <c r="AW231" s="15" t="s">
        <v>33</v>
      </c>
      <c r="AX231" s="15" t="s">
        <v>79</v>
      </c>
      <c r="AY231" s="265" t="s">
        <v>295</v>
      </c>
    </row>
    <row r="232" s="2" customFormat="1" ht="44.25" customHeight="1">
      <c r="A232" s="40"/>
      <c r="B232" s="41"/>
      <c r="C232" s="215" t="s">
        <v>532</v>
      </c>
      <c r="D232" s="215" t="s">
        <v>298</v>
      </c>
      <c r="E232" s="216" t="s">
        <v>1337</v>
      </c>
      <c r="F232" s="217" t="s">
        <v>1338</v>
      </c>
      <c r="G232" s="218" t="s">
        <v>328</v>
      </c>
      <c r="H232" s="219">
        <v>1.5</v>
      </c>
      <c r="I232" s="220"/>
      <c r="J232" s="221">
        <f>ROUND(I232*H232,2)</f>
        <v>0</v>
      </c>
      <c r="K232" s="217" t="s">
        <v>302</v>
      </c>
      <c r="L232" s="46"/>
      <c r="M232" s="222" t="s">
        <v>21</v>
      </c>
      <c r="N232" s="223" t="s">
        <v>43</v>
      </c>
      <c r="O232" s="86"/>
      <c r="P232" s="224">
        <f>O232*H232</f>
        <v>0</v>
      </c>
      <c r="Q232" s="224">
        <v>0.00092000000000000003</v>
      </c>
      <c r="R232" s="224">
        <f>Q232*H232</f>
        <v>0.0013800000000000002</v>
      </c>
      <c r="S232" s="224">
        <v>0</v>
      </c>
      <c r="T232" s="225">
        <f>S232*H232</f>
        <v>0</v>
      </c>
      <c r="U232" s="40"/>
      <c r="V232" s="40"/>
      <c r="W232" s="40"/>
      <c r="X232" s="40"/>
      <c r="Y232" s="40"/>
      <c r="Z232" s="40"/>
      <c r="AA232" s="40"/>
      <c r="AB232" s="40"/>
      <c r="AC232" s="40"/>
      <c r="AD232" s="40"/>
      <c r="AE232" s="40"/>
      <c r="AR232" s="226" t="s">
        <v>373</v>
      </c>
      <c r="AT232" s="226" t="s">
        <v>298</v>
      </c>
      <c r="AU232" s="226" t="s">
        <v>81</v>
      </c>
      <c r="AY232" s="19" t="s">
        <v>295</v>
      </c>
      <c r="BE232" s="227">
        <f>IF(N232="základní",J232,0)</f>
        <v>0</v>
      </c>
      <c r="BF232" s="227">
        <f>IF(N232="snížená",J232,0)</f>
        <v>0</v>
      </c>
      <c r="BG232" s="227">
        <f>IF(N232="zákl. přenesená",J232,0)</f>
        <v>0</v>
      </c>
      <c r="BH232" s="227">
        <f>IF(N232="sníž. přenesená",J232,0)</f>
        <v>0</v>
      </c>
      <c r="BI232" s="227">
        <f>IF(N232="nulová",J232,0)</f>
        <v>0</v>
      </c>
      <c r="BJ232" s="19" t="s">
        <v>79</v>
      </c>
      <c r="BK232" s="227">
        <f>ROUND(I232*H232,2)</f>
        <v>0</v>
      </c>
      <c r="BL232" s="19" t="s">
        <v>373</v>
      </c>
      <c r="BM232" s="226" t="s">
        <v>2775</v>
      </c>
    </row>
    <row r="233" s="2" customFormat="1">
      <c r="A233" s="40"/>
      <c r="B233" s="41"/>
      <c r="C233" s="42"/>
      <c r="D233" s="228" t="s">
        <v>305</v>
      </c>
      <c r="E233" s="42"/>
      <c r="F233" s="229" t="s">
        <v>1340</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305</v>
      </c>
      <c r="AU233" s="19" t="s">
        <v>81</v>
      </c>
    </row>
    <row r="234" s="13" customFormat="1">
      <c r="A234" s="13"/>
      <c r="B234" s="233"/>
      <c r="C234" s="234"/>
      <c r="D234" s="235" t="s">
        <v>307</v>
      </c>
      <c r="E234" s="236" t="s">
        <v>21</v>
      </c>
      <c r="F234" s="237" t="s">
        <v>1341</v>
      </c>
      <c r="G234" s="234"/>
      <c r="H234" s="236" t="s">
        <v>21</v>
      </c>
      <c r="I234" s="238"/>
      <c r="J234" s="234"/>
      <c r="K234" s="234"/>
      <c r="L234" s="239"/>
      <c r="M234" s="240"/>
      <c r="N234" s="241"/>
      <c r="O234" s="241"/>
      <c r="P234" s="241"/>
      <c r="Q234" s="241"/>
      <c r="R234" s="241"/>
      <c r="S234" s="241"/>
      <c r="T234" s="242"/>
      <c r="U234" s="13"/>
      <c r="V234" s="13"/>
      <c r="W234" s="13"/>
      <c r="X234" s="13"/>
      <c r="Y234" s="13"/>
      <c r="Z234" s="13"/>
      <c r="AA234" s="13"/>
      <c r="AB234" s="13"/>
      <c r="AC234" s="13"/>
      <c r="AD234" s="13"/>
      <c r="AE234" s="13"/>
      <c r="AT234" s="243" t="s">
        <v>307</v>
      </c>
      <c r="AU234" s="243" t="s">
        <v>81</v>
      </c>
      <c r="AV234" s="13" t="s">
        <v>79</v>
      </c>
      <c r="AW234" s="13" t="s">
        <v>33</v>
      </c>
      <c r="AX234" s="13" t="s">
        <v>72</v>
      </c>
      <c r="AY234" s="243" t="s">
        <v>295</v>
      </c>
    </row>
    <row r="235" s="14" customFormat="1">
      <c r="A235" s="14"/>
      <c r="B235" s="244"/>
      <c r="C235" s="245"/>
      <c r="D235" s="235" t="s">
        <v>307</v>
      </c>
      <c r="E235" s="246" t="s">
        <v>21</v>
      </c>
      <c r="F235" s="247" t="s">
        <v>2573</v>
      </c>
      <c r="G235" s="245"/>
      <c r="H235" s="248">
        <v>1.5</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307</v>
      </c>
      <c r="AU235" s="254" t="s">
        <v>81</v>
      </c>
      <c r="AV235" s="14" t="s">
        <v>81</v>
      </c>
      <c r="AW235" s="14" t="s">
        <v>33</v>
      </c>
      <c r="AX235" s="14" t="s">
        <v>72</v>
      </c>
      <c r="AY235" s="254" t="s">
        <v>295</v>
      </c>
    </row>
    <row r="236" s="15" customFormat="1">
      <c r="A236" s="15"/>
      <c r="B236" s="255"/>
      <c r="C236" s="256"/>
      <c r="D236" s="235" t="s">
        <v>307</v>
      </c>
      <c r="E236" s="257" t="s">
        <v>21</v>
      </c>
      <c r="F236" s="258" t="s">
        <v>312</v>
      </c>
      <c r="G236" s="256"/>
      <c r="H236" s="259">
        <v>1.5</v>
      </c>
      <c r="I236" s="260"/>
      <c r="J236" s="256"/>
      <c r="K236" s="256"/>
      <c r="L236" s="261"/>
      <c r="M236" s="262"/>
      <c r="N236" s="263"/>
      <c r="O236" s="263"/>
      <c r="P236" s="263"/>
      <c r="Q236" s="263"/>
      <c r="R236" s="263"/>
      <c r="S236" s="263"/>
      <c r="T236" s="264"/>
      <c r="U236" s="15"/>
      <c r="V236" s="15"/>
      <c r="W236" s="15"/>
      <c r="X236" s="15"/>
      <c r="Y236" s="15"/>
      <c r="Z236" s="15"/>
      <c r="AA236" s="15"/>
      <c r="AB236" s="15"/>
      <c r="AC236" s="15"/>
      <c r="AD236" s="15"/>
      <c r="AE236" s="15"/>
      <c r="AT236" s="265" t="s">
        <v>307</v>
      </c>
      <c r="AU236" s="265" t="s">
        <v>81</v>
      </c>
      <c r="AV236" s="15" t="s">
        <v>303</v>
      </c>
      <c r="AW236" s="15" t="s">
        <v>33</v>
      </c>
      <c r="AX236" s="15" t="s">
        <v>79</v>
      </c>
      <c r="AY236" s="265" t="s">
        <v>295</v>
      </c>
    </row>
    <row r="237" s="2" customFormat="1" ht="44.25" customHeight="1">
      <c r="A237" s="40"/>
      <c r="B237" s="41"/>
      <c r="C237" s="215" t="s">
        <v>538</v>
      </c>
      <c r="D237" s="215" t="s">
        <v>298</v>
      </c>
      <c r="E237" s="216" t="s">
        <v>1343</v>
      </c>
      <c r="F237" s="217" t="s">
        <v>1344</v>
      </c>
      <c r="G237" s="218" t="s">
        <v>301</v>
      </c>
      <c r="H237" s="219">
        <v>3</v>
      </c>
      <c r="I237" s="220"/>
      <c r="J237" s="221">
        <f>ROUND(I237*H237,2)</f>
        <v>0</v>
      </c>
      <c r="K237" s="217" t="s">
        <v>302</v>
      </c>
      <c r="L237" s="46"/>
      <c r="M237" s="222" t="s">
        <v>21</v>
      </c>
      <c r="N237" s="223" t="s">
        <v>43</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373</v>
      </c>
      <c r="AT237" s="226" t="s">
        <v>298</v>
      </c>
      <c r="AU237" s="226" t="s">
        <v>81</v>
      </c>
      <c r="AY237" s="19" t="s">
        <v>295</v>
      </c>
      <c r="BE237" s="227">
        <f>IF(N237="základní",J237,0)</f>
        <v>0</v>
      </c>
      <c r="BF237" s="227">
        <f>IF(N237="snížená",J237,0)</f>
        <v>0</v>
      </c>
      <c r="BG237" s="227">
        <f>IF(N237="zákl. přenesená",J237,0)</f>
        <v>0</v>
      </c>
      <c r="BH237" s="227">
        <f>IF(N237="sníž. přenesená",J237,0)</f>
        <v>0</v>
      </c>
      <c r="BI237" s="227">
        <f>IF(N237="nulová",J237,0)</f>
        <v>0</v>
      </c>
      <c r="BJ237" s="19" t="s">
        <v>79</v>
      </c>
      <c r="BK237" s="227">
        <f>ROUND(I237*H237,2)</f>
        <v>0</v>
      </c>
      <c r="BL237" s="19" t="s">
        <v>373</v>
      </c>
      <c r="BM237" s="226" t="s">
        <v>2776</v>
      </c>
    </row>
    <row r="238" s="2" customFormat="1">
      <c r="A238" s="40"/>
      <c r="B238" s="41"/>
      <c r="C238" s="42"/>
      <c r="D238" s="228" t="s">
        <v>305</v>
      </c>
      <c r="E238" s="42"/>
      <c r="F238" s="229" t="s">
        <v>1346</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305</v>
      </c>
      <c r="AU238" s="19" t="s">
        <v>81</v>
      </c>
    </row>
    <row r="239" s="13" customFormat="1">
      <c r="A239" s="13"/>
      <c r="B239" s="233"/>
      <c r="C239" s="234"/>
      <c r="D239" s="235" t="s">
        <v>307</v>
      </c>
      <c r="E239" s="236" t="s">
        <v>21</v>
      </c>
      <c r="F239" s="237" t="s">
        <v>1347</v>
      </c>
      <c r="G239" s="234"/>
      <c r="H239" s="236" t="s">
        <v>21</v>
      </c>
      <c r="I239" s="238"/>
      <c r="J239" s="234"/>
      <c r="K239" s="234"/>
      <c r="L239" s="239"/>
      <c r="M239" s="240"/>
      <c r="N239" s="241"/>
      <c r="O239" s="241"/>
      <c r="P239" s="241"/>
      <c r="Q239" s="241"/>
      <c r="R239" s="241"/>
      <c r="S239" s="241"/>
      <c r="T239" s="242"/>
      <c r="U239" s="13"/>
      <c r="V239" s="13"/>
      <c r="W239" s="13"/>
      <c r="X239" s="13"/>
      <c r="Y239" s="13"/>
      <c r="Z239" s="13"/>
      <c r="AA239" s="13"/>
      <c r="AB239" s="13"/>
      <c r="AC239" s="13"/>
      <c r="AD239" s="13"/>
      <c r="AE239" s="13"/>
      <c r="AT239" s="243" t="s">
        <v>307</v>
      </c>
      <c r="AU239" s="243" t="s">
        <v>81</v>
      </c>
      <c r="AV239" s="13" t="s">
        <v>79</v>
      </c>
      <c r="AW239" s="13" t="s">
        <v>33</v>
      </c>
      <c r="AX239" s="13" t="s">
        <v>72</v>
      </c>
      <c r="AY239" s="243" t="s">
        <v>295</v>
      </c>
    </row>
    <row r="240" s="14" customFormat="1">
      <c r="A240" s="14"/>
      <c r="B240" s="244"/>
      <c r="C240" s="245"/>
      <c r="D240" s="235" t="s">
        <v>307</v>
      </c>
      <c r="E240" s="246" t="s">
        <v>21</v>
      </c>
      <c r="F240" s="247" t="s">
        <v>2575</v>
      </c>
      <c r="G240" s="245"/>
      <c r="H240" s="248">
        <v>3</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307</v>
      </c>
      <c r="AU240" s="254" t="s">
        <v>81</v>
      </c>
      <c r="AV240" s="14" t="s">
        <v>81</v>
      </c>
      <c r="AW240" s="14" t="s">
        <v>33</v>
      </c>
      <c r="AX240" s="14" t="s">
        <v>72</v>
      </c>
      <c r="AY240" s="254" t="s">
        <v>295</v>
      </c>
    </row>
    <row r="241" s="15" customFormat="1">
      <c r="A241" s="15"/>
      <c r="B241" s="255"/>
      <c r="C241" s="256"/>
      <c r="D241" s="235" t="s">
        <v>307</v>
      </c>
      <c r="E241" s="257" t="s">
        <v>21</v>
      </c>
      <c r="F241" s="258" t="s">
        <v>312</v>
      </c>
      <c r="G241" s="256"/>
      <c r="H241" s="259">
        <v>3</v>
      </c>
      <c r="I241" s="260"/>
      <c r="J241" s="256"/>
      <c r="K241" s="256"/>
      <c r="L241" s="261"/>
      <c r="M241" s="262"/>
      <c r="N241" s="263"/>
      <c r="O241" s="263"/>
      <c r="P241" s="263"/>
      <c r="Q241" s="263"/>
      <c r="R241" s="263"/>
      <c r="S241" s="263"/>
      <c r="T241" s="264"/>
      <c r="U241" s="15"/>
      <c r="V241" s="15"/>
      <c r="W241" s="15"/>
      <c r="X241" s="15"/>
      <c r="Y241" s="15"/>
      <c r="Z241" s="15"/>
      <c r="AA241" s="15"/>
      <c r="AB241" s="15"/>
      <c r="AC241" s="15"/>
      <c r="AD241" s="15"/>
      <c r="AE241" s="15"/>
      <c r="AT241" s="265" t="s">
        <v>307</v>
      </c>
      <c r="AU241" s="265" t="s">
        <v>81</v>
      </c>
      <c r="AV241" s="15" t="s">
        <v>303</v>
      </c>
      <c r="AW241" s="15" t="s">
        <v>33</v>
      </c>
      <c r="AX241" s="15" t="s">
        <v>79</v>
      </c>
      <c r="AY241" s="265" t="s">
        <v>295</v>
      </c>
    </row>
    <row r="242" s="2" customFormat="1" ht="24.15" customHeight="1">
      <c r="A242" s="40"/>
      <c r="B242" s="41"/>
      <c r="C242" s="286" t="s">
        <v>545</v>
      </c>
      <c r="D242" s="286" t="s">
        <v>947</v>
      </c>
      <c r="E242" s="287" t="s">
        <v>1349</v>
      </c>
      <c r="F242" s="288" t="s">
        <v>1350</v>
      </c>
      <c r="G242" s="289" t="s">
        <v>301</v>
      </c>
      <c r="H242" s="290">
        <v>3.0600000000000001</v>
      </c>
      <c r="I242" s="291"/>
      <c r="J242" s="292">
        <f>ROUND(I242*H242,2)</f>
        <v>0</v>
      </c>
      <c r="K242" s="288" t="s">
        <v>302</v>
      </c>
      <c r="L242" s="293"/>
      <c r="M242" s="294" t="s">
        <v>21</v>
      </c>
      <c r="N242" s="295" t="s">
        <v>43</v>
      </c>
      <c r="O242" s="86"/>
      <c r="P242" s="224">
        <f>O242*H242</f>
        <v>0</v>
      </c>
      <c r="Q242" s="224">
        <v>0.0030000000000000001</v>
      </c>
      <c r="R242" s="224">
        <f>Q242*H242</f>
        <v>0.0091800000000000007</v>
      </c>
      <c r="S242" s="224">
        <v>0</v>
      </c>
      <c r="T242" s="225">
        <f>S242*H242</f>
        <v>0</v>
      </c>
      <c r="U242" s="40"/>
      <c r="V242" s="40"/>
      <c r="W242" s="40"/>
      <c r="X242" s="40"/>
      <c r="Y242" s="40"/>
      <c r="Z242" s="40"/>
      <c r="AA242" s="40"/>
      <c r="AB242" s="40"/>
      <c r="AC242" s="40"/>
      <c r="AD242" s="40"/>
      <c r="AE242" s="40"/>
      <c r="AR242" s="226" t="s">
        <v>997</v>
      </c>
      <c r="AT242" s="226" t="s">
        <v>947</v>
      </c>
      <c r="AU242" s="226" t="s">
        <v>81</v>
      </c>
      <c r="AY242" s="19" t="s">
        <v>295</v>
      </c>
      <c r="BE242" s="227">
        <f>IF(N242="základní",J242,0)</f>
        <v>0</v>
      </c>
      <c r="BF242" s="227">
        <f>IF(N242="snížená",J242,0)</f>
        <v>0</v>
      </c>
      <c r="BG242" s="227">
        <f>IF(N242="zákl. přenesená",J242,0)</f>
        <v>0</v>
      </c>
      <c r="BH242" s="227">
        <f>IF(N242="sníž. přenesená",J242,0)</f>
        <v>0</v>
      </c>
      <c r="BI242" s="227">
        <f>IF(N242="nulová",J242,0)</f>
        <v>0</v>
      </c>
      <c r="BJ242" s="19" t="s">
        <v>79</v>
      </c>
      <c r="BK242" s="227">
        <f>ROUND(I242*H242,2)</f>
        <v>0</v>
      </c>
      <c r="BL242" s="19" t="s">
        <v>373</v>
      </c>
      <c r="BM242" s="226" t="s">
        <v>2777</v>
      </c>
    </row>
    <row r="243" s="14" customFormat="1">
      <c r="A243" s="14"/>
      <c r="B243" s="244"/>
      <c r="C243" s="245"/>
      <c r="D243" s="235" t="s">
        <v>307</v>
      </c>
      <c r="E243" s="245"/>
      <c r="F243" s="247" t="s">
        <v>2270</v>
      </c>
      <c r="G243" s="245"/>
      <c r="H243" s="248">
        <v>3.0600000000000001</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307</v>
      </c>
      <c r="AU243" s="254" t="s">
        <v>81</v>
      </c>
      <c r="AV243" s="14" t="s">
        <v>81</v>
      </c>
      <c r="AW243" s="14" t="s">
        <v>4</v>
      </c>
      <c r="AX243" s="14" t="s">
        <v>79</v>
      </c>
      <c r="AY243" s="254" t="s">
        <v>295</v>
      </c>
    </row>
    <row r="244" s="2" customFormat="1" ht="44.25" customHeight="1">
      <c r="A244" s="40"/>
      <c r="B244" s="41"/>
      <c r="C244" s="215" t="s">
        <v>550</v>
      </c>
      <c r="D244" s="215" t="s">
        <v>298</v>
      </c>
      <c r="E244" s="216" t="s">
        <v>2778</v>
      </c>
      <c r="F244" s="217" t="s">
        <v>2779</v>
      </c>
      <c r="G244" s="218" t="s">
        <v>301</v>
      </c>
      <c r="H244" s="219">
        <v>3.75</v>
      </c>
      <c r="I244" s="220"/>
      <c r="J244" s="221">
        <f>ROUND(I244*H244,2)</f>
        <v>0</v>
      </c>
      <c r="K244" s="217" t="s">
        <v>523</v>
      </c>
      <c r="L244" s="46"/>
      <c r="M244" s="222" t="s">
        <v>21</v>
      </c>
      <c r="N244" s="223" t="s">
        <v>43</v>
      </c>
      <c r="O244" s="86"/>
      <c r="P244" s="224">
        <f>O244*H244</f>
        <v>0</v>
      </c>
      <c r="Q244" s="224">
        <v>0.057239999999999999</v>
      </c>
      <c r="R244" s="224">
        <f>Q244*H244</f>
        <v>0.21465000000000001</v>
      </c>
      <c r="S244" s="224">
        <v>0</v>
      </c>
      <c r="T244" s="225">
        <f>S244*H244</f>
        <v>0</v>
      </c>
      <c r="U244" s="40"/>
      <c r="V244" s="40"/>
      <c r="W244" s="40"/>
      <c r="X244" s="40"/>
      <c r="Y244" s="40"/>
      <c r="Z244" s="40"/>
      <c r="AA244" s="40"/>
      <c r="AB244" s="40"/>
      <c r="AC244" s="40"/>
      <c r="AD244" s="40"/>
      <c r="AE244" s="40"/>
      <c r="AR244" s="226" t="s">
        <v>373</v>
      </c>
      <c r="AT244" s="226" t="s">
        <v>298</v>
      </c>
      <c r="AU244" s="226" t="s">
        <v>81</v>
      </c>
      <c r="AY244" s="19" t="s">
        <v>295</v>
      </c>
      <c r="BE244" s="227">
        <f>IF(N244="základní",J244,0)</f>
        <v>0</v>
      </c>
      <c r="BF244" s="227">
        <f>IF(N244="snížená",J244,0)</f>
        <v>0</v>
      </c>
      <c r="BG244" s="227">
        <f>IF(N244="zákl. přenesená",J244,0)</f>
        <v>0</v>
      </c>
      <c r="BH244" s="227">
        <f>IF(N244="sníž. přenesená",J244,0)</f>
        <v>0</v>
      </c>
      <c r="BI244" s="227">
        <f>IF(N244="nulová",J244,0)</f>
        <v>0</v>
      </c>
      <c r="BJ244" s="19" t="s">
        <v>79</v>
      </c>
      <c r="BK244" s="227">
        <f>ROUND(I244*H244,2)</f>
        <v>0</v>
      </c>
      <c r="BL244" s="19" t="s">
        <v>373</v>
      </c>
      <c r="BM244" s="226" t="s">
        <v>2780</v>
      </c>
    </row>
    <row r="245" s="13" customFormat="1">
      <c r="A245" s="13"/>
      <c r="B245" s="233"/>
      <c r="C245" s="234"/>
      <c r="D245" s="235" t="s">
        <v>307</v>
      </c>
      <c r="E245" s="236" t="s">
        <v>21</v>
      </c>
      <c r="F245" s="237" t="s">
        <v>2781</v>
      </c>
      <c r="G245" s="234"/>
      <c r="H245" s="236" t="s">
        <v>21</v>
      </c>
      <c r="I245" s="238"/>
      <c r="J245" s="234"/>
      <c r="K245" s="234"/>
      <c r="L245" s="239"/>
      <c r="M245" s="240"/>
      <c r="N245" s="241"/>
      <c r="O245" s="241"/>
      <c r="P245" s="241"/>
      <c r="Q245" s="241"/>
      <c r="R245" s="241"/>
      <c r="S245" s="241"/>
      <c r="T245" s="242"/>
      <c r="U245" s="13"/>
      <c r="V245" s="13"/>
      <c r="W245" s="13"/>
      <c r="X245" s="13"/>
      <c r="Y245" s="13"/>
      <c r="Z245" s="13"/>
      <c r="AA245" s="13"/>
      <c r="AB245" s="13"/>
      <c r="AC245" s="13"/>
      <c r="AD245" s="13"/>
      <c r="AE245" s="13"/>
      <c r="AT245" s="243" t="s">
        <v>307</v>
      </c>
      <c r="AU245" s="243" t="s">
        <v>81</v>
      </c>
      <c r="AV245" s="13" t="s">
        <v>79</v>
      </c>
      <c r="AW245" s="13" t="s">
        <v>33</v>
      </c>
      <c r="AX245" s="13" t="s">
        <v>72</v>
      </c>
      <c r="AY245" s="243" t="s">
        <v>295</v>
      </c>
    </row>
    <row r="246" s="14" customFormat="1">
      <c r="A246" s="14"/>
      <c r="B246" s="244"/>
      <c r="C246" s="245"/>
      <c r="D246" s="235" t="s">
        <v>307</v>
      </c>
      <c r="E246" s="246" t="s">
        <v>21</v>
      </c>
      <c r="F246" s="247" t="s">
        <v>2571</v>
      </c>
      <c r="G246" s="245"/>
      <c r="H246" s="248">
        <v>3.75</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307</v>
      </c>
      <c r="AU246" s="254" t="s">
        <v>81</v>
      </c>
      <c r="AV246" s="14" t="s">
        <v>81</v>
      </c>
      <c r="AW246" s="14" t="s">
        <v>33</v>
      </c>
      <c r="AX246" s="14" t="s">
        <v>72</v>
      </c>
      <c r="AY246" s="254" t="s">
        <v>295</v>
      </c>
    </row>
    <row r="247" s="15" customFormat="1">
      <c r="A247" s="15"/>
      <c r="B247" s="255"/>
      <c r="C247" s="256"/>
      <c r="D247" s="235" t="s">
        <v>307</v>
      </c>
      <c r="E247" s="257" t="s">
        <v>21</v>
      </c>
      <c r="F247" s="258" t="s">
        <v>312</v>
      </c>
      <c r="G247" s="256"/>
      <c r="H247" s="259">
        <v>3.75</v>
      </c>
      <c r="I247" s="260"/>
      <c r="J247" s="256"/>
      <c r="K247" s="256"/>
      <c r="L247" s="261"/>
      <c r="M247" s="262"/>
      <c r="N247" s="263"/>
      <c r="O247" s="263"/>
      <c r="P247" s="263"/>
      <c r="Q247" s="263"/>
      <c r="R247" s="263"/>
      <c r="S247" s="263"/>
      <c r="T247" s="264"/>
      <c r="U247" s="15"/>
      <c r="V247" s="15"/>
      <c r="W247" s="15"/>
      <c r="X247" s="15"/>
      <c r="Y247" s="15"/>
      <c r="Z247" s="15"/>
      <c r="AA247" s="15"/>
      <c r="AB247" s="15"/>
      <c r="AC247" s="15"/>
      <c r="AD247" s="15"/>
      <c r="AE247" s="15"/>
      <c r="AT247" s="265" t="s">
        <v>307</v>
      </c>
      <c r="AU247" s="265" t="s">
        <v>81</v>
      </c>
      <c r="AV247" s="15" t="s">
        <v>303</v>
      </c>
      <c r="AW247" s="15" t="s">
        <v>33</v>
      </c>
      <c r="AX247" s="15" t="s">
        <v>79</v>
      </c>
      <c r="AY247" s="265" t="s">
        <v>295</v>
      </c>
    </row>
    <row r="248" s="2" customFormat="1" ht="55.5" customHeight="1">
      <c r="A248" s="40"/>
      <c r="B248" s="41"/>
      <c r="C248" s="215" t="s">
        <v>743</v>
      </c>
      <c r="D248" s="215" t="s">
        <v>298</v>
      </c>
      <c r="E248" s="216" t="s">
        <v>1353</v>
      </c>
      <c r="F248" s="217" t="s">
        <v>1354</v>
      </c>
      <c r="G248" s="218" t="s">
        <v>301</v>
      </c>
      <c r="H248" s="219">
        <v>1.8</v>
      </c>
      <c r="I248" s="220"/>
      <c r="J248" s="221">
        <f>ROUND(I248*H248,2)</f>
        <v>0</v>
      </c>
      <c r="K248" s="217" t="s">
        <v>302</v>
      </c>
      <c r="L248" s="46"/>
      <c r="M248" s="222" t="s">
        <v>21</v>
      </c>
      <c r="N248" s="223" t="s">
        <v>43</v>
      </c>
      <c r="O248" s="86"/>
      <c r="P248" s="224">
        <f>O248*H248</f>
        <v>0</v>
      </c>
      <c r="Q248" s="224">
        <v>0.01213</v>
      </c>
      <c r="R248" s="224">
        <f>Q248*H248</f>
        <v>0.021833999999999999</v>
      </c>
      <c r="S248" s="224">
        <v>0</v>
      </c>
      <c r="T248" s="225">
        <f>S248*H248</f>
        <v>0</v>
      </c>
      <c r="U248" s="40"/>
      <c r="V248" s="40"/>
      <c r="W248" s="40"/>
      <c r="X248" s="40"/>
      <c r="Y248" s="40"/>
      <c r="Z248" s="40"/>
      <c r="AA248" s="40"/>
      <c r="AB248" s="40"/>
      <c r="AC248" s="40"/>
      <c r="AD248" s="40"/>
      <c r="AE248" s="40"/>
      <c r="AR248" s="226" t="s">
        <v>373</v>
      </c>
      <c r="AT248" s="226" t="s">
        <v>298</v>
      </c>
      <c r="AU248" s="226" t="s">
        <v>81</v>
      </c>
      <c r="AY248" s="19" t="s">
        <v>295</v>
      </c>
      <c r="BE248" s="227">
        <f>IF(N248="základní",J248,0)</f>
        <v>0</v>
      </c>
      <c r="BF248" s="227">
        <f>IF(N248="snížená",J248,0)</f>
        <v>0</v>
      </c>
      <c r="BG248" s="227">
        <f>IF(N248="zákl. přenesená",J248,0)</f>
        <v>0</v>
      </c>
      <c r="BH248" s="227">
        <f>IF(N248="sníž. přenesená",J248,0)</f>
        <v>0</v>
      </c>
      <c r="BI248" s="227">
        <f>IF(N248="nulová",J248,0)</f>
        <v>0</v>
      </c>
      <c r="BJ248" s="19" t="s">
        <v>79</v>
      </c>
      <c r="BK248" s="227">
        <f>ROUND(I248*H248,2)</f>
        <v>0</v>
      </c>
      <c r="BL248" s="19" t="s">
        <v>373</v>
      </c>
      <c r="BM248" s="226" t="s">
        <v>2782</v>
      </c>
    </row>
    <row r="249" s="2" customFormat="1">
      <c r="A249" s="40"/>
      <c r="B249" s="41"/>
      <c r="C249" s="42"/>
      <c r="D249" s="228" t="s">
        <v>305</v>
      </c>
      <c r="E249" s="42"/>
      <c r="F249" s="229" t="s">
        <v>1356</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305</v>
      </c>
      <c r="AU249" s="19" t="s">
        <v>81</v>
      </c>
    </row>
    <row r="250" s="13" customFormat="1">
      <c r="A250" s="13"/>
      <c r="B250" s="233"/>
      <c r="C250" s="234"/>
      <c r="D250" s="235" t="s">
        <v>307</v>
      </c>
      <c r="E250" s="236" t="s">
        <v>21</v>
      </c>
      <c r="F250" s="237" t="s">
        <v>1341</v>
      </c>
      <c r="G250" s="234"/>
      <c r="H250" s="236" t="s">
        <v>21</v>
      </c>
      <c r="I250" s="238"/>
      <c r="J250" s="234"/>
      <c r="K250" s="234"/>
      <c r="L250" s="239"/>
      <c r="M250" s="240"/>
      <c r="N250" s="241"/>
      <c r="O250" s="241"/>
      <c r="P250" s="241"/>
      <c r="Q250" s="241"/>
      <c r="R250" s="241"/>
      <c r="S250" s="241"/>
      <c r="T250" s="242"/>
      <c r="U250" s="13"/>
      <c r="V250" s="13"/>
      <c r="W250" s="13"/>
      <c r="X250" s="13"/>
      <c r="Y250" s="13"/>
      <c r="Z250" s="13"/>
      <c r="AA250" s="13"/>
      <c r="AB250" s="13"/>
      <c r="AC250" s="13"/>
      <c r="AD250" s="13"/>
      <c r="AE250" s="13"/>
      <c r="AT250" s="243" t="s">
        <v>307</v>
      </c>
      <c r="AU250" s="243" t="s">
        <v>81</v>
      </c>
      <c r="AV250" s="13" t="s">
        <v>79</v>
      </c>
      <c r="AW250" s="13" t="s">
        <v>33</v>
      </c>
      <c r="AX250" s="13" t="s">
        <v>72</v>
      </c>
      <c r="AY250" s="243" t="s">
        <v>295</v>
      </c>
    </row>
    <row r="251" s="14" customFormat="1">
      <c r="A251" s="14"/>
      <c r="B251" s="244"/>
      <c r="C251" s="245"/>
      <c r="D251" s="235" t="s">
        <v>307</v>
      </c>
      <c r="E251" s="246" t="s">
        <v>21</v>
      </c>
      <c r="F251" s="247" t="s">
        <v>2578</v>
      </c>
      <c r="G251" s="245"/>
      <c r="H251" s="248">
        <v>1.8</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307</v>
      </c>
      <c r="AU251" s="254" t="s">
        <v>81</v>
      </c>
      <c r="AV251" s="14" t="s">
        <v>81</v>
      </c>
      <c r="AW251" s="14" t="s">
        <v>33</v>
      </c>
      <c r="AX251" s="14" t="s">
        <v>72</v>
      </c>
      <c r="AY251" s="254" t="s">
        <v>295</v>
      </c>
    </row>
    <row r="252" s="15" customFormat="1">
      <c r="A252" s="15"/>
      <c r="B252" s="255"/>
      <c r="C252" s="256"/>
      <c r="D252" s="235" t="s">
        <v>307</v>
      </c>
      <c r="E252" s="257" t="s">
        <v>21</v>
      </c>
      <c r="F252" s="258" t="s">
        <v>312</v>
      </c>
      <c r="G252" s="256"/>
      <c r="H252" s="259">
        <v>1.8</v>
      </c>
      <c r="I252" s="260"/>
      <c r="J252" s="256"/>
      <c r="K252" s="256"/>
      <c r="L252" s="261"/>
      <c r="M252" s="262"/>
      <c r="N252" s="263"/>
      <c r="O252" s="263"/>
      <c r="P252" s="263"/>
      <c r="Q252" s="263"/>
      <c r="R252" s="263"/>
      <c r="S252" s="263"/>
      <c r="T252" s="264"/>
      <c r="U252" s="15"/>
      <c r="V252" s="15"/>
      <c r="W252" s="15"/>
      <c r="X252" s="15"/>
      <c r="Y252" s="15"/>
      <c r="Z252" s="15"/>
      <c r="AA252" s="15"/>
      <c r="AB252" s="15"/>
      <c r="AC252" s="15"/>
      <c r="AD252" s="15"/>
      <c r="AE252" s="15"/>
      <c r="AT252" s="265" t="s">
        <v>307</v>
      </c>
      <c r="AU252" s="265" t="s">
        <v>81</v>
      </c>
      <c r="AV252" s="15" t="s">
        <v>303</v>
      </c>
      <c r="AW252" s="15" t="s">
        <v>33</v>
      </c>
      <c r="AX252" s="15" t="s">
        <v>79</v>
      </c>
      <c r="AY252" s="265" t="s">
        <v>295</v>
      </c>
    </row>
    <row r="253" s="2" customFormat="1" ht="62.7" customHeight="1">
      <c r="A253" s="40"/>
      <c r="B253" s="41"/>
      <c r="C253" s="215" t="s">
        <v>1028</v>
      </c>
      <c r="D253" s="215" t="s">
        <v>298</v>
      </c>
      <c r="E253" s="216" t="s">
        <v>1358</v>
      </c>
      <c r="F253" s="217" t="s">
        <v>1359</v>
      </c>
      <c r="G253" s="218" t="s">
        <v>301</v>
      </c>
      <c r="H253" s="219">
        <v>3</v>
      </c>
      <c r="I253" s="220"/>
      <c r="J253" s="221">
        <f>ROUND(I253*H253,2)</f>
        <v>0</v>
      </c>
      <c r="K253" s="217" t="s">
        <v>302</v>
      </c>
      <c r="L253" s="46"/>
      <c r="M253" s="222" t="s">
        <v>21</v>
      </c>
      <c r="N253" s="223" t="s">
        <v>43</v>
      </c>
      <c r="O253" s="86"/>
      <c r="P253" s="224">
        <f>O253*H253</f>
        <v>0</v>
      </c>
      <c r="Q253" s="224">
        <v>0.030949999999999998</v>
      </c>
      <c r="R253" s="224">
        <f>Q253*H253</f>
        <v>0.092849999999999988</v>
      </c>
      <c r="S253" s="224">
        <v>0</v>
      </c>
      <c r="T253" s="225">
        <f>S253*H253</f>
        <v>0</v>
      </c>
      <c r="U253" s="40"/>
      <c r="V253" s="40"/>
      <c r="W253" s="40"/>
      <c r="X253" s="40"/>
      <c r="Y253" s="40"/>
      <c r="Z253" s="40"/>
      <c r="AA253" s="40"/>
      <c r="AB253" s="40"/>
      <c r="AC253" s="40"/>
      <c r="AD253" s="40"/>
      <c r="AE253" s="40"/>
      <c r="AR253" s="226" t="s">
        <v>373</v>
      </c>
      <c r="AT253" s="226" t="s">
        <v>298</v>
      </c>
      <c r="AU253" s="226" t="s">
        <v>81</v>
      </c>
      <c r="AY253" s="19" t="s">
        <v>295</v>
      </c>
      <c r="BE253" s="227">
        <f>IF(N253="základní",J253,0)</f>
        <v>0</v>
      </c>
      <c r="BF253" s="227">
        <f>IF(N253="snížená",J253,0)</f>
        <v>0</v>
      </c>
      <c r="BG253" s="227">
        <f>IF(N253="zákl. přenesená",J253,0)</f>
        <v>0</v>
      </c>
      <c r="BH253" s="227">
        <f>IF(N253="sníž. přenesená",J253,0)</f>
        <v>0</v>
      </c>
      <c r="BI253" s="227">
        <f>IF(N253="nulová",J253,0)</f>
        <v>0</v>
      </c>
      <c r="BJ253" s="19" t="s">
        <v>79</v>
      </c>
      <c r="BK253" s="227">
        <f>ROUND(I253*H253,2)</f>
        <v>0</v>
      </c>
      <c r="BL253" s="19" t="s">
        <v>373</v>
      </c>
      <c r="BM253" s="226" t="s">
        <v>2783</v>
      </c>
    </row>
    <row r="254" s="2" customFormat="1">
      <c r="A254" s="40"/>
      <c r="B254" s="41"/>
      <c r="C254" s="42"/>
      <c r="D254" s="228" t="s">
        <v>305</v>
      </c>
      <c r="E254" s="42"/>
      <c r="F254" s="229" t="s">
        <v>1361</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305</v>
      </c>
      <c r="AU254" s="19" t="s">
        <v>81</v>
      </c>
    </row>
    <row r="255" s="13" customFormat="1">
      <c r="A255" s="13"/>
      <c r="B255" s="233"/>
      <c r="C255" s="234"/>
      <c r="D255" s="235" t="s">
        <v>307</v>
      </c>
      <c r="E255" s="236" t="s">
        <v>21</v>
      </c>
      <c r="F255" s="237" t="s">
        <v>1347</v>
      </c>
      <c r="G255" s="234"/>
      <c r="H255" s="236" t="s">
        <v>21</v>
      </c>
      <c r="I255" s="238"/>
      <c r="J255" s="234"/>
      <c r="K255" s="234"/>
      <c r="L255" s="239"/>
      <c r="M255" s="240"/>
      <c r="N255" s="241"/>
      <c r="O255" s="241"/>
      <c r="P255" s="241"/>
      <c r="Q255" s="241"/>
      <c r="R255" s="241"/>
      <c r="S255" s="241"/>
      <c r="T255" s="242"/>
      <c r="U255" s="13"/>
      <c r="V255" s="13"/>
      <c r="W255" s="13"/>
      <c r="X255" s="13"/>
      <c r="Y255" s="13"/>
      <c r="Z255" s="13"/>
      <c r="AA255" s="13"/>
      <c r="AB255" s="13"/>
      <c r="AC255" s="13"/>
      <c r="AD255" s="13"/>
      <c r="AE255" s="13"/>
      <c r="AT255" s="243" t="s">
        <v>307</v>
      </c>
      <c r="AU255" s="243" t="s">
        <v>81</v>
      </c>
      <c r="AV255" s="13" t="s">
        <v>79</v>
      </c>
      <c r="AW255" s="13" t="s">
        <v>33</v>
      </c>
      <c r="AX255" s="13" t="s">
        <v>72</v>
      </c>
      <c r="AY255" s="243" t="s">
        <v>295</v>
      </c>
    </row>
    <row r="256" s="14" customFormat="1">
      <c r="A256" s="14"/>
      <c r="B256" s="244"/>
      <c r="C256" s="245"/>
      <c r="D256" s="235" t="s">
        <v>307</v>
      </c>
      <c r="E256" s="246" t="s">
        <v>21</v>
      </c>
      <c r="F256" s="247" t="s">
        <v>2575</v>
      </c>
      <c r="G256" s="245"/>
      <c r="H256" s="248">
        <v>3</v>
      </c>
      <c r="I256" s="249"/>
      <c r="J256" s="245"/>
      <c r="K256" s="245"/>
      <c r="L256" s="250"/>
      <c r="M256" s="251"/>
      <c r="N256" s="252"/>
      <c r="O256" s="252"/>
      <c r="P256" s="252"/>
      <c r="Q256" s="252"/>
      <c r="R256" s="252"/>
      <c r="S256" s="252"/>
      <c r="T256" s="253"/>
      <c r="U256" s="14"/>
      <c r="V256" s="14"/>
      <c r="W256" s="14"/>
      <c r="X256" s="14"/>
      <c r="Y256" s="14"/>
      <c r="Z256" s="14"/>
      <c r="AA256" s="14"/>
      <c r="AB256" s="14"/>
      <c r="AC256" s="14"/>
      <c r="AD256" s="14"/>
      <c r="AE256" s="14"/>
      <c r="AT256" s="254" t="s">
        <v>307</v>
      </c>
      <c r="AU256" s="254" t="s">
        <v>81</v>
      </c>
      <c r="AV256" s="14" t="s">
        <v>81</v>
      </c>
      <c r="AW256" s="14" t="s">
        <v>33</v>
      </c>
      <c r="AX256" s="14" t="s">
        <v>72</v>
      </c>
      <c r="AY256" s="254" t="s">
        <v>295</v>
      </c>
    </row>
    <row r="257" s="15" customFormat="1">
      <c r="A257" s="15"/>
      <c r="B257" s="255"/>
      <c r="C257" s="256"/>
      <c r="D257" s="235" t="s">
        <v>307</v>
      </c>
      <c r="E257" s="257" t="s">
        <v>21</v>
      </c>
      <c r="F257" s="258" t="s">
        <v>312</v>
      </c>
      <c r="G257" s="256"/>
      <c r="H257" s="259">
        <v>3</v>
      </c>
      <c r="I257" s="260"/>
      <c r="J257" s="256"/>
      <c r="K257" s="256"/>
      <c r="L257" s="261"/>
      <c r="M257" s="262"/>
      <c r="N257" s="263"/>
      <c r="O257" s="263"/>
      <c r="P257" s="263"/>
      <c r="Q257" s="263"/>
      <c r="R257" s="263"/>
      <c r="S257" s="263"/>
      <c r="T257" s="264"/>
      <c r="U257" s="15"/>
      <c r="V257" s="15"/>
      <c r="W257" s="15"/>
      <c r="X257" s="15"/>
      <c r="Y257" s="15"/>
      <c r="Z257" s="15"/>
      <c r="AA257" s="15"/>
      <c r="AB257" s="15"/>
      <c r="AC257" s="15"/>
      <c r="AD257" s="15"/>
      <c r="AE257" s="15"/>
      <c r="AT257" s="265" t="s">
        <v>307</v>
      </c>
      <c r="AU257" s="265" t="s">
        <v>81</v>
      </c>
      <c r="AV257" s="15" t="s">
        <v>303</v>
      </c>
      <c r="AW257" s="15" t="s">
        <v>33</v>
      </c>
      <c r="AX257" s="15" t="s">
        <v>79</v>
      </c>
      <c r="AY257" s="265" t="s">
        <v>295</v>
      </c>
    </row>
    <row r="258" s="2" customFormat="1" ht="24.15" customHeight="1">
      <c r="A258" s="40"/>
      <c r="B258" s="41"/>
      <c r="C258" s="215" t="s">
        <v>1032</v>
      </c>
      <c r="D258" s="215" t="s">
        <v>298</v>
      </c>
      <c r="E258" s="216" t="s">
        <v>1362</v>
      </c>
      <c r="F258" s="217" t="s">
        <v>1363</v>
      </c>
      <c r="G258" s="218" t="s">
        <v>301</v>
      </c>
      <c r="H258" s="219">
        <v>3</v>
      </c>
      <c r="I258" s="220"/>
      <c r="J258" s="221">
        <f>ROUND(I258*H258,2)</f>
        <v>0</v>
      </c>
      <c r="K258" s="217" t="s">
        <v>302</v>
      </c>
      <c r="L258" s="46"/>
      <c r="M258" s="222" t="s">
        <v>21</v>
      </c>
      <c r="N258" s="223" t="s">
        <v>43</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373</v>
      </c>
      <c r="AT258" s="226" t="s">
        <v>298</v>
      </c>
      <c r="AU258" s="226" t="s">
        <v>81</v>
      </c>
      <c r="AY258" s="19" t="s">
        <v>295</v>
      </c>
      <c r="BE258" s="227">
        <f>IF(N258="základní",J258,0)</f>
        <v>0</v>
      </c>
      <c r="BF258" s="227">
        <f>IF(N258="snížená",J258,0)</f>
        <v>0</v>
      </c>
      <c r="BG258" s="227">
        <f>IF(N258="zákl. přenesená",J258,0)</f>
        <v>0</v>
      </c>
      <c r="BH258" s="227">
        <f>IF(N258="sníž. přenesená",J258,0)</f>
        <v>0</v>
      </c>
      <c r="BI258" s="227">
        <f>IF(N258="nulová",J258,0)</f>
        <v>0</v>
      </c>
      <c r="BJ258" s="19" t="s">
        <v>79</v>
      </c>
      <c r="BK258" s="227">
        <f>ROUND(I258*H258,2)</f>
        <v>0</v>
      </c>
      <c r="BL258" s="19" t="s">
        <v>373</v>
      </c>
      <c r="BM258" s="226" t="s">
        <v>2784</v>
      </c>
    </row>
    <row r="259" s="2" customFormat="1">
      <c r="A259" s="40"/>
      <c r="B259" s="41"/>
      <c r="C259" s="42"/>
      <c r="D259" s="228" t="s">
        <v>305</v>
      </c>
      <c r="E259" s="42"/>
      <c r="F259" s="229" t="s">
        <v>1365</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305</v>
      </c>
      <c r="AU259" s="19" t="s">
        <v>81</v>
      </c>
    </row>
    <row r="260" s="2" customFormat="1" ht="37.8" customHeight="1">
      <c r="A260" s="40"/>
      <c r="B260" s="41"/>
      <c r="C260" s="215" t="s">
        <v>1037</v>
      </c>
      <c r="D260" s="215" t="s">
        <v>298</v>
      </c>
      <c r="E260" s="216" t="s">
        <v>1386</v>
      </c>
      <c r="F260" s="217" t="s">
        <v>1387</v>
      </c>
      <c r="G260" s="218" t="s">
        <v>459</v>
      </c>
      <c r="H260" s="219">
        <v>1</v>
      </c>
      <c r="I260" s="220"/>
      <c r="J260" s="221">
        <f>ROUND(I260*H260,2)</f>
        <v>0</v>
      </c>
      <c r="K260" s="217" t="s">
        <v>302</v>
      </c>
      <c r="L260" s="46"/>
      <c r="M260" s="222" t="s">
        <v>21</v>
      </c>
      <c r="N260" s="223" t="s">
        <v>43</v>
      </c>
      <c r="O260" s="86"/>
      <c r="P260" s="224">
        <f>O260*H260</f>
        <v>0</v>
      </c>
      <c r="Q260" s="224">
        <v>3.0000000000000001E-05</v>
      </c>
      <c r="R260" s="224">
        <f>Q260*H260</f>
        <v>3.0000000000000001E-05</v>
      </c>
      <c r="S260" s="224">
        <v>0</v>
      </c>
      <c r="T260" s="225">
        <f>S260*H260</f>
        <v>0</v>
      </c>
      <c r="U260" s="40"/>
      <c r="V260" s="40"/>
      <c r="W260" s="40"/>
      <c r="X260" s="40"/>
      <c r="Y260" s="40"/>
      <c r="Z260" s="40"/>
      <c r="AA260" s="40"/>
      <c r="AB260" s="40"/>
      <c r="AC260" s="40"/>
      <c r="AD260" s="40"/>
      <c r="AE260" s="40"/>
      <c r="AR260" s="226" t="s">
        <v>373</v>
      </c>
      <c r="AT260" s="226" t="s">
        <v>298</v>
      </c>
      <c r="AU260" s="226" t="s">
        <v>81</v>
      </c>
      <c r="AY260" s="19" t="s">
        <v>295</v>
      </c>
      <c r="BE260" s="227">
        <f>IF(N260="základní",J260,0)</f>
        <v>0</v>
      </c>
      <c r="BF260" s="227">
        <f>IF(N260="snížená",J260,0)</f>
        <v>0</v>
      </c>
      <c r="BG260" s="227">
        <f>IF(N260="zákl. přenesená",J260,0)</f>
        <v>0</v>
      </c>
      <c r="BH260" s="227">
        <f>IF(N260="sníž. přenesená",J260,0)</f>
        <v>0</v>
      </c>
      <c r="BI260" s="227">
        <f>IF(N260="nulová",J260,0)</f>
        <v>0</v>
      </c>
      <c r="BJ260" s="19" t="s">
        <v>79</v>
      </c>
      <c r="BK260" s="227">
        <f>ROUND(I260*H260,2)</f>
        <v>0</v>
      </c>
      <c r="BL260" s="19" t="s">
        <v>373</v>
      </c>
      <c r="BM260" s="226" t="s">
        <v>2785</v>
      </c>
    </row>
    <row r="261" s="2" customFormat="1">
      <c r="A261" s="40"/>
      <c r="B261" s="41"/>
      <c r="C261" s="42"/>
      <c r="D261" s="228" t="s">
        <v>305</v>
      </c>
      <c r="E261" s="42"/>
      <c r="F261" s="229" t="s">
        <v>1389</v>
      </c>
      <c r="G261" s="42"/>
      <c r="H261" s="42"/>
      <c r="I261" s="230"/>
      <c r="J261" s="42"/>
      <c r="K261" s="42"/>
      <c r="L261" s="46"/>
      <c r="M261" s="231"/>
      <c r="N261" s="232"/>
      <c r="O261" s="86"/>
      <c r="P261" s="86"/>
      <c r="Q261" s="86"/>
      <c r="R261" s="86"/>
      <c r="S261" s="86"/>
      <c r="T261" s="87"/>
      <c r="U261" s="40"/>
      <c r="V261" s="40"/>
      <c r="W261" s="40"/>
      <c r="X261" s="40"/>
      <c r="Y261" s="40"/>
      <c r="Z261" s="40"/>
      <c r="AA261" s="40"/>
      <c r="AB261" s="40"/>
      <c r="AC261" s="40"/>
      <c r="AD261" s="40"/>
      <c r="AE261" s="40"/>
      <c r="AT261" s="19" t="s">
        <v>305</v>
      </c>
      <c r="AU261" s="19" t="s">
        <v>81</v>
      </c>
    </row>
    <row r="262" s="14" customFormat="1">
      <c r="A262" s="14"/>
      <c r="B262" s="244"/>
      <c r="C262" s="245"/>
      <c r="D262" s="235" t="s">
        <v>307</v>
      </c>
      <c r="E262" s="246" t="s">
        <v>21</v>
      </c>
      <c r="F262" s="247" t="s">
        <v>2582</v>
      </c>
      <c r="G262" s="245"/>
      <c r="H262" s="248">
        <v>1</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307</v>
      </c>
      <c r="AU262" s="254" t="s">
        <v>81</v>
      </c>
      <c r="AV262" s="14" t="s">
        <v>81</v>
      </c>
      <c r="AW262" s="14" t="s">
        <v>33</v>
      </c>
      <c r="AX262" s="14" t="s">
        <v>72</v>
      </c>
      <c r="AY262" s="254" t="s">
        <v>295</v>
      </c>
    </row>
    <row r="263" s="15" customFormat="1">
      <c r="A263" s="15"/>
      <c r="B263" s="255"/>
      <c r="C263" s="256"/>
      <c r="D263" s="235" t="s">
        <v>307</v>
      </c>
      <c r="E263" s="257" t="s">
        <v>21</v>
      </c>
      <c r="F263" s="258" t="s">
        <v>312</v>
      </c>
      <c r="G263" s="256"/>
      <c r="H263" s="259">
        <v>1</v>
      </c>
      <c r="I263" s="260"/>
      <c r="J263" s="256"/>
      <c r="K263" s="256"/>
      <c r="L263" s="261"/>
      <c r="M263" s="262"/>
      <c r="N263" s="263"/>
      <c r="O263" s="263"/>
      <c r="P263" s="263"/>
      <c r="Q263" s="263"/>
      <c r="R263" s="263"/>
      <c r="S263" s="263"/>
      <c r="T263" s="264"/>
      <c r="U263" s="15"/>
      <c r="V263" s="15"/>
      <c r="W263" s="15"/>
      <c r="X263" s="15"/>
      <c r="Y263" s="15"/>
      <c r="Z263" s="15"/>
      <c r="AA263" s="15"/>
      <c r="AB263" s="15"/>
      <c r="AC263" s="15"/>
      <c r="AD263" s="15"/>
      <c r="AE263" s="15"/>
      <c r="AT263" s="265" t="s">
        <v>307</v>
      </c>
      <c r="AU263" s="265" t="s">
        <v>81</v>
      </c>
      <c r="AV263" s="15" t="s">
        <v>303</v>
      </c>
      <c r="AW263" s="15" t="s">
        <v>33</v>
      </c>
      <c r="AX263" s="15" t="s">
        <v>79</v>
      </c>
      <c r="AY263" s="265" t="s">
        <v>295</v>
      </c>
    </row>
    <row r="264" s="2" customFormat="1" ht="24.15" customHeight="1">
      <c r="A264" s="40"/>
      <c r="B264" s="41"/>
      <c r="C264" s="286" t="s">
        <v>997</v>
      </c>
      <c r="D264" s="286" t="s">
        <v>947</v>
      </c>
      <c r="E264" s="287" t="s">
        <v>1004</v>
      </c>
      <c r="F264" s="288" t="s">
        <v>1005</v>
      </c>
      <c r="G264" s="289" t="s">
        <v>459</v>
      </c>
      <c r="H264" s="290">
        <v>1</v>
      </c>
      <c r="I264" s="291"/>
      <c r="J264" s="292">
        <f>ROUND(I264*H264,2)</f>
        <v>0</v>
      </c>
      <c r="K264" s="288" t="s">
        <v>302</v>
      </c>
      <c r="L264" s="293"/>
      <c r="M264" s="294" t="s">
        <v>21</v>
      </c>
      <c r="N264" s="295" t="s">
        <v>43</v>
      </c>
      <c r="O264" s="86"/>
      <c r="P264" s="224">
        <f>O264*H264</f>
        <v>0</v>
      </c>
      <c r="Q264" s="224">
        <v>0.0061999999999999998</v>
      </c>
      <c r="R264" s="224">
        <f>Q264*H264</f>
        <v>0.0061999999999999998</v>
      </c>
      <c r="S264" s="224">
        <v>0</v>
      </c>
      <c r="T264" s="225">
        <f>S264*H264</f>
        <v>0</v>
      </c>
      <c r="U264" s="40"/>
      <c r="V264" s="40"/>
      <c r="W264" s="40"/>
      <c r="X264" s="40"/>
      <c r="Y264" s="40"/>
      <c r="Z264" s="40"/>
      <c r="AA264" s="40"/>
      <c r="AB264" s="40"/>
      <c r="AC264" s="40"/>
      <c r="AD264" s="40"/>
      <c r="AE264" s="40"/>
      <c r="AR264" s="226" t="s">
        <v>997</v>
      </c>
      <c r="AT264" s="226" t="s">
        <v>947</v>
      </c>
      <c r="AU264" s="226" t="s">
        <v>81</v>
      </c>
      <c r="AY264" s="19" t="s">
        <v>295</v>
      </c>
      <c r="BE264" s="227">
        <f>IF(N264="základní",J264,0)</f>
        <v>0</v>
      </c>
      <c r="BF264" s="227">
        <f>IF(N264="snížená",J264,0)</f>
        <v>0</v>
      </c>
      <c r="BG264" s="227">
        <f>IF(N264="zákl. přenesená",J264,0)</f>
        <v>0</v>
      </c>
      <c r="BH264" s="227">
        <f>IF(N264="sníž. přenesená",J264,0)</f>
        <v>0</v>
      </c>
      <c r="BI264" s="227">
        <f>IF(N264="nulová",J264,0)</f>
        <v>0</v>
      </c>
      <c r="BJ264" s="19" t="s">
        <v>79</v>
      </c>
      <c r="BK264" s="227">
        <f>ROUND(I264*H264,2)</f>
        <v>0</v>
      </c>
      <c r="BL264" s="19" t="s">
        <v>373</v>
      </c>
      <c r="BM264" s="226" t="s">
        <v>2786</v>
      </c>
    </row>
    <row r="265" s="2" customFormat="1" ht="33" customHeight="1">
      <c r="A265" s="40"/>
      <c r="B265" s="41"/>
      <c r="C265" s="215" t="s">
        <v>1049</v>
      </c>
      <c r="D265" s="215" t="s">
        <v>298</v>
      </c>
      <c r="E265" s="216" t="s">
        <v>1408</v>
      </c>
      <c r="F265" s="217" t="s">
        <v>1409</v>
      </c>
      <c r="G265" s="218" t="s">
        <v>459</v>
      </c>
      <c r="H265" s="219">
        <v>1</v>
      </c>
      <c r="I265" s="220"/>
      <c r="J265" s="221">
        <f>ROUND(I265*H265,2)</f>
        <v>0</v>
      </c>
      <c r="K265" s="217" t="s">
        <v>302</v>
      </c>
      <c r="L265" s="46"/>
      <c r="M265" s="222" t="s">
        <v>21</v>
      </c>
      <c r="N265" s="223" t="s">
        <v>43</v>
      </c>
      <c r="O265" s="86"/>
      <c r="P265" s="224">
        <f>O265*H265</f>
        <v>0</v>
      </c>
      <c r="Q265" s="224">
        <v>1.0000000000000001E-05</v>
      </c>
      <c r="R265" s="224">
        <f>Q265*H265</f>
        <v>1.0000000000000001E-05</v>
      </c>
      <c r="S265" s="224">
        <v>0</v>
      </c>
      <c r="T265" s="225">
        <f>S265*H265</f>
        <v>0</v>
      </c>
      <c r="U265" s="40"/>
      <c r="V265" s="40"/>
      <c r="W265" s="40"/>
      <c r="X265" s="40"/>
      <c r="Y265" s="40"/>
      <c r="Z265" s="40"/>
      <c r="AA265" s="40"/>
      <c r="AB265" s="40"/>
      <c r="AC265" s="40"/>
      <c r="AD265" s="40"/>
      <c r="AE265" s="40"/>
      <c r="AR265" s="226" t="s">
        <v>373</v>
      </c>
      <c r="AT265" s="226" t="s">
        <v>298</v>
      </c>
      <c r="AU265" s="226" t="s">
        <v>81</v>
      </c>
      <c r="AY265" s="19" t="s">
        <v>295</v>
      </c>
      <c r="BE265" s="227">
        <f>IF(N265="základní",J265,0)</f>
        <v>0</v>
      </c>
      <c r="BF265" s="227">
        <f>IF(N265="snížená",J265,0)</f>
        <v>0</v>
      </c>
      <c r="BG265" s="227">
        <f>IF(N265="zákl. přenesená",J265,0)</f>
        <v>0</v>
      </c>
      <c r="BH265" s="227">
        <f>IF(N265="sníž. přenesená",J265,0)</f>
        <v>0</v>
      </c>
      <c r="BI265" s="227">
        <f>IF(N265="nulová",J265,0)</f>
        <v>0</v>
      </c>
      <c r="BJ265" s="19" t="s">
        <v>79</v>
      </c>
      <c r="BK265" s="227">
        <f>ROUND(I265*H265,2)</f>
        <v>0</v>
      </c>
      <c r="BL265" s="19" t="s">
        <v>373</v>
      </c>
      <c r="BM265" s="226" t="s">
        <v>2787</v>
      </c>
    </row>
    <row r="266" s="2" customFormat="1">
      <c r="A266" s="40"/>
      <c r="B266" s="41"/>
      <c r="C266" s="42"/>
      <c r="D266" s="228" t="s">
        <v>305</v>
      </c>
      <c r="E266" s="42"/>
      <c r="F266" s="229" t="s">
        <v>1411</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305</v>
      </c>
      <c r="AU266" s="19" t="s">
        <v>81</v>
      </c>
    </row>
    <row r="267" s="2" customFormat="1" ht="24.15" customHeight="1">
      <c r="A267" s="40"/>
      <c r="B267" s="41"/>
      <c r="C267" s="286" t="s">
        <v>1054</v>
      </c>
      <c r="D267" s="286" t="s">
        <v>947</v>
      </c>
      <c r="E267" s="287" t="s">
        <v>1412</v>
      </c>
      <c r="F267" s="288" t="s">
        <v>1413</v>
      </c>
      <c r="G267" s="289" t="s">
        <v>459</v>
      </c>
      <c r="H267" s="290">
        <v>1</v>
      </c>
      <c r="I267" s="291"/>
      <c r="J267" s="292">
        <f>ROUND(I267*H267,2)</f>
        <v>0</v>
      </c>
      <c r="K267" s="288" t="s">
        <v>302</v>
      </c>
      <c r="L267" s="293"/>
      <c r="M267" s="294" t="s">
        <v>21</v>
      </c>
      <c r="N267" s="295" t="s">
        <v>43</v>
      </c>
      <c r="O267" s="86"/>
      <c r="P267" s="224">
        <f>O267*H267</f>
        <v>0</v>
      </c>
      <c r="Q267" s="224">
        <v>0.0025000000000000001</v>
      </c>
      <c r="R267" s="224">
        <f>Q267*H267</f>
        <v>0.0025000000000000001</v>
      </c>
      <c r="S267" s="224">
        <v>0</v>
      </c>
      <c r="T267" s="225">
        <f>S267*H267</f>
        <v>0</v>
      </c>
      <c r="U267" s="40"/>
      <c r="V267" s="40"/>
      <c r="W267" s="40"/>
      <c r="X267" s="40"/>
      <c r="Y267" s="40"/>
      <c r="Z267" s="40"/>
      <c r="AA267" s="40"/>
      <c r="AB267" s="40"/>
      <c r="AC267" s="40"/>
      <c r="AD267" s="40"/>
      <c r="AE267" s="40"/>
      <c r="AR267" s="226" t="s">
        <v>997</v>
      </c>
      <c r="AT267" s="226" t="s">
        <v>947</v>
      </c>
      <c r="AU267" s="226" t="s">
        <v>81</v>
      </c>
      <c r="AY267" s="19" t="s">
        <v>295</v>
      </c>
      <c r="BE267" s="227">
        <f>IF(N267="základní",J267,0)</f>
        <v>0</v>
      </c>
      <c r="BF267" s="227">
        <f>IF(N267="snížená",J267,0)</f>
        <v>0</v>
      </c>
      <c r="BG267" s="227">
        <f>IF(N267="zákl. přenesená",J267,0)</f>
        <v>0</v>
      </c>
      <c r="BH267" s="227">
        <f>IF(N267="sníž. přenesená",J267,0)</f>
        <v>0</v>
      </c>
      <c r="BI267" s="227">
        <f>IF(N267="nulová",J267,0)</f>
        <v>0</v>
      </c>
      <c r="BJ267" s="19" t="s">
        <v>79</v>
      </c>
      <c r="BK267" s="227">
        <f>ROUND(I267*H267,2)</f>
        <v>0</v>
      </c>
      <c r="BL267" s="19" t="s">
        <v>373</v>
      </c>
      <c r="BM267" s="226" t="s">
        <v>2788</v>
      </c>
    </row>
    <row r="268" s="2" customFormat="1" ht="33" customHeight="1">
      <c r="A268" s="40"/>
      <c r="B268" s="41"/>
      <c r="C268" s="215" t="s">
        <v>1060</v>
      </c>
      <c r="D268" s="215" t="s">
        <v>298</v>
      </c>
      <c r="E268" s="216" t="s">
        <v>1415</v>
      </c>
      <c r="F268" s="217" t="s">
        <v>1416</v>
      </c>
      <c r="G268" s="218" t="s">
        <v>459</v>
      </c>
      <c r="H268" s="219">
        <v>1</v>
      </c>
      <c r="I268" s="220"/>
      <c r="J268" s="221">
        <f>ROUND(I268*H268,2)</f>
        <v>0</v>
      </c>
      <c r="K268" s="217" t="s">
        <v>302</v>
      </c>
      <c r="L268" s="46"/>
      <c r="M268" s="222" t="s">
        <v>21</v>
      </c>
      <c r="N268" s="223" t="s">
        <v>43</v>
      </c>
      <c r="O268" s="86"/>
      <c r="P268" s="224">
        <f>O268*H268</f>
        <v>0</v>
      </c>
      <c r="Q268" s="224">
        <v>1.0000000000000001E-05</v>
      </c>
      <c r="R268" s="224">
        <f>Q268*H268</f>
        <v>1.0000000000000001E-05</v>
      </c>
      <c r="S268" s="224">
        <v>0</v>
      </c>
      <c r="T268" s="225">
        <f>S268*H268</f>
        <v>0</v>
      </c>
      <c r="U268" s="40"/>
      <c r="V268" s="40"/>
      <c r="W268" s="40"/>
      <c r="X268" s="40"/>
      <c r="Y268" s="40"/>
      <c r="Z268" s="40"/>
      <c r="AA268" s="40"/>
      <c r="AB268" s="40"/>
      <c r="AC268" s="40"/>
      <c r="AD268" s="40"/>
      <c r="AE268" s="40"/>
      <c r="AR268" s="226" t="s">
        <v>373</v>
      </c>
      <c r="AT268" s="226" t="s">
        <v>298</v>
      </c>
      <c r="AU268" s="226" t="s">
        <v>81</v>
      </c>
      <c r="AY268" s="19" t="s">
        <v>295</v>
      </c>
      <c r="BE268" s="227">
        <f>IF(N268="základní",J268,0)</f>
        <v>0</v>
      </c>
      <c r="BF268" s="227">
        <f>IF(N268="snížená",J268,0)</f>
        <v>0</v>
      </c>
      <c r="BG268" s="227">
        <f>IF(N268="zákl. přenesená",J268,0)</f>
        <v>0</v>
      </c>
      <c r="BH268" s="227">
        <f>IF(N268="sníž. přenesená",J268,0)</f>
        <v>0</v>
      </c>
      <c r="BI268" s="227">
        <f>IF(N268="nulová",J268,0)</f>
        <v>0</v>
      </c>
      <c r="BJ268" s="19" t="s">
        <v>79</v>
      </c>
      <c r="BK268" s="227">
        <f>ROUND(I268*H268,2)</f>
        <v>0</v>
      </c>
      <c r="BL268" s="19" t="s">
        <v>373</v>
      </c>
      <c r="BM268" s="226" t="s">
        <v>2789</v>
      </c>
    </row>
    <row r="269" s="2" customFormat="1">
      <c r="A269" s="40"/>
      <c r="B269" s="41"/>
      <c r="C269" s="42"/>
      <c r="D269" s="228" t="s">
        <v>305</v>
      </c>
      <c r="E269" s="42"/>
      <c r="F269" s="229" t="s">
        <v>1418</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305</v>
      </c>
      <c r="AU269" s="19" t="s">
        <v>81</v>
      </c>
    </row>
    <row r="270" s="2" customFormat="1" ht="24.15" customHeight="1">
      <c r="A270" s="40"/>
      <c r="B270" s="41"/>
      <c r="C270" s="286" t="s">
        <v>1064</v>
      </c>
      <c r="D270" s="286" t="s">
        <v>947</v>
      </c>
      <c r="E270" s="287" t="s">
        <v>1419</v>
      </c>
      <c r="F270" s="288" t="s">
        <v>1420</v>
      </c>
      <c r="G270" s="289" t="s">
        <v>459</v>
      </c>
      <c r="H270" s="290">
        <v>1</v>
      </c>
      <c r="I270" s="291"/>
      <c r="J270" s="292">
        <f>ROUND(I270*H270,2)</f>
        <v>0</v>
      </c>
      <c r="K270" s="288" t="s">
        <v>302</v>
      </c>
      <c r="L270" s="293"/>
      <c r="M270" s="294" t="s">
        <v>21</v>
      </c>
      <c r="N270" s="295" t="s">
        <v>43</v>
      </c>
      <c r="O270" s="86"/>
      <c r="P270" s="224">
        <f>O270*H270</f>
        <v>0</v>
      </c>
      <c r="Q270" s="224">
        <v>0.0067000000000000002</v>
      </c>
      <c r="R270" s="224">
        <f>Q270*H270</f>
        <v>0.0067000000000000002</v>
      </c>
      <c r="S270" s="224">
        <v>0</v>
      </c>
      <c r="T270" s="225">
        <f>S270*H270</f>
        <v>0</v>
      </c>
      <c r="U270" s="40"/>
      <c r="V270" s="40"/>
      <c r="W270" s="40"/>
      <c r="X270" s="40"/>
      <c r="Y270" s="40"/>
      <c r="Z270" s="40"/>
      <c r="AA270" s="40"/>
      <c r="AB270" s="40"/>
      <c r="AC270" s="40"/>
      <c r="AD270" s="40"/>
      <c r="AE270" s="40"/>
      <c r="AR270" s="226" t="s">
        <v>997</v>
      </c>
      <c r="AT270" s="226" t="s">
        <v>947</v>
      </c>
      <c r="AU270" s="226" t="s">
        <v>81</v>
      </c>
      <c r="AY270" s="19" t="s">
        <v>295</v>
      </c>
      <c r="BE270" s="227">
        <f>IF(N270="základní",J270,0)</f>
        <v>0</v>
      </c>
      <c r="BF270" s="227">
        <f>IF(N270="snížená",J270,0)</f>
        <v>0</v>
      </c>
      <c r="BG270" s="227">
        <f>IF(N270="zákl. přenesená",J270,0)</f>
        <v>0</v>
      </c>
      <c r="BH270" s="227">
        <f>IF(N270="sníž. přenesená",J270,0)</f>
        <v>0</v>
      </c>
      <c r="BI270" s="227">
        <f>IF(N270="nulová",J270,0)</f>
        <v>0</v>
      </c>
      <c r="BJ270" s="19" t="s">
        <v>79</v>
      </c>
      <c r="BK270" s="227">
        <f>ROUND(I270*H270,2)</f>
        <v>0</v>
      </c>
      <c r="BL270" s="19" t="s">
        <v>373</v>
      </c>
      <c r="BM270" s="226" t="s">
        <v>2790</v>
      </c>
    </row>
    <row r="271" s="2" customFormat="1" ht="33" customHeight="1">
      <c r="A271" s="40"/>
      <c r="B271" s="41"/>
      <c r="C271" s="215" t="s">
        <v>1069</v>
      </c>
      <c r="D271" s="215" t="s">
        <v>298</v>
      </c>
      <c r="E271" s="216" t="s">
        <v>1422</v>
      </c>
      <c r="F271" s="217" t="s">
        <v>1423</v>
      </c>
      <c r="G271" s="218" t="s">
        <v>459</v>
      </c>
      <c r="H271" s="219">
        <v>2</v>
      </c>
      <c r="I271" s="220"/>
      <c r="J271" s="221">
        <f>ROUND(I271*H271,2)</f>
        <v>0</v>
      </c>
      <c r="K271" s="217" t="s">
        <v>302</v>
      </c>
      <c r="L271" s="46"/>
      <c r="M271" s="222" t="s">
        <v>21</v>
      </c>
      <c r="N271" s="223" t="s">
        <v>43</v>
      </c>
      <c r="O271" s="86"/>
      <c r="P271" s="224">
        <f>O271*H271</f>
        <v>0</v>
      </c>
      <c r="Q271" s="224">
        <v>1.0000000000000001E-05</v>
      </c>
      <c r="R271" s="224">
        <f>Q271*H271</f>
        <v>2.0000000000000002E-05</v>
      </c>
      <c r="S271" s="224">
        <v>0</v>
      </c>
      <c r="T271" s="225">
        <f>S271*H271</f>
        <v>0</v>
      </c>
      <c r="U271" s="40"/>
      <c r="V271" s="40"/>
      <c r="W271" s="40"/>
      <c r="X271" s="40"/>
      <c r="Y271" s="40"/>
      <c r="Z271" s="40"/>
      <c r="AA271" s="40"/>
      <c r="AB271" s="40"/>
      <c r="AC271" s="40"/>
      <c r="AD271" s="40"/>
      <c r="AE271" s="40"/>
      <c r="AR271" s="226" t="s">
        <v>373</v>
      </c>
      <c r="AT271" s="226" t="s">
        <v>298</v>
      </c>
      <c r="AU271" s="226" t="s">
        <v>81</v>
      </c>
      <c r="AY271" s="19" t="s">
        <v>295</v>
      </c>
      <c r="BE271" s="227">
        <f>IF(N271="základní",J271,0)</f>
        <v>0</v>
      </c>
      <c r="BF271" s="227">
        <f>IF(N271="snížená",J271,0)</f>
        <v>0</v>
      </c>
      <c r="BG271" s="227">
        <f>IF(N271="zákl. přenesená",J271,0)</f>
        <v>0</v>
      </c>
      <c r="BH271" s="227">
        <f>IF(N271="sníž. přenesená",J271,0)</f>
        <v>0</v>
      </c>
      <c r="BI271" s="227">
        <f>IF(N271="nulová",J271,0)</f>
        <v>0</v>
      </c>
      <c r="BJ271" s="19" t="s">
        <v>79</v>
      </c>
      <c r="BK271" s="227">
        <f>ROUND(I271*H271,2)</f>
        <v>0</v>
      </c>
      <c r="BL271" s="19" t="s">
        <v>373</v>
      </c>
      <c r="BM271" s="226" t="s">
        <v>2791</v>
      </c>
    </row>
    <row r="272" s="2" customFormat="1">
      <c r="A272" s="40"/>
      <c r="B272" s="41"/>
      <c r="C272" s="42"/>
      <c r="D272" s="228" t="s">
        <v>305</v>
      </c>
      <c r="E272" s="42"/>
      <c r="F272" s="229" t="s">
        <v>1425</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305</v>
      </c>
      <c r="AU272" s="19" t="s">
        <v>81</v>
      </c>
    </row>
    <row r="273" s="2" customFormat="1" ht="24.15" customHeight="1">
      <c r="A273" s="40"/>
      <c r="B273" s="41"/>
      <c r="C273" s="286" t="s">
        <v>1073</v>
      </c>
      <c r="D273" s="286" t="s">
        <v>947</v>
      </c>
      <c r="E273" s="287" t="s">
        <v>1426</v>
      </c>
      <c r="F273" s="288" t="s">
        <v>1427</v>
      </c>
      <c r="G273" s="289" t="s">
        <v>459</v>
      </c>
      <c r="H273" s="290">
        <v>2</v>
      </c>
      <c r="I273" s="291"/>
      <c r="J273" s="292">
        <f>ROUND(I273*H273,2)</f>
        <v>0</v>
      </c>
      <c r="K273" s="288" t="s">
        <v>302</v>
      </c>
      <c r="L273" s="293"/>
      <c r="M273" s="294" t="s">
        <v>21</v>
      </c>
      <c r="N273" s="295" t="s">
        <v>43</v>
      </c>
      <c r="O273" s="86"/>
      <c r="P273" s="224">
        <f>O273*H273</f>
        <v>0</v>
      </c>
      <c r="Q273" s="224">
        <v>0.00089999999999999998</v>
      </c>
      <c r="R273" s="224">
        <f>Q273*H273</f>
        <v>0.0018</v>
      </c>
      <c r="S273" s="224">
        <v>0</v>
      </c>
      <c r="T273" s="225">
        <f>S273*H273</f>
        <v>0</v>
      </c>
      <c r="U273" s="40"/>
      <c r="V273" s="40"/>
      <c r="W273" s="40"/>
      <c r="X273" s="40"/>
      <c r="Y273" s="40"/>
      <c r="Z273" s="40"/>
      <c r="AA273" s="40"/>
      <c r="AB273" s="40"/>
      <c r="AC273" s="40"/>
      <c r="AD273" s="40"/>
      <c r="AE273" s="40"/>
      <c r="AR273" s="226" t="s">
        <v>997</v>
      </c>
      <c r="AT273" s="226" t="s">
        <v>947</v>
      </c>
      <c r="AU273" s="226" t="s">
        <v>81</v>
      </c>
      <c r="AY273" s="19" t="s">
        <v>295</v>
      </c>
      <c r="BE273" s="227">
        <f>IF(N273="základní",J273,0)</f>
        <v>0</v>
      </c>
      <c r="BF273" s="227">
        <f>IF(N273="snížená",J273,0)</f>
        <v>0</v>
      </c>
      <c r="BG273" s="227">
        <f>IF(N273="zákl. přenesená",J273,0)</f>
        <v>0</v>
      </c>
      <c r="BH273" s="227">
        <f>IF(N273="sníž. přenesená",J273,0)</f>
        <v>0</v>
      </c>
      <c r="BI273" s="227">
        <f>IF(N273="nulová",J273,0)</f>
        <v>0</v>
      </c>
      <c r="BJ273" s="19" t="s">
        <v>79</v>
      </c>
      <c r="BK273" s="227">
        <f>ROUND(I273*H273,2)</f>
        <v>0</v>
      </c>
      <c r="BL273" s="19" t="s">
        <v>373</v>
      </c>
      <c r="BM273" s="226" t="s">
        <v>2792</v>
      </c>
    </row>
    <row r="274" s="2" customFormat="1" ht="33" customHeight="1">
      <c r="A274" s="40"/>
      <c r="B274" s="41"/>
      <c r="C274" s="215" t="s">
        <v>1077</v>
      </c>
      <c r="D274" s="215" t="s">
        <v>298</v>
      </c>
      <c r="E274" s="216" t="s">
        <v>1430</v>
      </c>
      <c r="F274" s="217" t="s">
        <v>1431</v>
      </c>
      <c r="G274" s="218" t="s">
        <v>459</v>
      </c>
      <c r="H274" s="219">
        <v>2</v>
      </c>
      <c r="I274" s="220"/>
      <c r="J274" s="221">
        <f>ROUND(I274*H274,2)</f>
        <v>0</v>
      </c>
      <c r="K274" s="217" t="s">
        <v>302</v>
      </c>
      <c r="L274" s="46"/>
      <c r="M274" s="222" t="s">
        <v>21</v>
      </c>
      <c r="N274" s="223" t="s">
        <v>43</v>
      </c>
      <c r="O274" s="86"/>
      <c r="P274" s="224">
        <f>O274*H274</f>
        <v>0</v>
      </c>
      <c r="Q274" s="224">
        <v>0.00022000000000000001</v>
      </c>
      <c r="R274" s="224">
        <f>Q274*H274</f>
        <v>0.00044000000000000002</v>
      </c>
      <c r="S274" s="224">
        <v>0</v>
      </c>
      <c r="T274" s="225">
        <f>S274*H274</f>
        <v>0</v>
      </c>
      <c r="U274" s="40"/>
      <c r="V274" s="40"/>
      <c r="W274" s="40"/>
      <c r="X274" s="40"/>
      <c r="Y274" s="40"/>
      <c r="Z274" s="40"/>
      <c r="AA274" s="40"/>
      <c r="AB274" s="40"/>
      <c r="AC274" s="40"/>
      <c r="AD274" s="40"/>
      <c r="AE274" s="40"/>
      <c r="AR274" s="226" t="s">
        <v>373</v>
      </c>
      <c r="AT274" s="226" t="s">
        <v>298</v>
      </c>
      <c r="AU274" s="226" t="s">
        <v>81</v>
      </c>
      <c r="AY274" s="19" t="s">
        <v>295</v>
      </c>
      <c r="BE274" s="227">
        <f>IF(N274="základní",J274,0)</f>
        <v>0</v>
      </c>
      <c r="BF274" s="227">
        <f>IF(N274="snížená",J274,0)</f>
        <v>0</v>
      </c>
      <c r="BG274" s="227">
        <f>IF(N274="zákl. přenesená",J274,0)</f>
        <v>0</v>
      </c>
      <c r="BH274" s="227">
        <f>IF(N274="sníž. přenesená",J274,0)</f>
        <v>0</v>
      </c>
      <c r="BI274" s="227">
        <f>IF(N274="nulová",J274,0)</f>
        <v>0</v>
      </c>
      <c r="BJ274" s="19" t="s">
        <v>79</v>
      </c>
      <c r="BK274" s="227">
        <f>ROUND(I274*H274,2)</f>
        <v>0</v>
      </c>
      <c r="BL274" s="19" t="s">
        <v>373</v>
      </c>
      <c r="BM274" s="226" t="s">
        <v>2793</v>
      </c>
    </row>
    <row r="275" s="2" customFormat="1">
      <c r="A275" s="40"/>
      <c r="B275" s="41"/>
      <c r="C275" s="42"/>
      <c r="D275" s="228" t="s">
        <v>305</v>
      </c>
      <c r="E275" s="42"/>
      <c r="F275" s="229" t="s">
        <v>1433</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305</v>
      </c>
      <c r="AU275" s="19" t="s">
        <v>81</v>
      </c>
    </row>
    <row r="276" s="13" customFormat="1">
      <c r="A276" s="13"/>
      <c r="B276" s="233"/>
      <c r="C276" s="234"/>
      <c r="D276" s="235" t="s">
        <v>307</v>
      </c>
      <c r="E276" s="236" t="s">
        <v>21</v>
      </c>
      <c r="F276" s="237" t="s">
        <v>1434</v>
      </c>
      <c r="G276" s="234"/>
      <c r="H276" s="236" t="s">
        <v>21</v>
      </c>
      <c r="I276" s="238"/>
      <c r="J276" s="234"/>
      <c r="K276" s="234"/>
      <c r="L276" s="239"/>
      <c r="M276" s="240"/>
      <c r="N276" s="241"/>
      <c r="O276" s="241"/>
      <c r="P276" s="241"/>
      <c r="Q276" s="241"/>
      <c r="R276" s="241"/>
      <c r="S276" s="241"/>
      <c r="T276" s="242"/>
      <c r="U276" s="13"/>
      <c r="V276" s="13"/>
      <c r="W276" s="13"/>
      <c r="X276" s="13"/>
      <c r="Y276" s="13"/>
      <c r="Z276" s="13"/>
      <c r="AA276" s="13"/>
      <c r="AB276" s="13"/>
      <c r="AC276" s="13"/>
      <c r="AD276" s="13"/>
      <c r="AE276" s="13"/>
      <c r="AT276" s="243" t="s">
        <v>307</v>
      </c>
      <c r="AU276" s="243" t="s">
        <v>81</v>
      </c>
      <c r="AV276" s="13" t="s">
        <v>79</v>
      </c>
      <c r="AW276" s="13" t="s">
        <v>33</v>
      </c>
      <c r="AX276" s="13" t="s">
        <v>72</v>
      </c>
      <c r="AY276" s="243" t="s">
        <v>295</v>
      </c>
    </row>
    <row r="277" s="14" customFormat="1">
      <c r="A277" s="14"/>
      <c r="B277" s="244"/>
      <c r="C277" s="245"/>
      <c r="D277" s="235" t="s">
        <v>307</v>
      </c>
      <c r="E277" s="246" t="s">
        <v>21</v>
      </c>
      <c r="F277" s="247" t="s">
        <v>79</v>
      </c>
      <c r="G277" s="245"/>
      <c r="H277" s="248">
        <v>1</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307</v>
      </c>
      <c r="AU277" s="254" t="s">
        <v>81</v>
      </c>
      <c r="AV277" s="14" t="s">
        <v>81</v>
      </c>
      <c r="AW277" s="14" t="s">
        <v>33</v>
      </c>
      <c r="AX277" s="14" t="s">
        <v>72</v>
      </c>
      <c r="AY277" s="254" t="s">
        <v>295</v>
      </c>
    </row>
    <row r="278" s="13" customFormat="1">
      <c r="A278" s="13"/>
      <c r="B278" s="233"/>
      <c r="C278" s="234"/>
      <c r="D278" s="235" t="s">
        <v>307</v>
      </c>
      <c r="E278" s="236" t="s">
        <v>21</v>
      </c>
      <c r="F278" s="237" t="s">
        <v>2432</v>
      </c>
      <c r="G278" s="234"/>
      <c r="H278" s="236" t="s">
        <v>21</v>
      </c>
      <c r="I278" s="238"/>
      <c r="J278" s="234"/>
      <c r="K278" s="234"/>
      <c r="L278" s="239"/>
      <c r="M278" s="240"/>
      <c r="N278" s="241"/>
      <c r="O278" s="241"/>
      <c r="P278" s="241"/>
      <c r="Q278" s="241"/>
      <c r="R278" s="241"/>
      <c r="S278" s="241"/>
      <c r="T278" s="242"/>
      <c r="U278" s="13"/>
      <c r="V278" s="13"/>
      <c r="W278" s="13"/>
      <c r="X278" s="13"/>
      <c r="Y278" s="13"/>
      <c r="Z278" s="13"/>
      <c r="AA278" s="13"/>
      <c r="AB278" s="13"/>
      <c r="AC278" s="13"/>
      <c r="AD278" s="13"/>
      <c r="AE278" s="13"/>
      <c r="AT278" s="243" t="s">
        <v>307</v>
      </c>
      <c r="AU278" s="243" t="s">
        <v>81</v>
      </c>
      <c r="AV278" s="13" t="s">
        <v>79</v>
      </c>
      <c r="AW278" s="13" t="s">
        <v>33</v>
      </c>
      <c r="AX278" s="13" t="s">
        <v>72</v>
      </c>
      <c r="AY278" s="243" t="s">
        <v>295</v>
      </c>
    </row>
    <row r="279" s="14" customFormat="1">
      <c r="A279" s="14"/>
      <c r="B279" s="244"/>
      <c r="C279" s="245"/>
      <c r="D279" s="235" t="s">
        <v>307</v>
      </c>
      <c r="E279" s="246" t="s">
        <v>21</v>
      </c>
      <c r="F279" s="247" t="s">
        <v>79</v>
      </c>
      <c r="G279" s="245"/>
      <c r="H279" s="248">
        <v>1</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307</v>
      </c>
      <c r="AU279" s="254" t="s">
        <v>81</v>
      </c>
      <c r="AV279" s="14" t="s">
        <v>81</v>
      </c>
      <c r="AW279" s="14" t="s">
        <v>33</v>
      </c>
      <c r="AX279" s="14" t="s">
        <v>72</v>
      </c>
      <c r="AY279" s="254" t="s">
        <v>295</v>
      </c>
    </row>
    <row r="280" s="15" customFormat="1">
      <c r="A280" s="15"/>
      <c r="B280" s="255"/>
      <c r="C280" s="256"/>
      <c r="D280" s="235" t="s">
        <v>307</v>
      </c>
      <c r="E280" s="257" t="s">
        <v>21</v>
      </c>
      <c r="F280" s="258" t="s">
        <v>312</v>
      </c>
      <c r="G280" s="256"/>
      <c r="H280" s="259">
        <v>2</v>
      </c>
      <c r="I280" s="260"/>
      <c r="J280" s="256"/>
      <c r="K280" s="256"/>
      <c r="L280" s="261"/>
      <c r="M280" s="262"/>
      <c r="N280" s="263"/>
      <c r="O280" s="263"/>
      <c r="P280" s="263"/>
      <c r="Q280" s="263"/>
      <c r="R280" s="263"/>
      <c r="S280" s="263"/>
      <c r="T280" s="264"/>
      <c r="U280" s="15"/>
      <c r="V280" s="15"/>
      <c r="W280" s="15"/>
      <c r="X280" s="15"/>
      <c r="Y280" s="15"/>
      <c r="Z280" s="15"/>
      <c r="AA280" s="15"/>
      <c r="AB280" s="15"/>
      <c r="AC280" s="15"/>
      <c r="AD280" s="15"/>
      <c r="AE280" s="15"/>
      <c r="AT280" s="265" t="s">
        <v>307</v>
      </c>
      <c r="AU280" s="265" t="s">
        <v>81</v>
      </c>
      <c r="AV280" s="15" t="s">
        <v>303</v>
      </c>
      <c r="AW280" s="15" t="s">
        <v>33</v>
      </c>
      <c r="AX280" s="15" t="s">
        <v>79</v>
      </c>
      <c r="AY280" s="265" t="s">
        <v>295</v>
      </c>
    </row>
    <row r="281" s="2" customFormat="1" ht="33" customHeight="1">
      <c r="A281" s="40"/>
      <c r="B281" s="41"/>
      <c r="C281" s="286" t="s">
        <v>1083</v>
      </c>
      <c r="D281" s="286" t="s">
        <v>947</v>
      </c>
      <c r="E281" s="287" t="s">
        <v>2433</v>
      </c>
      <c r="F281" s="288" t="s">
        <v>2434</v>
      </c>
      <c r="G281" s="289" t="s">
        <v>459</v>
      </c>
      <c r="H281" s="290">
        <v>1</v>
      </c>
      <c r="I281" s="291"/>
      <c r="J281" s="292">
        <f>ROUND(I281*H281,2)</f>
        <v>0</v>
      </c>
      <c r="K281" s="288" t="s">
        <v>302</v>
      </c>
      <c r="L281" s="293"/>
      <c r="M281" s="294" t="s">
        <v>21</v>
      </c>
      <c r="N281" s="295" t="s">
        <v>43</v>
      </c>
      <c r="O281" s="86"/>
      <c r="P281" s="224">
        <f>O281*H281</f>
        <v>0</v>
      </c>
      <c r="Q281" s="224">
        <v>0.012250000000000001</v>
      </c>
      <c r="R281" s="224">
        <f>Q281*H281</f>
        <v>0.012250000000000001</v>
      </c>
      <c r="S281" s="224">
        <v>0</v>
      </c>
      <c r="T281" s="225">
        <f>S281*H281</f>
        <v>0</v>
      </c>
      <c r="U281" s="40"/>
      <c r="V281" s="40"/>
      <c r="W281" s="40"/>
      <c r="X281" s="40"/>
      <c r="Y281" s="40"/>
      <c r="Z281" s="40"/>
      <c r="AA281" s="40"/>
      <c r="AB281" s="40"/>
      <c r="AC281" s="40"/>
      <c r="AD281" s="40"/>
      <c r="AE281" s="40"/>
      <c r="AR281" s="226" t="s">
        <v>997</v>
      </c>
      <c r="AT281" s="226" t="s">
        <v>947</v>
      </c>
      <c r="AU281" s="226" t="s">
        <v>81</v>
      </c>
      <c r="AY281" s="19" t="s">
        <v>295</v>
      </c>
      <c r="BE281" s="227">
        <f>IF(N281="základní",J281,0)</f>
        <v>0</v>
      </c>
      <c r="BF281" s="227">
        <f>IF(N281="snížená",J281,0)</f>
        <v>0</v>
      </c>
      <c r="BG281" s="227">
        <f>IF(N281="zákl. přenesená",J281,0)</f>
        <v>0</v>
      </c>
      <c r="BH281" s="227">
        <f>IF(N281="sníž. přenesená",J281,0)</f>
        <v>0</v>
      </c>
      <c r="BI281" s="227">
        <f>IF(N281="nulová",J281,0)</f>
        <v>0</v>
      </c>
      <c r="BJ281" s="19" t="s">
        <v>79</v>
      </c>
      <c r="BK281" s="227">
        <f>ROUND(I281*H281,2)</f>
        <v>0</v>
      </c>
      <c r="BL281" s="19" t="s">
        <v>373</v>
      </c>
      <c r="BM281" s="226" t="s">
        <v>2794</v>
      </c>
    </row>
    <row r="282" s="13" customFormat="1">
      <c r="A282" s="13"/>
      <c r="B282" s="233"/>
      <c r="C282" s="234"/>
      <c r="D282" s="235" t="s">
        <v>307</v>
      </c>
      <c r="E282" s="236" t="s">
        <v>21</v>
      </c>
      <c r="F282" s="237" t="s">
        <v>2432</v>
      </c>
      <c r="G282" s="234"/>
      <c r="H282" s="236" t="s">
        <v>21</v>
      </c>
      <c r="I282" s="238"/>
      <c r="J282" s="234"/>
      <c r="K282" s="234"/>
      <c r="L282" s="239"/>
      <c r="M282" s="240"/>
      <c r="N282" s="241"/>
      <c r="O282" s="241"/>
      <c r="P282" s="241"/>
      <c r="Q282" s="241"/>
      <c r="R282" s="241"/>
      <c r="S282" s="241"/>
      <c r="T282" s="242"/>
      <c r="U282" s="13"/>
      <c r="V282" s="13"/>
      <c r="W282" s="13"/>
      <c r="X282" s="13"/>
      <c r="Y282" s="13"/>
      <c r="Z282" s="13"/>
      <c r="AA282" s="13"/>
      <c r="AB282" s="13"/>
      <c r="AC282" s="13"/>
      <c r="AD282" s="13"/>
      <c r="AE282" s="13"/>
      <c r="AT282" s="243" t="s">
        <v>307</v>
      </c>
      <c r="AU282" s="243" t="s">
        <v>81</v>
      </c>
      <c r="AV282" s="13" t="s">
        <v>79</v>
      </c>
      <c r="AW282" s="13" t="s">
        <v>33</v>
      </c>
      <c r="AX282" s="13" t="s">
        <v>72</v>
      </c>
      <c r="AY282" s="243" t="s">
        <v>295</v>
      </c>
    </row>
    <row r="283" s="14" customFormat="1">
      <c r="A283" s="14"/>
      <c r="B283" s="244"/>
      <c r="C283" s="245"/>
      <c r="D283" s="235" t="s">
        <v>307</v>
      </c>
      <c r="E283" s="246" t="s">
        <v>21</v>
      </c>
      <c r="F283" s="247" t="s">
        <v>79</v>
      </c>
      <c r="G283" s="245"/>
      <c r="H283" s="248">
        <v>1</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307</v>
      </c>
      <c r="AU283" s="254" t="s">
        <v>81</v>
      </c>
      <c r="AV283" s="14" t="s">
        <v>81</v>
      </c>
      <c r="AW283" s="14" t="s">
        <v>33</v>
      </c>
      <c r="AX283" s="14" t="s">
        <v>72</v>
      </c>
      <c r="AY283" s="254" t="s">
        <v>295</v>
      </c>
    </row>
    <row r="284" s="15" customFormat="1">
      <c r="A284" s="15"/>
      <c r="B284" s="255"/>
      <c r="C284" s="256"/>
      <c r="D284" s="235" t="s">
        <v>307</v>
      </c>
      <c r="E284" s="257" t="s">
        <v>21</v>
      </c>
      <c r="F284" s="258" t="s">
        <v>312</v>
      </c>
      <c r="G284" s="256"/>
      <c r="H284" s="259">
        <v>1</v>
      </c>
      <c r="I284" s="260"/>
      <c r="J284" s="256"/>
      <c r="K284" s="256"/>
      <c r="L284" s="261"/>
      <c r="M284" s="262"/>
      <c r="N284" s="263"/>
      <c r="O284" s="263"/>
      <c r="P284" s="263"/>
      <c r="Q284" s="263"/>
      <c r="R284" s="263"/>
      <c r="S284" s="263"/>
      <c r="T284" s="264"/>
      <c r="U284" s="15"/>
      <c r="V284" s="15"/>
      <c r="W284" s="15"/>
      <c r="X284" s="15"/>
      <c r="Y284" s="15"/>
      <c r="Z284" s="15"/>
      <c r="AA284" s="15"/>
      <c r="AB284" s="15"/>
      <c r="AC284" s="15"/>
      <c r="AD284" s="15"/>
      <c r="AE284" s="15"/>
      <c r="AT284" s="265" t="s">
        <v>307</v>
      </c>
      <c r="AU284" s="265" t="s">
        <v>81</v>
      </c>
      <c r="AV284" s="15" t="s">
        <v>303</v>
      </c>
      <c r="AW284" s="15" t="s">
        <v>33</v>
      </c>
      <c r="AX284" s="15" t="s">
        <v>79</v>
      </c>
      <c r="AY284" s="265" t="s">
        <v>295</v>
      </c>
    </row>
    <row r="285" s="2" customFormat="1" ht="37.8" customHeight="1">
      <c r="A285" s="40"/>
      <c r="B285" s="41"/>
      <c r="C285" s="286" t="s">
        <v>1087</v>
      </c>
      <c r="D285" s="286" t="s">
        <v>947</v>
      </c>
      <c r="E285" s="287" t="s">
        <v>995</v>
      </c>
      <c r="F285" s="288" t="s">
        <v>996</v>
      </c>
      <c r="G285" s="289" t="s">
        <v>459</v>
      </c>
      <c r="H285" s="290">
        <v>1</v>
      </c>
      <c r="I285" s="291"/>
      <c r="J285" s="292">
        <f>ROUND(I285*H285,2)</f>
        <v>0</v>
      </c>
      <c r="K285" s="288" t="s">
        <v>302</v>
      </c>
      <c r="L285" s="293"/>
      <c r="M285" s="294" t="s">
        <v>21</v>
      </c>
      <c r="N285" s="295" t="s">
        <v>43</v>
      </c>
      <c r="O285" s="86"/>
      <c r="P285" s="224">
        <f>O285*H285</f>
        <v>0</v>
      </c>
      <c r="Q285" s="224">
        <v>0.012489999999999999</v>
      </c>
      <c r="R285" s="224">
        <f>Q285*H285</f>
        <v>0.012489999999999999</v>
      </c>
      <c r="S285" s="224">
        <v>0</v>
      </c>
      <c r="T285" s="225">
        <f>S285*H285</f>
        <v>0</v>
      </c>
      <c r="U285" s="40"/>
      <c r="V285" s="40"/>
      <c r="W285" s="40"/>
      <c r="X285" s="40"/>
      <c r="Y285" s="40"/>
      <c r="Z285" s="40"/>
      <c r="AA285" s="40"/>
      <c r="AB285" s="40"/>
      <c r="AC285" s="40"/>
      <c r="AD285" s="40"/>
      <c r="AE285" s="40"/>
      <c r="AR285" s="226" t="s">
        <v>997</v>
      </c>
      <c r="AT285" s="226" t="s">
        <v>947</v>
      </c>
      <c r="AU285" s="226" t="s">
        <v>81</v>
      </c>
      <c r="AY285" s="19" t="s">
        <v>295</v>
      </c>
      <c r="BE285" s="227">
        <f>IF(N285="základní",J285,0)</f>
        <v>0</v>
      </c>
      <c r="BF285" s="227">
        <f>IF(N285="snížená",J285,0)</f>
        <v>0</v>
      </c>
      <c r="BG285" s="227">
        <f>IF(N285="zákl. přenesená",J285,0)</f>
        <v>0</v>
      </c>
      <c r="BH285" s="227">
        <f>IF(N285="sníž. přenesená",J285,0)</f>
        <v>0</v>
      </c>
      <c r="BI285" s="227">
        <f>IF(N285="nulová",J285,0)</f>
        <v>0</v>
      </c>
      <c r="BJ285" s="19" t="s">
        <v>79</v>
      </c>
      <c r="BK285" s="227">
        <f>ROUND(I285*H285,2)</f>
        <v>0</v>
      </c>
      <c r="BL285" s="19" t="s">
        <v>373</v>
      </c>
      <c r="BM285" s="226" t="s">
        <v>2795</v>
      </c>
    </row>
    <row r="286" s="13" customFormat="1">
      <c r="A286" s="13"/>
      <c r="B286" s="233"/>
      <c r="C286" s="234"/>
      <c r="D286" s="235" t="s">
        <v>307</v>
      </c>
      <c r="E286" s="236" t="s">
        <v>21</v>
      </c>
      <c r="F286" s="237" t="s">
        <v>1434</v>
      </c>
      <c r="G286" s="234"/>
      <c r="H286" s="236" t="s">
        <v>21</v>
      </c>
      <c r="I286" s="238"/>
      <c r="J286" s="234"/>
      <c r="K286" s="234"/>
      <c r="L286" s="239"/>
      <c r="M286" s="240"/>
      <c r="N286" s="241"/>
      <c r="O286" s="241"/>
      <c r="P286" s="241"/>
      <c r="Q286" s="241"/>
      <c r="R286" s="241"/>
      <c r="S286" s="241"/>
      <c r="T286" s="242"/>
      <c r="U286" s="13"/>
      <c r="V286" s="13"/>
      <c r="W286" s="13"/>
      <c r="X286" s="13"/>
      <c r="Y286" s="13"/>
      <c r="Z286" s="13"/>
      <c r="AA286" s="13"/>
      <c r="AB286" s="13"/>
      <c r="AC286" s="13"/>
      <c r="AD286" s="13"/>
      <c r="AE286" s="13"/>
      <c r="AT286" s="243" t="s">
        <v>307</v>
      </c>
      <c r="AU286" s="243" t="s">
        <v>81</v>
      </c>
      <c r="AV286" s="13" t="s">
        <v>79</v>
      </c>
      <c r="AW286" s="13" t="s">
        <v>33</v>
      </c>
      <c r="AX286" s="13" t="s">
        <v>72</v>
      </c>
      <c r="AY286" s="243" t="s">
        <v>295</v>
      </c>
    </row>
    <row r="287" s="14" customFormat="1">
      <c r="A287" s="14"/>
      <c r="B287" s="244"/>
      <c r="C287" s="245"/>
      <c r="D287" s="235" t="s">
        <v>307</v>
      </c>
      <c r="E287" s="246" t="s">
        <v>21</v>
      </c>
      <c r="F287" s="247" t="s">
        <v>79</v>
      </c>
      <c r="G287" s="245"/>
      <c r="H287" s="248">
        <v>1</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307</v>
      </c>
      <c r="AU287" s="254" t="s">
        <v>81</v>
      </c>
      <c r="AV287" s="14" t="s">
        <v>81</v>
      </c>
      <c r="AW287" s="14" t="s">
        <v>33</v>
      </c>
      <c r="AX287" s="14" t="s">
        <v>72</v>
      </c>
      <c r="AY287" s="254" t="s">
        <v>295</v>
      </c>
    </row>
    <row r="288" s="15" customFormat="1">
      <c r="A288" s="15"/>
      <c r="B288" s="255"/>
      <c r="C288" s="256"/>
      <c r="D288" s="235" t="s">
        <v>307</v>
      </c>
      <c r="E288" s="257" t="s">
        <v>21</v>
      </c>
      <c r="F288" s="258" t="s">
        <v>312</v>
      </c>
      <c r="G288" s="256"/>
      <c r="H288" s="259">
        <v>1</v>
      </c>
      <c r="I288" s="260"/>
      <c r="J288" s="256"/>
      <c r="K288" s="256"/>
      <c r="L288" s="261"/>
      <c r="M288" s="262"/>
      <c r="N288" s="263"/>
      <c r="O288" s="263"/>
      <c r="P288" s="263"/>
      <c r="Q288" s="263"/>
      <c r="R288" s="263"/>
      <c r="S288" s="263"/>
      <c r="T288" s="264"/>
      <c r="U288" s="15"/>
      <c r="V288" s="15"/>
      <c r="W288" s="15"/>
      <c r="X288" s="15"/>
      <c r="Y288" s="15"/>
      <c r="Z288" s="15"/>
      <c r="AA288" s="15"/>
      <c r="AB288" s="15"/>
      <c r="AC288" s="15"/>
      <c r="AD288" s="15"/>
      <c r="AE288" s="15"/>
      <c r="AT288" s="265" t="s">
        <v>307</v>
      </c>
      <c r="AU288" s="265" t="s">
        <v>81</v>
      </c>
      <c r="AV288" s="15" t="s">
        <v>303</v>
      </c>
      <c r="AW288" s="15" t="s">
        <v>33</v>
      </c>
      <c r="AX288" s="15" t="s">
        <v>79</v>
      </c>
      <c r="AY288" s="265" t="s">
        <v>295</v>
      </c>
    </row>
    <row r="289" s="2" customFormat="1" ht="49.05" customHeight="1">
      <c r="A289" s="40"/>
      <c r="B289" s="41"/>
      <c r="C289" s="215" t="s">
        <v>1092</v>
      </c>
      <c r="D289" s="215" t="s">
        <v>298</v>
      </c>
      <c r="E289" s="216" t="s">
        <v>1449</v>
      </c>
      <c r="F289" s="217" t="s">
        <v>1450</v>
      </c>
      <c r="G289" s="218" t="s">
        <v>459</v>
      </c>
      <c r="H289" s="219">
        <v>2</v>
      </c>
      <c r="I289" s="220"/>
      <c r="J289" s="221">
        <f>ROUND(I289*H289,2)</f>
        <v>0</v>
      </c>
      <c r="K289" s="217" t="s">
        <v>302</v>
      </c>
      <c r="L289" s="46"/>
      <c r="M289" s="222" t="s">
        <v>21</v>
      </c>
      <c r="N289" s="223" t="s">
        <v>43</v>
      </c>
      <c r="O289" s="86"/>
      <c r="P289" s="224">
        <f>O289*H289</f>
        <v>0</v>
      </c>
      <c r="Q289" s="224">
        <v>0.00528</v>
      </c>
      <c r="R289" s="224">
        <f>Q289*H289</f>
        <v>0.01056</v>
      </c>
      <c r="S289" s="224">
        <v>0</v>
      </c>
      <c r="T289" s="225">
        <f>S289*H289</f>
        <v>0</v>
      </c>
      <c r="U289" s="40"/>
      <c r="V289" s="40"/>
      <c r="W289" s="40"/>
      <c r="X289" s="40"/>
      <c r="Y289" s="40"/>
      <c r="Z289" s="40"/>
      <c r="AA289" s="40"/>
      <c r="AB289" s="40"/>
      <c r="AC289" s="40"/>
      <c r="AD289" s="40"/>
      <c r="AE289" s="40"/>
      <c r="AR289" s="226" t="s">
        <v>373</v>
      </c>
      <c r="AT289" s="226" t="s">
        <v>298</v>
      </c>
      <c r="AU289" s="226" t="s">
        <v>81</v>
      </c>
      <c r="AY289" s="19" t="s">
        <v>295</v>
      </c>
      <c r="BE289" s="227">
        <f>IF(N289="základní",J289,0)</f>
        <v>0</v>
      </c>
      <c r="BF289" s="227">
        <f>IF(N289="snížená",J289,0)</f>
        <v>0</v>
      </c>
      <c r="BG289" s="227">
        <f>IF(N289="zákl. přenesená",J289,0)</f>
        <v>0</v>
      </c>
      <c r="BH289" s="227">
        <f>IF(N289="sníž. přenesená",J289,0)</f>
        <v>0</v>
      </c>
      <c r="BI289" s="227">
        <f>IF(N289="nulová",J289,0)</f>
        <v>0</v>
      </c>
      <c r="BJ289" s="19" t="s">
        <v>79</v>
      </c>
      <c r="BK289" s="227">
        <f>ROUND(I289*H289,2)</f>
        <v>0</v>
      </c>
      <c r="BL289" s="19" t="s">
        <v>373</v>
      </c>
      <c r="BM289" s="226" t="s">
        <v>2796</v>
      </c>
    </row>
    <row r="290" s="2" customFormat="1">
      <c r="A290" s="40"/>
      <c r="B290" s="41"/>
      <c r="C290" s="42"/>
      <c r="D290" s="228" t="s">
        <v>305</v>
      </c>
      <c r="E290" s="42"/>
      <c r="F290" s="229" t="s">
        <v>1452</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305</v>
      </c>
      <c r="AU290" s="19" t="s">
        <v>81</v>
      </c>
    </row>
    <row r="291" s="13" customFormat="1">
      <c r="A291" s="13"/>
      <c r="B291" s="233"/>
      <c r="C291" s="234"/>
      <c r="D291" s="235" t="s">
        <v>307</v>
      </c>
      <c r="E291" s="236" t="s">
        <v>21</v>
      </c>
      <c r="F291" s="237" t="s">
        <v>1434</v>
      </c>
      <c r="G291" s="234"/>
      <c r="H291" s="236" t="s">
        <v>21</v>
      </c>
      <c r="I291" s="238"/>
      <c r="J291" s="234"/>
      <c r="K291" s="234"/>
      <c r="L291" s="239"/>
      <c r="M291" s="240"/>
      <c r="N291" s="241"/>
      <c r="O291" s="241"/>
      <c r="P291" s="241"/>
      <c r="Q291" s="241"/>
      <c r="R291" s="241"/>
      <c r="S291" s="241"/>
      <c r="T291" s="242"/>
      <c r="U291" s="13"/>
      <c r="V291" s="13"/>
      <c r="W291" s="13"/>
      <c r="X291" s="13"/>
      <c r="Y291" s="13"/>
      <c r="Z291" s="13"/>
      <c r="AA291" s="13"/>
      <c r="AB291" s="13"/>
      <c r="AC291" s="13"/>
      <c r="AD291" s="13"/>
      <c r="AE291" s="13"/>
      <c r="AT291" s="243" t="s">
        <v>307</v>
      </c>
      <c r="AU291" s="243" t="s">
        <v>81</v>
      </c>
      <c r="AV291" s="13" t="s">
        <v>79</v>
      </c>
      <c r="AW291" s="13" t="s">
        <v>33</v>
      </c>
      <c r="AX291" s="13" t="s">
        <v>72</v>
      </c>
      <c r="AY291" s="243" t="s">
        <v>295</v>
      </c>
    </row>
    <row r="292" s="14" customFormat="1">
      <c r="A292" s="14"/>
      <c r="B292" s="244"/>
      <c r="C292" s="245"/>
      <c r="D292" s="235" t="s">
        <v>307</v>
      </c>
      <c r="E292" s="246" t="s">
        <v>21</v>
      </c>
      <c r="F292" s="247" t="s">
        <v>79</v>
      </c>
      <c r="G292" s="245"/>
      <c r="H292" s="248">
        <v>1</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307</v>
      </c>
      <c r="AU292" s="254" t="s">
        <v>81</v>
      </c>
      <c r="AV292" s="14" t="s">
        <v>81</v>
      </c>
      <c r="AW292" s="14" t="s">
        <v>33</v>
      </c>
      <c r="AX292" s="14" t="s">
        <v>72</v>
      </c>
      <c r="AY292" s="254" t="s">
        <v>295</v>
      </c>
    </row>
    <row r="293" s="13" customFormat="1">
      <c r="A293" s="13"/>
      <c r="B293" s="233"/>
      <c r="C293" s="234"/>
      <c r="D293" s="235" t="s">
        <v>307</v>
      </c>
      <c r="E293" s="236" t="s">
        <v>21</v>
      </c>
      <c r="F293" s="237" t="s">
        <v>2432</v>
      </c>
      <c r="G293" s="234"/>
      <c r="H293" s="236" t="s">
        <v>21</v>
      </c>
      <c r="I293" s="238"/>
      <c r="J293" s="234"/>
      <c r="K293" s="234"/>
      <c r="L293" s="239"/>
      <c r="M293" s="240"/>
      <c r="N293" s="241"/>
      <c r="O293" s="241"/>
      <c r="P293" s="241"/>
      <c r="Q293" s="241"/>
      <c r="R293" s="241"/>
      <c r="S293" s="241"/>
      <c r="T293" s="242"/>
      <c r="U293" s="13"/>
      <c r="V293" s="13"/>
      <c r="W293" s="13"/>
      <c r="X293" s="13"/>
      <c r="Y293" s="13"/>
      <c r="Z293" s="13"/>
      <c r="AA293" s="13"/>
      <c r="AB293" s="13"/>
      <c r="AC293" s="13"/>
      <c r="AD293" s="13"/>
      <c r="AE293" s="13"/>
      <c r="AT293" s="243" t="s">
        <v>307</v>
      </c>
      <c r="AU293" s="243" t="s">
        <v>81</v>
      </c>
      <c r="AV293" s="13" t="s">
        <v>79</v>
      </c>
      <c r="AW293" s="13" t="s">
        <v>33</v>
      </c>
      <c r="AX293" s="13" t="s">
        <v>72</v>
      </c>
      <c r="AY293" s="243" t="s">
        <v>295</v>
      </c>
    </row>
    <row r="294" s="14" customFormat="1">
      <c r="A294" s="14"/>
      <c r="B294" s="244"/>
      <c r="C294" s="245"/>
      <c r="D294" s="235" t="s">
        <v>307</v>
      </c>
      <c r="E294" s="246" t="s">
        <v>21</v>
      </c>
      <c r="F294" s="247" t="s">
        <v>79</v>
      </c>
      <c r="G294" s="245"/>
      <c r="H294" s="248">
        <v>1</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307</v>
      </c>
      <c r="AU294" s="254" t="s">
        <v>81</v>
      </c>
      <c r="AV294" s="14" t="s">
        <v>81</v>
      </c>
      <c r="AW294" s="14" t="s">
        <v>33</v>
      </c>
      <c r="AX294" s="14" t="s">
        <v>72</v>
      </c>
      <c r="AY294" s="254" t="s">
        <v>295</v>
      </c>
    </row>
    <row r="295" s="15" customFormat="1">
      <c r="A295" s="15"/>
      <c r="B295" s="255"/>
      <c r="C295" s="256"/>
      <c r="D295" s="235" t="s">
        <v>307</v>
      </c>
      <c r="E295" s="257" t="s">
        <v>21</v>
      </c>
      <c r="F295" s="258" t="s">
        <v>312</v>
      </c>
      <c r="G295" s="256"/>
      <c r="H295" s="259">
        <v>2</v>
      </c>
      <c r="I295" s="260"/>
      <c r="J295" s="256"/>
      <c r="K295" s="256"/>
      <c r="L295" s="261"/>
      <c r="M295" s="262"/>
      <c r="N295" s="263"/>
      <c r="O295" s="263"/>
      <c r="P295" s="263"/>
      <c r="Q295" s="263"/>
      <c r="R295" s="263"/>
      <c r="S295" s="263"/>
      <c r="T295" s="264"/>
      <c r="U295" s="15"/>
      <c r="V295" s="15"/>
      <c r="W295" s="15"/>
      <c r="X295" s="15"/>
      <c r="Y295" s="15"/>
      <c r="Z295" s="15"/>
      <c r="AA295" s="15"/>
      <c r="AB295" s="15"/>
      <c r="AC295" s="15"/>
      <c r="AD295" s="15"/>
      <c r="AE295" s="15"/>
      <c r="AT295" s="265" t="s">
        <v>307</v>
      </c>
      <c r="AU295" s="265" t="s">
        <v>81</v>
      </c>
      <c r="AV295" s="15" t="s">
        <v>303</v>
      </c>
      <c r="AW295" s="15" t="s">
        <v>33</v>
      </c>
      <c r="AX295" s="15" t="s">
        <v>79</v>
      </c>
      <c r="AY295" s="265" t="s">
        <v>295</v>
      </c>
    </row>
    <row r="296" s="2" customFormat="1" ht="44.25" customHeight="1">
      <c r="A296" s="40"/>
      <c r="B296" s="41"/>
      <c r="C296" s="215" t="s">
        <v>1098</v>
      </c>
      <c r="D296" s="215" t="s">
        <v>298</v>
      </c>
      <c r="E296" s="216" t="s">
        <v>1050</v>
      </c>
      <c r="F296" s="217" t="s">
        <v>1051</v>
      </c>
      <c r="G296" s="218" t="s">
        <v>348</v>
      </c>
      <c r="H296" s="219">
        <v>1.022</v>
      </c>
      <c r="I296" s="220"/>
      <c r="J296" s="221">
        <f>ROUND(I296*H296,2)</f>
        <v>0</v>
      </c>
      <c r="K296" s="217" t="s">
        <v>302</v>
      </c>
      <c r="L296" s="46"/>
      <c r="M296" s="222" t="s">
        <v>21</v>
      </c>
      <c r="N296" s="223" t="s">
        <v>43</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373</v>
      </c>
      <c r="AT296" s="226" t="s">
        <v>298</v>
      </c>
      <c r="AU296" s="226" t="s">
        <v>81</v>
      </c>
      <c r="AY296" s="19" t="s">
        <v>295</v>
      </c>
      <c r="BE296" s="227">
        <f>IF(N296="základní",J296,0)</f>
        <v>0</v>
      </c>
      <c r="BF296" s="227">
        <f>IF(N296="snížená",J296,0)</f>
        <v>0</v>
      </c>
      <c r="BG296" s="227">
        <f>IF(N296="zákl. přenesená",J296,0)</f>
        <v>0</v>
      </c>
      <c r="BH296" s="227">
        <f>IF(N296="sníž. přenesená",J296,0)</f>
        <v>0</v>
      </c>
      <c r="BI296" s="227">
        <f>IF(N296="nulová",J296,0)</f>
        <v>0</v>
      </c>
      <c r="BJ296" s="19" t="s">
        <v>79</v>
      </c>
      <c r="BK296" s="227">
        <f>ROUND(I296*H296,2)</f>
        <v>0</v>
      </c>
      <c r="BL296" s="19" t="s">
        <v>373</v>
      </c>
      <c r="BM296" s="226" t="s">
        <v>2797</v>
      </c>
    </row>
    <row r="297" s="2" customFormat="1">
      <c r="A297" s="40"/>
      <c r="B297" s="41"/>
      <c r="C297" s="42"/>
      <c r="D297" s="228" t="s">
        <v>305</v>
      </c>
      <c r="E297" s="42"/>
      <c r="F297" s="229" t="s">
        <v>1053</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305</v>
      </c>
      <c r="AU297" s="19" t="s">
        <v>81</v>
      </c>
    </row>
    <row r="298" s="12" customFormat="1" ht="22.8" customHeight="1">
      <c r="A298" s="12"/>
      <c r="B298" s="199"/>
      <c r="C298" s="200"/>
      <c r="D298" s="201" t="s">
        <v>71</v>
      </c>
      <c r="E298" s="213" t="s">
        <v>391</v>
      </c>
      <c r="F298" s="213" t="s">
        <v>392</v>
      </c>
      <c r="G298" s="200"/>
      <c r="H298" s="200"/>
      <c r="I298" s="203"/>
      <c r="J298" s="214">
        <f>BK298</f>
        <v>0</v>
      </c>
      <c r="K298" s="200"/>
      <c r="L298" s="205"/>
      <c r="M298" s="206"/>
      <c r="N298" s="207"/>
      <c r="O298" s="207"/>
      <c r="P298" s="208">
        <f>SUM(P299:P331)</f>
        <v>0</v>
      </c>
      <c r="Q298" s="207"/>
      <c r="R298" s="208">
        <f>SUM(R299:R331)</f>
        <v>0.07263</v>
      </c>
      <c r="S298" s="207"/>
      <c r="T298" s="209">
        <f>SUM(T299:T331)</f>
        <v>0</v>
      </c>
      <c r="U298" s="12"/>
      <c r="V298" s="12"/>
      <c r="W298" s="12"/>
      <c r="X298" s="12"/>
      <c r="Y298" s="12"/>
      <c r="Z298" s="12"/>
      <c r="AA298" s="12"/>
      <c r="AB298" s="12"/>
      <c r="AC298" s="12"/>
      <c r="AD298" s="12"/>
      <c r="AE298" s="12"/>
      <c r="AR298" s="210" t="s">
        <v>81</v>
      </c>
      <c r="AT298" s="211" t="s">
        <v>71</v>
      </c>
      <c r="AU298" s="211" t="s">
        <v>79</v>
      </c>
      <c r="AY298" s="210" t="s">
        <v>295</v>
      </c>
      <c r="BK298" s="212">
        <f>SUM(BK299:BK331)</f>
        <v>0</v>
      </c>
    </row>
    <row r="299" s="2" customFormat="1" ht="37.8" customHeight="1">
      <c r="A299" s="40"/>
      <c r="B299" s="41"/>
      <c r="C299" s="215" t="s">
        <v>1102</v>
      </c>
      <c r="D299" s="215" t="s">
        <v>298</v>
      </c>
      <c r="E299" s="216" t="s">
        <v>2439</v>
      </c>
      <c r="F299" s="217" t="s">
        <v>2440</v>
      </c>
      <c r="G299" s="218" t="s">
        <v>459</v>
      </c>
      <c r="H299" s="219">
        <v>2</v>
      </c>
      <c r="I299" s="220"/>
      <c r="J299" s="221">
        <f>ROUND(I299*H299,2)</f>
        <v>0</v>
      </c>
      <c r="K299" s="217" t="s">
        <v>302</v>
      </c>
      <c r="L299" s="46"/>
      <c r="M299" s="222" t="s">
        <v>21</v>
      </c>
      <c r="N299" s="223" t="s">
        <v>43</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373</v>
      </c>
      <c r="AT299" s="226" t="s">
        <v>298</v>
      </c>
      <c r="AU299" s="226" t="s">
        <v>81</v>
      </c>
      <c r="AY299" s="19" t="s">
        <v>295</v>
      </c>
      <c r="BE299" s="227">
        <f>IF(N299="základní",J299,0)</f>
        <v>0</v>
      </c>
      <c r="BF299" s="227">
        <f>IF(N299="snížená",J299,0)</f>
        <v>0</v>
      </c>
      <c r="BG299" s="227">
        <f>IF(N299="zákl. přenesená",J299,0)</f>
        <v>0</v>
      </c>
      <c r="BH299" s="227">
        <f>IF(N299="sníž. přenesená",J299,0)</f>
        <v>0</v>
      </c>
      <c r="BI299" s="227">
        <f>IF(N299="nulová",J299,0)</f>
        <v>0</v>
      </c>
      <c r="BJ299" s="19" t="s">
        <v>79</v>
      </c>
      <c r="BK299" s="227">
        <f>ROUND(I299*H299,2)</f>
        <v>0</v>
      </c>
      <c r="BL299" s="19" t="s">
        <v>373</v>
      </c>
      <c r="BM299" s="226" t="s">
        <v>2798</v>
      </c>
    </row>
    <row r="300" s="2" customFormat="1">
      <c r="A300" s="40"/>
      <c r="B300" s="41"/>
      <c r="C300" s="42"/>
      <c r="D300" s="228" t="s">
        <v>305</v>
      </c>
      <c r="E300" s="42"/>
      <c r="F300" s="229" t="s">
        <v>2442</v>
      </c>
      <c r="G300" s="42"/>
      <c r="H300" s="42"/>
      <c r="I300" s="230"/>
      <c r="J300" s="42"/>
      <c r="K300" s="42"/>
      <c r="L300" s="46"/>
      <c r="M300" s="231"/>
      <c r="N300" s="232"/>
      <c r="O300" s="86"/>
      <c r="P300" s="86"/>
      <c r="Q300" s="86"/>
      <c r="R300" s="86"/>
      <c r="S300" s="86"/>
      <c r="T300" s="87"/>
      <c r="U300" s="40"/>
      <c r="V300" s="40"/>
      <c r="W300" s="40"/>
      <c r="X300" s="40"/>
      <c r="Y300" s="40"/>
      <c r="Z300" s="40"/>
      <c r="AA300" s="40"/>
      <c r="AB300" s="40"/>
      <c r="AC300" s="40"/>
      <c r="AD300" s="40"/>
      <c r="AE300" s="40"/>
      <c r="AT300" s="19" t="s">
        <v>305</v>
      </c>
      <c r="AU300" s="19" t="s">
        <v>81</v>
      </c>
    </row>
    <row r="301" s="14" customFormat="1">
      <c r="A301" s="14"/>
      <c r="B301" s="244"/>
      <c r="C301" s="245"/>
      <c r="D301" s="235" t="s">
        <v>307</v>
      </c>
      <c r="E301" s="246" t="s">
        <v>21</v>
      </c>
      <c r="F301" s="247" t="s">
        <v>2443</v>
      </c>
      <c r="G301" s="245"/>
      <c r="H301" s="248">
        <v>1</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307</v>
      </c>
      <c r="AU301" s="254" t="s">
        <v>81</v>
      </c>
      <c r="AV301" s="14" t="s">
        <v>81</v>
      </c>
      <c r="AW301" s="14" t="s">
        <v>33</v>
      </c>
      <c r="AX301" s="14" t="s">
        <v>72</v>
      </c>
      <c r="AY301" s="254" t="s">
        <v>295</v>
      </c>
    </row>
    <row r="302" s="14" customFormat="1">
      <c r="A302" s="14"/>
      <c r="B302" s="244"/>
      <c r="C302" s="245"/>
      <c r="D302" s="235" t="s">
        <v>307</v>
      </c>
      <c r="E302" s="246" t="s">
        <v>21</v>
      </c>
      <c r="F302" s="247" t="s">
        <v>2444</v>
      </c>
      <c r="G302" s="245"/>
      <c r="H302" s="248">
        <v>1</v>
      </c>
      <c r="I302" s="249"/>
      <c r="J302" s="245"/>
      <c r="K302" s="245"/>
      <c r="L302" s="250"/>
      <c r="M302" s="251"/>
      <c r="N302" s="252"/>
      <c r="O302" s="252"/>
      <c r="P302" s="252"/>
      <c r="Q302" s="252"/>
      <c r="R302" s="252"/>
      <c r="S302" s="252"/>
      <c r="T302" s="253"/>
      <c r="U302" s="14"/>
      <c r="V302" s="14"/>
      <c r="W302" s="14"/>
      <c r="X302" s="14"/>
      <c r="Y302" s="14"/>
      <c r="Z302" s="14"/>
      <c r="AA302" s="14"/>
      <c r="AB302" s="14"/>
      <c r="AC302" s="14"/>
      <c r="AD302" s="14"/>
      <c r="AE302" s="14"/>
      <c r="AT302" s="254" t="s">
        <v>307</v>
      </c>
      <c r="AU302" s="254" t="s">
        <v>81</v>
      </c>
      <c r="AV302" s="14" t="s">
        <v>81</v>
      </c>
      <c r="AW302" s="14" t="s">
        <v>33</v>
      </c>
      <c r="AX302" s="14" t="s">
        <v>72</v>
      </c>
      <c r="AY302" s="254" t="s">
        <v>295</v>
      </c>
    </row>
    <row r="303" s="15" customFormat="1">
      <c r="A303" s="15"/>
      <c r="B303" s="255"/>
      <c r="C303" s="256"/>
      <c r="D303" s="235" t="s">
        <v>307</v>
      </c>
      <c r="E303" s="257" t="s">
        <v>21</v>
      </c>
      <c r="F303" s="258" t="s">
        <v>312</v>
      </c>
      <c r="G303" s="256"/>
      <c r="H303" s="259">
        <v>2</v>
      </c>
      <c r="I303" s="260"/>
      <c r="J303" s="256"/>
      <c r="K303" s="256"/>
      <c r="L303" s="261"/>
      <c r="M303" s="262"/>
      <c r="N303" s="263"/>
      <c r="O303" s="263"/>
      <c r="P303" s="263"/>
      <c r="Q303" s="263"/>
      <c r="R303" s="263"/>
      <c r="S303" s="263"/>
      <c r="T303" s="264"/>
      <c r="U303" s="15"/>
      <c r="V303" s="15"/>
      <c r="W303" s="15"/>
      <c r="X303" s="15"/>
      <c r="Y303" s="15"/>
      <c r="Z303" s="15"/>
      <c r="AA303" s="15"/>
      <c r="AB303" s="15"/>
      <c r="AC303" s="15"/>
      <c r="AD303" s="15"/>
      <c r="AE303" s="15"/>
      <c r="AT303" s="265" t="s">
        <v>307</v>
      </c>
      <c r="AU303" s="265" t="s">
        <v>81</v>
      </c>
      <c r="AV303" s="15" t="s">
        <v>303</v>
      </c>
      <c r="AW303" s="15" t="s">
        <v>33</v>
      </c>
      <c r="AX303" s="15" t="s">
        <v>79</v>
      </c>
      <c r="AY303" s="265" t="s">
        <v>295</v>
      </c>
    </row>
    <row r="304" s="2" customFormat="1" ht="24.15" customHeight="1">
      <c r="A304" s="40"/>
      <c r="B304" s="41"/>
      <c r="C304" s="286" t="s">
        <v>1109</v>
      </c>
      <c r="D304" s="286" t="s">
        <v>947</v>
      </c>
      <c r="E304" s="287" t="s">
        <v>2445</v>
      </c>
      <c r="F304" s="288" t="s">
        <v>2446</v>
      </c>
      <c r="G304" s="289" t="s">
        <v>459</v>
      </c>
      <c r="H304" s="290">
        <v>1</v>
      </c>
      <c r="I304" s="291"/>
      <c r="J304" s="292">
        <f>ROUND(I304*H304,2)</f>
        <v>0</v>
      </c>
      <c r="K304" s="288" t="s">
        <v>302</v>
      </c>
      <c r="L304" s="293"/>
      <c r="M304" s="294" t="s">
        <v>21</v>
      </c>
      <c r="N304" s="295" t="s">
        <v>43</v>
      </c>
      <c r="O304" s="86"/>
      <c r="P304" s="224">
        <f>O304*H304</f>
        <v>0</v>
      </c>
      <c r="Q304" s="224">
        <v>0.017500000000000002</v>
      </c>
      <c r="R304" s="224">
        <f>Q304*H304</f>
        <v>0.017500000000000002</v>
      </c>
      <c r="S304" s="224">
        <v>0</v>
      </c>
      <c r="T304" s="225">
        <f>S304*H304</f>
        <v>0</v>
      </c>
      <c r="U304" s="40"/>
      <c r="V304" s="40"/>
      <c r="W304" s="40"/>
      <c r="X304" s="40"/>
      <c r="Y304" s="40"/>
      <c r="Z304" s="40"/>
      <c r="AA304" s="40"/>
      <c r="AB304" s="40"/>
      <c r="AC304" s="40"/>
      <c r="AD304" s="40"/>
      <c r="AE304" s="40"/>
      <c r="AR304" s="226" t="s">
        <v>997</v>
      </c>
      <c r="AT304" s="226" t="s">
        <v>947</v>
      </c>
      <c r="AU304" s="226" t="s">
        <v>81</v>
      </c>
      <c r="AY304" s="19" t="s">
        <v>295</v>
      </c>
      <c r="BE304" s="227">
        <f>IF(N304="základní",J304,0)</f>
        <v>0</v>
      </c>
      <c r="BF304" s="227">
        <f>IF(N304="snížená",J304,0)</f>
        <v>0</v>
      </c>
      <c r="BG304" s="227">
        <f>IF(N304="zákl. přenesená",J304,0)</f>
        <v>0</v>
      </c>
      <c r="BH304" s="227">
        <f>IF(N304="sníž. přenesená",J304,0)</f>
        <v>0</v>
      </c>
      <c r="BI304" s="227">
        <f>IF(N304="nulová",J304,0)</f>
        <v>0</v>
      </c>
      <c r="BJ304" s="19" t="s">
        <v>79</v>
      </c>
      <c r="BK304" s="227">
        <f>ROUND(I304*H304,2)</f>
        <v>0</v>
      </c>
      <c r="BL304" s="19" t="s">
        <v>373</v>
      </c>
      <c r="BM304" s="226" t="s">
        <v>2799</v>
      </c>
    </row>
    <row r="305" s="14" customFormat="1">
      <c r="A305" s="14"/>
      <c r="B305" s="244"/>
      <c r="C305" s="245"/>
      <c r="D305" s="235" t="s">
        <v>307</v>
      </c>
      <c r="E305" s="246" t="s">
        <v>21</v>
      </c>
      <c r="F305" s="247" t="s">
        <v>2443</v>
      </c>
      <c r="G305" s="245"/>
      <c r="H305" s="248">
        <v>1</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307</v>
      </c>
      <c r="AU305" s="254" t="s">
        <v>81</v>
      </c>
      <c r="AV305" s="14" t="s">
        <v>81</v>
      </c>
      <c r="AW305" s="14" t="s">
        <v>33</v>
      </c>
      <c r="AX305" s="14" t="s">
        <v>72</v>
      </c>
      <c r="AY305" s="254" t="s">
        <v>295</v>
      </c>
    </row>
    <row r="306" s="15" customFormat="1">
      <c r="A306" s="15"/>
      <c r="B306" s="255"/>
      <c r="C306" s="256"/>
      <c r="D306" s="235" t="s">
        <v>307</v>
      </c>
      <c r="E306" s="257" t="s">
        <v>21</v>
      </c>
      <c r="F306" s="258" t="s">
        <v>312</v>
      </c>
      <c r="G306" s="256"/>
      <c r="H306" s="259">
        <v>1</v>
      </c>
      <c r="I306" s="260"/>
      <c r="J306" s="256"/>
      <c r="K306" s="256"/>
      <c r="L306" s="261"/>
      <c r="M306" s="262"/>
      <c r="N306" s="263"/>
      <c r="O306" s="263"/>
      <c r="P306" s="263"/>
      <c r="Q306" s="263"/>
      <c r="R306" s="263"/>
      <c r="S306" s="263"/>
      <c r="T306" s="264"/>
      <c r="U306" s="15"/>
      <c r="V306" s="15"/>
      <c r="W306" s="15"/>
      <c r="X306" s="15"/>
      <c r="Y306" s="15"/>
      <c r="Z306" s="15"/>
      <c r="AA306" s="15"/>
      <c r="AB306" s="15"/>
      <c r="AC306" s="15"/>
      <c r="AD306" s="15"/>
      <c r="AE306" s="15"/>
      <c r="AT306" s="265" t="s">
        <v>307</v>
      </c>
      <c r="AU306" s="265" t="s">
        <v>81</v>
      </c>
      <c r="AV306" s="15" t="s">
        <v>303</v>
      </c>
      <c r="AW306" s="15" t="s">
        <v>33</v>
      </c>
      <c r="AX306" s="15" t="s">
        <v>79</v>
      </c>
      <c r="AY306" s="265" t="s">
        <v>295</v>
      </c>
    </row>
    <row r="307" s="2" customFormat="1" ht="24.15" customHeight="1">
      <c r="A307" s="40"/>
      <c r="B307" s="41"/>
      <c r="C307" s="286" t="s">
        <v>1114</v>
      </c>
      <c r="D307" s="286" t="s">
        <v>947</v>
      </c>
      <c r="E307" s="287" t="s">
        <v>2448</v>
      </c>
      <c r="F307" s="288" t="s">
        <v>2449</v>
      </c>
      <c r="G307" s="289" t="s">
        <v>459</v>
      </c>
      <c r="H307" s="290">
        <v>1</v>
      </c>
      <c r="I307" s="291"/>
      <c r="J307" s="292">
        <f>ROUND(I307*H307,2)</f>
        <v>0</v>
      </c>
      <c r="K307" s="288" t="s">
        <v>302</v>
      </c>
      <c r="L307" s="293"/>
      <c r="M307" s="294" t="s">
        <v>21</v>
      </c>
      <c r="N307" s="295" t="s">
        <v>43</v>
      </c>
      <c r="O307" s="86"/>
      <c r="P307" s="224">
        <f>O307*H307</f>
        <v>0</v>
      </c>
      <c r="Q307" s="224">
        <v>0.021000000000000001</v>
      </c>
      <c r="R307" s="224">
        <f>Q307*H307</f>
        <v>0.021000000000000001</v>
      </c>
      <c r="S307" s="224">
        <v>0</v>
      </c>
      <c r="T307" s="225">
        <f>S307*H307</f>
        <v>0</v>
      </c>
      <c r="U307" s="40"/>
      <c r="V307" s="40"/>
      <c r="W307" s="40"/>
      <c r="X307" s="40"/>
      <c r="Y307" s="40"/>
      <c r="Z307" s="40"/>
      <c r="AA307" s="40"/>
      <c r="AB307" s="40"/>
      <c r="AC307" s="40"/>
      <c r="AD307" s="40"/>
      <c r="AE307" s="40"/>
      <c r="AR307" s="226" t="s">
        <v>997</v>
      </c>
      <c r="AT307" s="226" t="s">
        <v>947</v>
      </c>
      <c r="AU307" s="226" t="s">
        <v>81</v>
      </c>
      <c r="AY307" s="19" t="s">
        <v>295</v>
      </c>
      <c r="BE307" s="227">
        <f>IF(N307="základní",J307,0)</f>
        <v>0</v>
      </c>
      <c r="BF307" s="227">
        <f>IF(N307="snížená",J307,0)</f>
        <v>0</v>
      </c>
      <c r="BG307" s="227">
        <f>IF(N307="zákl. přenesená",J307,0)</f>
        <v>0</v>
      </c>
      <c r="BH307" s="227">
        <f>IF(N307="sníž. přenesená",J307,0)</f>
        <v>0</v>
      </c>
      <c r="BI307" s="227">
        <f>IF(N307="nulová",J307,0)</f>
        <v>0</v>
      </c>
      <c r="BJ307" s="19" t="s">
        <v>79</v>
      </c>
      <c r="BK307" s="227">
        <f>ROUND(I307*H307,2)</f>
        <v>0</v>
      </c>
      <c r="BL307" s="19" t="s">
        <v>373</v>
      </c>
      <c r="BM307" s="226" t="s">
        <v>2800</v>
      </c>
    </row>
    <row r="308" s="14" customFormat="1">
      <c r="A308" s="14"/>
      <c r="B308" s="244"/>
      <c r="C308" s="245"/>
      <c r="D308" s="235" t="s">
        <v>307</v>
      </c>
      <c r="E308" s="246" t="s">
        <v>21</v>
      </c>
      <c r="F308" s="247" t="s">
        <v>2444</v>
      </c>
      <c r="G308" s="245"/>
      <c r="H308" s="248">
        <v>1</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307</v>
      </c>
      <c r="AU308" s="254" t="s">
        <v>81</v>
      </c>
      <c r="AV308" s="14" t="s">
        <v>81</v>
      </c>
      <c r="AW308" s="14" t="s">
        <v>33</v>
      </c>
      <c r="AX308" s="14" t="s">
        <v>72</v>
      </c>
      <c r="AY308" s="254" t="s">
        <v>295</v>
      </c>
    </row>
    <row r="309" s="15" customFormat="1">
      <c r="A309" s="15"/>
      <c r="B309" s="255"/>
      <c r="C309" s="256"/>
      <c r="D309" s="235" t="s">
        <v>307</v>
      </c>
      <c r="E309" s="257" t="s">
        <v>21</v>
      </c>
      <c r="F309" s="258" t="s">
        <v>312</v>
      </c>
      <c r="G309" s="256"/>
      <c r="H309" s="259">
        <v>1</v>
      </c>
      <c r="I309" s="260"/>
      <c r="J309" s="256"/>
      <c r="K309" s="256"/>
      <c r="L309" s="261"/>
      <c r="M309" s="262"/>
      <c r="N309" s="263"/>
      <c r="O309" s="263"/>
      <c r="P309" s="263"/>
      <c r="Q309" s="263"/>
      <c r="R309" s="263"/>
      <c r="S309" s="263"/>
      <c r="T309" s="264"/>
      <c r="U309" s="15"/>
      <c r="V309" s="15"/>
      <c r="W309" s="15"/>
      <c r="X309" s="15"/>
      <c r="Y309" s="15"/>
      <c r="Z309" s="15"/>
      <c r="AA309" s="15"/>
      <c r="AB309" s="15"/>
      <c r="AC309" s="15"/>
      <c r="AD309" s="15"/>
      <c r="AE309" s="15"/>
      <c r="AT309" s="265" t="s">
        <v>307</v>
      </c>
      <c r="AU309" s="265" t="s">
        <v>81</v>
      </c>
      <c r="AV309" s="15" t="s">
        <v>303</v>
      </c>
      <c r="AW309" s="15" t="s">
        <v>33</v>
      </c>
      <c r="AX309" s="15" t="s">
        <v>79</v>
      </c>
      <c r="AY309" s="265" t="s">
        <v>295</v>
      </c>
    </row>
    <row r="310" s="2" customFormat="1" ht="37.8" customHeight="1">
      <c r="A310" s="40"/>
      <c r="B310" s="41"/>
      <c r="C310" s="215" t="s">
        <v>1119</v>
      </c>
      <c r="D310" s="215" t="s">
        <v>298</v>
      </c>
      <c r="E310" s="216" t="s">
        <v>1055</v>
      </c>
      <c r="F310" s="217" t="s">
        <v>1056</v>
      </c>
      <c r="G310" s="218" t="s">
        <v>459</v>
      </c>
      <c r="H310" s="219">
        <v>1</v>
      </c>
      <c r="I310" s="220"/>
      <c r="J310" s="221">
        <f>ROUND(I310*H310,2)</f>
        <v>0</v>
      </c>
      <c r="K310" s="217" t="s">
        <v>302</v>
      </c>
      <c r="L310" s="46"/>
      <c r="M310" s="222" t="s">
        <v>21</v>
      </c>
      <c r="N310" s="223" t="s">
        <v>43</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373</v>
      </c>
      <c r="AT310" s="226" t="s">
        <v>298</v>
      </c>
      <c r="AU310" s="226" t="s">
        <v>81</v>
      </c>
      <c r="AY310" s="19" t="s">
        <v>295</v>
      </c>
      <c r="BE310" s="227">
        <f>IF(N310="základní",J310,0)</f>
        <v>0</v>
      </c>
      <c r="BF310" s="227">
        <f>IF(N310="snížená",J310,0)</f>
        <v>0</v>
      </c>
      <c r="BG310" s="227">
        <f>IF(N310="zákl. přenesená",J310,0)</f>
        <v>0</v>
      </c>
      <c r="BH310" s="227">
        <f>IF(N310="sníž. přenesená",J310,0)</f>
        <v>0</v>
      </c>
      <c r="BI310" s="227">
        <f>IF(N310="nulová",J310,0)</f>
        <v>0</v>
      </c>
      <c r="BJ310" s="19" t="s">
        <v>79</v>
      </c>
      <c r="BK310" s="227">
        <f>ROUND(I310*H310,2)</f>
        <v>0</v>
      </c>
      <c r="BL310" s="19" t="s">
        <v>373</v>
      </c>
      <c r="BM310" s="226" t="s">
        <v>2801</v>
      </c>
    </row>
    <row r="311" s="2" customFormat="1">
      <c r="A311" s="40"/>
      <c r="B311" s="41"/>
      <c r="C311" s="42"/>
      <c r="D311" s="228" t="s">
        <v>305</v>
      </c>
      <c r="E311" s="42"/>
      <c r="F311" s="229" t="s">
        <v>1058</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305</v>
      </c>
      <c r="AU311" s="19" t="s">
        <v>81</v>
      </c>
    </row>
    <row r="312" s="14" customFormat="1">
      <c r="A312" s="14"/>
      <c r="B312" s="244"/>
      <c r="C312" s="245"/>
      <c r="D312" s="235" t="s">
        <v>307</v>
      </c>
      <c r="E312" s="246" t="s">
        <v>21</v>
      </c>
      <c r="F312" s="247" t="s">
        <v>1082</v>
      </c>
      <c r="G312" s="245"/>
      <c r="H312" s="248">
        <v>1</v>
      </c>
      <c r="I312" s="249"/>
      <c r="J312" s="245"/>
      <c r="K312" s="245"/>
      <c r="L312" s="250"/>
      <c r="M312" s="251"/>
      <c r="N312" s="252"/>
      <c r="O312" s="252"/>
      <c r="P312" s="252"/>
      <c r="Q312" s="252"/>
      <c r="R312" s="252"/>
      <c r="S312" s="252"/>
      <c r="T312" s="253"/>
      <c r="U312" s="14"/>
      <c r="V312" s="14"/>
      <c r="W312" s="14"/>
      <c r="X312" s="14"/>
      <c r="Y312" s="14"/>
      <c r="Z312" s="14"/>
      <c r="AA312" s="14"/>
      <c r="AB312" s="14"/>
      <c r="AC312" s="14"/>
      <c r="AD312" s="14"/>
      <c r="AE312" s="14"/>
      <c r="AT312" s="254" t="s">
        <v>307</v>
      </c>
      <c r="AU312" s="254" t="s">
        <v>81</v>
      </c>
      <c r="AV312" s="14" t="s">
        <v>81</v>
      </c>
      <c r="AW312" s="14" t="s">
        <v>33</v>
      </c>
      <c r="AX312" s="14" t="s">
        <v>72</v>
      </c>
      <c r="AY312" s="254" t="s">
        <v>295</v>
      </c>
    </row>
    <row r="313" s="15" customFormat="1">
      <c r="A313" s="15"/>
      <c r="B313" s="255"/>
      <c r="C313" s="256"/>
      <c r="D313" s="235" t="s">
        <v>307</v>
      </c>
      <c r="E313" s="257" t="s">
        <v>21</v>
      </c>
      <c r="F313" s="258" t="s">
        <v>312</v>
      </c>
      <c r="G313" s="256"/>
      <c r="H313" s="259">
        <v>1</v>
      </c>
      <c r="I313" s="260"/>
      <c r="J313" s="256"/>
      <c r="K313" s="256"/>
      <c r="L313" s="261"/>
      <c r="M313" s="262"/>
      <c r="N313" s="263"/>
      <c r="O313" s="263"/>
      <c r="P313" s="263"/>
      <c r="Q313" s="263"/>
      <c r="R313" s="263"/>
      <c r="S313" s="263"/>
      <c r="T313" s="264"/>
      <c r="U313" s="15"/>
      <c r="V313" s="15"/>
      <c r="W313" s="15"/>
      <c r="X313" s="15"/>
      <c r="Y313" s="15"/>
      <c r="Z313" s="15"/>
      <c r="AA313" s="15"/>
      <c r="AB313" s="15"/>
      <c r="AC313" s="15"/>
      <c r="AD313" s="15"/>
      <c r="AE313" s="15"/>
      <c r="AT313" s="265" t="s">
        <v>307</v>
      </c>
      <c r="AU313" s="265" t="s">
        <v>81</v>
      </c>
      <c r="AV313" s="15" t="s">
        <v>303</v>
      </c>
      <c r="AW313" s="15" t="s">
        <v>33</v>
      </c>
      <c r="AX313" s="15" t="s">
        <v>79</v>
      </c>
      <c r="AY313" s="265" t="s">
        <v>295</v>
      </c>
    </row>
    <row r="314" s="2" customFormat="1" ht="33" customHeight="1">
      <c r="A314" s="40"/>
      <c r="B314" s="41"/>
      <c r="C314" s="286" t="s">
        <v>1124</v>
      </c>
      <c r="D314" s="286" t="s">
        <v>947</v>
      </c>
      <c r="E314" s="287" t="s">
        <v>1061</v>
      </c>
      <c r="F314" s="288" t="s">
        <v>1062</v>
      </c>
      <c r="G314" s="289" t="s">
        <v>459</v>
      </c>
      <c r="H314" s="290">
        <v>1</v>
      </c>
      <c r="I314" s="291"/>
      <c r="J314" s="292">
        <f>ROUND(I314*H314,2)</f>
        <v>0</v>
      </c>
      <c r="K314" s="288" t="s">
        <v>302</v>
      </c>
      <c r="L314" s="293"/>
      <c r="M314" s="294" t="s">
        <v>21</v>
      </c>
      <c r="N314" s="295" t="s">
        <v>43</v>
      </c>
      <c r="O314" s="86"/>
      <c r="P314" s="224">
        <f>O314*H314</f>
        <v>0</v>
      </c>
      <c r="Q314" s="224">
        <v>0.0195</v>
      </c>
      <c r="R314" s="224">
        <f>Q314*H314</f>
        <v>0.0195</v>
      </c>
      <c r="S314" s="224">
        <v>0</v>
      </c>
      <c r="T314" s="225">
        <f>S314*H314</f>
        <v>0</v>
      </c>
      <c r="U314" s="40"/>
      <c r="V314" s="40"/>
      <c r="W314" s="40"/>
      <c r="X314" s="40"/>
      <c r="Y314" s="40"/>
      <c r="Z314" s="40"/>
      <c r="AA314" s="40"/>
      <c r="AB314" s="40"/>
      <c r="AC314" s="40"/>
      <c r="AD314" s="40"/>
      <c r="AE314" s="40"/>
      <c r="AR314" s="226" t="s">
        <v>997</v>
      </c>
      <c r="AT314" s="226" t="s">
        <v>947</v>
      </c>
      <c r="AU314" s="226" t="s">
        <v>81</v>
      </c>
      <c r="AY314" s="19" t="s">
        <v>295</v>
      </c>
      <c r="BE314" s="227">
        <f>IF(N314="základní",J314,0)</f>
        <v>0</v>
      </c>
      <c r="BF314" s="227">
        <f>IF(N314="snížená",J314,0)</f>
        <v>0</v>
      </c>
      <c r="BG314" s="227">
        <f>IF(N314="zákl. přenesená",J314,0)</f>
        <v>0</v>
      </c>
      <c r="BH314" s="227">
        <f>IF(N314="sníž. přenesená",J314,0)</f>
        <v>0</v>
      </c>
      <c r="BI314" s="227">
        <f>IF(N314="nulová",J314,0)</f>
        <v>0</v>
      </c>
      <c r="BJ314" s="19" t="s">
        <v>79</v>
      </c>
      <c r="BK314" s="227">
        <f>ROUND(I314*H314,2)</f>
        <v>0</v>
      </c>
      <c r="BL314" s="19" t="s">
        <v>373</v>
      </c>
      <c r="BM314" s="226" t="s">
        <v>2802</v>
      </c>
    </row>
    <row r="315" s="14" customFormat="1">
      <c r="A315" s="14"/>
      <c r="B315" s="244"/>
      <c r="C315" s="245"/>
      <c r="D315" s="235" t="s">
        <v>307</v>
      </c>
      <c r="E315" s="246" t="s">
        <v>21</v>
      </c>
      <c r="F315" s="247" t="s">
        <v>1082</v>
      </c>
      <c r="G315" s="245"/>
      <c r="H315" s="248">
        <v>1</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307</v>
      </c>
      <c r="AU315" s="254" t="s">
        <v>81</v>
      </c>
      <c r="AV315" s="14" t="s">
        <v>81</v>
      </c>
      <c r="AW315" s="14" t="s">
        <v>33</v>
      </c>
      <c r="AX315" s="14" t="s">
        <v>72</v>
      </c>
      <c r="AY315" s="254" t="s">
        <v>295</v>
      </c>
    </row>
    <row r="316" s="15" customFormat="1">
      <c r="A316" s="15"/>
      <c r="B316" s="255"/>
      <c r="C316" s="256"/>
      <c r="D316" s="235" t="s">
        <v>307</v>
      </c>
      <c r="E316" s="257" t="s">
        <v>21</v>
      </c>
      <c r="F316" s="258" t="s">
        <v>312</v>
      </c>
      <c r="G316" s="256"/>
      <c r="H316" s="259">
        <v>1</v>
      </c>
      <c r="I316" s="260"/>
      <c r="J316" s="256"/>
      <c r="K316" s="256"/>
      <c r="L316" s="261"/>
      <c r="M316" s="262"/>
      <c r="N316" s="263"/>
      <c r="O316" s="263"/>
      <c r="P316" s="263"/>
      <c r="Q316" s="263"/>
      <c r="R316" s="263"/>
      <c r="S316" s="263"/>
      <c r="T316" s="264"/>
      <c r="U316" s="15"/>
      <c r="V316" s="15"/>
      <c r="W316" s="15"/>
      <c r="X316" s="15"/>
      <c r="Y316" s="15"/>
      <c r="Z316" s="15"/>
      <c r="AA316" s="15"/>
      <c r="AB316" s="15"/>
      <c r="AC316" s="15"/>
      <c r="AD316" s="15"/>
      <c r="AE316" s="15"/>
      <c r="AT316" s="265" t="s">
        <v>307</v>
      </c>
      <c r="AU316" s="265" t="s">
        <v>81</v>
      </c>
      <c r="AV316" s="15" t="s">
        <v>303</v>
      </c>
      <c r="AW316" s="15" t="s">
        <v>33</v>
      </c>
      <c r="AX316" s="15" t="s">
        <v>79</v>
      </c>
      <c r="AY316" s="265" t="s">
        <v>295</v>
      </c>
    </row>
    <row r="317" s="2" customFormat="1" ht="24.15" customHeight="1">
      <c r="A317" s="40"/>
      <c r="B317" s="41"/>
      <c r="C317" s="215" t="s">
        <v>1129</v>
      </c>
      <c r="D317" s="215" t="s">
        <v>298</v>
      </c>
      <c r="E317" s="216" t="s">
        <v>1065</v>
      </c>
      <c r="F317" s="217" t="s">
        <v>1066</v>
      </c>
      <c r="G317" s="218" t="s">
        <v>459</v>
      </c>
      <c r="H317" s="219">
        <v>1</v>
      </c>
      <c r="I317" s="220"/>
      <c r="J317" s="221">
        <f>ROUND(I317*H317,2)</f>
        <v>0</v>
      </c>
      <c r="K317" s="217" t="s">
        <v>302</v>
      </c>
      <c r="L317" s="46"/>
      <c r="M317" s="222" t="s">
        <v>21</v>
      </c>
      <c r="N317" s="223" t="s">
        <v>43</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373</v>
      </c>
      <c r="AT317" s="226" t="s">
        <v>298</v>
      </c>
      <c r="AU317" s="226" t="s">
        <v>81</v>
      </c>
      <c r="AY317" s="19" t="s">
        <v>295</v>
      </c>
      <c r="BE317" s="227">
        <f>IF(N317="základní",J317,0)</f>
        <v>0</v>
      </c>
      <c r="BF317" s="227">
        <f>IF(N317="snížená",J317,0)</f>
        <v>0</v>
      </c>
      <c r="BG317" s="227">
        <f>IF(N317="zákl. přenesená",J317,0)</f>
        <v>0</v>
      </c>
      <c r="BH317" s="227">
        <f>IF(N317="sníž. přenesená",J317,0)</f>
        <v>0</v>
      </c>
      <c r="BI317" s="227">
        <f>IF(N317="nulová",J317,0)</f>
        <v>0</v>
      </c>
      <c r="BJ317" s="19" t="s">
        <v>79</v>
      </c>
      <c r="BK317" s="227">
        <f>ROUND(I317*H317,2)</f>
        <v>0</v>
      </c>
      <c r="BL317" s="19" t="s">
        <v>373</v>
      </c>
      <c r="BM317" s="226" t="s">
        <v>2803</v>
      </c>
    </row>
    <row r="318" s="2" customFormat="1">
      <c r="A318" s="40"/>
      <c r="B318" s="41"/>
      <c r="C318" s="42"/>
      <c r="D318" s="228" t="s">
        <v>305</v>
      </c>
      <c r="E318" s="42"/>
      <c r="F318" s="229" t="s">
        <v>1068</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305</v>
      </c>
      <c r="AU318" s="19" t="s">
        <v>81</v>
      </c>
    </row>
    <row r="319" s="14" customFormat="1">
      <c r="A319" s="14"/>
      <c r="B319" s="244"/>
      <c r="C319" s="245"/>
      <c r="D319" s="235" t="s">
        <v>307</v>
      </c>
      <c r="E319" s="246" t="s">
        <v>21</v>
      </c>
      <c r="F319" s="247" t="s">
        <v>1082</v>
      </c>
      <c r="G319" s="245"/>
      <c r="H319" s="248">
        <v>1</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307</v>
      </c>
      <c r="AU319" s="254" t="s">
        <v>81</v>
      </c>
      <c r="AV319" s="14" t="s">
        <v>81</v>
      </c>
      <c r="AW319" s="14" t="s">
        <v>33</v>
      </c>
      <c r="AX319" s="14" t="s">
        <v>72</v>
      </c>
      <c r="AY319" s="254" t="s">
        <v>295</v>
      </c>
    </row>
    <row r="320" s="15" customFormat="1">
      <c r="A320" s="15"/>
      <c r="B320" s="255"/>
      <c r="C320" s="256"/>
      <c r="D320" s="235" t="s">
        <v>307</v>
      </c>
      <c r="E320" s="257" t="s">
        <v>21</v>
      </c>
      <c r="F320" s="258" t="s">
        <v>312</v>
      </c>
      <c r="G320" s="256"/>
      <c r="H320" s="259">
        <v>1</v>
      </c>
      <c r="I320" s="260"/>
      <c r="J320" s="256"/>
      <c r="K320" s="256"/>
      <c r="L320" s="261"/>
      <c r="M320" s="262"/>
      <c r="N320" s="263"/>
      <c r="O320" s="263"/>
      <c r="P320" s="263"/>
      <c r="Q320" s="263"/>
      <c r="R320" s="263"/>
      <c r="S320" s="263"/>
      <c r="T320" s="264"/>
      <c r="U320" s="15"/>
      <c r="V320" s="15"/>
      <c r="W320" s="15"/>
      <c r="X320" s="15"/>
      <c r="Y320" s="15"/>
      <c r="Z320" s="15"/>
      <c r="AA320" s="15"/>
      <c r="AB320" s="15"/>
      <c r="AC320" s="15"/>
      <c r="AD320" s="15"/>
      <c r="AE320" s="15"/>
      <c r="AT320" s="265" t="s">
        <v>307</v>
      </c>
      <c r="AU320" s="265" t="s">
        <v>81</v>
      </c>
      <c r="AV320" s="15" t="s">
        <v>303</v>
      </c>
      <c r="AW320" s="15" t="s">
        <v>33</v>
      </c>
      <c r="AX320" s="15" t="s">
        <v>79</v>
      </c>
      <c r="AY320" s="265" t="s">
        <v>295</v>
      </c>
    </row>
    <row r="321" s="2" customFormat="1" ht="16.5" customHeight="1">
      <c r="A321" s="40"/>
      <c r="B321" s="41"/>
      <c r="C321" s="286" t="s">
        <v>863</v>
      </c>
      <c r="D321" s="286" t="s">
        <v>947</v>
      </c>
      <c r="E321" s="287" t="s">
        <v>1070</v>
      </c>
      <c r="F321" s="288" t="s">
        <v>1071</v>
      </c>
      <c r="G321" s="289" t="s">
        <v>459</v>
      </c>
      <c r="H321" s="290">
        <v>1</v>
      </c>
      <c r="I321" s="291"/>
      <c r="J321" s="292">
        <f>ROUND(I321*H321,2)</f>
        <v>0</v>
      </c>
      <c r="K321" s="288" t="s">
        <v>302</v>
      </c>
      <c r="L321" s="293"/>
      <c r="M321" s="294" t="s">
        <v>21</v>
      </c>
      <c r="N321" s="295" t="s">
        <v>43</v>
      </c>
      <c r="O321" s="86"/>
      <c r="P321" s="224">
        <f>O321*H321</f>
        <v>0</v>
      </c>
      <c r="Q321" s="224">
        <v>0.0023999999999999998</v>
      </c>
      <c r="R321" s="224">
        <f>Q321*H321</f>
        <v>0.0023999999999999998</v>
      </c>
      <c r="S321" s="224">
        <v>0</v>
      </c>
      <c r="T321" s="225">
        <f>S321*H321</f>
        <v>0</v>
      </c>
      <c r="U321" s="40"/>
      <c r="V321" s="40"/>
      <c r="W321" s="40"/>
      <c r="X321" s="40"/>
      <c r="Y321" s="40"/>
      <c r="Z321" s="40"/>
      <c r="AA321" s="40"/>
      <c r="AB321" s="40"/>
      <c r="AC321" s="40"/>
      <c r="AD321" s="40"/>
      <c r="AE321" s="40"/>
      <c r="AR321" s="226" t="s">
        <v>997</v>
      </c>
      <c r="AT321" s="226" t="s">
        <v>947</v>
      </c>
      <c r="AU321" s="226" t="s">
        <v>81</v>
      </c>
      <c r="AY321" s="19" t="s">
        <v>295</v>
      </c>
      <c r="BE321" s="227">
        <f>IF(N321="základní",J321,0)</f>
        <v>0</v>
      </c>
      <c r="BF321" s="227">
        <f>IF(N321="snížená",J321,0)</f>
        <v>0</v>
      </c>
      <c r="BG321" s="227">
        <f>IF(N321="zákl. přenesená",J321,0)</f>
        <v>0</v>
      </c>
      <c r="BH321" s="227">
        <f>IF(N321="sníž. přenesená",J321,0)</f>
        <v>0</v>
      </c>
      <c r="BI321" s="227">
        <f>IF(N321="nulová",J321,0)</f>
        <v>0</v>
      </c>
      <c r="BJ321" s="19" t="s">
        <v>79</v>
      </c>
      <c r="BK321" s="227">
        <f>ROUND(I321*H321,2)</f>
        <v>0</v>
      </c>
      <c r="BL321" s="19" t="s">
        <v>373</v>
      </c>
      <c r="BM321" s="226" t="s">
        <v>2804</v>
      </c>
    </row>
    <row r="322" s="2" customFormat="1" ht="16.5" customHeight="1">
      <c r="A322" s="40"/>
      <c r="B322" s="41"/>
      <c r="C322" s="215" t="s">
        <v>1137</v>
      </c>
      <c r="D322" s="215" t="s">
        <v>298</v>
      </c>
      <c r="E322" s="216" t="s">
        <v>1074</v>
      </c>
      <c r="F322" s="217" t="s">
        <v>1489</v>
      </c>
      <c r="G322" s="218" t="s">
        <v>503</v>
      </c>
      <c r="H322" s="219">
        <v>3</v>
      </c>
      <c r="I322" s="220"/>
      <c r="J322" s="221">
        <f>ROUND(I322*H322,2)</f>
        <v>0</v>
      </c>
      <c r="K322" s="217" t="s">
        <v>523</v>
      </c>
      <c r="L322" s="46"/>
      <c r="M322" s="222" t="s">
        <v>21</v>
      </c>
      <c r="N322" s="223" t="s">
        <v>43</v>
      </c>
      <c r="O322" s="86"/>
      <c r="P322" s="224">
        <f>O322*H322</f>
        <v>0</v>
      </c>
      <c r="Q322" s="224">
        <v>0.001</v>
      </c>
      <c r="R322" s="224">
        <f>Q322*H322</f>
        <v>0.0030000000000000001</v>
      </c>
      <c r="S322" s="224">
        <v>0</v>
      </c>
      <c r="T322" s="225">
        <f>S322*H322</f>
        <v>0</v>
      </c>
      <c r="U322" s="40"/>
      <c r="V322" s="40"/>
      <c r="W322" s="40"/>
      <c r="X322" s="40"/>
      <c r="Y322" s="40"/>
      <c r="Z322" s="40"/>
      <c r="AA322" s="40"/>
      <c r="AB322" s="40"/>
      <c r="AC322" s="40"/>
      <c r="AD322" s="40"/>
      <c r="AE322" s="40"/>
      <c r="AR322" s="226" t="s">
        <v>373</v>
      </c>
      <c r="AT322" s="226" t="s">
        <v>298</v>
      </c>
      <c r="AU322" s="226" t="s">
        <v>81</v>
      </c>
      <c r="AY322" s="19" t="s">
        <v>295</v>
      </c>
      <c r="BE322" s="227">
        <f>IF(N322="základní",J322,0)</f>
        <v>0</v>
      </c>
      <c r="BF322" s="227">
        <f>IF(N322="snížená",J322,0)</f>
        <v>0</v>
      </c>
      <c r="BG322" s="227">
        <f>IF(N322="zákl. přenesená",J322,0)</f>
        <v>0</v>
      </c>
      <c r="BH322" s="227">
        <f>IF(N322="sníž. přenesená",J322,0)</f>
        <v>0</v>
      </c>
      <c r="BI322" s="227">
        <f>IF(N322="nulová",J322,0)</f>
        <v>0</v>
      </c>
      <c r="BJ322" s="19" t="s">
        <v>79</v>
      </c>
      <c r="BK322" s="227">
        <f>ROUND(I322*H322,2)</f>
        <v>0</v>
      </c>
      <c r="BL322" s="19" t="s">
        <v>373</v>
      </c>
      <c r="BM322" s="226" t="s">
        <v>2805</v>
      </c>
    </row>
    <row r="323" s="2" customFormat="1" ht="24.15" customHeight="1">
      <c r="A323" s="40"/>
      <c r="B323" s="41"/>
      <c r="C323" s="215" t="s">
        <v>1144</v>
      </c>
      <c r="D323" s="215" t="s">
        <v>298</v>
      </c>
      <c r="E323" s="216" t="s">
        <v>1492</v>
      </c>
      <c r="F323" s="217" t="s">
        <v>1493</v>
      </c>
      <c r="G323" s="218" t="s">
        <v>503</v>
      </c>
      <c r="H323" s="219">
        <v>3</v>
      </c>
      <c r="I323" s="220"/>
      <c r="J323" s="221">
        <f>ROUND(I323*H323,2)</f>
        <v>0</v>
      </c>
      <c r="K323" s="217" t="s">
        <v>523</v>
      </c>
      <c r="L323" s="46"/>
      <c r="M323" s="222" t="s">
        <v>21</v>
      </c>
      <c r="N323" s="223" t="s">
        <v>43</v>
      </c>
      <c r="O323" s="86"/>
      <c r="P323" s="224">
        <f>O323*H323</f>
        <v>0</v>
      </c>
      <c r="Q323" s="224">
        <v>0.001</v>
      </c>
      <c r="R323" s="224">
        <f>Q323*H323</f>
        <v>0.0030000000000000001</v>
      </c>
      <c r="S323" s="224">
        <v>0</v>
      </c>
      <c r="T323" s="225">
        <f>S323*H323</f>
        <v>0</v>
      </c>
      <c r="U323" s="40"/>
      <c r="V323" s="40"/>
      <c r="W323" s="40"/>
      <c r="X323" s="40"/>
      <c r="Y323" s="40"/>
      <c r="Z323" s="40"/>
      <c r="AA323" s="40"/>
      <c r="AB323" s="40"/>
      <c r="AC323" s="40"/>
      <c r="AD323" s="40"/>
      <c r="AE323" s="40"/>
      <c r="AR323" s="226" t="s">
        <v>373</v>
      </c>
      <c r="AT323" s="226" t="s">
        <v>298</v>
      </c>
      <c r="AU323" s="226" t="s">
        <v>81</v>
      </c>
      <c r="AY323" s="19" t="s">
        <v>295</v>
      </c>
      <c r="BE323" s="227">
        <f>IF(N323="základní",J323,0)</f>
        <v>0</v>
      </c>
      <c r="BF323" s="227">
        <f>IF(N323="snížená",J323,0)</f>
        <v>0</v>
      </c>
      <c r="BG323" s="227">
        <f>IF(N323="zákl. přenesená",J323,0)</f>
        <v>0</v>
      </c>
      <c r="BH323" s="227">
        <f>IF(N323="sníž. přenesená",J323,0)</f>
        <v>0</v>
      </c>
      <c r="BI323" s="227">
        <f>IF(N323="nulová",J323,0)</f>
        <v>0</v>
      </c>
      <c r="BJ323" s="19" t="s">
        <v>79</v>
      </c>
      <c r="BK323" s="227">
        <f>ROUND(I323*H323,2)</f>
        <v>0</v>
      </c>
      <c r="BL323" s="19" t="s">
        <v>373</v>
      </c>
      <c r="BM323" s="226" t="s">
        <v>2806</v>
      </c>
    </row>
    <row r="324" s="2" customFormat="1" ht="16.5" customHeight="1">
      <c r="A324" s="40"/>
      <c r="B324" s="41"/>
      <c r="C324" s="215" t="s">
        <v>1149</v>
      </c>
      <c r="D324" s="215" t="s">
        <v>298</v>
      </c>
      <c r="E324" s="216" t="s">
        <v>1496</v>
      </c>
      <c r="F324" s="217" t="s">
        <v>1497</v>
      </c>
      <c r="G324" s="218" t="s">
        <v>459</v>
      </c>
      <c r="H324" s="219">
        <v>1</v>
      </c>
      <c r="I324" s="220"/>
      <c r="J324" s="221">
        <f>ROUND(I324*H324,2)</f>
        <v>0</v>
      </c>
      <c r="K324" s="217" t="s">
        <v>523</v>
      </c>
      <c r="L324" s="46"/>
      <c r="M324" s="222" t="s">
        <v>21</v>
      </c>
      <c r="N324" s="223" t="s">
        <v>43</v>
      </c>
      <c r="O324" s="86"/>
      <c r="P324" s="224">
        <f>O324*H324</f>
        <v>0</v>
      </c>
      <c r="Q324" s="224">
        <v>0.0050000000000000001</v>
      </c>
      <c r="R324" s="224">
        <f>Q324*H324</f>
        <v>0.0050000000000000001</v>
      </c>
      <c r="S324" s="224">
        <v>0</v>
      </c>
      <c r="T324" s="225">
        <f>S324*H324</f>
        <v>0</v>
      </c>
      <c r="U324" s="40"/>
      <c r="V324" s="40"/>
      <c r="W324" s="40"/>
      <c r="X324" s="40"/>
      <c r="Y324" s="40"/>
      <c r="Z324" s="40"/>
      <c r="AA324" s="40"/>
      <c r="AB324" s="40"/>
      <c r="AC324" s="40"/>
      <c r="AD324" s="40"/>
      <c r="AE324" s="40"/>
      <c r="AR324" s="226" t="s">
        <v>373</v>
      </c>
      <c r="AT324" s="226" t="s">
        <v>298</v>
      </c>
      <c r="AU324" s="226" t="s">
        <v>81</v>
      </c>
      <c r="AY324" s="19" t="s">
        <v>295</v>
      </c>
      <c r="BE324" s="227">
        <f>IF(N324="základní",J324,0)</f>
        <v>0</v>
      </c>
      <c r="BF324" s="227">
        <f>IF(N324="snížená",J324,0)</f>
        <v>0</v>
      </c>
      <c r="BG324" s="227">
        <f>IF(N324="zákl. přenesená",J324,0)</f>
        <v>0</v>
      </c>
      <c r="BH324" s="227">
        <f>IF(N324="sníž. přenesená",J324,0)</f>
        <v>0</v>
      </c>
      <c r="BI324" s="227">
        <f>IF(N324="nulová",J324,0)</f>
        <v>0</v>
      </c>
      <c r="BJ324" s="19" t="s">
        <v>79</v>
      </c>
      <c r="BK324" s="227">
        <f>ROUND(I324*H324,2)</f>
        <v>0</v>
      </c>
      <c r="BL324" s="19" t="s">
        <v>373</v>
      </c>
      <c r="BM324" s="226" t="s">
        <v>2807</v>
      </c>
    </row>
    <row r="325" s="2" customFormat="1" ht="24.15" customHeight="1">
      <c r="A325" s="40"/>
      <c r="B325" s="41"/>
      <c r="C325" s="215" t="s">
        <v>1154</v>
      </c>
      <c r="D325" s="215" t="s">
        <v>298</v>
      </c>
      <c r="E325" s="216" t="s">
        <v>1078</v>
      </c>
      <c r="F325" s="217" t="s">
        <v>1079</v>
      </c>
      <c r="G325" s="218" t="s">
        <v>459</v>
      </c>
      <c r="H325" s="219">
        <v>1</v>
      </c>
      <c r="I325" s="220"/>
      <c r="J325" s="221">
        <f>ROUND(I325*H325,2)</f>
        <v>0</v>
      </c>
      <c r="K325" s="217" t="s">
        <v>302</v>
      </c>
      <c r="L325" s="46"/>
      <c r="M325" s="222" t="s">
        <v>21</v>
      </c>
      <c r="N325" s="223" t="s">
        <v>43</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373</v>
      </c>
      <c r="AT325" s="226" t="s">
        <v>298</v>
      </c>
      <c r="AU325" s="226" t="s">
        <v>81</v>
      </c>
      <c r="AY325" s="19" t="s">
        <v>295</v>
      </c>
      <c r="BE325" s="227">
        <f>IF(N325="základní",J325,0)</f>
        <v>0</v>
      </c>
      <c r="BF325" s="227">
        <f>IF(N325="snížená",J325,0)</f>
        <v>0</v>
      </c>
      <c r="BG325" s="227">
        <f>IF(N325="zákl. přenesená",J325,0)</f>
        <v>0</v>
      </c>
      <c r="BH325" s="227">
        <f>IF(N325="sníž. přenesená",J325,0)</f>
        <v>0</v>
      </c>
      <c r="BI325" s="227">
        <f>IF(N325="nulová",J325,0)</f>
        <v>0</v>
      </c>
      <c r="BJ325" s="19" t="s">
        <v>79</v>
      </c>
      <c r="BK325" s="227">
        <f>ROUND(I325*H325,2)</f>
        <v>0</v>
      </c>
      <c r="BL325" s="19" t="s">
        <v>373</v>
      </c>
      <c r="BM325" s="226" t="s">
        <v>2808</v>
      </c>
    </row>
    <row r="326" s="2" customFormat="1">
      <c r="A326" s="40"/>
      <c r="B326" s="41"/>
      <c r="C326" s="42"/>
      <c r="D326" s="228" t="s">
        <v>305</v>
      </c>
      <c r="E326" s="42"/>
      <c r="F326" s="229" t="s">
        <v>1081</v>
      </c>
      <c r="G326" s="42"/>
      <c r="H326" s="42"/>
      <c r="I326" s="230"/>
      <c r="J326" s="42"/>
      <c r="K326" s="42"/>
      <c r="L326" s="46"/>
      <c r="M326" s="231"/>
      <c r="N326" s="232"/>
      <c r="O326" s="86"/>
      <c r="P326" s="86"/>
      <c r="Q326" s="86"/>
      <c r="R326" s="86"/>
      <c r="S326" s="86"/>
      <c r="T326" s="87"/>
      <c r="U326" s="40"/>
      <c r="V326" s="40"/>
      <c r="W326" s="40"/>
      <c r="X326" s="40"/>
      <c r="Y326" s="40"/>
      <c r="Z326" s="40"/>
      <c r="AA326" s="40"/>
      <c r="AB326" s="40"/>
      <c r="AC326" s="40"/>
      <c r="AD326" s="40"/>
      <c r="AE326" s="40"/>
      <c r="AT326" s="19" t="s">
        <v>305</v>
      </c>
      <c r="AU326" s="19" t="s">
        <v>81</v>
      </c>
    </row>
    <row r="327" s="14" customFormat="1">
      <c r="A327" s="14"/>
      <c r="B327" s="244"/>
      <c r="C327" s="245"/>
      <c r="D327" s="235" t="s">
        <v>307</v>
      </c>
      <c r="E327" s="246" t="s">
        <v>21</v>
      </c>
      <c r="F327" s="247" t="s">
        <v>1082</v>
      </c>
      <c r="G327" s="245"/>
      <c r="H327" s="248">
        <v>1</v>
      </c>
      <c r="I327" s="249"/>
      <c r="J327" s="245"/>
      <c r="K327" s="245"/>
      <c r="L327" s="250"/>
      <c r="M327" s="251"/>
      <c r="N327" s="252"/>
      <c r="O327" s="252"/>
      <c r="P327" s="252"/>
      <c r="Q327" s="252"/>
      <c r="R327" s="252"/>
      <c r="S327" s="252"/>
      <c r="T327" s="253"/>
      <c r="U327" s="14"/>
      <c r="V327" s="14"/>
      <c r="W327" s="14"/>
      <c r="X327" s="14"/>
      <c r="Y327" s="14"/>
      <c r="Z327" s="14"/>
      <c r="AA327" s="14"/>
      <c r="AB327" s="14"/>
      <c r="AC327" s="14"/>
      <c r="AD327" s="14"/>
      <c r="AE327" s="14"/>
      <c r="AT327" s="254" t="s">
        <v>307</v>
      </c>
      <c r="AU327" s="254" t="s">
        <v>81</v>
      </c>
      <c r="AV327" s="14" t="s">
        <v>81</v>
      </c>
      <c r="AW327" s="14" t="s">
        <v>33</v>
      </c>
      <c r="AX327" s="14" t="s">
        <v>72</v>
      </c>
      <c r="AY327" s="254" t="s">
        <v>295</v>
      </c>
    </row>
    <row r="328" s="15" customFormat="1">
      <c r="A328" s="15"/>
      <c r="B328" s="255"/>
      <c r="C328" s="256"/>
      <c r="D328" s="235" t="s">
        <v>307</v>
      </c>
      <c r="E328" s="257" t="s">
        <v>21</v>
      </c>
      <c r="F328" s="258" t="s">
        <v>312</v>
      </c>
      <c r="G328" s="256"/>
      <c r="H328" s="259">
        <v>1</v>
      </c>
      <c r="I328" s="260"/>
      <c r="J328" s="256"/>
      <c r="K328" s="256"/>
      <c r="L328" s="261"/>
      <c r="M328" s="262"/>
      <c r="N328" s="263"/>
      <c r="O328" s="263"/>
      <c r="P328" s="263"/>
      <c r="Q328" s="263"/>
      <c r="R328" s="263"/>
      <c r="S328" s="263"/>
      <c r="T328" s="264"/>
      <c r="U328" s="15"/>
      <c r="V328" s="15"/>
      <c r="W328" s="15"/>
      <c r="X328" s="15"/>
      <c r="Y328" s="15"/>
      <c r="Z328" s="15"/>
      <c r="AA328" s="15"/>
      <c r="AB328" s="15"/>
      <c r="AC328" s="15"/>
      <c r="AD328" s="15"/>
      <c r="AE328" s="15"/>
      <c r="AT328" s="265" t="s">
        <v>307</v>
      </c>
      <c r="AU328" s="265" t="s">
        <v>81</v>
      </c>
      <c r="AV328" s="15" t="s">
        <v>303</v>
      </c>
      <c r="AW328" s="15" t="s">
        <v>33</v>
      </c>
      <c r="AX328" s="15" t="s">
        <v>79</v>
      </c>
      <c r="AY328" s="265" t="s">
        <v>295</v>
      </c>
    </row>
    <row r="329" s="2" customFormat="1" ht="24.15" customHeight="1">
      <c r="A329" s="40"/>
      <c r="B329" s="41"/>
      <c r="C329" s="286" t="s">
        <v>1161</v>
      </c>
      <c r="D329" s="286" t="s">
        <v>947</v>
      </c>
      <c r="E329" s="287" t="s">
        <v>1084</v>
      </c>
      <c r="F329" s="288" t="s">
        <v>1085</v>
      </c>
      <c r="G329" s="289" t="s">
        <v>459</v>
      </c>
      <c r="H329" s="290">
        <v>1</v>
      </c>
      <c r="I329" s="291"/>
      <c r="J329" s="292">
        <f>ROUND(I329*H329,2)</f>
        <v>0</v>
      </c>
      <c r="K329" s="288" t="s">
        <v>302</v>
      </c>
      <c r="L329" s="293"/>
      <c r="M329" s="294" t="s">
        <v>21</v>
      </c>
      <c r="N329" s="295" t="s">
        <v>43</v>
      </c>
      <c r="O329" s="86"/>
      <c r="P329" s="224">
        <f>O329*H329</f>
        <v>0</v>
      </c>
      <c r="Q329" s="224">
        <v>0.00123</v>
      </c>
      <c r="R329" s="224">
        <f>Q329*H329</f>
        <v>0.00123</v>
      </c>
      <c r="S329" s="224">
        <v>0</v>
      </c>
      <c r="T329" s="225">
        <f>S329*H329</f>
        <v>0</v>
      </c>
      <c r="U329" s="40"/>
      <c r="V329" s="40"/>
      <c r="W329" s="40"/>
      <c r="X329" s="40"/>
      <c r="Y329" s="40"/>
      <c r="Z329" s="40"/>
      <c r="AA329" s="40"/>
      <c r="AB329" s="40"/>
      <c r="AC329" s="40"/>
      <c r="AD329" s="40"/>
      <c r="AE329" s="40"/>
      <c r="AR329" s="226" t="s">
        <v>997</v>
      </c>
      <c r="AT329" s="226" t="s">
        <v>947</v>
      </c>
      <c r="AU329" s="226" t="s">
        <v>81</v>
      </c>
      <c r="AY329" s="19" t="s">
        <v>295</v>
      </c>
      <c r="BE329" s="227">
        <f>IF(N329="základní",J329,0)</f>
        <v>0</v>
      </c>
      <c r="BF329" s="227">
        <f>IF(N329="snížená",J329,0)</f>
        <v>0</v>
      </c>
      <c r="BG329" s="227">
        <f>IF(N329="zákl. přenesená",J329,0)</f>
        <v>0</v>
      </c>
      <c r="BH329" s="227">
        <f>IF(N329="sníž. přenesená",J329,0)</f>
        <v>0</v>
      </c>
      <c r="BI329" s="227">
        <f>IF(N329="nulová",J329,0)</f>
        <v>0</v>
      </c>
      <c r="BJ329" s="19" t="s">
        <v>79</v>
      </c>
      <c r="BK329" s="227">
        <f>ROUND(I329*H329,2)</f>
        <v>0</v>
      </c>
      <c r="BL329" s="19" t="s">
        <v>373</v>
      </c>
      <c r="BM329" s="226" t="s">
        <v>2809</v>
      </c>
    </row>
    <row r="330" s="2" customFormat="1" ht="49.05" customHeight="1">
      <c r="A330" s="40"/>
      <c r="B330" s="41"/>
      <c r="C330" s="215" t="s">
        <v>1168</v>
      </c>
      <c r="D330" s="215" t="s">
        <v>298</v>
      </c>
      <c r="E330" s="216" t="s">
        <v>1088</v>
      </c>
      <c r="F330" s="217" t="s">
        <v>1089</v>
      </c>
      <c r="G330" s="218" t="s">
        <v>348</v>
      </c>
      <c r="H330" s="219">
        <v>0.072999999999999995</v>
      </c>
      <c r="I330" s="220"/>
      <c r="J330" s="221">
        <f>ROUND(I330*H330,2)</f>
        <v>0</v>
      </c>
      <c r="K330" s="217" t="s">
        <v>302</v>
      </c>
      <c r="L330" s="46"/>
      <c r="M330" s="222" t="s">
        <v>21</v>
      </c>
      <c r="N330" s="223" t="s">
        <v>43</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373</v>
      </c>
      <c r="AT330" s="226" t="s">
        <v>298</v>
      </c>
      <c r="AU330" s="226" t="s">
        <v>81</v>
      </c>
      <c r="AY330" s="19" t="s">
        <v>295</v>
      </c>
      <c r="BE330" s="227">
        <f>IF(N330="základní",J330,0)</f>
        <v>0</v>
      </c>
      <c r="BF330" s="227">
        <f>IF(N330="snížená",J330,0)</f>
        <v>0</v>
      </c>
      <c r="BG330" s="227">
        <f>IF(N330="zákl. přenesená",J330,0)</f>
        <v>0</v>
      </c>
      <c r="BH330" s="227">
        <f>IF(N330="sníž. přenesená",J330,0)</f>
        <v>0</v>
      </c>
      <c r="BI330" s="227">
        <f>IF(N330="nulová",J330,0)</f>
        <v>0</v>
      </c>
      <c r="BJ330" s="19" t="s">
        <v>79</v>
      </c>
      <c r="BK330" s="227">
        <f>ROUND(I330*H330,2)</f>
        <v>0</v>
      </c>
      <c r="BL330" s="19" t="s">
        <v>373</v>
      </c>
      <c r="BM330" s="226" t="s">
        <v>2810</v>
      </c>
    </row>
    <row r="331" s="2" customFormat="1">
      <c r="A331" s="40"/>
      <c r="B331" s="41"/>
      <c r="C331" s="42"/>
      <c r="D331" s="228" t="s">
        <v>305</v>
      </c>
      <c r="E331" s="42"/>
      <c r="F331" s="229" t="s">
        <v>1091</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305</v>
      </c>
      <c r="AU331" s="19" t="s">
        <v>81</v>
      </c>
    </row>
    <row r="332" s="12" customFormat="1" ht="22.8" customHeight="1">
      <c r="A332" s="12"/>
      <c r="B332" s="199"/>
      <c r="C332" s="200"/>
      <c r="D332" s="201" t="s">
        <v>71</v>
      </c>
      <c r="E332" s="213" t="s">
        <v>732</v>
      </c>
      <c r="F332" s="213" t="s">
        <v>733</v>
      </c>
      <c r="G332" s="200"/>
      <c r="H332" s="200"/>
      <c r="I332" s="203"/>
      <c r="J332" s="214">
        <f>BK332</f>
        <v>0</v>
      </c>
      <c r="K332" s="200"/>
      <c r="L332" s="205"/>
      <c r="M332" s="206"/>
      <c r="N332" s="207"/>
      <c r="O332" s="207"/>
      <c r="P332" s="208">
        <f>SUM(P333:P335)</f>
        <v>0</v>
      </c>
      <c r="Q332" s="207"/>
      <c r="R332" s="208">
        <f>SUM(R333:R335)</f>
        <v>0.10000000000000001</v>
      </c>
      <c r="S332" s="207"/>
      <c r="T332" s="209">
        <f>SUM(T333:T335)</f>
        <v>0</v>
      </c>
      <c r="U332" s="12"/>
      <c r="V332" s="12"/>
      <c r="W332" s="12"/>
      <c r="X332" s="12"/>
      <c r="Y332" s="12"/>
      <c r="Z332" s="12"/>
      <c r="AA332" s="12"/>
      <c r="AB332" s="12"/>
      <c r="AC332" s="12"/>
      <c r="AD332" s="12"/>
      <c r="AE332" s="12"/>
      <c r="AR332" s="210" t="s">
        <v>81</v>
      </c>
      <c r="AT332" s="211" t="s">
        <v>71</v>
      </c>
      <c r="AU332" s="211" t="s">
        <v>79</v>
      </c>
      <c r="AY332" s="210" t="s">
        <v>295</v>
      </c>
      <c r="BK332" s="212">
        <f>SUM(BK333:BK335)</f>
        <v>0</v>
      </c>
    </row>
    <row r="333" s="2" customFormat="1" ht="37.8" customHeight="1">
      <c r="A333" s="40"/>
      <c r="B333" s="41"/>
      <c r="C333" s="215" t="s">
        <v>1173</v>
      </c>
      <c r="D333" s="215" t="s">
        <v>298</v>
      </c>
      <c r="E333" s="216" t="s">
        <v>2461</v>
      </c>
      <c r="F333" s="217" t="s">
        <v>2462</v>
      </c>
      <c r="G333" s="218" t="s">
        <v>459</v>
      </c>
      <c r="H333" s="219">
        <v>1</v>
      </c>
      <c r="I333" s="220"/>
      <c r="J333" s="221">
        <f>ROUND(I333*H333,2)</f>
        <v>0</v>
      </c>
      <c r="K333" s="217" t="s">
        <v>523</v>
      </c>
      <c r="L333" s="46"/>
      <c r="M333" s="222" t="s">
        <v>21</v>
      </c>
      <c r="N333" s="223" t="s">
        <v>43</v>
      </c>
      <c r="O333" s="86"/>
      <c r="P333" s="224">
        <f>O333*H333</f>
        <v>0</v>
      </c>
      <c r="Q333" s="224">
        <v>0.10000000000000001</v>
      </c>
      <c r="R333" s="224">
        <f>Q333*H333</f>
        <v>0.10000000000000001</v>
      </c>
      <c r="S333" s="224">
        <v>0</v>
      </c>
      <c r="T333" s="225">
        <f>S333*H333</f>
        <v>0</v>
      </c>
      <c r="U333" s="40"/>
      <c r="V333" s="40"/>
      <c r="W333" s="40"/>
      <c r="X333" s="40"/>
      <c r="Y333" s="40"/>
      <c r="Z333" s="40"/>
      <c r="AA333" s="40"/>
      <c r="AB333" s="40"/>
      <c r="AC333" s="40"/>
      <c r="AD333" s="40"/>
      <c r="AE333" s="40"/>
      <c r="AR333" s="226" t="s">
        <v>373</v>
      </c>
      <c r="AT333" s="226" t="s">
        <v>298</v>
      </c>
      <c r="AU333" s="226" t="s">
        <v>81</v>
      </c>
      <c r="AY333" s="19" t="s">
        <v>295</v>
      </c>
      <c r="BE333" s="227">
        <f>IF(N333="základní",J333,0)</f>
        <v>0</v>
      </c>
      <c r="BF333" s="227">
        <f>IF(N333="snížená",J333,0)</f>
        <v>0</v>
      </c>
      <c r="BG333" s="227">
        <f>IF(N333="zákl. přenesená",J333,0)</f>
        <v>0</v>
      </c>
      <c r="BH333" s="227">
        <f>IF(N333="sníž. přenesená",J333,0)</f>
        <v>0</v>
      </c>
      <c r="BI333" s="227">
        <f>IF(N333="nulová",J333,0)</f>
        <v>0</v>
      </c>
      <c r="BJ333" s="19" t="s">
        <v>79</v>
      </c>
      <c r="BK333" s="227">
        <f>ROUND(I333*H333,2)</f>
        <v>0</v>
      </c>
      <c r="BL333" s="19" t="s">
        <v>373</v>
      </c>
      <c r="BM333" s="226" t="s">
        <v>2811</v>
      </c>
    </row>
    <row r="334" s="2" customFormat="1" ht="49.05" customHeight="1">
      <c r="A334" s="40"/>
      <c r="B334" s="41"/>
      <c r="C334" s="215" t="s">
        <v>1178</v>
      </c>
      <c r="D334" s="215" t="s">
        <v>298</v>
      </c>
      <c r="E334" s="216" t="s">
        <v>2464</v>
      </c>
      <c r="F334" s="217" t="s">
        <v>2465</v>
      </c>
      <c r="G334" s="218" t="s">
        <v>348</v>
      </c>
      <c r="H334" s="219">
        <v>0.10000000000000001</v>
      </c>
      <c r="I334" s="220"/>
      <c r="J334" s="221">
        <f>ROUND(I334*H334,2)</f>
        <v>0</v>
      </c>
      <c r="K334" s="217" t="s">
        <v>302</v>
      </c>
      <c r="L334" s="46"/>
      <c r="M334" s="222" t="s">
        <v>21</v>
      </c>
      <c r="N334" s="223" t="s">
        <v>43</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373</v>
      </c>
      <c r="AT334" s="226" t="s">
        <v>298</v>
      </c>
      <c r="AU334" s="226" t="s">
        <v>81</v>
      </c>
      <c r="AY334" s="19" t="s">
        <v>295</v>
      </c>
      <c r="BE334" s="227">
        <f>IF(N334="základní",J334,0)</f>
        <v>0</v>
      </c>
      <c r="BF334" s="227">
        <f>IF(N334="snížená",J334,0)</f>
        <v>0</v>
      </c>
      <c r="BG334" s="227">
        <f>IF(N334="zákl. přenesená",J334,0)</f>
        <v>0</v>
      </c>
      <c r="BH334" s="227">
        <f>IF(N334="sníž. přenesená",J334,0)</f>
        <v>0</v>
      </c>
      <c r="BI334" s="227">
        <f>IF(N334="nulová",J334,0)</f>
        <v>0</v>
      </c>
      <c r="BJ334" s="19" t="s">
        <v>79</v>
      </c>
      <c r="BK334" s="227">
        <f>ROUND(I334*H334,2)</f>
        <v>0</v>
      </c>
      <c r="BL334" s="19" t="s">
        <v>373</v>
      </c>
      <c r="BM334" s="226" t="s">
        <v>2812</v>
      </c>
    </row>
    <row r="335" s="2" customFormat="1">
      <c r="A335" s="40"/>
      <c r="B335" s="41"/>
      <c r="C335" s="42"/>
      <c r="D335" s="228" t="s">
        <v>305</v>
      </c>
      <c r="E335" s="42"/>
      <c r="F335" s="229" t="s">
        <v>2467</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305</v>
      </c>
      <c r="AU335" s="19" t="s">
        <v>81</v>
      </c>
    </row>
    <row r="336" s="12" customFormat="1" ht="22.8" customHeight="1">
      <c r="A336" s="12"/>
      <c r="B336" s="199"/>
      <c r="C336" s="200"/>
      <c r="D336" s="201" t="s">
        <v>71</v>
      </c>
      <c r="E336" s="213" t="s">
        <v>536</v>
      </c>
      <c r="F336" s="213" t="s">
        <v>537</v>
      </c>
      <c r="G336" s="200"/>
      <c r="H336" s="200"/>
      <c r="I336" s="203"/>
      <c r="J336" s="214">
        <f>BK336</f>
        <v>0</v>
      </c>
      <c r="K336" s="200"/>
      <c r="L336" s="205"/>
      <c r="M336" s="206"/>
      <c r="N336" s="207"/>
      <c r="O336" s="207"/>
      <c r="P336" s="208">
        <f>SUM(P337:P358)</f>
        <v>0</v>
      </c>
      <c r="Q336" s="207"/>
      <c r="R336" s="208">
        <f>SUM(R337:R358)</f>
        <v>0.087191199999999983</v>
      </c>
      <c r="S336" s="207"/>
      <c r="T336" s="209">
        <f>SUM(T337:T358)</f>
        <v>0</v>
      </c>
      <c r="U336" s="12"/>
      <c r="V336" s="12"/>
      <c r="W336" s="12"/>
      <c r="X336" s="12"/>
      <c r="Y336" s="12"/>
      <c r="Z336" s="12"/>
      <c r="AA336" s="12"/>
      <c r="AB336" s="12"/>
      <c r="AC336" s="12"/>
      <c r="AD336" s="12"/>
      <c r="AE336" s="12"/>
      <c r="AR336" s="210" t="s">
        <v>81</v>
      </c>
      <c r="AT336" s="211" t="s">
        <v>71</v>
      </c>
      <c r="AU336" s="211" t="s">
        <v>79</v>
      </c>
      <c r="AY336" s="210" t="s">
        <v>295</v>
      </c>
      <c r="BK336" s="212">
        <f>SUM(BK337:BK358)</f>
        <v>0</v>
      </c>
    </row>
    <row r="337" s="2" customFormat="1" ht="24.15" customHeight="1">
      <c r="A337" s="40"/>
      <c r="B337" s="41"/>
      <c r="C337" s="215" t="s">
        <v>1183</v>
      </c>
      <c r="D337" s="215" t="s">
        <v>298</v>
      </c>
      <c r="E337" s="216" t="s">
        <v>1502</v>
      </c>
      <c r="F337" s="217" t="s">
        <v>1503</v>
      </c>
      <c r="G337" s="218" t="s">
        <v>301</v>
      </c>
      <c r="H337" s="219">
        <v>2.9199999999999999</v>
      </c>
      <c r="I337" s="220"/>
      <c r="J337" s="221">
        <f>ROUND(I337*H337,2)</f>
        <v>0</v>
      </c>
      <c r="K337" s="217" t="s">
        <v>302</v>
      </c>
      <c r="L337" s="46"/>
      <c r="M337" s="222" t="s">
        <v>21</v>
      </c>
      <c r="N337" s="223" t="s">
        <v>43</v>
      </c>
      <c r="O337" s="86"/>
      <c r="P337" s="224">
        <f>O337*H337</f>
        <v>0</v>
      </c>
      <c r="Q337" s="224">
        <v>0.00029999999999999997</v>
      </c>
      <c r="R337" s="224">
        <f>Q337*H337</f>
        <v>0.00087599999999999993</v>
      </c>
      <c r="S337" s="224">
        <v>0</v>
      </c>
      <c r="T337" s="225">
        <f>S337*H337</f>
        <v>0</v>
      </c>
      <c r="U337" s="40"/>
      <c r="V337" s="40"/>
      <c r="W337" s="40"/>
      <c r="X337" s="40"/>
      <c r="Y337" s="40"/>
      <c r="Z337" s="40"/>
      <c r="AA337" s="40"/>
      <c r="AB337" s="40"/>
      <c r="AC337" s="40"/>
      <c r="AD337" s="40"/>
      <c r="AE337" s="40"/>
      <c r="AR337" s="226" t="s">
        <v>373</v>
      </c>
      <c r="AT337" s="226" t="s">
        <v>298</v>
      </c>
      <c r="AU337" s="226" t="s">
        <v>81</v>
      </c>
      <c r="AY337" s="19" t="s">
        <v>295</v>
      </c>
      <c r="BE337" s="227">
        <f>IF(N337="základní",J337,0)</f>
        <v>0</v>
      </c>
      <c r="BF337" s="227">
        <f>IF(N337="snížená",J337,0)</f>
        <v>0</v>
      </c>
      <c r="BG337" s="227">
        <f>IF(N337="zákl. přenesená",J337,0)</f>
        <v>0</v>
      </c>
      <c r="BH337" s="227">
        <f>IF(N337="sníž. přenesená",J337,0)</f>
        <v>0</v>
      </c>
      <c r="BI337" s="227">
        <f>IF(N337="nulová",J337,0)</f>
        <v>0</v>
      </c>
      <c r="BJ337" s="19" t="s">
        <v>79</v>
      </c>
      <c r="BK337" s="227">
        <f>ROUND(I337*H337,2)</f>
        <v>0</v>
      </c>
      <c r="BL337" s="19" t="s">
        <v>373</v>
      </c>
      <c r="BM337" s="226" t="s">
        <v>2813</v>
      </c>
    </row>
    <row r="338" s="2" customFormat="1">
      <c r="A338" s="40"/>
      <c r="B338" s="41"/>
      <c r="C338" s="42"/>
      <c r="D338" s="228" t="s">
        <v>305</v>
      </c>
      <c r="E338" s="42"/>
      <c r="F338" s="229" t="s">
        <v>1505</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305</v>
      </c>
      <c r="AU338" s="19" t="s">
        <v>81</v>
      </c>
    </row>
    <row r="339" s="14" customFormat="1">
      <c r="A339" s="14"/>
      <c r="B339" s="244"/>
      <c r="C339" s="245"/>
      <c r="D339" s="235" t="s">
        <v>307</v>
      </c>
      <c r="E339" s="246" t="s">
        <v>21</v>
      </c>
      <c r="F339" s="247" t="s">
        <v>2531</v>
      </c>
      <c r="G339" s="245"/>
      <c r="H339" s="248">
        <v>2.9199999999999999</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307</v>
      </c>
      <c r="AU339" s="254" t="s">
        <v>81</v>
      </c>
      <c r="AV339" s="14" t="s">
        <v>81</v>
      </c>
      <c r="AW339" s="14" t="s">
        <v>33</v>
      </c>
      <c r="AX339" s="14" t="s">
        <v>72</v>
      </c>
      <c r="AY339" s="254" t="s">
        <v>295</v>
      </c>
    </row>
    <row r="340" s="15" customFormat="1">
      <c r="A340" s="15"/>
      <c r="B340" s="255"/>
      <c r="C340" s="256"/>
      <c r="D340" s="235" t="s">
        <v>307</v>
      </c>
      <c r="E340" s="257" t="s">
        <v>21</v>
      </c>
      <c r="F340" s="258" t="s">
        <v>312</v>
      </c>
      <c r="G340" s="256"/>
      <c r="H340" s="259">
        <v>2.9199999999999999</v>
      </c>
      <c r="I340" s="260"/>
      <c r="J340" s="256"/>
      <c r="K340" s="256"/>
      <c r="L340" s="261"/>
      <c r="M340" s="262"/>
      <c r="N340" s="263"/>
      <c r="O340" s="263"/>
      <c r="P340" s="263"/>
      <c r="Q340" s="263"/>
      <c r="R340" s="263"/>
      <c r="S340" s="263"/>
      <c r="T340" s="264"/>
      <c r="U340" s="15"/>
      <c r="V340" s="15"/>
      <c r="W340" s="15"/>
      <c r="X340" s="15"/>
      <c r="Y340" s="15"/>
      <c r="Z340" s="15"/>
      <c r="AA340" s="15"/>
      <c r="AB340" s="15"/>
      <c r="AC340" s="15"/>
      <c r="AD340" s="15"/>
      <c r="AE340" s="15"/>
      <c r="AT340" s="265" t="s">
        <v>307</v>
      </c>
      <c r="AU340" s="265" t="s">
        <v>81</v>
      </c>
      <c r="AV340" s="15" t="s">
        <v>303</v>
      </c>
      <c r="AW340" s="15" t="s">
        <v>33</v>
      </c>
      <c r="AX340" s="15" t="s">
        <v>79</v>
      </c>
      <c r="AY340" s="265" t="s">
        <v>295</v>
      </c>
    </row>
    <row r="341" s="2" customFormat="1" ht="49.05" customHeight="1">
      <c r="A341" s="40"/>
      <c r="B341" s="41"/>
      <c r="C341" s="215" t="s">
        <v>1429</v>
      </c>
      <c r="D341" s="215" t="s">
        <v>298</v>
      </c>
      <c r="E341" s="216" t="s">
        <v>1517</v>
      </c>
      <c r="F341" s="217" t="s">
        <v>1518</v>
      </c>
      <c r="G341" s="218" t="s">
        <v>301</v>
      </c>
      <c r="H341" s="219">
        <v>2.9199999999999999</v>
      </c>
      <c r="I341" s="220"/>
      <c r="J341" s="221">
        <f>ROUND(I341*H341,2)</f>
        <v>0</v>
      </c>
      <c r="K341" s="217" t="s">
        <v>302</v>
      </c>
      <c r="L341" s="46"/>
      <c r="M341" s="222" t="s">
        <v>21</v>
      </c>
      <c r="N341" s="223" t="s">
        <v>43</v>
      </c>
      <c r="O341" s="86"/>
      <c r="P341" s="224">
        <f>O341*H341</f>
        <v>0</v>
      </c>
      <c r="Q341" s="224">
        <v>0.0068900000000000003</v>
      </c>
      <c r="R341" s="224">
        <f>Q341*H341</f>
        <v>0.020118799999999999</v>
      </c>
      <c r="S341" s="224">
        <v>0</v>
      </c>
      <c r="T341" s="225">
        <f>S341*H341</f>
        <v>0</v>
      </c>
      <c r="U341" s="40"/>
      <c r="V341" s="40"/>
      <c r="W341" s="40"/>
      <c r="X341" s="40"/>
      <c r="Y341" s="40"/>
      <c r="Z341" s="40"/>
      <c r="AA341" s="40"/>
      <c r="AB341" s="40"/>
      <c r="AC341" s="40"/>
      <c r="AD341" s="40"/>
      <c r="AE341" s="40"/>
      <c r="AR341" s="226" t="s">
        <v>373</v>
      </c>
      <c r="AT341" s="226" t="s">
        <v>298</v>
      </c>
      <c r="AU341" s="226" t="s">
        <v>81</v>
      </c>
      <c r="AY341" s="19" t="s">
        <v>295</v>
      </c>
      <c r="BE341" s="227">
        <f>IF(N341="základní",J341,0)</f>
        <v>0</v>
      </c>
      <c r="BF341" s="227">
        <f>IF(N341="snížená",J341,0)</f>
        <v>0</v>
      </c>
      <c r="BG341" s="227">
        <f>IF(N341="zákl. přenesená",J341,0)</f>
        <v>0</v>
      </c>
      <c r="BH341" s="227">
        <f>IF(N341="sníž. přenesená",J341,0)</f>
        <v>0</v>
      </c>
      <c r="BI341" s="227">
        <f>IF(N341="nulová",J341,0)</f>
        <v>0</v>
      </c>
      <c r="BJ341" s="19" t="s">
        <v>79</v>
      </c>
      <c r="BK341" s="227">
        <f>ROUND(I341*H341,2)</f>
        <v>0</v>
      </c>
      <c r="BL341" s="19" t="s">
        <v>373</v>
      </c>
      <c r="BM341" s="226" t="s">
        <v>2814</v>
      </c>
    </row>
    <row r="342" s="2" customFormat="1">
      <c r="A342" s="40"/>
      <c r="B342" s="41"/>
      <c r="C342" s="42"/>
      <c r="D342" s="228" t="s">
        <v>305</v>
      </c>
      <c r="E342" s="42"/>
      <c r="F342" s="229" t="s">
        <v>1520</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305</v>
      </c>
      <c r="AU342" s="19" t="s">
        <v>81</v>
      </c>
    </row>
    <row r="343" s="14" customFormat="1">
      <c r="A343" s="14"/>
      <c r="B343" s="244"/>
      <c r="C343" s="245"/>
      <c r="D343" s="235" t="s">
        <v>307</v>
      </c>
      <c r="E343" s="246" t="s">
        <v>21</v>
      </c>
      <c r="F343" s="247" t="s">
        <v>2531</v>
      </c>
      <c r="G343" s="245"/>
      <c r="H343" s="248">
        <v>2.9199999999999999</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307</v>
      </c>
      <c r="AU343" s="254" t="s">
        <v>81</v>
      </c>
      <c r="AV343" s="14" t="s">
        <v>81</v>
      </c>
      <c r="AW343" s="14" t="s">
        <v>33</v>
      </c>
      <c r="AX343" s="14" t="s">
        <v>72</v>
      </c>
      <c r="AY343" s="254" t="s">
        <v>295</v>
      </c>
    </row>
    <row r="344" s="15" customFormat="1">
      <c r="A344" s="15"/>
      <c r="B344" s="255"/>
      <c r="C344" s="256"/>
      <c r="D344" s="235" t="s">
        <v>307</v>
      </c>
      <c r="E344" s="257" t="s">
        <v>21</v>
      </c>
      <c r="F344" s="258" t="s">
        <v>312</v>
      </c>
      <c r="G344" s="256"/>
      <c r="H344" s="259">
        <v>2.9199999999999999</v>
      </c>
      <c r="I344" s="260"/>
      <c r="J344" s="256"/>
      <c r="K344" s="256"/>
      <c r="L344" s="261"/>
      <c r="M344" s="262"/>
      <c r="N344" s="263"/>
      <c r="O344" s="263"/>
      <c r="P344" s="263"/>
      <c r="Q344" s="263"/>
      <c r="R344" s="263"/>
      <c r="S344" s="263"/>
      <c r="T344" s="264"/>
      <c r="U344" s="15"/>
      <c r="V344" s="15"/>
      <c r="W344" s="15"/>
      <c r="X344" s="15"/>
      <c r="Y344" s="15"/>
      <c r="Z344" s="15"/>
      <c r="AA344" s="15"/>
      <c r="AB344" s="15"/>
      <c r="AC344" s="15"/>
      <c r="AD344" s="15"/>
      <c r="AE344" s="15"/>
      <c r="AT344" s="265" t="s">
        <v>307</v>
      </c>
      <c r="AU344" s="265" t="s">
        <v>81</v>
      </c>
      <c r="AV344" s="15" t="s">
        <v>303</v>
      </c>
      <c r="AW344" s="15" t="s">
        <v>33</v>
      </c>
      <c r="AX344" s="15" t="s">
        <v>79</v>
      </c>
      <c r="AY344" s="265" t="s">
        <v>295</v>
      </c>
    </row>
    <row r="345" s="2" customFormat="1" ht="24.15" customHeight="1">
      <c r="A345" s="40"/>
      <c r="B345" s="41"/>
      <c r="C345" s="286" t="s">
        <v>1556</v>
      </c>
      <c r="D345" s="286" t="s">
        <v>947</v>
      </c>
      <c r="E345" s="287" t="s">
        <v>1529</v>
      </c>
      <c r="F345" s="288" t="s">
        <v>1530</v>
      </c>
      <c r="G345" s="289" t="s">
        <v>301</v>
      </c>
      <c r="H345" s="290">
        <v>3.2120000000000002</v>
      </c>
      <c r="I345" s="291"/>
      <c r="J345" s="292">
        <f>ROUND(I345*H345,2)</f>
        <v>0</v>
      </c>
      <c r="K345" s="288" t="s">
        <v>523</v>
      </c>
      <c r="L345" s="293"/>
      <c r="M345" s="294" t="s">
        <v>21</v>
      </c>
      <c r="N345" s="295" t="s">
        <v>43</v>
      </c>
      <c r="O345" s="86"/>
      <c r="P345" s="224">
        <f>O345*H345</f>
        <v>0</v>
      </c>
      <c r="Q345" s="224">
        <v>0.019199999999999998</v>
      </c>
      <c r="R345" s="224">
        <f>Q345*H345</f>
        <v>0.0616704</v>
      </c>
      <c r="S345" s="224">
        <v>0</v>
      </c>
      <c r="T345" s="225">
        <f>S345*H345</f>
        <v>0</v>
      </c>
      <c r="U345" s="40"/>
      <c r="V345" s="40"/>
      <c r="W345" s="40"/>
      <c r="X345" s="40"/>
      <c r="Y345" s="40"/>
      <c r="Z345" s="40"/>
      <c r="AA345" s="40"/>
      <c r="AB345" s="40"/>
      <c r="AC345" s="40"/>
      <c r="AD345" s="40"/>
      <c r="AE345" s="40"/>
      <c r="AR345" s="226" t="s">
        <v>997</v>
      </c>
      <c r="AT345" s="226" t="s">
        <v>947</v>
      </c>
      <c r="AU345" s="226" t="s">
        <v>81</v>
      </c>
      <c r="AY345" s="19" t="s">
        <v>295</v>
      </c>
      <c r="BE345" s="227">
        <f>IF(N345="základní",J345,0)</f>
        <v>0</v>
      </c>
      <c r="BF345" s="227">
        <f>IF(N345="snížená",J345,0)</f>
        <v>0</v>
      </c>
      <c r="BG345" s="227">
        <f>IF(N345="zákl. přenesená",J345,0)</f>
        <v>0</v>
      </c>
      <c r="BH345" s="227">
        <f>IF(N345="sníž. přenesená",J345,0)</f>
        <v>0</v>
      </c>
      <c r="BI345" s="227">
        <f>IF(N345="nulová",J345,0)</f>
        <v>0</v>
      </c>
      <c r="BJ345" s="19" t="s">
        <v>79</v>
      </c>
      <c r="BK345" s="227">
        <f>ROUND(I345*H345,2)</f>
        <v>0</v>
      </c>
      <c r="BL345" s="19" t="s">
        <v>373</v>
      </c>
      <c r="BM345" s="226" t="s">
        <v>2815</v>
      </c>
    </row>
    <row r="346" s="14" customFormat="1">
      <c r="A346" s="14"/>
      <c r="B346" s="244"/>
      <c r="C346" s="245"/>
      <c r="D346" s="235" t="s">
        <v>307</v>
      </c>
      <c r="E346" s="246" t="s">
        <v>21</v>
      </c>
      <c r="F346" s="247" t="s">
        <v>2613</v>
      </c>
      <c r="G346" s="245"/>
      <c r="H346" s="248">
        <v>2.9199999999999999</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307</v>
      </c>
      <c r="AU346" s="254" t="s">
        <v>81</v>
      </c>
      <c r="AV346" s="14" t="s">
        <v>81</v>
      </c>
      <c r="AW346" s="14" t="s">
        <v>33</v>
      </c>
      <c r="AX346" s="14" t="s">
        <v>72</v>
      </c>
      <c r="AY346" s="254" t="s">
        <v>295</v>
      </c>
    </row>
    <row r="347" s="15" customFormat="1">
      <c r="A347" s="15"/>
      <c r="B347" s="255"/>
      <c r="C347" s="256"/>
      <c r="D347" s="235" t="s">
        <v>307</v>
      </c>
      <c r="E347" s="257" t="s">
        <v>21</v>
      </c>
      <c r="F347" s="258" t="s">
        <v>312</v>
      </c>
      <c r="G347" s="256"/>
      <c r="H347" s="259">
        <v>2.9199999999999999</v>
      </c>
      <c r="I347" s="260"/>
      <c r="J347" s="256"/>
      <c r="K347" s="256"/>
      <c r="L347" s="261"/>
      <c r="M347" s="262"/>
      <c r="N347" s="263"/>
      <c r="O347" s="263"/>
      <c r="P347" s="263"/>
      <c r="Q347" s="263"/>
      <c r="R347" s="263"/>
      <c r="S347" s="263"/>
      <c r="T347" s="264"/>
      <c r="U347" s="15"/>
      <c r="V347" s="15"/>
      <c r="W347" s="15"/>
      <c r="X347" s="15"/>
      <c r="Y347" s="15"/>
      <c r="Z347" s="15"/>
      <c r="AA347" s="15"/>
      <c r="AB347" s="15"/>
      <c r="AC347" s="15"/>
      <c r="AD347" s="15"/>
      <c r="AE347" s="15"/>
      <c r="AT347" s="265" t="s">
        <v>307</v>
      </c>
      <c r="AU347" s="265" t="s">
        <v>81</v>
      </c>
      <c r="AV347" s="15" t="s">
        <v>303</v>
      </c>
      <c r="AW347" s="15" t="s">
        <v>33</v>
      </c>
      <c r="AX347" s="15" t="s">
        <v>79</v>
      </c>
      <c r="AY347" s="265" t="s">
        <v>295</v>
      </c>
    </row>
    <row r="348" s="14" customFormat="1">
      <c r="A348" s="14"/>
      <c r="B348" s="244"/>
      <c r="C348" s="245"/>
      <c r="D348" s="235" t="s">
        <v>307</v>
      </c>
      <c r="E348" s="245"/>
      <c r="F348" s="247" t="s">
        <v>2614</v>
      </c>
      <c r="G348" s="245"/>
      <c r="H348" s="248">
        <v>3.2120000000000002</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307</v>
      </c>
      <c r="AU348" s="254" t="s">
        <v>81</v>
      </c>
      <c r="AV348" s="14" t="s">
        <v>81</v>
      </c>
      <c r="AW348" s="14" t="s">
        <v>4</v>
      </c>
      <c r="AX348" s="14" t="s">
        <v>79</v>
      </c>
      <c r="AY348" s="254" t="s">
        <v>295</v>
      </c>
    </row>
    <row r="349" s="2" customFormat="1" ht="37.8" customHeight="1">
      <c r="A349" s="40"/>
      <c r="B349" s="41"/>
      <c r="C349" s="215" t="s">
        <v>1440</v>
      </c>
      <c r="D349" s="215" t="s">
        <v>298</v>
      </c>
      <c r="E349" s="216" t="s">
        <v>2473</v>
      </c>
      <c r="F349" s="217" t="s">
        <v>2474</v>
      </c>
      <c r="G349" s="218" t="s">
        <v>301</v>
      </c>
      <c r="H349" s="219">
        <v>2.9199999999999999</v>
      </c>
      <c r="I349" s="220"/>
      <c r="J349" s="221">
        <f>ROUND(I349*H349,2)</f>
        <v>0</v>
      </c>
      <c r="K349" s="217" t="s">
        <v>302</v>
      </c>
      <c r="L349" s="46"/>
      <c r="M349" s="222" t="s">
        <v>21</v>
      </c>
      <c r="N349" s="223" t="s">
        <v>43</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373</v>
      </c>
      <c r="AT349" s="226" t="s">
        <v>298</v>
      </c>
      <c r="AU349" s="226" t="s">
        <v>81</v>
      </c>
      <c r="AY349" s="19" t="s">
        <v>295</v>
      </c>
      <c r="BE349" s="227">
        <f>IF(N349="základní",J349,0)</f>
        <v>0</v>
      </c>
      <c r="BF349" s="227">
        <f>IF(N349="snížená",J349,0)</f>
        <v>0</v>
      </c>
      <c r="BG349" s="227">
        <f>IF(N349="zákl. přenesená",J349,0)</f>
        <v>0</v>
      </c>
      <c r="BH349" s="227">
        <f>IF(N349="sníž. přenesená",J349,0)</f>
        <v>0</v>
      </c>
      <c r="BI349" s="227">
        <f>IF(N349="nulová",J349,0)</f>
        <v>0</v>
      </c>
      <c r="BJ349" s="19" t="s">
        <v>79</v>
      </c>
      <c r="BK349" s="227">
        <f>ROUND(I349*H349,2)</f>
        <v>0</v>
      </c>
      <c r="BL349" s="19" t="s">
        <v>373</v>
      </c>
      <c r="BM349" s="226" t="s">
        <v>2816</v>
      </c>
    </row>
    <row r="350" s="2" customFormat="1">
      <c r="A350" s="40"/>
      <c r="B350" s="41"/>
      <c r="C350" s="42"/>
      <c r="D350" s="228" t="s">
        <v>305</v>
      </c>
      <c r="E350" s="42"/>
      <c r="F350" s="229" t="s">
        <v>2476</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305</v>
      </c>
      <c r="AU350" s="19" t="s">
        <v>81</v>
      </c>
    </row>
    <row r="351" s="2" customFormat="1" ht="24.15" customHeight="1">
      <c r="A351" s="40"/>
      <c r="B351" s="41"/>
      <c r="C351" s="215" t="s">
        <v>1444</v>
      </c>
      <c r="D351" s="215" t="s">
        <v>298</v>
      </c>
      <c r="E351" s="216" t="s">
        <v>1536</v>
      </c>
      <c r="F351" s="217" t="s">
        <v>1537</v>
      </c>
      <c r="G351" s="218" t="s">
        <v>301</v>
      </c>
      <c r="H351" s="219">
        <v>2.9199999999999999</v>
      </c>
      <c r="I351" s="220"/>
      <c r="J351" s="221">
        <f>ROUND(I351*H351,2)</f>
        <v>0</v>
      </c>
      <c r="K351" s="217" t="s">
        <v>302</v>
      </c>
      <c r="L351" s="46"/>
      <c r="M351" s="222" t="s">
        <v>21</v>
      </c>
      <c r="N351" s="223" t="s">
        <v>43</v>
      </c>
      <c r="O351" s="86"/>
      <c r="P351" s="224">
        <f>O351*H351</f>
        <v>0</v>
      </c>
      <c r="Q351" s="224">
        <v>0.0015</v>
      </c>
      <c r="R351" s="224">
        <f>Q351*H351</f>
        <v>0.0043800000000000002</v>
      </c>
      <c r="S351" s="224">
        <v>0</v>
      </c>
      <c r="T351" s="225">
        <f>S351*H351</f>
        <v>0</v>
      </c>
      <c r="U351" s="40"/>
      <c r="V351" s="40"/>
      <c r="W351" s="40"/>
      <c r="X351" s="40"/>
      <c r="Y351" s="40"/>
      <c r="Z351" s="40"/>
      <c r="AA351" s="40"/>
      <c r="AB351" s="40"/>
      <c r="AC351" s="40"/>
      <c r="AD351" s="40"/>
      <c r="AE351" s="40"/>
      <c r="AR351" s="226" t="s">
        <v>373</v>
      </c>
      <c r="AT351" s="226" t="s">
        <v>298</v>
      </c>
      <c r="AU351" s="226" t="s">
        <v>81</v>
      </c>
      <c r="AY351" s="19" t="s">
        <v>295</v>
      </c>
      <c r="BE351" s="227">
        <f>IF(N351="základní",J351,0)</f>
        <v>0</v>
      </c>
      <c r="BF351" s="227">
        <f>IF(N351="snížená",J351,0)</f>
        <v>0</v>
      </c>
      <c r="BG351" s="227">
        <f>IF(N351="zákl. přenesená",J351,0)</f>
        <v>0</v>
      </c>
      <c r="BH351" s="227">
        <f>IF(N351="sníž. přenesená",J351,0)</f>
        <v>0</v>
      </c>
      <c r="BI351" s="227">
        <f>IF(N351="nulová",J351,0)</f>
        <v>0</v>
      </c>
      <c r="BJ351" s="19" t="s">
        <v>79</v>
      </c>
      <c r="BK351" s="227">
        <f>ROUND(I351*H351,2)</f>
        <v>0</v>
      </c>
      <c r="BL351" s="19" t="s">
        <v>373</v>
      </c>
      <c r="BM351" s="226" t="s">
        <v>2817</v>
      </c>
    </row>
    <row r="352" s="2" customFormat="1">
      <c r="A352" s="40"/>
      <c r="B352" s="41"/>
      <c r="C352" s="42"/>
      <c r="D352" s="228" t="s">
        <v>305</v>
      </c>
      <c r="E352" s="42"/>
      <c r="F352" s="229" t="s">
        <v>1539</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305</v>
      </c>
      <c r="AU352" s="19" t="s">
        <v>81</v>
      </c>
    </row>
    <row r="353" s="14" customFormat="1">
      <c r="A353" s="14"/>
      <c r="B353" s="244"/>
      <c r="C353" s="245"/>
      <c r="D353" s="235" t="s">
        <v>307</v>
      </c>
      <c r="E353" s="246" t="s">
        <v>21</v>
      </c>
      <c r="F353" s="247" t="s">
        <v>2531</v>
      </c>
      <c r="G353" s="245"/>
      <c r="H353" s="248">
        <v>2.9199999999999999</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307</v>
      </c>
      <c r="AU353" s="254" t="s">
        <v>81</v>
      </c>
      <c r="AV353" s="14" t="s">
        <v>81</v>
      </c>
      <c r="AW353" s="14" t="s">
        <v>33</v>
      </c>
      <c r="AX353" s="14" t="s">
        <v>72</v>
      </c>
      <c r="AY353" s="254" t="s">
        <v>295</v>
      </c>
    </row>
    <row r="354" s="15" customFormat="1">
      <c r="A354" s="15"/>
      <c r="B354" s="255"/>
      <c r="C354" s="256"/>
      <c r="D354" s="235" t="s">
        <v>307</v>
      </c>
      <c r="E354" s="257" t="s">
        <v>21</v>
      </c>
      <c r="F354" s="258" t="s">
        <v>312</v>
      </c>
      <c r="G354" s="256"/>
      <c r="H354" s="259">
        <v>2.9199999999999999</v>
      </c>
      <c r="I354" s="260"/>
      <c r="J354" s="256"/>
      <c r="K354" s="256"/>
      <c r="L354" s="261"/>
      <c r="M354" s="262"/>
      <c r="N354" s="263"/>
      <c r="O354" s="263"/>
      <c r="P354" s="263"/>
      <c r="Q354" s="263"/>
      <c r="R354" s="263"/>
      <c r="S354" s="263"/>
      <c r="T354" s="264"/>
      <c r="U354" s="15"/>
      <c r="V354" s="15"/>
      <c r="W354" s="15"/>
      <c r="X354" s="15"/>
      <c r="Y354" s="15"/>
      <c r="Z354" s="15"/>
      <c r="AA354" s="15"/>
      <c r="AB354" s="15"/>
      <c r="AC354" s="15"/>
      <c r="AD354" s="15"/>
      <c r="AE354" s="15"/>
      <c r="AT354" s="265" t="s">
        <v>307</v>
      </c>
      <c r="AU354" s="265" t="s">
        <v>81</v>
      </c>
      <c r="AV354" s="15" t="s">
        <v>303</v>
      </c>
      <c r="AW354" s="15" t="s">
        <v>33</v>
      </c>
      <c r="AX354" s="15" t="s">
        <v>79</v>
      </c>
      <c r="AY354" s="265" t="s">
        <v>295</v>
      </c>
    </row>
    <row r="355" s="2" customFormat="1" ht="24.15" customHeight="1">
      <c r="A355" s="40"/>
      <c r="B355" s="41"/>
      <c r="C355" s="215" t="s">
        <v>1448</v>
      </c>
      <c r="D355" s="215" t="s">
        <v>298</v>
      </c>
      <c r="E355" s="216" t="s">
        <v>1541</v>
      </c>
      <c r="F355" s="217" t="s">
        <v>1542</v>
      </c>
      <c r="G355" s="218" t="s">
        <v>301</v>
      </c>
      <c r="H355" s="219">
        <v>2.9199999999999999</v>
      </c>
      <c r="I355" s="220"/>
      <c r="J355" s="221">
        <f>ROUND(I355*H355,2)</f>
        <v>0</v>
      </c>
      <c r="K355" s="217" t="s">
        <v>302</v>
      </c>
      <c r="L355" s="46"/>
      <c r="M355" s="222" t="s">
        <v>21</v>
      </c>
      <c r="N355" s="223" t="s">
        <v>43</v>
      </c>
      <c r="O355" s="86"/>
      <c r="P355" s="224">
        <f>O355*H355</f>
        <v>0</v>
      </c>
      <c r="Q355" s="224">
        <v>5.0000000000000002E-05</v>
      </c>
      <c r="R355" s="224">
        <f>Q355*H355</f>
        <v>0.000146</v>
      </c>
      <c r="S355" s="224">
        <v>0</v>
      </c>
      <c r="T355" s="225">
        <f>S355*H355</f>
        <v>0</v>
      </c>
      <c r="U355" s="40"/>
      <c r="V355" s="40"/>
      <c r="W355" s="40"/>
      <c r="X355" s="40"/>
      <c r="Y355" s="40"/>
      <c r="Z355" s="40"/>
      <c r="AA355" s="40"/>
      <c r="AB355" s="40"/>
      <c r="AC355" s="40"/>
      <c r="AD355" s="40"/>
      <c r="AE355" s="40"/>
      <c r="AR355" s="226" t="s">
        <v>373</v>
      </c>
      <c r="AT355" s="226" t="s">
        <v>298</v>
      </c>
      <c r="AU355" s="226" t="s">
        <v>81</v>
      </c>
      <c r="AY355" s="19" t="s">
        <v>295</v>
      </c>
      <c r="BE355" s="227">
        <f>IF(N355="základní",J355,0)</f>
        <v>0</v>
      </c>
      <c r="BF355" s="227">
        <f>IF(N355="snížená",J355,0)</f>
        <v>0</v>
      </c>
      <c r="BG355" s="227">
        <f>IF(N355="zákl. přenesená",J355,0)</f>
        <v>0</v>
      </c>
      <c r="BH355" s="227">
        <f>IF(N355="sníž. přenesená",J355,0)</f>
        <v>0</v>
      </c>
      <c r="BI355" s="227">
        <f>IF(N355="nulová",J355,0)</f>
        <v>0</v>
      </c>
      <c r="BJ355" s="19" t="s">
        <v>79</v>
      </c>
      <c r="BK355" s="227">
        <f>ROUND(I355*H355,2)</f>
        <v>0</v>
      </c>
      <c r="BL355" s="19" t="s">
        <v>373</v>
      </c>
      <c r="BM355" s="226" t="s">
        <v>2818</v>
      </c>
    </row>
    <row r="356" s="2" customFormat="1">
      <c r="A356" s="40"/>
      <c r="B356" s="41"/>
      <c r="C356" s="42"/>
      <c r="D356" s="228" t="s">
        <v>305</v>
      </c>
      <c r="E356" s="42"/>
      <c r="F356" s="229" t="s">
        <v>1544</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305</v>
      </c>
      <c r="AU356" s="19" t="s">
        <v>81</v>
      </c>
    </row>
    <row r="357" s="2" customFormat="1" ht="49.05" customHeight="1">
      <c r="A357" s="40"/>
      <c r="B357" s="41"/>
      <c r="C357" s="215" t="s">
        <v>1453</v>
      </c>
      <c r="D357" s="215" t="s">
        <v>298</v>
      </c>
      <c r="E357" s="216" t="s">
        <v>1546</v>
      </c>
      <c r="F357" s="217" t="s">
        <v>1547</v>
      </c>
      <c r="G357" s="218" t="s">
        <v>348</v>
      </c>
      <c r="H357" s="219">
        <v>0.086999999999999994</v>
      </c>
      <c r="I357" s="220"/>
      <c r="J357" s="221">
        <f>ROUND(I357*H357,2)</f>
        <v>0</v>
      </c>
      <c r="K357" s="217" t="s">
        <v>302</v>
      </c>
      <c r="L357" s="46"/>
      <c r="M357" s="222" t="s">
        <v>21</v>
      </c>
      <c r="N357" s="223" t="s">
        <v>43</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373</v>
      </c>
      <c r="AT357" s="226" t="s">
        <v>298</v>
      </c>
      <c r="AU357" s="226" t="s">
        <v>81</v>
      </c>
      <c r="AY357" s="19" t="s">
        <v>295</v>
      </c>
      <c r="BE357" s="227">
        <f>IF(N357="základní",J357,0)</f>
        <v>0</v>
      </c>
      <c r="BF357" s="227">
        <f>IF(N357="snížená",J357,0)</f>
        <v>0</v>
      </c>
      <c r="BG357" s="227">
        <f>IF(N357="zákl. přenesená",J357,0)</f>
        <v>0</v>
      </c>
      <c r="BH357" s="227">
        <f>IF(N357="sníž. přenesená",J357,0)</f>
        <v>0</v>
      </c>
      <c r="BI357" s="227">
        <f>IF(N357="nulová",J357,0)</f>
        <v>0</v>
      </c>
      <c r="BJ357" s="19" t="s">
        <v>79</v>
      </c>
      <c r="BK357" s="227">
        <f>ROUND(I357*H357,2)</f>
        <v>0</v>
      </c>
      <c r="BL357" s="19" t="s">
        <v>373</v>
      </c>
      <c r="BM357" s="226" t="s">
        <v>2819</v>
      </c>
    </row>
    <row r="358" s="2" customFormat="1">
      <c r="A358" s="40"/>
      <c r="B358" s="41"/>
      <c r="C358" s="42"/>
      <c r="D358" s="228" t="s">
        <v>305</v>
      </c>
      <c r="E358" s="42"/>
      <c r="F358" s="229" t="s">
        <v>1549</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305</v>
      </c>
      <c r="AU358" s="19" t="s">
        <v>81</v>
      </c>
    </row>
    <row r="359" s="12" customFormat="1" ht="22.8" customHeight="1">
      <c r="A359" s="12"/>
      <c r="B359" s="199"/>
      <c r="C359" s="200"/>
      <c r="D359" s="201" t="s">
        <v>71</v>
      </c>
      <c r="E359" s="213" t="s">
        <v>543</v>
      </c>
      <c r="F359" s="213" t="s">
        <v>544</v>
      </c>
      <c r="G359" s="200"/>
      <c r="H359" s="200"/>
      <c r="I359" s="203"/>
      <c r="J359" s="214">
        <f>BK359</f>
        <v>0</v>
      </c>
      <c r="K359" s="200"/>
      <c r="L359" s="205"/>
      <c r="M359" s="206"/>
      <c r="N359" s="207"/>
      <c r="O359" s="207"/>
      <c r="P359" s="208">
        <f>SUM(P360:P400)</f>
        <v>0</v>
      </c>
      <c r="Q359" s="207"/>
      <c r="R359" s="208">
        <f>SUM(R360:R400)</f>
        <v>0.33463371999999997</v>
      </c>
      <c r="S359" s="207"/>
      <c r="T359" s="209">
        <f>SUM(T360:T400)</f>
        <v>0</v>
      </c>
      <c r="U359" s="12"/>
      <c r="V359" s="12"/>
      <c r="W359" s="12"/>
      <c r="X359" s="12"/>
      <c r="Y359" s="12"/>
      <c r="Z359" s="12"/>
      <c r="AA359" s="12"/>
      <c r="AB359" s="12"/>
      <c r="AC359" s="12"/>
      <c r="AD359" s="12"/>
      <c r="AE359" s="12"/>
      <c r="AR359" s="210" t="s">
        <v>81</v>
      </c>
      <c r="AT359" s="211" t="s">
        <v>71</v>
      </c>
      <c r="AU359" s="211" t="s">
        <v>79</v>
      </c>
      <c r="AY359" s="210" t="s">
        <v>295</v>
      </c>
      <c r="BK359" s="212">
        <f>SUM(BK360:BK400)</f>
        <v>0</v>
      </c>
    </row>
    <row r="360" s="2" customFormat="1" ht="16.5" customHeight="1">
      <c r="A360" s="40"/>
      <c r="B360" s="41"/>
      <c r="C360" s="215" t="s">
        <v>1459</v>
      </c>
      <c r="D360" s="215" t="s">
        <v>298</v>
      </c>
      <c r="E360" s="216" t="s">
        <v>1110</v>
      </c>
      <c r="F360" s="217" t="s">
        <v>1111</v>
      </c>
      <c r="G360" s="218" t="s">
        <v>301</v>
      </c>
      <c r="H360" s="219">
        <v>16.879999999999999</v>
      </c>
      <c r="I360" s="220"/>
      <c r="J360" s="221">
        <f>ROUND(I360*H360,2)</f>
        <v>0</v>
      </c>
      <c r="K360" s="217" t="s">
        <v>302</v>
      </c>
      <c r="L360" s="46"/>
      <c r="M360" s="222" t="s">
        <v>21</v>
      </c>
      <c r="N360" s="223" t="s">
        <v>43</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373</v>
      </c>
      <c r="AT360" s="226" t="s">
        <v>298</v>
      </c>
      <c r="AU360" s="226" t="s">
        <v>81</v>
      </c>
      <c r="AY360" s="19" t="s">
        <v>295</v>
      </c>
      <c r="BE360" s="227">
        <f>IF(N360="základní",J360,0)</f>
        <v>0</v>
      </c>
      <c r="BF360" s="227">
        <f>IF(N360="snížená",J360,0)</f>
        <v>0</v>
      </c>
      <c r="BG360" s="227">
        <f>IF(N360="zákl. přenesená",J360,0)</f>
        <v>0</v>
      </c>
      <c r="BH360" s="227">
        <f>IF(N360="sníž. přenesená",J360,0)</f>
        <v>0</v>
      </c>
      <c r="BI360" s="227">
        <f>IF(N360="nulová",J360,0)</f>
        <v>0</v>
      </c>
      <c r="BJ360" s="19" t="s">
        <v>79</v>
      </c>
      <c r="BK360" s="227">
        <f>ROUND(I360*H360,2)</f>
        <v>0</v>
      </c>
      <c r="BL360" s="19" t="s">
        <v>373</v>
      </c>
      <c r="BM360" s="226" t="s">
        <v>2820</v>
      </c>
    </row>
    <row r="361" s="2" customFormat="1">
      <c r="A361" s="40"/>
      <c r="B361" s="41"/>
      <c r="C361" s="42"/>
      <c r="D361" s="228" t="s">
        <v>305</v>
      </c>
      <c r="E361" s="42"/>
      <c r="F361" s="229" t="s">
        <v>1113</v>
      </c>
      <c r="G361" s="42"/>
      <c r="H361" s="42"/>
      <c r="I361" s="230"/>
      <c r="J361" s="42"/>
      <c r="K361" s="42"/>
      <c r="L361" s="46"/>
      <c r="M361" s="231"/>
      <c r="N361" s="232"/>
      <c r="O361" s="86"/>
      <c r="P361" s="86"/>
      <c r="Q361" s="86"/>
      <c r="R361" s="86"/>
      <c r="S361" s="86"/>
      <c r="T361" s="87"/>
      <c r="U361" s="40"/>
      <c r="V361" s="40"/>
      <c r="W361" s="40"/>
      <c r="X361" s="40"/>
      <c r="Y361" s="40"/>
      <c r="Z361" s="40"/>
      <c r="AA361" s="40"/>
      <c r="AB361" s="40"/>
      <c r="AC361" s="40"/>
      <c r="AD361" s="40"/>
      <c r="AE361" s="40"/>
      <c r="AT361" s="19" t="s">
        <v>305</v>
      </c>
      <c r="AU361" s="19" t="s">
        <v>81</v>
      </c>
    </row>
    <row r="362" s="14" customFormat="1">
      <c r="A362" s="14"/>
      <c r="B362" s="244"/>
      <c r="C362" s="245"/>
      <c r="D362" s="235" t="s">
        <v>307</v>
      </c>
      <c r="E362" s="246" t="s">
        <v>21</v>
      </c>
      <c r="F362" s="247" t="s">
        <v>2532</v>
      </c>
      <c r="G362" s="245"/>
      <c r="H362" s="248">
        <v>3.98</v>
      </c>
      <c r="I362" s="249"/>
      <c r="J362" s="245"/>
      <c r="K362" s="245"/>
      <c r="L362" s="250"/>
      <c r="M362" s="251"/>
      <c r="N362" s="252"/>
      <c r="O362" s="252"/>
      <c r="P362" s="252"/>
      <c r="Q362" s="252"/>
      <c r="R362" s="252"/>
      <c r="S362" s="252"/>
      <c r="T362" s="253"/>
      <c r="U362" s="14"/>
      <c r="V362" s="14"/>
      <c r="W362" s="14"/>
      <c r="X362" s="14"/>
      <c r="Y362" s="14"/>
      <c r="Z362" s="14"/>
      <c r="AA362" s="14"/>
      <c r="AB362" s="14"/>
      <c r="AC362" s="14"/>
      <c r="AD362" s="14"/>
      <c r="AE362" s="14"/>
      <c r="AT362" s="254" t="s">
        <v>307</v>
      </c>
      <c r="AU362" s="254" t="s">
        <v>81</v>
      </c>
      <c r="AV362" s="14" t="s">
        <v>81</v>
      </c>
      <c r="AW362" s="14" t="s">
        <v>33</v>
      </c>
      <c r="AX362" s="14" t="s">
        <v>72</v>
      </c>
      <c r="AY362" s="254" t="s">
        <v>295</v>
      </c>
    </row>
    <row r="363" s="14" customFormat="1">
      <c r="A363" s="14"/>
      <c r="B363" s="244"/>
      <c r="C363" s="245"/>
      <c r="D363" s="235" t="s">
        <v>307</v>
      </c>
      <c r="E363" s="246" t="s">
        <v>21</v>
      </c>
      <c r="F363" s="247" t="s">
        <v>2537</v>
      </c>
      <c r="G363" s="245"/>
      <c r="H363" s="248">
        <v>12.9</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307</v>
      </c>
      <c r="AU363" s="254" t="s">
        <v>81</v>
      </c>
      <c r="AV363" s="14" t="s">
        <v>81</v>
      </c>
      <c r="AW363" s="14" t="s">
        <v>33</v>
      </c>
      <c r="AX363" s="14" t="s">
        <v>72</v>
      </c>
      <c r="AY363" s="254" t="s">
        <v>295</v>
      </c>
    </row>
    <row r="364" s="15" customFormat="1">
      <c r="A364" s="15"/>
      <c r="B364" s="255"/>
      <c r="C364" s="256"/>
      <c r="D364" s="235" t="s">
        <v>307</v>
      </c>
      <c r="E364" s="257" t="s">
        <v>21</v>
      </c>
      <c r="F364" s="258" t="s">
        <v>312</v>
      </c>
      <c r="G364" s="256"/>
      <c r="H364" s="259">
        <v>16.879999999999999</v>
      </c>
      <c r="I364" s="260"/>
      <c r="J364" s="256"/>
      <c r="K364" s="256"/>
      <c r="L364" s="261"/>
      <c r="M364" s="262"/>
      <c r="N364" s="263"/>
      <c r="O364" s="263"/>
      <c r="P364" s="263"/>
      <c r="Q364" s="263"/>
      <c r="R364" s="263"/>
      <c r="S364" s="263"/>
      <c r="T364" s="264"/>
      <c r="U364" s="15"/>
      <c r="V364" s="15"/>
      <c r="W364" s="15"/>
      <c r="X364" s="15"/>
      <c r="Y364" s="15"/>
      <c r="Z364" s="15"/>
      <c r="AA364" s="15"/>
      <c r="AB364" s="15"/>
      <c r="AC364" s="15"/>
      <c r="AD364" s="15"/>
      <c r="AE364" s="15"/>
      <c r="AT364" s="265" t="s">
        <v>307</v>
      </c>
      <c r="AU364" s="265" t="s">
        <v>81</v>
      </c>
      <c r="AV364" s="15" t="s">
        <v>303</v>
      </c>
      <c r="AW364" s="15" t="s">
        <v>33</v>
      </c>
      <c r="AX364" s="15" t="s">
        <v>79</v>
      </c>
      <c r="AY364" s="265" t="s">
        <v>295</v>
      </c>
    </row>
    <row r="365" s="2" customFormat="1" ht="21.75" customHeight="1">
      <c r="A365" s="40"/>
      <c r="B365" s="41"/>
      <c r="C365" s="215" t="s">
        <v>1463</v>
      </c>
      <c r="D365" s="215" t="s">
        <v>298</v>
      </c>
      <c r="E365" s="216" t="s">
        <v>1115</v>
      </c>
      <c r="F365" s="217" t="s">
        <v>1116</v>
      </c>
      <c r="G365" s="218" t="s">
        <v>301</v>
      </c>
      <c r="H365" s="219">
        <v>16.879999999999999</v>
      </c>
      <c r="I365" s="220"/>
      <c r="J365" s="221">
        <f>ROUND(I365*H365,2)</f>
        <v>0</v>
      </c>
      <c r="K365" s="217" t="s">
        <v>302</v>
      </c>
      <c r="L365" s="46"/>
      <c r="M365" s="222" t="s">
        <v>21</v>
      </c>
      <c r="N365" s="223" t="s">
        <v>43</v>
      </c>
      <c r="O365" s="86"/>
      <c r="P365" s="224">
        <f>O365*H365</f>
        <v>0</v>
      </c>
      <c r="Q365" s="224">
        <v>3.0000000000000001E-05</v>
      </c>
      <c r="R365" s="224">
        <f>Q365*H365</f>
        <v>0.00050639999999999995</v>
      </c>
      <c r="S365" s="224">
        <v>0</v>
      </c>
      <c r="T365" s="225">
        <f>S365*H365</f>
        <v>0</v>
      </c>
      <c r="U365" s="40"/>
      <c r="V365" s="40"/>
      <c r="W365" s="40"/>
      <c r="X365" s="40"/>
      <c r="Y365" s="40"/>
      <c r="Z365" s="40"/>
      <c r="AA365" s="40"/>
      <c r="AB365" s="40"/>
      <c r="AC365" s="40"/>
      <c r="AD365" s="40"/>
      <c r="AE365" s="40"/>
      <c r="AR365" s="226" t="s">
        <v>373</v>
      </c>
      <c r="AT365" s="226" t="s">
        <v>298</v>
      </c>
      <c r="AU365" s="226" t="s">
        <v>81</v>
      </c>
      <c r="AY365" s="19" t="s">
        <v>295</v>
      </c>
      <c r="BE365" s="227">
        <f>IF(N365="základní",J365,0)</f>
        <v>0</v>
      </c>
      <c r="BF365" s="227">
        <f>IF(N365="snížená",J365,0)</f>
        <v>0</v>
      </c>
      <c r="BG365" s="227">
        <f>IF(N365="zákl. přenesená",J365,0)</f>
        <v>0</v>
      </c>
      <c r="BH365" s="227">
        <f>IF(N365="sníž. přenesená",J365,0)</f>
        <v>0</v>
      </c>
      <c r="BI365" s="227">
        <f>IF(N365="nulová",J365,0)</f>
        <v>0</v>
      </c>
      <c r="BJ365" s="19" t="s">
        <v>79</v>
      </c>
      <c r="BK365" s="227">
        <f>ROUND(I365*H365,2)</f>
        <v>0</v>
      </c>
      <c r="BL365" s="19" t="s">
        <v>373</v>
      </c>
      <c r="BM365" s="226" t="s">
        <v>2821</v>
      </c>
    </row>
    <row r="366" s="2" customFormat="1">
      <c r="A366" s="40"/>
      <c r="B366" s="41"/>
      <c r="C366" s="42"/>
      <c r="D366" s="228" t="s">
        <v>305</v>
      </c>
      <c r="E366" s="42"/>
      <c r="F366" s="229" t="s">
        <v>1118</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305</v>
      </c>
      <c r="AU366" s="19" t="s">
        <v>81</v>
      </c>
    </row>
    <row r="367" s="14" customFormat="1">
      <c r="A367" s="14"/>
      <c r="B367" s="244"/>
      <c r="C367" s="245"/>
      <c r="D367" s="235" t="s">
        <v>307</v>
      </c>
      <c r="E367" s="246" t="s">
        <v>21</v>
      </c>
      <c r="F367" s="247" t="s">
        <v>2532</v>
      </c>
      <c r="G367" s="245"/>
      <c r="H367" s="248">
        <v>3.98</v>
      </c>
      <c r="I367" s="249"/>
      <c r="J367" s="245"/>
      <c r="K367" s="245"/>
      <c r="L367" s="250"/>
      <c r="M367" s="251"/>
      <c r="N367" s="252"/>
      <c r="O367" s="252"/>
      <c r="P367" s="252"/>
      <c r="Q367" s="252"/>
      <c r="R367" s="252"/>
      <c r="S367" s="252"/>
      <c r="T367" s="253"/>
      <c r="U367" s="14"/>
      <c r="V367" s="14"/>
      <c r="W367" s="14"/>
      <c r="X367" s="14"/>
      <c r="Y367" s="14"/>
      <c r="Z367" s="14"/>
      <c r="AA367" s="14"/>
      <c r="AB367" s="14"/>
      <c r="AC367" s="14"/>
      <c r="AD367" s="14"/>
      <c r="AE367" s="14"/>
      <c r="AT367" s="254" t="s">
        <v>307</v>
      </c>
      <c r="AU367" s="254" t="s">
        <v>81</v>
      </c>
      <c r="AV367" s="14" t="s">
        <v>81</v>
      </c>
      <c r="AW367" s="14" t="s">
        <v>33</v>
      </c>
      <c r="AX367" s="14" t="s">
        <v>72</v>
      </c>
      <c r="AY367" s="254" t="s">
        <v>295</v>
      </c>
    </row>
    <row r="368" s="14" customFormat="1">
      <c r="A368" s="14"/>
      <c r="B368" s="244"/>
      <c r="C368" s="245"/>
      <c r="D368" s="235" t="s">
        <v>307</v>
      </c>
      <c r="E368" s="246" t="s">
        <v>21</v>
      </c>
      <c r="F368" s="247" t="s">
        <v>2537</v>
      </c>
      <c r="G368" s="245"/>
      <c r="H368" s="248">
        <v>12.9</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307</v>
      </c>
      <c r="AU368" s="254" t="s">
        <v>81</v>
      </c>
      <c r="AV368" s="14" t="s">
        <v>81</v>
      </c>
      <c r="AW368" s="14" t="s">
        <v>33</v>
      </c>
      <c r="AX368" s="14" t="s">
        <v>72</v>
      </c>
      <c r="AY368" s="254" t="s">
        <v>295</v>
      </c>
    </row>
    <row r="369" s="15" customFormat="1">
      <c r="A369" s="15"/>
      <c r="B369" s="255"/>
      <c r="C369" s="256"/>
      <c r="D369" s="235" t="s">
        <v>307</v>
      </c>
      <c r="E369" s="257" t="s">
        <v>21</v>
      </c>
      <c r="F369" s="258" t="s">
        <v>312</v>
      </c>
      <c r="G369" s="256"/>
      <c r="H369" s="259">
        <v>16.879999999999999</v>
      </c>
      <c r="I369" s="260"/>
      <c r="J369" s="256"/>
      <c r="K369" s="256"/>
      <c r="L369" s="261"/>
      <c r="M369" s="262"/>
      <c r="N369" s="263"/>
      <c r="O369" s="263"/>
      <c r="P369" s="263"/>
      <c r="Q369" s="263"/>
      <c r="R369" s="263"/>
      <c r="S369" s="263"/>
      <c r="T369" s="264"/>
      <c r="U369" s="15"/>
      <c r="V369" s="15"/>
      <c r="W369" s="15"/>
      <c r="X369" s="15"/>
      <c r="Y369" s="15"/>
      <c r="Z369" s="15"/>
      <c r="AA369" s="15"/>
      <c r="AB369" s="15"/>
      <c r="AC369" s="15"/>
      <c r="AD369" s="15"/>
      <c r="AE369" s="15"/>
      <c r="AT369" s="265" t="s">
        <v>307</v>
      </c>
      <c r="AU369" s="265" t="s">
        <v>81</v>
      </c>
      <c r="AV369" s="15" t="s">
        <v>303</v>
      </c>
      <c r="AW369" s="15" t="s">
        <v>33</v>
      </c>
      <c r="AX369" s="15" t="s">
        <v>79</v>
      </c>
      <c r="AY369" s="265" t="s">
        <v>295</v>
      </c>
    </row>
    <row r="370" s="2" customFormat="1" ht="33" customHeight="1">
      <c r="A370" s="40"/>
      <c r="B370" s="41"/>
      <c r="C370" s="215" t="s">
        <v>1465</v>
      </c>
      <c r="D370" s="215" t="s">
        <v>298</v>
      </c>
      <c r="E370" s="216" t="s">
        <v>1120</v>
      </c>
      <c r="F370" s="217" t="s">
        <v>1121</v>
      </c>
      <c r="G370" s="218" t="s">
        <v>301</v>
      </c>
      <c r="H370" s="219">
        <v>16.879999999999999</v>
      </c>
      <c r="I370" s="220"/>
      <c r="J370" s="221">
        <f>ROUND(I370*H370,2)</f>
        <v>0</v>
      </c>
      <c r="K370" s="217" t="s">
        <v>302</v>
      </c>
      <c r="L370" s="46"/>
      <c r="M370" s="222" t="s">
        <v>21</v>
      </c>
      <c r="N370" s="223" t="s">
        <v>43</v>
      </c>
      <c r="O370" s="86"/>
      <c r="P370" s="224">
        <f>O370*H370</f>
        <v>0</v>
      </c>
      <c r="Q370" s="224">
        <v>0.0075799999999999999</v>
      </c>
      <c r="R370" s="224">
        <f>Q370*H370</f>
        <v>0.12795039999999999</v>
      </c>
      <c r="S370" s="224">
        <v>0</v>
      </c>
      <c r="T370" s="225">
        <f>S370*H370</f>
        <v>0</v>
      </c>
      <c r="U370" s="40"/>
      <c r="V370" s="40"/>
      <c r="W370" s="40"/>
      <c r="X370" s="40"/>
      <c r="Y370" s="40"/>
      <c r="Z370" s="40"/>
      <c r="AA370" s="40"/>
      <c r="AB370" s="40"/>
      <c r="AC370" s="40"/>
      <c r="AD370" s="40"/>
      <c r="AE370" s="40"/>
      <c r="AR370" s="226" t="s">
        <v>373</v>
      </c>
      <c r="AT370" s="226" t="s">
        <v>298</v>
      </c>
      <c r="AU370" s="226" t="s">
        <v>81</v>
      </c>
      <c r="AY370" s="19" t="s">
        <v>295</v>
      </c>
      <c r="BE370" s="227">
        <f>IF(N370="základní",J370,0)</f>
        <v>0</v>
      </c>
      <c r="BF370" s="227">
        <f>IF(N370="snížená",J370,0)</f>
        <v>0</v>
      </c>
      <c r="BG370" s="227">
        <f>IF(N370="zákl. přenesená",J370,0)</f>
        <v>0</v>
      </c>
      <c r="BH370" s="227">
        <f>IF(N370="sníž. přenesená",J370,0)</f>
        <v>0</v>
      </c>
      <c r="BI370" s="227">
        <f>IF(N370="nulová",J370,0)</f>
        <v>0</v>
      </c>
      <c r="BJ370" s="19" t="s">
        <v>79</v>
      </c>
      <c r="BK370" s="227">
        <f>ROUND(I370*H370,2)</f>
        <v>0</v>
      </c>
      <c r="BL370" s="19" t="s">
        <v>373</v>
      </c>
      <c r="BM370" s="226" t="s">
        <v>2822</v>
      </c>
    </row>
    <row r="371" s="2" customFormat="1">
      <c r="A371" s="40"/>
      <c r="B371" s="41"/>
      <c r="C371" s="42"/>
      <c r="D371" s="228" t="s">
        <v>305</v>
      </c>
      <c r="E371" s="42"/>
      <c r="F371" s="229" t="s">
        <v>1123</v>
      </c>
      <c r="G371" s="42"/>
      <c r="H371" s="42"/>
      <c r="I371" s="230"/>
      <c r="J371" s="42"/>
      <c r="K371" s="42"/>
      <c r="L371" s="46"/>
      <c r="M371" s="231"/>
      <c r="N371" s="232"/>
      <c r="O371" s="86"/>
      <c r="P371" s="86"/>
      <c r="Q371" s="86"/>
      <c r="R371" s="86"/>
      <c r="S371" s="86"/>
      <c r="T371" s="87"/>
      <c r="U371" s="40"/>
      <c r="V371" s="40"/>
      <c r="W371" s="40"/>
      <c r="X371" s="40"/>
      <c r="Y371" s="40"/>
      <c r="Z371" s="40"/>
      <c r="AA371" s="40"/>
      <c r="AB371" s="40"/>
      <c r="AC371" s="40"/>
      <c r="AD371" s="40"/>
      <c r="AE371" s="40"/>
      <c r="AT371" s="19" t="s">
        <v>305</v>
      </c>
      <c r="AU371" s="19" t="s">
        <v>81</v>
      </c>
    </row>
    <row r="372" s="14" customFormat="1">
      <c r="A372" s="14"/>
      <c r="B372" s="244"/>
      <c r="C372" s="245"/>
      <c r="D372" s="235" t="s">
        <v>307</v>
      </c>
      <c r="E372" s="246" t="s">
        <v>21</v>
      </c>
      <c r="F372" s="247" t="s">
        <v>2532</v>
      </c>
      <c r="G372" s="245"/>
      <c r="H372" s="248">
        <v>3.98</v>
      </c>
      <c r="I372" s="249"/>
      <c r="J372" s="245"/>
      <c r="K372" s="245"/>
      <c r="L372" s="250"/>
      <c r="M372" s="251"/>
      <c r="N372" s="252"/>
      <c r="O372" s="252"/>
      <c r="P372" s="252"/>
      <c r="Q372" s="252"/>
      <c r="R372" s="252"/>
      <c r="S372" s="252"/>
      <c r="T372" s="253"/>
      <c r="U372" s="14"/>
      <c r="V372" s="14"/>
      <c r="W372" s="14"/>
      <c r="X372" s="14"/>
      <c r="Y372" s="14"/>
      <c r="Z372" s="14"/>
      <c r="AA372" s="14"/>
      <c r="AB372" s="14"/>
      <c r="AC372" s="14"/>
      <c r="AD372" s="14"/>
      <c r="AE372" s="14"/>
      <c r="AT372" s="254" t="s">
        <v>307</v>
      </c>
      <c r="AU372" s="254" t="s">
        <v>81</v>
      </c>
      <c r="AV372" s="14" t="s">
        <v>81</v>
      </c>
      <c r="AW372" s="14" t="s">
        <v>33</v>
      </c>
      <c r="AX372" s="14" t="s">
        <v>72</v>
      </c>
      <c r="AY372" s="254" t="s">
        <v>295</v>
      </c>
    </row>
    <row r="373" s="14" customFormat="1">
      <c r="A373" s="14"/>
      <c r="B373" s="244"/>
      <c r="C373" s="245"/>
      <c r="D373" s="235" t="s">
        <v>307</v>
      </c>
      <c r="E373" s="246" t="s">
        <v>21</v>
      </c>
      <c r="F373" s="247" t="s">
        <v>2537</v>
      </c>
      <c r="G373" s="245"/>
      <c r="H373" s="248">
        <v>12.9</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307</v>
      </c>
      <c r="AU373" s="254" t="s">
        <v>81</v>
      </c>
      <c r="AV373" s="14" t="s">
        <v>81</v>
      </c>
      <c r="AW373" s="14" t="s">
        <v>33</v>
      </c>
      <c r="AX373" s="14" t="s">
        <v>72</v>
      </c>
      <c r="AY373" s="254" t="s">
        <v>295</v>
      </c>
    </row>
    <row r="374" s="15" customFormat="1">
      <c r="A374" s="15"/>
      <c r="B374" s="255"/>
      <c r="C374" s="256"/>
      <c r="D374" s="235" t="s">
        <v>307</v>
      </c>
      <c r="E374" s="257" t="s">
        <v>21</v>
      </c>
      <c r="F374" s="258" t="s">
        <v>312</v>
      </c>
      <c r="G374" s="256"/>
      <c r="H374" s="259">
        <v>16.879999999999999</v>
      </c>
      <c r="I374" s="260"/>
      <c r="J374" s="256"/>
      <c r="K374" s="256"/>
      <c r="L374" s="261"/>
      <c r="M374" s="262"/>
      <c r="N374" s="263"/>
      <c r="O374" s="263"/>
      <c r="P374" s="263"/>
      <c r="Q374" s="263"/>
      <c r="R374" s="263"/>
      <c r="S374" s="263"/>
      <c r="T374" s="264"/>
      <c r="U374" s="15"/>
      <c r="V374" s="15"/>
      <c r="W374" s="15"/>
      <c r="X374" s="15"/>
      <c r="Y374" s="15"/>
      <c r="Z374" s="15"/>
      <c r="AA374" s="15"/>
      <c r="AB374" s="15"/>
      <c r="AC374" s="15"/>
      <c r="AD374" s="15"/>
      <c r="AE374" s="15"/>
      <c r="AT374" s="265" t="s">
        <v>307</v>
      </c>
      <c r="AU374" s="265" t="s">
        <v>81</v>
      </c>
      <c r="AV374" s="15" t="s">
        <v>303</v>
      </c>
      <c r="AW374" s="15" t="s">
        <v>33</v>
      </c>
      <c r="AX374" s="15" t="s">
        <v>79</v>
      </c>
      <c r="AY374" s="265" t="s">
        <v>295</v>
      </c>
    </row>
    <row r="375" s="2" customFormat="1" ht="24.15" customHeight="1">
      <c r="A375" s="40"/>
      <c r="B375" s="41"/>
      <c r="C375" s="215" t="s">
        <v>1467</v>
      </c>
      <c r="D375" s="215" t="s">
        <v>298</v>
      </c>
      <c r="E375" s="216" t="s">
        <v>1557</v>
      </c>
      <c r="F375" s="217" t="s">
        <v>1558</v>
      </c>
      <c r="G375" s="218" t="s">
        <v>301</v>
      </c>
      <c r="H375" s="219">
        <v>16.879999999999999</v>
      </c>
      <c r="I375" s="220"/>
      <c r="J375" s="221">
        <f>ROUND(I375*H375,2)</f>
        <v>0</v>
      </c>
      <c r="K375" s="217" t="s">
        <v>302</v>
      </c>
      <c r="L375" s="46"/>
      <c r="M375" s="222" t="s">
        <v>21</v>
      </c>
      <c r="N375" s="223" t="s">
        <v>43</v>
      </c>
      <c r="O375" s="86"/>
      <c r="P375" s="224">
        <f>O375*H375</f>
        <v>0</v>
      </c>
      <c r="Q375" s="224">
        <v>0.00029999999999999997</v>
      </c>
      <c r="R375" s="224">
        <f>Q375*H375</f>
        <v>0.0050639999999999991</v>
      </c>
      <c r="S375" s="224">
        <v>0</v>
      </c>
      <c r="T375" s="225">
        <f>S375*H375</f>
        <v>0</v>
      </c>
      <c r="U375" s="40"/>
      <c r="V375" s="40"/>
      <c r="W375" s="40"/>
      <c r="X375" s="40"/>
      <c r="Y375" s="40"/>
      <c r="Z375" s="40"/>
      <c r="AA375" s="40"/>
      <c r="AB375" s="40"/>
      <c r="AC375" s="40"/>
      <c r="AD375" s="40"/>
      <c r="AE375" s="40"/>
      <c r="AR375" s="226" t="s">
        <v>373</v>
      </c>
      <c r="AT375" s="226" t="s">
        <v>298</v>
      </c>
      <c r="AU375" s="226" t="s">
        <v>81</v>
      </c>
      <c r="AY375" s="19" t="s">
        <v>295</v>
      </c>
      <c r="BE375" s="227">
        <f>IF(N375="základní",J375,0)</f>
        <v>0</v>
      </c>
      <c r="BF375" s="227">
        <f>IF(N375="snížená",J375,0)</f>
        <v>0</v>
      </c>
      <c r="BG375" s="227">
        <f>IF(N375="zákl. přenesená",J375,0)</f>
        <v>0</v>
      </c>
      <c r="BH375" s="227">
        <f>IF(N375="sníž. přenesená",J375,0)</f>
        <v>0</v>
      </c>
      <c r="BI375" s="227">
        <f>IF(N375="nulová",J375,0)</f>
        <v>0</v>
      </c>
      <c r="BJ375" s="19" t="s">
        <v>79</v>
      </c>
      <c r="BK375" s="227">
        <f>ROUND(I375*H375,2)</f>
        <v>0</v>
      </c>
      <c r="BL375" s="19" t="s">
        <v>373</v>
      </c>
      <c r="BM375" s="226" t="s">
        <v>2823</v>
      </c>
    </row>
    <row r="376" s="2" customFormat="1">
      <c r="A376" s="40"/>
      <c r="B376" s="41"/>
      <c r="C376" s="42"/>
      <c r="D376" s="228" t="s">
        <v>305</v>
      </c>
      <c r="E376" s="42"/>
      <c r="F376" s="229" t="s">
        <v>1560</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305</v>
      </c>
      <c r="AU376" s="19" t="s">
        <v>81</v>
      </c>
    </row>
    <row r="377" s="14" customFormat="1">
      <c r="A377" s="14"/>
      <c r="B377" s="244"/>
      <c r="C377" s="245"/>
      <c r="D377" s="235" t="s">
        <v>307</v>
      </c>
      <c r="E377" s="246" t="s">
        <v>21</v>
      </c>
      <c r="F377" s="247" t="s">
        <v>2532</v>
      </c>
      <c r="G377" s="245"/>
      <c r="H377" s="248">
        <v>3.98</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307</v>
      </c>
      <c r="AU377" s="254" t="s">
        <v>81</v>
      </c>
      <c r="AV377" s="14" t="s">
        <v>81</v>
      </c>
      <c r="AW377" s="14" t="s">
        <v>33</v>
      </c>
      <c r="AX377" s="14" t="s">
        <v>72</v>
      </c>
      <c r="AY377" s="254" t="s">
        <v>295</v>
      </c>
    </row>
    <row r="378" s="14" customFormat="1">
      <c r="A378" s="14"/>
      <c r="B378" s="244"/>
      <c r="C378" s="245"/>
      <c r="D378" s="235" t="s">
        <v>307</v>
      </c>
      <c r="E378" s="246" t="s">
        <v>21</v>
      </c>
      <c r="F378" s="247" t="s">
        <v>2537</v>
      </c>
      <c r="G378" s="245"/>
      <c r="H378" s="248">
        <v>12.9</v>
      </c>
      <c r="I378" s="249"/>
      <c r="J378" s="245"/>
      <c r="K378" s="245"/>
      <c r="L378" s="250"/>
      <c r="M378" s="251"/>
      <c r="N378" s="252"/>
      <c r="O378" s="252"/>
      <c r="P378" s="252"/>
      <c r="Q378" s="252"/>
      <c r="R378" s="252"/>
      <c r="S378" s="252"/>
      <c r="T378" s="253"/>
      <c r="U378" s="14"/>
      <c r="V378" s="14"/>
      <c r="W378" s="14"/>
      <c r="X378" s="14"/>
      <c r="Y378" s="14"/>
      <c r="Z378" s="14"/>
      <c r="AA378" s="14"/>
      <c r="AB378" s="14"/>
      <c r="AC378" s="14"/>
      <c r="AD378" s="14"/>
      <c r="AE378" s="14"/>
      <c r="AT378" s="254" t="s">
        <v>307</v>
      </c>
      <c r="AU378" s="254" t="s">
        <v>81</v>
      </c>
      <c r="AV378" s="14" t="s">
        <v>81</v>
      </c>
      <c r="AW378" s="14" t="s">
        <v>33</v>
      </c>
      <c r="AX378" s="14" t="s">
        <v>72</v>
      </c>
      <c r="AY378" s="254" t="s">
        <v>295</v>
      </c>
    </row>
    <row r="379" s="15" customFormat="1">
      <c r="A379" s="15"/>
      <c r="B379" s="255"/>
      <c r="C379" s="256"/>
      <c r="D379" s="235" t="s">
        <v>307</v>
      </c>
      <c r="E379" s="257" t="s">
        <v>21</v>
      </c>
      <c r="F379" s="258" t="s">
        <v>312</v>
      </c>
      <c r="G379" s="256"/>
      <c r="H379" s="259">
        <v>16.879999999999999</v>
      </c>
      <c r="I379" s="260"/>
      <c r="J379" s="256"/>
      <c r="K379" s="256"/>
      <c r="L379" s="261"/>
      <c r="M379" s="262"/>
      <c r="N379" s="263"/>
      <c r="O379" s="263"/>
      <c r="P379" s="263"/>
      <c r="Q379" s="263"/>
      <c r="R379" s="263"/>
      <c r="S379" s="263"/>
      <c r="T379" s="264"/>
      <c r="U379" s="15"/>
      <c r="V379" s="15"/>
      <c r="W379" s="15"/>
      <c r="X379" s="15"/>
      <c r="Y379" s="15"/>
      <c r="Z379" s="15"/>
      <c r="AA379" s="15"/>
      <c r="AB379" s="15"/>
      <c r="AC379" s="15"/>
      <c r="AD379" s="15"/>
      <c r="AE379" s="15"/>
      <c r="AT379" s="265" t="s">
        <v>307</v>
      </c>
      <c r="AU379" s="265" t="s">
        <v>81</v>
      </c>
      <c r="AV379" s="15" t="s">
        <v>303</v>
      </c>
      <c r="AW379" s="15" t="s">
        <v>33</v>
      </c>
      <c r="AX379" s="15" t="s">
        <v>79</v>
      </c>
      <c r="AY379" s="265" t="s">
        <v>295</v>
      </c>
    </row>
    <row r="380" s="2" customFormat="1" ht="24.15" customHeight="1">
      <c r="A380" s="40"/>
      <c r="B380" s="41"/>
      <c r="C380" s="286" t="s">
        <v>1472</v>
      </c>
      <c r="D380" s="286" t="s">
        <v>947</v>
      </c>
      <c r="E380" s="287" t="s">
        <v>1562</v>
      </c>
      <c r="F380" s="288" t="s">
        <v>1563</v>
      </c>
      <c r="G380" s="289" t="s">
        <v>301</v>
      </c>
      <c r="H380" s="290">
        <v>18.568000000000001</v>
      </c>
      <c r="I380" s="291"/>
      <c r="J380" s="292">
        <f>ROUND(I380*H380,2)</f>
        <v>0</v>
      </c>
      <c r="K380" s="288" t="s">
        <v>523</v>
      </c>
      <c r="L380" s="293"/>
      <c r="M380" s="294" t="s">
        <v>21</v>
      </c>
      <c r="N380" s="295" t="s">
        <v>43</v>
      </c>
      <c r="O380" s="86"/>
      <c r="P380" s="224">
        <f>O380*H380</f>
        <v>0</v>
      </c>
      <c r="Q380" s="224">
        <v>0.00264</v>
      </c>
      <c r="R380" s="224">
        <f>Q380*H380</f>
        <v>0.049019520000000004</v>
      </c>
      <c r="S380" s="224">
        <v>0</v>
      </c>
      <c r="T380" s="225">
        <f>S380*H380</f>
        <v>0</v>
      </c>
      <c r="U380" s="40"/>
      <c r="V380" s="40"/>
      <c r="W380" s="40"/>
      <c r="X380" s="40"/>
      <c r="Y380" s="40"/>
      <c r="Z380" s="40"/>
      <c r="AA380" s="40"/>
      <c r="AB380" s="40"/>
      <c r="AC380" s="40"/>
      <c r="AD380" s="40"/>
      <c r="AE380" s="40"/>
      <c r="AR380" s="226" t="s">
        <v>997</v>
      </c>
      <c r="AT380" s="226" t="s">
        <v>947</v>
      </c>
      <c r="AU380" s="226" t="s">
        <v>81</v>
      </c>
      <c r="AY380" s="19" t="s">
        <v>295</v>
      </c>
      <c r="BE380" s="227">
        <f>IF(N380="základní",J380,0)</f>
        <v>0</v>
      </c>
      <c r="BF380" s="227">
        <f>IF(N380="snížená",J380,0)</f>
        <v>0</v>
      </c>
      <c r="BG380" s="227">
        <f>IF(N380="zákl. přenesená",J380,0)</f>
        <v>0</v>
      </c>
      <c r="BH380" s="227">
        <f>IF(N380="sníž. přenesená",J380,0)</f>
        <v>0</v>
      </c>
      <c r="BI380" s="227">
        <f>IF(N380="nulová",J380,0)</f>
        <v>0</v>
      </c>
      <c r="BJ380" s="19" t="s">
        <v>79</v>
      </c>
      <c r="BK380" s="227">
        <f>ROUND(I380*H380,2)</f>
        <v>0</v>
      </c>
      <c r="BL380" s="19" t="s">
        <v>373</v>
      </c>
      <c r="BM380" s="226" t="s">
        <v>2824</v>
      </c>
    </row>
    <row r="381" s="14" customFormat="1">
      <c r="A381" s="14"/>
      <c r="B381" s="244"/>
      <c r="C381" s="245"/>
      <c r="D381" s="235" t="s">
        <v>307</v>
      </c>
      <c r="E381" s="246" t="s">
        <v>21</v>
      </c>
      <c r="F381" s="247" t="s">
        <v>2624</v>
      </c>
      <c r="G381" s="245"/>
      <c r="H381" s="248">
        <v>16.879999999999999</v>
      </c>
      <c r="I381" s="249"/>
      <c r="J381" s="245"/>
      <c r="K381" s="245"/>
      <c r="L381" s="250"/>
      <c r="M381" s="251"/>
      <c r="N381" s="252"/>
      <c r="O381" s="252"/>
      <c r="P381" s="252"/>
      <c r="Q381" s="252"/>
      <c r="R381" s="252"/>
      <c r="S381" s="252"/>
      <c r="T381" s="253"/>
      <c r="U381" s="14"/>
      <c r="V381" s="14"/>
      <c r="W381" s="14"/>
      <c r="X381" s="14"/>
      <c r="Y381" s="14"/>
      <c r="Z381" s="14"/>
      <c r="AA381" s="14"/>
      <c r="AB381" s="14"/>
      <c r="AC381" s="14"/>
      <c r="AD381" s="14"/>
      <c r="AE381" s="14"/>
      <c r="AT381" s="254" t="s">
        <v>307</v>
      </c>
      <c r="AU381" s="254" t="s">
        <v>81</v>
      </c>
      <c r="AV381" s="14" t="s">
        <v>81</v>
      </c>
      <c r="AW381" s="14" t="s">
        <v>33</v>
      </c>
      <c r="AX381" s="14" t="s">
        <v>72</v>
      </c>
      <c r="AY381" s="254" t="s">
        <v>295</v>
      </c>
    </row>
    <row r="382" s="15" customFormat="1">
      <c r="A382" s="15"/>
      <c r="B382" s="255"/>
      <c r="C382" s="256"/>
      <c r="D382" s="235" t="s">
        <v>307</v>
      </c>
      <c r="E382" s="257" t="s">
        <v>21</v>
      </c>
      <c r="F382" s="258" t="s">
        <v>312</v>
      </c>
      <c r="G382" s="256"/>
      <c r="H382" s="259">
        <v>16.879999999999999</v>
      </c>
      <c r="I382" s="260"/>
      <c r="J382" s="256"/>
      <c r="K382" s="256"/>
      <c r="L382" s="261"/>
      <c r="M382" s="262"/>
      <c r="N382" s="263"/>
      <c r="O382" s="263"/>
      <c r="P382" s="263"/>
      <c r="Q382" s="263"/>
      <c r="R382" s="263"/>
      <c r="S382" s="263"/>
      <c r="T382" s="264"/>
      <c r="U382" s="15"/>
      <c r="V382" s="15"/>
      <c r="W382" s="15"/>
      <c r="X382" s="15"/>
      <c r="Y382" s="15"/>
      <c r="Z382" s="15"/>
      <c r="AA382" s="15"/>
      <c r="AB382" s="15"/>
      <c r="AC382" s="15"/>
      <c r="AD382" s="15"/>
      <c r="AE382" s="15"/>
      <c r="AT382" s="265" t="s">
        <v>307</v>
      </c>
      <c r="AU382" s="265" t="s">
        <v>81</v>
      </c>
      <c r="AV382" s="15" t="s">
        <v>303</v>
      </c>
      <c r="AW382" s="15" t="s">
        <v>33</v>
      </c>
      <c r="AX382" s="15" t="s">
        <v>79</v>
      </c>
      <c r="AY382" s="265" t="s">
        <v>295</v>
      </c>
    </row>
    <row r="383" s="14" customFormat="1">
      <c r="A383" s="14"/>
      <c r="B383" s="244"/>
      <c r="C383" s="245"/>
      <c r="D383" s="235" t="s">
        <v>307</v>
      </c>
      <c r="E383" s="245"/>
      <c r="F383" s="247" t="s">
        <v>2625</v>
      </c>
      <c r="G383" s="245"/>
      <c r="H383" s="248">
        <v>18.568000000000001</v>
      </c>
      <c r="I383" s="249"/>
      <c r="J383" s="245"/>
      <c r="K383" s="245"/>
      <c r="L383" s="250"/>
      <c r="M383" s="251"/>
      <c r="N383" s="252"/>
      <c r="O383" s="252"/>
      <c r="P383" s="252"/>
      <c r="Q383" s="252"/>
      <c r="R383" s="252"/>
      <c r="S383" s="252"/>
      <c r="T383" s="253"/>
      <c r="U383" s="14"/>
      <c r="V383" s="14"/>
      <c r="W383" s="14"/>
      <c r="X383" s="14"/>
      <c r="Y383" s="14"/>
      <c r="Z383" s="14"/>
      <c r="AA383" s="14"/>
      <c r="AB383" s="14"/>
      <c r="AC383" s="14"/>
      <c r="AD383" s="14"/>
      <c r="AE383" s="14"/>
      <c r="AT383" s="254" t="s">
        <v>307</v>
      </c>
      <c r="AU383" s="254" t="s">
        <v>81</v>
      </c>
      <c r="AV383" s="14" t="s">
        <v>81</v>
      </c>
      <c r="AW383" s="14" t="s">
        <v>4</v>
      </c>
      <c r="AX383" s="14" t="s">
        <v>79</v>
      </c>
      <c r="AY383" s="254" t="s">
        <v>295</v>
      </c>
    </row>
    <row r="384" s="2" customFormat="1" ht="24.15" customHeight="1">
      <c r="A384" s="40"/>
      <c r="B384" s="41"/>
      <c r="C384" s="215" t="s">
        <v>1474</v>
      </c>
      <c r="D384" s="215" t="s">
        <v>298</v>
      </c>
      <c r="E384" s="216" t="s">
        <v>1567</v>
      </c>
      <c r="F384" s="217" t="s">
        <v>1568</v>
      </c>
      <c r="G384" s="218" t="s">
        <v>328</v>
      </c>
      <c r="H384" s="219">
        <v>15.192</v>
      </c>
      <c r="I384" s="220"/>
      <c r="J384" s="221">
        <f>ROUND(I384*H384,2)</f>
        <v>0</v>
      </c>
      <c r="K384" s="217" t="s">
        <v>523</v>
      </c>
      <c r="L384" s="46"/>
      <c r="M384" s="222" t="s">
        <v>21</v>
      </c>
      <c r="N384" s="223" t="s">
        <v>43</v>
      </c>
      <c r="O384" s="86"/>
      <c r="P384" s="224">
        <f>O384*H384</f>
        <v>0</v>
      </c>
      <c r="Q384" s="224">
        <v>0.01</v>
      </c>
      <c r="R384" s="224">
        <f>Q384*H384</f>
        <v>0.15192</v>
      </c>
      <c r="S384" s="224">
        <v>0</v>
      </c>
      <c r="T384" s="225">
        <f>S384*H384</f>
        <v>0</v>
      </c>
      <c r="U384" s="40"/>
      <c r="V384" s="40"/>
      <c r="W384" s="40"/>
      <c r="X384" s="40"/>
      <c r="Y384" s="40"/>
      <c r="Z384" s="40"/>
      <c r="AA384" s="40"/>
      <c r="AB384" s="40"/>
      <c r="AC384" s="40"/>
      <c r="AD384" s="40"/>
      <c r="AE384" s="40"/>
      <c r="AR384" s="226" t="s">
        <v>373</v>
      </c>
      <c r="AT384" s="226" t="s">
        <v>298</v>
      </c>
      <c r="AU384" s="226" t="s">
        <v>81</v>
      </c>
      <c r="AY384" s="19" t="s">
        <v>295</v>
      </c>
      <c r="BE384" s="227">
        <f>IF(N384="základní",J384,0)</f>
        <v>0</v>
      </c>
      <c r="BF384" s="227">
        <f>IF(N384="snížená",J384,0)</f>
        <v>0</v>
      </c>
      <c r="BG384" s="227">
        <f>IF(N384="zákl. přenesená",J384,0)</f>
        <v>0</v>
      </c>
      <c r="BH384" s="227">
        <f>IF(N384="sníž. přenesená",J384,0)</f>
        <v>0</v>
      </c>
      <c r="BI384" s="227">
        <f>IF(N384="nulová",J384,0)</f>
        <v>0</v>
      </c>
      <c r="BJ384" s="19" t="s">
        <v>79</v>
      </c>
      <c r="BK384" s="227">
        <f>ROUND(I384*H384,2)</f>
        <v>0</v>
      </c>
      <c r="BL384" s="19" t="s">
        <v>373</v>
      </c>
      <c r="BM384" s="226" t="s">
        <v>2825</v>
      </c>
    </row>
    <row r="385" s="14" customFormat="1">
      <c r="A385" s="14"/>
      <c r="B385" s="244"/>
      <c r="C385" s="245"/>
      <c r="D385" s="235" t="s">
        <v>307</v>
      </c>
      <c r="E385" s="246" t="s">
        <v>21</v>
      </c>
      <c r="F385" s="247" t="s">
        <v>2627</v>
      </c>
      <c r="G385" s="245"/>
      <c r="H385" s="248">
        <v>15.192</v>
      </c>
      <c r="I385" s="249"/>
      <c r="J385" s="245"/>
      <c r="K385" s="245"/>
      <c r="L385" s="250"/>
      <c r="M385" s="251"/>
      <c r="N385" s="252"/>
      <c r="O385" s="252"/>
      <c r="P385" s="252"/>
      <c r="Q385" s="252"/>
      <c r="R385" s="252"/>
      <c r="S385" s="252"/>
      <c r="T385" s="253"/>
      <c r="U385" s="14"/>
      <c r="V385" s="14"/>
      <c r="W385" s="14"/>
      <c r="X385" s="14"/>
      <c r="Y385" s="14"/>
      <c r="Z385" s="14"/>
      <c r="AA385" s="14"/>
      <c r="AB385" s="14"/>
      <c r="AC385" s="14"/>
      <c r="AD385" s="14"/>
      <c r="AE385" s="14"/>
      <c r="AT385" s="254" t="s">
        <v>307</v>
      </c>
      <c r="AU385" s="254" t="s">
        <v>81</v>
      </c>
      <c r="AV385" s="14" t="s">
        <v>81</v>
      </c>
      <c r="AW385" s="14" t="s">
        <v>33</v>
      </c>
      <c r="AX385" s="14" t="s">
        <v>72</v>
      </c>
      <c r="AY385" s="254" t="s">
        <v>295</v>
      </c>
    </row>
    <row r="386" s="15" customFormat="1">
      <c r="A386" s="15"/>
      <c r="B386" s="255"/>
      <c r="C386" s="256"/>
      <c r="D386" s="235" t="s">
        <v>307</v>
      </c>
      <c r="E386" s="257" t="s">
        <v>21</v>
      </c>
      <c r="F386" s="258" t="s">
        <v>312</v>
      </c>
      <c r="G386" s="256"/>
      <c r="H386" s="259">
        <v>15.192</v>
      </c>
      <c r="I386" s="260"/>
      <c r="J386" s="256"/>
      <c r="K386" s="256"/>
      <c r="L386" s="261"/>
      <c r="M386" s="262"/>
      <c r="N386" s="263"/>
      <c r="O386" s="263"/>
      <c r="P386" s="263"/>
      <c r="Q386" s="263"/>
      <c r="R386" s="263"/>
      <c r="S386" s="263"/>
      <c r="T386" s="264"/>
      <c r="U386" s="15"/>
      <c r="V386" s="15"/>
      <c r="W386" s="15"/>
      <c r="X386" s="15"/>
      <c r="Y386" s="15"/>
      <c r="Z386" s="15"/>
      <c r="AA386" s="15"/>
      <c r="AB386" s="15"/>
      <c r="AC386" s="15"/>
      <c r="AD386" s="15"/>
      <c r="AE386" s="15"/>
      <c r="AT386" s="265" t="s">
        <v>307</v>
      </c>
      <c r="AU386" s="265" t="s">
        <v>81</v>
      </c>
      <c r="AV386" s="15" t="s">
        <v>303</v>
      </c>
      <c r="AW386" s="15" t="s">
        <v>33</v>
      </c>
      <c r="AX386" s="15" t="s">
        <v>79</v>
      </c>
      <c r="AY386" s="265" t="s">
        <v>295</v>
      </c>
    </row>
    <row r="387" s="2" customFormat="1" ht="16.5" customHeight="1">
      <c r="A387" s="40"/>
      <c r="B387" s="41"/>
      <c r="C387" s="215" t="s">
        <v>1478</v>
      </c>
      <c r="D387" s="215" t="s">
        <v>298</v>
      </c>
      <c r="E387" s="216" t="s">
        <v>1138</v>
      </c>
      <c r="F387" s="217" t="s">
        <v>1139</v>
      </c>
      <c r="G387" s="218" t="s">
        <v>328</v>
      </c>
      <c r="H387" s="219">
        <v>1</v>
      </c>
      <c r="I387" s="220"/>
      <c r="J387" s="221">
        <f>ROUND(I387*H387,2)</f>
        <v>0</v>
      </c>
      <c r="K387" s="217" t="s">
        <v>302</v>
      </c>
      <c r="L387" s="46"/>
      <c r="M387" s="222" t="s">
        <v>21</v>
      </c>
      <c r="N387" s="223" t="s">
        <v>43</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303</v>
      </c>
      <c r="AT387" s="226" t="s">
        <v>298</v>
      </c>
      <c r="AU387" s="226" t="s">
        <v>81</v>
      </c>
      <c r="AY387" s="19" t="s">
        <v>295</v>
      </c>
      <c r="BE387" s="227">
        <f>IF(N387="základní",J387,0)</f>
        <v>0</v>
      </c>
      <c r="BF387" s="227">
        <f>IF(N387="snížená",J387,0)</f>
        <v>0</v>
      </c>
      <c r="BG387" s="227">
        <f>IF(N387="zákl. přenesená",J387,0)</f>
        <v>0</v>
      </c>
      <c r="BH387" s="227">
        <f>IF(N387="sníž. přenesená",J387,0)</f>
        <v>0</v>
      </c>
      <c r="BI387" s="227">
        <f>IF(N387="nulová",J387,0)</f>
        <v>0</v>
      </c>
      <c r="BJ387" s="19" t="s">
        <v>79</v>
      </c>
      <c r="BK387" s="227">
        <f>ROUND(I387*H387,2)</f>
        <v>0</v>
      </c>
      <c r="BL387" s="19" t="s">
        <v>303</v>
      </c>
      <c r="BM387" s="226" t="s">
        <v>2826</v>
      </c>
    </row>
    <row r="388" s="2" customFormat="1">
      <c r="A388" s="40"/>
      <c r="B388" s="41"/>
      <c r="C388" s="42"/>
      <c r="D388" s="228" t="s">
        <v>305</v>
      </c>
      <c r="E388" s="42"/>
      <c r="F388" s="229" t="s">
        <v>1141</v>
      </c>
      <c r="G388" s="42"/>
      <c r="H388" s="42"/>
      <c r="I388" s="230"/>
      <c r="J388" s="42"/>
      <c r="K388" s="42"/>
      <c r="L388" s="46"/>
      <c r="M388" s="231"/>
      <c r="N388" s="232"/>
      <c r="O388" s="86"/>
      <c r="P388" s="86"/>
      <c r="Q388" s="86"/>
      <c r="R388" s="86"/>
      <c r="S388" s="86"/>
      <c r="T388" s="87"/>
      <c r="U388" s="40"/>
      <c r="V388" s="40"/>
      <c r="W388" s="40"/>
      <c r="X388" s="40"/>
      <c r="Y388" s="40"/>
      <c r="Z388" s="40"/>
      <c r="AA388" s="40"/>
      <c r="AB388" s="40"/>
      <c r="AC388" s="40"/>
      <c r="AD388" s="40"/>
      <c r="AE388" s="40"/>
      <c r="AT388" s="19" t="s">
        <v>305</v>
      </c>
      <c r="AU388" s="19" t="s">
        <v>81</v>
      </c>
    </row>
    <row r="389" s="13" customFormat="1">
      <c r="A389" s="13"/>
      <c r="B389" s="233"/>
      <c r="C389" s="234"/>
      <c r="D389" s="235" t="s">
        <v>307</v>
      </c>
      <c r="E389" s="236" t="s">
        <v>21</v>
      </c>
      <c r="F389" s="237" t="s">
        <v>1142</v>
      </c>
      <c r="G389" s="234"/>
      <c r="H389" s="236" t="s">
        <v>21</v>
      </c>
      <c r="I389" s="238"/>
      <c r="J389" s="234"/>
      <c r="K389" s="234"/>
      <c r="L389" s="239"/>
      <c r="M389" s="240"/>
      <c r="N389" s="241"/>
      <c r="O389" s="241"/>
      <c r="P389" s="241"/>
      <c r="Q389" s="241"/>
      <c r="R389" s="241"/>
      <c r="S389" s="241"/>
      <c r="T389" s="242"/>
      <c r="U389" s="13"/>
      <c r="V389" s="13"/>
      <c r="W389" s="13"/>
      <c r="X389" s="13"/>
      <c r="Y389" s="13"/>
      <c r="Z389" s="13"/>
      <c r="AA389" s="13"/>
      <c r="AB389" s="13"/>
      <c r="AC389" s="13"/>
      <c r="AD389" s="13"/>
      <c r="AE389" s="13"/>
      <c r="AT389" s="243" t="s">
        <v>307</v>
      </c>
      <c r="AU389" s="243" t="s">
        <v>81</v>
      </c>
      <c r="AV389" s="13" t="s">
        <v>79</v>
      </c>
      <c r="AW389" s="13" t="s">
        <v>33</v>
      </c>
      <c r="AX389" s="13" t="s">
        <v>72</v>
      </c>
      <c r="AY389" s="243" t="s">
        <v>295</v>
      </c>
    </row>
    <row r="390" s="14" customFormat="1">
      <c r="A390" s="14"/>
      <c r="B390" s="244"/>
      <c r="C390" s="245"/>
      <c r="D390" s="235" t="s">
        <v>307</v>
      </c>
      <c r="E390" s="246" t="s">
        <v>21</v>
      </c>
      <c r="F390" s="247" t="s">
        <v>2490</v>
      </c>
      <c r="G390" s="245"/>
      <c r="H390" s="248">
        <v>1</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307</v>
      </c>
      <c r="AU390" s="254" t="s">
        <v>81</v>
      </c>
      <c r="AV390" s="14" t="s">
        <v>81</v>
      </c>
      <c r="AW390" s="14" t="s">
        <v>33</v>
      </c>
      <c r="AX390" s="14" t="s">
        <v>72</v>
      </c>
      <c r="AY390" s="254" t="s">
        <v>295</v>
      </c>
    </row>
    <row r="391" s="15" customFormat="1">
      <c r="A391" s="15"/>
      <c r="B391" s="255"/>
      <c r="C391" s="256"/>
      <c r="D391" s="235" t="s">
        <v>307</v>
      </c>
      <c r="E391" s="257" t="s">
        <v>21</v>
      </c>
      <c r="F391" s="258" t="s">
        <v>312</v>
      </c>
      <c r="G391" s="256"/>
      <c r="H391" s="259">
        <v>1</v>
      </c>
      <c r="I391" s="260"/>
      <c r="J391" s="256"/>
      <c r="K391" s="256"/>
      <c r="L391" s="261"/>
      <c r="M391" s="262"/>
      <c r="N391" s="263"/>
      <c r="O391" s="263"/>
      <c r="P391" s="263"/>
      <c r="Q391" s="263"/>
      <c r="R391" s="263"/>
      <c r="S391" s="263"/>
      <c r="T391" s="264"/>
      <c r="U391" s="15"/>
      <c r="V391" s="15"/>
      <c r="W391" s="15"/>
      <c r="X391" s="15"/>
      <c r="Y391" s="15"/>
      <c r="Z391" s="15"/>
      <c r="AA391" s="15"/>
      <c r="AB391" s="15"/>
      <c r="AC391" s="15"/>
      <c r="AD391" s="15"/>
      <c r="AE391" s="15"/>
      <c r="AT391" s="265" t="s">
        <v>307</v>
      </c>
      <c r="AU391" s="265" t="s">
        <v>81</v>
      </c>
      <c r="AV391" s="15" t="s">
        <v>303</v>
      </c>
      <c r="AW391" s="15" t="s">
        <v>33</v>
      </c>
      <c r="AX391" s="15" t="s">
        <v>79</v>
      </c>
      <c r="AY391" s="265" t="s">
        <v>295</v>
      </c>
    </row>
    <row r="392" s="2" customFormat="1" ht="16.5" customHeight="1">
      <c r="A392" s="40"/>
      <c r="B392" s="41"/>
      <c r="C392" s="286" t="s">
        <v>1484</v>
      </c>
      <c r="D392" s="286" t="s">
        <v>947</v>
      </c>
      <c r="E392" s="287" t="s">
        <v>1145</v>
      </c>
      <c r="F392" s="288" t="s">
        <v>1146</v>
      </c>
      <c r="G392" s="289" t="s">
        <v>328</v>
      </c>
      <c r="H392" s="290">
        <v>1.02</v>
      </c>
      <c r="I392" s="291"/>
      <c r="J392" s="292">
        <f>ROUND(I392*H392,2)</f>
        <v>0</v>
      </c>
      <c r="K392" s="288" t="s">
        <v>302</v>
      </c>
      <c r="L392" s="293"/>
      <c r="M392" s="294" t="s">
        <v>21</v>
      </c>
      <c r="N392" s="295" t="s">
        <v>43</v>
      </c>
      <c r="O392" s="86"/>
      <c r="P392" s="224">
        <f>O392*H392</f>
        <v>0</v>
      </c>
      <c r="Q392" s="224">
        <v>0.00017000000000000001</v>
      </c>
      <c r="R392" s="224">
        <f>Q392*H392</f>
        <v>0.00017340000000000001</v>
      </c>
      <c r="S392" s="224">
        <v>0</v>
      </c>
      <c r="T392" s="225">
        <f>S392*H392</f>
        <v>0</v>
      </c>
      <c r="U392" s="40"/>
      <c r="V392" s="40"/>
      <c r="W392" s="40"/>
      <c r="X392" s="40"/>
      <c r="Y392" s="40"/>
      <c r="Z392" s="40"/>
      <c r="AA392" s="40"/>
      <c r="AB392" s="40"/>
      <c r="AC392" s="40"/>
      <c r="AD392" s="40"/>
      <c r="AE392" s="40"/>
      <c r="AR392" s="226" t="s">
        <v>351</v>
      </c>
      <c r="AT392" s="226" t="s">
        <v>947</v>
      </c>
      <c r="AU392" s="226" t="s">
        <v>81</v>
      </c>
      <c r="AY392" s="19" t="s">
        <v>295</v>
      </c>
      <c r="BE392" s="227">
        <f>IF(N392="základní",J392,0)</f>
        <v>0</v>
      </c>
      <c r="BF392" s="227">
        <f>IF(N392="snížená",J392,0)</f>
        <v>0</v>
      </c>
      <c r="BG392" s="227">
        <f>IF(N392="zákl. přenesená",J392,0)</f>
        <v>0</v>
      </c>
      <c r="BH392" s="227">
        <f>IF(N392="sníž. přenesená",J392,0)</f>
        <v>0</v>
      </c>
      <c r="BI392" s="227">
        <f>IF(N392="nulová",J392,0)</f>
        <v>0</v>
      </c>
      <c r="BJ392" s="19" t="s">
        <v>79</v>
      </c>
      <c r="BK392" s="227">
        <f>ROUND(I392*H392,2)</f>
        <v>0</v>
      </c>
      <c r="BL392" s="19" t="s">
        <v>303</v>
      </c>
      <c r="BM392" s="226" t="s">
        <v>2827</v>
      </c>
    </row>
    <row r="393" s="14" customFormat="1">
      <c r="A393" s="14"/>
      <c r="B393" s="244"/>
      <c r="C393" s="245"/>
      <c r="D393" s="235" t="s">
        <v>307</v>
      </c>
      <c r="E393" s="245"/>
      <c r="F393" s="247" t="s">
        <v>1148</v>
      </c>
      <c r="G393" s="245"/>
      <c r="H393" s="248">
        <v>1.02</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307</v>
      </c>
      <c r="AU393" s="254" t="s">
        <v>81</v>
      </c>
      <c r="AV393" s="14" t="s">
        <v>81</v>
      </c>
      <c r="AW393" s="14" t="s">
        <v>4</v>
      </c>
      <c r="AX393" s="14" t="s">
        <v>79</v>
      </c>
      <c r="AY393" s="254" t="s">
        <v>295</v>
      </c>
    </row>
    <row r="394" s="2" customFormat="1" ht="24.15" customHeight="1">
      <c r="A394" s="40"/>
      <c r="B394" s="41"/>
      <c r="C394" s="215" t="s">
        <v>1486</v>
      </c>
      <c r="D394" s="215" t="s">
        <v>298</v>
      </c>
      <c r="E394" s="216" t="s">
        <v>1150</v>
      </c>
      <c r="F394" s="217" t="s">
        <v>1151</v>
      </c>
      <c r="G394" s="218" t="s">
        <v>301</v>
      </c>
      <c r="H394" s="219">
        <v>16.879999999999999</v>
      </c>
      <c r="I394" s="220"/>
      <c r="J394" s="221">
        <f>ROUND(I394*H394,2)</f>
        <v>0</v>
      </c>
      <c r="K394" s="217" t="s">
        <v>302</v>
      </c>
      <c r="L394" s="46"/>
      <c r="M394" s="222" t="s">
        <v>21</v>
      </c>
      <c r="N394" s="223" t="s">
        <v>43</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373</v>
      </c>
      <c r="AT394" s="226" t="s">
        <v>298</v>
      </c>
      <c r="AU394" s="226" t="s">
        <v>81</v>
      </c>
      <c r="AY394" s="19" t="s">
        <v>295</v>
      </c>
      <c r="BE394" s="227">
        <f>IF(N394="základní",J394,0)</f>
        <v>0</v>
      </c>
      <c r="BF394" s="227">
        <f>IF(N394="snížená",J394,0)</f>
        <v>0</v>
      </c>
      <c r="BG394" s="227">
        <f>IF(N394="zákl. přenesená",J394,0)</f>
        <v>0</v>
      </c>
      <c r="BH394" s="227">
        <f>IF(N394="sníž. přenesená",J394,0)</f>
        <v>0</v>
      </c>
      <c r="BI394" s="227">
        <f>IF(N394="nulová",J394,0)</f>
        <v>0</v>
      </c>
      <c r="BJ394" s="19" t="s">
        <v>79</v>
      </c>
      <c r="BK394" s="227">
        <f>ROUND(I394*H394,2)</f>
        <v>0</v>
      </c>
      <c r="BL394" s="19" t="s">
        <v>373</v>
      </c>
      <c r="BM394" s="226" t="s">
        <v>2828</v>
      </c>
    </row>
    <row r="395" s="2" customFormat="1">
      <c r="A395" s="40"/>
      <c r="B395" s="41"/>
      <c r="C395" s="42"/>
      <c r="D395" s="228" t="s">
        <v>305</v>
      </c>
      <c r="E395" s="42"/>
      <c r="F395" s="229" t="s">
        <v>1153</v>
      </c>
      <c r="G395" s="42"/>
      <c r="H395" s="42"/>
      <c r="I395" s="230"/>
      <c r="J395" s="42"/>
      <c r="K395" s="42"/>
      <c r="L395" s="46"/>
      <c r="M395" s="231"/>
      <c r="N395" s="232"/>
      <c r="O395" s="86"/>
      <c r="P395" s="86"/>
      <c r="Q395" s="86"/>
      <c r="R395" s="86"/>
      <c r="S395" s="86"/>
      <c r="T395" s="87"/>
      <c r="U395" s="40"/>
      <c r="V395" s="40"/>
      <c r="W395" s="40"/>
      <c r="X395" s="40"/>
      <c r="Y395" s="40"/>
      <c r="Z395" s="40"/>
      <c r="AA395" s="40"/>
      <c r="AB395" s="40"/>
      <c r="AC395" s="40"/>
      <c r="AD395" s="40"/>
      <c r="AE395" s="40"/>
      <c r="AT395" s="19" t="s">
        <v>305</v>
      </c>
      <c r="AU395" s="19" t="s">
        <v>81</v>
      </c>
    </row>
    <row r="396" s="14" customFormat="1">
      <c r="A396" s="14"/>
      <c r="B396" s="244"/>
      <c r="C396" s="245"/>
      <c r="D396" s="235" t="s">
        <v>307</v>
      </c>
      <c r="E396" s="246" t="s">
        <v>21</v>
      </c>
      <c r="F396" s="247" t="s">
        <v>2532</v>
      </c>
      <c r="G396" s="245"/>
      <c r="H396" s="248">
        <v>3.98</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307</v>
      </c>
      <c r="AU396" s="254" t="s">
        <v>81</v>
      </c>
      <c r="AV396" s="14" t="s">
        <v>81</v>
      </c>
      <c r="AW396" s="14" t="s">
        <v>33</v>
      </c>
      <c r="AX396" s="14" t="s">
        <v>72</v>
      </c>
      <c r="AY396" s="254" t="s">
        <v>295</v>
      </c>
    </row>
    <row r="397" s="14" customFormat="1">
      <c r="A397" s="14"/>
      <c r="B397" s="244"/>
      <c r="C397" s="245"/>
      <c r="D397" s="235" t="s">
        <v>307</v>
      </c>
      <c r="E397" s="246" t="s">
        <v>21</v>
      </c>
      <c r="F397" s="247" t="s">
        <v>2537</v>
      </c>
      <c r="G397" s="245"/>
      <c r="H397" s="248">
        <v>12.9</v>
      </c>
      <c r="I397" s="249"/>
      <c r="J397" s="245"/>
      <c r="K397" s="245"/>
      <c r="L397" s="250"/>
      <c r="M397" s="251"/>
      <c r="N397" s="252"/>
      <c r="O397" s="252"/>
      <c r="P397" s="252"/>
      <c r="Q397" s="252"/>
      <c r="R397" s="252"/>
      <c r="S397" s="252"/>
      <c r="T397" s="253"/>
      <c r="U397" s="14"/>
      <c r="V397" s="14"/>
      <c r="W397" s="14"/>
      <c r="X397" s="14"/>
      <c r="Y397" s="14"/>
      <c r="Z397" s="14"/>
      <c r="AA397" s="14"/>
      <c r="AB397" s="14"/>
      <c r="AC397" s="14"/>
      <c r="AD397" s="14"/>
      <c r="AE397" s="14"/>
      <c r="AT397" s="254" t="s">
        <v>307</v>
      </c>
      <c r="AU397" s="254" t="s">
        <v>81</v>
      </c>
      <c r="AV397" s="14" t="s">
        <v>81</v>
      </c>
      <c r="AW397" s="14" t="s">
        <v>33</v>
      </c>
      <c r="AX397" s="14" t="s">
        <v>72</v>
      </c>
      <c r="AY397" s="254" t="s">
        <v>295</v>
      </c>
    </row>
    <row r="398" s="15" customFormat="1">
      <c r="A398" s="15"/>
      <c r="B398" s="255"/>
      <c r="C398" s="256"/>
      <c r="D398" s="235" t="s">
        <v>307</v>
      </c>
      <c r="E398" s="257" t="s">
        <v>21</v>
      </c>
      <c r="F398" s="258" t="s">
        <v>312</v>
      </c>
      <c r="G398" s="256"/>
      <c r="H398" s="259">
        <v>16.879999999999999</v>
      </c>
      <c r="I398" s="260"/>
      <c r="J398" s="256"/>
      <c r="K398" s="256"/>
      <c r="L398" s="261"/>
      <c r="M398" s="262"/>
      <c r="N398" s="263"/>
      <c r="O398" s="263"/>
      <c r="P398" s="263"/>
      <c r="Q398" s="263"/>
      <c r="R398" s="263"/>
      <c r="S398" s="263"/>
      <c r="T398" s="264"/>
      <c r="U398" s="15"/>
      <c r="V398" s="15"/>
      <c r="W398" s="15"/>
      <c r="X398" s="15"/>
      <c r="Y398" s="15"/>
      <c r="Z398" s="15"/>
      <c r="AA398" s="15"/>
      <c r="AB398" s="15"/>
      <c r="AC398" s="15"/>
      <c r="AD398" s="15"/>
      <c r="AE398" s="15"/>
      <c r="AT398" s="265" t="s">
        <v>307</v>
      </c>
      <c r="AU398" s="265" t="s">
        <v>81</v>
      </c>
      <c r="AV398" s="15" t="s">
        <v>303</v>
      </c>
      <c r="AW398" s="15" t="s">
        <v>33</v>
      </c>
      <c r="AX398" s="15" t="s">
        <v>79</v>
      </c>
      <c r="AY398" s="265" t="s">
        <v>295</v>
      </c>
    </row>
    <row r="399" s="2" customFormat="1" ht="49.05" customHeight="1">
      <c r="A399" s="40"/>
      <c r="B399" s="41"/>
      <c r="C399" s="215" t="s">
        <v>1488</v>
      </c>
      <c r="D399" s="215" t="s">
        <v>298</v>
      </c>
      <c r="E399" s="216" t="s">
        <v>1155</v>
      </c>
      <c r="F399" s="217" t="s">
        <v>1156</v>
      </c>
      <c r="G399" s="218" t="s">
        <v>348</v>
      </c>
      <c r="H399" s="219">
        <v>0.33400000000000002</v>
      </c>
      <c r="I399" s="220"/>
      <c r="J399" s="221">
        <f>ROUND(I399*H399,2)</f>
        <v>0</v>
      </c>
      <c r="K399" s="217" t="s">
        <v>302</v>
      </c>
      <c r="L399" s="46"/>
      <c r="M399" s="222" t="s">
        <v>21</v>
      </c>
      <c r="N399" s="223" t="s">
        <v>43</v>
      </c>
      <c r="O399" s="86"/>
      <c r="P399" s="224">
        <f>O399*H399</f>
        <v>0</v>
      </c>
      <c r="Q399" s="224">
        <v>0</v>
      </c>
      <c r="R399" s="224">
        <f>Q399*H399</f>
        <v>0</v>
      </c>
      <c r="S399" s="224">
        <v>0</v>
      </c>
      <c r="T399" s="225">
        <f>S399*H399</f>
        <v>0</v>
      </c>
      <c r="U399" s="40"/>
      <c r="V399" s="40"/>
      <c r="W399" s="40"/>
      <c r="X399" s="40"/>
      <c r="Y399" s="40"/>
      <c r="Z399" s="40"/>
      <c r="AA399" s="40"/>
      <c r="AB399" s="40"/>
      <c r="AC399" s="40"/>
      <c r="AD399" s="40"/>
      <c r="AE399" s="40"/>
      <c r="AR399" s="226" t="s">
        <v>373</v>
      </c>
      <c r="AT399" s="226" t="s">
        <v>298</v>
      </c>
      <c r="AU399" s="226" t="s">
        <v>81</v>
      </c>
      <c r="AY399" s="19" t="s">
        <v>295</v>
      </c>
      <c r="BE399" s="227">
        <f>IF(N399="základní",J399,0)</f>
        <v>0</v>
      </c>
      <c r="BF399" s="227">
        <f>IF(N399="snížená",J399,0)</f>
        <v>0</v>
      </c>
      <c r="BG399" s="227">
        <f>IF(N399="zákl. přenesená",J399,0)</f>
        <v>0</v>
      </c>
      <c r="BH399" s="227">
        <f>IF(N399="sníž. přenesená",J399,0)</f>
        <v>0</v>
      </c>
      <c r="BI399" s="227">
        <f>IF(N399="nulová",J399,0)</f>
        <v>0</v>
      </c>
      <c r="BJ399" s="19" t="s">
        <v>79</v>
      </c>
      <c r="BK399" s="227">
        <f>ROUND(I399*H399,2)</f>
        <v>0</v>
      </c>
      <c r="BL399" s="19" t="s">
        <v>373</v>
      </c>
      <c r="BM399" s="226" t="s">
        <v>2829</v>
      </c>
    </row>
    <row r="400" s="2" customFormat="1">
      <c r="A400" s="40"/>
      <c r="B400" s="41"/>
      <c r="C400" s="42"/>
      <c r="D400" s="228" t="s">
        <v>305</v>
      </c>
      <c r="E400" s="42"/>
      <c r="F400" s="229" t="s">
        <v>1158</v>
      </c>
      <c r="G400" s="42"/>
      <c r="H400" s="42"/>
      <c r="I400" s="230"/>
      <c r="J400" s="42"/>
      <c r="K400" s="42"/>
      <c r="L400" s="46"/>
      <c r="M400" s="231"/>
      <c r="N400" s="232"/>
      <c r="O400" s="86"/>
      <c r="P400" s="86"/>
      <c r="Q400" s="86"/>
      <c r="R400" s="86"/>
      <c r="S400" s="86"/>
      <c r="T400" s="87"/>
      <c r="U400" s="40"/>
      <c r="V400" s="40"/>
      <c r="W400" s="40"/>
      <c r="X400" s="40"/>
      <c r="Y400" s="40"/>
      <c r="Z400" s="40"/>
      <c r="AA400" s="40"/>
      <c r="AB400" s="40"/>
      <c r="AC400" s="40"/>
      <c r="AD400" s="40"/>
      <c r="AE400" s="40"/>
      <c r="AT400" s="19" t="s">
        <v>305</v>
      </c>
      <c r="AU400" s="19" t="s">
        <v>81</v>
      </c>
    </row>
    <row r="401" s="12" customFormat="1" ht="22.8" customHeight="1">
      <c r="A401" s="12"/>
      <c r="B401" s="199"/>
      <c r="C401" s="200"/>
      <c r="D401" s="201" t="s">
        <v>71</v>
      </c>
      <c r="E401" s="213" t="s">
        <v>1580</v>
      </c>
      <c r="F401" s="213" t="s">
        <v>1581</v>
      </c>
      <c r="G401" s="200"/>
      <c r="H401" s="200"/>
      <c r="I401" s="203"/>
      <c r="J401" s="214">
        <f>BK401</f>
        <v>0</v>
      </c>
      <c r="K401" s="200"/>
      <c r="L401" s="205"/>
      <c r="M401" s="206"/>
      <c r="N401" s="207"/>
      <c r="O401" s="207"/>
      <c r="P401" s="208">
        <f>SUM(P402:P430)</f>
        <v>0</v>
      </c>
      <c r="Q401" s="207"/>
      <c r="R401" s="208">
        <f>SUM(R402:R430)</f>
        <v>0.27493524999999996</v>
      </c>
      <c r="S401" s="207"/>
      <c r="T401" s="209">
        <f>SUM(T402:T430)</f>
        <v>0</v>
      </c>
      <c r="U401" s="12"/>
      <c r="V401" s="12"/>
      <c r="W401" s="12"/>
      <c r="X401" s="12"/>
      <c r="Y401" s="12"/>
      <c r="Z401" s="12"/>
      <c r="AA401" s="12"/>
      <c r="AB401" s="12"/>
      <c r="AC401" s="12"/>
      <c r="AD401" s="12"/>
      <c r="AE401" s="12"/>
      <c r="AR401" s="210" t="s">
        <v>81</v>
      </c>
      <c r="AT401" s="211" t="s">
        <v>71</v>
      </c>
      <c r="AU401" s="211" t="s">
        <v>79</v>
      </c>
      <c r="AY401" s="210" t="s">
        <v>295</v>
      </c>
      <c r="BK401" s="212">
        <f>SUM(BK402:BK430)</f>
        <v>0</v>
      </c>
    </row>
    <row r="402" s="2" customFormat="1" ht="24.15" customHeight="1">
      <c r="A402" s="40"/>
      <c r="B402" s="41"/>
      <c r="C402" s="215" t="s">
        <v>1491</v>
      </c>
      <c r="D402" s="215" t="s">
        <v>298</v>
      </c>
      <c r="E402" s="216" t="s">
        <v>1583</v>
      </c>
      <c r="F402" s="217" t="s">
        <v>1584</v>
      </c>
      <c r="G402" s="218" t="s">
        <v>301</v>
      </c>
      <c r="H402" s="219">
        <v>13.621</v>
      </c>
      <c r="I402" s="220"/>
      <c r="J402" s="221">
        <f>ROUND(I402*H402,2)</f>
        <v>0</v>
      </c>
      <c r="K402" s="217" t="s">
        <v>302</v>
      </c>
      <c r="L402" s="46"/>
      <c r="M402" s="222" t="s">
        <v>21</v>
      </c>
      <c r="N402" s="223" t="s">
        <v>43</v>
      </c>
      <c r="O402" s="86"/>
      <c r="P402" s="224">
        <f>O402*H402</f>
        <v>0</v>
      </c>
      <c r="Q402" s="224">
        <v>0.00029999999999999997</v>
      </c>
      <c r="R402" s="224">
        <f>Q402*H402</f>
        <v>0.0040863000000000002</v>
      </c>
      <c r="S402" s="224">
        <v>0</v>
      </c>
      <c r="T402" s="225">
        <f>S402*H402</f>
        <v>0</v>
      </c>
      <c r="U402" s="40"/>
      <c r="V402" s="40"/>
      <c r="W402" s="40"/>
      <c r="X402" s="40"/>
      <c r="Y402" s="40"/>
      <c r="Z402" s="40"/>
      <c r="AA402" s="40"/>
      <c r="AB402" s="40"/>
      <c r="AC402" s="40"/>
      <c r="AD402" s="40"/>
      <c r="AE402" s="40"/>
      <c r="AR402" s="226" t="s">
        <v>373</v>
      </c>
      <c r="AT402" s="226" t="s">
        <v>298</v>
      </c>
      <c r="AU402" s="226" t="s">
        <v>81</v>
      </c>
      <c r="AY402" s="19" t="s">
        <v>295</v>
      </c>
      <c r="BE402" s="227">
        <f>IF(N402="základní",J402,0)</f>
        <v>0</v>
      </c>
      <c r="BF402" s="227">
        <f>IF(N402="snížená",J402,0)</f>
        <v>0</v>
      </c>
      <c r="BG402" s="227">
        <f>IF(N402="zákl. přenesená",J402,0)</f>
        <v>0</v>
      </c>
      <c r="BH402" s="227">
        <f>IF(N402="sníž. přenesená",J402,0)</f>
        <v>0</v>
      </c>
      <c r="BI402" s="227">
        <f>IF(N402="nulová",J402,0)</f>
        <v>0</v>
      </c>
      <c r="BJ402" s="19" t="s">
        <v>79</v>
      </c>
      <c r="BK402" s="227">
        <f>ROUND(I402*H402,2)</f>
        <v>0</v>
      </c>
      <c r="BL402" s="19" t="s">
        <v>373</v>
      </c>
      <c r="BM402" s="226" t="s">
        <v>2830</v>
      </c>
    </row>
    <row r="403" s="2" customFormat="1">
      <c r="A403" s="40"/>
      <c r="B403" s="41"/>
      <c r="C403" s="42"/>
      <c r="D403" s="228" t="s">
        <v>305</v>
      </c>
      <c r="E403" s="42"/>
      <c r="F403" s="229" t="s">
        <v>1586</v>
      </c>
      <c r="G403" s="42"/>
      <c r="H403" s="42"/>
      <c r="I403" s="230"/>
      <c r="J403" s="42"/>
      <c r="K403" s="42"/>
      <c r="L403" s="46"/>
      <c r="M403" s="231"/>
      <c r="N403" s="232"/>
      <c r="O403" s="86"/>
      <c r="P403" s="86"/>
      <c r="Q403" s="86"/>
      <c r="R403" s="86"/>
      <c r="S403" s="86"/>
      <c r="T403" s="87"/>
      <c r="U403" s="40"/>
      <c r="V403" s="40"/>
      <c r="W403" s="40"/>
      <c r="X403" s="40"/>
      <c r="Y403" s="40"/>
      <c r="Z403" s="40"/>
      <c r="AA403" s="40"/>
      <c r="AB403" s="40"/>
      <c r="AC403" s="40"/>
      <c r="AD403" s="40"/>
      <c r="AE403" s="40"/>
      <c r="AT403" s="19" t="s">
        <v>305</v>
      </c>
      <c r="AU403" s="19" t="s">
        <v>81</v>
      </c>
    </row>
    <row r="404" s="13" customFormat="1">
      <c r="A404" s="13"/>
      <c r="B404" s="233"/>
      <c r="C404" s="234"/>
      <c r="D404" s="235" t="s">
        <v>307</v>
      </c>
      <c r="E404" s="236" t="s">
        <v>21</v>
      </c>
      <c r="F404" s="237" t="s">
        <v>2495</v>
      </c>
      <c r="G404" s="234"/>
      <c r="H404" s="236" t="s">
        <v>21</v>
      </c>
      <c r="I404" s="238"/>
      <c r="J404" s="234"/>
      <c r="K404" s="234"/>
      <c r="L404" s="239"/>
      <c r="M404" s="240"/>
      <c r="N404" s="241"/>
      <c r="O404" s="241"/>
      <c r="P404" s="241"/>
      <c r="Q404" s="241"/>
      <c r="R404" s="241"/>
      <c r="S404" s="241"/>
      <c r="T404" s="242"/>
      <c r="U404" s="13"/>
      <c r="V404" s="13"/>
      <c r="W404" s="13"/>
      <c r="X404" s="13"/>
      <c r="Y404" s="13"/>
      <c r="Z404" s="13"/>
      <c r="AA404" s="13"/>
      <c r="AB404" s="13"/>
      <c r="AC404" s="13"/>
      <c r="AD404" s="13"/>
      <c r="AE404" s="13"/>
      <c r="AT404" s="243" t="s">
        <v>307</v>
      </c>
      <c r="AU404" s="243" t="s">
        <v>81</v>
      </c>
      <c r="AV404" s="13" t="s">
        <v>79</v>
      </c>
      <c r="AW404" s="13" t="s">
        <v>33</v>
      </c>
      <c r="AX404" s="13" t="s">
        <v>72</v>
      </c>
      <c r="AY404" s="243" t="s">
        <v>295</v>
      </c>
    </row>
    <row r="405" s="14" customFormat="1">
      <c r="A405" s="14"/>
      <c r="B405" s="244"/>
      <c r="C405" s="245"/>
      <c r="D405" s="235" t="s">
        <v>307</v>
      </c>
      <c r="E405" s="246" t="s">
        <v>21</v>
      </c>
      <c r="F405" s="247" t="s">
        <v>2633</v>
      </c>
      <c r="G405" s="245"/>
      <c r="H405" s="248">
        <v>15</v>
      </c>
      <c r="I405" s="249"/>
      <c r="J405" s="245"/>
      <c r="K405" s="245"/>
      <c r="L405" s="250"/>
      <c r="M405" s="251"/>
      <c r="N405" s="252"/>
      <c r="O405" s="252"/>
      <c r="P405" s="252"/>
      <c r="Q405" s="252"/>
      <c r="R405" s="252"/>
      <c r="S405" s="252"/>
      <c r="T405" s="253"/>
      <c r="U405" s="14"/>
      <c r="V405" s="14"/>
      <c r="W405" s="14"/>
      <c r="X405" s="14"/>
      <c r="Y405" s="14"/>
      <c r="Z405" s="14"/>
      <c r="AA405" s="14"/>
      <c r="AB405" s="14"/>
      <c r="AC405" s="14"/>
      <c r="AD405" s="14"/>
      <c r="AE405" s="14"/>
      <c r="AT405" s="254" t="s">
        <v>307</v>
      </c>
      <c r="AU405" s="254" t="s">
        <v>81</v>
      </c>
      <c r="AV405" s="14" t="s">
        <v>81</v>
      </c>
      <c r="AW405" s="14" t="s">
        <v>33</v>
      </c>
      <c r="AX405" s="14" t="s">
        <v>72</v>
      </c>
      <c r="AY405" s="254" t="s">
        <v>295</v>
      </c>
    </row>
    <row r="406" s="14" customFormat="1">
      <c r="A406" s="14"/>
      <c r="B406" s="244"/>
      <c r="C406" s="245"/>
      <c r="D406" s="235" t="s">
        <v>307</v>
      </c>
      <c r="E406" s="246" t="s">
        <v>21</v>
      </c>
      <c r="F406" s="247" t="s">
        <v>2497</v>
      </c>
      <c r="G406" s="245"/>
      <c r="H406" s="248">
        <v>-1.379</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307</v>
      </c>
      <c r="AU406" s="254" t="s">
        <v>81</v>
      </c>
      <c r="AV406" s="14" t="s">
        <v>81</v>
      </c>
      <c r="AW406" s="14" t="s">
        <v>33</v>
      </c>
      <c r="AX406" s="14" t="s">
        <v>72</v>
      </c>
      <c r="AY406" s="254" t="s">
        <v>295</v>
      </c>
    </row>
    <row r="407" s="15" customFormat="1">
      <c r="A407" s="15"/>
      <c r="B407" s="255"/>
      <c r="C407" s="256"/>
      <c r="D407" s="235" t="s">
        <v>307</v>
      </c>
      <c r="E407" s="257" t="s">
        <v>21</v>
      </c>
      <c r="F407" s="258" t="s">
        <v>312</v>
      </c>
      <c r="G407" s="256"/>
      <c r="H407" s="259">
        <v>13.621</v>
      </c>
      <c r="I407" s="260"/>
      <c r="J407" s="256"/>
      <c r="K407" s="256"/>
      <c r="L407" s="261"/>
      <c r="M407" s="262"/>
      <c r="N407" s="263"/>
      <c r="O407" s="263"/>
      <c r="P407" s="263"/>
      <c r="Q407" s="263"/>
      <c r="R407" s="263"/>
      <c r="S407" s="263"/>
      <c r="T407" s="264"/>
      <c r="U407" s="15"/>
      <c r="V407" s="15"/>
      <c r="W407" s="15"/>
      <c r="X407" s="15"/>
      <c r="Y407" s="15"/>
      <c r="Z407" s="15"/>
      <c r="AA407" s="15"/>
      <c r="AB407" s="15"/>
      <c r="AC407" s="15"/>
      <c r="AD407" s="15"/>
      <c r="AE407" s="15"/>
      <c r="AT407" s="265" t="s">
        <v>307</v>
      </c>
      <c r="AU407" s="265" t="s">
        <v>81</v>
      </c>
      <c r="AV407" s="15" t="s">
        <v>303</v>
      </c>
      <c r="AW407" s="15" t="s">
        <v>33</v>
      </c>
      <c r="AX407" s="15" t="s">
        <v>79</v>
      </c>
      <c r="AY407" s="265" t="s">
        <v>295</v>
      </c>
    </row>
    <row r="408" s="2" customFormat="1" ht="24.15" customHeight="1">
      <c r="A408" s="40"/>
      <c r="B408" s="41"/>
      <c r="C408" s="215" t="s">
        <v>1495</v>
      </c>
      <c r="D408" s="215" t="s">
        <v>298</v>
      </c>
      <c r="E408" s="216" t="s">
        <v>1588</v>
      </c>
      <c r="F408" s="217" t="s">
        <v>1589</v>
      </c>
      <c r="G408" s="218" t="s">
        <v>301</v>
      </c>
      <c r="H408" s="219">
        <v>6.375</v>
      </c>
      <c r="I408" s="220"/>
      <c r="J408" s="221">
        <f>ROUND(I408*H408,2)</f>
        <v>0</v>
      </c>
      <c r="K408" s="217" t="s">
        <v>302</v>
      </c>
      <c r="L408" s="46"/>
      <c r="M408" s="222" t="s">
        <v>21</v>
      </c>
      <c r="N408" s="223" t="s">
        <v>43</v>
      </c>
      <c r="O408" s="86"/>
      <c r="P408" s="224">
        <f>O408*H408</f>
        <v>0</v>
      </c>
      <c r="Q408" s="224">
        <v>0.0015</v>
      </c>
      <c r="R408" s="224">
        <f>Q408*H408</f>
        <v>0.0095624999999999998</v>
      </c>
      <c r="S408" s="224">
        <v>0</v>
      </c>
      <c r="T408" s="225">
        <f>S408*H408</f>
        <v>0</v>
      </c>
      <c r="U408" s="40"/>
      <c r="V408" s="40"/>
      <c r="W408" s="40"/>
      <c r="X408" s="40"/>
      <c r="Y408" s="40"/>
      <c r="Z408" s="40"/>
      <c r="AA408" s="40"/>
      <c r="AB408" s="40"/>
      <c r="AC408" s="40"/>
      <c r="AD408" s="40"/>
      <c r="AE408" s="40"/>
      <c r="AR408" s="226" t="s">
        <v>373</v>
      </c>
      <c r="AT408" s="226" t="s">
        <v>298</v>
      </c>
      <c r="AU408" s="226" t="s">
        <v>81</v>
      </c>
      <c r="AY408" s="19" t="s">
        <v>295</v>
      </c>
      <c r="BE408" s="227">
        <f>IF(N408="základní",J408,0)</f>
        <v>0</v>
      </c>
      <c r="BF408" s="227">
        <f>IF(N408="snížená",J408,0)</f>
        <v>0</v>
      </c>
      <c r="BG408" s="227">
        <f>IF(N408="zákl. přenesená",J408,0)</f>
        <v>0</v>
      </c>
      <c r="BH408" s="227">
        <f>IF(N408="sníž. přenesená",J408,0)</f>
        <v>0</v>
      </c>
      <c r="BI408" s="227">
        <f>IF(N408="nulová",J408,0)</f>
        <v>0</v>
      </c>
      <c r="BJ408" s="19" t="s">
        <v>79</v>
      </c>
      <c r="BK408" s="227">
        <f>ROUND(I408*H408,2)</f>
        <v>0</v>
      </c>
      <c r="BL408" s="19" t="s">
        <v>373</v>
      </c>
      <c r="BM408" s="226" t="s">
        <v>2831</v>
      </c>
    </row>
    <row r="409" s="2" customFormat="1">
      <c r="A409" s="40"/>
      <c r="B409" s="41"/>
      <c r="C409" s="42"/>
      <c r="D409" s="228" t="s">
        <v>305</v>
      </c>
      <c r="E409" s="42"/>
      <c r="F409" s="229" t="s">
        <v>1591</v>
      </c>
      <c r="G409" s="42"/>
      <c r="H409" s="42"/>
      <c r="I409" s="230"/>
      <c r="J409" s="42"/>
      <c r="K409" s="42"/>
      <c r="L409" s="46"/>
      <c r="M409" s="231"/>
      <c r="N409" s="232"/>
      <c r="O409" s="86"/>
      <c r="P409" s="86"/>
      <c r="Q409" s="86"/>
      <c r="R409" s="86"/>
      <c r="S409" s="86"/>
      <c r="T409" s="87"/>
      <c r="U409" s="40"/>
      <c r="V409" s="40"/>
      <c r="W409" s="40"/>
      <c r="X409" s="40"/>
      <c r="Y409" s="40"/>
      <c r="Z409" s="40"/>
      <c r="AA409" s="40"/>
      <c r="AB409" s="40"/>
      <c r="AC409" s="40"/>
      <c r="AD409" s="40"/>
      <c r="AE409" s="40"/>
      <c r="AT409" s="19" t="s">
        <v>305</v>
      </c>
      <c r="AU409" s="19" t="s">
        <v>81</v>
      </c>
    </row>
    <row r="410" s="13" customFormat="1">
      <c r="A410" s="13"/>
      <c r="B410" s="233"/>
      <c r="C410" s="234"/>
      <c r="D410" s="235" t="s">
        <v>307</v>
      </c>
      <c r="E410" s="236" t="s">
        <v>21</v>
      </c>
      <c r="F410" s="237" t="s">
        <v>2495</v>
      </c>
      <c r="G410" s="234"/>
      <c r="H410" s="236" t="s">
        <v>21</v>
      </c>
      <c r="I410" s="238"/>
      <c r="J410" s="234"/>
      <c r="K410" s="234"/>
      <c r="L410" s="239"/>
      <c r="M410" s="240"/>
      <c r="N410" s="241"/>
      <c r="O410" s="241"/>
      <c r="P410" s="241"/>
      <c r="Q410" s="241"/>
      <c r="R410" s="241"/>
      <c r="S410" s="241"/>
      <c r="T410" s="242"/>
      <c r="U410" s="13"/>
      <c r="V410" s="13"/>
      <c r="W410" s="13"/>
      <c r="X410" s="13"/>
      <c r="Y410" s="13"/>
      <c r="Z410" s="13"/>
      <c r="AA410" s="13"/>
      <c r="AB410" s="13"/>
      <c r="AC410" s="13"/>
      <c r="AD410" s="13"/>
      <c r="AE410" s="13"/>
      <c r="AT410" s="243" t="s">
        <v>307</v>
      </c>
      <c r="AU410" s="243" t="s">
        <v>81</v>
      </c>
      <c r="AV410" s="13" t="s">
        <v>79</v>
      </c>
      <c r="AW410" s="13" t="s">
        <v>33</v>
      </c>
      <c r="AX410" s="13" t="s">
        <v>72</v>
      </c>
      <c r="AY410" s="243" t="s">
        <v>295</v>
      </c>
    </row>
    <row r="411" s="13" customFormat="1">
      <c r="A411" s="13"/>
      <c r="B411" s="233"/>
      <c r="C411" s="234"/>
      <c r="D411" s="235" t="s">
        <v>307</v>
      </c>
      <c r="E411" s="236" t="s">
        <v>21</v>
      </c>
      <c r="F411" s="237" t="s">
        <v>1592</v>
      </c>
      <c r="G411" s="234"/>
      <c r="H411" s="236" t="s">
        <v>21</v>
      </c>
      <c r="I411" s="238"/>
      <c r="J411" s="234"/>
      <c r="K411" s="234"/>
      <c r="L411" s="239"/>
      <c r="M411" s="240"/>
      <c r="N411" s="241"/>
      <c r="O411" s="241"/>
      <c r="P411" s="241"/>
      <c r="Q411" s="241"/>
      <c r="R411" s="241"/>
      <c r="S411" s="241"/>
      <c r="T411" s="242"/>
      <c r="U411" s="13"/>
      <c r="V411" s="13"/>
      <c r="W411" s="13"/>
      <c r="X411" s="13"/>
      <c r="Y411" s="13"/>
      <c r="Z411" s="13"/>
      <c r="AA411" s="13"/>
      <c r="AB411" s="13"/>
      <c r="AC411" s="13"/>
      <c r="AD411" s="13"/>
      <c r="AE411" s="13"/>
      <c r="AT411" s="243" t="s">
        <v>307</v>
      </c>
      <c r="AU411" s="243" t="s">
        <v>81</v>
      </c>
      <c r="AV411" s="13" t="s">
        <v>79</v>
      </c>
      <c r="AW411" s="13" t="s">
        <v>33</v>
      </c>
      <c r="AX411" s="13" t="s">
        <v>72</v>
      </c>
      <c r="AY411" s="243" t="s">
        <v>295</v>
      </c>
    </row>
    <row r="412" s="14" customFormat="1">
      <c r="A412" s="14"/>
      <c r="B412" s="244"/>
      <c r="C412" s="245"/>
      <c r="D412" s="235" t="s">
        <v>307</v>
      </c>
      <c r="E412" s="246" t="s">
        <v>21</v>
      </c>
      <c r="F412" s="247" t="s">
        <v>2635</v>
      </c>
      <c r="G412" s="245"/>
      <c r="H412" s="248">
        <v>1.2749999999999999</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307</v>
      </c>
      <c r="AU412" s="254" t="s">
        <v>81</v>
      </c>
      <c r="AV412" s="14" t="s">
        <v>81</v>
      </c>
      <c r="AW412" s="14" t="s">
        <v>33</v>
      </c>
      <c r="AX412" s="14" t="s">
        <v>72</v>
      </c>
      <c r="AY412" s="254" t="s">
        <v>295</v>
      </c>
    </row>
    <row r="413" s="13" customFormat="1">
      <c r="A413" s="13"/>
      <c r="B413" s="233"/>
      <c r="C413" s="234"/>
      <c r="D413" s="235" t="s">
        <v>307</v>
      </c>
      <c r="E413" s="236" t="s">
        <v>21</v>
      </c>
      <c r="F413" s="237" t="s">
        <v>1600</v>
      </c>
      <c r="G413" s="234"/>
      <c r="H413" s="236" t="s">
        <v>21</v>
      </c>
      <c r="I413" s="238"/>
      <c r="J413" s="234"/>
      <c r="K413" s="234"/>
      <c r="L413" s="239"/>
      <c r="M413" s="240"/>
      <c r="N413" s="241"/>
      <c r="O413" s="241"/>
      <c r="P413" s="241"/>
      <c r="Q413" s="241"/>
      <c r="R413" s="241"/>
      <c r="S413" s="241"/>
      <c r="T413" s="242"/>
      <c r="U413" s="13"/>
      <c r="V413" s="13"/>
      <c r="W413" s="13"/>
      <c r="X413" s="13"/>
      <c r="Y413" s="13"/>
      <c r="Z413" s="13"/>
      <c r="AA413" s="13"/>
      <c r="AB413" s="13"/>
      <c r="AC413" s="13"/>
      <c r="AD413" s="13"/>
      <c r="AE413" s="13"/>
      <c r="AT413" s="243" t="s">
        <v>307</v>
      </c>
      <c r="AU413" s="243" t="s">
        <v>81</v>
      </c>
      <c r="AV413" s="13" t="s">
        <v>79</v>
      </c>
      <c r="AW413" s="13" t="s">
        <v>33</v>
      </c>
      <c r="AX413" s="13" t="s">
        <v>72</v>
      </c>
      <c r="AY413" s="243" t="s">
        <v>295</v>
      </c>
    </row>
    <row r="414" s="14" customFormat="1">
      <c r="A414" s="14"/>
      <c r="B414" s="244"/>
      <c r="C414" s="245"/>
      <c r="D414" s="235" t="s">
        <v>307</v>
      </c>
      <c r="E414" s="246" t="s">
        <v>21</v>
      </c>
      <c r="F414" s="247" t="s">
        <v>2636</v>
      </c>
      <c r="G414" s="245"/>
      <c r="H414" s="248">
        <v>5.0999999999999996</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307</v>
      </c>
      <c r="AU414" s="254" t="s">
        <v>81</v>
      </c>
      <c r="AV414" s="14" t="s">
        <v>81</v>
      </c>
      <c r="AW414" s="14" t="s">
        <v>33</v>
      </c>
      <c r="AX414" s="14" t="s">
        <v>72</v>
      </c>
      <c r="AY414" s="254" t="s">
        <v>295</v>
      </c>
    </row>
    <row r="415" s="15" customFormat="1">
      <c r="A415" s="15"/>
      <c r="B415" s="255"/>
      <c r="C415" s="256"/>
      <c r="D415" s="235" t="s">
        <v>307</v>
      </c>
      <c r="E415" s="257" t="s">
        <v>21</v>
      </c>
      <c r="F415" s="258" t="s">
        <v>312</v>
      </c>
      <c r="G415" s="256"/>
      <c r="H415" s="259">
        <v>6.375</v>
      </c>
      <c r="I415" s="260"/>
      <c r="J415" s="256"/>
      <c r="K415" s="256"/>
      <c r="L415" s="261"/>
      <c r="M415" s="262"/>
      <c r="N415" s="263"/>
      <c r="O415" s="263"/>
      <c r="P415" s="263"/>
      <c r="Q415" s="263"/>
      <c r="R415" s="263"/>
      <c r="S415" s="263"/>
      <c r="T415" s="264"/>
      <c r="U415" s="15"/>
      <c r="V415" s="15"/>
      <c r="W415" s="15"/>
      <c r="X415" s="15"/>
      <c r="Y415" s="15"/>
      <c r="Z415" s="15"/>
      <c r="AA415" s="15"/>
      <c r="AB415" s="15"/>
      <c r="AC415" s="15"/>
      <c r="AD415" s="15"/>
      <c r="AE415" s="15"/>
      <c r="AT415" s="265" t="s">
        <v>307</v>
      </c>
      <c r="AU415" s="265" t="s">
        <v>81</v>
      </c>
      <c r="AV415" s="15" t="s">
        <v>303</v>
      </c>
      <c r="AW415" s="15" t="s">
        <v>33</v>
      </c>
      <c r="AX415" s="15" t="s">
        <v>79</v>
      </c>
      <c r="AY415" s="265" t="s">
        <v>295</v>
      </c>
    </row>
    <row r="416" s="2" customFormat="1" ht="37.8" customHeight="1">
      <c r="A416" s="40"/>
      <c r="B416" s="41"/>
      <c r="C416" s="215" t="s">
        <v>1499</v>
      </c>
      <c r="D416" s="215" t="s">
        <v>298</v>
      </c>
      <c r="E416" s="216" t="s">
        <v>1603</v>
      </c>
      <c r="F416" s="217" t="s">
        <v>1604</v>
      </c>
      <c r="G416" s="218" t="s">
        <v>301</v>
      </c>
      <c r="H416" s="219">
        <v>13.621</v>
      </c>
      <c r="I416" s="220"/>
      <c r="J416" s="221">
        <f>ROUND(I416*H416,2)</f>
        <v>0</v>
      </c>
      <c r="K416" s="217" t="s">
        <v>302</v>
      </c>
      <c r="L416" s="46"/>
      <c r="M416" s="222" t="s">
        <v>21</v>
      </c>
      <c r="N416" s="223" t="s">
        <v>43</v>
      </c>
      <c r="O416" s="86"/>
      <c r="P416" s="224">
        <f>O416*H416</f>
        <v>0</v>
      </c>
      <c r="Q416" s="224">
        <v>0.0060000000000000001</v>
      </c>
      <c r="R416" s="224">
        <f>Q416*H416</f>
        <v>0.081726000000000007</v>
      </c>
      <c r="S416" s="224">
        <v>0</v>
      </c>
      <c r="T416" s="225">
        <f>S416*H416</f>
        <v>0</v>
      </c>
      <c r="U416" s="40"/>
      <c r="V416" s="40"/>
      <c r="W416" s="40"/>
      <c r="X416" s="40"/>
      <c r="Y416" s="40"/>
      <c r="Z416" s="40"/>
      <c r="AA416" s="40"/>
      <c r="AB416" s="40"/>
      <c r="AC416" s="40"/>
      <c r="AD416" s="40"/>
      <c r="AE416" s="40"/>
      <c r="AR416" s="226" t="s">
        <v>373</v>
      </c>
      <c r="AT416" s="226" t="s">
        <v>298</v>
      </c>
      <c r="AU416" s="226" t="s">
        <v>81</v>
      </c>
      <c r="AY416" s="19" t="s">
        <v>295</v>
      </c>
      <c r="BE416" s="227">
        <f>IF(N416="základní",J416,0)</f>
        <v>0</v>
      </c>
      <c r="BF416" s="227">
        <f>IF(N416="snížená",J416,0)</f>
        <v>0</v>
      </c>
      <c r="BG416" s="227">
        <f>IF(N416="zákl. přenesená",J416,0)</f>
        <v>0</v>
      </c>
      <c r="BH416" s="227">
        <f>IF(N416="sníž. přenesená",J416,0)</f>
        <v>0</v>
      </c>
      <c r="BI416" s="227">
        <f>IF(N416="nulová",J416,0)</f>
        <v>0</v>
      </c>
      <c r="BJ416" s="19" t="s">
        <v>79</v>
      </c>
      <c r="BK416" s="227">
        <f>ROUND(I416*H416,2)</f>
        <v>0</v>
      </c>
      <c r="BL416" s="19" t="s">
        <v>373</v>
      </c>
      <c r="BM416" s="226" t="s">
        <v>2832</v>
      </c>
    </row>
    <row r="417" s="2" customFormat="1">
      <c r="A417" s="40"/>
      <c r="B417" s="41"/>
      <c r="C417" s="42"/>
      <c r="D417" s="228" t="s">
        <v>305</v>
      </c>
      <c r="E417" s="42"/>
      <c r="F417" s="229" t="s">
        <v>1606</v>
      </c>
      <c r="G417" s="42"/>
      <c r="H417" s="42"/>
      <c r="I417" s="230"/>
      <c r="J417" s="42"/>
      <c r="K417" s="42"/>
      <c r="L417" s="46"/>
      <c r="M417" s="231"/>
      <c r="N417" s="232"/>
      <c r="O417" s="86"/>
      <c r="P417" s="86"/>
      <c r="Q417" s="86"/>
      <c r="R417" s="86"/>
      <c r="S417" s="86"/>
      <c r="T417" s="87"/>
      <c r="U417" s="40"/>
      <c r="V417" s="40"/>
      <c r="W417" s="40"/>
      <c r="X417" s="40"/>
      <c r="Y417" s="40"/>
      <c r="Z417" s="40"/>
      <c r="AA417" s="40"/>
      <c r="AB417" s="40"/>
      <c r="AC417" s="40"/>
      <c r="AD417" s="40"/>
      <c r="AE417" s="40"/>
      <c r="AT417" s="19" t="s">
        <v>305</v>
      </c>
      <c r="AU417" s="19" t="s">
        <v>81</v>
      </c>
    </row>
    <row r="418" s="13" customFormat="1">
      <c r="A418" s="13"/>
      <c r="B418" s="233"/>
      <c r="C418" s="234"/>
      <c r="D418" s="235" t="s">
        <v>307</v>
      </c>
      <c r="E418" s="236" t="s">
        <v>21</v>
      </c>
      <c r="F418" s="237" t="s">
        <v>2495</v>
      </c>
      <c r="G418" s="234"/>
      <c r="H418" s="236" t="s">
        <v>21</v>
      </c>
      <c r="I418" s="238"/>
      <c r="J418" s="234"/>
      <c r="K418" s="234"/>
      <c r="L418" s="239"/>
      <c r="M418" s="240"/>
      <c r="N418" s="241"/>
      <c r="O418" s="241"/>
      <c r="P418" s="241"/>
      <c r="Q418" s="241"/>
      <c r="R418" s="241"/>
      <c r="S418" s="241"/>
      <c r="T418" s="242"/>
      <c r="U418" s="13"/>
      <c r="V418" s="13"/>
      <c r="W418" s="13"/>
      <c r="X418" s="13"/>
      <c r="Y418" s="13"/>
      <c r="Z418" s="13"/>
      <c r="AA418" s="13"/>
      <c r="AB418" s="13"/>
      <c r="AC418" s="13"/>
      <c r="AD418" s="13"/>
      <c r="AE418" s="13"/>
      <c r="AT418" s="243" t="s">
        <v>307</v>
      </c>
      <c r="AU418" s="243" t="s">
        <v>81</v>
      </c>
      <c r="AV418" s="13" t="s">
        <v>79</v>
      </c>
      <c r="AW418" s="13" t="s">
        <v>33</v>
      </c>
      <c r="AX418" s="13" t="s">
        <v>72</v>
      </c>
      <c r="AY418" s="243" t="s">
        <v>295</v>
      </c>
    </row>
    <row r="419" s="14" customFormat="1">
      <c r="A419" s="14"/>
      <c r="B419" s="244"/>
      <c r="C419" s="245"/>
      <c r="D419" s="235" t="s">
        <v>307</v>
      </c>
      <c r="E419" s="246" t="s">
        <v>21</v>
      </c>
      <c r="F419" s="247" t="s">
        <v>2633</v>
      </c>
      <c r="G419" s="245"/>
      <c r="H419" s="248">
        <v>15</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307</v>
      </c>
      <c r="AU419" s="254" t="s">
        <v>81</v>
      </c>
      <c r="AV419" s="14" t="s">
        <v>81</v>
      </c>
      <c r="AW419" s="14" t="s">
        <v>33</v>
      </c>
      <c r="AX419" s="14" t="s">
        <v>72</v>
      </c>
      <c r="AY419" s="254" t="s">
        <v>295</v>
      </c>
    </row>
    <row r="420" s="14" customFormat="1">
      <c r="A420" s="14"/>
      <c r="B420" s="244"/>
      <c r="C420" s="245"/>
      <c r="D420" s="235" t="s">
        <v>307</v>
      </c>
      <c r="E420" s="246" t="s">
        <v>21</v>
      </c>
      <c r="F420" s="247" t="s">
        <v>2497</v>
      </c>
      <c r="G420" s="245"/>
      <c r="H420" s="248">
        <v>-1.379</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307</v>
      </c>
      <c r="AU420" s="254" t="s">
        <v>81</v>
      </c>
      <c r="AV420" s="14" t="s">
        <v>81</v>
      </c>
      <c r="AW420" s="14" t="s">
        <v>33</v>
      </c>
      <c r="AX420" s="14" t="s">
        <v>72</v>
      </c>
      <c r="AY420" s="254" t="s">
        <v>295</v>
      </c>
    </row>
    <row r="421" s="15" customFormat="1">
      <c r="A421" s="15"/>
      <c r="B421" s="255"/>
      <c r="C421" s="256"/>
      <c r="D421" s="235" t="s">
        <v>307</v>
      </c>
      <c r="E421" s="257" t="s">
        <v>21</v>
      </c>
      <c r="F421" s="258" t="s">
        <v>312</v>
      </c>
      <c r="G421" s="256"/>
      <c r="H421" s="259">
        <v>13.621</v>
      </c>
      <c r="I421" s="260"/>
      <c r="J421" s="256"/>
      <c r="K421" s="256"/>
      <c r="L421" s="261"/>
      <c r="M421" s="262"/>
      <c r="N421" s="263"/>
      <c r="O421" s="263"/>
      <c r="P421" s="263"/>
      <c r="Q421" s="263"/>
      <c r="R421" s="263"/>
      <c r="S421" s="263"/>
      <c r="T421" s="264"/>
      <c r="U421" s="15"/>
      <c r="V421" s="15"/>
      <c r="W421" s="15"/>
      <c r="X421" s="15"/>
      <c r="Y421" s="15"/>
      <c r="Z421" s="15"/>
      <c r="AA421" s="15"/>
      <c r="AB421" s="15"/>
      <c r="AC421" s="15"/>
      <c r="AD421" s="15"/>
      <c r="AE421" s="15"/>
      <c r="AT421" s="265" t="s">
        <v>307</v>
      </c>
      <c r="AU421" s="265" t="s">
        <v>81</v>
      </c>
      <c r="AV421" s="15" t="s">
        <v>303</v>
      </c>
      <c r="AW421" s="15" t="s">
        <v>33</v>
      </c>
      <c r="AX421" s="15" t="s">
        <v>79</v>
      </c>
      <c r="AY421" s="265" t="s">
        <v>295</v>
      </c>
    </row>
    <row r="422" s="2" customFormat="1" ht="16.5" customHeight="1">
      <c r="A422" s="40"/>
      <c r="B422" s="41"/>
      <c r="C422" s="286" t="s">
        <v>1501</v>
      </c>
      <c r="D422" s="286" t="s">
        <v>947</v>
      </c>
      <c r="E422" s="287" t="s">
        <v>1614</v>
      </c>
      <c r="F422" s="288" t="s">
        <v>1615</v>
      </c>
      <c r="G422" s="289" t="s">
        <v>301</v>
      </c>
      <c r="H422" s="290">
        <v>14.983000000000001</v>
      </c>
      <c r="I422" s="291"/>
      <c r="J422" s="292">
        <f>ROUND(I422*H422,2)</f>
        <v>0</v>
      </c>
      <c r="K422" s="288" t="s">
        <v>302</v>
      </c>
      <c r="L422" s="293"/>
      <c r="M422" s="294" t="s">
        <v>21</v>
      </c>
      <c r="N422" s="295" t="s">
        <v>43</v>
      </c>
      <c r="O422" s="86"/>
      <c r="P422" s="224">
        <f>O422*H422</f>
        <v>0</v>
      </c>
      <c r="Q422" s="224">
        <v>0.0118</v>
      </c>
      <c r="R422" s="224">
        <f>Q422*H422</f>
        <v>0.1767994</v>
      </c>
      <c r="S422" s="224">
        <v>0</v>
      </c>
      <c r="T422" s="225">
        <f>S422*H422</f>
        <v>0</v>
      </c>
      <c r="U422" s="40"/>
      <c r="V422" s="40"/>
      <c r="W422" s="40"/>
      <c r="X422" s="40"/>
      <c r="Y422" s="40"/>
      <c r="Z422" s="40"/>
      <c r="AA422" s="40"/>
      <c r="AB422" s="40"/>
      <c r="AC422" s="40"/>
      <c r="AD422" s="40"/>
      <c r="AE422" s="40"/>
      <c r="AR422" s="226" t="s">
        <v>997</v>
      </c>
      <c r="AT422" s="226" t="s">
        <v>947</v>
      </c>
      <c r="AU422" s="226" t="s">
        <v>81</v>
      </c>
      <c r="AY422" s="19" t="s">
        <v>295</v>
      </c>
      <c r="BE422" s="227">
        <f>IF(N422="základní",J422,0)</f>
        <v>0</v>
      </c>
      <c r="BF422" s="227">
        <f>IF(N422="snížená",J422,0)</f>
        <v>0</v>
      </c>
      <c r="BG422" s="227">
        <f>IF(N422="zákl. přenesená",J422,0)</f>
        <v>0</v>
      </c>
      <c r="BH422" s="227">
        <f>IF(N422="sníž. přenesená",J422,0)</f>
        <v>0</v>
      </c>
      <c r="BI422" s="227">
        <f>IF(N422="nulová",J422,0)</f>
        <v>0</v>
      </c>
      <c r="BJ422" s="19" t="s">
        <v>79</v>
      </c>
      <c r="BK422" s="227">
        <f>ROUND(I422*H422,2)</f>
        <v>0</v>
      </c>
      <c r="BL422" s="19" t="s">
        <v>373</v>
      </c>
      <c r="BM422" s="226" t="s">
        <v>2833</v>
      </c>
    </row>
    <row r="423" s="14" customFormat="1">
      <c r="A423" s="14"/>
      <c r="B423" s="244"/>
      <c r="C423" s="245"/>
      <c r="D423" s="235" t="s">
        <v>307</v>
      </c>
      <c r="E423" s="245"/>
      <c r="F423" s="247" t="s">
        <v>2639</v>
      </c>
      <c r="G423" s="245"/>
      <c r="H423" s="248">
        <v>14.983000000000001</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307</v>
      </c>
      <c r="AU423" s="254" t="s">
        <v>81</v>
      </c>
      <c r="AV423" s="14" t="s">
        <v>81</v>
      </c>
      <c r="AW423" s="14" t="s">
        <v>4</v>
      </c>
      <c r="AX423" s="14" t="s">
        <v>79</v>
      </c>
      <c r="AY423" s="254" t="s">
        <v>295</v>
      </c>
    </row>
    <row r="424" s="2" customFormat="1" ht="24.15" customHeight="1">
      <c r="A424" s="40"/>
      <c r="B424" s="41"/>
      <c r="C424" s="215" t="s">
        <v>1506</v>
      </c>
      <c r="D424" s="215" t="s">
        <v>298</v>
      </c>
      <c r="E424" s="216" t="s">
        <v>1619</v>
      </c>
      <c r="F424" s="217" t="s">
        <v>1620</v>
      </c>
      <c r="G424" s="218" t="s">
        <v>328</v>
      </c>
      <c r="H424" s="219">
        <v>8</v>
      </c>
      <c r="I424" s="220"/>
      <c r="J424" s="221">
        <f>ROUND(I424*H424,2)</f>
        <v>0</v>
      </c>
      <c r="K424" s="217" t="s">
        <v>21</v>
      </c>
      <c r="L424" s="46"/>
      <c r="M424" s="222" t="s">
        <v>21</v>
      </c>
      <c r="N424" s="223" t="s">
        <v>43</v>
      </c>
      <c r="O424" s="86"/>
      <c r="P424" s="224">
        <f>O424*H424</f>
        <v>0</v>
      </c>
      <c r="Q424" s="224">
        <v>0.00025999999999999998</v>
      </c>
      <c r="R424" s="224">
        <f>Q424*H424</f>
        <v>0.0020799999999999998</v>
      </c>
      <c r="S424" s="224">
        <v>0</v>
      </c>
      <c r="T424" s="225">
        <f>S424*H424</f>
        <v>0</v>
      </c>
      <c r="U424" s="40"/>
      <c r="V424" s="40"/>
      <c r="W424" s="40"/>
      <c r="X424" s="40"/>
      <c r="Y424" s="40"/>
      <c r="Z424" s="40"/>
      <c r="AA424" s="40"/>
      <c r="AB424" s="40"/>
      <c r="AC424" s="40"/>
      <c r="AD424" s="40"/>
      <c r="AE424" s="40"/>
      <c r="AR424" s="226" t="s">
        <v>373</v>
      </c>
      <c r="AT424" s="226" t="s">
        <v>298</v>
      </c>
      <c r="AU424" s="226" t="s">
        <v>81</v>
      </c>
      <c r="AY424" s="19" t="s">
        <v>295</v>
      </c>
      <c r="BE424" s="227">
        <f>IF(N424="základní",J424,0)</f>
        <v>0</v>
      </c>
      <c r="BF424" s="227">
        <f>IF(N424="snížená",J424,0)</f>
        <v>0</v>
      </c>
      <c r="BG424" s="227">
        <f>IF(N424="zákl. přenesená",J424,0)</f>
        <v>0</v>
      </c>
      <c r="BH424" s="227">
        <f>IF(N424="sníž. přenesená",J424,0)</f>
        <v>0</v>
      </c>
      <c r="BI424" s="227">
        <f>IF(N424="nulová",J424,0)</f>
        <v>0</v>
      </c>
      <c r="BJ424" s="19" t="s">
        <v>79</v>
      </c>
      <c r="BK424" s="227">
        <f>ROUND(I424*H424,2)</f>
        <v>0</v>
      </c>
      <c r="BL424" s="19" t="s">
        <v>373</v>
      </c>
      <c r="BM424" s="226" t="s">
        <v>2834</v>
      </c>
    </row>
    <row r="425" s="2" customFormat="1" ht="24.15" customHeight="1">
      <c r="A425" s="40"/>
      <c r="B425" s="41"/>
      <c r="C425" s="215" t="s">
        <v>1511</v>
      </c>
      <c r="D425" s="215" t="s">
        <v>298</v>
      </c>
      <c r="E425" s="216" t="s">
        <v>1623</v>
      </c>
      <c r="F425" s="217" t="s">
        <v>1624</v>
      </c>
      <c r="G425" s="218" t="s">
        <v>301</v>
      </c>
      <c r="H425" s="219">
        <v>13.621</v>
      </c>
      <c r="I425" s="220"/>
      <c r="J425" s="221">
        <f>ROUND(I425*H425,2)</f>
        <v>0</v>
      </c>
      <c r="K425" s="217" t="s">
        <v>302</v>
      </c>
      <c r="L425" s="46"/>
      <c r="M425" s="222" t="s">
        <v>21</v>
      </c>
      <c r="N425" s="223" t="s">
        <v>43</v>
      </c>
      <c r="O425" s="86"/>
      <c r="P425" s="224">
        <f>O425*H425</f>
        <v>0</v>
      </c>
      <c r="Q425" s="224">
        <v>5.0000000000000002E-05</v>
      </c>
      <c r="R425" s="224">
        <f>Q425*H425</f>
        <v>0.0006810500000000001</v>
      </c>
      <c r="S425" s="224">
        <v>0</v>
      </c>
      <c r="T425" s="225">
        <f>S425*H425</f>
        <v>0</v>
      </c>
      <c r="U425" s="40"/>
      <c r="V425" s="40"/>
      <c r="W425" s="40"/>
      <c r="X425" s="40"/>
      <c r="Y425" s="40"/>
      <c r="Z425" s="40"/>
      <c r="AA425" s="40"/>
      <c r="AB425" s="40"/>
      <c r="AC425" s="40"/>
      <c r="AD425" s="40"/>
      <c r="AE425" s="40"/>
      <c r="AR425" s="226" t="s">
        <v>373</v>
      </c>
      <c r="AT425" s="226" t="s">
        <v>298</v>
      </c>
      <c r="AU425" s="226" t="s">
        <v>81</v>
      </c>
      <c r="AY425" s="19" t="s">
        <v>295</v>
      </c>
      <c r="BE425" s="227">
        <f>IF(N425="základní",J425,0)</f>
        <v>0</v>
      </c>
      <c r="BF425" s="227">
        <f>IF(N425="snížená",J425,0)</f>
        <v>0</v>
      </c>
      <c r="BG425" s="227">
        <f>IF(N425="zákl. přenesená",J425,0)</f>
        <v>0</v>
      </c>
      <c r="BH425" s="227">
        <f>IF(N425="sníž. přenesená",J425,0)</f>
        <v>0</v>
      </c>
      <c r="BI425" s="227">
        <f>IF(N425="nulová",J425,0)</f>
        <v>0</v>
      </c>
      <c r="BJ425" s="19" t="s">
        <v>79</v>
      </c>
      <c r="BK425" s="227">
        <f>ROUND(I425*H425,2)</f>
        <v>0</v>
      </c>
      <c r="BL425" s="19" t="s">
        <v>373</v>
      </c>
      <c r="BM425" s="226" t="s">
        <v>2835</v>
      </c>
    </row>
    <row r="426" s="2" customFormat="1">
      <c r="A426" s="40"/>
      <c r="B426" s="41"/>
      <c r="C426" s="42"/>
      <c r="D426" s="228" t="s">
        <v>305</v>
      </c>
      <c r="E426" s="42"/>
      <c r="F426" s="229" t="s">
        <v>1626</v>
      </c>
      <c r="G426" s="42"/>
      <c r="H426" s="42"/>
      <c r="I426" s="230"/>
      <c r="J426" s="42"/>
      <c r="K426" s="42"/>
      <c r="L426" s="46"/>
      <c r="M426" s="231"/>
      <c r="N426" s="232"/>
      <c r="O426" s="86"/>
      <c r="P426" s="86"/>
      <c r="Q426" s="86"/>
      <c r="R426" s="86"/>
      <c r="S426" s="86"/>
      <c r="T426" s="87"/>
      <c r="U426" s="40"/>
      <c r="V426" s="40"/>
      <c r="W426" s="40"/>
      <c r="X426" s="40"/>
      <c r="Y426" s="40"/>
      <c r="Z426" s="40"/>
      <c r="AA426" s="40"/>
      <c r="AB426" s="40"/>
      <c r="AC426" s="40"/>
      <c r="AD426" s="40"/>
      <c r="AE426" s="40"/>
      <c r="AT426" s="19" t="s">
        <v>305</v>
      </c>
      <c r="AU426" s="19" t="s">
        <v>81</v>
      </c>
    </row>
    <row r="427" s="14" customFormat="1">
      <c r="A427" s="14"/>
      <c r="B427" s="244"/>
      <c r="C427" s="245"/>
      <c r="D427" s="235" t="s">
        <v>307</v>
      </c>
      <c r="E427" s="246" t="s">
        <v>21</v>
      </c>
      <c r="F427" s="247" t="s">
        <v>2642</v>
      </c>
      <c r="G427" s="245"/>
      <c r="H427" s="248">
        <v>13.621</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307</v>
      </c>
      <c r="AU427" s="254" t="s">
        <v>81</v>
      </c>
      <c r="AV427" s="14" t="s">
        <v>81</v>
      </c>
      <c r="AW427" s="14" t="s">
        <v>33</v>
      </c>
      <c r="AX427" s="14" t="s">
        <v>72</v>
      </c>
      <c r="AY427" s="254" t="s">
        <v>295</v>
      </c>
    </row>
    <row r="428" s="15" customFormat="1">
      <c r="A428" s="15"/>
      <c r="B428" s="255"/>
      <c r="C428" s="256"/>
      <c r="D428" s="235" t="s">
        <v>307</v>
      </c>
      <c r="E428" s="257" t="s">
        <v>21</v>
      </c>
      <c r="F428" s="258" t="s">
        <v>312</v>
      </c>
      <c r="G428" s="256"/>
      <c r="H428" s="259">
        <v>13.621</v>
      </c>
      <c r="I428" s="260"/>
      <c r="J428" s="256"/>
      <c r="K428" s="256"/>
      <c r="L428" s="261"/>
      <c r="M428" s="262"/>
      <c r="N428" s="263"/>
      <c r="O428" s="263"/>
      <c r="P428" s="263"/>
      <c r="Q428" s="263"/>
      <c r="R428" s="263"/>
      <c r="S428" s="263"/>
      <c r="T428" s="264"/>
      <c r="U428" s="15"/>
      <c r="V428" s="15"/>
      <c r="W428" s="15"/>
      <c r="X428" s="15"/>
      <c r="Y428" s="15"/>
      <c r="Z428" s="15"/>
      <c r="AA428" s="15"/>
      <c r="AB428" s="15"/>
      <c r="AC428" s="15"/>
      <c r="AD428" s="15"/>
      <c r="AE428" s="15"/>
      <c r="AT428" s="265" t="s">
        <v>307</v>
      </c>
      <c r="AU428" s="265" t="s">
        <v>81</v>
      </c>
      <c r="AV428" s="15" t="s">
        <v>303</v>
      </c>
      <c r="AW428" s="15" t="s">
        <v>33</v>
      </c>
      <c r="AX428" s="15" t="s">
        <v>79</v>
      </c>
      <c r="AY428" s="265" t="s">
        <v>295</v>
      </c>
    </row>
    <row r="429" s="2" customFormat="1" ht="49.05" customHeight="1">
      <c r="A429" s="40"/>
      <c r="B429" s="41"/>
      <c r="C429" s="215" t="s">
        <v>1516</v>
      </c>
      <c r="D429" s="215" t="s">
        <v>298</v>
      </c>
      <c r="E429" s="216" t="s">
        <v>1628</v>
      </c>
      <c r="F429" s="217" t="s">
        <v>1629</v>
      </c>
      <c r="G429" s="218" t="s">
        <v>348</v>
      </c>
      <c r="H429" s="219">
        <v>0.27500000000000002</v>
      </c>
      <c r="I429" s="220"/>
      <c r="J429" s="221">
        <f>ROUND(I429*H429,2)</f>
        <v>0</v>
      </c>
      <c r="K429" s="217" t="s">
        <v>302</v>
      </c>
      <c r="L429" s="46"/>
      <c r="M429" s="222" t="s">
        <v>21</v>
      </c>
      <c r="N429" s="223" t="s">
        <v>43</v>
      </c>
      <c r="O429" s="86"/>
      <c r="P429" s="224">
        <f>O429*H429</f>
        <v>0</v>
      </c>
      <c r="Q429" s="224">
        <v>0</v>
      </c>
      <c r="R429" s="224">
        <f>Q429*H429</f>
        <v>0</v>
      </c>
      <c r="S429" s="224">
        <v>0</v>
      </c>
      <c r="T429" s="225">
        <f>S429*H429</f>
        <v>0</v>
      </c>
      <c r="U429" s="40"/>
      <c r="V429" s="40"/>
      <c r="W429" s="40"/>
      <c r="X429" s="40"/>
      <c r="Y429" s="40"/>
      <c r="Z429" s="40"/>
      <c r="AA429" s="40"/>
      <c r="AB429" s="40"/>
      <c r="AC429" s="40"/>
      <c r="AD429" s="40"/>
      <c r="AE429" s="40"/>
      <c r="AR429" s="226" t="s">
        <v>373</v>
      </c>
      <c r="AT429" s="226" t="s">
        <v>298</v>
      </c>
      <c r="AU429" s="226" t="s">
        <v>81</v>
      </c>
      <c r="AY429" s="19" t="s">
        <v>295</v>
      </c>
      <c r="BE429" s="227">
        <f>IF(N429="základní",J429,0)</f>
        <v>0</v>
      </c>
      <c r="BF429" s="227">
        <f>IF(N429="snížená",J429,0)</f>
        <v>0</v>
      </c>
      <c r="BG429" s="227">
        <f>IF(N429="zákl. přenesená",J429,0)</f>
        <v>0</v>
      </c>
      <c r="BH429" s="227">
        <f>IF(N429="sníž. přenesená",J429,0)</f>
        <v>0</v>
      </c>
      <c r="BI429" s="227">
        <f>IF(N429="nulová",J429,0)</f>
        <v>0</v>
      </c>
      <c r="BJ429" s="19" t="s">
        <v>79</v>
      </c>
      <c r="BK429" s="227">
        <f>ROUND(I429*H429,2)</f>
        <v>0</v>
      </c>
      <c r="BL429" s="19" t="s">
        <v>373</v>
      </c>
      <c r="BM429" s="226" t="s">
        <v>2836</v>
      </c>
    </row>
    <row r="430" s="2" customFormat="1">
      <c r="A430" s="40"/>
      <c r="B430" s="41"/>
      <c r="C430" s="42"/>
      <c r="D430" s="228" t="s">
        <v>305</v>
      </c>
      <c r="E430" s="42"/>
      <c r="F430" s="229" t="s">
        <v>1631</v>
      </c>
      <c r="G430" s="42"/>
      <c r="H430" s="42"/>
      <c r="I430" s="230"/>
      <c r="J430" s="42"/>
      <c r="K430" s="42"/>
      <c r="L430" s="46"/>
      <c r="M430" s="231"/>
      <c r="N430" s="232"/>
      <c r="O430" s="86"/>
      <c r="P430" s="86"/>
      <c r="Q430" s="86"/>
      <c r="R430" s="86"/>
      <c r="S430" s="86"/>
      <c r="T430" s="87"/>
      <c r="U430" s="40"/>
      <c r="V430" s="40"/>
      <c r="W430" s="40"/>
      <c r="X430" s="40"/>
      <c r="Y430" s="40"/>
      <c r="Z430" s="40"/>
      <c r="AA430" s="40"/>
      <c r="AB430" s="40"/>
      <c r="AC430" s="40"/>
      <c r="AD430" s="40"/>
      <c r="AE430" s="40"/>
      <c r="AT430" s="19" t="s">
        <v>305</v>
      </c>
      <c r="AU430" s="19" t="s">
        <v>81</v>
      </c>
    </row>
    <row r="431" s="12" customFormat="1" ht="22.8" customHeight="1">
      <c r="A431" s="12"/>
      <c r="B431" s="199"/>
      <c r="C431" s="200"/>
      <c r="D431" s="201" t="s">
        <v>71</v>
      </c>
      <c r="E431" s="213" t="s">
        <v>1632</v>
      </c>
      <c r="F431" s="213" t="s">
        <v>1633</v>
      </c>
      <c r="G431" s="200"/>
      <c r="H431" s="200"/>
      <c r="I431" s="203"/>
      <c r="J431" s="214">
        <f>BK431</f>
        <v>0</v>
      </c>
      <c r="K431" s="200"/>
      <c r="L431" s="205"/>
      <c r="M431" s="206"/>
      <c r="N431" s="207"/>
      <c r="O431" s="207"/>
      <c r="P431" s="208">
        <f>P432</f>
        <v>0</v>
      </c>
      <c r="Q431" s="207"/>
      <c r="R431" s="208">
        <f>R432</f>
        <v>0</v>
      </c>
      <c r="S431" s="207"/>
      <c r="T431" s="209">
        <f>T432</f>
        <v>0</v>
      </c>
      <c r="U431" s="12"/>
      <c r="V431" s="12"/>
      <c r="W431" s="12"/>
      <c r="X431" s="12"/>
      <c r="Y431" s="12"/>
      <c r="Z431" s="12"/>
      <c r="AA431" s="12"/>
      <c r="AB431" s="12"/>
      <c r="AC431" s="12"/>
      <c r="AD431" s="12"/>
      <c r="AE431" s="12"/>
      <c r="AR431" s="210" t="s">
        <v>81</v>
      </c>
      <c r="AT431" s="211" t="s">
        <v>71</v>
      </c>
      <c r="AU431" s="211" t="s">
        <v>79</v>
      </c>
      <c r="AY431" s="210" t="s">
        <v>295</v>
      </c>
      <c r="BK431" s="212">
        <f>BK432</f>
        <v>0</v>
      </c>
    </row>
    <row r="432" s="2" customFormat="1" ht="16.5" customHeight="1">
      <c r="A432" s="40"/>
      <c r="B432" s="41"/>
      <c r="C432" s="215" t="s">
        <v>1521</v>
      </c>
      <c r="D432" s="215" t="s">
        <v>298</v>
      </c>
      <c r="E432" s="216" t="s">
        <v>1635</v>
      </c>
      <c r="F432" s="217" t="s">
        <v>1636</v>
      </c>
      <c r="G432" s="218" t="s">
        <v>459</v>
      </c>
      <c r="H432" s="219">
        <v>3</v>
      </c>
      <c r="I432" s="220"/>
      <c r="J432" s="221">
        <f>ROUND(I432*H432,2)</f>
        <v>0</v>
      </c>
      <c r="K432" s="217" t="s">
        <v>523</v>
      </c>
      <c r="L432" s="46"/>
      <c r="M432" s="222" t="s">
        <v>21</v>
      </c>
      <c r="N432" s="223" t="s">
        <v>43</v>
      </c>
      <c r="O432" s="86"/>
      <c r="P432" s="224">
        <f>O432*H432</f>
        <v>0</v>
      </c>
      <c r="Q432" s="224">
        <v>0</v>
      </c>
      <c r="R432" s="224">
        <f>Q432*H432</f>
        <v>0</v>
      </c>
      <c r="S432" s="224">
        <v>0</v>
      </c>
      <c r="T432" s="225">
        <f>S432*H432</f>
        <v>0</v>
      </c>
      <c r="U432" s="40"/>
      <c r="V432" s="40"/>
      <c r="W432" s="40"/>
      <c r="X432" s="40"/>
      <c r="Y432" s="40"/>
      <c r="Z432" s="40"/>
      <c r="AA432" s="40"/>
      <c r="AB432" s="40"/>
      <c r="AC432" s="40"/>
      <c r="AD432" s="40"/>
      <c r="AE432" s="40"/>
      <c r="AR432" s="226" t="s">
        <v>373</v>
      </c>
      <c r="AT432" s="226" t="s">
        <v>298</v>
      </c>
      <c r="AU432" s="226" t="s">
        <v>81</v>
      </c>
      <c r="AY432" s="19" t="s">
        <v>295</v>
      </c>
      <c r="BE432" s="227">
        <f>IF(N432="základní",J432,0)</f>
        <v>0</v>
      </c>
      <c r="BF432" s="227">
        <f>IF(N432="snížená",J432,0)</f>
        <v>0</v>
      </c>
      <c r="BG432" s="227">
        <f>IF(N432="zákl. přenesená",J432,0)</f>
        <v>0</v>
      </c>
      <c r="BH432" s="227">
        <f>IF(N432="sníž. přenesená",J432,0)</f>
        <v>0</v>
      </c>
      <c r="BI432" s="227">
        <f>IF(N432="nulová",J432,0)</f>
        <v>0</v>
      </c>
      <c r="BJ432" s="19" t="s">
        <v>79</v>
      </c>
      <c r="BK432" s="227">
        <f>ROUND(I432*H432,2)</f>
        <v>0</v>
      </c>
      <c r="BL432" s="19" t="s">
        <v>373</v>
      </c>
      <c r="BM432" s="226" t="s">
        <v>2837</v>
      </c>
    </row>
    <row r="433" s="12" customFormat="1" ht="22.8" customHeight="1">
      <c r="A433" s="12"/>
      <c r="B433" s="199"/>
      <c r="C433" s="200"/>
      <c r="D433" s="201" t="s">
        <v>71</v>
      </c>
      <c r="E433" s="213" t="s">
        <v>1159</v>
      </c>
      <c r="F433" s="213" t="s">
        <v>1160</v>
      </c>
      <c r="G433" s="200"/>
      <c r="H433" s="200"/>
      <c r="I433" s="203"/>
      <c r="J433" s="214">
        <f>BK433</f>
        <v>0</v>
      </c>
      <c r="K433" s="200"/>
      <c r="L433" s="205"/>
      <c r="M433" s="206"/>
      <c r="N433" s="207"/>
      <c r="O433" s="207"/>
      <c r="P433" s="208">
        <f>SUM(P434:P498)</f>
        <v>0</v>
      </c>
      <c r="Q433" s="207"/>
      <c r="R433" s="208">
        <f>SUM(R434:R498)</f>
        <v>0.066929950000000002</v>
      </c>
      <c r="S433" s="207"/>
      <c r="T433" s="209">
        <f>SUM(T434:T498)</f>
        <v>0.01381197</v>
      </c>
      <c r="U433" s="12"/>
      <c r="V433" s="12"/>
      <c r="W433" s="12"/>
      <c r="X433" s="12"/>
      <c r="Y433" s="12"/>
      <c r="Z433" s="12"/>
      <c r="AA433" s="12"/>
      <c r="AB433" s="12"/>
      <c r="AC433" s="12"/>
      <c r="AD433" s="12"/>
      <c r="AE433" s="12"/>
      <c r="AR433" s="210" t="s">
        <v>81</v>
      </c>
      <c r="AT433" s="211" t="s">
        <v>71</v>
      </c>
      <c r="AU433" s="211" t="s">
        <v>79</v>
      </c>
      <c r="AY433" s="210" t="s">
        <v>295</v>
      </c>
      <c r="BK433" s="212">
        <f>SUM(BK434:BK498)</f>
        <v>0</v>
      </c>
    </row>
    <row r="434" s="2" customFormat="1" ht="24.15" customHeight="1">
      <c r="A434" s="40"/>
      <c r="B434" s="41"/>
      <c r="C434" s="215" t="s">
        <v>1535</v>
      </c>
      <c r="D434" s="215" t="s">
        <v>298</v>
      </c>
      <c r="E434" s="216" t="s">
        <v>1639</v>
      </c>
      <c r="F434" s="217" t="s">
        <v>1640</v>
      </c>
      <c r="G434" s="218" t="s">
        <v>301</v>
      </c>
      <c r="H434" s="219">
        <v>21.530000000000001</v>
      </c>
      <c r="I434" s="220"/>
      <c r="J434" s="221">
        <f>ROUND(I434*H434,2)</f>
        <v>0</v>
      </c>
      <c r="K434" s="217" t="s">
        <v>302</v>
      </c>
      <c r="L434" s="46"/>
      <c r="M434" s="222" t="s">
        <v>21</v>
      </c>
      <c r="N434" s="223" t="s">
        <v>43</v>
      </c>
      <c r="O434" s="86"/>
      <c r="P434" s="224">
        <f>O434*H434</f>
        <v>0</v>
      </c>
      <c r="Q434" s="224">
        <v>0</v>
      </c>
      <c r="R434" s="224">
        <f>Q434*H434</f>
        <v>0</v>
      </c>
      <c r="S434" s="224">
        <v>0.00014999999999999999</v>
      </c>
      <c r="T434" s="225">
        <f>S434*H434</f>
        <v>0.0032294999999999997</v>
      </c>
      <c r="U434" s="40"/>
      <c r="V434" s="40"/>
      <c r="W434" s="40"/>
      <c r="X434" s="40"/>
      <c r="Y434" s="40"/>
      <c r="Z434" s="40"/>
      <c r="AA434" s="40"/>
      <c r="AB434" s="40"/>
      <c r="AC434" s="40"/>
      <c r="AD434" s="40"/>
      <c r="AE434" s="40"/>
      <c r="AR434" s="226" t="s">
        <v>373</v>
      </c>
      <c r="AT434" s="226" t="s">
        <v>298</v>
      </c>
      <c r="AU434" s="226" t="s">
        <v>81</v>
      </c>
      <c r="AY434" s="19" t="s">
        <v>295</v>
      </c>
      <c r="BE434" s="227">
        <f>IF(N434="základní",J434,0)</f>
        <v>0</v>
      </c>
      <c r="BF434" s="227">
        <f>IF(N434="snížená",J434,0)</f>
        <v>0</v>
      </c>
      <c r="BG434" s="227">
        <f>IF(N434="zákl. přenesená",J434,0)</f>
        <v>0</v>
      </c>
      <c r="BH434" s="227">
        <f>IF(N434="sníž. přenesená",J434,0)</f>
        <v>0</v>
      </c>
      <c r="BI434" s="227">
        <f>IF(N434="nulová",J434,0)</f>
        <v>0</v>
      </c>
      <c r="BJ434" s="19" t="s">
        <v>79</v>
      </c>
      <c r="BK434" s="227">
        <f>ROUND(I434*H434,2)</f>
        <v>0</v>
      </c>
      <c r="BL434" s="19" t="s">
        <v>373</v>
      </c>
      <c r="BM434" s="226" t="s">
        <v>2838</v>
      </c>
    </row>
    <row r="435" s="2" customFormat="1">
      <c r="A435" s="40"/>
      <c r="B435" s="41"/>
      <c r="C435" s="42"/>
      <c r="D435" s="228" t="s">
        <v>305</v>
      </c>
      <c r="E435" s="42"/>
      <c r="F435" s="229" t="s">
        <v>1642</v>
      </c>
      <c r="G435" s="42"/>
      <c r="H435" s="42"/>
      <c r="I435" s="230"/>
      <c r="J435" s="42"/>
      <c r="K435" s="42"/>
      <c r="L435" s="46"/>
      <c r="M435" s="231"/>
      <c r="N435" s="232"/>
      <c r="O435" s="86"/>
      <c r="P435" s="86"/>
      <c r="Q435" s="86"/>
      <c r="R435" s="86"/>
      <c r="S435" s="86"/>
      <c r="T435" s="87"/>
      <c r="U435" s="40"/>
      <c r="V435" s="40"/>
      <c r="W435" s="40"/>
      <c r="X435" s="40"/>
      <c r="Y435" s="40"/>
      <c r="Z435" s="40"/>
      <c r="AA435" s="40"/>
      <c r="AB435" s="40"/>
      <c r="AC435" s="40"/>
      <c r="AD435" s="40"/>
      <c r="AE435" s="40"/>
      <c r="AT435" s="19" t="s">
        <v>305</v>
      </c>
      <c r="AU435" s="19" t="s">
        <v>81</v>
      </c>
    </row>
    <row r="436" s="13" customFormat="1">
      <c r="A436" s="13"/>
      <c r="B436" s="233"/>
      <c r="C436" s="234"/>
      <c r="D436" s="235" t="s">
        <v>307</v>
      </c>
      <c r="E436" s="236" t="s">
        <v>21</v>
      </c>
      <c r="F436" s="237" t="s">
        <v>2510</v>
      </c>
      <c r="G436" s="234"/>
      <c r="H436" s="236" t="s">
        <v>21</v>
      </c>
      <c r="I436" s="238"/>
      <c r="J436" s="234"/>
      <c r="K436" s="234"/>
      <c r="L436" s="239"/>
      <c r="M436" s="240"/>
      <c r="N436" s="241"/>
      <c r="O436" s="241"/>
      <c r="P436" s="241"/>
      <c r="Q436" s="241"/>
      <c r="R436" s="241"/>
      <c r="S436" s="241"/>
      <c r="T436" s="242"/>
      <c r="U436" s="13"/>
      <c r="V436" s="13"/>
      <c r="W436" s="13"/>
      <c r="X436" s="13"/>
      <c r="Y436" s="13"/>
      <c r="Z436" s="13"/>
      <c r="AA436" s="13"/>
      <c r="AB436" s="13"/>
      <c r="AC436" s="13"/>
      <c r="AD436" s="13"/>
      <c r="AE436" s="13"/>
      <c r="AT436" s="243" t="s">
        <v>307</v>
      </c>
      <c r="AU436" s="243" t="s">
        <v>81</v>
      </c>
      <c r="AV436" s="13" t="s">
        <v>79</v>
      </c>
      <c r="AW436" s="13" t="s">
        <v>33</v>
      </c>
      <c r="AX436" s="13" t="s">
        <v>72</v>
      </c>
      <c r="AY436" s="243" t="s">
        <v>295</v>
      </c>
    </row>
    <row r="437" s="14" customFormat="1">
      <c r="A437" s="14"/>
      <c r="B437" s="244"/>
      <c r="C437" s="245"/>
      <c r="D437" s="235" t="s">
        <v>307</v>
      </c>
      <c r="E437" s="246" t="s">
        <v>21</v>
      </c>
      <c r="F437" s="247" t="s">
        <v>2531</v>
      </c>
      <c r="G437" s="245"/>
      <c r="H437" s="248">
        <v>2.9199999999999999</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307</v>
      </c>
      <c r="AU437" s="254" t="s">
        <v>81</v>
      </c>
      <c r="AV437" s="14" t="s">
        <v>81</v>
      </c>
      <c r="AW437" s="14" t="s">
        <v>33</v>
      </c>
      <c r="AX437" s="14" t="s">
        <v>72</v>
      </c>
      <c r="AY437" s="254" t="s">
        <v>295</v>
      </c>
    </row>
    <row r="438" s="14" customFormat="1">
      <c r="A438" s="14"/>
      <c r="B438" s="244"/>
      <c r="C438" s="245"/>
      <c r="D438" s="235" t="s">
        <v>307</v>
      </c>
      <c r="E438" s="246" t="s">
        <v>21</v>
      </c>
      <c r="F438" s="247" t="s">
        <v>2532</v>
      </c>
      <c r="G438" s="245"/>
      <c r="H438" s="248">
        <v>3.98</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307</v>
      </c>
      <c r="AU438" s="254" t="s">
        <v>81</v>
      </c>
      <c r="AV438" s="14" t="s">
        <v>81</v>
      </c>
      <c r="AW438" s="14" t="s">
        <v>33</v>
      </c>
      <c r="AX438" s="14" t="s">
        <v>72</v>
      </c>
      <c r="AY438" s="254" t="s">
        <v>295</v>
      </c>
    </row>
    <row r="439" s="14" customFormat="1">
      <c r="A439" s="14"/>
      <c r="B439" s="244"/>
      <c r="C439" s="245"/>
      <c r="D439" s="235" t="s">
        <v>307</v>
      </c>
      <c r="E439" s="246" t="s">
        <v>21</v>
      </c>
      <c r="F439" s="247" t="s">
        <v>2646</v>
      </c>
      <c r="G439" s="245"/>
      <c r="H439" s="248">
        <v>3.8700000000000001</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307</v>
      </c>
      <c r="AU439" s="254" t="s">
        <v>81</v>
      </c>
      <c r="AV439" s="14" t="s">
        <v>81</v>
      </c>
      <c r="AW439" s="14" t="s">
        <v>33</v>
      </c>
      <c r="AX439" s="14" t="s">
        <v>72</v>
      </c>
      <c r="AY439" s="254" t="s">
        <v>295</v>
      </c>
    </row>
    <row r="440" s="16" customFormat="1">
      <c r="A440" s="16"/>
      <c r="B440" s="270"/>
      <c r="C440" s="271"/>
      <c r="D440" s="235" t="s">
        <v>307</v>
      </c>
      <c r="E440" s="272" t="s">
        <v>21</v>
      </c>
      <c r="F440" s="273" t="s">
        <v>433</v>
      </c>
      <c r="G440" s="271"/>
      <c r="H440" s="274">
        <v>10.77</v>
      </c>
      <c r="I440" s="275"/>
      <c r="J440" s="271"/>
      <c r="K440" s="271"/>
      <c r="L440" s="276"/>
      <c r="M440" s="277"/>
      <c r="N440" s="278"/>
      <c r="O440" s="278"/>
      <c r="P440" s="278"/>
      <c r="Q440" s="278"/>
      <c r="R440" s="278"/>
      <c r="S440" s="278"/>
      <c r="T440" s="279"/>
      <c r="U440" s="16"/>
      <c r="V440" s="16"/>
      <c r="W440" s="16"/>
      <c r="X440" s="16"/>
      <c r="Y440" s="16"/>
      <c r="Z440" s="16"/>
      <c r="AA440" s="16"/>
      <c r="AB440" s="16"/>
      <c r="AC440" s="16"/>
      <c r="AD440" s="16"/>
      <c r="AE440" s="16"/>
      <c r="AT440" s="280" t="s">
        <v>307</v>
      </c>
      <c r="AU440" s="280" t="s">
        <v>81</v>
      </c>
      <c r="AV440" s="16" t="s">
        <v>92</v>
      </c>
      <c r="AW440" s="16" t="s">
        <v>33</v>
      </c>
      <c r="AX440" s="16" t="s">
        <v>72</v>
      </c>
      <c r="AY440" s="280" t="s">
        <v>295</v>
      </c>
    </row>
    <row r="441" s="13" customFormat="1">
      <c r="A441" s="13"/>
      <c r="B441" s="233"/>
      <c r="C441" s="234"/>
      <c r="D441" s="235" t="s">
        <v>307</v>
      </c>
      <c r="E441" s="236" t="s">
        <v>21</v>
      </c>
      <c r="F441" s="237" t="s">
        <v>1672</v>
      </c>
      <c r="G441" s="234"/>
      <c r="H441" s="236" t="s">
        <v>21</v>
      </c>
      <c r="I441" s="238"/>
      <c r="J441" s="234"/>
      <c r="K441" s="234"/>
      <c r="L441" s="239"/>
      <c r="M441" s="240"/>
      <c r="N441" s="241"/>
      <c r="O441" s="241"/>
      <c r="P441" s="241"/>
      <c r="Q441" s="241"/>
      <c r="R441" s="241"/>
      <c r="S441" s="241"/>
      <c r="T441" s="242"/>
      <c r="U441" s="13"/>
      <c r="V441" s="13"/>
      <c r="W441" s="13"/>
      <c r="X441" s="13"/>
      <c r="Y441" s="13"/>
      <c r="Z441" s="13"/>
      <c r="AA441" s="13"/>
      <c r="AB441" s="13"/>
      <c r="AC441" s="13"/>
      <c r="AD441" s="13"/>
      <c r="AE441" s="13"/>
      <c r="AT441" s="243" t="s">
        <v>307</v>
      </c>
      <c r="AU441" s="243" t="s">
        <v>81</v>
      </c>
      <c r="AV441" s="13" t="s">
        <v>79</v>
      </c>
      <c r="AW441" s="13" t="s">
        <v>33</v>
      </c>
      <c r="AX441" s="13" t="s">
        <v>72</v>
      </c>
      <c r="AY441" s="243" t="s">
        <v>295</v>
      </c>
    </row>
    <row r="442" s="13" customFormat="1">
      <c r="A442" s="13"/>
      <c r="B442" s="233"/>
      <c r="C442" s="234"/>
      <c r="D442" s="235" t="s">
        <v>307</v>
      </c>
      <c r="E442" s="236" t="s">
        <v>21</v>
      </c>
      <c r="F442" s="237" t="s">
        <v>2381</v>
      </c>
      <c r="G442" s="234"/>
      <c r="H442" s="236" t="s">
        <v>21</v>
      </c>
      <c r="I442" s="238"/>
      <c r="J442" s="234"/>
      <c r="K442" s="234"/>
      <c r="L442" s="239"/>
      <c r="M442" s="240"/>
      <c r="N442" s="241"/>
      <c r="O442" s="241"/>
      <c r="P442" s="241"/>
      <c r="Q442" s="241"/>
      <c r="R442" s="241"/>
      <c r="S442" s="241"/>
      <c r="T442" s="242"/>
      <c r="U442" s="13"/>
      <c r="V442" s="13"/>
      <c r="W442" s="13"/>
      <c r="X442" s="13"/>
      <c r="Y442" s="13"/>
      <c r="Z442" s="13"/>
      <c r="AA442" s="13"/>
      <c r="AB442" s="13"/>
      <c r="AC442" s="13"/>
      <c r="AD442" s="13"/>
      <c r="AE442" s="13"/>
      <c r="AT442" s="243" t="s">
        <v>307</v>
      </c>
      <c r="AU442" s="243" t="s">
        <v>81</v>
      </c>
      <c r="AV442" s="13" t="s">
        <v>79</v>
      </c>
      <c r="AW442" s="13" t="s">
        <v>33</v>
      </c>
      <c r="AX442" s="13" t="s">
        <v>72</v>
      </c>
      <c r="AY442" s="243" t="s">
        <v>295</v>
      </c>
    </row>
    <row r="443" s="14" customFormat="1">
      <c r="A443" s="14"/>
      <c r="B443" s="244"/>
      <c r="C443" s="245"/>
      <c r="D443" s="235" t="s">
        <v>307</v>
      </c>
      <c r="E443" s="246" t="s">
        <v>21</v>
      </c>
      <c r="F443" s="247" t="s">
        <v>2839</v>
      </c>
      <c r="G443" s="245"/>
      <c r="H443" s="248">
        <v>1.369</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307</v>
      </c>
      <c r="AU443" s="254" t="s">
        <v>81</v>
      </c>
      <c r="AV443" s="14" t="s">
        <v>81</v>
      </c>
      <c r="AW443" s="14" t="s">
        <v>33</v>
      </c>
      <c r="AX443" s="14" t="s">
        <v>72</v>
      </c>
      <c r="AY443" s="254" t="s">
        <v>295</v>
      </c>
    </row>
    <row r="444" s="13" customFormat="1">
      <c r="A444" s="13"/>
      <c r="B444" s="233"/>
      <c r="C444" s="234"/>
      <c r="D444" s="235" t="s">
        <v>307</v>
      </c>
      <c r="E444" s="236" t="s">
        <v>21</v>
      </c>
      <c r="F444" s="237" t="s">
        <v>2383</v>
      </c>
      <c r="G444" s="234"/>
      <c r="H444" s="236" t="s">
        <v>21</v>
      </c>
      <c r="I444" s="238"/>
      <c r="J444" s="234"/>
      <c r="K444" s="234"/>
      <c r="L444" s="239"/>
      <c r="M444" s="240"/>
      <c r="N444" s="241"/>
      <c r="O444" s="241"/>
      <c r="P444" s="241"/>
      <c r="Q444" s="241"/>
      <c r="R444" s="241"/>
      <c r="S444" s="241"/>
      <c r="T444" s="242"/>
      <c r="U444" s="13"/>
      <c r="V444" s="13"/>
      <c r="W444" s="13"/>
      <c r="X444" s="13"/>
      <c r="Y444" s="13"/>
      <c r="Z444" s="13"/>
      <c r="AA444" s="13"/>
      <c r="AB444" s="13"/>
      <c r="AC444" s="13"/>
      <c r="AD444" s="13"/>
      <c r="AE444" s="13"/>
      <c r="AT444" s="243" t="s">
        <v>307</v>
      </c>
      <c r="AU444" s="243" t="s">
        <v>81</v>
      </c>
      <c r="AV444" s="13" t="s">
        <v>79</v>
      </c>
      <c r="AW444" s="13" t="s">
        <v>33</v>
      </c>
      <c r="AX444" s="13" t="s">
        <v>72</v>
      </c>
      <c r="AY444" s="243" t="s">
        <v>295</v>
      </c>
    </row>
    <row r="445" s="14" customFormat="1">
      <c r="A445" s="14"/>
      <c r="B445" s="244"/>
      <c r="C445" s="245"/>
      <c r="D445" s="235" t="s">
        <v>307</v>
      </c>
      <c r="E445" s="246" t="s">
        <v>21</v>
      </c>
      <c r="F445" s="247" t="s">
        <v>2648</v>
      </c>
      <c r="G445" s="245"/>
      <c r="H445" s="248">
        <v>9.173</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307</v>
      </c>
      <c r="AU445" s="254" t="s">
        <v>81</v>
      </c>
      <c r="AV445" s="14" t="s">
        <v>81</v>
      </c>
      <c r="AW445" s="14" t="s">
        <v>33</v>
      </c>
      <c r="AX445" s="14" t="s">
        <v>72</v>
      </c>
      <c r="AY445" s="254" t="s">
        <v>295</v>
      </c>
    </row>
    <row r="446" s="14" customFormat="1">
      <c r="A446" s="14"/>
      <c r="B446" s="244"/>
      <c r="C446" s="245"/>
      <c r="D446" s="235" t="s">
        <v>307</v>
      </c>
      <c r="E446" s="246" t="s">
        <v>21</v>
      </c>
      <c r="F446" s="247" t="s">
        <v>2649</v>
      </c>
      <c r="G446" s="245"/>
      <c r="H446" s="248">
        <v>0.218</v>
      </c>
      <c r="I446" s="249"/>
      <c r="J446" s="245"/>
      <c r="K446" s="245"/>
      <c r="L446" s="250"/>
      <c r="M446" s="251"/>
      <c r="N446" s="252"/>
      <c r="O446" s="252"/>
      <c r="P446" s="252"/>
      <c r="Q446" s="252"/>
      <c r="R446" s="252"/>
      <c r="S446" s="252"/>
      <c r="T446" s="253"/>
      <c r="U446" s="14"/>
      <c r="V446" s="14"/>
      <c r="W446" s="14"/>
      <c r="X446" s="14"/>
      <c r="Y446" s="14"/>
      <c r="Z446" s="14"/>
      <c r="AA446" s="14"/>
      <c r="AB446" s="14"/>
      <c r="AC446" s="14"/>
      <c r="AD446" s="14"/>
      <c r="AE446" s="14"/>
      <c r="AT446" s="254" t="s">
        <v>307</v>
      </c>
      <c r="AU446" s="254" t="s">
        <v>81</v>
      </c>
      <c r="AV446" s="14" t="s">
        <v>81</v>
      </c>
      <c r="AW446" s="14" t="s">
        <v>33</v>
      </c>
      <c r="AX446" s="14" t="s">
        <v>72</v>
      </c>
      <c r="AY446" s="254" t="s">
        <v>295</v>
      </c>
    </row>
    <row r="447" s="16" customFormat="1">
      <c r="A447" s="16"/>
      <c r="B447" s="270"/>
      <c r="C447" s="271"/>
      <c r="D447" s="235" t="s">
        <v>307</v>
      </c>
      <c r="E447" s="272" t="s">
        <v>21</v>
      </c>
      <c r="F447" s="273" t="s">
        <v>433</v>
      </c>
      <c r="G447" s="271"/>
      <c r="H447" s="274">
        <v>10.76</v>
      </c>
      <c r="I447" s="275"/>
      <c r="J447" s="271"/>
      <c r="K447" s="271"/>
      <c r="L447" s="276"/>
      <c r="M447" s="277"/>
      <c r="N447" s="278"/>
      <c r="O447" s="278"/>
      <c r="P447" s="278"/>
      <c r="Q447" s="278"/>
      <c r="R447" s="278"/>
      <c r="S447" s="278"/>
      <c r="T447" s="279"/>
      <c r="U447" s="16"/>
      <c r="V447" s="16"/>
      <c r="W447" s="16"/>
      <c r="X447" s="16"/>
      <c r="Y447" s="16"/>
      <c r="Z447" s="16"/>
      <c r="AA447" s="16"/>
      <c r="AB447" s="16"/>
      <c r="AC447" s="16"/>
      <c r="AD447" s="16"/>
      <c r="AE447" s="16"/>
      <c r="AT447" s="280" t="s">
        <v>307</v>
      </c>
      <c r="AU447" s="280" t="s">
        <v>81</v>
      </c>
      <c r="AV447" s="16" t="s">
        <v>92</v>
      </c>
      <c r="AW447" s="16" t="s">
        <v>33</v>
      </c>
      <c r="AX447" s="16" t="s">
        <v>72</v>
      </c>
      <c r="AY447" s="280" t="s">
        <v>295</v>
      </c>
    </row>
    <row r="448" s="15" customFormat="1">
      <c r="A448" s="15"/>
      <c r="B448" s="255"/>
      <c r="C448" s="256"/>
      <c r="D448" s="235" t="s">
        <v>307</v>
      </c>
      <c r="E448" s="257" t="s">
        <v>21</v>
      </c>
      <c r="F448" s="258" t="s">
        <v>312</v>
      </c>
      <c r="G448" s="256"/>
      <c r="H448" s="259">
        <v>21.530000000000001</v>
      </c>
      <c r="I448" s="260"/>
      <c r="J448" s="256"/>
      <c r="K448" s="256"/>
      <c r="L448" s="261"/>
      <c r="M448" s="262"/>
      <c r="N448" s="263"/>
      <c r="O448" s="263"/>
      <c r="P448" s="263"/>
      <c r="Q448" s="263"/>
      <c r="R448" s="263"/>
      <c r="S448" s="263"/>
      <c r="T448" s="264"/>
      <c r="U448" s="15"/>
      <c r="V448" s="15"/>
      <c r="W448" s="15"/>
      <c r="X448" s="15"/>
      <c r="Y448" s="15"/>
      <c r="Z448" s="15"/>
      <c r="AA448" s="15"/>
      <c r="AB448" s="15"/>
      <c r="AC448" s="15"/>
      <c r="AD448" s="15"/>
      <c r="AE448" s="15"/>
      <c r="AT448" s="265" t="s">
        <v>307</v>
      </c>
      <c r="AU448" s="265" t="s">
        <v>81</v>
      </c>
      <c r="AV448" s="15" t="s">
        <v>303</v>
      </c>
      <c r="AW448" s="15" t="s">
        <v>33</v>
      </c>
      <c r="AX448" s="15" t="s">
        <v>79</v>
      </c>
      <c r="AY448" s="265" t="s">
        <v>295</v>
      </c>
    </row>
    <row r="449" s="2" customFormat="1" ht="16.5" customHeight="1">
      <c r="A449" s="40"/>
      <c r="B449" s="41"/>
      <c r="C449" s="215" t="s">
        <v>1540</v>
      </c>
      <c r="D449" s="215" t="s">
        <v>298</v>
      </c>
      <c r="E449" s="216" t="s">
        <v>1644</v>
      </c>
      <c r="F449" s="217" t="s">
        <v>1645</v>
      </c>
      <c r="G449" s="218" t="s">
        <v>301</v>
      </c>
      <c r="H449" s="219">
        <v>34.137</v>
      </c>
      <c r="I449" s="220"/>
      <c r="J449" s="221">
        <f>ROUND(I449*H449,2)</f>
        <v>0</v>
      </c>
      <c r="K449" s="217" t="s">
        <v>302</v>
      </c>
      <c r="L449" s="46"/>
      <c r="M449" s="222" t="s">
        <v>21</v>
      </c>
      <c r="N449" s="223" t="s">
        <v>43</v>
      </c>
      <c r="O449" s="86"/>
      <c r="P449" s="224">
        <f>O449*H449</f>
        <v>0</v>
      </c>
      <c r="Q449" s="224">
        <v>0.001</v>
      </c>
      <c r="R449" s="224">
        <f>Q449*H449</f>
        <v>0.034137000000000001</v>
      </c>
      <c r="S449" s="224">
        <v>0.00031</v>
      </c>
      <c r="T449" s="225">
        <f>S449*H449</f>
        <v>0.01058247</v>
      </c>
      <c r="U449" s="40"/>
      <c r="V449" s="40"/>
      <c r="W449" s="40"/>
      <c r="X449" s="40"/>
      <c r="Y449" s="40"/>
      <c r="Z449" s="40"/>
      <c r="AA449" s="40"/>
      <c r="AB449" s="40"/>
      <c r="AC449" s="40"/>
      <c r="AD449" s="40"/>
      <c r="AE449" s="40"/>
      <c r="AR449" s="226" t="s">
        <v>373</v>
      </c>
      <c r="AT449" s="226" t="s">
        <v>298</v>
      </c>
      <c r="AU449" s="226" t="s">
        <v>81</v>
      </c>
      <c r="AY449" s="19" t="s">
        <v>295</v>
      </c>
      <c r="BE449" s="227">
        <f>IF(N449="základní",J449,0)</f>
        <v>0</v>
      </c>
      <c r="BF449" s="227">
        <f>IF(N449="snížená",J449,0)</f>
        <v>0</v>
      </c>
      <c r="BG449" s="227">
        <f>IF(N449="zákl. přenesená",J449,0)</f>
        <v>0</v>
      </c>
      <c r="BH449" s="227">
        <f>IF(N449="sníž. přenesená",J449,0)</f>
        <v>0</v>
      </c>
      <c r="BI449" s="227">
        <f>IF(N449="nulová",J449,0)</f>
        <v>0</v>
      </c>
      <c r="BJ449" s="19" t="s">
        <v>79</v>
      </c>
      <c r="BK449" s="227">
        <f>ROUND(I449*H449,2)</f>
        <v>0</v>
      </c>
      <c r="BL449" s="19" t="s">
        <v>373</v>
      </c>
      <c r="BM449" s="226" t="s">
        <v>2840</v>
      </c>
    </row>
    <row r="450" s="2" customFormat="1">
      <c r="A450" s="40"/>
      <c r="B450" s="41"/>
      <c r="C450" s="42"/>
      <c r="D450" s="228" t="s">
        <v>305</v>
      </c>
      <c r="E450" s="42"/>
      <c r="F450" s="229" t="s">
        <v>1647</v>
      </c>
      <c r="G450" s="42"/>
      <c r="H450" s="42"/>
      <c r="I450" s="230"/>
      <c r="J450" s="42"/>
      <c r="K450" s="42"/>
      <c r="L450" s="46"/>
      <c r="M450" s="231"/>
      <c r="N450" s="232"/>
      <c r="O450" s="86"/>
      <c r="P450" s="86"/>
      <c r="Q450" s="86"/>
      <c r="R450" s="86"/>
      <c r="S450" s="86"/>
      <c r="T450" s="87"/>
      <c r="U450" s="40"/>
      <c r="V450" s="40"/>
      <c r="W450" s="40"/>
      <c r="X450" s="40"/>
      <c r="Y450" s="40"/>
      <c r="Z450" s="40"/>
      <c r="AA450" s="40"/>
      <c r="AB450" s="40"/>
      <c r="AC450" s="40"/>
      <c r="AD450" s="40"/>
      <c r="AE450" s="40"/>
      <c r="AT450" s="19" t="s">
        <v>305</v>
      </c>
      <c r="AU450" s="19" t="s">
        <v>81</v>
      </c>
    </row>
    <row r="451" s="13" customFormat="1">
      <c r="A451" s="13"/>
      <c r="B451" s="233"/>
      <c r="C451" s="234"/>
      <c r="D451" s="235" t="s">
        <v>307</v>
      </c>
      <c r="E451" s="236" t="s">
        <v>21</v>
      </c>
      <c r="F451" s="237" t="s">
        <v>2510</v>
      </c>
      <c r="G451" s="234"/>
      <c r="H451" s="236" t="s">
        <v>21</v>
      </c>
      <c r="I451" s="238"/>
      <c r="J451" s="234"/>
      <c r="K451" s="234"/>
      <c r="L451" s="239"/>
      <c r="M451" s="240"/>
      <c r="N451" s="241"/>
      <c r="O451" s="241"/>
      <c r="P451" s="241"/>
      <c r="Q451" s="241"/>
      <c r="R451" s="241"/>
      <c r="S451" s="241"/>
      <c r="T451" s="242"/>
      <c r="U451" s="13"/>
      <c r="V451" s="13"/>
      <c r="W451" s="13"/>
      <c r="X451" s="13"/>
      <c r="Y451" s="13"/>
      <c r="Z451" s="13"/>
      <c r="AA451" s="13"/>
      <c r="AB451" s="13"/>
      <c r="AC451" s="13"/>
      <c r="AD451" s="13"/>
      <c r="AE451" s="13"/>
      <c r="AT451" s="243" t="s">
        <v>307</v>
      </c>
      <c r="AU451" s="243" t="s">
        <v>81</v>
      </c>
      <c r="AV451" s="13" t="s">
        <v>79</v>
      </c>
      <c r="AW451" s="13" t="s">
        <v>33</v>
      </c>
      <c r="AX451" s="13" t="s">
        <v>72</v>
      </c>
      <c r="AY451" s="243" t="s">
        <v>295</v>
      </c>
    </row>
    <row r="452" s="14" customFormat="1">
      <c r="A452" s="14"/>
      <c r="B452" s="244"/>
      <c r="C452" s="245"/>
      <c r="D452" s="235" t="s">
        <v>307</v>
      </c>
      <c r="E452" s="246" t="s">
        <v>21</v>
      </c>
      <c r="F452" s="247" t="s">
        <v>2651</v>
      </c>
      <c r="G452" s="245"/>
      <c r="H452" s="248">
        <v>9.0299999999999994</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307</v>
      </c>
      <c r="AU452" s="254" t="s">
        <v>81</v>
      </c>
      <c r="AV452" s="14" t="s">
        <v>81</v>
      </c>
      <c r="AW452" s="14" t="s">
        <v>33</v>
      </c>
      <c r="AX452" s="14" t="s">
        <v>72</v>
      </c>
      <c r="AY452" s="254" t="s">
        <v>295</v>
      </c>
    </row>
    <row r="453" s="16" customFormat="1">
      <c r="A453" s="16"/>
      <c r="B453" s="270"/>
      <c r="C453" s="271"/>
      <c r="D453" s="235" t="s">
        <v>307</v>
      </c>
      <c r="E453" s="272" t="s">
        <v>21</v>
      </c>
      <c r="F453" s="273" t="s">
        <v>433</v>
      </c>
      <c r="G453" s="271"/>
      <c r="H453" s="274">
        <v>9.0299999999999994</v>
      </c>
      <c r="I453" s="275"/>
      <c r="J453" s="271"/>
      <c r="K453" s="271"/>
      <c r="L453" s="276"/>
      <c r="M453" s="277"/>
      <c r="N453" s="278"/>
      <c r="O453" s="278"/>
      <c r="P453" s="278"/>
      <c r="Q453" s="278"/>
      <c r="R453" s="278"/>
      <c r="S453" s="278"/>
      <c r="T453" s="279"/>
      <c r="U453" s="16"/>
      <c r="V453" s="16"/>
      <c r="W453" s="16"/>
      <c r="X453" s="16"/>
      <c r="Y453" s="16"/>
      <c r="Z453" s="16"/>
      <c r="AA453" s="16"/>
      <c r="AB453" s="16"/>
      <c r="AC453" s="16"/>
      <c r="AD453" s="16"/>
      <c r="AE453" s="16"/>
      <c r="AT453" s="280" t="s">
        <v>307</v>
      </c>
      <c r="AU453" s="280" t="s">
        <v>81</v>
      </c>
      <c r="AV453" s="16" t="s">
        <v>92</v>
      </c>
      <c r="AW453" s="16" t="s">
        <v>33</v>
      </c>
      <c r="AX453" s="16" t="s">
        <v>72</v>
      </c>
      <c r="AY453" s="280" t="s">
        <v>295</v>
      </c>
    </row>
    <row r="454" s="13" customFormat="1">
      <c r="A454" s="13"/>
      <c r="B454" s="233"/>
      <c r="C454" s="234"/>
      <c r="D454" s="235" t="s">
        <v>307</v>
      </c>
      <c r="E454" s="236" t="s">
        <v>21</v>
      </c>
      <c r="F454" s="237" t="s">
        <v>1672</v>
      </c>
      <c r="G454" s="234"/>
      <c r="H454" s="236" t="s">
        <v>21</v>
      </c>
      <c r="I454" s="238"/>
      <c r="J454" s="234"/>
      <c r="K454" s="234"/>
      <c r="L454" s="239"/>
      <c r="M454" s="240"/>
      <c r="N454" s="241"/>
      <c r="O454" s="241"/>
      <c r="P454" s="241"/>
      <c r="Q454" s="241"/>
      <c r="R454" s="241"/>
      <c r="S454" s="241"/>
      <c r="T454" s="242"/>
      <c r="U454" s="13"/>
      <c r="V454" s="13"/>
      <c r="W454" s="13"/>
      <c r="X454" s="13"/>
      <c r="Y454" s="13"/>
      <c r="Z454" s="13"/>
      <c r="AA454" s="13"/>
      <c r="AB454" s="13"/>
      <c r="AC454" s="13"/>
      <c r="AD454" s="13"/>
      <c r="AE454" s="13"/>
      <c r="AT454" s="243" t="s">
        <v>307</v>
      </c>
      <c r="AU454" s="243" t="s">
        <v>81</v>
      </c>
      <c r="AV454" s="13" t="s">
        <v>79</v>
      </c>
      <c r="AW454" s="13" t="s">
        <v>33</v>
      </c>
      <c r="AX454" s="13" t="s">
        <v>72</v>
      </c>
      <c r="AY454" s="243" t="s">
        <v>295</v>
      </c>
    </row>
    <row r="455" s="13" customFormat="1">
      <c r="A455" s="13"/>
      <c r="B455" s="233"/>
      <c r="C455" s="234"/>
      <c r="D455" s="235" t="s">
        <v>307</v>
      </c>
      <c r="E455" s="236" t="s">
        <v>21</v>
      </c>
      <c r="F455" s="237" t="s">
        <v>2381</v>
      </c>
      <c r="G455" s="234"/>
      <c r="H455" s="236" t="s">
        <v>21</v>
      </c>
      <c r="I455" s="238"/>
      <c r="J455" s="234"/>
      <c r="K455" s="234"/>
      <c r="L455" s="239"/>
      <c r="M455" s="240"/>
      <c r="N455" s="241"/>
      <c r="O455" s="241"/>
      <c r="P455" s="241"/>
      <c r="Q455" s="241"/>
      <c r="R455" s="241"/>
      <c r="S455" s="241"/>
      <c r="T455" s="242"/>
      <c r="U455" s="13"/>
      <c r="V455" s="13"/>
      <c r="W455" s="13"/>
      <c r="X455" s="13"/>
      <c r="Y455" s="13"/>
      <c r="Z455" s="13"/>
      <c r="AA455" s="13"/>
      <c r="AB455" s="13"/>
      <c r="AC455" s="13"/>
      <c r="AD455" s="13"/>
      <c r="AE455" s="13"/>
      <c r="AT455" s="243" t="s">
        <v>307</v>
      </c>
      <c r="AU455" s="243" t="s">
        <v>81</v>
      </c>
      <c r="AV455" s="13" t="s">
        <v>79</v>
      </c>
      <c r="AW455" s="13" t="s">
        <v>33</v>
      </c>
      <c r="AX455" s="13" t="s">
        <v>72</v>
      </c>
      <c r="AY455" s="243" t="s">
        <v>295</v>
      </c>
    </row>
    <row r="456" s="14" customFormat="1">
      <c r="A456" s="14"/>
      <c r="B456" s="244"/>
      <c r="C456" s="245"/>
      <c r="D456" s="235" t="s">
        <v>307</v>
      </c>
      <c r="E456" s="246" t="s">
        <v>21</v>
      </c>
      <c r="F456" s="247" t="s">
        <v>2841</v>
      </c>
      <c r="G456" s="245"/>
      <c r="H456" s="248">
        <v>3.1949999999999998</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307</v>
      </c>
      <c r="AU456" s="254" t="s">
        <v>81</v>
      </c>
      <c r="AV456" s="14" t="s">
        <v>81</v>
      </c>
      <c r="AW456" s="14" t="s">
        <v>33</v>
      </c>
      <c r="AX456" s="14" t="s">
        <v>72</v>
      </c>
      <c r="AY456" s="254" t="s">
        <v>295</v>
      </c>
    </row>
    <row r="457" s="13" customFormat="1">
      <c r="A457" s="13"/>
      <c r="B457" s="233"/>
      <c r="C457" s="234"/>
      <c r="D457" s="235" t="s">
        <v>307</v>
      </c>
      <c r="E457" s="236" t="s">
        <v>21</v>
      </c>
      <c r="F457" s="237" t="s">
        <v>2383</v>
      </c>
      <c r="G457" s="234"/>
      <c r="H457" s="236" t="s">
        <v>21</v>
      </c>
      <c r="I457" s="238"/>
      <c r="J457" s="234"/>
      <c r="K457" s="234"/>
      <c r="L457" s="239"/>
      <c r="M457" s="240"/>
      <c r="N457" s="241"/>
      <c r="O457" s="241"/>
      <c r="P457" s="241"/>
      <c r="Q457" s="241"/>
      <c r="R457" s="241"/>
      <c r="S457" s="241"/>
      <c r="T457" s="242"/>
      <c r="U457" s="13"/>
      <c r="V457" s="13"/>
      <c r="W457" s="13"/>
      <c r="X457" s="13"/>
      <c r="Y457" s="13"/>
      <c r="Z457" s="13"/>
      <c r="AA457" s="13"/>
      <c r="AB457" s="13"/>
      <c r="AC457" s="13"/>
      <c r="AD457" s="13"/>
      <c r="AE457" s="13"/>
      <c r="AT457" s="243" t="s">
        <v>307</v>
      </c>
      <c r="AU457" s="243" t="s">
        <v>81</v>
      </c>
      <c r="AV457" s="13" t="s">
        <v>79</v>
      </c>
      <c r="AW457" s="13" t="s">
        <v>33</v>
      </c>
      <c r="AX457" s="13" t="s">
        <v>72</v>
      </c>
      <c r="AY457" s="243" t="s">
        <v>295</v>
      </c>
    </row>
    <row r="458" s="14" customFormat="1">
      <c r="A458" s="14"/>
      <c r="B458" s="244"/>
      <c r="C458" s="245"/>
      <c r="D458" s="235" t="s">
        <v>307</v>
      </c>
      <c r="E458" s="246" t="s">
        <v>21</v>
      </c>
      <c r="F458" s="247" t="s">
        <v>2653</v>
      </c>
      <c r="G458" s="245"/>
      <c r="H458" s="248">
        <v>21.404</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307</v>
      </c>
      <c r="AU458" s="254" t="s">
        <v>81</v>
      </c>
      <c r="AV458" s="14" t="s">
        <v>81</v>
      </c>
      <c r="AW458" s="14" t="s">
        <v>33</v>
      </c>
      <c r="AX458" s="14" t="s">
        <v>72</v>
      </c>
      <c r="AY458" s="254" t="s">
        <v>295</v>
      </c>
    </row>
    <row r="459" s="14" customFormat="1">
      <c r="A459" s="14"/>
      <c r="B459" s="244"/>
      <c r="C459" s="245"/>
      <c r="D459" s="235" t="s">
        <v>307</v>
      </c>
      <c r="E459" s="246" t="s">
        <v>21</v>
      </c>
      <c r="F459" s="247" t="s">
        <v>2654</v>
      </c>
      <c r="G459" s="245"/>
      <c r="H459" s="248">
        <v>0.50800000000000001</v>
      </c>
      <c r="I459" s="249"/>
      <c r="J459" s="245"/>
      <c r="K459" s="245"/>
      <c r="L459" s="250"/>
      <c r="M459" s="251"/>
      <c r="N459" s="252"/>
      <c r="O459" s="252"/>
      <c r="P459" s="252"/>
      <c r="Q459" s="252"/>
      <c r="R459" s="252"/>
      <c r="S459" s="252"/>
      <c r="T459" s="253"/>
      <c r="U459" s="14"/>
      <c r="V459" s="14"/>
      <c r="W459" s="14"/>
      <c r="X459" s="14"/>
      <c r="Y459" s="14"/>
      <c r="Z459" s="14"/>
      <c r="AA459" s="14"/>
      <c r="AB459" s="14"/>
      <c r="AC459" s="14"/>
      <c r="AD459" s="14"/>
      <c r="AE459" s="14"/>
      <c r="AT459" s="254" t="s">
        <v>307</v>
      </c>
      <c r="AU459" s="254" t="s">
        <v>81</v>
      </c>
      <c r="AV459" s="14" t="s">
        <v>81</v>
      </c>
      <c r="AW459" s="14" t="s">
        <v>33</v>
      </c>
      <c r="AX459" s="14" t="s">
        <v>72</v>
      </c>
      <c r="AY459" s="254" t="s">
        <v>295</v>
      </c>
    </row>
    <row r="460" s="16" customFormat="1">
      <c r="A460" s="16"/>
      <c r="B460" s="270"/>
      <c r="C460" s="271"/>
      <c r="D460" s="235" t="s">
        <v>307</v>
      </c>
      <c r="E460" s="272" t="s">
        <v>21</v>
      </c>
      <c r="F460" s="273" t="s">
        <v>433</v>
      </c>
      <c r="G460" s="271"/>
      <c r="H460" s="274">
        <v>25.106999999999999</v>
      </c>
      <c r="I460" s="275"/>
      <c r="J460" s="271"/>
      <c r="K460" s="271"/>
      <c r="L460" s="276"/>
      <c r="M460" s="277"/>
      <c r="N460" s="278"/>
      <c r="O460" s="278"/>
      <c r="P460" s="278"/>
      <c r="Q460" s="278"/>
      <c r="R460" s="278"/>
      <c r="S460" s="278"/>
      <c r="T460" s="279"/>
      <c r="U460" s="16"/>
      <c r="V460" s="16"/>
      <c r="W460" s="16"/>
      <c r="X460" s="16"/>
      <c r="Y460" s="16"/>
      <c r="Z460" s="16"/>
      <c r="AA460" s="16"/>
      <c r="AB460" s="16"/>
      <c r="AC460" s="16"/>
      <c r="AD460" s="16"/>
      <c r="AE460" s="16"/>
      <c r="AT460" s="280" t="s">
        <v>307</v>
      </c>
      <c r="AU460" s="280" t="s">
        <v>81</v>
      </c>
      <c r="AV460" s="16" t="s">
        <v>92</v>
      </c>
      <c r="AW460" s="16" t="s">
        <v>33</v>
      </c>
      <c r="AX460" s="16" t="s">
        <v>72</v>
      </c>
      <c r="AY460" s="280" t="s">
        <v>295</v>
      </c>
    </row>
    <row r="461" s="15" customFormat="1">
      <c r="A461" s="15"/>
      <c r="B461" s="255"/>
      <c r="C461" s="256"/>
      <c r="D461" s="235" t="s">
        <v>307</v>
      </c>
      <c r="E461" s="257" t="s">
        <v>21</v>
      </c>
      <c r="F461" s="258" t="s">
        <v>312</v>
      </c>
      <c r="G461" s="256"/>
      <c r="H461" s="259">
        <v>34.137</v>
      </c>
      <c r="I461" s="260"/>
      <c r="J461" s="256"/>
      <c r="K461" s="256"/>
      <c r="L461" s="261"/>
      <c r="M461" s="262"/>
      <c r="N461" s="263"/>
      <c r="O461" s="263"/>
      <c r="P461" s="263"/>
      <c r="Q461" s="263"/>
      <c r="R461" s="263"/>
      <c r="S461" s="263"/>
      <c r="T461" s="264"/>
      <c r="U461" s="15"/>
      <c r="V461" s="15"/>
      <c r="W461" s="15"/>
      <c r="X461" s="15"/>
      <c r="Y461" s="15"/>
      <c r="Z461" s="15"/>
      <c r="AA461" s="15"/>
      <c r="AB461" s="15"/>
      <c r="AC461" s="15"/>
      <c r="AD461" s="15"/>
      <c r="AE461" s="15"/>
      <c r="AT461" s="265" t="s">
        <v>307</v>
      </c>
      <c r="AU461" s="265" t="s">
        <v>81</v>
      </c>
      <c r="AV461" s="15" t="s">
        <v>303</v>
      </c>
      <c r="AW461" s="15" t="s">
        <v>33</v>
      </c>
      <c r="AX461" s="15" t="s">
        <v>79</v>
      </c>
      <c r="AY461" s="265" t="s">
        <v>295</v>
      </c>
    </row>
    <row r="462" s="2" customFormat="1" ht="44.25" customHeight="1">
      <c r="A462" s="40"/>
      <c r="B462" s="41"/>
      <c r="C462" s="215" t="s">
        <v>1545</v>
      </c>
      <c r="D462" s="215" t="s">
        <v>298</v>
      </c>
      <c r="E462" s="216" t="s">
        <v>1659</v>
      </c>
      <c r="F462" s="217" t="s">
        <v>1660</v>
      </c>
      <c r="G462" s="218" t="s">
        <v>301</v>
      </c>
      <c r="H462" s="219">
        <v>3.8999999999999999</v>
      </c>
      <c r="I462" s="220"/>
      <c r="J462" s="221">
        <f>ROUND(I462*H462,2)</f>
        <v>0</v>
      </c>
      <c r="K462" s="217" t="s">
        <v>302</v>
      </c>
      <c r="L462" s="46"/>
      <c r="M462" s="222" t="s">
        <v>21</v>
      </c>
      <c r="N462" s="223" t="s">
        <v>43</v>
      </c>
      <c r="O462" s="86"/>
      <c r="P462" s="224">
        <f>O462*H462</f>
        <v>0</v>
      </c>
      <c r="Q462" s="224">
        <v>0</v>
      </c>
      <c r="R462" s="224">
        <f>Q462*H462</f>
        <v>0</v>
      </c>
      <c r="S462" s="224">
        <v>0</v>
      </c>
      <c r="T462" s="225">
        <f>S462*H462</f>
        <v>0</v>
      </c>
      <c r="U462" s="40"/>
      <c r="V462" s="40"/>
      <c r="W462" s="40"/>
      <c r="X462" s="40"/>
      <c r="Y462" s="40"/>
      <c r="Z462" s="40"/>
      <c r="AA462" s="40"/>
      <c r="AB462" s="40"/>
      <c r="AC462" s="40"/>
      <c r="AD462" s="40"/>
      <c r="AE462" s="40"/>
      <c r="AR462" s="226" t="s">
        <v>373</v>
      </c>
      <c r="AT462" s="226" t="s">
        <v>298</v>
      </c>
      <c r="AU462" s="226" t="s">
        <v>81</v>
      </c>
      <c r="AY462" s="19" t="s">
        <v>295</v>
      </c>
      <c r="BE462" s="227">
        <f>IF(N462="základní",J462,0)</f>
        <v>0</v>
      </c>
      <c r="BF462" s="227">
        <f>IF(N462="snížená",J462,0)</f>
        <v>0</v>
      </c>
      <c r="BG462" s="227">
        <f>IF(N462="zákl. přenesená",J462,0)</f>
        <v>0</v>
      </c>
      <c r="BH462" s="227">
        <f>IF(N462="sníž. přenesená",J462,0)</f>
        <v>0</v>
      </c>
      <c r="BI462" s="227">
        <f>IF(N462="nulová",J462,0)</f>
        <v>0</v>
      </c>
      <c r="BJ462" s="19" t="s">
        <v>79</v>
      </c>
      <c r="BK462" s="227">
        <f>ROUND(I462*H462,2)</f>
        <v>0</v>
      </c>
      <c r="BL462" s="19" t="s">
        <v>373</v>
      </c>
      <c r="BM462" s="226" t="s">
        <v>2842</v>
      </c>
    </row>
    <row r="463" s="2" customFormat="1">
      <c r="A463" s="40"/>
      <c r="B463" s="41"/>
      <c r="C463" s="42"/>
      <c r="D463" s="228" t="s">
        <v>305</v>
      </c>
      <c r="E463" s="42"/>
      <c r="F463" s="229" t="s">
        <v>1662</v>
      </c>
      <c r="G463" s="42"/>
      <c r="H463" s="42"/>
      <c r="I463" s="230"/>
      <c r="J463" s="42"/>
      <c r="K463" s="42"/>
      <c r="L463" s="46"/>
      <c r="M463" s="231"/>
      <c r="N463" s="232"/>
      <c r="O463" s="86"/>
      <c r="P463" s="86"/>
      <c r="Q463" s="86"/>
      <c r="R463" s="86"/>
      <c r="S463" s="86"/>
      <c r="T463" s="87"/>
      <c r="U463" s="40"/>
      <c r="V463" s="40"/>
      <c r="W463" s="40"/>
      <c r="X463" s="40"/>
      <c r="Y463" s="40"/>
      <c r="Z463" s="40"/>
      <c r="AA463" s="40"/>
      <c r="AB463" s="40"/>
      <c r="AC463" s="40"/>
      <c r="AD463" s="40"/>
      <c r="AE463" s="40"/>
      <c r="AT463" s="19" t="s">
        <v>305</v>
      </c>
      <c r="AU463" s="19" t="s">
        <v>81</v>
      </c>
    </row>
    <row r="464" s="14" customFormat="1">
      <c r="A464" s="14"/>
      <c r="B464" s="244"/>
      <c r="C464" s="245"/>
      <c r="D464" s="235" t="s">
        <v>307</v>
      </c>
      <c r="E464" s="246" t="s">
        <v>21</v>
      </c>
      <c r="F464" s="247" t="s">
        <v>2387</v>
      </c>
      <c r="G464" s="245"/>
      <c r="H464" s="248">
        <v>2.25</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307</v>
      </c>
      <c r="AU464" s="254" t="s">
        <v>81</v>
      </c>
      <c r="AV464" s="14" t="s">
        <v>81</v>
      </c>
      <c r="AW464" s="14" t="s">
        <v>33</v>
      </c>
      <c r="AX464" s="14" t="s">
        <v>72</v>
      </c>
      <c r="AY464" s="254" t="s">
        <v>295</v>
      </c>
    </row>
    <row r="465" s="14" customFormat="1">
      <c r="A465" s="14"/>
      <c r="B465" s="244"/>
      <c r="C465" s="245"/>
      <c r="D465" s="235" t="s">
        <v>307</v>
      </c>
      <c r="E465" s="246" t="s">
        <v>21</v>
      </c>
      <c r="F465" s="247" t="s">
        <v>2388</v>
      </c>
      <c r="G465" s="245"/>
      <c r="H465" s="248">
        <v>1.6499999999999999</v>
      </c>
      <c r="I465" s="249"/>
      <c r="J465" s="245"/>
      <c r="K465" s="245"/>
      <c r="L465" s="250"/>
      <c r="M465" s="251"/>
      <c r="N465" s="252"/>
      <c r="O465" s="252"/>
      <c r="P465" s="252"/>
      <c r="Q465" s="252"/>
      <c r="R465" s="252"/>
      <c r="S465" s="252"/>
      <c r="T465" s="253"/>
      <c r="U465" s="14"/>
      <c r="V465" s="14"/>
      <c r="W465" s="14"/>
      <c r="X465" s="14"/>
      <c r="Y465" s="14"/>
      <c r="Z465" s="14"/>
      <c r="AA465" s="14"/>
      <c r="AB465" s="14"/>
      <c r="AC465" s="14"/>
      <c r="AD465" s="14"/>
      <c r="AE465" s="14"/>
      <c r="AT465" s="254" t="s">
        <v>307</v>
      </c>
      <c r="AU465" s="254" t="s">
        <v>81</v>
      </c>
      <c r="AV465" s="14" t="s">
        <v>81</v>
      </c>
      <c r="AW465" s="14" t="s">
        <v>33</v>
      </c>
      <c r="AX465" s="14" t="s">
        <v>72</v>
      </c>
      <c r="AY465" s="254" t="s">
        <v>295</v>
      </c>
    </row>
    <row r="466" s="15" customFormat="1">
      <c r="A466" s="15"/>
      <c r="B466" s="255"/>
      <c r="C466" s="256"/>
      <c r="D466" s="235" t="s">
        <v>307</v>
      </c>
      <c r="E466" s="257" t="s">
        <v>21</v>
      </c>
      <c r="F466" s="258" t="s">
        <v>312</v>
      </c>
      <c r="G466" s="256"/>
      <c r="H466" s="259">
        <v>3.8999999999999999</v>
      </c>
      <c r="I466" s="260"/>
      <c r="J466" s="256"/>
      <c r="K466" s="256"/>
      <c r="L466" s="261"/>
      <c r="M466" s="262"/>
      <c r="N466" s="263"/>
      <c r="O466" s="263"/>
      <c r="P466" s="263"/>
      <c r="Q466" s="263"/>
      <c r="R466" s="263"/>
      <c r="S466" s="263"/>
      <c r="T466" s="264"/>
      <c r="U466" s="15"/>
      <c r="V466" s="15"/>
      <c r="W466" s="15"/>
      <c r="X466" s="15"/>
      <c r="Y466" s="15"/>
      <c r="Z466" s="15"/>
      <c r="AA466" s="15"/>
      <c r="AB466" s="15"/>
      <c r="AC466" s="15"/>
      <c r="AD466" s="15"/>
      <c r="AE466" s="15"/>
      <c r="AT466" s="265" t="s">
        <v>307</v>
      </c>
      <c r="AU466" s="265" t="s">
        <v>81</v>
      </c>
      <c r="AV466" s="15" t="s">
        <v>303</v>
      </c>
      <c r="AW466" s="15" t="s">
        <v>33</v>
      </c>
      <c r="AX466" s="15" t="s">
        <v>79</v>
      </c>
      <c r="AY466" s="265" t="s">
        <v>295</v>
      </c>
    </row>
    <row r="467" s="2" customFormat="1" ht="16.5" customHeight="1">
      <c r="A467" s="40"/>
      <c r="B467" s="41"/>
      <c r="C467" s="286" t="s">
        <v>1550</v>
      </c>
      <c r="D467" s="286" t="s">
        <v>947</v>
      </c>
      <c r="E467" s="287" t="s">
        <v>1174</v>
      </c>
      <c r="F467" s="288" t="s">
        <v>1175</v>
      </c>
      <c r="G467" s="289" t="s">
        <v>301</v>
      </c>
      <c r="H467" s="290">
        <v>4.0949999999999998</v>
      </c>
      <c r="I467" s="291"/>
      <c r="J467" s="292">
        <f>ROUND(I467*H467,2)</f>
        <v>0</v>
      </c>
      <c r="K467" s="288" t="s">
        <v>302</v>
      </c>
      <c r="L467" s="293"/>
      <c r="M467" s="294" t="s">
        <v>21</v>
      </c>
      <c r="N467" s="295" t="s">
        <v>43</v>
      </c>
      <c r="O467" s="86"/>
      <c r="P467" s="224">
        <f>O467*H467</f>
        <v>0</v>
      </c>
      <c r="Q467" s="224">
        <v>1.0000000000000001E-05</v>
      </c>
      <c r="R467" s="224">
        <f>Q467*H467</f>
        <v>4.0949999999999999E-05</v>
      </c>
      <c r="S467" s="224">
        <v>0</v>
      </c>
      <c r="T467" s="225">
        <f>S467*H467</f>
        <v>0</v>
      </c>
      <c r="U467" s="40"/>
      <c r="V467" s="40"/>
      <c r="W467" s="40"/>
      <c r="X467" s="40"/>
      <c r="Y467" s="40"/>
      <c r="Z467" s="40"/>
      <c r="AA467" s="40"/>
      <c r="AB467" s="40"/>
      <c r="AC467" s="40"/>
      <c r="AD467" s="40"/>
      <c r="AE467" s="40"/>
      <c r="AR467" s="226" t="s">
        <v>997</v>
      </c>
      <c r="AT467" s="226" t="s">
        <v>947</v>
      </c>
      <c r="AU467" s="226" t="s">
        <v>81</v>
      </c>
      <c r="AY467" s="19" t="s">
        <v>295</v>
      </c>
      <c r="BE467" s="227">
        <f>IF(N467="základní",J467,0)</f>
        <v>0</v>
      </c>
      <c r="BF467" s="227">
        <f>IF(N467="snížená",J467,0)</f>
        <v>0</v>
      </c>
      <c r="BG467" s="227">
        <f>IF(N467="zákl. přenesená",J467,0)</f>
        <v>0</v>
      </c>
      <c r="BH467" s="227">
        <f>IF(N467="sníž. přenesená",J467,0)</f>
        <v>0</v>
      </c>
      <c r="BI467" s="227">
        <f>IF(N467="nulová",J467,0)</f>
        <v>0</v>
      </c>
      <c r="BJ467" s="19" t="s">
        <v>79</v>
      </c>
      <c r="BK467" s="227">
        <f>ROUND(I467*H467,2)</f>
        <v>0</v>
      </c>
      <c r="BL467" s="19" t="s">
        <v>373</v>
      </c>
      <c r="BM467" s="226" t="s">
        <v>2843</v>
      </c>
    </row>
    <row r="468" s="14" customFormat="1">
      <c r="A468" s="14"/>
      <c r="B468" s="244"/>
      <c r="C468" s="245"/>
      <c r="D468" s="235" t="s">
        <v>307</v>
      </c>
      <c r="E468" s="245"/>
      <c r="F468" s="247" t="s">
        <v>2522</v>
      </c>
      <c r="G468" s="245"/>
      <c r="H468" s="248">
        <v>4.0949999999999998</v>
      </c>
      <c r="I468" s="249"/>
      <c r="J468" s="245"/>
      <c r="K468" s="245"/>
      <c r="L468" s="250"/>
      <c r="M468" s="251"/>
      <c r="N468" s="252"/>
      <c r="O468" s="252"/>
      <c r="P468" s="252"/>
      <c r="Q468" s="252"/>
      <c r="R468" s="252"/>
      <c r="S468" s="252"/>
      <c r="T468" s="253"/>
      <c r="U468" s="14"/>
      <c r="V468" s="14"/>
      <c r="W468" s="14"/>
      <c r="X468" s="14"/>
      <c r="Y468" s="14"/>
      <c r="Z468" s="14"/>
      <c r="AA468" s="14"/>
      <c r="AB468" s="14"/>
      <c r="AC468" s="14"/>
      <c r="AD468" s="14"/>
      <c r="AE468" s="14"/>
      <c r="AT468" s="254" t="s">
        <v>307</v>
      </c>
      <c r="AU468" s="254" t="s">
        <v>81</v>
      </c>
      <c r="AV468" s="14" t="s">
        <v>81</v>
      </c>
      <c r="AW468" s="14" t="s">
        <v>4</v>
      </c>
      <c r="AX468" s="14" t="s">
        <v>79</v>
      </c>
      <c r="AY468" s="254" t="s">
        <v>295</v>
      </c>
    </row>
    <row r="469" s="2" customFormat="1" ht="33" customHeight="1">
      <c r="A469" s="40"/>
      <c r="B469" s="41"/>
      <c r="C469" s="215" t="s">
        <v>1552</v>
      </c>
      <c r="D469" s="215" t="s">
        <v>298</v>
      </c>
      <c r="E469" s="216" t="s">
        <v>1667</v>
      </c>
      <c r="F469" s="217" t="s">
        <v>1668</v>
      </c>
      <c r="G469" s="218" t="s">
        <v>301</v>
      </c>
      <c r="H469" s="219">
        <v>71.200000000000003</v>
      </c>
      <c r="I469" s="220"/>
      <c r="J469" s="221">
        <f>ROUND(I469*H469,2)</f>
        <v>0</v>
      </c>
      <c r="K469" s="217" t="s">
        <v>302</v>
      </c>
      <c r="L469" s="46"/>
      <c r="M469" s="222" t="s">
        <v>21</v>
      </c>
      <c r="N469" s="223" t="s">
        <v>43</v>
      </c>
      <c r="O469" s="86"/>
      <c r="P469" s="224">
        <f>O469*H469</f>
        <v>0</v>
      </c>
      <c r="Q469" s="224">
        <v>0.00020000000000000001</v>
      </c>
      <c r="R469" s="224">
        <f>Q469*H469</f>
        <v>0.014240000000000001</v>
      </c>
      <c r="S469" s="224">
        <v>0</v>
      </c>
      <c r="T469" s="225">
        <f>S469*H469</f>
        <v>0</v>
      </c>
      <c r="U469" s="40"/>
      <c r="V469" s="40"/>
      <c r="W469" s="40"/>
      <c r="X469" s="40"/>
      <c r="Y469" s="40"/>
      <c r="Z469" s="40"/>
      <c r="AA469" s="40"/>
      <c r="AB469" s="40"/>
      <c r="AC469" s="40"/>
      <c r="AD469" s="40"/>
      <c r="AE469" s="40"/>
      <c r="AR469" s="226" t="s">
        <v>373</v>
      </c>
      <c r="AT469" s="226" t="s">
        <v>298</v>
      </c>
      <c r="AU469" s="226" t="s">
        <v>81</v>
      </c>
      <c r="AY469" s="19" t="s">
        <v>295</v>
      </c>
      <c r="BE469" s="227">
        <f>IF(N469="základní",J469,0)</f>
        <v>0</v>
      </c>
      <c r="BF469" s="227">
        <f>IF(N469="snížená",J469,0)</f>
        <v>0</v>
      </c>
      <c r="BG469" s="227">
        <f>IF(N469="zákl. přenesená",J469,0)</f>
        <v>0</v>
      </c>
      <c r="BH469" s="227">
        <f>IF(N469="sníž. přenesená",J469,0)</f>
        <v>0</v>
      </c>
      <c r="BI469" s="227">
        <f>IF(N469="nulová",J469,0)</f>
        <v>0</v>
      </c>
      <c r="BJ469" s="19" t="s">
        <v>79</v>
      </c>
      <c r="BK469" s="227">
        <f>ROUND(I469*H469,2)</f>
        <v>0</v>
      </c>
      <c r="BL469" s="19" t="s">
        <v>373</v>
      </c>
      <c r="BM469" s="226" t="s">
        <v>2844</v>
      </c>
    </row>
    <row r="470" s="2" customFormat="1">
      <c r="A470" s="40"/>
      <c r="B470" s="41"/>
      <c r="C470" s="42"/>
      <c r="D470" s="228" t="s">
        <v>305</v>
      </c>
      <c r="E470" s="42"/>
      <c r="F470" s="229" t="s">
        <v>1670</v>
      </c>
      <c r="G470" s="42"/>
      <c r="H470" s="42"/>
      <c r="I470" s="230"/>
      <c r="J470" s="42"/>
      <c r="K470" s="42"/>
      <c r="L470" s="46"/>
      <c r="M470" s="231"/>
      <c r="N470" s="232"/>
      <c r="O470" s="86"/>
      <c r="P470" s="86"/>
      <c r="Q470" s="86"/>
      <c r="R470" s="86"/>
      <c r="S470" s="86"/>
      <c r="T470" s="87"/>
      <c r="U470" s="40"/>
      <c r="V470" s="40"/>
      <c r="W470" s="40"/>
      <c r="X470" s="40"/>
      <c r="Y470" s="40"/>
      <c r="Z470" s="40"/>
      <c r="AA470" s="40"/>
      <c r="AB470" s="40"/>
      <c r="AC470" s="40"/>
      <c r="AD470" s="40"/>
      <c r="AE470" s="40"/>
      <c r="AT470" s="19" t="s">
        <v>305</v>
      </c>
      <c r="AU470" s="19" t="s">
        <v>81</v>
      </c>
    </row>
    <row r="471" s="13" customFormat="1">
      <c r="A471" s="13"/>
      <c r="B471" s="233"/>
      <c r="C471" s="234"/>
      <c r="D471" s="235" t="s">
        <v>307</v>
      </c>
      <c r="E471" s="236" t="s">
        <v>21</v>
      </c>
      <c r="F471" s="237" t="s">
        <v>2510</v>
      </c>
      <c r="G471" s="234"/>
      <c r="H471" s="236" t="s">
        <v>21</v>
      </c>
      <c r="I471" s="238"/>
      <c r="J471" s="234"/>
      <c r="K471" s="234"/>
      <c r="L471" s="239"/>
      <c r="M471" s="240"/>
      <c r="N471" s="241"/>
      <c r="O471" s="241"/>
      <c r="P471" s="241"/>
      <c r="Q471" s="241"/>
      <c r="R471" s="241"/>
      <c r="S471" s="241"/>
      <c r="T471" s="242"/>
      <c r="U471" s="13"/>
      <c r="V471" s="13"/>
      <c r="W471" s="13"/>
      <c r="X471" s="13"/>
      <c r="Y471" s="13"/>
      <c r="Z471" s="13"/>
      <c r="AA471" s="13"/>
      <c r="AB471" s="13"/>
      <c r="AC471" s="13"/>
      <c r="AD471" s="13"/>
      <c r="AE471" s="13"/>
      <c r="AT471" s="243" t="s">
        <v>307</v>
      </c>
      <c r="AU471" s="243" t="s">
        <v>81</v>
      </c>
      <c r="AV471" s="13" t="s">
        <v>79</v>
      </c>
      <c r="AW471" s="13" t="s">
        <v>33</v>
      </c>
      <c r="AX471" s="13" t="s">
        <v>72</v>
      </c>
      <c r="AY471" s="243" t="s">
        <v>295</v>
      </c>
    </row>
    <row r="472" s="14" customFormat="1">
      <c r="A472" s="14"/>
      <c r="B472" s="244"/>
      <c r="C472" s="245"/>
      <c r="D472" s="235" t="s">
        <v>307</v>
      </c>
      <c r="E472" s="246" t="s">
        <v>21</v>
      </c>
      <c r="F472" s="247" t="s">
        <v>2531</v>
      </c>
      <c r="G472" s="245"/>
      <c r="H472" s="248">
        <v>2.9199999999999999</v>
      </c>
      <c r="I472" s="249"/>
      <c r="J472" s="245"/>
      <c r="K472" s="245"/>
      <c r="L472" s="250"/>
      <c r="M472" s="251"/>
      <c r="N472" s="252"/>
      <c r="O472" s="252"/>
      <c r="P472" s="252"/>
      <c r="Q472" s="252"/>
      <c r="R472" s="252"/>
      <c r="S472" s="252"/>
      <c r="T472" s="253"/>
      <c r="U472" s="14"/>
      <c r="V472" s="14"/>
      <c r="W472" s="14"/>
      <c r="X472" s="14"/>
      <c r="Y472" s="14"/>
      <c r="Z472" s="14"/>
      <c r="AA472" s="14"/>
      <c r="AB472" s="14"/>
      <c r="AC472" s="14"/>
      <c r="AD472" s="14"/>
      <c r="AE472" s="14"/>
      <c r="AT472" s="254" t="s">
        <v>307</v>
      </c>
      <c r="AU472" s="254" t="s">
        <v>81</v>
      </c>
      <c r="AV472" s="14" t="s">
        <v>81</v>
      </c>
      <c r="AW472" s="14" t="s">
        <v>33</v>
      </c>
      <c r="AX472" s="14" t="s">
        <v>72</v>
      </c>
      <c r="AY472" s="254" t="s">
        <v>295</v>
      </c>
    </row>
    <row r="473" s="14" customFormat="1">
      <c r="A473" s="14"/>
      <c r="B473" s="244"/>
      <c r="C473" s="245"/>
      <c r="D473" s="235" t="s">
        <v>307</v>
      </c>
      <c r="E473" s="246" t="s">
        <v>21</v>
      </c>
      <c r="F473" s="247" t="s">
        <v>2532</v>
      </c>
      <c r="G473" s="245"/>
      <c r="H473" s="248">
        <v>3.98</v>
      </c>
      <c r="I473" s="249"/>
      <c r="J473" s="245"/>
      <c r="K473" s="245"/>
      <c r="L473" s="250"/>
      <c r="M473" s="251"/>
      <c r="N473" s="252"/>
      <c r="O473" s="252"/>
      <c r="P473" s="252"/>
      <c r="Q473" s="252"/>
      <c r="R473" s="252"/>
      <c r="S473" s="252"/>
      <c r="T473" s="253"/>
      <c r="U473" s="14"/>
      <c r="V473" s="14"/>
      <c r="W473" s="14"/>
      <c r="X473" s="14"/>
      <c r="Y473" s="14"/>
      <c r="Z473" s="14"/>
      <c r="AA473" s="14"/>
      <c r="AB473" s="14"/>
      <c r="AC473" s="14"/>
      <c r="AD473" s="14"/>
      <c r="AE473" s="14"/>
      <c r="AT473" s="254" t="s">
        <v>307</v>
      </c>
      <c r="AU473" s="254" t="s">
        <v>81</v>
      </c>
      <c r="AV473" s="14" t="s">
        <v>81</v>
      </c>
      <c r="AW473" s="14" t="s">
        <v>33</v>
      </c>
      <c r="AX473" s="14" t="s">
        <v>72</v>
      </c>
      <c r="AY473" s="254" t="s">
        <v>295</v>
      </c>
    </row>
    <row r="474" s="14" customFormat="1">
      <c r="A474" s="14"/>
      <c r="B474" s="244"/>
      <c r="C474" s="245"/>
      <c r="D474" s="235" t="s">
        <v>307</v>
      </c>
      <c r="E474" s="246" t="s">
        <v>21</v>
      </c>
      <c r="F474" s="247" t="s">
        <v>2537</v>
      </c>
      <c r="G474" s="245"/>
      <c r="H474" s="248">
        <v>12.9</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307</v>
      </c>
      <c r="AU474" s="254" t="s">
        <v>81</v>
      </c>
      <c r="AV474" s="14" t="s">
        <v>81</v>
      </c>
      <c r="AW474" s="14" t="s">
        <v>33</v>
      </c>
      <c r="AX474" s="14" t="s">
        <v>72</v>
      </c>
      <c r="AY474" s="254" t="s">
        <v>295</v>
      </c>
    </row>
    <row r="475" s="16" customFormat="1">
      <c r="A475" s="16"/>
      <c r="B475" s="270"/>
      <c r="C475" s="271"/>
      <c r="D475" s="235" t="s">
        <v>307</v>
      </c>
      <c r="E475" s="272" t="s">
        <v>21</v>
      </c>
      <c r="F475" s="273" t="s">
        <v>433</v>
      </c>
      <c r="G475" s="271"/>
      <c r="H475" s="274">
        <v>19.800000000000001</v>
      </c>
      <c r="I475" s="275"/>
      <c r="J475" s="271"/>
      <c r="K475" s="271"/>
      <c r="L475" s="276"/>
      <c r="M475" s="277"/>
      <c r="N475" s="278"/>
      <c r="O475" s="278"/>
      <c r="P475" s="278"/>
      <c r="Q475" s="278"/>
      <c r="R475" s="278"/>
      <c r="S475" s="278"/>
      <c r="T475" s="279"/>
      <c r="U475" s="16"/>
      <c r="V475" s="16"/>
      <c r="W475" s="16"/>
      <c r="X475" s="16"/>
      <c r="Y475" s="16"/>
      <c r="Z475" s="16"/>
      <c r="AA475" s="16"/>
      <c r="AB475" s="16"/>
      <c r="AC475" s="16"/>
      <c r="AD475" s="16"/>
      <c r="AE475" s="16"/>
      <c r="AT475" s="280" t="s">
        <v>307</v>
      </c>
      <c r="AU475" s="280" t="s">
        <v>81</v>
      </c>
      <c r="AV475" s="16" t="s">
        <v>92</v>
      </c>
      <c r="AW475" s="16" t="s">
        <v>33</v>
      </c>
      <c r="AX475" s="16" t="s">
        <v>72</v>
      </c>
      <c r="AY475" s="280" t="s">
        <v>295</v>
      </c>
    </row>
    <row r="476" s="13" customFormat="1">
      <c r="A476" s="13"/>
      <c r="B476" s="233"/>
      <c r="C476" s="234"/>
      <c r="D476" s="235" t="s">
        <v>307</v>
      </c>
      <c r="E476" s="236" t="s">
        <v>21</v>
      </c>
      <c r="F476" s="237" t="s">
        <v>1672</v>
      </c>
      <c r="G476" s="234"/>
      <c r="H476" s="236" t="s">
        <v>21</v>
      </c>
      <c r="I476" s="238"/>
      <c r="J476" s="234"/>
      <c r="K476" s="234"/>
      <c r="L476" s="239"/>
      <c r="M476" s="240"/>
      <c r="N476" s="241"/>
      <c r="O476" s="241"/>
      <c r="P476" s="241"/>
      <c r="Q476" s="241"/>
      <c r="R476" s="241"/>
      <c r="S476" s="241"/>
      <c r="T476" s="242"/>
      <c r="U476" s="13"/>
      <c r="V476" s="13"/>
      <c r="W476" s="13"/>
      <c r="X476" s="13"/>
      <c r="Y476" s="13"/>
      <c r="Z476" s="13"/>
      <c r="AA476" s="13"/>
      <c r="AB476" s="13"/>
      <c r="AC476" s="13"/>
      <c r="AD476" s="13"/>
      <c r="AE476" s="13"/>
      <c r="AT476" s="243" t="s">
        <v>307</v>
      </c>
      <c r="AU476" s="243" t="s">
        <v>81</v>
      </c>
      <c r="AV476" s="13" t="s">
        <v>79</v>
      </c>
      <c r="AW476" s="13" t="s">
        <v>33</v>
      </c>
      <c r="AX476" s="13" t="s">
        <v>72</v>
      </c>
      <c r="AY476" s="243" t="s">
        <v>295</v>
      </c>
    </row>
    <row r="477" s="13" customFormat="1">
      <c r="A477" s="13"/>
      <c r="B477" s="233"/>
      <c r="C477" s="234"/>
      <c r="D477" s="235" t="s">
        <v>307</v>
      </c>
      <c r="E477" s="236" t="s">
        <v>21</v>
      </c>
      <c r="F477" s="237" t="s">
        <v>2381</v>
      </c>
      <c r="G477" s="234"/>
      <c r="H477" s="236" t="s">
        <v>21</v>
      </c>
      <c r="I477" s="238"/>
      <c r="J477" s="234"/>
      <c r="K477" s="234"/>
      <c r="L477" s="239"/>
      <c r="M477" s="240"/>
      <c r="N477" s="241"/>
      <c r="O477" s="241"/>
      <c r="P477" s="241"/>
      <c r="Q477" s="241"/>
      <c r="R477" s="241"/>
      <c r="S477" s="241"/>
      <c r="T477" s="242"/>
      <c r="U477" s="13"/>
      <c r="V477" s="13"/>
      <c r="W477" s="13"/>
      <c r="X477" s="13"/>
      <c r="Y477" s="13"/>
      <c r="Z477" s="13"/>
      <c r="AA477" s="13"/>
      <c r="AB477" s="13"/>
      <c r="AC477" s="13"/>
      <c r="AD477" s="13"/>
      <c r="AE477" s="13"/>
      <c r="AT477" s="243" t="s">
        <v>307</v>
      </c>
      <c r="AU477" s="243" t="s">
        <v>81</v>
      </c>
      <c r="AV477" s="13" t="s">
        <v>79</v>
      </c>
      <c r="AW477" s="13" t="s">
        <v>33</v>
      </c>
      <c r="AX477" s="13" t="s">
        <v>72</v>
      </c>
      <c r="AY477" s="243" t="s">
        <v>295</v>
      </c>
    </row>
    <row r="478" s="14" customFormat="1">
      <c r="A478" s="14"/>
      <c r="B478" s="244"/>
      <c r="C478" s="245"/>
      <c r="D478" s="235" t="s">
        <v>307</v>
      </c>
      <c r="E478" s="246" t="s">
        <v>21</v>
      </c>
      <c r="F478" s="247" t="s">
        <v>2845</v>
      </c>
      <c r="G478" s="245"/>
      <c r="H478" s="248">
        <v>14.425000000000001</v>
      </c>
      <c r="I478" s="249"/>
      <c r="J478" s="245"/>
      <c r="K478" s="245"/>
      <c r="L478" s="250"/>
      <c r="M478" s="251"/>
      <c r="N478" s="252"/>
      <c r="O478" s="252"/>
      <c r="P478" s="252"/>
      <c r="Q478" s="252"/>
      <c r="R478" s="252"/>
      <c r="S478" s="252"/>
      <c r="T478" s="253"/>
      <c r="U478" s="14"/>
      <c r="V478" s="14"/>
      <c r="W478" s="14"/>
      <c r="X478" s="14"/>
      <c r="Y478" s="14"/>
      <c r="Z478" s="14"/>
      <c r="AA478" s="14"/>
      <c r="AB478" s="14"/>
      <c r="AC478" s="14"/>
      <c r="AD478" s="14"/>
      <c r="AE478" s="14"/>
      <c r="AT478" s="254" t="s">
        <v>307</v>
      </c>
      <c r="AU478" s="254" t="s">
        <v>81</v>
      </c>
      <c r="AV478" s="14" t="s">
        <v>81</v>
      </c>
      <c r="AW478" s="14" t="s">
        <v>33</v>
      </c>
      <c r="AX478" s="14" t="s">
        <v>72</v>
      </c>
      <c r="AY478" s="254" t="s">
        <v>295</v>
      </c>
    </row>
    <row r="479" s="13" customFormat="1">
      <c r="A479" s="13"/>
      <c r="B479" s="233"/>
      <c r="C479" s="234"/>
      <c r="D479" s="235" t="s">
        <v>307</v>
      </c>
      <c r="E479" s="236" t="s">
        <v>21</v>
      </c>
      <c r="F479" s="237" t="s">
        <v>2383</v>
      </c>
      <c r="G479" s="234"/>
      <c r="H479" s="236" t="s">
        <v>21</v>
      </c>
      <c r="I479" s="238"/>
      <c r="J479" s="234"/>
      <c r="K479" s="234"/>
      <c r="L479" s="239"/>
      <c r="M479" s="240"/>
      <c r="N479" s="241"/>
      <c r="O479" s="241"/>
      <c r="P479" s="241"/>
      <c r="Q479" s="241"/>
      <c r="R479" s="241"/>
      <c r="S479" s="241"/>
      <c r="T479" s="242"/>
      <c r="U479" s="13"/>
      <c r="V479" s="13"/>
      <c r="W479" s="13"/>
      <c r="X479" s="13"/>
      <c r="Y479" s="13"/>
      <c r="Z479" s="13"/>
      <c r="AA479" s="13"/>
      <c r="AB479" s="13"/>
      <c r="AC479" s="13"/>
      <c r="AD479" s="13"/>
      <c r="AE479" s="13"/>
      <c r="AT479" s="243" t="s">
        <v>307</v>
      </c>
      <c r="AU479" s="243" t="s">
        <v>81</v>
      </c>
      <c r="AV479" s="13" t="s">
        <v>79</v>
      </c>
      <c r="AW479" s="13" t="s">
        <v>33</v>
      </c>
      <c r="AX479" s="13" t="s">
        <v>72</v>
      </c>
      <c r="AY479" s="243" t="s">
        <v>295</v>
      </c>
    </row>
    <row r="480" s="14" customFormat="1">
      <c r="A480" s="14"/>
      <c r="B480" s="244"/>
      <c r="C480" s="245"/>
      <c r="D480" s="235" t="s">
        <v>307</v>
      </c>
      <c r="E480" s="246" t="s">
        <v>21</v>
      </c>
      <c r="F480" s="247" t="s">
        <v>2659</v>
      </c>
      <c r="G480" s="245"/>
      <c r="H480" s="248">
        <v>36.25</v>
      </c>
      <c r="I480" s="249"/>
      <c r="J480" s="245"/>
      <c r="K480" s="245"/>
      <c r="L480" s="250"/>
      <c r="M480" s="251"/>
      <c r="N480" s="252"/>
      <c r="O480" s="252"/>
      <c r="P480" s="252"/>
      <c r="Q480" s="252"/>
      <c r="R480" s="252"/>
      <c r="S480" s="252"/>
      <c r="T480" s="253"/>
      <c r="U480" s="14"/>
      <c r="V480" s="14"/>
      <c r="W480" s="14"/>
      <c r="X480" s="14"/>
      <c r="Y480" s="14"/>
      <c r="Z480" s="14"/>
      <c r="AA480" s="14"/>
      <c r="AB480" s="14"/>
      <c r="AC480" s="14"/>
      <c r="AD480" s="14"/>
      <c r="AE480" s="14"/>
      <c r="AT480" s="254" t="s">
        <v>307</v>
      </c>
      <c r="AU480" s="254" t="s">
        <v>81</v>
      </c>
      <c r="AV480" s="14" t="s">
        <v>81</v>
      </c>
      <c r="AW480" s="14" t="s">
        <v>33</v>
      </c>
      <c r="AX480" s="14" t="s">
        <v>72</v>
      </c>
      <c r="AY480" s="254" t="s">
        <v>295</v>
      </c>
    </row>
    <row r="481" s="14" customFormat="1">
      <c r="A481" s="14"/>
      <c r="B481" s="244"/>
      <c r="C481" s="245"/>
      <c r="D481" s="235" t="s">
        <v>307</v>
      </c>
      <c r="E481" s="246" t="s">
        <v>21</v>
      </c>
      <c r="F481" s="247" t="s">
        <v>2541</v>
      </c>
      <c r="G481" s="245"/>
      <c r="H481" s="248">
        <v>0.72499999999999998</v>
      </c>
      <c r="I481" s="249"/>
      <c r="J481" s="245"/>
      <c r="K481" s="245"/>
      <c r="L481" s="250"/>
      <c r="M481" s="251"/>
      <c r="N481" s="252"/>
      <c r="O481" s="252"/>
      <c r="P481" s="252"/>
      <c r="Q481" s="252"/>
      <c r="R481" s="252"/>
      <c r="S481" s="252"/>
      <c r="T481" s="253"/>
      <c r="U481" s="14"/>
      <c r="V481" s="14"/>
      <c r="W481" s="14"/>
      <c r="X481" s="14"/>
      <c r="Y481" s="14"/>
      <c r="Z481" s="14"/>
      <c r="AA481" s="14"/>
      <c r="AB481" s="14"/>
      <c r="AC481" s="14"/>
      <c r="AD481" s="14"/>
      <c r="AE481" s="14"/>
      <c r="AT481" s="254" t="s">
        <v>307</v>
      </c>
      <c r="AU481" s="254" t="s">
        <v>81</v>
      </c>
      <c r="AV481" s="14" t="s">
        <v>81</v>
      </c>
      <c r="AW481" s="14" t="s">
        <v>33</v>
      </c>
      <c r="AX481" s="14" t="s">
        <v>72</v>
      </c>
      <c r="AY481" s="254" t="s">
        <v>295</v>
      </c>
    </row>
    <row r="482" s="16" customFormat="1">
      <c r="A482" s="16"/>
      <c r="B482" s="270"/>
      <c r="C482" s="271"/>
      <c r="D482" s="235" t="s">
        <v>307</v>
      </c>
      <c r="E482" s="272" t="s">
        <v>21</v>
      </c>
      <c r="F482" s="273" t="s">
        <v>433</v>
      </c>
      <c r="G482" s="271"/>
      <c r="H482" s="274">
        <v>51.399999999999999</v>
      </c>
      <c r="I482" s="275"/>
      <c r="J482" s="271"/>
      <c r="K482" s="271"/>
      <c r="L482" s="276"/>
      <c r="M482" s="277"/>
      <c r="N482" s="278"/>
      <c r="O482" s="278"/>
      <c r="P482" s="278"/>
      <c r="Q482" s="278"/>
      <c r="R482" s="278"/>
      <c r="S482" s="278"/>
      <c r="T482" s="279"/>
      <c r="U482" s="16"/>
      <c r="V482" s="16"/>
      <c r="W482" s="16"/>
      <c r="X482" s="16"/>
      <c r="Y482" s="16"/>
      <c r="Z482" s="16"/>
      <c r="AA482" s="16"/>
      <c r="AB482" s="16"/>
      <c r="AC482" s="16"/>
      <c r="AD482" s="16"/>
      <c r="AE482" s="16"/>
      <c r="AT482" s="280" t="s">
        <v>307</v>
      </c>
      <c r="AU482" s="280" t="s">
        <v>81</v>
      </c>
      <c r="AV482" s="16" t="s">
        <v>92</v>
      </c>
      <c r="AW482" s="16" t="s">
        <v>33</v>
      </c>
      <c r="AX482" s="16" t="s">
        <v>72</v>
      </c>
      <c r="AY482" s="280" t="s">
        <v>295</v>
      </c>
    </row>
    <row r="483" s="15" customFormat="1">
      <c r="A483" s="15"/>
      <c r="B483" s="255"/>
      <c r="C483" s="256"/>
      <c r="D483" s="235" t="s">
        <v>307</v>
      </c>
      <c r="E483" s="257" t="s">
        <v>21</v>
      </c>
      <c r="F483" s="258" t="s">
        <v>312</v>
      </c>
      <c r="G483" s="256"/>
      <c r="H483" s="259">
        <v>71.200000000000003</v>
      </c>
      <c r="I483" s="260"/>
      <c r="J483" s="256"/>
      <c r="K483" s="256"/>
      <c r="L483" s="261"/>
      <c r="M483" s="262"/>
      <c r="N483" s="263"/>
      <c r="O483" s="263"/>
      <c r="P483" s="263"/>
      <c r="Q483" s="263"/>
      <c r="R483" s="263"/>
      <c r="S483" s="263"/>
      <c r="T483" s="264"/>
      <c r="U483" s="15"/>
      <c r="V483" s="15"/>
      <c r="W483" s="15"/>
      <c r="X483" s="15"/>
      <c r="Y483" s="15"/>
      <c r="Z483" s="15"/>
      <c r="AA483" s="15"/>
      <c r="AB483" s="15"/>
      <c r="AC483" s="15"/>
      <c r="AD483" s="15"/>
      <c r="AE483" s="15"/>
      <c r="AT483" s="265" t="s">
        <v>307</v>
      </c>
      <c r="AU483" s="265" t="s">
        <v>81</v>
      </c>
      <c r="AV483" s="15" t="s">
        <v>303</v>
      </c>
      <c r="AW483" s="15" t="s">
        <v>33</v>
      </c>
      <c r="AX483" s="15" t="s">
        <v>79</v>
      </c>
      <c r="AY483" s="265" t="s">
        <v>295</v>
      </c>
    </row>
    <row r="484" s="2" customFormat="1" ht="37.8" customHeight="1">
      <c r="A484" s="40"/>
      <c r="B484" s="41"/>
      <c r="C484" s="215" t="s">
        <v>1554</v>
      </c>
      <c r="D484" s="215" t="s">
        <v>298</v>
      </c>
      <c r="E484" s="216" t="s">
        <v>1685</v>
      </c>
      <c r="F484" s="217" t="s">
        <v>1686</v>
      </c>
      <c r="G484" s="218" t="s">
        <v>301</v>
      </c>
      <c r="H484" s="219">
        <v>71.200000000000003</v>
      </c>
      <c r="I484" s="220"/>
      <c r="J484" s="221">
        <f>ROUND(I484*H484,2)</f>
        <v>0</v>
      </c>
      <c r="K484" s="217" t="s">
        <v>302</v>
      </c>
      <c r="L484" s="46"/>
      <c r="M484" s="222" t="s">
        <v>21</v>
      </c>
      <c r="N484" s="223" t="s">
        <v>43</v>
      </c>
      <c r="O484" s="86"/>
      <c r="P484" s="224">
        <f>O484*H484</f>
        <v>0</v>
      </c>
      <c r="Q484" s="224">
        <v>0.00025999999999999998</v>
      </c>
      <c r="R484" s="224">
        <f>Q484*H484</f>
        <v>0.018512000000000001</v>
      </c>
      <c r="S484" s="224">
        <v>0</v>
      </c>
      <c r="T484" s="225">
        <f>S484*H484</f>
        <v>0</v>
      </c>
      <c r="U484" s="40"/>
      <c r="V484" s="40"/>
      <c r="W484" s="40"/>
      <c r="X484" s="40"/>
      <c r="Y484" s="40"/>
      <c r="Z484" s="40"/>
      <c r="AA484" s="40"/>
      <c r="AB484" s="40"/>
      <c r="AC484" s="40"/>
      <c r="AD484" s="40"/>
      <c r="AE484" s="40"/>
      <c r="AR484" s="226" t="s">
        <v>373</v>
      </c>
      <c r="AT484" s="226" t="s">
        <v>298</v>
      </c>
      <c r="AU484" s="226" t="s">
        <v>81</v>
      </c>
      <c r="AY484" s="19" t="s">
        <v>295</v>
      </c>
      <c r="BE484" s="227">
        <f>IF(N484="základní",J484,0)</f>
        <v>0</v>
      </c>
      <c r="BF484" s="227">
        <f>IF(N484="snížená",J484,0)</f>
        <v>0</v>
      </c>
      <c r="BG484" s="227">
        <f>IF(N484="zákl. přenesená",J484,0)</f>
        <v>0</v>
      </c>
      <c r="BH484" s="227">
        <f>IF(N484="sníž. přenesená",J484,0)</f>
        <v>0</v>
      </c>
      <c r="BI484" s="227">
        <f>IF(N484="nulová",J484,0)</f>
        <v>0</v>
      </c>
      <c r="BJ484" s="19" t="s">
        <v>79</v>
      </c>
      <c r="BK484" s="227">
        <f>ROUND(I484*H484,2)</f>
        <v>0</v>
      </c>
      <c r="BL484" s="19" t="s">
        <v>373</v>
      </c>
      <c r="BM484" s="226" t="s">
        <v>2846</v>
      </c>
    </row>
    <row r="485" s="2" customFormat="1">
      <c r="A485" s="40"/>
      <c r="B485" s="41"/>
      <c r="C485" s="42"/>
      <c r="D485" s="228" t="s">
        <v>305</v>
      </c>
      <c r="E485" s="42"/>
      <c r="F485" s="229" t="s">
        <v>1688</v>
      </c>
      <c r="G485" s="42"/>
      <c r="H485" s="42"/>
      <c r="I485" s="230"/>
      <c r="J485" s="42"/>
      <c r="K485" s="42"/>
      <c r="L485" s="46"/>
      <c r="M485" s="231"/>
      <c r="N485" s="232"/>
      <c r="O485" s="86"/>
      <c r="P485" s="86"/>
      <c r="Q485" s="86"/>
      <c r="R485" s="86"/>
      <c r="S485" s="86"/>
      <c r="T485" s="87"/>
      <c r="U485" s="40"/>
      <c r="V485" s="40"/>
      <c r="W485" s="40"/>
      <c r="X485" s="40"/>
      <c r="Y485" s="40"/>
      <c r="Z485" s="40"/>
      <c r="AA485" s="40"/>
      <c r="AB485" s="40"/>
      <c r="AC485" s="40"/>
      <c r="AD485" s="40"/>
      <c r="AE485" s="40"/>
      <c r="AT485" s="19" t="s">
        <v>305</v>
      </c>
      <c r="AU485" s="19" t="s">
        <v>81</v>
      </c>
    </row>
    <row r="486" s="13" customFormat="1">
      <c r="A486" s="13"/>
      <c r="B486" s="233"/>
      <c r="C486" s="234"/>
      <c r="D486" s="235" t="s">
        <v>307</v>
      </c>
      <c r="E486" s="236" t="s">
        <v>21</v>
      </c>
      <c r="F486" s="237" t="s">
        <v>2510</v>
      </c>
      <c r="G486" s="234"/>
      <c r="H486" s="236" t="s">
        <v>21</v>
      </c>
      <c r="I486" s="238"/>
      <c r="J486" s="234"/>
      <c r="K486" s="234"/>
      <c r="L486" s="239"/>
      <c r="M486" s="240"/>
      <c r="N486" s="241"/>
      <c r="O486" s="241"/>
      <c r="P486" s="241"/>
      <c r="Q486" s="241"/>
      <c r="R486" s="241"/>
      <c r="S486" s="241"/>
      <c r="T486" s="242"/>
      <c r="U486" s="13"/>
      <c r="V486" s="13"/>
      <c r="W486" s="13"/>
      <c r="X486" s="13"/>
      <c r="Y486" s="13"/>
      <c r="Z486" s="13"/>
      <c r="AA486" s="13"/>
      <c r="AB486" s="13"/>
      <c r="AC486" s="13"/>
      <c r="AD486" s="13"/>
      <c r="AE486" s="13"/>
      <c r="AT486" s="243" t="s">
        <v>307</v>
      </c>
      <c r="AU486" s="243" t="s">
        <v>81</v>
      </c>
      <c r="AV486" s="13" t="s">
        <v>79</v>
      </c>
      <c r="AW486" s="13" t="s">
        <v>33</v>
      </c>
      <c r="AX486" s="13" t="s">
        <v>72</v>
      </c>
      <c r="AY486" s="243" t="s">
        <v>295</v>
      </c>
    </row>
    <row r="487" s="14" customFormat="1">
      <c r="A487" s="14"/>
      <c r="B487" s="244"/>
      <c r="C487" s="245"/>
      <c r="D487" s="235" t="s">
        <v>307</v>
      </c>
      <c r="E487" s="246" t="s">
        <v>21</v>
      </c>
      <c r="F487" s="247" t="s">
        <v>2531</v>
      </c>
      <c r="G487" s="245"/>
      <c r="H487" s="248">
        <v>2.9199999999999999</v>
      </c>
      <c r="I487" s="249"/>
      <c r="J487" s="245"/>
      <c r="K487" s="245"/>
      <c r="L487" s="250"/>
      <c r="M487" s="251"/>
      <c r="N487" s="252"/>
      <c r="O487" s="252"/>
      <c r="P487" s="252"/>
      <c r="Q487" s="252"/>
      <c r="R487" s="252"/>
      <c r="S487" s="252"/>
      <c r="T487" s="253"/>
      <c r="U487" s="14"/>
      <c r="V487" s="14"/>
      <c r="W487" s="14"/>
      <c r="X487" s="14"/>
      <c r="Y487" s="14"/>
      <c r="Z487" s="14"/>
      <c r="AA487" s="14"/>
      <c r="AB487" s="14"/>
      <c r="AC487" s="14"/>
      <c r="AD487" s="14"/>
      <c r="AE487" s="14"/>
      <c r="AT487" s="254" t="s">
        <v>307</v>
      </c>
      <c r="AU487" s="254" t="s">
        <v>81</v>
      </c>
      <c r="AV487" s="14" t="s">
        <v>81</v>
      </c>
      <c r="AW487" s="14" t="s">
        <v>33</v>
      </c>
      <c r="AX487" s="14" t="s">
        <v>72</v>
      </c>
      <c r="AY487" s="254" t="s">
        <v>295</v>
      </c>
    </row>
    <row r="488" s="14" customFormat="1">
      <c r="A488" s="14"/>
      <c r="B488" s="244"/>
      <c r="C488" s="245"/>
      <c r="D488" s="235" t="s">
        <v>307</v>
      </c>
      <c r="E488" s="246" t="s">
        <v>21</v>
      </c>
      <c r="F488" s="247" t="s">
        <v>2532</v>
      </c>
      <c r="G488" s="245"/>
      <c r="H488" s="248">
        <v>3.98</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307</v>
      </c>
      <c r="AU488" s="254" t="s">
        <v>81</v>
      </c>
      <c r="AV488" s="14" t="s">
        <v>81</v>
      </c>
      <c r="AW488" s="14" t="s">
        <v>33</v>
      </c>
      <c r="AX488" s="14" t="s">
        <v>72</v>
      </c>
      <c r="AY488" s="254" t="s">
        <v>295</v>
      </c>
    </row>
    <row r="489" s="14" customFormat="1">
      <c r="A489" s="14"/>
      <c r="B489" s="244"/>
      <c r="C489" s="245"/>
      <c r="D489" s="235" t="s">
        <v>307</v>
      </c>
      <c r="E489" s="246" t="s">
        <v>21</v>
      </c>
      <c r="F489" s="247" t="s">
        <v>2537</v>
      </c>
      <c r="G489" s="245"/>
      <c r="H489" s="248">
        <v>12.9</v>
      </c>
      <c r="I489" s="249"/>
      <c r="J489" s="245"/>
      <c r="K489" s="245"/>
      <c r="L489" s="250"/>
      <c r="M489" s="251"/>
      <c r="N489" s="252"/>
      <c r="O489" s="252"/>
      <c r="P489" s="252"/>
      <c r="Q489" s="252"/>
      <c r="R489" s="252"/>
      <c r="S489" s="252"/>
      <c r="T489" s="253"/>
      <c r="U489" s="14"/>
      <c r="V489" s="14"/>
      <c r="W489" s="14"/>
      <c r="X489" s="14"/>
      <c r="Y489" s="14"/>
      <c r="Z489" s="14"/>
      <c r="AA489" s="14"/>
      <c r="AB489" s="14"/>
      <c r="AC489" s="14"/>
      <c r="AD489" s="14"/>
      <c r="AE489" s="14"/>
      <c r="AT489" s="254" t="s">
        <v>307</v>
      </c>
      <c r="AU489" s="254" t="s">
        <v>81</v>
      </c>
      <c r="AV489" s="14" t="s">
        <v>81</v>
      </c>
      <c r="AW489" s="14" t="s">
        <v>33</v>
      </c>
      <c r="AX489" s="14" t="s">
        <v>72</v>
      </c>
      <c r="AY489" s="254" t="s">
        <v>295</v>
      </c>
    </row>
    <row r="490" s="16" customFormat="1">
      <c r="A490" s="16"/>
      <c r="B490" s="270"/>
      <c r="C490" s="271"/>
      <c r="D490" s="235" t="s">
        <v>307</v>
      </c>
      <c r="E490" s="272" t="s">
        <v>21</v>
      </c>
      <c r="F490" s="273" t="s">
        <v>433</v>
      </c>
      <c r="G490" s="271"/>
      <c r="H490" s="274">
        <v>19.800000000000001</v>
      </c>
      <c r="I490" s="275"/>
      <c r="J490" s="271"/>
      <c r="K490" s="271"/>
      <c r="L490" s="276"/>
      <c r="M490" s="277"/>
      <c r="N490" s="278"/>
      <c r="O490" s="278"/>
      <c r="P490" s="278"/>
      <c r="Q490" s="278"/>
      <c r="R490" s="278"/>
      <c r="S490" s="278"/>
      <c r="T490" s="279"/>
      <c r="U490" s="16"/>
      <c r="V490" s="16"/>
      <c r="W490" s="16"/>
      <c r="X490" s="16"/>
      <c r="Y490" s="16"/>
      <c r="Z490" s="16"/>
      <c r="AA490" s="16"/>
      <c r="AB490" s="16"/>
      <c r="AC490" s="16"/>
      <c r="AD490" s="16"/>
      <c r="AE490" s="16"/>
      <c r="AT490" s="280" t="s">
        <v>307</v>
      </c>
      <c r="AU490" s="280" t="s">
        <v>81</v>
      </c>
      <c r="AV490" s="16" t="s">
        <v>92</v>
      </c>
      <c r="AW490" s="16" t="s">
        <v>33</v>
      </c>
      <c r="AX490" s="16" t="s">
        <v>72</v>
      </c>
      <c r="AY490" s="280" t="s">
        <v>295</v>
      </c>
    </row>
    <row r="491" s="13" customFormat="1">
      <c r="A491" s="13"/>
      <c r="B491" s="233"/>
      <c r="C491" s="234"/>
      <c r="D491" s="235" t="s">
        <v>307</v>
      </c>
      <c r="E491" s="236" t="s">
        <v>21</v>
      </c>
      <c r="F491" s="237" t="s">
        <v>1672</v>
      </c>
      <c r="G491" s="234"/>
      <c r="H491" s="236" t="s">
        <v>21</v>
      </c>
      <c r="I491" s="238"/>
      <c r="J491" s="234"/>
      <c r="K491" s="234"/>
      <c r="L491" s="239"/>
      <c r="M491" s="240"/>
      <c r="N491" s="241"/>
      <c r="O491" s="241"/>
      <c r="P491" s="241"/>
      <c r="Q491" s="241"/>
      <c r="R491" s="241"/>
      <c r="S491" s="241"/>
      <c r="T491" s="242"/>
      <c r="U491" s="13"/>
      <c r="V491" s="13"/>
      <c r="W491" s="13"/>
      <c r="X491" s="13"/>
      <c r="Y491" s="13"/>
      <c r="Z491" s="13"/>
      <c r="AA491" s="13"/>
      <c r="AB491" s="13"/>
      <c r="AC491" s="13"/>
      <c r="AD491" s="13"/>
      <c r="AE491" s="13"/>
      <c r="AT491" s="243" t="s">
        <v>307</v>
      </c>
      <c r="AU491" s="243" t="s">
        <v>81</v>
      </c>
      <c r="AV491" s="13" t="s">
        <v>79</v>
      </c>
      <c r="AW491" s="13" t="s">
        <v>33</v>
      </c>
      <c r="AX491" s="13" t="s">
        <v>72</v>
      </c>
      <c r="AY491" s="243" t="s">
        <v>295</v>
      </c>
    </row>
    <row r="492" s="13" customFormat="1">
      <c r="A492" s="13"/>
      <c r="B492" s="233"/>
      <c r="C492" s="234"/>
      <c r="D492" s="235" t="s">
        <v>307</v>
      </c>
      <c r="E492" s="236" t="s">
        <v>21</v>
      </c>
      <c r="F492" s="237" t="s">
        <v>2381</v>
      </c>
      <c r="G492" s="234"/>
      <c r="H492" s="236" t="s">
        <v>21</v>
      </c>
      <c r="I492" s="238"/>
      <c r="J492" s="234"/>
      <c r="K492" s="234"/>
      <c r="L492" s="239"/>
      <c r="M492" s="240"/>
      <c r="N492" s="241"/>
      <c r="O492" s="241"/>
      <c r="P492" s="241"/>
      <c r="Q492" s="241"/>
      <c r="R492" s="241"/>
      <c r="S492" s="241"/>
      <c r="T492" s="242"/>
      <c r="U492" s="13"/>
      <c r="V492" s="13"/>
      <c r="W492" s="13"/>
      <c r="X492" s="13"/>
      <c r="Y492" s="13"/>
      <c r="Z492" s="13"/>
      <c r="AA492" s="13"/>
      <c r="AB492" s="13"/>
      <c r="AC492" s="13"/>
      <c r="AD492" s="13"/>
      <c r="AE492" s="13"/>
      <c r="AT492" s="243" t="s">
        <v>307</v>
      </c>
      <c r="AU492" s="243" t="s">
        <v>81</v>
      </c>
      <c r="AV492" s="13" t="s">
        <v>79</v>
      </c>
      <c r="AW492" s="13" t="s">
        <v>33</v>
      </c>
      <c r="AX492" s="13" t="s">
        <v>72</v>
      </c>
      <c r="AY492" s="243" t="s">
        <v>295</v>
      </c>
    </row>
    <row r="493" s="14" customFormat="1">
      <c r="A493" s="14"/>
      <c r="B493" s="244"/>
      <c r="C493" s="245"/>
      <c r="D493" s="235" t="s">
        <v>307</v>
      </c>
      <c r="E493" s="246" t="s">
        <v>21</v>
      </c>
      <c r="F493" s="247" t="s">
        <v>2845</v>
      </c>
      <c r="G493" s="245"/>
      <c r="H493" s="248">
        <v>14.425000000000001</v>
      </c>
      <c r="I493" s="249"/>
      <c r="J493" s="245"/>
      <c r="K493" s="245"/>
      <c r="L493" s="250"/>
      <c r="M493" s="251"/>
      <c r="N493" s="252"/>
      <c r="O493" s="252"/>
      <c r="P493" s="252"/>
      <c r="Q493" s="252"/>
      <c r="R493" s="252"/>
      <c r="S493" s="252"/>
      <c r="T493" s="253"/>
      <c r="U493" s="14"/>
      <c r="V493" s="14"/>
      <c r="W493" s="14"/>
      <c r="X493" s="14"/>
      <c r="Y493" s="14"/>
      <c r="Z493" s="14"/>
      <c r="AA493" s="14"/>
      <c r="AB493" s="14"/>
      <c r="AC493" s="14"/>
      <c r="AD493" s="14"/>
      <c r="AE493" s="14"/>
      <c r="AT493" s="254" t="s">
        <v>307</v>
      </c>
      <c r="AU493" s="254" t="s">
        <v>81</v>
      </c>
      <c r="AV493" s="14" t="s">
        <v>81</v>
      </c>
      <c r="AW493" s="14" t="s">
        <v>33</v>
      </c>
      <c r="AX493" s="14" t="s">
        <v>72</v>
      </c>
      <c r="AY493" s="254" t="s">
        <v>295</v>
      </c>
    </row>
    <row r="494" s="13" customFormat="1">
      <c r="A494" s="13"/>
      <c r="B494" s="233"/>
      <c r="C494" s="234"/>
      <c r="D494" s="235" t="s">
        <v>307</v>
      </c>
      <c r="E494" s="236" t="s">
        <v>21</v>
      </c>
      <c r="F494" s="237" t="s">
        <v>2383</v>
      </c>
      <c r="G494" s="234"/>
      <c r="H494" s="236" t="s">
        <v>21</v>
      </c>
      <c r="I494" s="238"/>
      <c r="J494" s="234"/>
      <c r="K494" s="234"/>
      <c r="L494" s="239"/>
      <c r="M494" s="240"/>
      <c r="N494" s="241"/>
      <c r="O494" s="241"/>
      <c r="P494" s="241"/>
      <c r="Q494" s="241"/>
      <c r="R494" s="241"/>
      <c r="S494" s="241"/>
      <c r="T494" s="242"/>
      <c r="U494" s="13"/>
      <c r="V494" s="13"/>
      <c r="W494" s="13"/>
      <c r="X494" s="13"/>
      <c r="Y494" s="13"/>
      <c r="Z494" s="13"/>
      <c r="AA494" s="13"/>
      <c r="AB494" s="13"/>
      <c r="AC494" s="13"/>
      <c r="AD494" s="13"/>
      <c r="AE494" s="13"/>
      <c r="AT494" s="243" t="s">
        <v>307</v>
      </c>
      <c r="AU494" s="243" t="s">
        <v>81</v>
      </c>
      <c r="AV494" s="13" t="s">
        <v>79</v>
      </c>
      <c r="AW494" s="13" t="s">
        <v>33</v>
      </c>
      <c r="AX494" s="13" t="s">
        <v>72</v>
      </c>
      <c r="AY494" s="243" t="s">
        <v>295</v>
      </c>
    </row>
    <row r="495" s="14" customFormat="1">
      <c r="A495" s="14"/>
      <c r="B495" s="244"/>
      <c r="C495" s="245"/>
      <c r="D495" s="235" t="s">
        <v>307</v>
      </c>
      <c r="E495" s="246" t="s">
        <v>21</v>
      </c>
      <c r="F495" s="247" t="s">
        <v>2659</v>
      </c>
      <c r="G495" s="245"/>
      <c r="H495" s="248">
        <v>36.25</v>
      </c>
      <c r="I495" s="249"/>
      <c r="J495" s="245"/>
      <c r="K495" s="245"/>
      <c r="L495" s="250"/>
      <c r="M495" s="251"/>
      <c r="N495" s="252"/>
      <c r="O495" s="252"/>
      <c r="P495" s="252"/>
      <c r="Q495" s="252"/>
      <c r="R495" s="252"/>
      <c r="S495" s="252"/>
      <c r="T495" s="253"/>
      <c r="U495" s="14"/>
      <c r="V495" s="14"/>
      <c r="W495" s="14"/>
      <c r="X495" s="14"/>
      <c r="Y495" s="14"/>
      <c r="Z495" s="14"/>
      <c r="AA495" s="14"/>
      <c r="AB495" s="14"/>
      <c r="AC495" s="14"/>
      <c r="AD495" s="14"/>
      <c r="AE495" s="14"/>
      <c r="AT495" s="254" t="s">
        <v>307</v>
      </c>
      <c r="AU495" s="254" t="s">
        <v>81</v>
      </c>
      <c r="AV495" s="14" t="s">
        <v>81</v>
      </c>
      <c r="AW495" s="14" t="s">
        <v>33</v>
      </c>
      <c r="AX495" s="14" t="s">
        <v>72</v>
      </c>
      <c r="AY495" s="254" t="s">
        <v>295</v>
      </c>
    </row>
    <row r="496" s="14" customFormat="1">
      <c r="A496" s="14"/>
      <c r="B496" s="244"/>
      <c r="C496" s="245"/>
      <c r="D496" s="235" t="s">
        <v>307</v>
      </c>
      <c r="E496" s="246" t="s">
        <v>21</v>
      </c>
      <c r="F496" s="247" t="s">
        <v>2541</v>
      </c>
      <c r="G496" s="245"/>
      <c r="H496" s="248">
        <v>0.72499999999999998</v>
      </c>
      <c r="I496" s="249"/>
      <c r="J496" s="245"/>
      <c r="K496" s="245"/>
      <c r="L496" s="250"/>
      <c r="M496" s="251"/>
      <c r="N496" s="252"/>
      <c r="O496" s="252"/>
      <c r="P496" s="252"/>
      <c r="Q496" s="252"/>
      <c r="R496" s="252"/>
      <c r="S496" s="252"/>
      <c r="T496" s="253"/>
      <c r="U496" s="14"/>
      <c r="V496" s="14"/>
      <c r="W496" s="14"/>
      <c r="X496" s="14"/>
      <c r="Y496" s="14"/>
      <c r="Z496" s="14"/>
      <c r="AA496" s="14"/>
      <c r="AB496" s="14"/>
      <c r="AC496" s="14"/>
      <c r="AD496" s="14"/>
      <c r="AE496" s="14"/>
      <c r="AT496" s="254" t="s">
        <v>307</v>
      </c>
      <c r="AU496" s="254" t="s">
        <v>81</v>
      </c>
      <c r="AV496" s="14" t="s">
        <v>81</v>
      </c>
      <c r="AW496" s="14" t="s">
        <v>33</v>
      </c>
      <c r="AX496" s="14" t="s">
        <v>72</v>
      </c>
      <c r="AY496" s="254" t="s">
        <v>295</v>
      </c>
    </row>
    <row r="497" s="16" customFormat="1">
      <c r="A497" s="16"/>
      <c r="B497" s="270"/>
      <c r="C497" s="271"/>
      <c r="D497" s="235" t="s">
        <v>307</v>
      </c>
      <c r="E497" s="272" t="s">
        <v>21</v>
      </c>
      <c r="F497" s="273" t="s">
        <v>433</v>
      </c>
      <c r="G497" s="271"/>
      <c r="H497" s="274">
        <v>51.399999999999999</v>
      </c>
      <c r="I497" s="275"/>
      <c r="J497" s="271"/>
      <c r="K497" s="271"/>
      <c r="L497" s="276"/>
      <c r="M497" s="277"/>
      <c r="N497" s="278"/>
      <c r="O497" s="278"/>
      <c r="P497" s="278"/>
      <c r="Q497" s="278"/>
      <c r="R497" s="278"/>
      <c r="S497" s="278"/>
      <c r="T497" s="279"/>
      <c r="U497" s="16"/>
      <c r="V497" s="16"/>
      <c r="W497" s="16"/>
      <c r="X497" s="16"/>
      <c r="Y497" s="16"/>
      <c r="Z497" s="16"/>
      <c r="AA497" s="16"/>
      <c r="AB497" s="16"/>
      <c r="AC497" s="16"/>
      <c r="AD497" s="16"/>
      <c r="AE497" s="16"/>
      <c r="AT497" s="280" t="s">
        <v>307</v>
      </c>
      <c r="AU497" s="280" t="s">
        <v>81</v>
      </c>
      <c r="AV497" s="16" t="s">
        <v>92</v>
      </c>
      <c r="AW497" s="16" t="s">
        <v>33</v>
      </c>
      <c r="AX497" s="16" t="s">
        <v>72</v>
      </c>
      <c r="AY497" s="280" t="s">
        <v>295</v>
      </c>
    </row>
    <row r="498" s="15" customFormat="1">
      <c r="A498" s="15"/>
      <c r="B498" s="255"/>
      <c r="C498" s="256"/>
      <c r="D498" s="235" t="s">
        <v>307</v>
      </c>
      <c r="E498" s="257" t="s">
        <v>21</v>
      </c>
      <c r="F498" s="258" t="s">
        <v>312</v>
      </c>
      <c r="G498" s="256"/>
      <c r="H498" s="259">
        <v>71.200000000000003</v>
      </c>
      <c r="I498" s="260"/>
      <c r="J498" s="256"/>
      <c r="K498" s="256"/>
      <c r="L498" s="261"/>
      <c r="M498" s="266"/>
      <c r="N498" s="267"/>
      <c r="O498" s="267"/>
      <c r="P498" s="267"/>
      <c r="Q498" s="267"/>
      <c r="R498" s="267"/>
      <c r="S498" s="267"/>
      <c r="T498" s="268"/>
      <c r="U498" s="15"/>
      <c r="V498" s="15"/>
      <c r="W498" s="15"/>
      <c r="X498" s="15"/>
      <c r="Y498" s="15"/>
      <c r="Z498" s="15"/>
      <c r="AA498" s="15"/>
      <c r="AB498" s="15"/>
      <c r="AC498" s="15"/>
      <c r="AD498" s="15"/>
      <c r="AE498" s="15"/>
      <c r="AT498" s="265" t="s">
        <v>307</v>
      </c>
      <c r="AU498" s="265" t="s">
        <v>81</v>
      </c>
      <c r="AV498" s="15" t="s">
        <v>303</v>
      </c>
      <c r="AW498" s="15" t="s">
        <v>33</v>
      </c>
      <c r="AX498" s="15" t="s">
        <v>79</v>
      </c>
      <c r="AY498" s="265" t="s">
        <v>295</v>
      </c>
    </row>
    <row r="499" s="2" customFormat="1" ht="6.96" customHeight="1">
      <c r="A499" s="40"/>
      <c r="B499" s="61"/>
      <c r="C499" s="62"/>
      <c r="D499" s="62"/>
      <c r="E499" s="62"/>
      <c r="F499" s="62"/>
      <c r="G499" s="62"/>
      <c r="H499" s="62"/>
      <c r="I499" s="62"/>
      <c r="J499" s="62"/>
      <c r="K499" s="62"/>
      <c r="L499" s="46"/>
      <c r="M499" s="40"/>
      <c r="O499" s="40"/>
      <c r="P499" s="40"/>
      <c r="Q499" s="40"/>
      <c r="R499" s="40"/>
      <c r="S499" s="40"/>
      <c r="T499" s="40"/>
      <c r="U499" s="40"/>
      <c r="V499" s="40"/>
      <c r="W499" s="40"/>
      <c r="X499" s="40"/>
      <c r="Y499" s="40"/>
      <c r="Z499" s="40"/>
      <c r="AA499" s="40"/>
      <c r="AB499" s="40"/>
      <c r="AC499" s="40"/>
      <c r="AD499" s="40"/>
      <c r="AE499" s="40"/>
    </row>
  </sheetData>
  <sheetProtection sheet="1" autoFilter="0" formatColumns="0" formatRows="0" objects="1" scenarios="1" spinCount="100000" saltValue="BTRMzNcMnTn+1Alh3Uj/+zbzVlWCQPyiVQsWsdm87UQm3jZhTykEgfkwFALeIZbyx2MR/kFqNvNXymTKyrZyPA==" hashValue="C4YYoZNv1YWUn0JRWQ26GTPxnEnY/bdcJpb5ctzzkX/t03bjgTsgY7k2iEaM0SJkuM7/LM4Vl4ITS/pST32SIA==" algorithmName="SHA-512" password="CC4B"/>
  <autoFilter ref="C106:K498"/>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3_01/317944321"/>
    <hyperlink ref="F116" r:id="rId2" display="https://podminky.urs.cz/item/CS_URS_2023_01/340231001"/>
    <hyperlink ref="F122" r:id="rId3" display="https://podminky.urs.cz/item/CS_URS_2023_01/611131101"/>
    <hyperlink ref="F127" r:id="rId4" display="https://podminky.urs.cz/item/CS_URS_2023_01/611321141"/>
    <hyperlink ref="F132" r:id="rId5" display="https://podminky.urs.cz/item/CS_URS_2023_01/611321191"/>
    <hyperlink ref="F136" r:id="rId6" display="https://podminky.urs.cz/item/CS_URS_2023_01/611325422"/>
    <hyperlink ref="F140" r:id="rId7" display="https://podminky.urs.cz/item/CS_URS_2023_01/612325422"/>
    <hyperlink ref="F148" r:id="rId8" display="https://podminky.urs.cz/item/CS_URS_2023_01/619991011"/>
    <hyperlink ref="F153" r:id="rId9" display="https://podminky.urs.cz/item/CS_URS_2023_01/631311114"/>
    <hyperlink ref="F162" r:id="rId10" display="https://podminky.urs.cz/item/CS_URS_2023_01/631319011"/>
    <hyperlink ref="F164" r:id="rId11" display="https://podminky.urs.cz/item/CS_URS_2023_01/631362021"/>
    <hyperlink ref="F173" r:id="rId12" display="https://podminky.urs.cz/item/CS_URS_2023_01/634112113"/>
    <hyperlink ref="F182" r:id="rId13" display="https://podminky.urs.cz/item/CS_URS_2023_01/642944121"/>
    <hyperlink ref="F188" r:id="rId14" display="https://podminky.urs.cz/item/CS_URS_2023_01/949101111"/>
    <hyperlink ref="F194" r:id="rId15" display="https://podminky.urs.cz/item/CS_URS_2023_01/952901111"/>
    <hyperlink ref="F201" r:id="rId16" display="https://podminky.urs.cz/item/CS_URS_2023_01/998012104"/>
    <hyperlink ref="F205" r:id="rId17" display="https://podminky.urs.cz/item/CS_URS_2023_01/713121111"/>
    <hyperlink ref="F216" r:id="rId18" display="https://podminky.urs.cz/item/CS_URS_2023_01/998713104"/>
    <hyperlink ref="F223" r:id="rId19" display="https://podminky.urs.cz/item/CS_URS_2023_01/763111331"/>
    <hyperlink ref="F228" r:id="rId20" display="https://podminky.urs.cz/item/CS_URS_2023_01/763111458"/>
    <hyperlink ref="F233" r:id="rId21" display="https://podminky.urs.cz/item/CS_URS_2023_01/763111713"/>
    <hyperlink ref="F238" r:id="rId22" display="https://podminky.urs.cz/item/CS_URS_2023_01/763111742"/>
    <hyperlink ref="F249" r:id="rId23" display="https://podminky.urs.cz/item/CS_URS_2023_01/763121422"/>
    <hyperlink ref="F254" r:id="rId24" display="https://podminky.urs.cz/item/CS_URS_2023_01/763121471"/>
    <hyperlink ref="F259" r:id="rId25" display="https://podminky.urs.cz/item/CS_URS_2023_01/763121751"/>
    <hyperlink ref="F261" r:id="rId26" display="https://podminky.urs.cz/item/CS_URS_2023_01/763172323"/>
    <hyperlink ref="F266" r:id="rId27" display="https://podminky.urs.cz/item/CS_URS_2023_01/763173111"/>
    <hyperlink ref="F269" r:id="rId28" display="https://podminky.urs.cz/item/CS_URS_2023_01/763173113"/>
    <hyperlink ref="F272" r:id="rId29" display="https://podminky.urs.cz/item/CS_URS_2023_01/763173132"/>
    <hyperlink ref="F275" r:id="rId30" display="https://podminky.urs.cz/item/CS_URS_2023_01/763181311"/>
    <hyperlink ref="F290" r:id="rId31" display="https://podminky.urs.cz/item/CS_URS_2023_01/763181411"/>
    <hyperlink ref="F297" r:id="rId32" display="https://podminky.urs.cz/item/CS_URS_2023_01/998763102"/>
    <hyperlink ref="F300" r:id="rId33" display="https://podminky.urs.cz/item/CS_URS_2023_01/766660001"/>
    <hyperlink ref="F311" r:id="rId34" display="https://podminky.urs.cz/item/CS_URS_2023_01/766660021"/>
    <hyperlink ref="F318" r:id="rId35" display="https://podminky.urs.cz/item/CS_URS_2023_01/766660717"/>
    <hyperlink ref="F326" r:id="rId36" display="https://podminky.urs.cz/item/CS_URS_2023_01/766695212"/>
    <hyperlink ref="F331" r:id="rId37" display="https://podminky.urs.cz/item/CS_URS_2023_01/998766104"/>
    <hyperlink ref="F335" r:id="rId38" display="https://podminky.urs.cz/item/CS_URS_2023_01/998767104"/>
    <hyperlink ref="F338" r:id="rId39" display="https://podminky.urs.cz/item/CS_URS_2023_01/771121011"/>
    <hyperlink ref="F342" r:id="rId40" display="https://podminky.urs.cz/item/CS_URS_2023_01/771574263"/>
    <hyperlink ref="F350" r:id="rId41" display="https://podminky.urs.cz/item/CS_URS_2023_01/771577111"/>
    <hyperlink ref="F352" r:id="rId42" display="https://podminky.urs.cz/item/CS_URS_2023_01/771591112"/>
    <hyperlink ref="F356" r:id="rId43" display="https://podminky.urs.cz/item/CS_URS_2023_01/771592011"/>
    <hyperlink ref="F358" r:id="rId44" display="https://podminky.urs.cz/item/CS_URS_2023_01/998771104"/>
    <hyperlink ref="F361" r:id="rId45" display="https://podminky.urs.cz/item/CS_URS_2023_01/776111311"/>
    <hyperlink ref="F366" r:id="rId46" display="https://podminky.urs.cz/item/CS_URS_2023_01/776121112"/>
    <hyperlink ref="F371" r:id="rId47" display="https://podminky.urs.cz/item/CS_URS_2023_01/776141112"/>
    <hyperlink ref="F376" r:id="rId48" display="https://podminky.urs.cz/item/CS_URS_2023_01/776221111"/>
    <hyperlink ref="F388" r:id="rId49" display="https://podminky.urs.cz/item/CS_URS_2023_01/776421312"/>
    <hyperlink ref="F395" r:id="rId50" display="https://podminky.urs.cz/item/CS_URS_2023_01/776991121"/>
    <hyperlink ref="F400" r:id="rId51" display="https://podminky.urs.cz/item/CS_URS_2023_01/998776104"/>
    <hyperlink ref="F403" r:id="rId52" display="https://podminky.urs.cz/item/CS_URS_2023_01/781121011"/>
    <hyperlink ref="F409" r:id="rId53" display="https://podminky.urs.cz/item/CS_URS_2023_01/781131112"/>
    <hyperlink ref="F417" r:id="rId54" display="https://podminky.urs.cz/item/CS_URS_2023_01/781474112"/>
    <hyperlink ref="F426" r:id="rId55" display="https://podminky.urs.cz/item/CS_URS_2023_01/781495211"/>
    <hyperlink ref="F430" r:id="rId56" display="https://podminky.urs.cz/item/CS_URS_2023_01/998781104"/>
    <hyperlink ref="F435" r:id="rId57" display="https://podminky.urs.cz/item/CS_URS_2023_01/784111011"/>
    <hyperlink ref="F450" r:id="rId58" display="https://podminky.urs.cz/item/CS_URS_2023_01/784121001"/>
    <hyperlink ref="F463" r:id="rId59" display="https://podminky.urs.cz/item/CS_URS_2023_01/784171111"/>
    <hyperlink ref="F470" r:id="rId60" display="https://podminky.urs.cz/item/CS_URS_2023_01/784181101"/>
    <hyperlink ref="F485" r:id="rId61" display="https://podminky.urs.cz/item/CS_URS_2023_01/784211101"/>
  </hyperlinks>
  <pageMargins left="0.39375" right="0.39375" top="0.39375" bottom="0.39375" header="0" footer="0"/>
  <pageSetup paperSize="9" orientation="portrait" blackAndWhite="1" fitToHeight="100"/>
  <headerFooter>
    <oddFooter>&amp;CStrana &amp;P z &amp;N</oddFooter>
  </headerFooter>
  <drawing r:id="rId62"/>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164</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877</v>
      </c>
      <c r="F9" s="1"/>
      <c r="G9" s="1"/>
      <c r="H9" s="1"/>
      <c r="L9" s="22"/>
    </row>
    <row r="10" s="1" customFormat="1" ht="12" customHeight="1">
      <c r="B10" s="22"/>
      <c r="D10" s="145" t="s">
        <v>267</v>
      </c>
      <c r="L10" s="22"/>
    </row>
    <row r="11" s="2" customFormat="1" ht="16.5" customHeight="1">
      <c r="A11" s="40"/>
      <c r="B11" s="46"/>
      <c r="C11" s="40"/>
      <c r="D11" s="40"/>
      <c r="E11" s="158" t="s">
        <v>2357</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2847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ROUND((SUM(BE107:BE468)),  2)</f>
        <v>0</v>
      </c>
      <c r="G37" s="40"/>
      <c r="H37" s="40"/>
      <c r="I37" s="160">
        <v>0.20999999999999999</v>
      </c>
      <c r="J37" s="159">
        <f>ROUND(((SUM(BE107:BE468))*I37),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ROUND((SUM(BF107:BF468)),  2)</f>
        <v>0</v>
      </c>
      <c r="G38" s="40"/>
      <c r="H38" s="40"/>
      <c r="I38" s="160">
        <v>0.14999999999999999</v>
      </c>
      <c r="J38" s="159">
        <f>ROUND(((SUM(BF107:BF468))*I38),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ROUND((SUM(BG107:BG468)),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ROUND((SUM(BH107:BH468)),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ROUND((SUM(BI107:BI468)),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877</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2357</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SO-02.3.5 - Typický modul E</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J107</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J108</f>
        <v>0</v>
      </c>
      <c r="K68" s="178"/>
      <c r="L68" s="182"/>
      <c r="S68" s="9"/>
      <c r="T68" s="9"/>
      <c r="U68" s="9"/>
      <c r="V68" s="9"/>
      <c r="W68" s="9"/>
      <c r="X68" s="9"/>
      <c r="Y68" s="9"/>
      <c r="Z68" s="9"/>
      <c r="AA68" s="9"/>
      <c r="AB68" s="9"/>
      <c r="AC68" s="9"/>
      <c r="AD68" s="9"/>
      <c r="AE68" s="9"/>
    </row>
    <row r="69" s="10" customFormat="1" ht="19.92" customHeight="1">
      <c r="A69" s="10"/>
      <c r="B69" s="183"/>
      <c r="C69" s="127"/>
      <c r="D69" s="184" t="s">
        <v>879</v>
      </c>
      <c r="E69" s="185"/>
      <c r="F69" s="185"/>
      <c r="G69" s="185"/>
      <c r="H69" s="185"/>
      <c r="I69" s="185"/>
      <c r="J69" s="186">
        <f>J109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855</v>
      </c>
      <c r="E70" s="185"/>
      <c r="F70" s="185"/>
      <c r="G70" s="185"/>
      <c r="H70" s="185"/>
      <c r="I70" s="185"/>
      <c r="J70" s="186">
        <f>J120</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274</v>
      </c>
      <c r="E71" s="185"/>
      <c r="F71" s="185"/>
      <c r="G71" s="185"/>
      <c r="H71" s="185"/>
      <c r="I71" s="185"/>
      <c r="J71" s="186">
        <f>J186</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856</v>
      </c>
      <c r="E72" s="185"/>
      <c r="F72" s="185"/>
      <c r="G72" s="185"/>
      <c r="H72" s="185"/>
      <c r="I72" s="185"/>
      <c r="J72" s="186">
        <f>J199</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276</v>
      </c>
      <c r="E73" s="180"/>
      <c r="F73" s="180"/>
      <c r="G73" s="180"/>
      <c r="H73" s="180"/>
      <c r="I73" s="180"/>
      <c r="J73" s="181">
        <f>J202</f>
        <v>0</v>
      </c>
      <c r="K73" s="178"/>
      <c r="L73" s="182"/>
      <c r="S73" s="9"/>
      <c r="T73" s="9"/>
      <c r="U73" s="9"/>
      <c r="V73" s="9"/>
      <c r="W73" s="9"/>
      <c r="X73" s="9"/>
      <c r="Y73" s="9"/>
      <c r="Z73" s="9"/>
      <c r="AA73" s="9"/>
      <c r="AB73" s="9"/>
      <c r="AC73" s="9"/>
      <c r="AD73" s="9"/>
      <c r="AE73" s="9"/>
    </row>
    <row r="74" s="10" customFormat="1" ht="19.92" customHeight="1">
      <c r="A74" s="10"/>
      <c r="B74" s="183"/>
      <c r="C74" s="127"/>
      <c r="D74" s="184" t="s">
        <v>881</v>
      </c>
      <c r="E74" s="185"/>
      <c r="F74" s="185"/>
      <c r="G74" s="185"/>
      <c r="H74" s="185"/>
      <c r="I74" s="185"/>
      <c r="J74" s="186">
        <f>J203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404</v>
      </c>
      <c r="E75" s="185"/>
      <c r="F75" s="185"/>
      <c r="G75" s="185"/>
      <c r="H75" s="185"/>
      <c r="I75" s="185"/>
      <c r="J75" s="186">
        <f>J217</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278</v>
      </c>
      <c r="E76" s="185"/>
      <c r="F76" s="185"/>
      <c r="G76" s="185"/>
      <c r="H76" s="185"/>
      <c r="I76" s="185"/>
      <c r="J76" s="186">
        <f>J221</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279</v>
      </c>
      <c r="E77" s="185"/>
      <c r="F77" s="185"/>
      <c r="G77" s="185"/>
      <c r="H77" s="185"/>
      <c r="I77" s="185"/>
      <c r="J77" s="186">
        <f>J269</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649</v>
      </c>
      <c r="E78" s="185"/>
      <c r="F78" s="185"/>
      <c r="G78" s="185"/>
      <c r="H78" s="185"/>
      <c r="I78" s="185"/>
      <c r="J78" s="186">
        <f>J302</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405</v>
      </c>
      <c r="E79" s="185"/>
      <c r="F79" s="185"/>
      <c r="G79" s="185"/>
      <c r="H79" s="185"/>
      <c r="I79" s="185"/>
      <c r="J79" s="186">
        <f>J306</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406</v>
      </c>
      <c r="E80" s="185"/>
      <c r="F80" s="185"/>
      <c r="G80" s="185"/>
      <c r="H80" s="185"/>
      <c r="I80" s="185"/>
      <c r="J80" s="186">
        <f>J329</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1205</v>
      </c>
      <c r="E81" s="185"/>
      <c r="F81" s="185"/>
      <c r="G81" s="185"/>
      <c r="H81" s="185"/>
      <c r="I81" s="185"/>
      <c r="J81" s="186">
        <f>J371</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1206</v>
      </c>
      <c r="E82" s="185"/>
      <c r="F82" s="185"/>
      <c r="G82" s="185"/>
      <c r="H82" s="185"/>
      <c r="I82" s="185"/>
      <c r="J82" s="186">
        <f>J401</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882</v>
      </c>
      <c r="E83" s="185"/>
      <c r="F83" s="185"/>
      <c r="G83" s="185"/>
      <c r="H83" s="185"/>
      <c r="I83" s="185"/>
      <c r="J83" s="186">
        <f>J403</f>
        <v>0</v>
      </c>
      <c r="K83" s="127"/>
      <c r="L83" s="187"/>
      <c r="S83" s="10"/>
      <c r="T83" s="10"/>
      <c r="U83" s="10"/>
      <c r="V83" s="10"/>
      <c r="W83" s="10"/>
      <c r="X83" s="10"/>
      <c r="Y83" s="10"/>
      <c r="Z83" s="10"/>
      <c r="AA83" s="10"/>
      <c r="AB83" s="10"/>
      <c r="AC83" s="10"/>
      <c r="AD83" s="10"/>
      <c r="AE83" s="10"/>
    </row>
    <row r="84" s="2" customFormat="1" ht="21.84"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7"/>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7"/>
      <c r="S89" s="40"/>
      <c r="T89" s="40"/>
      <c r="U89" s="40"/>
      <c r="V89" s="40"/>
      <c r="W89" s="40"/>
      <c r="X89" s="40"/>
      <c r="Y89" s="40"/>
      <c r="Z89" s="40"/>
      <c r="AA89" s="40"/>
      <c r="AB89" s="40"/>
      <c r="AC89" s="40"/>
      <c r="AD89" s="40"/>
      <c r="AE89" s="40"/>
    </row>
    <row r="90" s="2" customFormat="1" ht="24.96" customHeight="1">
      <c r="A90" s="40"/>
      <c r="B90" s="41"/>
      <c r="C90" s="25" t="s">
        <v>280</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172" t="str">
        <f>E7</f>
        <v>Rekonstrukce a modernizace VŠ kolejí Kounicova 50</v>
      </c>
      <c r="F93" s="34"/>
      <c r="G93" s="34"/>
      <c r="H93" s="34"/>
      <c r="I93" s="42"/>
      <c r="J93" s="42"/>
      <c r="K93" s="42"/>
      <c r="L93" s="147"/>
      <c r="S93" s="40"/>
      <c r="T93" s="40"/>
      <c r="U93" s="40"/>
      <c r="V93" s="40"/>
      <c r="W93" s="40"/>
      <c r="X93" s="40"/>
      <c r="Y93" s="40"/>
      <c r="Z93" s="40"/>
      <c r="AA93" s="40"/>
      <c r="AB93" s="40"/>
      <c r="AC93" s="40"/>
      <c r="AD93" s="40"/>
      <c r="AE93" s="40"/>
    </row>
    <row r="94" s="1" customFormat="1" ht="12" customHeight="1">
      <c r="B94" s="23"/>
      <c r="C94" s="34" t="s">
        <v>265</v>
      </c>
      <c r="D94" s="24"/>
      <c r="E94" s="24"/>
      <c r="F94" s="24"/>
      <c r="G94" s="24"/>
      <c r="H94" s="24"/>
      <c r="I94" s="24"/>
      <c r="J94" s="24"/>
      <c r="K94" s="24"/>
      <c r="L94" s="22"/>
    </row>
    <row r="95" s="1" customFormat="1" ht="16.5" customHeight="1">
      <c r="B95" s="23"/>
      <c r="C95" s="24"/>
      <c r="D95" s="24"/>
      <c r="E95" s="172" t="s">
        <v>877</v>
      </c>
      <c r="F95" s="24"/>
      <c r="G95" s="24"/>
      <c r="H95" s="24"/>
      <c r="I95" s="24"/>
      <c r="J95" s="24"/>
      <c r="K95" s="24"/>
      <c r="L95" s="22"/>
    </row>
    <row r="96" s="1" customFormat="1" ht="12" customHeight="1">
      <c r="B96" s="23"/>
      <c r="C96" s="34" t="s">
        <v>267</v>
      </c>
      <c r="D96" s="24"/>
      <c r="E96" s="24"/>
      <c r="F96" s="24"/>
      <c r="G96" s="24"/>
      <c r="H96" s="24"/>
      <c r="I96" s="24"/>
      <c r="J96" s="24"/>
      <c r="K96" s="24"/>
      <c r="L96" s="22"/>
    </row>
    <row r="97" s="2" customFormat="1" ht="16.5" customHeight="1">
      <c r="A97" s="40"/>
      <c r="B97" s="41"/>
      <c r="C97" s="42"/>
      <c r="D97" s="42"/>
      <c r="E97" s="269" t="s">
        <v>2357</v>
      </c>
      <c r="F97" s="42"/>
      <c r="G97" s="42"/>
      <c r="H97" s="42"/>
      <c r="I97" s="42"/>
      <c r="J97" s="42"/>
      <c r="K97" s="42"/>
      <c r="L97" s="147"/>
      <c r="S97" s="40"/>
      <c r="T97" s="40"/>
      <c r="U97" s="40"/>
      <c r="V97" s="40"/>
      <c r="W97" s="40"/>
      <c r="X97" s="40"/>
      <c r="Y97" s="40"/>
      <c r="Z97" s="40"/>
      <c r="AA97" s="40"/>
      <c r="AB97" s="40"/>
      <c r="AC97" s="40"/>
      <c r="AD97" s="40"/>
      <c r="AE97" s="40"/>
    </row>
    <row r="98" s="2" customFormat="1" ht="12" customHeight="1">
      <c r="A98" s="40"/>
      <c r="B98" s="41"/>
      <c r="C98" s="34" t="s">
        <v>401</v>
      </c>
      <c r="D98" s="42"/>
      <c r="E98" s="42"/>
      <c r="F98" s="42"/>
      <c r="G98" s="42"/>
      <c r="H98" s="42"/>
      <c r="I98" s="42"/>
      <c r="J98" s="42"/>
      <c r="K98" s="42"/>
      <c r="L98" s="147"/>
      <c r="S98" s="40"/>
      <c r="T98" s="40"/>
      <c r="U98" s="40"/>
      <c r="V98" s="40"/>
      <c r="W98" s="40"/>
      <c r="X98" s="40"/>
      <c r="Y98" s="40"/>
      <c r="Z98" s="40"/>
      <c r="AA98" s="40"/>
      <c r="AB98" s="40"/>
      <c r="AC98" s="40"/>
      <c r="AD98" s="40"/>
      <c r="AE98" s="40"/>
    </row>
    <row r="99" s="2" customFormat="1" ht="16.5" customHeight="1">
      <c r="A99" s="40"/>
      <c r="B99" s="41"/>
      <c r="C99" s="42"/>
      <c r="D99" s="42"/>
      <c r="E99" s="71" t="str">
        <f>E13</f>
        <v>SO-02.3.5 - Typický modul E</v>
      </c>
      <c r="F99" s="42"/>
      <c r="G99" s="42"/>
      <c r="H99" s="42"/>
      <c r="I99" s="42"/>
      <c r="J99" s="42"/>
      <c r="K99" s="42"/>
      <c r="L99" s="147"/>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2" customHeight="1">
      <c r="A101" s="40"/>
      <c r="B101" s="41"/>
      <c r="C101" s="34" t="s">
        <v>22</v>
      </c>
      <c r="D101" s="42"/>
      <c r="E101" s="42"/>
      <c r="F101" s="29" t="str">
        <f>F16</f>
        <v>Kounicova 50, Brno</v>
      </c>
      <c r="G101" s="42"/>
      <c r="H101" s="42"/>
      <c r="I101" s="34" t="s">
        <v>24</v>
      </c>
      <c r="J101" s="74" t="str">
        <f>IF(J16="","",J16)</f>
        <v>20. 3. 2023</v>
      </c>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5.15" customHeight="1">
      <c r="A103" s="40"/>
      <c r="B103" s="41"/>
      <c r="C103" s="34" t="s">
        <v>26</v>
      </c>
      <c r="D103" s="42"/>
      <c r="E103" s="42"/>
      <c r="F103" s="29" t="str">
        <f>E19</f>
        <v>Intar a.s.</v>
      </c>
      <c r="G103" s="42"/>
      <c r="H103" s="42"/>
      <c r="I103" s="34" t="s">
        <v>32</v>
      </c>
      <c r="J103" s="38" t="str">
        <f>E25</f>
        <v>Intar a.s.</v>
      </c>
      <c r="K103" s="42"/>
      <c r="L103" s="147"/>
      <c r="S103" s="40"/>
      <c r="T103" s="40"/>
      <c r="U103" s="40"/>
      <c r="V103" s="40"/>
      <c r="W103" s="40"/>
      <c r="X103" s="40"/>
      <c r="Y103" s="40"/>
      <c r="Z103" s="40"/>
      <c r="AA103" s="40"/>
      <c r="AB103" s="40"/>
      <c r="AC103" s="40"/>
      <c r="AD103" s="40"/>
      <c r="AE103" s="40"/>
    </row>
    <row r="104" s="2" customFormat="1" ht="15.15" customHeight="1">
      <c r="A104" s="40"/>
      <c r="B104" s="41"/>
      <c r="C104" s="34" t="s">
        <v>30</v>
      </c>
      <c r="D104" s="42"/>
      <c r="E104" s="42"/>
      <c r="F104" s="29" t="str">
        <f>IF(E22="","",E22)</f>
        <v>Vyplň údaj</v>
      </c>
      <c r="G104" s="42"/>
      <c r="H104" s="42"/>
      <c r="I104" s="34" t="s">
        <v>34</v>
      </c>
      <c r="J104" s="38" t="str">
        <f>E28</f>
        <v>Toman Martin</v>
      </c>
      <c r="K104" s="42"/>
      <c r="L104" s="147"/>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7"/>
      <c r="S105" s="40"/>
      <c r="T105" s="40"/>
      <c r="U105" s="40"/>
      <c r="V105" s="40"/>
      <c r="W105" s="40"/>
      <c r="X105" s="40"/>
      <c r="Y105" s="40"/>
      <c r="Z105" s="40"/>
      <c r="AA105" s="40"/>
      <c r="AB105" s="40"/>
      <c r="AC105" s="40"/>
      <c r="AD105" s="40"/>
      <c r="AE105" s="40"/>
    </row>
    <row r="106" s="11" customFormat="1" ht="29.28" customHeight="1">
      <c r="A106" s="188"/>
      <c r="B106" s="189"/>
      <c r="C106" s="190" t="s">
        <v>281</v>
      </c>
      <c r="D106" s="191" t="s">
        <v>57</v>
      </c>
      <c r="E106" s="191" t="s">
        <v>53</v>
      </c>
      <c r="F106" s="191" t="s">
        <v>54</v>
      </c>
      <c r="G106" s="191" t="s">
        <v>282</v>
      </c>
      <c r="H106" s="191" t="s">
        <v>283</v>
      </c>
      <c r="I106" s="191" t="s">
        <v>284</v>
      </c>
      <c r="J106" s="191" t="s">
        <v>271</v>
      </c>
      <c r="K106" s="192" t="s">
        <v>285</v>
      </c>
      <c r="L106" s="193"/>
      <c r="M106" s="94" t="s">
        <v>21</v>
      </c>
      <c r="N106" s="95" t="s">
        <v>42</v>
      </c>
      <c r="O106" s="95" t="s">
        <v>286</v>
      </c>
      <c r="P106" s="95" t="s">
        <v>287</v>
      </c>
      <c r="Q106" s="95" t="s">
        <v>288</v>
      </c>
      <c r="R106" s="95" t="s">
        <v>289</v>
      </c>
      <c r="S106" s="95" t="s">
        <v>290</v>
      </c>
      <c r="T106" s="96" t="s">
        <v>291</v>
      </c>
      <c r="U106" s="188"/>
      <c r="V106" s="188"/>
      <c r="W106" s="188"/>
      <c r="X106" s="188"/>
      <c r="Y106" s="188"/>
      <c r="Z106" s="188"/>
      <c r="AA106" s="188"/>
      <c r="AB106" s="188"/>
      <c r="AC106" s="188"/>
      <c r="AD106" s="188"/>
      <c r="AE106" s="188"/>
    </row>
    <row r="107" s="2" customFormat="1" ht="22.8" customHeight="1">
      <c r="A107" s="40"/>
      <c r="B107" s="41"/>
      <c r="C107" s="101" t="s">
        <v>292</v>
      </c>
      <c r="D107" s="42"/>
      <c r="E107" s="42"/>
      <c r="F107" s="42"/>
      <c r="G107" s="42"/>
      <c r="H107" s="42"/>
      <c r="I107" s="42"/>
      <c r="J107" s="194">
        <f>BK107</f>
        <v>0</v>
      </c>
      <c r="K107" s="42"/>
      <c r="L107" s="46"/>
      <c r="M107" s="97"/>
      <c r="N107" s="195"/>
      <c r="O107" s="98"/>
      <c r="P107" s="196">
        <f>P108+P202</f>
        <v>0</v>
      </c>
      <c r="Q107" s="98"/>
      <c r="R107" s="196">
        <f>R108+R202</f>
        <v>5.69220887</v>
      </c>
      <c r="S107" s="98"/>
      <c r="T107" s="197">
        <f>T108+T202</f>
        <v>0.01377977</v>
      </c>
      <c r="U107" s="40"/>
      <c r="V107" s="40"/>
      <c r="W107" s="40"/>
      <c r="X107" s="40"/>
      <c r="Y107" s="40"/>
      <c r="Z107" s="40"/>
      <c r="AA107" s="40"/>
      <c r="AB107" s="40"/>
      <c r="AC107" s="40"/>
      <c r="AD107" s="40"/>
      <c r="AE107" s="40"/>
      <c r="AT107" s="19" t="s">
        <v>71</v>
      </c>
      <c r="AU107" s="19" t="s">
        <v>272</v>
      </c>
      <c r="BK107" s="198">
        <f>BK108+BK202</f>
        <v>0</v>
      </c>
    </row>
    <row r="108" s="12" customFormat="1" ht="25.92" customHeight="1">
      <c r="A108" s="12"/>
      <c r="B108" s="199"/>
      <c r="C108" s="200"/>
      <c r="D108" s="201" t="s">
        <v>71</v>
      </c>
      <c r="E108" s="202" t="s">
        <v>293</v>
      </c>
      <c r="F108" s="202" t="s">
        <v>294</v>
      </c>
      <c r="G108" s="200"/>
      <c r="H108" s="200"/>
      <c r="I108" s="203"/>
      <c r="J108" s="204">
        <f>BK108</f>
        <v>0</v>
      </c>
      <c r="K108" s="200"/>
      <c r="L108" s="205"/>
      <c r="M108" s="206"/>
      <c r="N108" s="207"/>
      <c r="O108" s="207"/>
      <c r="P108" s="208">
        <f>P109+P120+P186+P199</f>
        <v>0</v>
      </c>
      <c r="Q108" s="207"/>
      <c r="R108" s="208">
        <f>R109+R120+R186+R199</f>
        <v>3.6083659099999998</v>
      </c>
      <c r="S108" s="207"/>
      <c r="T108" s="209">
        <f>T109+T120+T186+T199</f>
        <v>0</v>
      </c>
      <c r="U108" s="12"/>
      <c r="V108" s="12"/>
      <c r="W108" s="12"/>
      <c r="X108" s="12"/>
      <c r="Y108" s="12"/>
      <c r="Z108" s="12"/>
      <c r="AA108" s="12"/>
      <c r="AB108" s="12"/>
      <c r="AC108" s="12"/>
      <c r="AD108" s="12"/>
      <c r="AE108" s="12"/>
      <c r="AR108" s="210" t="s">
        <v>79</v>
      </c>
      <c r="AT108" s="211" t="s">
        <v>71</v>
      </c>
      <c r="AU108" s="211" t="s">
        <v>72</v>
      </c>
      <c r="AY108" s="210" t="s">
        <v>295</v>
      </c>
      <c r="BK108" s="212">
        <f>BK109+BK120+BK186+BK199</f>
        <v>0</v>
      </c>
    </row>
    <row r="109" s="12" customFormat="1" ht="22.8" customHeight="1">
      <c r="A109" s="12"/>
      <c r="B109" s="199"/>
      <c r="C109" s="200"/>
      <c r="D109" s="201" t="s">
        <v>71</v>
      </c>
      <c r="E109" s="213" t="s">
        <v>92</v>
      </c>
      <c r="F109" s="213" t="s">
        <v>883</v>
      </c>
      <c r="G109" s="200"/>
      <c r="H109" s="200"/>
      <c r="I109" s="203"/>
      <c r="J109" s="214">
        <f>BK109</f>
        <v>0</v>
      </c>
      <c r="K109" s="200"/>
      <c r="L109" s="205"/>
      <c r="M109" s="206"/>
      <c r="N109" s="207"/>
      <c r="O109" s="207"/>
      <c r="P109" s="208">
        <f>SUM(P110:P119)</f>
        <v>0</v>
      </c>
      <c r="Q109" s="207"/>
      <c r="R109" s="208">
        <f>SUM(R110:R119)</f>
        <v>0.035144000000000002</v>
      </c>
      <c r="S109" s="207"/>
      <c r="T109" s="209">
        <f>SUM(T110:T119)</f>
        <v>0</v>
      </c>
      <c r="U109" s="12"/>
      <c r="V109" s="12"/>
      <c r="W109" s="12"/>
      <c r="X109" s="12"/>
      <c r="Y109" s="12"/>
      <c r="Z109" s="12"/>
      <c r="AA109" s="12"/>
      <c r="AB109" s="12"/>
      <c r="AC109" s="12"/>
      <c r="AD109" s="12"/>
      <c r="AE109" s="12"/>
      <c r="AR109" s="210" t="s">
        <v>79</v>
      </c>
      <c r="AT109" s="211" t="s">
        <v>71</v>
      </c>
      <c r="AU109" s="211" t="s">
        <v>79</v>
      </c>
      <c r="AY109" s="210" t="s">
        <v>295</v>
      </c>
      <c r="BK109" s="212">
        <f>SUM(BK110:BK119)</f>
        <v>0</v>
      </c>
    </row>
    <row r="110" s="2" customFormat="1" ht="24.15" customHeight="1">
      <c r="A110" s="40"/>
      <c r="B110" s="41"/>
      <c r="C110" s="215" t="s">
        <v>79</v>
      </c>
      <c r="D110" s="215" t="s">
        <v>298</v>
      </c>
      <c r="E110" s="216" t="s">
        <v>884</v>
      </c>
      <c r="F110" s="217" t="s">
        <v>885</v>
      </c>
      <c r="G110" s="218" t="s">
        <v>348</v>
      </c>
      <c r="H110" s="219">
        <v>0.0080000000000000002</v>
      </c>
      <c r="I110" s="220"/>
      <c r="J110" s="221">
        <f>ROUND(I110*H110,2)</f>
        <v>0</v>
      </c>
      <c r="K110" s="217" t="s">
        <v>302</v>
      </c>
      <c r="L110" s="46"/>
      <c r="M110" s="222" t="s">
        <v>21</v>
      </c>
      <c r="N110" s="223" t="s">
        <v>43</v>
      </c>
      <c r="O110" s="86"/>
      <c r="P110" s="224">
        <f>O110*H110</f>
        <v>0</v>
      </c>
      <c r="Q110" s="224">
        <v>1.0900000000000001</v>
      </c>
      <c r="R110" s="224">
        <f>Q110*H110</f>
        <v>0.0087200000000000003</v>
      </c>
      <c r="S110" s="224">
        <v>0</v>
      </c>
      <c r="T110" s="225">
        <f>S110*H110</f>
        <v>0</v>
      </c>
      <c r="U110" s="40"/>
      <c r="V110" s="40"/>
      <c r="W110" s="40"/>
      <c r="X110" s="40"/>
      <c r="Y110" s="40"/>
      <c r="Z110" s="40"/>
      <c r="AA110" s="40"/>
      <c r="AB110" s="40"/>
      <c r="AC110" s="40"/>
      <c r="AD110" s="40"/>
      <c r="AE110" s="40"/>
      <c r="AR110" s="226" t="s">
        <v>303</v>
      </c>
      <c r="AT110" s="226" t="s">
        <v>298</v>
      </c>
      <c r="AU110" s="226" t="s">
        <v>81</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303</v>
      </c>
      <c r="BM110" s="226" t="s">
        <v>2848</v>
      </c>
    </row>
    <row r="111" s="2" customFormat="1">
      <c r="A111" s="40"/>
      <c r="B111" s="41"/>
      <c r="C111" s="42"/>
      <c r="D111" s="228" t="s">
        <v>305</v>
      </c>
      <c r="E111" s="42"/>
      <c r="F111" s="229" t="s">
        <v>887</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305</v>
      </c>
      <c r="AU111" s="19" t="s">
        <v>81</v>
      </c>
    </row>
    <row r="112" s="13" customFormat="1">
      <c r="A112" s="13"/>
      <c r="B112" s="233"/>
      <c r="C112" s="234"/>
      <c r="D112" s="235" t="s">
        <v>307</v>
      </c>
      <c r="E112" s="236" t="s">
        <v>21</v>
      </c>
      <c r="F112" s="237" t="s">
        <v>888</v>
      </c>
      <c r="G112" s="234"/>
      <c r="H112" s="236" t="s">
        <v>21</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307</v>
      </c>
      <c r="AU112" s="243" t="s">
        <v>81</v>
      </c>
      <c r="AV112" s="13" t="s">
        <v>79</v>
      </c>
      <c r="AW112" s="13" t="s">
        <v>33</v>
      </c>
      <c r="AX112" s="13" t="s">
        <v>72</v>
      </c>
      <c r="AY112" s="243" t="s">
        <v>295</v>
      </c>
    </row>
    <row r="113" s="14" customFormat="1">
      <c r="A113" s="14"/>
      <c r="B113" s="244"/>
      <c r="C113" s="245"/>
      <c r="D113" s="235" t="s">
        <v>307</v>
      </c>
      <c r="E113" s="246" t="s">
        <v>21</v>
      </c>
      <c r="F113" s="247" t="s">
        <v>889</v>
      </c>
      <c r="G113" s="245"/>
      <c r="H113" s="248">
        <v>0.0080000000000000002</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307</v>
      </c>
      <c r="AU113" s="254" t="s">
        <v>81</v>
      </c>
      <c r="AV113" s="14" t="s">
        <v>81</v>
      </c>
      <c r="AW113" s="14" t="s">
        <v>33</v>
      </c>
      <c r="AX113" s="14" t="s">
        <v>72</v>
      </c>
      <c r="AY113" s="254" t="s">
        <v>295</v>
      </c>
    </row>
    <row r="114" s="15" customFormat="1">
      <c r="A114" s="15"/>
      <c r="B114" s="255"/>
      <c r="C114" s="256"/>
      <c r="D114" s="235" t="s">
        <v>307</v>
      </c>
      <c r="E114" s="257" t="s">
        <v>21</v>
      </c>
      <c r="F114" s="258" t="s">
        <v>312</v>
      </c>
      <c r="G114" s="256"/>
      <c r="H114" s="259">
        <v>0.0080000000000000002</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307</v>
      </c>
      <c r="AU114" s="265" t="s">
        <v>81</v>
      </c>
      <c r="AV114" s="15" t="s">
        <v>303</v>
      </c>
      <c r="AW114" s="15" t="s">
        <v>33</v>
      </c>
      <c r="AX114" s="15" t="s">
        <v>79</v>
      </c>
      <c r="AY114" s="265" t="s">
        <v>295</v>
      </c>
    </row>
    <row r="115" s="2" customFormat="1" ht="37.8" customHeight="1">
      <c r="A115" s="40"/>
      <c r="B115" s="41"/>
      <c r="C115" s="215" t="s">
        <v>81</v>
      </c>
      <c r="D115" s="215" t="s">
        <v>298</v>
      </c>
      <c r="E115" s="216" t="s">
        <v>2360</v>
      </c>
      <c r="F115" s="217" t="s">
        <v>2361</v>
      </c>
      <c r="G115" s="218" t="s">
        <v>301</v>
      </c>
      <c r="H115" s="219">
        <v>0.29999999999999999</v>
      </c>
      <c r="I115" s="220"/>
      <c r="J115" s="221">
        <f>ROUND(I115*H115,2)</f>
        <v>0</v>
      </c>
      <c r="K115" s="217" t="s">
        <v>302</v>
      </c>
      <c r="L115" s="46"/>
      <c r="M115" s="222" t="s">
        <v>21</v>
      </c>
      <c r="N115" s="223" t="s">
        <v>43</v>
      </c>
      <c r="O115" s="86"/>
      <c r="P115" s="224">
        <f>O115*H115</f>
        <v>0</v>
      </c>
      <c r="Q115" s="224">
        <v>0.088080000000000006</v>
      </c>
      <c r="R115" s="224">
        <f>Q115*H115</f>
        <v>0.026424</v>
      </c>
      <c r="S115" s="224">
        <v>0</v>
      </c>
      <c r="T115" s="225">
        <f>S115*H115</f>
        <v>0</v>
      </c>
      <c r="U115" s="40"/>
      <c r="V115" s="40"/>
      <c r="W115" s="40"/>
      <c r="X115" s="40"/>
      <c r="Y115" s="40"/>
      <c r="Z115" s="40"/>
      <c r="AA115" s="40"/>
      <c r="AB115" s="40"/>
      <c r="AC115" s="40"/>
      <c r="AD115" s="40"/>
      <c r="AE115" s="40"/>
      <c r="AR115" s="226" t="s">
        <v>303</v>
      </c>
      <c r="AT115" s="226" t="s">
        <v>298</v>
      </c>
      <c r="AU115" s="226" t="s">
        <v>81</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303</v>
      </c>
      <c r="BM115" s="226" t="s">
        <v>2849</v>
      </c>
    </row>
    <row r="116" s="2" customFormat="1">
      <c r="A116" s="40"/>
      <c r="B116" s="41"/>
      <c r="C116" s="42"/>
      <c r="D116" s="228" t="s">
        <v>305</v>
      </c>
      <c r="E116" s="42"/>
      <c r="F116" s="229" t="s">
        <v>2363</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305</v>
      </c>
      <c r="AU116" s="19" t="s">
        <v>81</v>
      </c>
    </row>
    <row r="117" s="13" customFormat="1">
      <c r="A117" s="13"/>
      <c r="B117" s="233"/>
      <c r="C117" s="234"/>
      <c r="D117" s="235" t="s">
        <v>307</v>
      </c>
      <c r="E117" s="236" t="s">
        <v>21</v>
      </c>
      <c r="F117" s="237" t="s">
        <v>2364</v>
      </c>
      <c r="G117" s="234"/>
      <c r="H117" s="236" t="s">
        <v>21</v>
      </c>
      <c r="I117" s="238"/>
      <c r="J117" s="234"/>
      <c r="K117" s="234"/>
      <c r="L117" s="239"/>
      <c r="M117" s="240"/>
      <c r="N117" s="241"/>
      <c r="O117" s="241"/>
      <c r="P117" s="241"/>
      <c r="Q117" s="241"/>
      <c r="R117" s="241"/>
      <c r="S117" s="241"/>
      <c r="T117" s="242"/>
      <c r="U117" s="13"/>
      <c r="V117" s="13"/>
      <c r="W117" s="13"/>
      <c r="X117" s="13"/>
      <c r="Y117" s="13"/>
      <c r="Z117" s="13"/>
      <c r="AA117" s="13"/>
      <c r="AB117" s="13"/>
      <c r="AC117" s="13"/>
      <c r="AD117" s="13"/>
      <c r="AE117" s="13"/>
      <c r="AT117" s="243" t="s">
        <v>307</v>
      </c>
      <c r="AU117" s="243" t="s">
        <v>81</v>
      </c>
      <c r="AV117" s="13" t="s">
        <v>79</v>
      </c>
      <c r="AW117" s="13" t="s">
        <v>33</v>
      </c>
      <c r="AX117" s="13" t="s">
        <v>72</v>
      </c>
      <c r="AY117" s="243" t="s">
        <v>295</v>
      </c>
    </row>
    <row r="118" s="14" customFormat="1">
      <c r="A118" s="14"/>
      <c r="B118" s="244"/>
      <c r="C118" s="245"/>
      <c r="D118" s="235" t="s">
        <v>307</v>
      </c>
      <c r="E118" s="246" t="s">
        <v>21</v>
      </c>
      <c r="F118" s="247" t="s">
        <v>2365</v>
      </c>
      <c r="G118" s="245"/>
      <c r="H118" s="248">
        <v>0.29999999999999999</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307</v>
      </c>
      <c r="AU118" s="254" t="s">
        <v>81</v>
      </c>
      <c r="AV118" s="14" t="s">
        <v>81</v>
      </c>
      <c r="AW118" s="14" t="s">
        <v>33</v>
      </c>
      <c r="AX118" s="14" t="s">
        <v>72</v>
      </c>
      <c r="AY118" s="254" t="s">
        <v>295</v>
      </c>
    </row>
    <row r="119" s="15" customFormat="1">
      <c r="A119" s="15"/>
      <c r="B119" s="255"/>
      <c r="C119" s="256"/>
      <c r="D119" s="235" t="s">
        <v>307</v>
      </c>
      <c r="E119" s="257" t="s">
        <v>21</v>
      </c>
      <c r="F119" s="258" t="s">
        <v>312</v>
      </c>
      <c r="G119" s="256"/>
      <c r="H119" s="259">
        <v>0.29999999999999999</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307</v>
      </c>
      <c r="AU119" s="265" t="s">
        <v>81</v>
      </c>
      <c r="AV119" s="15" t="s">
        <v>303</v>
      </c>
      <c r="AW119" s="15" t="s">
        <v>33</v>
      </c>
      <c r="AX119" s="15" t="s">
        <v>79</v>
      </c>
      <c r="AY119" s="265" t="s">
        <v>295</v>
      </c>
    </row>
    <row r="120" s="12" customFormat="1" ht="22.8" customHeight="1">
      <c r="A120" s="12"/>
      <c r="B120" s="199"/>
      <c r="C120" s="200"/>
      <c r="D120" s="201" t="s">
        <v>71</v>
      </c>
      <c r="E120" s="213" t="s">
        <v>338</v>
      </c>
      <c r="F120" s="213" t="s">
        <v>857</v>
      </c>
      <c r="G120" s="200"/>
      <c r="H120" s="200"/>
      <c r="I120" s="203"/>
      <c r="J120" s="214">
        <f>BK120</f>
        <v>0</v>
      </c>
      <c r="K120" s="200"/>
      <c r="L120" s="205"/>
      <c r="M120" s="206"/>
      <c r="N120" s="207"/>
      <c r="O120" s="207"/>
      <c r="P120" s="208">
        <f>SUM(P121:P185)</f>
        <v>0</v>
      </c>
      <c r="Q120" s="207"/>
      <c r="R120" s="208">
        <f>SUM(R121:R185)</f>
        <v>3.5698627100000002</v>
      </c>
      <c r="S120" s="207"/>
      <c r="T120" s="209">
        <f>SUM(T121:T185)</f>
        <v>0</v>
      </c>
      <c r="U120" s="12"/>
      <c r="V120" s="12"/>
      <c r="W120" s="12"/>
      <c r="X120" s="12"/>
      <c r="Y120" s="12"/>
      <c r="Z120" s="12"/>
      <c r="AA120" s="12"/>
      <c r="AB120" s="12"/>
      <c r="AC120" s="12"/>
      <c r="AD120" s="12"/>
      <c r="AE120" s="12"/>
      <c r="AR120" s="210" t="s">
        <v>79</v>
      </c>
      <c r="AT120" s="211" t="s">
        <v>71</v>
      </c>
      <c r="AU120" s="211" t="s">
        <v>79</v>
      </c>
      <c r="AY120" s="210" t="s">
        <v>295</v>
      </c>
      <c r="BK120" s="212">
        <f>SUM(BK121:BK185)</f>
        <v>0</v>
      </c>
    </row>
    <row r="121" s="2" customFormat="1" ht="33" customHeight="1">
      <c r="A121" s="40"/>
      <c r="B121" s="41"/>
      <c r="C121" s="215" t="s">
        <v>92</v>
      </c>
      <c r="D121" s="215" t="s">
        <v>298</v>
      </c>
      <c r="E121" s="216" t="s">
        <v>1219</v>
      </c>
      <c r="F121" s="217" t="s">
        <v>1220</v>
      </c>
      <c r="G121" s="218" t="s">
        <v>301</v>
      </c>
      <c r="H121" s="219">
        <v>6.8600000000000003</v>
      </c>
      <c r="I121" s="220"/>
      <c r="J121" s="221">
        <f>ROUND(I121*H121,2)</f>
        <v>0</v>
      </c>
      <c r="K121" s="217" t="s">
        <v>302</v>
      </c>
      <c r="L121" s="46"/>
      <c r="M121" s="222" t="s">
        <v>21</v>
      </c>
      <c r="N121" s="223" t="s">
        <v>43</v>
      </c>
      <c r="O121" s="86"/>
      <c r="P121" s="224">
        <f>O121*H121</f>
        <v>0</v>
      </c>
      <c r="Q121" s="224">
        <v>0.0073499999999999998</v>
      </c>
      <c r="R121" s="224">
        <f>Q121*H121</f>
        <v>0.050421000000000001</v>
      </c>
      <c r="S121" s="224">
        <v>0</v>
      </c>
      <c r="T121" s="225">
        <f>S121*H121</f>
        <v>0</v>
      </c>
      <c r="U121" s="40"/>
      <c r="V121" s="40"/>
      <c r="W121" s="40"/>
      <c r="X121" s="40"/>
      <c r="Y121" s="40"/>
      <c r="Z121" s="40"/>
      <c r="AA121" s="40"/>
      <c r="AB121" s="40"/>
      <c r="AC121" s="40"/>
      <c r="AD121" s="40"/>
      <c r="AE121" s="40"/>
      <c r="AR121" s="226" t="s">
        <v>303</v>
      </c>
      <c r="AT121" s="226" t="s">
        <v>298</v>
      </c>
      <c r="AU121" s="226" t="s">
        <v>81</v>
      </c>
      <c r="AY121" s="19" t="s">
        <v>295</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303</v>
      </c>
      <c r="BM121" s="226" t="s">
        <v>2850</v>
      </c>
    </row>
    <row r="122" s="2" customFormat="1">
      <c r="A122" s="40"/>
      <c r="B122" s="41"/>
      <c r="C122" s="42"/>
      <c r="D122" s="228" t="s">
        <v>305</v>
      </c>
      <c r="E122" s="42"/>
      <c r="F122" s="229" t="s">
        <v>1222</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305</v>
      </c>
      <c r="AU122" s="19" t="s">
        <v>81</v>
      </c>
    </row>
    <row r="123" s="14" customFormat="1">
      <c r="A123" s="14"/>
      <c r="B123" s="244"/>
      <c r="C123" s="245"/>
      <c r="D123" s="235" t="s">
        <v>307</v>
      </c>
      <c r="E123" s="246" t="s">
        <v>21</v>
      </c>
      <c r="F123" s="247" t="s">
        <v>2367</v>
      </c>
      <c r="G123" s="245"/>
      <c r="H123" s="248">
        <v>2.8799999999999999</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307</v>
      </c>
      <c r="AU123" s="254" t="s">
        <v>81</v>
      </c>
      <c r="AV123" s="14" t="s">
        <v>81</v>
      </c>
      <c r="AW123" s="14" t="s">
        <v>33</v>
      </c>
      <c r="AX123" s="14" t="s">
        <v>72</v>
      </c>
      <c r="AY123" s="254" t="s">
        <v>295</v>
      </c>
    </row>
    <row r="124" s="14" customFormat="1">
      <c r="A124" s="14"/>
      <c r="B124" s="244"/>
      <c r="C124" s="245"/>
      <c r="D124" s="235" t="s">
        <v>307</v>
      </c>
      <c r="E124" s="246" t="s">
        <v>21</v>
      </c>
      <c r="F124" s="247" t="s">
        <v>2532</v>
      </c>
      <c r="G124" s="245"/>
      <c r="H124" s="248">
        <v>3.98</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307</v>
      </c>
      <c r="AU124" s="254" t="s">
        <v>81</v>
      </c>
      <c r="AV124" s="14" t="s">
        <v>81</v>
      </c>
      <c r="AW124" s="14" t="s">
        <v>33</v>
      </c>
      <c r="AX124" s="14" t="s">
        <v>72</v>
      </c>
      <c r="AY124" s="254" t="s">
        <v>295</v>
      </c>
    </row>
    <row r="125" s="15" customFormat="1">
      <c r="A125" s="15"/>
      <c r="B125" s="255"/>
      <c r="C125" s="256"/>
      <c r="D125" s="235" t="s">
        <v>307</v>
      </c>
      <c r="E125" s="257" t="s">
        <v>21</v>
      </c>
      <c r="F125" s="258" t="s">
        <v>312</v>
      </c>
      <c r="G125" s="256"/>
      <c r="H125" s="259">
        <v>6.8600000000000003</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307</v>
      </c>
      <c r="AU125" s="265" t="s">
        <v>81</v>
      </c>
      <c r="AV125" s="15" t="s">
        <v>303</v>
      </c>
      <c r="AW125" s="15" t="s">
        <v>33</v>
      </c>
      <c r="AX125" s="15" t="s">
        <v>79</v>
      </c>
      <c r="AY125" s="265" t="s">
        <v>295</v>
      </c>
    </row>
    <row r="126" s="2" customFormat="1" ht="49.05" customHeight="1">
      <c r="A126" s="40"/>
      <c r="B126" s="41"/>
      <c r="C126" s="215" t="s">
        <v>303</v>
      </c>
      <c r="D126" s="215" t="s">
        <v>298</v>
      </c>
      <c r="E126" s="216" t="s">
        <v>1223</v>
      </c>
      <c r="F126" s="217" t="s">
        <v>1224</v>
      </c>
      <c r="G126" s="218" t="s">
        <v>301</v>
      </c>
      <c r="H126" s="219">
        <v>6.8600000000000003</v>
      </c>
      <c r="I126" s="220"/>
      <c r="J126" s="221">
        <f>ROUND(I126*H126,2)</f>
        <v>0</v>
      </c>
      <c r="K126" s="217" t="s">
        <v>302</v>
      </c>
      <c r="L126" s="46"/>
      <c r="M126" s="222" t="s">
        <v>21</v>
      </c>
      <c r="N126" s="223" t="s">
        <v>43</v>
      </c>
      <c r="O126" s="86"/>
      <c r="P126" s="224">
        <f>O126*H126</f>
        <v>0</v>
      </c>
      <c r="Q126" s="224">
        <v>0.018380000000000001</v>
      </c>
      <c r="R126" s="224">
        <f>Q126*H126</f>
        <v>0.1260868</v>
      </c>
      <c r="S126" s="224">
        <v>0</v>
      </c>
      <c r="T126" s="225">
        <f>S126*H126</f>
        <v>0</v>
      </c>
      <c r="U126" s="40"/>
      <c r="V126" s="40"/>
      <c r="W126" s="40"/>
      <c r="X126" s="40"/>
      <c r="Y126" s="40"/>
      <c r="Z126" s="40"/>
      <c r="AA126" s="40"/>
      <c r="AB126" s="40"/>
      <c r="AC126" s="40"/>
      <c r="AD126" s="40"/>
      <c r="AE126" s="40"/>
      <c r="AR126" s="226" t="s">
        <v>303</v>
      </c>
      <c r="AT126" s="226" t="s">
        <v>298</v>
      </c>
      <c r="AU126" s="226" t="s">
        <v>81</v>
      </c>
      <c r="AY126" s="19" t="s">
        <v>295</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303</v>
      </c>
      <c r="BM126" s="226" t="s">
        <v>2851</v>
      </c>
    </row>
    <row r="127" s="2" customFormat="1">
      <c r="A127" s="40"/>
      <c r="B127" s="41"/>
      <c r="C127" s="42"/>
      <c r="D127" s="228" t="s">
        <v>305</v>
      </c>
      <c r="E127" s="42"/>
      <c r="F127" s="229" t="s">
        <v>1226</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305</v>
      </c>
      <c r="AU127" s="19" t="s">
        <v>81</v>
      </c>
    </row>
    <row r="128" s="14" customFormat="1">
      <c r="A128" s="14"/>
      <c r="B128" s="244"/>
      <c r="C128" s="245"/>
      <c r="D128" s="235" t="s">
        <v>307</v>
      </c>
      <c r="E128" s="246" t="s">
        <v>21</v>
      </c>
      <c r="F128" s="247" t="s">
        <v>2367</v>
      </c>
      <c r="G128" s="245"/>
      <c r="H128" s="248">
        <v>2.8799999999999999</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307</v>
      </c>
      <c r="AU128" s="254" t="s">
        <v>81</v>
      </c>
      <c r="AV128" s="14" t="s">
        <v>81</v>
      </c>
      <c r="AW128" s="14" t="s">
        <v>33</v>
      </c>
      <c r="AX128" s="14" t="s">
        <v>72</v>
      </c>
      <c r="AY128" s="254" t="s">
        <v>295</v>
      </c>
    </row>
    <row r="129" s="14" customFormat="1">
      <c r="A129" s="14"/>
      <c r="B129" s="244"/>
      <c r="C129" s="245"/>
      <c r="D129" s="235" t="s">
        <v>307</v>
      </c>
      <c r="E129" s="246" t="s">
        <v>21</v>
      </c>
      <c r="F129" s="247" t="s">
        <v>2532</v>
      </c>
      <c r="G129" s="245"/>
      <c r="H129" s="248">
        <v>3.98</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307</v>
      </c>
      <c r="AU129" s="254" t="s">
        <v>81</v>
      </c>
      <c r="AV129" s="14" t="s">
        <v>81</v>
      </c>
      <c r="AW129" s="14" t="s">
        <v>33</v>
      </c>
      <c r="AX129" s="14" t="s">
        <v>72</v>
      </c>
      <c r="AY129" s="254" t="s">
        <v>295</v>
      </c>
    </row>
    <row r="130" s="15" customFormat="1">
      <c r="A130" s="15"/>
      <c r="B130" s="255"/>
      <c r="C130" s="256"/>
      <c r="D130" s="235" t="s">
        <v>307</v>
      </c>
      <c r="E130" s="257" t="s">
        <v>21</v>
      </c>
      <c r="F130" s="258" t="s">
        <v>312</v>
      </c>
      <c r="G130" s="256"/>
      <c r="H130" s="259">
        <v>6.8600000000000003</v>
      </c>
      <c r="I130" s="260"/>
      <c r="J130" s="256"/>
      <c r="K130" s="256"/>
      <c r="L130" s="261"/>
      <c r="M130" s="262"/>
      <c r="N130" s="263"/>
      <c r="O130" s="263"/>
      <c r="P130" s="263"/>
      <c r="Q130" s="263"/>
      <c r="R130" s="263"/>
      <c r="S130" s="263"/>
      <c r="T130" s="264"/>
      <c r="U130" s="15"/>
      <c r="V130" s="15"/>
      <c r="W130" s="15"/>
      <c r="X130" s="15"/>
      <c r="Y130" s="15"/>
      <c r="Z130" s="15"/>
      <c r="AA130" s="15"/>
      <c r="AB130" s="15"/>
      <c r="AC130" s="15"/>
      <c r="AD130" s="15"/>
      <c r="AE130" s="15"/>
      <c r="AT130" s="265" t="s">
        <v>307</v>
      </c>
      <c r="AU130" s="265" t="s">
        <v>81</v>
      </c>
      <c r="AV130" s="15" t="s">
        <v>303</v>
      </c>
      <c r="AW130" s="15" t="s">
        <v>33</v>
      </c>
      <c r="AX130" s="15" t="s">
        <v>79</v>
      </c>
      <c r="AY130" s="265" t="s">
        <v>295</v>
      </c>
    </row>
    <row r="131" s="2" customFormat="1" ht="44.25" customHeight="1">
      <c r="A131" s="40"/>
      <c r="B131" s="41"/>
      <c r="C131" s="215" t="s">
        <v>332</v>
      </c>
      <c r="D131" s="215" t="s">
        <v>298</v>
      </c>
      <c r="E131" s="216" t="s">
        <v>1234</v>
      </c>
      <c r="F131" s="217" t="s">
        <v>1235</v>
      </c>
      <c r="G131" s="218" t="s">
        <v>301</v>
      </c>
      <c r="H131" s="219">
        <v>13.720000000000001</v>
      </c>
      <c r="I131" s="220"/>
      <c r="J131" s="221">
        <f>ROUND(I131*H131,2)</f>
        <v>0</v>
      </c>
      <c r="K131" s="217" t="s">
        <v>302</v>
      </c>
      <c r="L131" s="46"/>
      <c r="M131" s="222" t="s">
        <v>21</v>
      </c>
      <c r="N131" s="223" t="s">
        <v>43</v>
      </c>
      <c r="O131" s="86"/>
      <c r="P131" s="224">
        <f>O131*H131</f>
        <v>0</v>
      </c>
      <c r="Q131" s="224">
        <v>0.0079000000000000008</v>
      </c>
      <c r="R131" s="224">
        <f>Q131*H131</f>
        <v>0.10838800000000001</v>
      </c>
      <c r="S131" s="224">
        <v>0</v>
      </c>
      <c r="T131" s="225">
        <f>S131*H131</f>
        <v>0</v>
      </c>
      <c r="U131" s="40"/>
      <c r="V131" s="40"/>
      <c r="W131" s="40"/>
      <c r="X131" s="40"/>
      <c r="Y131" s="40"/>
      <c r="Z131" s="40"/>
      <c r="AA131" s="40"/>
      <c r="AB131" s="40"/>
      <c r="AC131" s="40"/>
      <c r="AD131" s="40"/>
      <c r="AE131" s="40"/>
      <c r="AR131" s="226" t="s">
        <v>303</v>
      </c>
      <c r="AT131" s="226" t="s">
        <v>298</v>
      </c>
      <c r="AU131" s="226" t="s">
        <v>81</v>
      </c>
      <c r="AY131" s="19" t="s">
        <v>295</v>
      </c>
      <c r="BE131" s="227">
        <f>IF(N131="základní",J131,0)</f>
        <v>0</v>
      </c>
      <c r="BF131" s="227">
        <f>IF(N131="snížená",J131,0)</f>
        <v>0</v>
      </c>
      <c r="BG131" s="227">
        <f>IF(N131="zákl. přenesená",J131,0)</f>
        <v>0</v>
      </c>
      <c r="BH131" s="227">
        <f>IF(N131="sníž. přenesená",J131,0)</f>
        <v>0</v>
      </c>
      <c r="BI131" s="227">
        <f>IF(N131="nulová",J131,0)</f>
        <v>0</v>
      </c>
      <c r="BJ131" s="19" t="s">
        <v>79</v>
      </c>
      <c r="BK131" s="227">
        <f>ROUND(I131*H131,2)</f>
        <v>0</v>
      </c>
      <c r="BL131" s="19" t="s">
        <v>303</v>
      </c>
      <c r="BM131" s="226" t="s">
        <v>2852</v>
      </c>
    </row>
    <row r="132" s="2" customFormat="1">
      <c r="A132" s="40"/>
      <c r="B132" s="41"/>
      <c r="C132" s="42"/>
      <c r="D132" s="228" t="s">
        <v>305</v>
      </c>
      <c r="E132" s="42"/>
      <c r="F132" s="229" t="s">
        <v>1237</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305</v>
      </c>
      <c r="AU132" s="19" t="s">
        <v>81</v>
      </c>
    </row>
    <row r="133" s="14" customFormat="1">
      <c r="A133" s="14"/>
      <c r="B133" s="244"/>
      <c r="C133" s="245"/>
      <c r="D133" s="235" t="s">
        <v>307</v>
      </c>
      <c r="E133" s="246" t="s">
        <v>21</v>
      </c>
      <c r="F133" s="247" t="s">
        <v>2667</v>
      </c>
      <c r="G133" s="245"/>
      <c r="H133" s="248">
        <v>13.720000000000001</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307</v>
      </c>
      <c r="AU133" s="254" t="s">
        <v>81</v>
      </c>
      <c r="AV133" s="14" t="s">
        <v>81</v>
      </c>
      <c r="AW133" s="14" t="s">
        <v>33</v>
      </c>
      <c r="AX133" s="14" t="s">
        <v>72</v>
      </c>
      <c r="AY133" s="254" t="s">
        <v>295</v>
      </c>
    </row>
    <row r="134" s="15" customFormat="1">
      <c r="A134" s="15"/>
      <c r="B134" s="255"/>
      <c r="C134" s="256"/>
      <c r="D134" s="235" t="s">
        <v>307</v>
      </c>
      <c r="E134" s="257" t="s">
        <v>21</v>
      </c>
      <c r="F134" s="258" t="s">
        <v>312</v>
      </c>
      <c r="G134" s="256"/>
      <c r="H134" s="259">
        <v>13.720000000000001</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307</v>
      </c>
      <c r="AU134" s="265" t="s">
        <v>81</v>
      </c>
      <c r="AV134" s="15" t="s">
        <v>303</v>
      </c>
      <c r="AW134" s="15" t="s">
        <v>33</v>
      </c>
      <c r="AX134" s="15" t="s">
        <v>79</v>
      </c>
      <c r="AY134" s="265" t="s">
        <v>295</v>
      </c>
    </row>
    <row r="135" s="2" customFormat="1" ht="49.05" customHeight="1">
      <c r="A135" s="40"/>
      <c r="B135" s="41"/>
      <c r="C135" s="215" t="s">
        <v>338</v>
      </c>
      <c r="D135" s="215" t="s">
        <v>298</v>
      </c>
      <c r="E135" s="216" t="s">
        <v>2372</v>
      </c>
      <c r="F135" s="217" t="s">
        <v>2373</v>
      </c>
      <c r="G135" s="218" t="s">
        <v>301</v>
      </c>
      <c r="H135" s="219">
        <v>12.9</v>
      </c>
      <c r="I135" s="220"/>
      <c r="J135" s="221">
        <f>ROUND(I135*H135,2)</f>
        <v>0</v>
      </c>
      <c r="K135" s="217" t="s">
        <v>302</v>
      </c>
      <c r="L135" s="46"/>
      <c r="M135" s="222" t="s">
        <v>21</v>
      </c>
      <c r="N135" s="223" t="s">
        <v>43</v>
      </c>
      <c r="O135" s="86"/>
      <c r="P135" s="224">
        <f>O135*H135</f>
        <v>0</v>
      </c>
      <c r="Q135" s="224">
        <v>0.017000000000000001</v>
      </c>
      <c r="R135" s="224">
        <f>Q135*H135</f>
        <v>0.21930000000000002</v>
      </c>
      <c r="S135" s="224">
        <v>0</v>
      </c>
      <c r="T135" s="225">
        <f>S135*H135</f>
        <v>0</v>
      </c>
      <c r="U135" s="40"/>
      <c r="V135" s="40"/>
      <c r="W135" s="40"/>
      <c r="X135" s="40"/>
      <c r="Y135" s="40"/>
      <c r="Z135" s="40"/>
      <c r="AA135" s="40"/>
      <c r="AB135" s="40"/>
      <c r="AC135" s="40"/>
      <c r="AD135" s="40"/>
      <c r="AE135" s="40"/>
      <c r="AR135" s="226" t="s">
        <v>303</v>
      </c>
      <c r="AT135" s="226" t="s">
        <v>298</v>
      </c>
      <c r="AU135" s="226" t="s">
        <v>81</v>
      </c>
      <c r="AY135" s="19" t="s">
        <v>295</v>
      </c>
      <c r="BE135" s="227">
        <f>IF(N135="základní",J135,0)</f>
        <v>0</v>
      </c>
      <c r="BF135" s="227">
        <f>IF(N135="snížená",J135,0)</f>
        <v>0</v>
      </c>
      <c r="BG135" s="227">
        <f>IF(N135="zákl. přenesená",J135,0)</f>
        <v>0</v>
      </c>
      <c r="BH135" s="227">
        <f>IF(N135="sníž. přenesená",J135,0)</f>
        <v>0</v>
      </c>
      <c r="BI135" s="227">
        <f>IF(N135="nulová",J135,0)</f>
        <v>0</v>
      </c>
      <c r="BJ135" s="19" t="s">
        <v>79</v>
      </c>
      <c r="BK135" s="227">
        <f>ROUND(I135*H135,2)</f>
        <v>0</v>
      </c>
      <c r="BL135" s="19" t="s">
        <v>303</v>
      </c>
      <c r="BM135" s="226" t="s">
        <v>2853</v>
      </c>
    </row>
    <row r="136" s="2" customFormat="1">
      <c r="A136" s="40"/>
      <c r="B136" s="41"/>
      <c r="C136" s="42"/>
      <c r="D136" s="228" t="s">
        <v>305</v>
      </c>
      <c r="E136" s="42"/>
      <c r="F136" s="229" t="s">
        <v>2375</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305</v>
      </c>
      <c r="AU136" s="19" t="s">
        <v>81</v>
      </c>
    </row>
    <row r="137" s="14" customFormat="1">
      <c r="A137" s="14"/>
      <c r="B137" s="244"/>
      <c r="C137" s="245"/>
      <c r="D137" s="235" t="s">
        <v>307</v>
      </c>
      <c r="E137" s="246" t="s">
        <v>21</v>
      </c>
      <c r="F137" s="247" t="s">
        <v>2537</v>
      </c>
      <c r="G137" s="245"/>
      <c r="H137" s="248">
        <v>12.9</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307</v>
      </c>
      <c r="AU137" s="254" t="s">
        <v>81</v>
      </c>
      <c r="AV137" s="14" t="s">
        <v>81</v>
      </c>
      <c r="AW137" s="14" t="s">
        <v>33</v>
      </c>
      <c r="AX137" s="14" t="s">
        <v>72</v>
      </c>
      <c r="AY137" s="254" t="s">
        <v>295</v>
      </c>
    </row>
    <row r="138" s="15" customFormat="1">
      <c r="A138" s="15"/>
      <c r="B138" s="255"/>
      <c r="C138" s="256"/>
      <c r="D138" s="235" t="s">
        <v>307</v>
      </c>
      <c r="E138" s="257" t="s">
        <v>21</v>
      </c>
      <c r="F138" s="258" t="s">
        <v>312</v>
      </c>
      <c r="G138" s="256"/>
      <c r="H138" s="259">
        <v>12.9</v>
      </c>
      <c r="I138" s="260"/>
      <c r="J138" s="256"/>
      <c r="K138" s="256"/>
      <c r="L138" s="261"/>
      <c r="M138" s="262"/>
      <c r="N138" s="263"/>
      <c r="O138" s="263"/>
      <c r="P138" s="263"/>
      <c r="Q138" s="263"/>
      <c r="R138" s="263"/>
      <c r="S138" s="263"/>
      <c r="T138" s="264"/>
      <c r="U138" s="15"/>
      <c r="V138" s="15"/>
      <c r="W138" s="15"/>
      <c r="X138" s="15"/>
      <c r="Y138" s="15"/>
      <c r="Z138" s="15"/>
      <c r="AA138" s="15"/>
      <c r="AB138" s="15"/>
      <c r="AC138" s="15"/>
      <c r="AD138" s="15"/>
      <c r="AE138" s="15"/>
      <c r="AT138" s="265" t="s">
        <v>307</v>
      </c>
      <c r="AU138" s="265" t="s">
        <v>81</v>
      </c>
      <c r="AV138" s="15" t="s">
        <v>303</v>
      </c>
      <c r="AW138" s="15" t="s">
        <v>33</v>
      </c>
      <c r="AX138" s="15" t="s">
        <v>79</v>
      </c>
      <c r="AY138" s="265" t="s">
        <v>295</v>
      </c>
    </row>
    <row r="139" s="2" customFormat="1" ht="49.05" customHeight="1">
      <c r="A139" s="40"/>
      <c r="B139" s="41"/>
      <c r="C139" s="215" t="s">
        <v>345</v>
      </c>
      <c r="D139" s="215" t="s">
        <v>298</v>
      </c>
      <c r="E139" s="216" t="s">
        <v>2377</v>
      </c>
      <c r="F139" s="217" t="s">
        <v>2378</v>
      </c>
      <c r="G139" s="218" t="s">
        <v>301</v>
      </c>
      <c r="H139" s="219">
        <v>35.866999999999997</v>
      </c>
      <c r="I139" s="220"/>
      <c r="J139" s="221">
        <f>ROUND(I139*H139,2)</f>
        <v>0</v>
      </c>
      <c r="K139" s="217" t="s">
        <v>302</v>
      </c>
      <c r="L139" s="46"/>
      <c r="M139" s="222" t="s">
        <v>21</v>
      </c>
      <c r="N139" s="223" t="s">
        <v>43</v>
      </c>
      <c r="O139" s="86"/>
      <c r="P139" s="224">
        <f>O139*H139</f>
        <v>0</v>
      </c>
      <c r="Q139" s="224">
        <v>0.017000000000000001</v>
      </c>
      <c r="R139" s="224">
        <f>Q139*H139</f>
        <v>0.60973900000000003</v>
      </c>
      <c r="S139" s="224">
        <v>0</v>
      </c>
      <c r="T139" s="225">
        <f>S139*H139</f>
        <v>0</v>
      </c>
      <c r="U139" s="40"/>
      <c r="V139" s="40"/>
      <c r="W139" s="40"/>
      <c r="X139" s="40"/>
      <c r="Y139" s="40"/>
      <c r="Z139" s="40"/>
      <c r="AA139" s="40"/>
      <c r="AB139" s="40"/>
      <c r="AC139" s="40"/>
      <c r="AD139" s="40"/>
      <c r="AE139" s="40"/>
      <c r="AR139" s="226" t="s">
        <v>303</v>
      </c>
      <c r="AT139" s="226" t="s">
        <v>298</v>
      </c>
      <c r="AU139" s="226" t="s">
        <v>81</v>
      </c>
      <c r="AY139" s="19" t="s">
        <v>295</v>
      </c>
      <c r="BE139" s="227">
        <f>IF(N139="základní",J139,0)</f>
        <v>0</v>
      </c>
      <c r="BF139" s="227">
        <f>IF(N139="snížená",J139,0)</f>
        <v>0</v>
      </c>
      <c r="BG139" s="227">
        <f>IF(N139="zákl. přenesená",J139,0)</f>
        <v>0</v>
      </c>
      <c r="BH139" s="227">
        <f>IF(N139="sníž. přenesená",J139,0)</f>
        <v>0</v>
      </c>
      <c r="BI139" s="227">
        <f>IF(N139="nulová",J139,0)</f>
        <v>0</v>
      </c>
      <c r="BJ139" s="19" t="s">
        <v>79</v>
      </c>
      <c r="BK139" s="227">
        <f>ROUND(I139*H139,2)</f>
        <v>0</v>
      </c>
      <c r="BL139" s="19" t="s">
        <v>303</v>
      </c>
      <c r="BM139" s="226" t="s">
        <v>2854</v>
      </c>
    </row>
    <row r="140" s="2" customFormat="1">
      <c r="A140" s="40"/>
      <c r="B140" s="41"/>
      <c r="C140" s="42"/>
      <c r="D140" s="228" t="s">
        <v>305</v>
      </c>
      <c r="E140" s="42"/>
      <c r="F140" s="229" t="s">
        <v>2380</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305</v>
      </c>
      <c r="AU140" s="19" t="s">
        <v>81</v>
      </c>
    </row>
    <row r="141" s="13" customFormat="1">
      <c r="A141" s="13"/>
      <c r="B141" s="233"/>
      <c r="C141" s="234"/>
      <c r="D141" s="235" t="s">
        <v>307</v>
      </c>
      <c r="E141" s="236" t="s">
        <v>21</v>
      </c>
      <c r="F141" s="237" t="s">
        <v>2381</v>
      </c>
      <c r="G141" s="234"/>
      <c r="H141" s="236" t="s">
        <v>21</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307</v>
      </c>
      <c r="AU141" s="243" t="s">
        <v>81</v>
      </c>
      <c r="AV141" s="13" t="s">
        <v>79</v>
      </c>
      <c r="AW141" s="13" t="s">
        <v>33</v>
      </c>
      <c r="AX141" s="13" t="s">
        <v>72</v>
      </c>
      <c r="AY141" s="243" t="s">
        <v>295</v>
      </c>
    </row>
    <row r="142" s="14" customFormat="1">
      <c r="A142" s="14"/>
      <c r="B142" s="244"/>
      <c r="C142" s="245"/>
      <c r="D142" s="235" t="s">
        <v>307</v>
      </c>
      <c r="E142" s="246" t="s">
        <v>21</v>
      </c>
      <c r="F142" s="247" t="s">
        <v>2539</v>
      </c>
      <c r="G142" s="245"/>
      <c r="H142" s="248">
        <v>4.665</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307</v>
      </c>
      <c r="AU142" s="254" t="s">
        <v>81</v>
      </c>
      <c r="AV142" s="14" t="s">
        <v>81</v>
      </c>
      <c r="AW142" s="14" t="s">
        <v>33</v>
      </c>
      <c r="AX142" s="14" t="s">
        <v>72</v>
      </c>
      <c r="AY142" s="254" t="s">
        <v>295</v>
      </c>
    </row>
    <row r="143" s="13" customFormat="1">
      <c r="A143" s="13"/>
      <c r="B143" s="233"/>
      <c r="C143" s="234"/>
      <c r="D143" s="235" t="s">
        <v>307</v>
      </c>
      <c r="E143" s="236" t="s">
        <v>21</v>
      </c>
      <c r="F143" s="237" t="s">
        <v>2383</v>
      </c>
      <c r="G143" s="234"/>
      <c r="H143" s="236" t="s">
        <v>21</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307</v>
      </c>
      <c r="AU143" s="243" t="s">
        <v>81</v>
      </c>
      <c r="AV143" s="13" t="s">
        <v>79</v>
      </c>
      <c r="AW143" s="13" t="s">
        <v>33</v>
      </c>
      <c r="AX143" s="13" t="s">
        <v>72</v>
      </c>
      <c r="AY143" s="243" t="s">
        <v>295</v>
      </c>
    </row>
    <row r="144" s="14" customFormat="1">
      <c r="A144" s="14"/>
      <c r="B144" s="244"/>
      <c r="C144" s="245"/>
      <c r="D144" s="235" t="s">
        <v>307</v>
      </c>
      <c r="E144" s="246" t="s">
        <v>21</v>
      </c>
      <c r="F144" s="247" t="s">
        <v>2540</v>
      </c>
      <c r="G144" s="245"/>
      <c r="H144" s="248">
        <v>30.577000000000002</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307</v>
      </c>
      <c r="AU144" s="254" t="s">
        <v>81</v>
      </c>
      <c r="AV144" s="14" t="s">
        <v>81</v>
      </c>
      <c r="AW144" s="14" t="s">
        <v>33</v>
      </c>
      <c r="AX144" s="14" t="s">
        <v>72</v>
      </c>
      <c r="AY144" s="254" t="s">
        <v>295</v>
      </c>
    </row>
    <row r="145" s="14" customFormat="1">
      <c r="A145" s="14"/>
      <c r="B145" s="244"/>
      <c r="C145" s="245"/>
      <c r="D145" s="235" t="s">
        <v>307</v>
      </c>
      <c r="E145" s="246" t="s">
        <v>21</v>
      </c>
      <c r="F145" s="247" t="s">
        <v>2385</v>
      </c>
      <c r="G145" s="245"/>
      <c r="H145" s="248">
        <v>0.625</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307</v>
      </c>
      <c r="AU145" s="254" t="s">
        <v>81</v>
      </c>
      <c r="AV145" s="14" t="s">
        <v>81</v>
      </c>
      <c r="AW145" s="14" t="s">
        <v>33</v>
      </c>
      <c r="AX145" s="14" t="s">
        <v>72</v>
      </c>
      <c r="AY145" s="254" t="s">
        <v>295</v>
      </c>
    </row>
    <row r="146" s="15" customFormat="1">
      <c r="A146" s="15"/>
      <c r="B146" s="255"/>
      <c r="C146" s="256"/>
      <c r="D146" s="235" t="s">
        <v>307</v>
      </c>
      <c r="E146" s="257" t="s">
        <v>21</v>
      </c>
      <c r="F146" s="258" t="s">
        <v>312</v>
      </c>
      <c r="G146" s="256"/>
      <c r="H146" s="259">
        <v>35.866999999999997</v>
      </c>
      <c r="I146" s="260"/>
      <c r="J146" s="256"/>
      <c r="K146" s="256"/>
      <c r="L146" s="261"/>
      <c r="M146" s="262"/>
      <c r="N146" s="263"/>
      <c r="O146" s="263"/>
      <c r="P146" s="263"/>
      <c r="Q146" s="263"/>
      <c r="R146" s="263"/>
      <c r="S146" s="263"/>
      <c r="T146" s="264"/>
      <c r="U146" s="15"/>
      <c r="V146" s="15"/>
      <c r="W146" s="15"/>
      <c r="X146" s="15"/>
      <c r="Y146" s="15"/>
      <c r="Z146" s="15"/>
      <c r="AA146" s="15"/>
      <c r="AB146" s="15"/>
      <c r="AC146" s="15"/>
      <c r="AD146" s="15"/>
      <c r="AE146" s="15"/>
      <c r="AT146" s="265" t="s">
        <v>307</v>
      </c>
      <c r="AU146" s="265" t="s">
        <v>81</v>
      </c>
      <c r="AV146" s="15" t="s">
        <v>303</v>
      </c>
      <c r="AW146" s="15" t="s">
        <v>33</v>
      </c>
      <c r="AX146" s="15" t="s">
        <v>79</v>
      </c>
      <c r="AY146" s="265" t="s">
        <v>295</v>
      </c>
    </row>
    <row r="147" s="2" customFormat="1" ht="37.8" customHeight="1">
      <c r="A147" s="40"/>
      <c r="B147" s="41"/>
      <c r="C147" s="215" t="s">
        <v>351</v>
      </c>
      <c r="D147" s="215" t="s">
        <v>298</v>
      </c>
      <c r="E147" s="216" t="s">
        <v>1239</v>
      </c>
      <c r="F147" s="217" t="s">
        <v>1240</v>
      </c>
      <c r="G147" s="218" t="s">
        <v>301</v>
      </c>
      <c r="H147" s="219">
        <v>3.8999999999999999</v>
      </c>
      <c r="I147" s="220"/>
      <c r="J147" s="221">
        <f>ROUND(I147*H147,2)</f>
        <v>0</v>
      </c>
      <c r="K147" s="217" t="s">
        <v>302</v>
      </c>
      <c r="L147" s="46"/>
      <c r="M147" s="222" t="s">
        <v>21</v>
      </c>
      <c r="N147" s="223" t="s">
        <v>43</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303</v>
      </c>
      <c r="AT147" s="226" t="s">
        <v>298</v>
      </c>
      <c r="AU147" s="226" t="s">
        <v>81</v>
      </c>
      <c r="AY147" s="19" t="s">
        <v>295</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303</v>
      </c>
      <c r="BM147" s="226" t="s">
        <v>2855</v>
      </c>
    </row>
    <row r="148" s="2" customFormat="1">
      <c r="A148" s="40"/>
      <c r="B148" s="41"/>
      <c r="C148" s="42"/>
      <c r="D148" s="228" t="s">
        <v>305</v>
      </c>
      <c r="E148" s="42"/>
      <c r="F148" s="229" t="s">
        <v>1242</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305</v>
      </c>
      <c r="AU148" s="19" t="s">
        <v>81</v>
      </c>
    </row>
    <row r="149" s="14" customFormat="1">
      <c r="A149" s="14"/>
      <c r="B149" s="244"/>
      <c r="C149" s="245"/>
      <c r="D149" s="235" t="s">
        <v>307</v>
      </c>
      <c r="E149" s="246" t="s">
        <v>21</v>
      </c>
      <c r="F149" s="247" t="s">
        <v>2387</v>
      </c>
      <c r="G149" s="245"/>
      <c r="H149" s="248">
        <v>2.25</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307</v>
      </c>
      <c r="AU149" s="254" t="s">
        <v>81</v>
      </c>
      <c r="AV149" s="14" t="s">
        <v>81</v>
      </c>
      <c r="AW149" s="14" t="s">
        <v>33</v>
      </c>
      <c r="AX149" s="14" t="s">
        <v>72</v>
      </c>
      <c r="AY149" s="254" t="s">
        <v>295</v>
      </c>
    </row>
    <row r="150" s="14" customFormat="1">
      <c r="A150" s="14"/>
      <c r="B150" s="244"/>
      <c r="C150" s="245"/>
      <c r="D150" s="235" t="s">
        <v>307</v>
      </c>
      <c r="E150" s="246" t="s">
        <v>21</v>
      </c>
      <c r="F150" s="247" t="s">
        <v>2388</v>
      </c>
      <c r="G150" s="245"/>
      <c r="H150" s="248">
        <v>1.6499999999999999</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307</v>
      </c>
      <c r="AU150" s="254" t="s">
        <v>81</v>
      </c>
      <c r="AV150" s="14" t="s">
        <v>81</v>
      </c>
      <c r="AW150" s="14" t="s">
        <v>33</v>
      </c>
      <c r="AX150" s="14" t="s">
        <v>72</v>
      </c>
      <c r="AY150" s="254" t="s">
        <v>295</v>
      </c>
    </row>
    <row r="151" s="15" customFormat="1">
      <c r="A151" s="15"/>
      <c r="B151" s="255"/>
      <c r="C151" s="256"/>
      <c r="D151" s="235" t="s">
        <v>307</v>
      </c>
      <c r="E151" s="257" t="s">
        <v>21</v>
      </c>
      <c r="F151" s="258" t="s">
        <v>312</v>
      </c>
      <c r="G151" s="256"/>
      <c r="H151" s="259">
        <v>3.8999999999999999</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307</v>
      </c>
      <c r="AU151" s="265" t="s">
        <v>81</v>
      </c>
      <c r="AV151" s="15" t="s">
        <v>303</v>
      </c>
      <c r="AW151" s="15" t="s">
        <v>33</v>
      </c>
      <c r="AX151" s="15" t="s">
        <v>79</v>
      </c>
      <c r="AY151" s="265" t="s">
        <v>295</v>
      </c>
    </row>
    <row r="152" s="2" customFormat="1" ht="33" customHeight="1">
      <c r="A152" s="40"/>
      <c r="B152" s="41"/>
      <c r="C152" s="215" t="s">
        <v>296</v>
      </c>
      <c r="D152" s="215" t="s">
        <v>298</v>
      </c>
      <c r="E152" s="216" t="s">
        <v>1244</v>
      </c>
      <c r="F152" s="217" t="s">
        <v>1245</v>
      </c>
      <c r="G152" s="218" t="s">
        <v>315</v>
      </c>
      <c r="H152" s="219">
        <v>1.016</v>
      </c>
      <c r="I152" s="220"/>
      <c r="J152" s="221">
        <f>ROUND(I152*H152,2)</f>
        <v>0</v>
      </c>
      <c r="K152" s="217" t="s">
        <v>302</v>
      </c>
      <c r="L152" s="46"/>
      <c r="M152" s="222" t="s">
        <v>21</v>
      </c>
      <c r="N152" s="223" t="s">
        <v>43</v>
      </c>
      <c r="O152" s="86"/>
      <c r="P152" s="224">
        <f>O152*H152</f>
        <v>0</v>
      </c>
      <c r="Q152" s="224">
        <v>2.3010199999999998</v>
      </c>
      <c r="R152" s="224">
        <f>Q152*H152</f>
        <v>2.3378363200000001</v>
      </c>
      <c r="S152" s="224">
        <v>0</v>
      </c>
      <c r="T152" s="225">
        <f>S152*H152</f>
        <v>0</v>
      </c>
      <c r="U152" s="40"/>
      <c r="V152" s="40"/>
      <c r="W152" s="40"/>
      <c r="X152" s="40"/>
      <c r="Y152" s="40"/>
      <c r="Z152" s="40"/>
      <c r="AA152" s="40"/>
      <c r="AB152" s="40"/>
      <c r="AC152" s="40"/>
      <c r="AD152" s="40"/>
      <c r="AE152" s="40"/>
      <c r="AR152" s="226" t="s">
        <v>303</v>
      </c>
      <c r="AT152" s="226" t="s">
        <v>298</v>
      </c>
      <c r="AU152" s="226" t="s">
        <v>81</v>
      </c>
      <c r="AY152" s="19" t="s">
        <v>295</v>
      </c>
      <c r="BE152" s="227">
        <f>IF(N152="základní",J152,0)</f>
        <v>0</v>
      </c>
      <c r="BF152" s="227">
        <f>IF(N152="snížená",J152,0)</f>
        <v>0</v>
      </c>
      <c r="BG152" s="227">
        <f>IF(N152="zákl. přenesená",J152,0)</f>
        <v>0</v>
      </c>
      <c r="BH152" s="227">
        <f>IF(N152="sníž. přenesená",J152,0)</f>
        <v>0</v>
      </c>
      <c r="BI152" s="227">
        <f>IF(N152="nulová",J152,0)</f>
        <v>0</v>
      </c>
      <c r="BJ152" s="19" t="s">
        <v>79</v>
      </c>
      <c r="BK152" s="227">
        <f>ROUND(I152*H152,2)</f>
        <v>0</v>
      </c>
      <c r="BL152" s="19" t="s">
        <v>303</v>
      </c>
      <c r="BM152" s="226" t="s">
        <v>2856</v>
      </c>
    </row>
    <row r="153" s="2" customFormat="1">
      <c r="A153" s="40"/>
      <c r="B153" s="41"/>
      <c r="C153" s="42"/>
      <c r="D153" s="228" t="s">
        <v>305</v>
      </c>
      <c r="E153" s="42"/>
      <c r="F153" s="229" t="s">
        <v>1247</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305</v>
      </c>
      <c r="AU153" s="19" t="s">
        <v>81</v>
      </c>
    </row>
    <row r="154" s="13" customFormat="1">
      <c r="A154" s="13"/>
      <c r="B154" s="233"/>
      <c r="C154" s="234"/>
      <c r="D154" s="235" t="s">
        <v>307</v>
      </c>
      <c r="E154" s="236" t="s">
        <v>21</v>
      </c>
      <c r="F154" s="237" t="s">
        <v>2390</v>
      </c>
      <c r="G154" s="234"/>
      <c r="H154" s="236" t="s">
        <v>21</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307</v>
      </c>
      <c r="AU154" s="243" t="s">
        <v>81</v>
      </c>
      <c r="AV154" s="13" t="s">
        <v>79</v>
      </c>
      <c r="AW154" s="13" t="s">
        <v>33</v>
      </c>
      <c r="AX154" s="13" t="s">
        <v>72</v>
      </c>
      <c r="AY154" s="243" t="s">
        <v>295</v>
      </c>
    </row>
    <row r="155" s="14" customFormat="1">
      <c r="A155" s="14"/>
      <c r="B155" s="244"/>
      <c r="C155" s="245"/>
      <c r="D155" s="235" t="s">
        <v>307</v>
      </c>
      <c r="E155" s="246" t="s">
        <v>21</v>
      </c>
      <c r="F155" s="247" t="s">
        <v>2544</v>
      </c>
      <c r="G155" s="245"/>
      <c r="H155" s="248">
        <v>0.61899999999999999</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307</v>
      </c>
      <c r="AU155" s="254" t="s">
        <v>81</v>
      </c>
      <c r="AV155" s="14" t="s">
        <v>81</v>
      </c>
      <c r="AW155" s="14" t="s">
        <v>33</v>
      </c>
      <c r="AX155" s="14" t="s">
        <v>72</v>
      </c>
      <c r="AY155" s="254" t="s">
        <v>295</v>
      </c>
    </row>
    <row r="156" s="16" customFormat="1">
      <c r="A156" s="16"/>
      <c r="B156" s="270"/>
      <c r="C156" s="271"/>
      <c r="D156" s="235" t="s">
        <v>307</v>
      </c>
      <c r="E156" s="272" t="s">
        <v>21</v>
      </c>
      <c r="F156" s="273" t="s">
        <v>433</v>
      </c>
      <c r="G156" s="271"/>
      <c r="H156" s="274">
        <v>0.61899999999999999</v>
      </c>
      <c r="I156" s="275"/>
      <c r="J156" s="271"/>
      <c r="K156" s="271"/>
      <c r="L156" s="276"/>
      <c r="M156" s="277"/>
      <c r="N156" s="278"/>
      <c r="O156" s="278"/>
      <c r="P156" s="278"/>
      <c r="Q156" s="278"/>
      <c r="R156" s="278"/>
      <c r="S156" s="278"/>
      <c r="T156" s="279"/>
      <c r="U156" s="16"/>
      <c r="V156" s="16"/>
      <c r="W156" s="16"/>
      <c r="X156" s="16"/>
      <c r="Y156" s="16"/>
      <c r="Z156" s="16"/>
      <c r="AA156" s="16"/>
      <c r="AB156" s="16"/>
      <c r="AC156" s="16"/>
      <c r="AD156" s="16"/>
      <c r="AE156" s="16"/>
      <c r="AT156" s="280" t="s">
        <v>307</v>
      </c>
      <c r="AU156" s="280" t="s">
        <v>81</v>
      </c>
      <c r="AV156" s="16" t="s">
        <v>92</v>
      </c>
      <c r="AW156" s="16" t="s">
        <v>33</v>
      </c>
      <c r="AX156" s="16" t="s">
        <v>72</v>
      </c>
      <c r="AY156" s="280" t="s">
        <v>295</v>
      </c>
    </row>
    <row r="157" s="14" customFormat="1">
      <c r="A157" s="14"/>
      <c r="B157" s="244"/>
      <c r="C157" s="245"/>
      <c r="D157" s="235" t="s">
        <v>307</v>
      </c>
      <c r="E157" s="246" t="s">
        <v>21</v>
      </c>
      <c r="F157" s="247" t="s">
        <v>2392</v>
      </c>
      <c r="G157" s="245"/>
      <c r="H157" s="248">
        <v>0.158</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307</v>
      </c>
      <c r="AU157" s="254" t="s">
        <v>81</v>
      </c>
      <c r="AV157" s="14" t="s">
        <v>81</v>
      </c>
      <c r="AW157" s="14" t="s">
        <v>33</v>
      </c>
      <c r="AX157" s="14" t="s">
        <v>72</v>
      </c>
      <c r="AY157" s="254" t="s">
        <v>295</v>
      </c>
    </row>
    <row r="158" s="14" customFormat="1">
      <c r="A158" s="14"/>
      <c r="B158" s="244"/>
      <c r="C158" s="245"/>
      <c r="D158" s="235" t="s">
        <v>307</v>
      </c>
      <c r="E158" s="246" t="s">
        <v>21</v>
      </c>
      <c r="F158" s="247" t="s">
        <v>2546</v>
      </c>
      <c r="G158" s="245"/>
      <c r="H158" s="248">
        <v>0.23899999999999999</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307</v>
      </c>
      <c r="AU158" s="254" t="s">
        <v>81</v>
      </c>
      <c r="AV158" s="14" t="s">
        <v>81</v>
      </c>
      <c r="AW158" s="14" t="s">
        <v>33</v>
      </c>
      <c r="AX158" s="14" t="s">
        <v>72</v>
      </c>
      <c r="AY158" s="254" t="s">
        <v>295</v>
      </c>
    </row>
    <row r="159" s="16" customFormat="1">
      <c r="A159" s="16"/>
      <c r="B159" s="270"/>
      <c r="C159" s="271"/>
      <c r="D159" s="235" t="s">
        <v>307</v>
      </c>
      <c r="E159" s="272" t="s">
        <v>21</v>
      </c>
      <c r="F159" s="273" t="s">
        <v>433</v>
      </c>
      <c r="G159" s="271"/>
      <c r="H159" s="274">
        <v>0.39700000000000002</v>
      </c>
      <c r="I159" s="275"/>
      <c r="J159" s="271"/>
      <c r="K159" s="271"/>
      <c r="L159" s="276"/>
      <c r="M159" s="277"/>
      <c r="N159" s="278"/>
      <c r="O159" s="278"/>
      <c r="P159" s="278"/>
      <c r="Q159" s="278"/>
      <c r="R159" s="278"/>
      <c r="S159" s="278"/>
      <c r="T159" s="279"/>
      <c r="U159" s="16"/>
      <c r="V159" s="16"/>
      <c r="W159" s="16"/>
      <c r="X159" s="16"/>
      <c r="Y159" s="16"/>
      <c r="Z159" s="16"/>
      <c r="AA159" s="16"/>
      <c r="AB159" s="16"/>
      <c r="AC159" s="16"/>
      <c r="AD159" s="16"/>
      <c r="AE159" s="16"/>
      <c r="AT159" s="280" t="s">
        <v>307</v>
      </c>
      <c r="AU159" s="280" t="s">
        <v>81</v>
      </c>
      <c r="AV159" s="16" t="s">
        <v>92</v>
      </c>
      <c r="AW159" s="16" t="s">
        <v>33</v>
      </c>
      <c r="AX159" s="16" t="s">
        <v>72</v>
      </c>
      <c r="AY159" s="280" t="s">
        <v>295</v>
      </c>
    </row>
    <row r="160" s="15" customFormat="1">
      <c r="A160" s="15"/>
      <c r="B160" s="255"/>
      <c r="C160" s="256"/>
      <c r="D160" s="235" t="s">
        <v>307</v>
      </c>
      <c r="E160" s="257" t="s">
        <v>21</v>
      </c>
      <c r="F160" s="258" t="s">
        <v>312</v>
      </c>
      <c r="G160" s="256"/>
      <c r="H160" s="259">
        <v>1.016</v>
      </c>
      <c r="I160" s="260"/>
      <c r="J160" s="256"/>
      <c r="K160" s="256"/>
      <c r="L160" s="261"/>
      <c r="M160" s="262"/>
      <c r="N160" s="263"/>
      <c r="O160" s="263"/>
      <c r="P160" s="263"/>
      <c r="Q160" s="263"/>
      <c r="R160" s="263"/>
      <c r="S160" s="263"/>
      <c r="T160" s="264"/>
      <c r="U160" s="15"/>
      <c r="V160" s="15"/>
      <c r="W160" s="15"/>
      <c r="X160" s="15"/>
      <c r="Y160" s="15"/>
      <c r="Z160" s="15"/>
      <c r="AA160" s="15"/>
      <c r="AB160" s="15"/>
      <c r="AC160" s="15"/>
      <c r="AD160" s="15"/>
      <c r="AE160" s="15"/>
      <c r="AT160" s="265" t="s">
        <v>307</v>
      </c>
      <c r="AU160" s="265" t="s">
        <v>81</v>
      </c>
      <c r="AV160" s="15" t="s">
        <v>303</v>
      </c>
      <c r="AW160" s="15" t="s">
        <v>33</v>
      </c>
      <c r="AX160" s="15" t="s">
        <v>79</v>
      </c>
      <c r="AY160" s="265" t="s">
        <v>295</v>
      </c>
    </row>
    <row r="161" s="2" customFormat="1" ht="33" customHeight="1">
      <c r="A161" s="40"/>
      <c r="B161" s="41"/>
      <c r="C161" s="215" t="s">
        <v>361</v>
      </c>
      <c r="D161" s="215" t="s">
        <v>298</v>
      </c>
      <c r="E161" s="216" t="s">
        <v>1250</v>
      </c>
      <c r="F161" s="217" t="s">
        <v>1251</v>
      </c>
      <c r="G161" s="218" t="s">
        <v>315</v>
      </c>
      <c r="H161" s="219">
        <v>1.016</v>
      </c>
      <c r="I161" s="220"/>
      <c r="J161" s="221">
        <f>ROUND(I161*H161,2)</f>
        <v>0</v>
      </c>
      <c r="K161" s="217" t="s">
        <v>302</v>
      </c>
      <c r="L161" s="46"/>
      <c r="M161" s="222" t="s">
        <v>21</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303</v>
      </c>
      <c r="AT161" s="226" t="s">
        <v>298</v>
      </c>
      <c r="AU161" s="226" t="s">
        <v>81</v>
      </c>
      <c r="AY161" s="19" t="s">
        <v>295</v>
      </c>
      <c r="BE161" s="227">
        <f>IF(N161="základní",J161,0)</f>
        <v>0</v>
      </c>
      <c r="BF161" s="227">
        <f>IF(N161="snížená",J161,0)</f>
        <v>0</v>
      </c>
      <c r="BG161" s="227">
        <f>IF(N161="zákl. přenesená",J161,0)</f>
        <v>0</v>
      </c>
      <c r="BH161" s="227">
        <f>IF(N161="sníž. přenesená",J161,0)</f>
        <v>0</v>
      </c>
      <c r="BI161" s="227">
        <f>IF(N161="nulová",J161,0)</f>
        <v>0</v>
      </c>
      <c r="BJ161" s="19" t="s">
        <v>79</v>
      </c>
      <c r="BK161" s="227">
        <f>ROUND(I161*H161,2)</f>
        <v>0</v>
      </c>
      <c r="BL161" s="19" t="s">
        <v>303</v>
      </c>
      <c r="BM161" s="226" t="s">
        <v>2857</v>
      </c>
    </row>
    <row r="162" s="2" customFormat="1">
      <c r="A162" s="40"/>
      <c r="B162" s="41"/>
      <c r="C162" s="42"/>
      <c r="D162" s="228" t="s">
        <v>305</v>
      </c>
      <c r="E162" s="42"/>
      <c r="F162" s="229" t="s">
        <v>1253</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305</v>
      </c>
      <c r="AU162" s="19" t="s">
        <v>81</v>
      </c>
    </row>
    <row r="163" s="2" customFormat="1" ht="21.75" customHeight="1">
      <c r="A163" s="40"/>
      <c r="B163" s="41"/>
      <c r="C163" s="215" t="s">
        <v>370</v>
      </c>
      <c r="D163" s="215" t="s">
        <v>298</v>
      </c>
      <c r="E163" s="216" t="s">
        <v>1254</v>
      </c>
      <c r="F163" s="217" t="s">
        <v>1255</v>
      </c>
      <c r="G163" s="218" t="s">
        <v>348</v>
      </c>
      <c r="H163" s="219">
        <v>0.055</v>
      </c>
      <c r="I163" s="220"/>
      <c r="J163" s="221">
        <f>ROUND(I163*H163,2)</f>
        <v>0</v>
      </c>
      <c r="K163" s="217" t="s">
        <v>302</v>
      </c>
      <c r="L163" s="46"/>
      <c r="M163" s="222" t="s">
        <v>21</v>
      </c>
      <c r="N163" s="223" t="s">
        <v>43</v>
      </c>
      <c r="O163" s="86"/>
      <c r="P163" s="224">
        <f>O163*H163</f>
        <v>0</v>
      </c>
      <c r="Q163" s="224">
        <v>1.06277</v>
      </c>
      <c r="R163" s="224">
        <f>Q163*H163</f>
        <v>0.05845235</v>
      </c>
      <c r="S163" s="224">
        <v>0</v>
      </c>
      <c r="T163" s="225">
        <f>S163*H163</f>
        <v>0</v>
      </c>
      <c r="U163" s="40"/>
      <c r="V163" s="40"/>
      <c r="W163" s="40"/>
      <c r="X163" s="40"/>
      <c r="Y163" s="40"/>
      <c r="Z163" s="40"/>
      <c r="AA163" s="40"/>
      <c r="AB163" s="40"/>
      <c r="AC163" s="40"/>
      <c r="AD163" s="40"/>
      <c r="AE163" s="40"/>
      <c r="AR163" s="226" t="s">
        <v>303</v>
      </c>
      <c r="AT163" s="226" t="s">
        <v>298</v>
      </c>
      <c r="AU163" s="226" t="s">
        <v>81</v>
      </c>
      <c r="AY163" s="19" t="s">
        <v>295</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303</v>
      </c>
      <c r="BM163" s="226" t="s">
        <v>2858</v>
      </c>
    </row>
    <row r="164" s="2" customFormat="1">
      <c r="A164" s="40"/>
      <c r="B164" s="41"/>
      <c r="C164" s="42"/>
      <c r="D164" s="228" t="s">
        <v>305</v>
      </c>
      <c r="E164" s="42"/>
      <c r="F164" s="229" t="s">
        <v>1257</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305</v>
      </c>
      <c r="AU164" s="19" t="s">
        <v>81</v>
      </c>
    </row>
    <row r="165" s="13" customFormat="1">
      <c r="A165" s="13"/>
      <c r="B165" s="233"/>
      <c r="C165" s="234"/>
      <c r="D165" s="235" t="s">
        <v>307</v>
      </c>
      <c r="E165" s="236" t="s">
        <v>21</v>
      </c>
      <c r="F165" s="237" t="s">
        <v>2390</v>
      </c>
      <c r="G165" s="234"/>
      <c r="H165" s="236" t="s">
        <v>21</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307</v>
      </c>
      <c r="AU165" s="243" t="s">
        <v>81</v>
      </c>
      <c r="AV165" s="13" t="s">
        <v>79</v>
      </c>
      <c r="AW165" s="13" t="s">
        <v>33</v>
      </c>
      <c r="AX165" s="13" t="s">
        <v>72</v>
      </c>
      <c r="AY165" s="243" t="s">
        <v>295</v>
      </c>
    </row>
    <row r="166" s="14" customFormat="1">
      <c r="A166" s="14"/>
      <c r="B166" s="244"/>
      <c r="C166" s="245"/>
      <c r="D166" s="235" t="s">
        <v>307</v>
      </c>
      <c r="E166" s="246" t="s">
        <v>21</v>
      </c>
      <c r="F166" s="247" t="s">
        <v>2549</v>
      </c>
      <c r="G166" s="245"/>
      <c r="H166" s="248">
        <v>0.035000000000000003</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307</v>
      </c>
      <c r="AU166" s="254" t="s">
        <v>81</v>
      </c>
      <c r="AV166" s="14" t="s">
        <v>81</v>
      </c>
      <c r="AW166" s="14" t="s">
        <v>33</v>
      </c>
      <c r="AX166" s="14" t="s">
        <v>72</v>
      </c>
      <c r="AY166" s="254" t="s">
        <v>295</v>
      </c>
    </row>
    <row r="167" s="16" customFormat="1">
      <c r="A167" s="16"/>
      <c r="B167" s="270"/>
      <c r="C167" s="271"/>
      <c r="D167" s="235" t="s">
        <v>307</v>
      </c>
      <c r="E167" s="272" t="s">
        <v>21</v>
      </c>
      <c r="F167" s="273" t="s">
        <v>433</v>
      </c>
      <c r="G167" s="271"/>
      <c r="H167" s="274">
        <v>0.035000000000000003</v>
      </c>
      <c r="I167" s="275"/>
      <c r="J167" s="271"/>
      <c r="K167" s="271"/>
      <c r="L167" s="276"/>
      <c r="M167" s="277"/>
      <c r="N167" s="278"/>
      <c r="O167" s="278"/>
      <c r="P167" s="278"/>
      <c r="Q167" s="278"/>
      <c r="R167" s="278"/>
      <c r="S167" s="278"/>
      <c r="T167" s="279"/>
      <c r="U167" s="16"/>
      <c r="V167" s="16"/>
      <c r="W167" s="16"/>
      <c r="X167" s="16"/>
      <c r="Y167" s="16"/>
      <c r="Z167" s="16"/>
      <c r="AA167" s="16"/>
      <c r="AB167" s="16"/>
      <c r="AC167" s="16"/>
      <c r="AD167" s="16"/>
      <c r="AE167" s="16"/>
      <c r="AT167" s="280" t="s">
        <v>307</v>
      </c>
      <c r="AU167" s="280" t="s">
        <v>81</v>
      </c>
      <c r="AV167" s="16" t="s">
        <v>92</v>
      </c>
      <c r="AW167" s="16" t="s">
        <v>33</v>
      </c>
      <c r="AX167" s="16" t="s">
        <v>72</v>
      </c>
      <c r="AY167" s="280" t="s">
        <v>295</v>
      </c>
    </row>
    <row r="168" s="14" customFormat="1">
      <c r="A168" s="14"/>
      <c r="B168" s="244"/>
      <c r="C168" s="245"/>
      <c r="D168" s="235" t="s">
        <v>307</v>
      </c>
      <c r="E168" s="246" t="s">
        <v>21</v>
      </c>
      <c r="F168" s="247" t="s">
        <v>2397</v>
      </c>
      <c r="G168" s="245"/>
      <c r="H168" s="248">
        <v>0.0070000000000000001</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307</v>
      </c>
      <c r="AU168" s="254" t="s">
        <v>81</v>
      </c>
      <c r="AV168" s="14" t="s">
        <v>81</v>
      </c>
      <c r="AW168" s="14" t="s">
        <v>33</v>
      </c>
      <c r="AX168" s="14" t="s">
        <v>72</v>
      </c>
      <c r="AY168" s="254" t="s">
        <v>295</v>
      </c>
    </row>
    <row r="169" s="14" customFormat="1">
      <c r="A169" s="14"/>
      <c r="B169" s="244"/>
      <c r="C169" s="245"/>
      <c r="D169" s="235" t="s">
        <v>307</v>
      </c>
      <c r="E169" s="246" t="s">
        <v>21</v>
      </c>
      <c r="F169" s="247" t="s">
        <v>2551</v>
      </c>
      <c r="G169" s="245"/>
      <c r="H169" s="248">
        <v>0.012999999999999999</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307</v>
      </c>
      <c r="AU169" s="254" t="s">
        <v>81</v>
      </c>
      <c r="AV169" s="14" t="s">
        <v>81</v>
      </c>
      <c r="AW169" s="14" t="s">
        <v>33</v>
      </c>
      <c r="AX169" s="14" t="s">
        <v>72</v>
      </c>
      <c r="AY169" s="254" t="s">
        <v>295</v>
      </c>
    </row>
    <row r="170" s="16" customFormat="1">
      <c r="A170" s="16"/>
      <c r="B170" s="270"/>
      <c r="C170" s="271"/>
      <c r="D170" s="235" t="s">
        <v>307</v>
      </c>
      <c r="E170" s="272" t="s">
        <v>21</v>
      </c>
      <c r="F170" s="273" t="s">
        <v>433</v>
      </c>
      <c r="G170" s="271"/>
      <c r="H170" s="274">
        <v>0.02</v>
      </c>
      <c r="I170" s="275"/>
      <c r="J170" s="271"/>
      <c r="K170" s="271"/>
      <c r="L170" s="276"/>
      <c r="M170" s="277"/>
      <c r="N170" s="278"/>
      <c r="O170" s="278"/>
      <c r="P170" s="278"/>
      <c r="Q170" s="278"/>
      <c r="R170" s="278"/>
      <c r="S170" s="278"/>
      <c r="T170" s="279"/>
      <c r="U170" s="16"/>
      <c r="V170" s="16"/>
      <c r="W170" s="16"/>
      <c r="X170" s="16"/>
      <c r="Y170" s="16"/>
      <c r="Z170" s="16"/>
      <c r="AA170" s="16"/>
      <c r="AB170" s="16"/>
      <c r="AC170" s="16"/>
      <c r="AD170" s="16"/>
      <c r="AE170" s="16"/>
      <c r="AT170" s="280" t="s">
        <v>307</v>
      </c>
      <c r="AU170" s="280" t="s">
        <v>81</v>
      </c>
      <c r="AV170" s="16" t="s">
        <v>92</v>
      </c>
      <c r="AW170" s="16" t="s">
        <v>33</v>
      </c>
      <c r="AX170" s="16" t="s">
        <v>72</v>
      </c>
      <c r="AY170" s="280" t="s">
        <v>295</v>
      </c>
    </row>
    <row r="171" s="15" customFormat="1">
      <c r="A171" s="15"/>
      <c r="B171" s="255"/>
      <c r="C171" s="256"/>
      <c r="D171" s="235" t="s">
        <v>307</v>
      </c>
      <c r="E171" s="257" t="s">
        <v>21</v>
      </c>
      <c r="F171" s="258" t="s">
        <v>312</v>
      </c>
      <c r="G171" s="256"/>
      <c r="H171" s="259">
        <v>0.055</v>
      </c>
      <c r="I171" s="260"/>
      <c r="J171" s="256"/>
      <c r="K171" s="256"/>
      <c r="L171" s="261"/>
      <c r="M171" s="262"/>
      <c r="N171" s="263"/>
      <c r="O171" s="263"/>
      <c r="P171" s="263"/>
      <c r="Q171" s="263"/>
      <c r="R171" s="263"/>
      <c r="S171" s="263"/>
      <c r="T171" s="264"/>
      <c r="U171" s="15"/>
      <c r="V171" s="15"/>
      <c r="W171" s="15"/>
      <c r="X171" s="15"/>
      <c r="Y171" s="15"/>
      <c r="Z171" s="15"/>
      <c r="AA171" s="15"/>
      <c r="AB171" s="15"/>
      <c r="AC171" s="15"/>
      <c r="AD171" s="15"/>
      <c r="AE171" s="15"/>
      <c r="AT171" s="265" t="s">
        <v>307</v>
      </c>
      <c r="AU171" s="265" t="s">
        <v>81</v>
      </c>
      <c r="AV171" s="15" t="s">
        <v>303</v>
      </c>
      <c r="AW171" s="15" t="s">
        <v>33</v>
      </c>
      <c r="AX171" s="15" t="s">
        <v>79</v>
      </c>
      <c r="AY171" s="265" t="s">
        <v>295</v>
      </c>
    </row>
    <row r="172" s="2" customFormat="1" ht="37.8" customHeight="1">
      <c r="A172" s="40"/>
      <c r="B172" s="41"/>
      <c r="C172" s="215" t="s">
        <v>382</v>
      </c>
      <c r="D172" s="215" t="s">
        <v>298</v>
      </c>
      <c r="E172" s="216" t="s">
        <v>1260</v>
      </c>
      <c r="F172" s="217" t="s">
        <v>1261</v>
      </c>
      <c r="G172" s="218" t="s">
        <v>328</v>
      </c>
      <c r="H172" s="219">
        <v>15.462</v>
      </c>
      <c r="I172" s="220"/>
      <c r="J172" s="221">
        <f>ROUND(I172*H172,2)</f>
        <v>0</v>
      </c>
      <c r="K172" s="217" t="s">
        <v>302</v>
      </c>
      <c r="L172" s="46"/>
      <c r="M172" s="222" t="s">
        <v>21</v>
      </c>
      <c r="N172" s="223" t="s">
        <v>43</v>
      </c>
      <c r="O172" s="86"/>
      <c r="P172" s="224">
        <f>O172*H172</f>
        <v>0</v>
      </c>
      <c r="Q172" s="224">
        <v>2.0000000000000002E-05</v>
      </c>
      <c r="R172" s="224">
        <f>Q172*H172</f>
        <v>0.00030924000000000001</v>
      </c>
      <c r="S172" s="224">
        <v>0</v>
      </c>
      <c r="T172" s="225">
        <f>S172*H172</f>
        <v>0</v>
      </c>
      <c r="U172" s="40"/>
      <c r="V172" s="40"/>
      <c r="W172" s="40"/>
      <c r="X172" s="40"/>
      <c r="Y172" s="40"/>
      <c r="Z172" s="40"/>
      <c r="AA172" s="40"/>
      <c r="AB172" s="40"/>
      <c r="AC172" s="40"/>
      <c r="AD172" s="40"/>
      <c r="AE172" s="40"/>
      <c r="AR172" s="226" t="s">
        <v>303</v>
      </c>
      <c r="AT172" s="226" t="s">
        <v>298</v>
      </c>
      <c r="AU172" s="226" t="s">
        <v>81</v>
      </c>
      <c r="AY172" s="19" t="s">
        <v>295</v>
      </c>
      <c r="BE172" s="227">
        <f>IF(N172="základní",J172,0)</f>
        <v>0</v>
      </c>
      <c r="BF172" s="227">
        <f>IF(N172="snížená",J172,0)</f>
        <v>0</v>
      </c>
      <c r="BG172" s="227">
        <f>IF(N172="zákl. přenesená",J172,0)</f>
        <v>0</v>
      </c>
      <c r="BH172" s="227">
        <f>IF(N172="sníž. přenesená",J172,0)</f>
        <v>0</v>
      </c>
      <c r="BI172" s="227">
        <f>IF(N172="nulová",J172,0)</f>
        <v>0</v>
      </c>
      <c r="BJ172" s="19" t="s">
        <v>79</v>
      </c>
      <c r="BK172" s="227">
        <f>ROUND(I172*H172,2)</f>
        <v>0</v>
      </c>
      <c r="BL172" s="19" t="s">
        <v>303</v>
      </c>
      <c r="BM172" s="226" t="s">
        <v>2859</v>
      </c>
    </row>
    <row r="173" s="2" customFormat="1">
      <c r="A173" s="40"/>
      <c r="B173" s="41"/>
      <c r="C173" s="42"/>
      <c r="D173" s="228" t="s">
        <v>305</v>
      </c>
      <c r="E173" s="42"/>
      <c r="F173" s="229" t="s">
        <v>1263</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305</v>
      </c>
      <c r="AU173" s="19" t="s">
        <v>81</v>
      </c>
    </row>
    <row r="174" s="13" customFormat="1">
      <c r="A174" s="13"/>
      <c r="B174" s="233"/>
      <c r="C174" s="234"/>
      <c r="D174" s="235" t="s">
        <v>307</v>
      </c>
      <c r="E174" s="236" t="s">
        <v>21</v>
      </c>
      <c r="F174" s="237" t="s">
        <v>2390</v>
      </c>
      <c r="G174" s="234"/>
      <c r="H174" s="236" t="s">
        <v>21</v>
      </c>
      <c r="I174" s="238"/>
      <c r="J174" s="234"/>
      <c r="K174" s="234"/>
      <c r="L174" s="239"/>
      <c r="M174" s="240"/>
      <c r="N174" s="241"/>
      <c r="O174" s="241"/>
      <c r="P174" s="241"/>
      <c r="Q174" s="241"/>
      <c r="R174" s="241"/>
      <c r="S174" s="241"/>
      <c r="T174" s="242"/>
      <c r="U174" s="13"/>
      <c r="V174" s="13"/>
      <c r="W174" s="13"/>
      <c r="X174" s="13"/>
      <c r="Y174" s="13"/>
      <c r="Z174" s="13"/>
      <c r="AA174" s="13"/>
      <c r="AB174" s="13"/>
      <c r="AC174" s="13"/>
      <c r="AD174" s="13"/>
      <c r="AE174" s="13"/>
      <c r="AT174" s="243" t="s">
        <v>307</v>
      </c>
      <c r="AU174" s="243" t="s">
        <v>81</v>
      </c>
      <c r="AV174" s="13" t="s">
        <v>79</v>
      </c>
      <c r="AW174" s="13" t="s">
        <v>33</v>
      </c>
      <c r="AX174" s="13" t="s">
        <v>72</v>
      </c>
      <c r="AY174" s="243" t="s">
        <v>295</v>
      </c>
    </row>
    <row r="175" s="14" customFormat="1">
      <c r="A175" s="14"/>
      <c r="B175" s="244"/>
      <c r="C175" s="245"/>
      <c r="D175" s="235" t="s">
        <v>307</v>
      </c>
      <c r="E175" s="246" t="s">
        <v>21</v>
      </c>
      <c r="F175" s="247" t="s">
        <v>2553</v>
      </c>
      <c r="G175" s="245"/>
      <c r="H175" s="248">
        <v>9.2880000000000003</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307</v>
      </c>
      <c r="AU175" s="254" t="s">
        <v>81</v>
      </c>
      <c r="AV175" s="14" t="s">
        <v>81</v>
      </c>
      <c r="AW175" s="14" t="s">
        <v>33</v>
      </c>
      <c r="AX175" s="14" t="s">
        <v>72</v>
      </c>
      <c r="AY175" s="254" t="s">
        <v>295</v>
      </c>
    </row>
    <row r="176" s="16" customFormat="1">
      <c r="A176" s="16"/>
      <c r="B176" s="270"/>
      <c r="C176" s="271"/>
      <c r="D176" s="235" t="s">
        <v>307</v>
      </c>
      <c r="E176" s="272" t="s">
        <v>21</v>
      </c>
      <c r="F176" s="273" t="s">
        <v>433</v>
      </c>
      <c r="G176" s="271"/>
      <c r="H176" s="274">
        <v>9.2880000000000003</v>
      </c>
      <c r="I176" s="275"/>
      <c r="J176" s="271"/>
      <c r="K176" s="271"/>
      <c r="L176" s="276"/>
      <c r="M176" s="277"/>
      <c r="N176" s="278"/>
      <c r="O176" s="278"/>
      <c r="P176" s="278"/>
      <c r="Q176" s="278"/>
      <c r="R176" s="278"/>
      <c r="S176" s="278"/>
      <c r="T176" s="279"/>
      <c r="U176" s="16"/>
      <c r="V176" s="16"/>
      <c r="W176" s="16"/>
      <c r="X176" s="16"/>
      <c r="Y176" s="16"/>
      <c r="Z176" s="16"/>
      <c r="AA176" s="16"/>
      <c r="AB176" s="16"/>
      <c r="AC176" s="16"/>
      <c r="AD176" s="16"/>
      <c r="AE176" s="16"/>
      <c r="AT176" s="280" t="s">
        <v>307</v>
      </c>
      <c r="AU176" s="280" t="s">
        <v>81</v>
      </c>
      <c r="AV176" s="16" t="s">
        <v>92</v>
      </c>
      <c r="AW176" s="16" t="s">
        <v>33</v>
      </c>
      <c r="AX176" s="16" t="s">
        <v>72</v>
      </c>
      <c r="AY176" s="280" t="s">
        <v>295</v>
      </c>
    </row>
    <row r="177" s="14" customFormat="1">
      <c r="A177" s="14"/>
      <c r="B177" s="244"/>
      <c r="C177" s="245"/>
      <c r="D177" s="235" t="s">
        <v>307</v>
      </c>
      <c r="E177" s="246" t="s">
        <v>21</v>
      </c>
      <c r="F177" s="247" t="s">
        <v>2675</v>
      </c>
      <c r="G177" s="245"/>
      <c r="H177" s="248">
        <v>2.5920000000000001</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307</v>
      </c>
      <c r="AU177" s="254" t="s">
        <v>81</v>
      </c>
      <c r="AV177" s="14" t="s">
        <v>81</v>
      </c>
      <c r="AW177" s="14" t="s">
        <v>33</v>
      </c>
      <c r="AX177" s="14" t="s">
        <v>72</v>
      </c>
      <c r="AY177" s="254" t="s">
        <v>295</v>
      </c>
    </row>
    <row r="178" s="14" customFormat="1">
      <c r="A178" s="14"/>
      <c r="B178" s="244"/>
      <c r="C178" s="245"/>
      <c r="D178" s="235" t="s">
        <v>307</v>
      </c>
      <c r="E178" s="246" t="s">
        <v>21</v>
      </c>
      <c r="F178" s="247" t="s">
        <v>2555</v>
      </c>
      <c r="G178" s="245"/>
      <c r="H178" s="248">
        <v>3.5819999999999999</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307</v>
      </c>
      <c r="AU178" s="254" t="s">
        <v>81</v>
      </c>
      <c r="AV178" s="14" t="s">
        <v>81</v>
      </c>
      <c r="AW178" s="14" t="s">
        <v>33</v>
      </c>
      <c r="AX178" s="14" t="s">
        <v>72</v>
      </c>
      <c r="AY178" s="254" t="s">
        <v>295</v>
      </c>
    </row>
    <row r="179" s="16" customFormat="1">
      <c r="A179" s="16"/>
      <c r="B179" s="270"/>
      <c r="C179" s="271"/>
      <c r="D179" s="235" t="s">
        <v>307</v>
      </c>
      <c r="E179" s="272" t="s">
        <v>21</v>
      </c>
      <c r="F179" s="273" t="s">
        <v>433</v>
      </c>
      <c r="G179" s="271"/>
      <c r="H179" s="274">
        <v>6.1740000000000004</v>
      </c>
      <c r="I179" s="275"/>
      <c r="J179" s="271"/>
      <c r="K179" s="271"/>
      <c r="L179" s="276"/>
      <c r="M179" s="277"/>
      <c r="N179" s="278"/>
      <c r="O179" s="278"/>
      <c r="P179" s="278"/>
      <c r="Q179" s="278"/>
      <c r="R179" s="278"/>
      <c r="S179" s="278"/>
      <c r="T179" s="279"/>
      <c r="U179" s="16"/>
      <c r="V179" s="16"/>
      <c r="W179" s="16"/>
      <c r="X179" s="16"/>
      <c r="Y179" s="16"/>
      <c r="Z179" s="16"/>
      <c r="AA179" s="16"/>
      <c r="AB179" s="16"/>
      <c r="AC179" s="16"/>
      <c r="AD179" s="16"/>
      <c r="AE179" s="16"/>
      <c r="AT179" s="280" t="s">
        <v>307</v>
      </c>
      <c r="AU179" s="280" t="s">
        <v>81</v>
      </c>
      <c r="AV179" s="16" t="s">
        <v>92</v>
      </c>
      <c r="AW179" s="16" t="s">
        <v>33</v>
      </c>
      <c r="AX179" s="16" t="s">
        <v>72</v>
      </c>
      <c r="AY179" s="280" t="s">
        <v>295</v>
      </c>
    </row>
    <row r="180" s="15" customFormat="1">
      <c r="A180" s="15"/>
      <c r="B180" s="255"/>
      <c r="C180" s="256"/>
      <c r="D180" s="235" t="s">
        <v>307</v>
      </c>
      <c r="E180" s="257" t="s">
        <v>21</v>
      </c>
      <c r="F180" s="258" t="s">
        <v>312</v>
      </c>
      <c r="G180" s="256"/>
      <c r="H180" s="259">
        <v>15.462</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307</v>
      </c>
      <c r="AU180" s="265" t="s">
        <v>81</v>
      </c>
      <c r="AV180" s="15" t="s">
        <v>303</v>
      </c>
      <c r="AW180" s="15" t="s">
        <v>33</v>
      </c>
      <c r="AX180" s="15" t="s">
        <v>79</v>
      </c>
      <c r="AY180" s="265" t="s">
        <v>295</v>
      </c>
    </row>
    <row r="181" s="2" customFormat="1" ht="37.8" customHeight="1">
      <c r="A181" s="40"/>
      <c r="B181" s="41"/>
      <c r="C181" s="215" t="s">
        <v>393</v>
      </c>
      <c r="D181" s="215" t="s">
        <v>298</v>
      </c>
      <c r="E181" s="216" t="s">
        <v>1266</v>
      </c>
      <c r="F181" s="217" t="s">
        <v>1267</v>
      </c>
      <c r="G181" s="218" t="s">
        <v>459</v>
      </c>
      <c r="H181" s="219">
        <v>1</v>
      </c>
      <c r="I181" s="220"/>
      <c r="J181" s="221">
        <f>ROUND(I181*H181,2)</f>
        <v>0</v>
      </c>
      <c r="K181" s="217" t="s">
        <v>302</v>
      </c>
      <c r="L181" s="46"/>
      <c r="M181" s="222" t="s">
        <v>21</v>
      </c>
      <c r="N181" s="223" t="s">
        <v>43</v>
      </c>
      <c r="O181" s="86"/>
      <c r="P181" s="224">
        <f>O181*H181</f>
        <v>0</v>
      </c>
      <c r="Q181" s="224">
        <v>0.04684</v>
      </c>
      <c r="R181" s="224">
        <f>Q181*H181</f>
        <v>0.04684</v>
      </c>
      <c r="S181" s="224">
        <v>0</v>
      </c>
      <c r="T181" s="225">
        <f>S181*H181</f>
        <v>0</v>
      </c>
      <c r="U181" s="40"/>
      <c r="V181" s="40"/>
      <c r="W181" s="40"/>
      <c r="X181" s="40"/>
      <c r="Y181" s="40"/>
      <c r="Z181" s="40"/>
      <c r="AA181" s="40"/>
      <c r="AB181" s="40"/>
      <c r="AC181" s="40"/>
      <c r="AD181" s="40"/>
      <c r="AE181" s="40"/>
      <c r="AR181" s="226" t="s">
        <v>303</v>
      </c>
      <c r="AT181" s="226" t="s">
        <v>298</v>
      </c>
      <c r="AU181" s="226" t="s">
        <v>81</v>
      </c>
      <c r="AY181" s="19" t="s">
        <v>295</v>
      </c>
      <c r="BE181" s="227">
        <f>IF(N181="základní",J181,0)</f>
        <v>0</v>
      </c>
      <c r="BF181" s="227">
        <f>IF(N181="snížená",J181,0)</f>
        <v>0</v>
      </c>
      <c r="BG181" s="227">
        <f>IF(N181="zákl. přenesená",J181,0)</f>
        <v>0</v>
      </c>
      <c r="BH181" s="227">
        <f>IF(N181="sníž. přenesená",J181,0)</f>
        <v>0</v>
      </c>
      <c r="BI181" s="227">
        <f>IF(N181="nulová",J181,0)</f>
        <v>0</v>
      </c>
      <c r="BJ181" s="19" t="s">
        <v>79</v>
      </c>
      <c r="BK181" s="227">
        <f>ROUND(I181*H181,2)</f>
        <v>0</v>
      </c>
      <c r="BL181" s="19" t="s">
        <v>303</v>
      </c>
      <c r="BM181" s="226" t="s">
        <v>2860</v>
      </c>
    </row>
    <row r="182" s="2" customFormat="1">
      <c r="A182" s="40"/>
      <c r="B182" s="41"/>
      <c r="C182" s="42"/>
      <c r="D182" s="228" t="s">
        <v>305</v>
      </c>
      <c r="E182" s="42"/>
      <c r="F182" s="229" t="s">
        <v>1269</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305</v>
      </c>
      <c r="AU182" s="19" t="s">
        <v>81</v>
      </c>
    </row>
    <row r="183" s="14" customFormat="1">
      <c r="A183" s="14"/>
      <c r="B183" s="244"/>
      <c r="C183" s="245"/>
      <c r="D183" s="235" t="s">
        <v>307</v>
      </c>
      <c r="E183" s="246" t="s">
        <v>21</v>
      </c>
      <c r="F183" s="247" t="s">
        <v>2404</v>
      </c>
      <c r="G183" s="245"/>
      <c r="H183" s="248">
        <v>1</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307</v>
      </c>
      <c r="AU183" s="254" t="s">
        <v>81</v>
      </c>
      <c r="AV183" s="14" t="s">
        <v>81</v>
      </c>
      <c r="AW183" s="14" t="s">
        <v>33</v>
      </c>
      <c r="AX183" s="14" t="s">
        <v>72</v>
      </c>
      <c r="AY183" s="254" t="s">
        <v>295</v>
      </c>
    </row>
    <row r="184" s="15" customFormat="1">
      <c r="A184" s="15"/>
      <c r="B184" s="255"/>
      <c r="C184" s="256"/>
      <c r="D184" s="235" t="s">
        <v>307</v>
      </c>
      <c r="E184" s="257" t="s">
        <v>21</v>
      </c>
      <c r="F184" s="258" t="s">
        <v>312</v>
      </c>
      <c r="G184" s="256"/>
      <c r="H184" s="259">
        <v>1</v>
      </c>
      <c r="I184" s="260"/>
      <c r="J184" s="256"/>
      <c r="K184" s="256"/>
      <c r="L184" s="261"/>
      <c r="M184" s="262"/>
      <c r="N184" s="263"/>
      <c r="O184" s="263"/>
      <c r="P184" s="263"/>
      <c r="Q184" s="263"/>
      <c r="R184" s="263"/>
      <c r="S184" s="263"/>
      <c r="T184" s="264"/>
      <c r="U184" s="15"/>
      <c r="V184" s="15"/>
      <c r="W184" s="15"/>
      <c r="X184" s="15"/>
      <c r="Y184" s="15"/>
      <c r="Z184" s="15"/>
      <c r="AA184" s="15"/>
      <c r="AB184" s="15"/>
      <c r="AC184" s="15"/>
      <c r="AD184" s="15"/>
      <c r="AE184" s="15"/>
      <c r="AT184" s="265" t="s">
        <v>307</v>
      </c>
      <c r="AU184" s="265" t="s">
        <v>81</v>
      </c>
      <c r="AV184" s="15" t="s">
        <v>303</v>
      </c>
      <c r="AW184" s="15" t="s">
        <v>33</v>
      </c>
      <c r="AX184" s="15" t="s">
        <v>79</v>
      </c>
      <c r="AY184" s="265" t="s">
        <v>295</v>
      </c>
    </row>
    <row r="185" s="2" customFormat="1" ht="33" customHeight="1">
      <c r="A185" s="40"/>
      <c r="B185" s="41"/>
      <c r="C185" s="286" t="s">
        <v>481</v>
      </c>
      <c r="D185" s="286" t="s">
        <v>947</v>
      </c>
      <c r="E185" s="287" t="s">
        <v>1270</v>
      </c>
      <c r="F185" s="288" t="s">
        <v>1271</v>
      </c>
      <c r="G185" s="289" t="s">
        <v>459</v>
      </c>
      <c r="H185" s="290">
        <v>1</v>
      </c>
      <c r="I185" s="291"/>
      <c r="J185" s="292">
        <f>ROUND(I185*H185,2)</f>
        <v>0</v>
      </c>
      <c r="K185" s="288" t="s">
        <v>302</v>
      </c>
      <c r="L185" s="293"/>
      <c r="M185" s="294" t="s">
        <v>21</v>
      </c>
      <c r="N185" s="295" t="s">
        <v>43</v>
      </c>
      <c r="O185" s="86"/>
      <c r="P185" s="224">
        <f>O185*H185</f>
        <v>0</v>
      </c>
      <c r="Q185" s="224">
        <v>0.012489999999999999</v>
      </c>
      <c r="R185" s="224">
        <f>Q185*H185</f>
        <v>0.012489999999999999</v>
      </c>
      <c r="S185" s="224">
        <v>0</v>
      </c>
      <c r="T185" s="225">
        <f>S185*H185</f>
        <v>0</v>
      </c>
      <c r="U185" s="40"/>
      <c r="V185" s="40"/>
      <c r="W185" s="40"/>
      <c r="X185" s="40"/>
      <c r="Y185" s="40"/>
      <c r="Z185" s="40"/>
      <c r="AA185" s="40"/>
      <c r="AB185" s="40"/>
      <c r="AC185" s="40"/>
      <c r="AD185" s="40"/>
      <c r="AE185" s="40"/>
      <c r="AR185" s="226" t="s">
        <v>351</v>
      </c>
      <c r="AT185" s="226" t="s">
        <v>947</v>
      </c>
      <c r="AU185" s="226" t="s">
        <v>81</v>
      </c>
      <c r="AY185" s="19" t="s">
        <v>295</v>
      </c>
      <c r="BE185" s="227">
        <f>IF(N185="základní",J185,0)</f>
        <v>0</v>
      </c>
      <c r="BF185" s="227">
        <f>IF(N185="snížená",J185,0)</f>
        <v>0</v>
      </c>
      <c r="BG185" s="227">
        <f>IF(N185="zákl. přenesená",J185,0)</f>
        <v>0</v>
      </c>
      <c r="BH185" s="227">
        <f>IF(N185="sníž. přenesená",J185,0)</f>
        <v>0</v>
      </c>
      <c r="BI185" s="227">
        <f>IF(N185="nulová",J185,0)</f>
        <v>0</v>
      </c>
      <c r="BJ185" s="19" t="s">
        <v>79</v>
      </c>
      <c r="BK185" s="227">
        <f>ROUND(I185*H185,2)</f>
        <v>0</v>
      </c>
      <c r="BL185" s="19" t="s">
        <v>303</v>
      </c>
      <c r="BM185" s="226" t="s">
        <v>2861</v>
      </c>
    </row>
    <row r="186" s="12" customFormat="1" ht="22.8" customHeight="1">
      <c r="A186" s="12"/>
      <c r="B186" s="199"/>
      <c r="C186" s="200"/>
      <c r="D186" s="201" t="s">
        <v>71</v>
      </c>
      <c r="E186" s="213" t="s">
        <v>296</v>
      </c>
      <c r="F186" s="213" t="s">
        <v>297</v>
      </c>
      <c r="G186" s="200"/>
      <c r="H186" s="200"/>
      <c r="I186" s="203"/>
      <c r="J186" s="214">
        <f>BK186</f>
        <v>0</v>
      </c>
      <c r="K186" s="200"/>
      <c r="L186" s="205"/>
      <c r="M186" s="206"/>
      <c r="N186" s="207"/>
      <c r="O186" s="207"/>
      <c r="P186" s="208">
        <f>SUM(P187:P198)</f>
        <v>0</v>
      </c>
      <c r="Q186" s="207"/>
      <c r="R186" s="208">
        <f>SUM(R187:R198)</f>
        <v>0.0033592000000000001</v>
      </c>
      <c r="S186" s="207"/>
      <c r="T186" s="209">
        <f>SUM(T187:T198)</f>
        <v>0</v>
      </c>
      <c r="U186" s="12"/>
      <c r="V186" s="12"/>
      <c r="W186" s="12"/>
      <c r="X186" s="12"/>
      <c r="Y186" s="12"/>
      <c r="Z186" s="12"/>
      <c r="AA186" s="12"/>
      <c r="AB186" s="12"/>
      <c r="AC186" s="12"/>
      <c r="AD186" s="12"/>
      <c r="AE186" s="12"/>
      <c r="AR186" s="210" t="s">
        <v>79</v>
      </c>
      <c r="AT186" s="211" t="s">
        <v>71</v>
      </c>
      <c r="AU186" s="211" t="s">
        <v>79</v>
      </c>
      <c r="AY186" s="210" t="s">
        <v>295</v>
      </c>
      <c r="BK186" s="212">
        <f>SUM(BK187:BK198)</f>
        <v>0</v>
      </c>
    </row>
    <row r="187" s="2" customFormat="1" ht="37.8" customHeight="1">
      <c r="A187" s="40"/>
      <c r="B187" s="41"/>
      <c r="C187" s="215" t="s">
        <v>8</v>
      </c>
      <c r="D187" s="215" t="s">
        <v>298</v>
      </c>
      <c r="E187" s="216" t="s">
        <v>1273</v>
      </c>
      <c r="F187" s="217" t="s">
        <v>1274</v>
      </c>
      <c r="G187" s="218" t="s">
        <v>301</v>
      </c>
      <c r="H187" s="219">
        <v>19.760000000000002</v>
      </c>
      <c r="I187" s="220"/>
      <c r="J187" s="221">
        <f>ROUND(I187*H187,2)</f>
        <v>0</v>
      </c>
      <c r="K187" s="217" t="s">
        <v>302</v>
      </c>
      <c r="L187" s="46"/>
      <c r="M187" s="222" t="s">
        <v>21</v>
      </c>
      <c r="N187" s="223" t="s">
        <v>43</v>
      </c>
      <c r="O187" s="86"/>
      <c r="P187" s="224">
        <f>O187*H187</f>
        <v>0</v>
      </c>
      <c r="Q187" s="224">
        <v>0.00012999999999999999</v>
      </c>
      <c r="R187" s="224">
        <f>Q187*H187</f>
        <v>0.0025688</v>
      </c>
      <c r="S187" s="224">
        <v>0</v>
      </c>
      <c r="T187" s="225">
        <f>S187*H187</f>
        <v>0</v>
      </c>
      <c r="U187" s="40"/>
      <c r="V187" s="40"/>
      <c r="W187" s="40"/>
      <c r="X187" s="40"/>
      <c r="Y187" s="40"/>
      <c r="Z187" s="40"/>
      <c r="AA187" s="40"/>
      <c r="AB187" s="40"/>
      <c r="AC187" s="40"/>
      <c r="AD187" s="40"/>
      <c r="AE187" s="40"/>
      <c r="AR187" s="226" t="s">
        <v>303</v>
      </c>
      <c r="AT187" s="226" t="s">
        <v>298</v>
      </c>
      <c r="AU187" s="226" t="s">
        <v>81</v>
      </c>
      <c r="AY187" s="19" t="s">
        <v>295</v>
      </c>
      <c r="BE187" s="227">
        <f>IF(N187="základní",J187,0)</f>
        <v>0</v>
      </c>
      <c r="BF187" s="227">
        <f>IF(N187="snížená",J187,0)</f>
        <v>0</v>
      </c>
      <c r="BG187" s="227">
        <f>IF(N187="zákl. přenesená",J187,0)</f>
        <v>0</v>
      </c>
      <c r="BH187" s="227">
        <f>IF(N187="sníž. přenesená",J187,0)</f>
        <v>0</v>
      </c>
      <c r="BI187" s="227">
        <f>IF(N187="nulová",J187,0)</f>
        <v>0</v>
      </c>
      <c r="BJ187" s="19" t="s">
        <v>79</v>
      </c>
      <c r="BK187" s="227">
        <f>ROUND(I187*H187,2)</f>
        <v>0</v>
      </c>
      <c r="BL187" s="19" t="s">
        <v>303</v>
      </c>
      <c r="BM187" s="226" t="s">
        <v>2862</v>
      </c>
    </row>
    <row r="188" s="2" customFormat="1">
      <c r="A188" s="40"/>
      <c r="B188" s="41"/>
      <c r="C188" s="42"/>
      <c r="D188" s="228" t="s">
        <v>305</v>
      </c>
      <c r="E188" s="42"/>
      <c r="F188" s="229" t="s">
        <v>1276</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305</v>
      </c>
      <c r="AU188" s="19" t="s">
        <v>81</v>
      </c>
    </row>
    <row r="189" s="14" customFormat="1">
      <c r="A189" s="14"/>
      <c r="B189" s="244"/>
      <c r="C189" s="245"/>
      <c r="D189" s="235" t="s">
        <v>307</v>
      </c>
      <c r="E189" s="246" t="s">
        <v>21</v>
      </c>
      <c r="F189" s="247" t="s">
        <v>2532</v>
      </c>
      <c r="G189" s="245"/>
      <c r="H189" s="248">
        <v>3.98</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307</v>
      </c>
      <c r="AU189" s="254" t="s">
        <v>81</v>
      </c>
      <c r="AV189" s="14" t="s">
        <v>81</v>
      </c>
      <c r="AW189" s="14" t="s">
        <v>33</v>
      </c>
      <c r="AX189" s="14" t="s">
        <v>72</v>
      </c>
      <c r="AY189" s="254" t="s">
        <v>295</v>
      </c>
    </row>
    <row r="190" s="14" customFormat="1">
      <c r="A190" s="14"/>
      <c r="B190" s="244"/>
      <c r="C190" s="245"/>
      <c r="D190" s="235" t="s">
        <v>307</v>
      </c>
      <c r="E190" s="246" t="s">
        <v>21</v>
      </c>
      <c r="F190" s="247" t="s">
        <v>2537</v>
      </c>
      <c r="G190" s="245"/>
      <c r="H190" s="248">
        <v>12.9</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307</v>
      </c>
      <c r="AU190" s="254" t="s">
        <v>81</v>
      </c>
      <c r="AV190" s="14" t="s">
        <v>81</v>
      </c>
      <c r="AW190" s="14" t="s">
        <v>33</v>
      </c>
      <c r="AX190" s="14" t="s">
        <v>72</v>
      </c>
      <c r="AY190" s="254" t="s">
        <v>295</v>
      </c>
    </row>
    <row r="191" s="14" customFormat="1">
      <c r="A191" s="14"/>
      <c r="B191" s="244"/>
      <c r="C191" s="245"/>
      <c r="D191" s="235" t="s">
        <v>307</v>
      </c>
      <c r="E191" s="246" t="s">
        <v>21</v>
      </c>
      <c r="F191" s="247" t="s">
        <v>2367</v>
      </c>
      <c r="G191" s="245"/>
      <c r="H191" s="248">
        <v>2.8799999999999999</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307</v>
      </c>
      <c r="AU191" s="254" t="s">
        <v>81</v>
      </c>
      <c r="AV191" s="14" t="s">
        <v>81</v>
      </c>
      <c r="AW191" s="14" t="s">
        <v>33</v>
      </c>
      <c r="AX191" s="14" t="s">
        <v>72</v>
      </c>
      <c r="AY191" s="254" t="s">
        <v>295</v>
      </c>
    </row>
    <row r="192" s="15" customFormat="1">
      <c r="A192" s="15"/>
      <c r="B192" s="255"/>
      <c r="C192" s="256"/>
      <c r="D192" s="235" t="s">
        <v>307</v>
      </c>
      <c r="E192" s="257" t="s">
        <v>21</v>
      </c>
      <c r="F192" s="258" t="s">
        <v>312</v>
      </c>
      <c r="G192" s="256"/>
      <c r="H192" s="259">
        <v>19.760000000000002</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307</v>
      </c>
      <c r="AU192" s="265" t="s">
        <v>81</v>
      </c>
      <c r="AV192" s="15" t="s">
        <v>303</v>
      </c>
      <c r="AW192" s="15" t="s">
        <v>33</v>
      </c>
      <c r="AX192" s="15" t="s">
        <v>79</v>
      </c>
      <c r="AY192" s="265" t="s">
        <v>295</v>
      </c>
    </row>
    <row r="193" s="2" customFormat="1" ht="37.8" customHeight="1">
      <c r="A193" s="40"/>
      <c r="B193" s="41"/>
      <c r="C193" s="215" t="s">
        <v>373</v>
      </c>
      <c r="D193" s="215" t="s">
        <v>298</v>
      </c>
      <c r="E193" s="216" t="s">
        <v>1277</v>
      </c>
      <c r="F193" s="217" t="s">
        <v>1278</v>
      </c>
      <c r="G193" s="218" t="s">
        <v>301</v>
      </c>
      <c r="H193" s="219">
        <v>19.760000000000002</v>
      </c>
      <c r="I193" s="220"/>
      <c r="J193" s="221">
        <f>ROUND(I193*H193,2)</f>
        <v>0</v>
      </c>
      <c r="K193" s="217" t="s">
        <v>302</v>
      </c>
      <c r="L193" s="46"/>
      <c r="M193" s="222" t="s">
        <v>21</v>
      </c>
      <c r="N193" s="223" t="s">
        <v>43</v>
      </c>
      <c r="O193" s="86"/>
      <c r="P193" s="224">
        <f>O193*H193</f>
        <v>0</v>
      </c>
      <c r="Q193" s="224">
        <v>4.0000000000000003E-05</v>
      </c>
      <c r="R193" s="224">
        <f>Q193*H193</f>
        <v>0.00079040000000000013</v>
      </c>
      <c r="S193" s="224">
        <v>0</v>
      </c>
      <c r="T193" s="225">
        <f>S193*H193</f>
        <v>0</v>
      </c>
      <c r="U193" s="40"/>
      <c r="V193" s="40"/>
      <c r="W193" s="40"/>
      <c r="X193" s="40"/>
      <c r="Y193" s="40"/>
      <c r="Z193" s="40"/>
      <c r="AA193" s="40"/>
      <c r="AB193" s="40"/>
      <c r="AC193" s="40"/>
      <c r="AD193" s="40"/>
      <c r="AE193" s="40"/>
      <c r="AR193" s="226" t="s">
        <v>303</v>
      </c>
      <c r="AT193" s="226" t="s">
        <v>298</v>
      </c>
      <c r="AU193" s="226" t="s">
        <v>81</v>
      </c>
      <c r="AY193" s="19" t="s">
        <v>295</v>
      </c>
      <c r="BE193" s="227">
        <f>IF(N193="základní",J193,0)</f>
        <v>0</v>
      </c>
      <c r="BF193" s="227">
        <f>IF(N193="snížená",J193,0)</f>
        <v>0</v>
      </c>
      <c r="BG193" s="227">
        <f>IF(N193="zákl. přenesená",J193,0)</f>
        <v>0</v>
      </c>
      <c r="BH193" s="227">
        <f>IF(N193="sníž. přenesená",J193,0)</f>
        <v>0</v>
      </c>
      <c r="BI193" s="227">
        <f>IF(N193="nulová",J193,0)</f>
        <v>0</v>
      </c>
      <c r="BJ193" s="19" t="s">
        <v>79</v>
      </c>
      <c r="BK193" s="227">
        <f>ROUND(I193*H193,2)</f>
        <v>0</v>
      </c>
      <c r="BL193" s="19" t="s">
        <v>303</v>
      </c>
      <c r="BM193" s="226" t="s">
        <v>2863</v>
      </c>
    </row>
    <row r="194" s="2" customFormat="1">
      <c r="A194" s="40"/>
      <c r="B194" s="41"/>
      <c r="C194" s="42"/>
      <c r="D194" s="228" t="s">
        <v>305</v>
      </c>
      <c r="E194" s="42"/>
      <c r="F194" s="229" t="s">
        <v>1280</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305</v>
      </c>
      <c r="AU194" s="19" t="s">
        <v>81</v>
      </c>
    </row>
    <row r="195" s="14" customFormat="1">
      <c r="A195" s="14"/>
      <c r="B195" s="244"/>
      <c r="C195" s="245"/>
      <c r="D195" s="235" t="s">
        <v>307</v>
      </c>
      <c r="E195" s="246" t="s">
        <v>21</v>
      </c>
      <c r="F195" s="247" t="s">
        <v>2532</v>
      </c>
      <c r="G195" s="245"/>
      <c r="H195" s="248">
        <v>3.98</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307</v>
      </c>
      <c r="AU195" s="254" t="s">
        <v>81</v>
      </c>
      <c r="AV195" s="14" t="s">
        <v>81</v>
      </c>
      <c r="AW195" s="14" t="s">
        <v>33</v>
      </c>
      <c r="AX195" s="14" t="s">
        <v>72</v>
      </c>
      <c r="AY195" s="254" t="s">
        <v>295</v>
      </c>
    </row>
    <row r="196" s="14" customFormat="1">
      <c r="A196" s="14"/>
      <c r="B196" s="244"/>
      <c r="C196" s="245"/>
      <c r="D196" s="235" t="s">
        <v>307</v>
      </c>
      <c r="E196" s="246" t="s">
        <v>21</v>
      </c>
      <c r="F196" s="247" t="s">
        <v>2537</v>
      </c>
      <c r="G196" s="245"/>
      <c r="H196" s="248">
        <v>12.9</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307</v>
      </c>
      <c r="AU196" s="254" t="s">
        <v>81</v>
      </c>
      <c r="AV196" s="14" t="s">
        <v>81</v>
      </c>
      <c r="AW196" s="14" t="s">
        <v>33</v>
      </c>
      <c r="AX196" s="14" t="s">
        <v>72</v>
      </c>
      <c r="AY196" s="254" t="s">
        <v>295</v>
      </c>
    </row>
    <row r="197" s="14" customFormat="1">
      <c r="A197" s="14"/>
      <c r="B197" s="244"/>
      <c r="C197" s="245"/>
      <c r="D197" s="235" t="s">
        <v>307</v>
      </c>
      <c r="E197" s="246" t="s">
        <v>21</v>
      </c>
      <c r="F197" s="247" t="s">
        <v>2367</v>
      </c>
      <c r="G197" s="245"/>
      <c r="H197" s="248">
        <v>2.8799999999999999</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307</v>
      </c>
      <c r="AU197" s="254" t="s">
        <v>81</v>
      </c>
      <c r="AV197" s="14" t="s">
        <v>81</v>
      </c>
      <c r="AW197" s="14" t="s">
        <v>33</v>
      </c>
      <c r="AX197" s="14" t="s">
        <v>72</v>
      </c>
      <c r="AY197" s="254" t="s">
        <v>295</v>
      </c>
    </row>
    <row r="198" s="15" customFormat="1">
      <c r="A198" s="15"/>
      <c r="B198" s="255"/>
      <c r="C198" s="256"/>
      <c r="D198" s="235" t="s">
        <v>307</v>
      </c>
      <c r="E198" s="257" t="s">
        <v>21</v>
      </c>
      <c r="F198" s="258" t="s">
        <v>312</v>
      </c>
      <c r="G198" s="256"/>
      <c r="H198" s="259">
        <v>19.760000000000002</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307</v>
      </c>
      <c r="AU198" s="265" t="s">
        <v>81</v>
      </c>
      <c r="AV198" s="15" t="s">
        <v>303</v>
      </c>
      <c r="AW198" s="15" t="s">
        <v>33</v>
      </c>
      <c r="AX198" s="15" t="s">
        <v>79</v>
      </c>
      <c r="AY198" s="265" t="s">
        <v>295</v>
      </c>
    </row>
    <row r="199" s="12" customFormat="1" ht="22.8" customHeight="1">
      <c r="A199" s="12"/>
      <c r="B199" s="199"/>
      <c r="C199" s="200"/>
      <c r="D199" s="201" t="s">
        <v>71</v>
      </c>
      <c r="E199" s="213" t="s">
        <v>871</v>
      </c>
      <c r="F199" s="213" t="s">
        <v>872</v>
      </c>
      <c r="G199" s="200"/>
      <c r="H199" s="200"/>
      <c r="I199" s="203"/>
      <c r="J199" s="214">
        <f>BK199</f>
        <v>0</v>
      </c>
      <c r="K199" s="200"/>
      <c r="L199" s="205"/>
      <c r="M199" s="206"/>
      <c r="N199" s="207"/>
      <c r="O199" s="207"/>
      <c r="P199" s="208">
        <f>SUM(P200:P201)</f>
        <v>0</v>
      </c>
      <c r="Q199" s="207"/>
      <c r="R199" s="208">
        <f>SUM(R200:R201)</f>
        <v>0</v>
      </c>
      <c r="S199" s="207"/>
      <c r="T199" s="209">
        <f>SUM(T200:T201)</f>
        <v>0</v>
      </c>
      <c r="U199" s="12"/>
      <c r="V199" s="12"/>
      <c r="W199" s="12"/>
      <c r="X199" s="12"/>
      <c r="Y199" s="12"/>
      <c r="Z199" s="12"/>
      <c r="AA199" s="12"/>
      <c r="AB199" s="12"/>
      <c r="AC199" s="12"/>
      <c r="AD199" s="12"/>
      <c r="AE199" s="12"/>
      <c r="AR199" s="210" t="s">
        <v>79</v>
      </c>
      <c r="AT199" s="211" t="s">
        <v>71</v>
      </c>
      <c r="AU199" s="211" t="s">
        <v>79</v>
      </c>
      <c r="AY199" s="210" t="s">
        <v>295</v>
      </c>
      <c r="BK199" s="212">
        <f>SUM(BK200:BK201)</f>
        <v>0</v>
      </c>
    </row>
    <row r="200" s="2" customFormat="1" ht="66.75" customHeight="1">
      <c r="A200" s="40"/>
      <c r="B200" s="41"/>
      <c r="C200" s="215" t="s">
        <v>488</v>
      </c>
      <c r="D200" s="215" t="s">
        <v>298</v>
      </c>
      <c r="E200" s="216" t="s">
        <v>873</v>
      </c>
      <c r="F200" s="217" t="s">
        <v>874</v>
      </c>
      <c r="G200" s="218" t="s">
        <v>348</v>
      </c>
      <c r="H200" s="219">
        <v>3.609</v>
      </c>
      <c r="I200" s="220"/>
      <c r="J200" s="221">
        <f>ROUND(I200*H200,2)</f>
        <v>0</v>
      </c>
      <c r="K200" s="217" t="s">
        <v>302</v>
      </c>
      <c r="L200" s="46"/>
      <c r="M200" s="222" t="s">
        <v>21</v>
      </c>
      <c r="N200" s="223" t="s">
        <v>43</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303</v>
      </c>
      <c r="AT200" s="226" t="s">
        <v>298</v>
      </c>
      <c r="AU200" s="226" t="s">
        <v>81</v>
      </c>
      <c r="AY200" s="19" t="s">
        <v>295</v>
      </c>
      <c r="BE200" s="227">
        <f>IF(N200="základní",J200,0)</f>
        <v>0</v>
      </c>
      <c r="BF200" s="227">
        <f>IF(N200="snížená",J200,0)</f>
        <v>0</v>
      </c>
      <c r="BG200" s="227">
        <f>IF(N200="zákl. přenesená",J200,0)</f>
        <v>0</v>
      </c>
      <c r="BH200" s="227">
        <f>IF(N200="sníž. přenesená",J200,0)</f>
        <v>0</v>
      </c>
      <c r="BI200" s="227">
        <f>IF(N200="nulová",J200,0)</f>
        <v>0</v>
      </c>
      <c r="BJ200" s="19" t="s">
        <v>79</v>
      </c>
      <c r="BK200" s="227">
        <f>ROUND(I200*H200,2)</f>
        <v>0</v>
      </c>
      <c r="BL200" s="19" t="s">
        <v>303</v>
      </c>
      <c r="BM200" s="226" t="s">
        <v>2864</v>
      </c>
    </row>
    <row r="201" s="2" customFormat="1">
      <c r="A201" s="40"/>
      <c r="B201" s="41"/>
      <c r="C201" s="42"/>
      <c r="D201" s="228" t="s">
        <v>305</v>
      </c>
      <c r="E201" s="42"/>
      <c r="F201" s="229" t="s">
        <v>876</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305</v>
      </c>
      <c r="AU201" s="19" t="s">
        <v>81</v>
      </c>
    </row>
    <row r="202" s="12" customFormat="1" ht="25.92" customHeight="1">
      <c r="A202" s="12"/>
      <c r="B202" s="199"/>
      <c r="C202" s="200"/>
      <c r="D202" s="201" t="s">
        <v>71</v>
      </c>
      <c r="E202" s="202" t="s">
        <v>366</v>
      </c>
      <c r="F202" s="202" t="s">
        <v>367</v>
      </c>
      <c r="G202" s="200"/>
      <c r="H202" s="200"/>
      <c r="I202" s="203"/>
      <c r="J202" s="204">
        <f>BK202</f>
        <v>0</v>
      </c>
      <c r="K202" s="200"/>
      <c r="L202" s="205"/>
      <c r="M202" s="206"/>
      <c r="N202" s="207"/>
      <c r="O202" s="207"/>
      <c r="P202" s="208">
        <f>P203+P217+P221+P269+P302+P306+P329+P371+P401+P403</f>
        <v>0</v>
      </c>
      <c r="Q202" s="207"/>
      <c r="R202" s="208">
        <f>R203+R217+R221+R269+R302+R306+R329+R371+R401+R403</f>
        <v>2.0838429600000001</v>
      </c>
      <c r="S202" s="207"/>
      <c r="T202" s="209">
        <f>T203+T217+T221+T269+T302+T306+T329+T371+T401+T403</f>
        <v>0.01377977</v>
      </c>
      <c r="U202" s="12"/>
      <c r="V202" s="12"/>
      <c r="W202" s="12"/>
      <c r="X202" s="12"/>
      <c r="Y202" s="12"/>
      <c r="Z202" s="12"/>
      <c r="AA202" s="12"/>
      <c r="AB202" s="12"/>
      <c r="AC202" s="12"/>
      <c r="AD202" s="12"/>
      <c r="AE202" s="12"/>
      <c r="AR202" s="210" t="s">
        <v>81</v>
      </c>
      <c r="AT202" s="211" t="s">
        <v>71</v>
      </c>
      <c r="AU202" s="211" t="s">
        <v>72</v>
      </c>
      <c r="AY202" s="210" t="s">
        <v>295</v>
      </c>
      <c r="BK202" s="212">
        <f>BK203+BK217+BK221+BK269+BK302+BK306+BK329+BK371+BK401+BK403</f>
        <v>0</v>
      </c>
    </row>
    <row r="203" s="12" customFormat="1" ht="22.8" customHeight="1">
      <c r="A203" s="12"/>
      <c r="B203" s="199"/>
      <c r="C203" s="200"/>
      <c r="D203" s="201" t="s">
        <v>71</v>
      </c>
      <c r="E203" s="213" t="s">
        <v>1008</v>
      </c>
      <c r="F203" s="213" t="s">
        <v>1009</v>
      </c>
      <c r="G203" s="200"/>
      <c r="H203" s="200"/>
      <c r="I203" s="203"/>
      <c r="J203" s="214">
        <f>BK203</f>
        <v>0</v>
      </c>
      <c r="K203" s="200"/>
      <c r="L203" s="205"/>
      <c r="M203" s="206"/>
      <c r="N203" s="207"/>
      <c r="O203" s="207"/>
      <c r="P203" s="208">
        <f>SUM(P204:P216)</f>
        <v>0</v>
      </c>
      <c r="Q203" s="207"/>
      <c r="R203" s="208">
        <f>SUM(R204:R216)</f>
        <v>0.18876563999999999</v>
      </c>
      <c r="S203" s="207"/>
      <c r="T203" s="209">
        <f>SUM(T204:T216)</f>
        <v>0</v>
      </c>
      <c r="U203" s="12"/>
      <c r="V203" s="12"/>
      <c r="W203" s="12"/>
      <c r="X203" s="12"/>
      <c r="Y203" s="12"/>
      <c r="Z203" s="12"/>
      <c r="AA203" s="12"/>
      <c r="AB203" s="12"/>
      <c r="AC203" s="12"/>
      <c r="AD203" s="12"/>
      <c r="AE203" s="12"/>
      <c r="AR203" s="210" t="s">
        <v>81</v>
      </c>
      <c r="AT203" s="211" t="s">
        <v>71</v>
      </c>
      <c r="AU203" s="211" t="s">
        <v>79</v>
      </c>
      <c r="AY203" s="210" t="s">
        <v>295</v>
      </c>
      <c r="BK203" s="212">
        <f>SUM(BK204:BK216)</f>
        <v>0</v>
      </c>
    </row>
    <row r="204" s="2" customFormat="1" ht="37.8" customHeight="1">
      <c r="A204" s="40"/>
      <c r="B204" s="41"/>
      <c r="C204" s="215" t="s">
        <v>500</v>
      </c>
      <c r="D204" s="215" t="s">
        <v>298</v>
      </c>
      <c r="E204" s="216" t="s">
        <v>1290</v>
      </c>
      <c r="F204" s="217" t="s">
        <v>1291</v>
      </c>
      <c r="G204" s="218" t="s">
        <v>301</v>
      </c>
      <c r="H204" s="219">
        <v>17.219999999999999</v>
      </c>
      <c r="I204" s="220"/>
      <c r="J204" s="221">
        <f>ROUND(I204*H204,2)</f>
        <v>0</v>
      </c>
      <c r="K204" s="217" t="s">
        <v>302</v>
      </c>
      <c r="L204" s="46"/>
      <c r="M204" s="222" t="s">
        <v>21</v>
      </c>
      <c r="N204" s="223"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373</v>
      </c>
      <c r="AT204" s="226" t="s">
        <v>298</v>
      </c>
      <c r="AU204" s="226" t="s">
        <v>81</v>
      </c>
      <c r="AY204" s="19" t="s">
        <v>295</v>
      </c>
      <c r="BE204" s="227">
        <f>IF(N204="základní",J204,0)</f>
        <v>0</v>
      </c>
      <c r="BF204" s="227">
        <f>IF(N204="snížená",J204,0)</f>
        <v>0</v>
      </c>
      <c r="BG204" s="227">
        <f>IF(N204="zákl. přenesená",J204,0)</f>
        <v>0</v>
      </c>
      <c r="BH204" s="227">
        <f>IF(N204="sníž. přenesená",J204,0)</f>
        <v>0</v>
      </c>
      <c r="BI204" s="227">
        <f>IF(N204="nulová",J204,0)</f>
        <v>0</v>
      </c>
      <c r="BJ204" s="19" t="s">
        <v>79</v>
      </c>
      <c r="BK204" s="227">
        <f>ROUND(I204*H204,2)</f>
        <v>0</v>
      </c>
      <c r="BL204" s="19" t="s">
        <v>373</v>
      </c>
      <c r="BM204" s="226" t="s">
        <v>2865</v>
      </c>
    </row>
    <row r="205" s="2" customFormat="1">
      <c r="A205" s="40"/>
      <c r="B205" s="41"/>
      <c r="C205" s="42"/>
      <c r="D205" s="228" t="s">
        <v>305</v>
      </c>
      <c r="E205" s="42"/>
      <c r="F205" s="229" t="s">
        <v>1293</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305</v>
      </c>
      <c r="AU205" s="19" t="s">
        <v>81</v>
      </c>
    </row>
    <row r="206" s="13" customFormat="1">
      <c r="A206" s="13"/>
      <c r="B206" s="233"/>
      <c r="C206" s="234"/>
      <c r="D206" s="235" t="s">
        <v>307</v>
      </c>
      <c r="E206" s="236" t="s">
        <v>21</v>
      </c>
      <c r="F206" s="237" t="s">
        <v>2390</v>
      </c>
      <c r="G206" s="234"/>
      <c r="H206" s="236" t="s">
        <v>21</v>
      </c>
      <c r="I206" s="238"/>
      <c r="J206" s="234"/>
      <c r="K206" s="234"/>
      <c r="L206" s="239"/>
      <c r="M206" s="240"/>
      <c r="N206" s="241"/>
      <c r="O206" s="241"/>
      <c r="P206" s="241"/>
      <c r="Q206" s="241"/>
      <c r="R206" s="241"/>
      <c r="S206" s="241"/>
      <c r="T206" s="242"/>
      <c r="U206" s="13"/>
      <c r="V206" s="13"/>
      <c r="W206" s="13"/>
      <c r="X206" s="13"/>
      <c r="Y206" s="13"/>
      <c r="Z206" s="13"/>
      <c r="AA206" s="13"/>
      <c r="AB206" s="13"/>
      <c r="AC206" s="13"/>
      <c r="AD206" s="13"/>
      <c r="AE206" s="13"/>
      <c r="AT206" s="243" t="s">
        <v>307</v>
      </c>
      <c r="AU206" s="243" t="s">
        <v>81</v>
      </c>
      <c r="AV206" s="13" t="s">
        <v>79</v>
      </c>
      <c r="AW206" s="13" t="s">
        <v>33</v>
      </c>
      <c r="AX206" s="13" t="s">
        <v>72</v>
      </c>
      <c r="AY206" s="243" t="s">
        <v>295</v>
      </c>
    </row>
    <row r="207" s="14" customFormat="1">
      <c r="A207" s="14"/>
      <c r="B207" s="244"/>
      <c r="C207" s="245"/>
      <c r="D207" s="235" t="s">
        <v>307</v>
      </c>
      <c r="E207" s="246" t="s">
        <v>21</v>
      </c>
      <c r="F207" s="247" t="s">
        <v>2562</v>
      </c>
      <c r="G207" s="245"/>
      <c r="H207" s="248">
        <v>10.32</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307</v>
      </c>
      <c r="AU207" s="254" t="s">
        <v>81</v>
      </c>
      <c r="AV207" s="14" t="s">
        <v>81</v>
      </c>
      <c r="AW207" s="14" t="s">
        <v>33</v>
      </c>
      <c r="AX207" s="14" t="s">
        <v>72</v>
      </c>
      <c r="AY207" s="254" t="s">
        <v>295</v>
      </c>
    </row>
    <row r="208" s="16" customFormat="1">
      <c r="A208" s="16"/>
      <c r="B208" s="270"/>
      <c r="C208" s="271"/>
      <c r="D208" s="235" t="s">
        <v>307</v>
      </c>
      <c r="E208" s="272" t="s">
        <v>21</v>
      </c>
      <c r="F208" s="273" t="s">
        <v>433</v>
      </c>
      <c r="G208" s="271"/>
      <c r="H208" s="274">
        <v>10.32</v>
      </c>
      <c r="I208" s="275"/>
      <c r="J208" s="271"/>
      <c r="K208" s="271"/>
      <c r="L208" s="276"/>
      <c r="M208" s="277"/>
      <c r="N208" s="278"/>
      <c r="O208" s="278"/>
      <c r="P208" s="278"/>
      <c r="Q208" s="278"/>
      <c r="R208" s="278"/>
      <c r="S208" s="278"/>
      <c r="T208" s="279"/>
      <c r="U208" s="16"/>
      <c r="V208" s="16"/>
      <c r="W208" s="16"/>
      <c r="X208" s="16"/>
      <c r="Y208" s="16"/>
      <c r="Z208" s="16"/>
      <c r="AA208" s="16"/>
      <c r="AB208" s="16"/>
      <c r="AC208" s="16"/>
      <c r="AD208" s="16"/>
      <c r="AE208" s="16"/>
      <c r="AT208" s="280" t="s">
        <v>307</v>
      </c>
      <c r="AU208" s="280" t="s">
        <v>81</v>
      </c>
      <c r="AV208" s="16" t="s">
        <v>92</v>
      </c>
      <c r="AW208" s="16" t="s">
        <v>33</v>
      </c>
      <c r="AX208" s="16" t="s">
        <v>72</v>
      </c>
      <c r="AY208" s="280" t="s">
        <v>295</v>
      </c>
    </row>
    <row r="209" s="14" customFormat="1">
      <c r="A209" s="14"/>
      <c r="B209" s="244"/>
      <c r="C209" s="245"/>
      <c r="D209" s="235" t="s">
        <v>307</v>
      </c>
      <c r="E209" s="246" t="s">
        <v>21</v>
      </c>
      <c r="F209" s="247" t="s">
        <v>2531</v>
      </c>
      <c r="G209" s="245"/>
      <c r="H209" s="248">
        <v>2.9199999999999999</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307</v>
      </c>
      <c r="AU209" s="254" t="s">
        <v>81</v>
      </c>
      <c r="AV209" s="14" t="s">
        <v>81</v>
      </c>
      <c r="AW209" s="14" t="s">
        <v>33</v>
      </c>
      <c r="AX209" s="14" t="s">
        <v>72</v>
      </c>
      <c r="AY209" s="254" t="s">
        <v>295</v>
      </c>
    </row>
    <row r="210" s="14" customFormat="1">
      <c r="A210" s="14"/>
      <c r="B210" s="244"/>
      <c r="C210" s="245"/>
      <c r="D210" s="235" t="s">
        <v>307</v>
      </c>
      <c r="E210" s="246" t="s">
        <v>21</v>
      </c>
      <c r="F210" s="247" t="s">
        <v>2532</v>
      </c>
      <c r="G210" s="245"/>
      <c r="H210" s="248">
        <v>3.98</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307</v>
      </c>
      <c r="AU210" s="254" t="s">
        <v>81</v>
      </c>
      <c r="AV210" s="14" t="s">
        <v>81</v>
      </c>
      <c r="AW210" s="14" t="s">
        <v>33</v>
      </c>
      <c r="AX210" s="14" t="s">
        <v>72</v>
      </c>
      <c r="AY210" s="254" t="s">
        <v>295</v>
      </c>
    </row>
    <row r="211" s="16" customFormat="1">
      <c r="A211" s="16"/>
      <c r="B211" s="270"/>
      <c r="C211" s="271"/>
      <c r="D211" s="235" t="s">
        <v>307</v>
      </c>
      <c r="E211" s="272" t="s">
        <v>21</v>
      </c>
      <c r="F211" s="273" t="s">
        <v>433</v>
      </c>
      <c r="G211" s="271"/>
      <c r="H211" s="274">
        <v>6.9000000000000004</v>
      </c>
      <c r="I211" s="275"/>
      <c r="J211" s="271"/>
      <c r="K211" s="271"/>
      <c r="L211" s="276"/>
      <c r="M211" s="277"/>
      <c r="N211" s="278"/>
      <c r="O211" s="278"/>
      <c r="P211" s="278"/>
      <c r="Q211" s="278"/>
      <c r="R211" s="278"/>
      <c r="S211" s="278"/>
      <c r="T211" s="279"/>
      <c r="U211" s="16"/>
      <c r="V211" s="16"/>
      <c r="W211" s="16"/>
      <c r="X211" s="16"/>
      <c r="Y211" s="16"/>
      <c r="Z211" s="16"/>
      <c r="AA211" s="16"/>
      <c r="AB211" s="16"/>
      <c r="AC211" s="16"/>
      <c r="AD211" s="16"/>
      <c r="AE211" s="16"/>
      <c r="AT211" s="280" t="s">
        <v>307</v>
      </c>
      <c r="AU211" s="280" t="s">
        <v>81</v>
      </c>
      <c r="AV211" s="16" t="s">
        <v>92</v>
      </c>
      <c r="AW211" s="16" t="s">
        <v>33</v>
      </c>
      <c r="AX211" s="16" t="s">
        <v>72</v>
      </c>
      <c r="AY211" s="280" t="s">
        <v>295</v>
      </c>
    </row>
    <row r="212" s="15" customFormat="1">
      <c r="A212" s="15"/>
      <c r="B212" s="255"/>
      <c r="C212" s="256"/>
      <c r="D212" s="235" t="s">
        <v>307</v>
      </c>
      <c r="E212" s="257" t="s">
        <v>21</v>
      </c>
      <c r="F212" s="258" t="s">
        <v>312</v>
      </c>
      <c r="G212" s="256"/>
      <c r="H212" s="259">
        <v>17.219999999999999</v>
      </c>
      <c r="I212" s="260"/>
      <c r="J212" s="256"/>
      <c r="K212" s="256"/>
      <c r="L212" s="261"/>
      <c r="M212" s="262"/>
      <c r="N212" s="263"/>
      <c r="O212" s="263"/>
      <c r="P212" s="263"/>
      <c r="Q212" s="263"/>
      <c r="R212" s="263"/>
      <c r="S212" s="263"/>
      <c r="T212" s="264"/>
      <c r="U212" s="15"/>
      <c r="V212" s="15"/>
      <c r="W212" s="15"/>
      <c r="X212" s="15"/>
      <c r="Y212" s="15"/>
      <c r="Z212" s="15"/>
      <c r="AA212" s="15"/>
      <c r="AB212" s="15"/>
      <c r="AC212" s="15"/>
      <c r="AD212" s="15"/>
      <c r="AE212" s="15"/>
      <c r="AT212" s="265" t="s">
        <v>307</v>
      </c>
      <c r="AU212" s="265" t="s">
        <v>81</v>
      </c>
      <c r="AV212" s="15" t="s">
        <v>303</v>
      </c>
      <c r="AW212" s="15" t="s">
        <v>33</v>
      </c>
      <c r="AX212" s="15" t="s">
        <v>79</v>
      </c>
      <c r="AY212" s="265" t="s">
        <v>295</v>
      </c>
    </row>
    <row r="213" s="2" customFormat="1" ht="24.15" customHeight="1">
      <c r="A213" s="40"/>
      <c r="B213" s="41"/>
      <c r="C213" s="286" t="s">
        <v>506</v>
      </c>
      <c r="D213" s="286" t="s">
        <v>947</v>
      </c>
      <c r="E213" s="287" t="s">
        <v>1296</v>
      </c>
      <c r="F213" s="288" t="s">
        <v>1297</v>
      </c>
      <c r="G213" s="289" t="s">
        <v>301</v>
      </c>
      <c r="H213" s="290">
        <v>18.081</v>
      </c>
      <c r="I213" s="291"/>
      <c r="J213" s="292">
        <f>ROUND(I213*H213,2)</f>
        <v>0</v>
      </c>
      <c r="K213" s="288" t="s">
        <v>523</v>
      </c>
      <c r="L213" s="293"/>
      <c r="M213" s="294" t="s">
        <v>21</v>
      </c>
      <c r="N213" s="295" t="s">
        <v>43</v>
      </c>
      <c r="O213" s="86"/>
      <c r="P213" s="224">
        <f>O213*H213</f>
        <v>0</v>
      </c>
      <c r="Q213" s="224">
        <v>0.01044</v>
      </c>
      <c r="R213" s="224">
        <f>Q213*H213</f>
        <v>0.18876563999999999</v>
      </c>
      <c r="S213" s="224">
        <v>0</v>
      </c>
      <c r="T213" s="225">
        <f>S213*H213</f>
        <v>0</v>
      </c>
      <c r="U213" s="40"/>
      <c r="V213" s="40"/>
      <c r="W213" s="40"/>
      <c r="X213" s="40"/>
      <c r="Y213" s="40"/>
      <c r="Z213" s="40"/>
      <c r="AA213" s="40"/>
      <c r="AB213" s="40"/>
      <c r="AC213" s="40"/>
      <c r="AD213" s="40"/>
      <c r="AE213" s="40"/>
      <c r="AR213" s="226" t="s">
        <v>997</v>
      </c>
      <c r="AT213" s="226" t="s">
        <v>947</v>
      </c>
      <c r="AU213" s="226" t="s">
        <v>81</v>
      </c>
      <c r="AY213" s="19" t="s">
        <v>295</v>
      </c>
      <c r="BE213" s="227">
        <f>IF(N213="základní",J213,0)</f>
        <v>0</v>
      </c>
      <c r="BF213" s="227">
        <f>IF(N213="snížená",J213,0)</f>
        <v>0</v>
      </c>
      <c r="BG213" s="227">
        <f>IF(N213="zákl. přenesená",J213,0)</f>
        <v>0</v>
      </c>
      <c r="BH213" s="227">
        <f>IF(N213="sníž. přenesená",J213,0)</f>
        <v>0</v>
      </c>
      <c r="BI213" s="227">
        <f>IF(N213="nulová",J213,0)</f>
        <v>0</v>
      </c>
      <c r="BJ213" s="19" t="s">
        <v>79</v>
      </c>
      <c r="BK213" s="227">
        <f>ROUND(I213*H213,2)</f>
        <v>0</v>
      </c>
      <c r="BL213" s="19" t="s">
        <v>373</v>
      </c>
      <c r="BM213" s="226" t="s">
        <v>2866</v>
      </c>
    </row>
    <row r="214" s="14" customFormat="1">
      <c r="A214" s="14"/>
      <c r="B214" s="244"/>
      <c r="C214" s="245"/>
      <c r="D214" s="235" t="s">
        <v>307</v>
      </c>
      <c r="E214" s="245"/>
      <c r="F214" s="247" t="s">
        <v>2564</v>
      </c>
      <c r="G214" s="245"/>
      <c r="H214" s="248">
        <v>18.081</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307</v>
      </c>
      <c r="AU214" s="254" t="s">
        <v>81</v>
      </c>
      <c r="AV214" s="14" t="s">
        <v>81</v>
      </c>
      <c r="AW214" s="14" t="s">
        <v>4</v>
      </c>
      <c r="AX214" s="14" t="s">
        <v>79</v>
      </c>
      <c r="AY214" s="254" t="s">
        <v>295</v>
      </c>
    </row>
    <row r="215" s="2" customFormat="1" ht="49.05" customHeight="1">
      <c r="A215" s="40"/>
      <c r="B215" s="41"/>
      <c r="C215" s="215" t="s">
        <v>511</v>
      </c>
      <c r="D215" s="215" t="s">
        <v>298</v>
      </c>
      <c r="E215" s="216" t="s">
        <v>1020</v>
      </c>
      <c r="F215" s="217" t="s">
        <v>1021</v>
      </c>
      <c r="G215" s="218" t="s">
        <v>348</v>
      </c>
      <c r="H215" s="219">
        <v>0.189</v>
      </c>
      <c r="I215" s="220"/>
      <c r="J215" s="221">
        <f>ROUND(I215*H215,2)</f>
        <v>0</v>
      </c>
      <c r="K215" s="217" t="s">
        <v>302</v>
      </c>
      <c r="L215" s="46"/>
      <c r="M215" s="222" t="s">
        <v>21</v>
      </c>
      <c r="N215" s="223" t="s">
        <v>43</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373</v>
      </c>
      <c r="AT215" s="226" t="s">
        <v>298</v>
      </c>
      <c r="AU215" s="226" t="s">
        <v>81</v>
      </c>
      <c r="AY215" s="19" t="s">
        <v>295</v>
      </c>
      <c r="BE215" s="227">
        <f>IF(N215="základní",J215,0)</f>
        <v>0</v>
      </c>
      <c r="BF215" s="227">
        <f>IF(N215="snížená",J215,0)</f>
        <v>0</v>
      </c>
      <c r="BG215" s="227">
        <f>IF(N215="zákl. přenesená",J215,0)</f>
        <v>0</v>
      </c>
      <c r="BH215" s="227">
        <f>IF(N215="sníž. přenesená",J215,0)</f>
        <v>0</v>
      </c>
      <c r="BI215" s="227">
        <f>IF(N215="nulová",J215,0)</f>
        <v>0</v>
      </c>
      <c r="BJ215" s="19" t="s">
        <v>79</v>
      </c>
      <c r="BK215" s="227">
        <f>ROUND(I215*H215,2)</f>
        <v>0</v>
      </c>
      <c r="BL215" s="19" t="s">
        <v>373</v>
      </c>
      <c r="BM215" s="226" t="s">
        <v>2867</v>
      </c>
    </row>
    <row r="216" s="2" customFormat="1">
      <c r="A216" s="40"/>
      <c r="B216" s="41"/>
      <c r="C216" s="42"/>
      <c r="D216" s="228" t="s">
        <v>305</v>
      </c>
      <c r="E216" s="42"/>
      <c r="F216" s="229" t="s">
        <v>1023</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305</v>
      </c>
      <c r="AU216" s="19" t="s">
        <v>81</v>
      </c>
    </row>
    <row r="217" s="12" customFormat="1" ht="22.8" customHeight="1">
      <c r="A217" s="12"/>
      <c r="B217" s="199"/>
      <c r="C217" s="200"/>
      <c r="D217" s="201" t="s">
        <v>71</v>
      </c>
      <c r="E217" s="213" t="s">
        <v>498</v>
      </c>
      <c r="F217" s="213" t="s">
        <v>499</v>
      </c>
      <c r="G217" s="200"/>
      <c r="H217" s="200"/>
      <c r="I217" s="203"/>
      <c r="J217" s="214">
        <f>BK217</f>
        <v>0</v>
      </c>
      <c r="K217" s="200"/>
      <c r="L217" s="205"/>
      <c r="M217" s="206"/>
      <c r="N217" s="207"/>
      <c r="O217" s="207"/>
      <c r="P217" s="208">
        <f>SUM(P218:P220)</f>
        <v>0</v>
      </c>
      <c r="Q217" s="207"/>
      <c r="R217" s="208">
        <f>SUM(R218:R220)</f>
        <v>0</v>
      </c>
      <c r="S217" s="207"/>
      <c r="T217" s="209">
        <f>SUM(T218:T220)</f>
        <v>0</v>
      </c>
      <c r="U217" s="12"/>
      <c r="V217" s="12"/>
      <c r="W217" s="12"/>
      <c r="X217" s="12"/>
      <c r="Y217" s="12"/>
      <c r="Z217" s="12"/>
      <c r="AA217" s="12"/>
      <c r="AB217" s="12"/>
      <c r="AC217" s="12"/>
      <c r="AD217" s="12"/>
      <c r="AE217" s="12"/>
      <c r="AR217" s="210" t="s">
        <v>81</v>
      </c>
      <c r="AT217" s="211" t="s">
        <v>71</v>
      </c>
      <c r="AU217" s="211" t="s">
        <v>79</v>
      </c>
      <c r="AY217" s="210" t="s">
        <v>295</v>
      </c>
      <c r="BK217" s="212">
        <f>SUM(BK218:BK220)</f>
        <v>0</v>
      </c>
    </row>
    <row r="218" s="2" customFormat="1" ht="16.5" customHeight="1">
      <c r="A218" s="40"/>
      <c r="B218" s="41"/>
      <c r="C218" s="215" t="s">
        <v>7</v>
      </c>
      <c r="D218" s="215" t="s">
        <v>298</v>
      </c>
      <c r="E218" s="216" t="s">
        <v>1301</v>
      </c>
      <c r="F218" s="217" t="s">
        <v>2414</v>
      </c>
      <c r="G218" s="218" t="s">
        <v>1303</v>
      </c>
      <c r="H218" s="219">
        <v>1</v>
      </c>
      <c r="I218" s="220"/>
      <c r="J218" s="221">
        <f>ROUND(I218*H218,2)</f>
        <v>0</v>
      </c>
      <c r="K218" s="217" t="s">
        <v>523</v>
      </c>
      <c r="L218" s="46"/>
      <c r="M218" s="222" t="s">
        <v>21</v>
      </c>
      <c r="N218" s="223" t="s">
        <v>43</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303</v>
      </c>
      <c r="AT218" s="226" t="s">
        <v>298</v>
      </c>
      <c r="AU218" s="226" t="s">
        <v>81</v>
      </c>
      <c r="AY218" s="19" t="s">
        <v>295</v>
      </c>
      <c r="BE218" s="227">
        <f>IF(N218="základní",J218,0)</f>
        <v>0</v>
      </c>
      <c r="BF218" s="227">
        <f>IF(N218="snížená",J218,0)</f>
        <v>0</v>
      </c>
      <c r="BG218" s="227">
        <f>IF(N218="zákl. přenesená",J218,0)</f>
        <v>0</v>
      </c>
      <c r="BH218" s="227">
        <f>IF(N218="sníž. přenesená",J218,0)</f>
        <v>0</v>
      </c>
      <c r="BI218" s="227">
        <f>IF(N218="nulová",J218,0)</f>
        <v>0</v>
      </c>
      <c r="BJ218" s="19" t="s">
        <v>79</v>
      </c>
      <c r="BK218" s="227">
        <f>ROUND(I218*H218,2)</f>
        <v>0</v>
      </c>
      <c r="BL218" s="19" t="s">
        <v>303</v>
      </c>
      <c r="BM218" s="226" t="s">
        <v>2868</v>
      </c>
    </row>
    <row r="219" s="14" customFormat="1">
      <c r="A219" s="14"/>
      <c r="B219" s="244"/>
      <c r="C219" s="245"/>
      <c r="D219" s="235" t="s">
        <v>307</v>
      </c>
      <c r="E219" s="246" t="s">
        <v>21</v>
      </c>
      <c r="F219" s="247" t="s">
        <v>2416</v>
      </c>
      <c r="G219" s="245"/>
      <c r="H219" s="248">
        <v>1</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307</v>
      </c>
      <c r="AU219" s="254" t="s">
        <v>81</v>
      </c>
      <c r="AV219" s="14" t="s">
        <v>81</v>
      </c>
      <c r="AW219" s="14" t="s">
        <v>33</v>
      </c>
      <c r="AX219" s="14" t="s">
        <v>72</v>
      </c>
      <c r="AY219" s="254" t="s">
        <v>295</v>
      </c>
    </row>
    <row r="220" s="15" customFormat="1">
      <c r="A220" s="15"/>
      <c r="B220" s="255"/>
      <c r="C220" s="256"/>
      <c r="D220" s="235" t="s">
        <v>307</v>
      </c>
      <c r="E220" s="257" t="s">
        <v>21</v>
      </c>
      <c r="F220" s="258" t="s">
        <v>312</v>
      </c>
      <c r="G220" s="256"/>
      <c r="H220" s="259">
        <v>1</v>
      </c>
      <c r="I220" s="260"/>
      <c r="J220" s="256"/>
      <c r="K220" s="256"/>
      <c r="L220" s="261"/>
      <c r="M220" s="262"/>
      <c r="N220" s="263"/>
      <c r="O220" s="263"/>
      <c r="P220" s="263"/>
      <c r="Q220" s="263"/>
      <c r="R220" s="263"/>
      <c r="S220" s="263"/>
      <c r="T220" s="264"/>
      <c r="U220" s="15"/>
      <c r="V220" s="15"/>
      <c r="W220" s="15"/>
      <c r="X220" s="15"/>
      <c r="Y220" s="15"/>
      <c r="Z220" s="15"/>
      <c r="AA220" s="15"/>
      <c r="AB220" s="15"/>
      <c r="AC220" s="15"/>
      <c r="AD220" s="15"/>
      <c r="AE220" s="15"/>
      <c r="AT220" s="265" t="s">
        <v>307</v>
      </c>
      <c r="AU220" s="265" t="s">
        <v>81</v>
      </c>
      <c r="AV220" s="15" t="s">
        <v>303</v>
      </c>
      <c r="AW220" s="15" t="s">
        <v>33</v>
      </c>
      <c r="AX220" s="15" t="s">
        <v>79</v>
      </c>
      <c r="AY220" s="265" t="s">
        <v>295</v>
      </c>
    </row>
    <row r="221" s="12" customFormat="1" ht="22.8" customHeight="1">
      <c r="A221" s="12"/>
      <c r="B221" s="199"/>
      <c r="C221" s="200"/>
      <c r="D221" s="201" t="s">
        <v>71</v>
      </c>
      <c r="E221" s="213" t="s">
        <v>380</v>
      </c>
      <c r="F221" s="213" t="s">
        <v>381</v>
      </c>
      <c r="G221" s="200"/>
      <c r="H221" s="200"/>
      <c r="I221" s="203"/>
      <c r="J221" s="214">
        <f>BK221</f>
        <v>0</v>
      </c>
      <c r="K221" s="200"/>
      <c r="L221" s="205"/>
      <c r="M221" s="206"/>
      <c r="N221" s="207"/>
      <c r="O221" s="207"/>
      <c r="P221" s="208">
        <f>SUM(P222:P268)</f>
        <v>0</v>
      </c>
      <c r="Q221" s="207"/>
      <c r="R221" s="208">
        <f>SUM(R222:R268)</f>
        <v>0.97500999999999993</v>
      </c>
      <c r="S221" s="207"/>
      <c r="T221" s="209">
        <f>SUM(T222:T268)</f>
        <v>0</v>
      </c>
      <c r="U221" s="12"/>
      <c r="V221" s="12"/>
      <c r="W221" s="12"/>
      <c r="X221" s="12"/>
      <c r="Y221" s="12"/>
      <c r="Z221" s="12"/>
      <c r="AA221" s="12"/>
      <c r="AB221" s="12"/>
      <c r="AC221" s="12"/>
      <c r="AD221" s="12"/>
      <c r="AE221" s="12"/>
      <c r="AR221" s="210" t="s">
        <v>81</v>
      </c>
      <c r="AT221" s="211" t="s">
        <v>71</v>
      </c>
      <c r="AU221" s="211" t="s">
        <v>79</v>
      </c>
      <c r="AY221" s="210" t="s">
        <v>295</v>
      </c>
      <c r="BK221" s="212">
        <f>SUM(BK222:BK268)</f>
        <v>0</v>
      </c>
    </row>
    <row r="222" s="2" customFormat="1" ht="55.5" customHeight="1">
      <c r="A222" s="40"/>
      <c r="B222" s="41"/>
      <c r="C222" s="215" t="s">
        <v>520</v>
      </c>
      <c r="D222" s="215" t="s">
        <v>298</v>
      </c>
      <c r="E222" s="216" t="s">
        <v>1312</v>
      </c>
      <c r="F222" s="217" t="s">
        <v>1313</v>
      </c>
      <c r="G222" s="218" t="s">
        <v>301</v>
      </c>
      <c r="H222" s="219">
        <v>5.75</v>
      </c>
      <c r="I222" s="220"/>
      <c r="J222" s="221">
        <f>ROUND(I222*H222,2)</f>
        <v>0</v>
      </c>
      <c r="K222" s="217" t="s">
        <v>302</v>
      </c>
      <c r="L222" s="46"/>
      <c r="M222" s="222" t="s">
        <v>21</v>
      </c>
      <c r="N222" s="223" t="s">
        <v>43</v>
      </c>
      <c r="O222" s="86"/>
      <c r="P222" s="224">
        <f>O222*H222</f>
        <v>0</v>
      </c>
      <c r="Q222" s="224">
        <v>0.025389999999999999</v>
      </c>
      <c r="R222" s="224">
        <f>Q222*H222</f>
        <v>0.1459925</v>
      </c>
      <c r="S222" s="224">
        <v>0</v>
      </c>
      <c r="T222" s="225">
        <f>S222*H222</f>
        <v>0</v>
      </c>
      <c r="U222" s="40"/>
      <c r="V222" s="40"/>
      <c r="W222" s="40"/>
      <c r="X222" s="40"/>
      <c r="Y222" s="40"/>
      <c r="Z222" s="40"/>
      <c r="AA222" s="40"/>
      <c r="AB222" s="40"/>
      <c r="AC222" s="40"/>
      <c r="AD222" s="40"/>
      <c r="AE222" s="40"/>
      <c r="AR222" s="226" t="s">
        <v>373</v>
      </c>
      <c r="AT222" s="226" t="s">
        <v>298</v>
      </c>
      <c r="AU222" s="226" t="s">
        <v>81</v>
      </c>
      <c r="AY222" s="19" t="s">
        <v>295</v>
      </c>
      <c r="BE222" s="227">
        <f>IF(N222="základní",J222,0)</f>
        <v>0</v>
      </c>
      <c r="BF222" s="227">
        <f>IF(N222="snížená",J222,0)</f>
        <v>0</v>
      </c>
      <c r="BG222" s="227">
        <f>IF(N222="zákl. přenesená",J222,0)</f>
        <v>0</v>
      </c>
      <c r="BH222" s="227">
        <f>IF(N222="sníž. přenesená",J222,0)</f>
        <v>0</v>
      </c>
      <c r="BI222" s="227">
        <f>IF(N222="nulová",J222,0)</f>
        <v>0</v>
      </c>
      <c r="BJ222" s="19" t="s">
        <v>79</v>
      </c>
      <c r="BK222" s="227">
        <f>ROUND(I222*H222,2)</f>
        <v>0</v>
      </c>
      <c r="BL222" s="19" t="s">
        <v>373</v>
      </c>
      <c r="BM222" s="226" t="s">
        <v>2869</v>
      </c>
    </row>
    <row r="223" s="2" customFormat="1">
      <c r="A223" s="40"/>
      <c r="B223" s="41"/>
      <c r="C223" s="42"/>
      <c r="D223" s="228" t="s">
        <v>305</v>
      </c>
      <c r="E223" s="42"/>
      <c r="F223" s="229" t="s">
        <v>1315</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305</v>
      </c>
      <c r="AU223" s="19" t="s">
        <v>81</v>
      </c>
    </row>
    <row r="224" s="13" customFormat="1">
      <c r="A224" s="13"/>
      <c r="B224" s="233"/>
      <c r="C224" s="234"/>
      <c r="D224" s="235" t="s">
        <v>307</v>
      </c>
      <c r="E224" s="236" t="s">
        <v>21</v>
      </c>
      <c r="F224" s="237" t="s">
        <v>1316</v>
      </c>
      <c r="G224" s="234"/>
      <c r="H224" s="236" t="s">
        <v>21</v>
      </c>
      <c r="I224" s="238"/>
      <c r="J224" s="234"/>
      <c r="K224" s="234"/>
      <c r="L224" s="239"/>
      <c r="M224" s="240"/>
      <c r="N224" s="241"/>
      <c r="O224" s="241"/>
      <c r="P224" s="241"/>
      <c r="Q224" s="241"/>
      <c r="R224" s="241"/>
      <c r="S224" s="241"/>
      <c r="T224" s="242"/>
      <c r="U224" s="13"/>
      <c r="V224" s="13"/>
      <c r="W224" s="13"/>
      <c r="X224" s="13"/>
      <c r="Y224" s="13"/>
      <c r="Z224" s="13"/>
      <c r="AA224" s="13"/>
      <c r="AB224" s="13"/>
      <c r="AC224" s="13"/>
      <c r="AD224" s="13"/>
      <c r="AE224" s="13"/>
      <c r="AT224" s="243" t="s">
        <v>307</v>
      </c>
      <c r="AU224" s="243" t="s">
        <v>81</v>
      </c>
      <c r="AV224" s="13" t="s">
        <v>79</v>
      </c>
      <c r="AW224" s="13" t="s">
        <v>33</v>
      </c>
      <c r="AX224" s="13" t="s">
        <v>72</v>
      </c>
      <c r="AY224" s="243" t="s">
        <v>295</v>
      </c>
    </row>
    <row r="225" s="14" customFormat="1">
      <c r="A225" s="14"/>
      <c r="B225" s="244"/>
      <c r="C225" s="245"/>
      <c r="D225" s="235" t="s">
        <v>307</v>
      </c>
      <c r="E225" s="246" t="s">
        <v>21</v>
      </c>
      <c r="F225" s="247" t="s">
        <v>2418</v>
      </c>
      <c r="G225" s="245"/>
      <c r="H225" s="248">
        <v>5.75</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307</v>
      </c>
      <c r="AU225" s="254" t="s">
        <v>81</v>
      </c>
      <c r="AV225" s="14" t="s">
        <v>81</v>
      </c>
      <c r="AW225" s="14" t="s">
        <v>33</v>
      </c>
      <c r="AX225" s="14" t="s">
        <v>72</v>
      </c>
      <c r="AY225" s="254" t="s">
        <v>295</v>
      </c>
    </row>
    <row r="226" s="15" customFormat="1">
      <c r="A226" s="15"/>
      <c r="B226" s="255"/>
      <c r="C226" s="256"/>
      <c r="D226" s="235" t="s">
        <v>307</v>
      </c>
      <c r="E226" s="257" t="s">
        <v>21</v>
      </c>
      <c r="F226" s="258" t="s">
        <v>312</v>
      </c>
      <c r="G226" s="256"/>
      <c r="H226" s="259">
        <v>5.75</v>
      </c>
      <c r="I226" s="260"/>
      <c r="J226" s="256"/>
      <c r="K226" s="256"/>
      <c r="L226" s="261"/>
      <c r="M226" s="262"/>
      <c r="N226" s="263"/>
      <c r="O226" s="263"/>
      <c r="P226" s="263"/>
      <c r="Q226" s="263"/>
      <c r="R226" s="263"/>
      <c r="S226" s="263"/>
      <c r="T226" s="264"/>
      <c r="U226" s="15"/>
      <c r="V226" s="15"/>
      <c r="W226" s="15"/>
      <c r="X226" s="15"/>
      <c r="Y226" s="15"/>
      <c r="Z226" s="15"/>
      <c r="AA226" s="15"/>
      <c r="AB226" s="15"/>
      <c r="AC226" s="15"/>
      <c r="AD226" s="15"/>
      <c r="AE226" s="15"/>
      <c r="AT226" s="265" t="s">
        <v>307</v>
      </c>
      <c r="AU226" s="265" t="s">
        <v>81</v>
      </c>
      <c r="AV226" s="15" t="s">
        <v>303</v>
      </c>
      <c r="AW226" s="15" t="s">
        <v>33</v>
      </c>
      <c r="AX226" s="15" t="s">
        <v>79</v>
      </c>
      <c r="AY226" s="265" t="s">
        <v>295</v>
      </c>
    </row>
    <row r="227" s="2" customFormat="1" ht="55.5" customHeight="1">
      <c r="A227" s="40"/>
      <c r="B227" s="41"/>
      <c r="C227" s="215" t="s">
        <v>525</v>
      </c>
      <c r="D227" s="215" t="s">
        <v>298</v>
      </c>
      <c r="E227" s="216" t="s">
        <v>1330</v>
      </c>
      <c r="F227" s="217" t="s">
        <v>1331</v>
      </c>
      <c r="G227" s="218" t="s">
        <v>301</v>
      </c>
      <c r="H227" s="219">
        <v>8</v>
      </c>
      <c r="I227" s="220"/>
      <c r="J227" s="221">
        <f>ROUND(I227*H227,2)</f>
        <v>0</v>
      </c>
      <c r="K227" s="217" t="s">
        <v>302</v>
      </c>
      <c r="L227" s="46"/>
      <c r="M227" s="222" t="s">
        <v>21</v>
      </c>
      <c r="N227" s="223" t="s">
        <v>43</v>
      </c>
      <c r="O227" s="86"/>
      <c r="P227" s="224">
        <f>O227*H227</f>
        <v>0</v>
      </c>
      <c r="Q227" s="224">
        <v>0.056890000000000003</v>
      </c>
      <c r="R227" s="224">
        <f>Q227*H227</f>
        <v>0.45512000000000002</v>
      </c>
      <c r="S227" s="224">
        <v>0</v>
      </c>
      <c r="T227" s="225">
        <f>S227*H227</f>
        <v>0</v>
      </c>
      <c r="U227" s="40"/>
      <c r="V227" s="40"/>
      <c r="W227" s="40"/>
      <c r="X227" s="40"/>
      <c r="Y227" s="40"/>
      <c r="Z227" s="40"/>
      <c r="AA227" s="40"/>
      <c r="AB227" s="40"/>
      <c r="AC227" s="40"/>
      <c r="AD227" s="40"/>
      <c r="AE227" s="40"/>
      <c r="AR227" s="226" t="s">
        <v>373</v>
      </c>
      <c r="AT227" s="226" t="s">
        <v>298</v>
      </c>
      <c r="AU227" s="226" t="s">
        <v>81</v>
      </c>
      <c r="AY227" s="19" t="s">
        <v>295</v>
      </c>
      <c r="BE227" s="227">
        <f>IF(N227="základní",J227,0)</f>
        <v>0</v>
      </c>
      <c r="BF227" s="227">
        <f>IF(N227="snížená",J227,0)</f>
        <v>0</v>
      </c>
      <c r="BG227" s="227">
        <f>IF(N227="zákl. přenesená",J227,0)</f>
        <v>0</v>
      </c>
      <c r="BH227" s="227">
        <f>IF(N227="sníž. přenesená",J227,0)</f>
        <v>0</v>
      </c>
      <c r="BI227" s="227">
        <f>IF(N227="nulová",J227,0)</f>
        <v>0</v>
      </c>
      <c r="BJ227" s="19" t="s">
        <v>79</v>
      </c>
      <c r="BK227" s="227">
        <f>ROUND(I227*H227,2)</f>
        <v>0</v>
      </c>
      <c r="BL227" s="19" t="s">
        <v>373</v>
      </c>
      <c r="BM227" s="226" t="s">
        <v>2870</v>
      </c>
    </row>
    <row r="228" s="2" customFormat="1">
      <c r="A228" s="40"/>
      <c r="B228" s="41"/>
      <c r="C228" s="42"/>
      <c r="D228" s="228" t="s">
        <v>305</v>
      </c>
      <c r="E228" s="42"/>
      <c r="F228" s="229" t="s">
        <v>1333</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305</v>
      </c>
      <c r="AU228" s="19" t="s">
        <v>81</v>
      </c>
    </row>
    <row r="229" s="13" customFormat="1">
      <c r="A229" s="13"/>
      <c r="B229" s="233"/>
      <c r="C229" s="234"/>
      <c r="D229" s="235" t="s">
        <v>307</v>
      </c>
      <c r="E229" s="236" t="s">
        <v>21</v>
      </c>
      <c r="F229" s="237" t="s">
        <v>1334</v>
      </c>
      <c r="G229" s="234"/>
      <c r="H229" s="236" t="s">
        <v>21</v>
      </c>
      <c r="I229" s="238"/>
      <c r="J229" s="234"/>
      <c r="K229" s="234"/>
      <c r="L229" s="239"/>
      <c r="M229" s="240"/>
      <c r="N229" s="241"/>
      <c r="O229" s="241"/>
      <c r="P229" s="241"/>
      <c r="Q229" s="241"/>
      <c r="R229" s="241"/>
      <c r="S229" s="241"/>
      <c r="T229" s="242"/>
      <c r="U229" s="13"/>
      <c r="V229" s="13"/>
      <c r="W229" s="13"/>
      <c r="X229" s="13"/>
      <c r="Y229" s="13"/>
      <c r="Z229" s="13"/>
      <c r="AA229" s="13"/>
      <c r="AB229" s="13"/>
      <c r="AC229" s="13"/>
      <c r="AD229" s="13"/>
      <c r="AE229" s="13"/>
      <c r="AT229" s="243" t="s">
        <v>307</v>
      </c>
      <c r="AU229" s="243" t="s">
        <v>81</v>
      </c>
      <c r="AV229" s="13" t="s">
        <v>79</v>
      </c>
      <c r="AW229" s="13" t="s">
        <v>33</v>
      </c>
      <c r="AX229" s="13" t="s">
        <v>72</v>
      </c>
      <c r="AY229" s="243" t="s">
        <v>295</v>
      </c>
    </row>
    <row r="230" s="14" customFormat="1">
      <c r="A230" s="14"/>
      <c r="B230" s="244"/>
      <c r="C230" s="245"/>
      <c r="D230" s="235" t="s">
        <v>307</v>
      </c>
      <c r="E230" s="246" t="s">
        <v>21</v>
      </c>
      <c r="F230" s="247" t="s">
        <v>2687</v>
      </c>
      <c r="G230" s="245"/>
      <c r="H230" s="248">
        <v>8</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307</v>
      </c>
      <c r="AU230" s="254" t="s">
        <v>81</v>
      </c>
      <c r="AV230" s="14" t="s">
        <v>81</v>
      </c>
      <c r="AW230" s="14" t="s">
        <v>33</v>
      </c>
      <c r="AX230" s="14" t="s">
        <v>72</v>
      </c>
      <c r="AY230" s="254" t="s">
        <v>295</v>
      </c>
    </row>
    <row r="231" s="15" customFormat="1">
      <c r="A231" s="15"/>
      <c r="B231" s="255"/>
      <c r="C231" s="256"/>
      <c r="D231" s="235" t="s">
        <v>307</v>
      </c>
      <c r="E231" s="257" t="s">
        <v>21</v>
      </c>
      <c r="F231" s="258" t="s">
        <v>312</v>
      </c>
      <c r="G231" s="256"/>
      <c r="H231" s="259">
        <v>8</v>
      </c>
      <c r="I231" s="260"/>
      <c r="J231" s="256"/>
      <c r="K231" s="256"/>
      <c r="L231" s="261"/>
      <c r="M231" s="262"/>
      <c r="N231" s="263"/>
      <c r="O231" s="263"/>
      <c r="P231" s="263"/>
      <c r="Q231" s="263"/>
      <c r="R231" s="263"/>
      <c r="S231" s="263"/>
      <c r="T231" s="264"/>
      <c r="U231" s="15"/>
      <c r="V231" s="15"/>
      <c r="W231" s="15"/>
      <c r="X231" s="15"/>
      <c r="Y231" s="15"/>
      <c r="Z231" s="15"/>
      <c r="AA231" s="15"/>
      <c r="AB231" s="15"/>
      <c r="AC231" s="15"/>
      <c r="AD231" s="15"/>
      <c r="AE231" s="15"/>
      <c r="AT231" s="265" t="s">
        <v>307</v>
      </c>
      <c r="AU231" s="265" t="s">
        <v>81</v>
      </c>
      <c r="AV231" s="15" t="s">
        <v>303</v>
      </c>
      <c r="AW231" s="15" t="s">
        <v>33</v>
      </c>
      <c r="AX231" s="15" t="s">
        <v>79</v>
      </c>
      <c r="AY231" s="265" t="s">
        <v>295</v>
      </c>
    </row>
    <row r="232" s="2" customFormat="1" ht="37.8" customHeight="1">
      <c r="A232" s="40"/>
      <c r="B232" s="41"/>
      <c r="C232" s="215" t="s">
        <v>532</v>
      </c>
      <c r="D232" s="215" t="s">
        <v>298</v>
      </c>
      <c r="E232" s="216" t="s">
        <v>2421</v>
      </c>
      <c r="F232" s="217" t="s">
        <v>2422</v>
      </c>
      <c r="G232" s="218" t="s">
        <v>301</v>
      </c>
      <c r="H232" s="219">
        <v>5.75</v>
      </c>
      <c r="I232" s="220"/>
      <c r="J232" s="221">
        <f>ROUND(I232*H232,2)</f>
        <v>0</v>
      </c>
      <c r="K232" s="217" t="s">
        <v>523</v>
      </c>
      <c r="L232" s="46"/>
      <c r="M232" s="222" t="s">
        <v>21</v>
      </c>
      <c r="N232" s="223" t="s">
        <v>43</v>
      </c>
      <c r="O232" s="86"/>
      <c r="P232" s="224">
        <f>O232*H232</f>
        <v>0</v>
      </c>
      <c r="Q232" s="224">
        <v>0.056890000000000003</v>
      </c>
      <c r="R232" s="224">
        <f>Q232*H232</f>
        <v>0.32711750000000001</v>
      </c>
      <c r="S232" s="224">
        <v>0</v>
      </c>
      <c r="T232" s="225">
        <f>S232*H232</f>
        <v>0</v>
      </c>
      <c r="U232" s="40"/>
      <c r="V232" s="40"/>
      <c r="W232" s="40"/>
      <c r="X232" s="40"/>
      <c r="Y232" s="40"/>
      <c r="Z232" s="40"/>
      <c r="AA232" s="40"/>
      <c r="AB232" s="40"/>
      <c r="AC232" s="40"/>
      <c r="AD232" s="40"/>
      <c r="AE232" s="40"/>
      <c r="AR232" s="226" t="s">
        <v>373</v>
      </c>
      <c r="AT232" s="226" t="s">
        <v>298</v>
      </c>
      <c r="AU232" s="226" t="s">
        <v>81</v>
      </c>
      <c r="AY232" s="19" t="s">
        <v>295</v>
      </c>
      <c r="BE232" s="227">
        <f>IF(N232="základní",J232,0)</f>
        <v>0</v>
      </c>
      <c r="BF232" s="227">
        <f>IF(N232="snížená",J232,0)</f>
        <v>0</v>
      </c>
      <c r="BG232" s="227">
        <f>IF(N232="zákl. přenesená",J232,0)</f>
        <v>0</v>
      </c>
      <c r="BH232" s="227">
        <f>IF(N232="sníž. přenesená",J232,0)</f>
        <v>0</v>
      </c>
      <c r="BI232" s="227">
        <f>IF(N232="nulová",J232,0)</f>
        <v>0</v>
      </c>
      <c r="BJ232" s="19" t="s">
        <v>79</v>
      </c>
      <c r="BK232" s="227">
        <f>ROUND(I232*H232,2)</f>
        <v>0</v>
      </c>
      <c r="BL232" s="19" t="s">
        <v>373</v>
      </c>
      <c r="BM232" s="226" t="s">
        <v>2871</v>
      </c>
    </row>
    <row r="233" s="13" customFormat="1">
      <c r="A233" s="13"/>
      <c r="B233" s="233"/>
      <c r="C233" s="234"/>
      <c r="D233" s="235" t="s">
        <v>307</v>
      </c>
      <c r="E233" s="236" t="s">
        <v>21</v>
      </c>
      <c r="F233" s="237" t="s">
        <v>2424</v>
      </c>
      <c r="G233" s="234"/>
      <c r="H233" s="236" t="s">
        <v>21</v>
      </c>
      <c r="I233" s="238"/>
      <c r="J233" s="234"/>
      <c r="K233" s="234"/>
      <c r="L233" s="239"/>
      <c r="M233" s="240"/>
      <c r="N233" s="241"/>
      <c r="O233" s="241"/>
      <c r="P233" s="241"/>
      <c r="Q233" s="241"/>
      <c r="R233" s="241"/>
      <c r="S233" s="241"/>
      <c r="T233" s="242"/>
      <c r="U233" s="13"/>
      <c r="V233" s="13"/>
      <c r="W233" s="13"/>
      <c r="X233" s="13"/>
      <c r="Y233" s="13"/>
      <c r="Z233" s="13"/>
      <c r="AA233" s="13"/>
      <c r="AB233" s="13"/>
      <c r="AC233" s="13"/>
      <c r="AD233" s="13"/>
      <c r="AE233" s="13"/>
      <c r="AT233" s="243" t="s">
        <v>307</v>
      </c>
      <c r="AU233" s="243" t="s">
        <v>81</v>
      </c>
      <c r="AV233" s="13" t="s">
        <v>79</v>
      </c>
      <c r="AW233" s="13" t="s">
        <v>33</v>
      </c>
      <c r="AX233" s="13" t="s">
        <v>72</v>
      </c>
      <c r="AY233" s="243" t="s">
        <v>295</v>
      </c>
    </row>
    <row r="234" s="14" customFormat="1">
      <c r="A234" s="14"/>
      <c r="B234" s="244"/>
      <c r="C234" s="245"/>
      <c r="D234" s="235" t="s">
        <v>307</v>
      </c>
      <c r="E234" s="246" t="s">
        <v>21</v>
      </c>
      <c r="F234" s="247" t="s">
        <v>2418</v>
      </c>
      <c r="G234" s="245"/>
      <c r="H234" s="248">
        <v>5.75</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307</v>
      </c>
      <c r="AU234" s="254" t="s">
        <v>81</v>
      </c>
      <c r="AV234" s="14" t="s">
        <v>81</v>
      </c>
      <c r="AW234" s="14" t="s">
        <v>33</v>
      </c>
      <c r="AX234" s="14" t="s">
        <v>72</v>
      </c>
      <c r="AY234" s="254" t="s">
        <v>295</v>
      </c>
    </row>
    <row r="235" s="15" customFormat="1">
      <c r="A235" s="15"/>
      <c r="B235" s="255"/>
      <c r="C235" s="256"/>
      <c r="D235" s="235" t="s">
        <v>307</v>
      </c>
      <c r="E235" s="257" t="s">
        <v>21</v>
      </c>
      <c r="F235" s="258" t="s">
        <v>312</v>
      </c>
      <c r="G235" s="256"/>
      <c r="H235" s="259">
        <v>5.75</v>
      </c>
      <c r="I235" s="260"/>
      <c r="J235" s="256"/>
      <c r="K235" s="256"/>
      <c r="L235" s="261"/>
      <c r="M235" s="262"/>
      <c r="N235" s="263"/>
      <c r="O235" s="263"/>
      <c r="P235" s="263"/>
      <c r="Q235" s="263"/>
      <c r="R235" s="263"/>
      <c r="S235" s="263"/>
      <c r="T235" s="264"/>
      <c r="U235" s="15"/>
      <c r="V235" s="15"/>
      <c r="W235" s="15"/>
      <c r="X235" s="15"/>
      <c r="Y235" s="15"/>
      <c r="Z235" s="15"/>
      <c r="AA235" s="15"/>
      <c r="AB235" s="15"/>
      <c r="AC235" s="15"/>
      <c r="AD235" s="15"/>
      <c r="AE235" s="15"/>
      <c r="AT235" s="265" t="s">
        <v>307</v>
      </c>
      <c r="AU235" s="265" t="s">
        <v>81</v>
      </c>
      <c r="AV235" s="15" t="s">
        <v>303</v>
      </c>
      <c r="AW235" s="15" t="s">
        <v>33</v>
      </c>
      <c r="AX235" s="15" t="s">
        <v>79</v>
      </c>
      <c r="AY235" s="265" t="s">
        <v>295</v>
      </c>
    </row>
    <row r="236" s="2" customFormat="1" ht="33" customHeight="1">
      <c r="A236" s="40"/>
      <c r="B236" s="41"/>
      <c r="C236" s="215" t="s">
        <v>538</v>
      </c>
      <c r="D236" s="215" t="s">
        <v>298</v>
      </c>
      <c r="E236" s="216" t="s">
        <v>1408</v>
      </c>
      <c r="F236" s="217" t="s">
        <v>1409</v>
      </c>
      <c r="G236" s="218" t="s">
        <v>459</v>
      </c>
      <c r="H236" s="219">
        <v>1</v>
      </c>
      <c r="I236" s="220"/>
      <c r="J236" s="221">
        <f>ROUND(I236*H236,2)</f>
        <v>0</v>
      </c>
      <c r="K236" s="217" t="s">
        <v>302</v>
      </c>
      <c r="L236" s="46"/>
      <c r="M236" s="222" t="s">
        <v>21</v>
      </c>
      <c r="N236" s="223" t="s">
        <v>43</v>
      </c>
      <c r="O236" s="86"/>
      <c r="P236" s="224">
        <f>O236*H236</f>
        <v>0</v>
      </c>
      <c r="Q236" s="224">
        <v>1.0000000000000001E-05</v>
      </c>
      <c r="R236" s="224">
        <f>Q236*H236</f>
        <v>1.0000000000000001E-05</v>
      </c>
      <c r="S236" s="224">
        <v>0</v>
      </c>
      <c r="T236" s="225">
        <f>S236*H236</f>
        <v>0</v>
      </c>
      <c r="U236" s="40"/>
      <c r="V236" s="40"/>
      <c r="W236" s="40"/>
      <c r="X236" s="40"/>
      <c r="Y236" s="40"/>
      <c r="Z236" s="40"/>
      <c r="AA236" s="40"/>
      <c r="AB236" s="40"/>
      <c r="AC236" s="40"/>
      <c r="AD236" s="40"/>
      <c r="AE236" s="40"/>
      <c r="AR236" s="226" t="s">
        <v>373</v>
      </c>
      <c r="AT236" s="226" t="s">
        <v>298</v>
      </c>
      <c r="AU236" s="226" t="s">
        <v>81</v>
      </c>
      <c r="AY236" s="19" t="s">
        <v>295</v>
      </c>
      <c r="BE236" s="227">
        <f>IF(N236="základní",J236,0)</f>
        <v>0</v>
      </c>
      <c r="BF236" s="227">
        <f>IF(N236="snížená",J236,0)</f>
        <v>0</v>
      </c>
      <c r="BG236" s="227">
        <f>IF(N236="zákl. přenesená",J236,0)</f>
        <v>0</v>
      </c>
      <c r="BH236" s="227">
        <f>IF(N236="sníž. přenesená",J236,0)</f>
        <v>0</v>
      </c>
      <c r="BI236" s="227">
        <f>IF(N236="nulová",J236,0)</f>
        <v>0</v>
      </c>
      <c r="BJ236" s="19" t="s">
        <v>79</v>
      </c>
      <c r="BK236" s="227">
        <f>ROUND(I236*H236,2)</f>
        <v>0</v>
      </c>
      <c r="BL236" s="19" t="s">
        <v>373</v>
      </c>
      <c r="BM236" s="226" t="s">
        <v>2872</v>
      </c>
    </row>
    <row r="237" s="2" customFormat="1">
      <c r="A237" s="40"/>
      <c r="B237" s="41"/>
      <c r="C237" s="42"/>
      <c r="D237" s="228" t="s">
        <v>305</v>
      </c>
      <c r="E237" s="42"/>
      <c r="F237" s="229" t="s">
        <v>1411</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305</v>
      </c>
      <c r="AU237" s="19" t="s">
        <v>81</v>
      </c>
    </row>
    <row r="238" s="2" customFormat="1" ht="24.15" customHeight="1">
      <c r="A238" s="40"/>
      <c r="B238" s="41"/>
      <c r="C238" s="286" t="s">
        <v>545</v>
      </c>
      <c r="D238" s="286" t="s">
        <v>947</v>
      </c>
      <c r="E238" s="287" t="s">
        <v>1412</v>
      </c>
      <c r="F238" s="288" t="s">
        <v>1413</v>
      </c>
      <c r="G238" s="289" t="s">
        <v>459</v>
      </c>
      <c r="H238" s="290">
        <v>1</v>
      </c>
      <c r="I238" s="291"/>
      <c r="J238" s="292">
        <f>ROUND(I238*H238,2)</f>
        <v>0</v>
      </c>
      <c r="K238" s="288" t="s">
        <v>302</v>
      </c>
      <c r="L238" s="293"/>
      <c r="M238" s="294" t="s">
        <v>21</v>
      </c>
      <c r="N238" s="295" t="s">
        <v>43</v>
      </c>
      <c r="O238" s="86"/>
      <c r="P238" s="224">
        <f>O238*H238</f>
        <v>0</v>
      </c>
      <c r="Q238" s="224">
        <v>0.0025000000000000001</v>
      </c>
      <c r="R238" s="224">
        <f>Q238*H238</f>
        <v>0.0025000000000000001</v>
      </c>
      <c r="S238" s="224">
        <v>0</v>
      </c>
      <c r="T238" s="225">
        <f>S238*H238</f>
        <v>0</v>
      </c>
      <c r="U238" s="40"/>
      <c r="V238" s="40"/>
      <c r="W238" s="40"/>
      <c r="X238" s="40"/>
      <c r="Y238" s="40"/>
      <c r="Z238" s="40"/>
      <c r="AA238" s="40"/>
      <c r="AB238" s="40"/>
      <c r="AC238" s="40"/>
      <c r="AD238" s="40"/>
      <c r="AE238" s="40"/>
      <c r="AR238" s="226" t="s">
        <v>997</v>
      </c>
      <c r="AT238" s="226" t="s">
        <v>947</v>
      </c>
      <c r="AU238" s="226" t="s">
        <v>81</v>
      </c>
      <c r="AY238" s="19" t="s">
        <v>295</v>
      </c>
      <c r="BE238" s="227">
        <f>IF(N238="základní",J238,0)</f>
        <v>0</v>
      </c>
      <c r="BF238" s="227">
        <f>IF(N238="snížená",J238,0)</f>
        <v>0</v>
      </c>
      <c r="BG238" s="227">
        <f>IF(N238="zákl. přenesená",J238,0)</f>
        <v>0</v>
      </c>
      <c r="BH238" s="227">
        <f>IF(N238="sníž. přenesená",J238,0)</f>
        <v>0</v>
      </c>
      <c r="BI238" s="227">
        <f>IF(N238="nulová",J238,0)</f>
        <v>0</v>
      </c>
      <c r="BJ238" s="19" t="s">
        <v>79</v>
      </c>
      <c r="BK238" s="227">
        <f>ROUND(I238*H238,2)</f>
        <v>0</v>
      </c>
      <c r="BL238" s="19" t="s">
        <v>373</v>
      </c>
      <c r="BM238" s="226" t="s">
        <v>2873</v>
      </c>
    </row>
    <row r="239" s="2" customFormat="1" ht="33" customHeight="1">
      <c r="A239" s="40"/>
      <c r="B239" s="41"/>
      <c r="C239" s="215" t="s">
        <v>550</v>
      </c>
      <c r="D239" s="215" t="s">
        <v>298</v>
      </c>
      <c r="E239" s="216" t="s">
        <v>1415</v>
      </c>
      <c r="F239" s="217" t="s">
        <v>1416</v>
      </c>
      <c r="G239" s="218" t="s">
        <v>459</v>
      </c>
      <c r="H239" s="219">
        <v>1</v>
      </c>
      <c r="I239" s="220"/>
      <c r="J239" s="221">
        <f>ROUND(I239*H239,2)</f>
        <v>0</v>
      </c>
      <c r="K239" s="217" t="s">
        <v>302</v>
      </c>
      <c r="L239" s="46"/>
      <c r="M239" s="222" t="s">
        <v>21</v>
      </c>
      <c r="N239" s="223" t="s">
        <v>43</v>
      </c>
      <c r="O239" s="86"/>
      <c r="P239" s="224">
        <f>O239*H239</f>
        <v>0</v>
      </c>
      <c r="Q239" s="224">
        <v>1.0000000000000001E-05</v>
      </c>
      <c r="R239" s="224">
        <f>Q239*H239</f>
        <v>1.0000000000000001E-05</v>
      </c>
      <c r="S239" s="224">
        <v>0</v>
      </c>
      <c r="T239" s="225">
        <f>S239*H239</f>
        <v>0</v>
      </c>
      <c r="U239" s="40"/>
      <c r="V239" s="40"/>
      <c r="W239" s="40"/>
      <c r="X239" s="40"/>
      <c r="Y239" s="40"/>
      <c r="Z239" s="40"/>
      <c r="AA239" s="40"/>
      <c r="AB239" s="40"/>
      <c r="AC239" s="40"/>
      <c r="AD239" s="40"/>
      <c r="AE239" s="40"/>
      <c r="AR239" s="226" t="s">
        <v>373</v>
      </c>
      <c r="AT239" s="226" t="s">
        <v>298</v>
      </c>
      <c r="AU239" s="226" t="s">
        <v>81</v>
      </c>
      <c r="AY239" s="19" t="s">
        <v>295</v>
      </c>
      <c r="BE239" s="227">
        <f>IF(N239="základní",J239,0)</f>
        <v>0</v>
      </c>
      <c r="BF239" s="227">
        <f>IF(N239="snížená",J239,0)</f>
        <v>0</v>
      </c>
      <c r="BG239" s="227">
        <f>IF(N239="zákl. přenesená",J239,0)</f>
        <v>0</v>
      </c>
      <c r="BH239" s="227">
        <f>IF(N239="sníž. přenesená",J239,0)</f>
        <v>0</v>
      </c>
      <c r="BI239" s="227">
        <f>IF(N239="nulová",J239,0)</f>
        <v>0</v>
      </c>
      <c r="BJ239" s="19" t="s">
        <v>79</v>
      </c>
      <c r="BK239" s="227">
        <f>ROUND(I239*H239,2)</f>
        <v>0</v>
      </c>
      <c r="BL239" s="19" t="s">
        <v>373</v>
      </c>
      <c r="BM239" s="226" t="s">
        <v>2874</v>
      </c>
    </row>
    <row r="240" s="2" customFormat="1">
      <c r="A240" s="40"/>
      <c r="B240" s="41"/>
      <c r="C240" s="42"/>
      <c r="D240" s="228" t="s">
        <v>305</v>
      </c>
      <c r="E240" s="42"/>
      <c r="F240" s="229" t="s">
        <v>1418</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305</v>
      </c>
      <c r="AU240" s="19" t="s">
        <v>81</v>
      </c>
    </row>
    <row r="241" s="2" customFormat="1" ht="24.15" customHeight="1">
      <c r="A241" s="40"/>
      <c r="B241" s="41"/>
      <c r="C241" s="286" t="s">
        <v>743</v>
      </c>
      <c r="D241" s="286" t="s">
        <v>947</v>
      </c>
      <c r="E241" s="287" t="s">
        <v>1419</v>
      </c>
      <c r="F241" s="288" t="s">
        <v>1420</v>
      </c>
      <c r="G241" s="289" t="s">
        <v>459</v>
      </c>
      <c r="H241" s="290">
        <v>1</v>
      </c>
      <c r="I241" s="291"/>
      <c r="J241" s="292">
        <f>ROUND(I241*H241,2)</f>
        <v>0</v>
      </c>
      <c r="K241" s="288" t="s">
        <v>302</v>
      </c>
      <c r="L241" s="293"/>
      <c r="M241" s="294" t="s">
        <v>21</v>
      </c>
      <c r="N241" s="295" t="s">
        <v>43</v>
      </c>
      <c r="O241" s="86"/>
      <c r="P241" s="224">
        <f>O241*H241</f>
        <v>0</v>
      </c>
      <c r="Q241" s="224">
        <v>0.0067000000000000002</v>
      </c>
      <c r="R241" s="224">
        <f>Q241*H241</f>
        <v>0.0067000000000000002</v>
      </c>
      <c r="S241" s="224">
        <v>0</v>
      </c>
      <c r="T241" s="225">
        <f>S241*H241</f>
        <v>0</v>
      </c>
      <c r="U241" s="40"/>
      <c r="V241" s="40"/>
      <c r="W241" s="40"/>
      <c r="X241" s="40"/>
      <c r="Y241" s="40"/>
      <c r="Z241" s="40"/>
      <c r="AA241" s="40"/>
      <c r="AB241" s="40"/>
      <c r="AC241" s="40"/>
      <c r="AD241" s="40"/>
      <c r="AE241" s="40"/>
      <c r="AR241" s="226" t="s">
        <v>997</v>
      </c>
      <c r="AT241" s="226" t="s">
        <v>947</v>
      </c>
      <c r="AU241" s="226" t="s">
        <v>81</v>
      </c>
      <c r="AY241" s="19" t="s">
        <v>295</v>
      </c>
      <c r="BE241" s="227">
        <f>IF(N241="základní",J241,0)</f>
        <v>0</v>
      </c>
      <c r="BF241" s="227">
        <f>IF(N241="snížená",J241,0)</f>
        <v>0</v>
      </c>
      <c r="BG241" s="227">
        <f>IF(N241="zákl. přenesená",J241,0)</f>
        <v>0</v>
      </c>
      <c r="BH241" s="227">
        <f>IF(N241="sníž. přenesená",J241,0)</f>
        <v>0</v>
      </c>
      <c r="BI241" s="227">
        <f>IF(N241="nulová",J241,0)</f>
        <v>0</v>
      </c>
      <c r="BJ241" s="19" t="s">
        <v>79</v>
      </c>
      <c r="BK241" s="227">
        <f>ROUND(I241*H241,2)</f>
        <v>0</v>
      </c>
      <c r="BL241" s="19" t="s">
        <v>373</v>
      </c>
      <c r="BM241" s="226" t="s">
        <v>2875</v>
      </c>
    </row>
    <row r="242" s="2" customFormat="1" ht="33" customHeight="1">
      <c r="A242" s="40"/>
      <c r="B242" s="41"/>
      <c r="C242" s="215" t="s">
        <v>1028</v>
      </c>
      <c r="D242" s="215" t="s">
        <v>298</v>
      </c>
      <c r="E242" s="216" t="s">
        <v>1422</v>
      </c>
      <c r="F242" s="217" t="s">
        <v>1423</v>
      </c>
      <c r="G242" s="218" t="s">
        <v>459</v>
      </c>
      <c r="H242" s="219">
        <v>2</v>
      </c>
      <c r="I242" s="220"/>
      <c r="J242" s="221">
        <f>ROUND(I242*H242,2)</f>
        <v>0</v>
      </c>
      <c r="K242" s="217" t="s">
        <v>302</v>
      </c>
      <c r="L242" s="46"/>
      <c r="M242" s="222" t="s">
        <v>21</v>
      </c>
      <c r="N242" s="223" t="s">
        <v>43</v>
      </c>
      <c r="O242" s="86"/>
      <c r="P242" s="224">
        <f>O242*H242</f>
        <v>0</v>
      </c>
      <c r="Q242" s="224">
        <v>1.0000000000000001E-05</v>
      </c>
      <c r="R242" s="224">
        <f>Q242*H242</f>
        <v>2.0000000000000002E-05</v>
      </c>
      <c r="S242" s="224">
        <v>0</v>
      </c>
      <c r="T242" s="225">
        <f>S242*H242</f>
        <v>0</v>
      </c>
      <c r="U242" s="40"/>
      <c r="V242" s="40"/>
      <c r="W242" s="40"/>
      <c r="X242" s="40"/>
      <c r="Y242" s="40"/>
      <c r="Z242" s="40"/>
      <c r="AA242" s="40"/>
      <c r="AB242" s="40"/>
      <c r="AC242" s="40"/>
      <c r="AD242" s="40"/>
      <c r="AE242" s="40"/>
      <c r="AR242" s="226" t="s">
        <v>373</v>
      </c>
      <c r="AT242" s="226" t="s">
        <v>298</v>
      </c>
      <c r="AU242" s="226" t="s">
        <v>81</v>
      </c>
      <c r="AY242" s="19" t="s">
        <v>295</v>
      </c>
      <c r="BE242" s="227">
        <f>IF(N242="základní",J242,0)</f>
        <v>0</v>
      </c>
      <c r="BF242" s="227">
        <f>IF(N242="snížená",J242,0)</f>
        <v>0</v>
      </c>
      <c r="BG242" s="227">
        <f>IF(N242="zákl. přenesená",J242,0)</f>
        <v>0</v>
      </c>
      <c r="BH242" s="227">
        <f>IF(N242="sníž. přenesená",J242,0)</f>
        <v>0</v>
      </c>
      <c r="BI242" s="227">
        <f>IF(N242="nulová",J242,0)</f>
        <v>0</v>
      </c>
      <c r="BJ242" s="19" t="s">
        <v>79</v>
      </c>
      <c r="BK242" s="227">
        <f>ROUND(I242*H242,2)</f>
        <v>0</v>
      </c>
      <c r="BL242" s="19" t="s">
        <v>373</v>
      </c>
      <c r="BM242" s="226" t="s">
        <v>2876</v>
      </c>
    </row>
    <row r="243" s="2" customFormat="1">
      <c r="A243" s="40"/>
      <c r="B243" s="41"/>
      <c r="C243" s="42"/>
      <c r="D243" s="228" t="s">
        <v>305</v>
      </c>
      <c r="E243" s="42"/>
      <c r="F243" s="229" t="s">
        <v>1425</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305</v>
      </c>
      <c r="AU243" s="19" t="s">
        <v>81</v>
      </c>
    </row>
    <row r="244" s="2" customFormat="1" ht="24.15" customHeight="1">
      <c r="A244" s="40"/>
      <c r="B244" s="41"/>
      <c r="C244" s="286" t="s">
        <v>1032</v>
      </c>
      <c r="D244" s="286" t="s">
        <v>947</v>
      </c>
      <c r="E244" s="287" t="s">
        <v>1426</v>
      </c>
      <c r="F244" s="288" t="s">
        <v>1427</v>
      </c>
      <c r="G244" s="289" t="s">
        <v>459</v>
      </c>
      <c r="H244" s="290">
        <v>2</v>
      </c>
      <c r="I244" s="291"/>
      <c r="J244" s="292">
        <f>ROUND(I244*H244,2)</f>
        <v>0</v>
      </c>
      <c r="K244" s="288" t="s">
        <v>302</v>
      </c>
      <c r="L244" s="293"/>
      <c r="M244" s="294" t="s">
        <v>21</v>
      </c>
      <c r="N244" s="295" t="s">
        <v>43</v>
      </c>
      <c r="O244" s="86"/>
      <c r="P244" s="224">
        <f>O244*H244</f>
        <v>0</v>
      </c>
      <c r="Q244" s="224">
        <v>0.00089999999999999998</v>
      </c>
      <c r="R244" s="224">
        <f>Q244*H244</f>
        <v>0.0018</v>
      </c>
      <c r="S244" s="224">
        <v>0</v>
      </c>
      <c r="T244" s="225">
        <f>S244*H244</f>
        <v>0</v>
      </c>
      <c r="U244" s="40"/>
      <c r="V244" s="40"/>
      <c r="W244" s="40"/>
      <c r="X244" s="40"/>
      <c r="Y244" s="40"/>
      <c r="Z244" s="40"/>
      <c r="AA244" s="40"/>
      <c r="AB244" s="40"/>
      <c r="AC244" s="40"/>
      <c r="AD244" s="40"/>
      <c r="AE244" s="40"/>
      <c r="AR244" s="226" t="s">
        <v>997</v>
      </c>
      <c r="AT244" s="226" t="s">
        <v>947</v>
      </c>
      <c r="AU244" s="226" t="s">
        <v>81</v>
      </c>
      <c r="AY244" s="19" t="s">
        <v>295</v>
      </c>
      <c r="BE244" s="227">
        <f>IF(N244="základní",J244,0)</f>
        <v>0</v>
      </c>
      <c r="BF244" s="227">
        <f>IF(N244="snížená",J244,0)</f>
        <v>0</v>
      </c>
      <c r="BG244" s="227">
        <f>IF(N244="zákl. přenesená",J244,0)</f>
        <v>0</v>
      </c>
      <c r="BH244" s="227">
        <f>IF(N244="sníž. přenesená",J244,0)</f>
        <v>0</v>
      </c>
      <c r="BI244" s="227">
        <f>IF(N244="nulová",J244,0)</f>
        <v>0</v>
      </c>
      <c r="BJ244" s="19" t="s">
        <v>79</v>
      </c>
      <c r="BK244" s="227">
        <f>ROUND(I244*H244,2)</f>
        <v>0</v>
      </c>
      <c r="BL244" s="19" t="s">
        <v>373</v>
      </c>
      <c r="BM244" s="226" t="s">
        <v>2877</v>
      </c>
    </row>
    <row r="245" s="2" customFormat="1" ht="33" customHeight="1">
      <c r="A245" s="40"/>
      <c r="B245" s="41"/>
      <c r="C245" s="215" t="s">
        <v>1037</v>
      </c>
      <c r="D245" s="215" t="s">
        <v>298</v>
      </c>
      <c r="E245" s="216" t="s">
        <v>1430</v>
      </c>
      <c r="F245" s="217" t="s">
        <v>1431</v>
      </c>
      <c r="G245" s="218" t="s">
        <v>459</v>
      </c>
      <c r="H245" s="219">
        <v>2</v>
      </c>
      <c r="I245" s="220"/>
      <c r="J245" s="221">
        <f>ROUND(I245*H245,2)</f>
        <v>0</v>
      </c>
      <c r="K245" s="217" t="s">
        <v>302</v>
      </c>
      <c r="L245" s="46"/>
      <c r="M245" s="222" t="s">
        <v>21</v>
      </c>
      <c r="N245" s="223" t="s">
        <v>43</v>
      </c>
      <c r="O245" s="86"/>
      <c r="P245" s="224">
        <f>O245*H245</f>
        <v>0</v>
      </c>
      <c r="Q245" s="224">
        <v>0.00022000000000000001</v>
      </c>
      <c r="R245" s="224">
        <f>Q245*H245</f>
        <v>0.00044000000000000002</v>
      </c>
      <c r="S245" s="224">
        <v>0</v>
      </c>
      <c r="T245" s="225">
        <f>S245*H245</f>
        <v>0</v>
      </c>
      <c r="U245" s="40"/>
      <c r="V245" s="40"/>
      <c r="W245" s="40"/>
      <c r="X245" s="40"/>
      <c r="Y245" s="40"/>
      <c r="Z245" s="40"/>
      <c r="AA245" s="40"/>
      <c r="AB245" s="40"/>
      <c r="AC245" s="40"/>
      <c r="AD245" s="40"/>
      <c r="AE245" s="40"/>
      <c r="AR245" s="226" t="s">
        <v>373</v>
      </c>
      <c r="AT245" s="226" t="s">
        <v>298</v>
      </c>
      <c r="AU245" s="226" t="s">
        <v>81</v>
      </c>
      <c r="AY245" s="19" t="s">
        <v>295</v>
      </c>
      <c r="BE245" s="227">
        <f>IF(N245="základní",J245,0)</f>
        <v>0</v>
      </c>
      <c r="BF245" s="227">
        <f>IF(N245="snížená",J245,0)</f>
        <v>0</v>
      </c>
      <c r="BG245" s="227">
        <f>IF(N245="zákl. přenesená",J245,0)</f>
        <v>0</v>
      </c>
      <c r="BH245" s="227">
        <f>IF(N245="sníž. přenesená",J245,0)</f>
        <v>0</v>
      </c>
      <c r="BI245" s="227">
        <f>IF(N245="nulová",J245,0)</f>
        <v>0</v>
      </c>
      <c r="BJ245" s="19" t="s">
        <v>79</v>
      </c>
      <c r="BK245" s="227">
        <f>ROUND(I245*H245,2)</f>
        <v>0</v>
      </c>
      <c r="BL245" s="19" t="s">
        <v>373</v>
      </c>
      <c r="BM245" s="226" t="s">
        <v>2878</v>
      </c>
    </row>
    <row r="246" s="2" customFormat="1">
      <c r="A246" s="40"/>
      <c r="B246" s="41"/>
      <c r="C246" s="42"/>
      <c r="D246" s="228" t="s">
        <v>305</v>
      </c>
      <c r="E246" s="42"/>
      <c r="F246" s="229" t="s">
        <v>1433</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305</v>
      </c>
      <c r="AU246" s="19" t="s">
        <v>81</v>
      </c>
    </row>
    <row r="247" s="13" customFormat="1">
      <c r="A247" s="13"/>
      <c r="B247" s="233"/>
      <c r="C247" s="234"/>
      <c r="D247" s="235" t="s">
        <v>307</v>
      </c>
      <c r="E247" s="236" t="s">
        <v>21</v>
      </c>
      <c r="F247" s="237" t="s">
        <v>1434</v>
      </c>
      <c r="G247" s="234"/>
      <c r="H247" s="236" t="s">
        <v>21</v>
      </c>
      <c r="I247" s="238"/>
      <c r="J247" s="234"/>
      <c r="K247" s="234"/>
      <c r="L247" s="239"/>
      <c r="M247" s="240"/>
      <c r="N247" s="241"/>
      <c r="O247" s="241"/>
      <c r="P247" s="241"/>
      <c r="Q247" s="241"/>
      <c r="R247" s="241"/>
      <c r="S247" s="241"/>
      <c r="T247" s="242"/>
      <c r="U247" s="13"/>
      <c r="V247" s="13"/>
      <c r="W247" s="13"/>
      <c r="X247" s="13"/>
      <c r="Y247" s="13"/>
      <c r="Z247" s="13"/>
      <c r="AA247" s="13"/>
      <c r="AB247" s="13"/>
      <c r="AC247" s="13"/>
      <c r="AD247" s="13"/>
      <c r="AE247" s="13"/>
      <c r="AT247" s="243" t="s">
        <v>307</v>
      </c>
      <c r="AU247" s="243" t="s">
        <v>81</v>
      </c>
      <c r="AV247" s="13" t="s">
        <v>79</v>
      </c>
      <c r="AW247" s="13" t="s">
        <v>33</v>
      </c>
      <c r="AX247" s="13" t="s">
        <v>72</v>
      </c>
      <c r="AY247" s="243" t="s">
        <v>295</v>
      </c>
    </row>
    <row r="248" s="14" customFormat="1">
      <c r="A248" s="14"/>
      <c r="B248" s="244"/>
      <c r="C248" s="245"/>
      <c r="D248" s="235" t="s">
        <v>307</v>
      </c>
      <c r="E248" s="246" t="s">
        <v>21</v>
      </c>
      <c r="F248" s="247" t="s">
        <v>79</v>
      </c>
      <c r="G248" s="245"/>
      <c r="H248" s="248">
        <v>1</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307</v>
      </c>
      <c r="AU248" s="254" t="s">
        <v>81</v>
      </c>
      <c r="AV248" s="14" t="s">
        <v>81</v>
      </c>
      <c r="AW248" s="14" t="s">
        <v>33</v>
      </c>
      <c r="AX248" s="14" t="s">
        <v>72</v>
      </c>
      <c r="AY248" s="254" t="s">
        <v>295</v>
      </c>
    </row>
    <row r="249" s="13" customFormat="1">
      <c r="A249" s="13"/>
      <c r="B249" s="233"/>
      <c r="C249" s="234"/>
      <c r="D249" s="235" t="s">
        <v>307</v>
      </c>
      <c r="E249" s="236" t="s">
        <v>21</v>
      </c>
      <c r="F249" s="237" t="s">
        <v>2432</v>
      </c>
      <c r="G249" s="234"/>
      <c r="H249" s="236" t="s">
        <v>21</v>
      </c>
      <c r="I249" s="238"/>
      <c r="J249" s="234"/>
      <c r="K249" s="234"/>
      <c r="L249" s="239"/>
      <c r="M249" s="240"/>
      <c r="N249" s="241"/>
      <c r="O249" s="241"/>
      <c r="P249" s="241"/>
      <c r="Q249" s="241"/>
      <c r="R249" s="241"/>
      <c r="S249" s="241"/>
      <c r="T249" s="242"/>
      <c r="U249" s="13"/>
      <c r="V249" s="13"/>
      <c r="W249" s="13"/>
      <c r="X249" s="13"/>
      <c r="Y249" s="13"/>
      <c r="Z249" s="13"/>
      <c r="AA249" s="13"/>
      <c r="AB249" s="13"/>
      <c r="AC249" s="13"/>
      <c r="AD249" s="13"/>
      <c r="AE249" s="13"/>
      <c r="AT249" s="243" t="s">
        <v>307</v>
      </c>
      <c r="AU249" s="243" t="s">
        <v>81</v>
      </c>
      <c r="AV249" s="13" t="s">
        <v>79</v>
      </c>
      <c r="AW249" s="13" t="s">
        <v>33</v>
      </c>
      <c r="AX249" s="13" t="s">
        <v>72</v>
      </c>
      <c r="AY249" s="243" t="s">
        <v>295</v>
      </c>
    </row>
    <row r="250" s="14" customFormat="1">
      <c r="A250" s="14"/>
      <c r="B250" s="244"/>
      <c r="C250" s="245"/>
      <c r="D250" s="235" t="s">
        <v>307</v>
      </c>
      <c r="E250" s="246" t="s">
        <v>21</v>
      </c>
      <c r="F250" s="247" t="s">
        <v>79</v>
      </c>
      <c r="G250" s="245"/>
      <c r="H250" s="248">
        <v>1</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307</v>
      </c>
      <c r="AU250" s="254" t="s">
        <v>81</v>
      </c>
      <c r="AV250" s="14" t="s">
        <v>81</v>
      </c>
      <c r="AW250" s="14" t="s">
        <v>33</v>
      </c>
      <c r="AX250" s="14" t="s">
        <v>72</v>
      </c>
      <c r="AY250" s="254" t="s">
        <v>295</v>
      </c>
    </row>
    <row r="251" s="15" customFormat="1">
      <c r="A251" s="15"/>
      <c r="B251" s="255"/>
      <c r="C251" s="256"/>
      <c r="D251" s="235" t="s">
        <v>307</v>
      </c>
      <c r="E251" s="257" t="s">
        <v>21</v>
      </c>
      <c r="F251" s="258" t="s">
        <v>312</v>
      </c>
      <c r="G251" s="256"/>
      <c r="H251" s="259">
        <v>2</v>
      </c>
      <c r="I251" s="260"/>
      <c r="J251" s="256"/>
      <c r="K251" s="256"/>
      <c r="L251" s="261"/>
      <c r="M251" s="262"/>
      <c r="N251" s="263"/>
      <c r="O251" s="263"/>
      <c r="P251" s="263"/>
      <c r="Q251" s="263"/>
      <c r="R251" s="263"/>
      <c r="S251" s="263"/>
      <c r="T251" s="264"/>
      <c r="U251" s="15"/>
      <c r="V251" s="15"/>
      <c r="W251" s="15"/>
      <c r="X251" s="15"/>
      <c r="Y251" s="15"/>
      <c r="Z251" s="15"/>
      <c r="AA251" s="15"/>
      <c r="AB251" s="15"/>
      <c r="AC251" s="15"/>
      <c r="AD251" s="15"/>
      <c r="AE251" s="15"/>
      <c r="AT251" s="265" t="s">
        <v>307</v>
      </c>
      <c r="AU251" s="265" t="s">
        <v>81</v>
      </c>
      <c r="AV251" s="15" t="s">
        <v>303</v>
      </c>
      <c r="AW251" s="15" t="s">
        <v>33</v>
      </c>
      <c r="AX251" s="15" t="s">
        <v>79</v>
      </c>
      <c r="AY251" s="265" t="s">
        <v>295</v>
      </c>
    </row>
    <row r="252" s="2" customFormat="1" ht="33" customHeight="1">
      <c r="A252" s="40"/>
      <c r="B252" s="41"/>
      <c r="C252" s="286" t="s">
        <v>997</v>
      </c>
      <c r="D252" s="286" t="s">
        <v>947</v>
      </c>
      <c r="E252" s="287" t="s">
        <v>2433</v>
      </c>
      <c r="F252" s="288" t="s">
        <v>2434</v>
      </c>
      <c r="G252" s="289" t="s">
        <v>459</v>
      </c>
      <c r="H252" s="290">
        <v>1</v>
      </c>
      <c r="I252" s="291"/>
      <c r="J252" s="292">
        <f>ROUND(I252*H252,2)</f>
        <v>0</v>
      </c>
      <c r="K252" s="288" t="s">
        <v>302</v>
      </c>
      <c r="L252" s="293"/>
      <c r="M252" s="294" t="s">
        <v>21</v>
      </c>
      <c r="N252" s="295" t="s">
        <v>43</v>
      </c>
      <c r="O252" s="86"/>
      <c r="P252" s="224">
        <f>O252*H252</f>
        <v>0</v>
      </c>
      <c r="Q252" s="224">
        <v>0.012250000000000001</v>
      </c>
      <c r="R252" s="224">
        <f>Q252*H252</f>
        <v>0.012250000000000001</v>
      </c>
      <c r="S252" s="224">
        <v>0</v>
      </c>
      <c r="T252" s="225">
        <f>S252*H252</f>
        <v>0</v>
      </c>
      <c r="U252" s="40"/>
      <c r="V252" s="40"/>
      <c r="W252" s="40"/>
      <c r="X252" s="40"/>
      <c r="Y252" s="40"/>
      <c r="Z252" s="40"/>
      <c r="AA252" s="40"/>
      <c r="AB252" s="40"/>
      <c r="AC252" s="40"/>
      <c r="AD252" s="40"/>
      <c r="AE252" s="40"/>
      <c r="AR252" s="226" t="s">
        <v>997</v>
      </c>
      <c r="AT252" s="226" t="s">
        <v>947</v>
      </c>
      <c r="AU252" s="226" t="s">
        <v>81</v>
      </c>
      <c r="AY252" s="19" t="s">
        <v>295</v>
      </c>
      <c r="BE252" s="227">
        <f>IF(N252="základní",J252,0)</f>
        <v>0</v>
      </c>
      <c r="BF252" s="227">
        <f>IF(N252="snížená",J252,0)</f>
        <v>0</v>
      </c>
      <c r="BG252" s="227">
        <f>IF(N252="zákl. přenesená",J252,0)</f>
        <v>0</v>
      </c>
      <c r="BH252" s="227">
        <f>IF(N252="sníž. přenesená",J252,0)</f>
        <v>0</v>
      </c>
      <c r="BI252" s="227">
        <f>IF(N252="nulová",J252,0)</f>
        <v>0</v>
      </c>
      <c r="BJ252" s="19" t="s">
        <v>79</v>
      </c>
      <c r="BK252" s="227">
        <f>ROUND(I252*H252,2)</f>
        <v>0</v>
      </c>
      <c r="BL252" s="19" t="s">
        <v>373</v>
      </c>
      <c r="BM252" s="226" t="s">
        <v>2879</v>
      </c>
    </row>
    <row r="253" s="13" customFormat="1">
      <c r="A253" s="13"/>
      <c r="B253" s="233"/>
      <c r="C253" s="234"/>
      <c r="D253" s="235" t="s">
        <v>307</v>
      </c>
      <c r="E253" s="236" t="s">
        <v>21</v>
      </c>
      <c r="F253" s="237" t="s">
        <v>2432</v>
      </c>
      <c r="G253" s="234"/>
      <c r="H253" s="236" t="s">
        <v>21</v>
      </c>
      <c r="I253" s="238"/>
      <c r="J253" s="234"/>
      <c r="K253" s="234"/>
      <c r="L253" s="239"/>
      <c r="M253" s="240"/>
      <c r="N253" s="241"/>
      <c r="O253" s="241"/>
      <c r="P253" s="241"/>
      <c r="Q253" s="241"/>
      <c r="R253" s="241"/>
      <c r="S253" s="241"/>
      <c r="T253" s="242"/>
      <c r="U253" s="13"/>
      <c r="V253" s="13"/>
      <c r="W253" s="13"/>
      <c r="X253" s="13"/>
      <c r="Y253" s="13"/>
      <c r="Z253" s="13"/>
      <c r="AA253" s="13"/>
      <c r="AB253" s="13"/>
      <c r="AC253" s="13"/>
      <c r="AD253" s="13"/>
      <c r="AE253" s="13"/>
      <c r="AT253" s="243" t="s">
        <v>307</v>
      </c>
      <c r="AU253" s="243" t="s">
        <v>81</v>
      </c>
      <c r="AV253" s="13" t="s">
        <v>79</v>
      </c>
      <c r="AW253" s="13" t="s">
        <v>33</v>
      </c>
      <c r="AX253" s="13" t="s">
        <v>72</v>
      </c>
      <c r="AY253" s="243" t="s">
        <v>295</v>
      </c>
    </row>
    <row r="254" s="14" customFormat="1">
      <c r="A254" s="14"/>
      <c r="B254" s="244"/>
      <c r="C254" s="245"/>
      <c r="D254" s="235" t="s">
        <v>307</v>
      </c>
      <c r="E254" s="246" t="s">
        <v>21</v>
      </c>
      <c r="F254" s="247" t="s">
        <v>79</v>
      </c>
      <c r="G254" s="245"/>
      <c r="H254" s="248">
        <v>1</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307</v>
      </c>
      <c r="AU254" s="254" t="s">
        <v>81</v>
      </c>
      <c r="AV254" s="14" t="s">
        <v>81</v>
      </c>
      <c r="AW254" s="14" t="s">
        <v>33</v>
      </c>
      <c r="AX254" s="14" t="s">
        <v>72</v>
      </c>
      <c r="AY254" s="254" t="s">
        <v>295</v>
      </c>
    </row>
    <row r="255" s="15" customFormat="1">
      <c r="A255" s="15"/>
      <c r="B255" s="255"/>
      <c r="C255" s="256"/>
      <c r="D255" s="235" t="s">
        <v>307</v>
      </c>
      <c r="E255" s="257" t="s">
        <v>21</v>
      </c>
      <c r="F255" s="258" t="s">
        <v>312</v>
      </c>
      <c r="G255" s="256"/>
      <c r="H255" s="259">
        <v>1</v>
      </c>
      <c r="I255" s="260"/>
      <c r="J255" s="256"/>
      <c r="K255" s="256"/>
      <c r="L255" s="261"/>
      <c r="M255" s="262"/>
      <c r="N255" s="263"/>
      <c r="O255" s="263"/>
      <c r="P255" s="263"/>
      <c r="Q255" s="263"/>
      <c r="R255" s="263"/>
      <c r="S255" s="263"/>
      <c r="T255" s="264"/>
      <c r="U255" s="15"/>
      <c r="V255" s="15"/>
      <c r="W255" s="15"/>
      <c r="X255" s="15"/>
      <c r="Y255" s="15"/>
      <c r="Z255" s="15"/>
      <c r="AA255" s="15"/>
      <c r="AB255" s="15"/>
      <c r="AC255" s="15"/>
      <c r="AD255" s="15"/>
      <c r="AE255" s="15"/>
      <c r="AT255" s="265" t="s">
        <v>307</v>
      </c>
      <c r="AU255" s="265" t="s">
        <v>81</v>
      </c>
      <c r="AV255" s="15" t="s">
        <v>303</v>
      </c>
      <c r="AW255" s="15" t="s">
        <v>33</v>
      </c>
      <c r="AX255" s="15" t="s">
        <v>79</v>
      </c>
      <c r="AY255" s="265" t="s">
        <v>295</v>
      </c>
    </row>
    <row r="256" s="2" customFormat="1" ht="37.8" customHeight="1">
      <c r="A256" s="40"/>
      <c r="B256" s="41"/>
      <c r="C256" s="286" t="s">
        <v>1049</v>
      </c>
      <c r="D256" s="286" t="s">
        <v>947</v>
      </c>
      <c r="E256" s="287" t="s">
        <v>995</v>
      </c>
      <c r="F256" s="288" t="s">
        <v>996</v>
      </c>
      <c r="G256" s="289" t="s">
        <v>459</v>
      </c>
      <c r="H256" s="290">
        <v>1</v>
      </c>
      <c r="I256" s="291"/>
      <c r="J256" s="292">
        <f>ROUND(I256*H256,2)</f>
        <v>0</v>
      </c>
      <c r="K256" s="288" t="s">
        <v>302</v>
      </c>
      <c r="L256" s="293"/>
      <c r="M256" s="294" t="s">
        <v>21</v>
      </c>
      <c r="N256" s="295" t="s">
        <v>43</v>
      </c>
      <c r="O256" s="86"/>
      <c r="P256" s="224">
        <f>O256*H256</f>
        <v>0</v>
      </c>
      <c r="Q256" s="224">
        <v>0.012489999999999999</v>
      </c>
      <c r="R256" s="224">
        <f>Q256*H256</f>
        <v>0.012489999999999999</v>
      </c>
      <c r="S256" s="224">
        <v>0</v>
      </c>
      <c r="T256" s="225">
        <f>S256*H256</f>
        <v>0</v>
      </c>
      <c r="U256" s="40"/>
      <c r="V256" s="40"/>
      <c r="W256" s="40"/>
      <c r="X256" s="40"/>
      <c r="Y256" s="40"/>
      <c r="Z256" s="40"/>
      <c r="AA256" s="40"/>
      <c r="AB256" s="40"/>
      <c r="AC256" s="40"/>
      <c r="AD256" s="40"/>
      <c r="AE256" s="40"/>
      <c r="AR256" s="226" t="s">
        <v>997</v>
      </c>
      <c r="AT256" s="226" t="s">
        <v>947</v>
      </c>
      <c r="AU256" s="226" t="s">
        <v>81</v>
      </c>
      <c r="AY256" s="19" t="s">
        <v>295</v>
      </c>
      <c r="BE256" s="227">
        <f>IF(N256="základní",J256,0)</f>
        <v>0</v>
      </c>
      <c r="BF256" s="227">
        <f>IF(N256="snížená",J256,0)</f>
        <v>0</v>
      </c>
      <c r="BG256" s="227">
        <f>IF(N256="zákl. přenesená",J256,0)</f>
        <v>0</v>
      </c>
      <c r="BH256" s="227">
        <f>IF(N256="sníž. přenesená",J256,0)</f>
        <v>0</v>
      </c>
      <c r="BI256" s="227">
        <f>IF(N256="nulová",J256,0)</f>
        <v>0</v>
      </c>
      <c r="BJ256" s="19" t="s">
        <v>79</v>
      </c>
      <c r="BK256" s="227">
        <f>ROUND(I256*H256,2)</f>
        <v>0</v>
      </c>
      <c r="BL256" s="19" t="s">
        <v>373</v>
      </c>
      <c r="BM256" s="226" t="s">
        <v>2880</v>
      </c>
    </row>
    <row r="257" s="13" customFormat="1">
      <c r="A257" s="13"/>
      <c r="B257" s="233"/>
      <c r="C257" s="234"/>
      <c r="D257" s="235" t="s">
        <v>307</v>
      </c>
      <c r="E257" s="236" t="s">
        <v>21</v>
      </c>
      <c r="F257" s="237" t="s">
        <v>1434</v>
      </c>
      <c r="G257" s="234"/>
      <c r="H257" s="236" t="s">
        <v>21</v>
      </c>
      <c r="I257" s="238"/>
      <c r="J257" s="234"/>
      <c r="K257" s="234"/>
      <c r="L257" s="239"/>
      <c r="M257" s="240"/>
      <c r="N257" s="241"/>
      <c r="O257" s="241"/>
      <c r="P257" s="241"/>
      <c r="Q257" s="241"/>
      <c r="R257" s="241"/>
      <c r="S257" s="241"/>
      <c r="T257" s="242"/>
      <c r="U257" s="13"/>
      <c r="V257" s="13"/>
      <c r="W257" s="13"/>
      <c r="X257" s="13"/>
      <c r="Y257" s="13"/>
      <c r="Z257" s="13"/>
      <c r="AA257" s="13"/>
      <c r="AB257" s="13"/>
      <c r="AC257" s="13"/>
      <c r="AD257" s="13"/>
      <c r="AE257" s="13"/>
      <c r="AT257" s="243" t="s">
        <v>307</v>
      </c>
      <c r="AU257" s="243" t="s">
        <v>81</v>
      </c>
      <c r="AV257" s="13" t="s">
        <v>79</v>
      </c>
      <c r="AW257" s="13" t="s">
        <v>33</v>
      </c>
      <c r="AX257" s="13" t="s">
        <v>72</v>
      </c>
      <c r="AY257" s="243" t="s">
        <v>295</v>
      </c>
    </row>
    <row r="258" s="14" customFormat="1">
      <c r="A258" s="14"/>
      <c r="B258" s="244"/>
      <c r="C258" s="245"/>
      <c r="D258" s="235" t="s">
        <v>307</v>
      </c>
      <c r="E258" s="246" t="s">
        <v>21</v>
      </c>
      <c r="F258" s="247" t="s">
        <v>79</v>
      </c>
      <c r="G258" s="245"/>
      <c r="H258" s="248">
        <v>1</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307</v>
      </c>
      <c r="AU258" s="254" t="s">
        <v>81</v>
      </c>
      <c r="AV258" s="14" t="s">
        <v>81</v>
      </c>
      <c r="AW258" s="14" t="s">
        <v>33</v>
      </c>
      <c r="AX258" s="14" t="s">
        <v>72</v>
      </c>
      <c r="AY258" s="254" t="s">
        <v>295</v>
      </c>
    </row>
    <row r="259" s="15" customFormat="1">
      <c r="A259" s="15"/>
      <c r="B259" s="255"/>
      <c r="C259" s="256"/>
      <c r="D259" s="235" t="s">
        <v>307</v>
      </c>
      <c r="E259" s="257" t="s">
        <v>21</v>
      </c>
      <c r="F259" s="258" t="s">
        <v>312</v>
      </c>
      <c r="G259" s="256"/>
      <c r="H259" s="259">
        <v>1</v>
      </c>
      <c r="I259" s="260"/>
      <c r="J259" s="256"/>
      <c r="K259" s="256"/>
      <c r="L259" s="261"/>
      <c r="M259" s="262"/>
      <c r="N259" s="263"/>
      <c r="O259" s="263"/>
      <c r="P259" s="263"/>
      <c r="Q259" s="263"/>
      <c r="R259" s="263"/>
      <c r="S259" s="263"/>
      <c r="T259" s="264"/>
      <c r="U259" s="15"/>
      <c r="V259" s="15"/>
      <c r="W259" s="15"/>
      <c r="X259" s="15"/>
      <c r="Y259" s="15"/>
      <c r="Z259" s="15"/>
      <c r="AA259" s="15"/>
      <c r="AB259" s="15"/>
      <c r="AC259" s="15"/>
      <c r="AD259" s="15"/>
      <c r="AE259" s="15"/>
      <c r="AT259" s="265" t="s">
        <v>307</v>
      </c>
      <c r="AU259" s="265" t="s">
        <v>81</v>
      </c>
      <c r="AV259" s="15" t="s">
        <v>303</v>
      </c>
      <c r="AW259" s="15" t="s">
        <v>33</v>
      </c>
      <c r="AX259" s="15" t="s">
        <v>79</v>
      </c>
      <c r="AY259" s="265" t="s">
        <v>295</v>
      </c>
    </row>
    <row r="260" s="2" customFormat="1" ht="49.05" customHeight="1">
      <c r="A260" s="40"/>
      <c r="B260" s="41"/>
      <c r="C260" s="215" t="s">
        <v>1054</v>
      </c>
      <c r="D260" s="215" t="s">
        <v>298</v>
      </c>
      <c r="E260" s="216" t="s">
        <v>1449</v>
      </c>
      <c r="F260" s="217" t="s">
        <v>1450</v>
      </c>
      <c r="G260" s="218" t="s">
        <v>459</v>
      </c>
      <c r="H260" s="219">
        <v>2</v>
      </c>
      <c r="I260" s="220"/>
      <c r="J260" s="221">
        <f>ROUND(I260*H260,2)</f>
        <v>0</v>
      </c>
      <c r="K260" s="217" t="s">
        <v>302</v>
      </c>
      <c r="L260" s="46"/>
      <c r="M260" s="222" t="s">
        <v>21</v>
      </c>
      <c r="N260" s="223" t="s">
        <v>43</v>
      </c>
      <c r="O260" s="86"/>
      <c r="P260" s="224">
        <f>O260*H260</f>
        <v>0</v>
      </c>
      <c r="Q260" s="224">
        <v>0.00528</v>
      </c>
      <c r="R260" s="224">
        <f>Q260*H260</f>
        <v>0.01056</v>
      </c>
      <c r="S260" s="224">
        <v>0</v>
      </c>
      <c r="T260" s="225">
        <f>S260*H260</f>
        <v>0</v>
      </c>
      <c r="U260" s="40"/>
      <c r="V260" s="40"/>
      <c r="W260" s="40"/>
      <c r="X260" s="40"/>
      <c r="Y260" s="40"/>
      <c r="Z260" s="40"/>
      <c r="AA260" s="40"/>
      <c r="AB260" s="40"/>
      <c r="AC260" s="40"/>
      <c r="AD260" s="40"/>
      <c r="AE260" s="40"/>
      <c r="AR260" s="226" t="s">
        <v>373</v>
      </c>
      <c r="AT260" s="226" t="s">
        <v>298</v>
      </c>
      <c r="AU260" s="226" t="s">
        <v>81</v>
      </c>
      <c r="AY260" s="19" t="s">
        <v>295</v>
      </c>
      <c r="BE260" s="227">
        <f>IF(N260="základní",J260,0)</f>
        <v>0</v>
      </c>
      <c r="BF260" s="227">
        <f>IF(N260="snížená",J260,0)</f>
        <v>0</v>
      </c>
      <c r="BG260" s="227">
        <f>IF(N260="zákl. přenesená",J260,0)</f>
        <v>0</v>
      </c>
      <c r="BH260" s="227">
        <f>IF(N260="sníž. přenesená",J260,0)</f>
        <v>0</v>
      </c>
      <c r="BI260" s="227">
        <f>IF(N260="nulová",J260,0)</f>
        <v>0</v>
      </c>
      <c r="BJ260" s="19" t="s">
        <v>79</v>
      </c>
      <c r="BK260" s="227">
        <f>ROUND(I260*H260,2)</f>
        <v>0</v>
      </c>
      <c r="BL260" s="19" t="s">
        <v>373</v>
      </c>
      <c r="BM260" s="226" t="s">
        <v>2881</v>
      </c>
    </row>
    <row r="261" s="2" customFormat="1">
      <c r="A261" s="40"/>
      <c r="B261" s="41"/>
      <c r="C261" s="42"/>
      <c r="D261" s="228" t="s">
        <v>305</v>
      </c>
      <c r="E261" s="42"/>
      <c r="F261" s="229" t="s">
        <v>1452</v>
      </c>
      <c r="G261" s="42"/>
      <c r="H261" s="42"/>
      <c r="I261" s="230"/>
      <c r="J261" s="42"/>
      <c r="K261" s="42"/>
      <c r="L261" s="46"/>
      <c r="M261" s="231"/>
      <c r="N261" s="232"/>
      <c r="O261" s="86"/>
      <c r="P261" s="86"/>
      <c r="Q261" s="86"/>
      <c r="R261" s="86"/>
      <c r="S261" s="86"/>
      <c r="T261" s="87"/>
      <c r="U261" s="40"/>
      <c r="V261" s="40"/>
      <c r="W261" s="40"/>
      <c r="X261" s="40"/>
      <c r="Y261" s="40"/>
      <c r="Z261" s="40"/>
      <c r="AA261" s="40"/>
      <c r="AB261" s="40"/>
      <c r="AC261" s="40"/>
      <c r="AD261" s="40"/>
      <c r="AE261" s="40"/>
      <c r="AT261" s="19" t="s">
        <v>305</v>
      </c>
      <c r="AU261" s="19" t="s">
        <v>81</v>
      </c>
    </row>
    <row r="262" s="13" customFormat="1">
      <c r="A262" s="13"/>
      <c r="B262" s="233"/>
      <c r="C262" s="234"/>
      <c r="D262" s="235" t="s">
        <v>307</v>
      </c>
      <c r="E262" s="236" t="s">
        <v>21</v>
      </c>
      <c r="F262" s="237" t="s">
        <v>1434</v>
      </c>
      <c r="G262" s="234"/>
      <c r="H262" s="236" t="s">
        <v>21</v>
      </c>
      <c r="I262" s="238"/>
      <c r="J262" s="234"/>
      <c r="K262" s="234"/>
      <c r="L262" s="239"/>
      <c r="M262" s="240"/>
      <c r="N262" s="241"/>
      <c r="O262" s="241"/>
      <c r="P262" s="241"/>
      <c r="Q262" s="241"/>
      <c r="R262" s="241"/>
      <c r="S262" s="241"/>
      <c r="T262" s="242"/>
      <c r="U262" s="13"/>
      <c r="V262" s="13"/>
      <c r="W262" s="13"/>
      <c r="X262" s="13"/>
      <c r="Y262" s="13"/>
      <c r="Z262" s="13"/>
      <c r="AA262" s="13"/>
      <c r="AB262" s="13"/>
      <c r="AC262" s="13"/>
      <c r="AD262" s="13"/>
      <c r="AE262" s="13"/>
      <c r="AT262" s="243" t="s">
        <v>307</v>
      </c>
      <c r="AU262" s="243" t="s">
        <v>81</v>
      </c>
      <c r="AV262" s="13" t="s">
        <v>79</v>
      </c>
      <c r="AW262" s="13" t="s">
        <v>33</v>
      </c>
      <c r="AX262" s="13" t="s">
        <v>72</v>
      </c>
      <c r="AY262" s="243" t="s">
        <v>295</v>
      </c>
    </row>
    <row r="263" s="14" customFormat="1">
      <c r="A263" s="14"/>
      <c r="B263" s="244"/>
      <c r="C263" s="245"/>
      <c r="D263" s="235" t="s">
        <v>307</v>
      </c>
      <c r="E263" s="246" t="s">
        <v>21</v>
      </c>
      <c r="F263" s="247" t="s">
        <v>79</v>
      </c>
      <c r="G263" s="245"/>
      <c r="H263" s="248">
        <v>1</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307</v>
      </c>
      <c r="AU263" s="254" t="s">
        <v>81</v>
      </c>
      <c r="AV263" s="14" t="s">
        <v>81</v>
      </c>
      <c r="AW263" s="14" t="s">
        <v>33</v>
      </c>
      <c r="AX263" s="14" t="s">
        <v>72</v>
      </c>
      <c r="AY263" s="254" t="s">
        <v>295</v>
      </c>
    </row>
    <row r="264" s="13" customFormat="1">
      <c r="A264" s="13"/>
      <c r="B264" s="233"/>
      <c r="C264" s="234"/>
      <c r="D264" s="235" t="s">
        <v>307</v>
      </c>
      <c r="E264" s="236" t="s">
        <v>21</v>
      </c>
      <c r="F264" s="237" t="s">
        <v>2432</v>
      </c>
      <c r="G264" s="234"/>
      <c r="H264" s="236" t="s">
        <v>21</v>
      </c>
      <c r="I264" s="238"/>
      <c r="J264" s="234"/>
      <c r="K264" s="234"/>
      <c r="L264" s="239"/>
      <c r="M264" s="240"/>
      <c r="N264" s="241"/>
      <c r="O264" s="241"/>
      <c r="P264" s="241"/>
      <c r="Q264" s="241"/>
      <c r="R264" s="241"/>
      <c r="S264" s="241"/>
      <c r="T264" s="242"/>
      <c r="U264" s="13"/>
      <c r="V264" s="13"/>
      <c r="W264" s="13"/>
      <c r="X264" s="13"/>
      <c r="Y264" s="13"/>
      <c r="Z264" s="13"/>
      <c r="AA264" s="13"/>
      <c r="AB264" s="13"/>
      <c r="AC264" s="13"/>
      <c r="AD264" s="13"/>
      <c r="AE264" s="13"/>
      <c r="AT264" s="243" t="s">
        <v>307</v>
      </c>
      <c r="AU264" s="243" t="s">
        <v>81</v>
      </c>
      <c r="AV264" s="13" t="s">
        <v>79</v>
      </c>
      <c r="AW264" s="13" t="s">
        <v>33</v>
      </c>
      <c r="AX264" s="13" t="s">
        <v>72</v>
      </c>
      <c r="AY264" s="243" t="s">
        <v>295</v>
      </c>
    </row>
    <row r="265" s="14" customFormat="1">
      <c r="A265" s="14"/>
      <c r="B265" s="244"/>
      <c r="C265" s="245"/>
      <c r="D265" s="235" t="s">
        <v>307</v>
      </c>
      <c r="E265" s="246" t="s">
        <v>21</v>
      </c>
      <c r="F265" s="247" t="s">
        <v>79</v>
      </c>
      <c r="G265" s="245"/>
      <c r="H265" s="248">
        <v>1</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307</v>
      </c>
      <c r="AU265" s="254" t="s">
        <v>81</v>
      </c>
      <c r="AV265" s="14" t="s">
        <v>81</v>
      </c>
      <c r="AW265" s="14" t="s">
        <v>33</v>
      </c>
      <c r="AX265" s="14" t="s">
        <v>72</v>
      </c>
      <c r="AY265" s="254" t="s">
        <v>295</v>
      </c>
    </row>
    <row r="266" s="15" customFormat="1">
      <c r="A266" s="15"/>
      <c r="B266" s="255"/>
      <c r="C266" s="256"/>
      <c r="D266" s="235" t="s">
        <v>307</v>
      </c>
      <c r="E266" s="257" t="s">
        <v>21</v>
      </c>
      <c r="F266" s="258" t="s">
        <v>312</v>
      </c>
      <c r="G266" s="256"/>
      <c r="H266" s="259">
        <v>2</v>
      </c>
      <c r="I266" s="260"/>
      <c r="J266" s="256"/>
      <c r="K266" s="256"/>
      <c r="L266" s="261"/>
      <c r="M266" s="262"/>
      <c r="N266" s="263"/>
      <c r="O266" s="263"/>
      <c r="P266" s="263"/>
      <c r="Q266" s="263"/>
      <c r="R266" s="263"/>
      <c r="S266" s="263"/>
      <c r="T266" s="264"/>
      <c r="U266" s="15"/>
      <c r="V266" s="15"/>
      <c r="W266" s="15"/>
      <c r="X266" s="15"/>
      <c r="Y266" s="15"/>
      <c r="Z266" s="15"/>
      <c r="AA266" s="15"/>
      <c r="AB266" s="15"/>
      <c r="AC266" s="15"/>
      <c r="AD266" s="15"/>
      <c r="AE266" s="15"/>
      <c r="AT266" s="265" t="s">
        <v>307</v>
      </c>
      <c r="AU266" s="265" t="s">
        <v>81</v>
      </c>
      <c r="AV266" s="15" t="s">
        <v>303</v>
      </c>
      <c r="AW266" s="15" t="s">
        <v>33</v>
      </c>
      <c r="AX266" s="15" t="s">
        <v>79</v>
      </c>
      <c r="AY266" s="265" t="s">
        <v>295</v>
      </c>
    </row>
    <row r="267" s="2" customFormat="1" ht="44.25" customHeight="1">
      <c r="A267" s="40"/>
      <c r="B267" s="41"/>
      <c r="C267" s="215" t="s">
        <v>1060</v>
      </c>
      <c r="D267" s="215" t="s">
        <v>298</v>
      </c>
      <c r="E267" s="216" t="s">
        <v>1050</v>
      </c>
      <c r="F267" s="217" t="s">
        <v>1051</v>
      </c>
      <c r="G267" s="218" t="s">
        <v>348</v>
      </c>
      <c r="H267" s="219">
        <v>0.97499999999999998</v>
      </c>
      <c r="I267" s="220"/>
      <c r="J267" s="221">
        <f>ROUND(I267*H267,2)</f>
        <v>0</v>
      </c>
      <c r="K267" s="217" t="s">
        <v>302</v>
      </c>
      <c r="L267" s="46"/>
      <c r="M267" s="222" t="s">
        <v>21</v>
      </c>
      <c r="N267" s="223" t="s">
        <v>43</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373</v>
      </c>
      <c r="AT267" s="226" t="s">
        <v>298</v>
      </c>
      <c r="AU267" s="226" t="s">
        <v>81</v>
      </c>
      <c r="AY267" s="19" t="s">
        <v>295</v>
      </c>
      <c r="BE267" s="227">
        <f>IF(N267="základní",J267,0)</f>
        <v>0</v>
      </c>
      <c r="BF267" s="227">
        <f>IF(N267="snížená",J267,0)</f>
        <v>0</v>
      </c>
      <c r="BG267" s="227">
        <f>IF(N267="zákl. přenesená",J267,0)</f>
        <v>0</v>
      </c>
      <c r="BH267" s="227">
        <f>IF(N267="sníž. přenesená",J267,0)</f>
        <v>0</v>
      </c>
      <c r="BI267" s="227">
        <f>IF(N267="nulová",J267,0)</f>
        <v>0</v>
      </c>
      <c r="BJ267" s="19" t="s">
        <v>79</v>
      </c>
      <c r="BK267" s="227">
        <f>ROUND(I267*H267,2)</f>
        <v>0</v>
      </c>
      <c r="BL267" s="19" t="s">
        <v>373</v>
      </c>
      <c r="BM267" s="226" t="s">
        <v>2882</v>
      </c>
    </row>
    <row r="268" s="2" customFormat="1">
      <c r="A268" s="40"/>
      <c r="B268" s="41"/>
      <c r="C268" s="42"/>
      <c r="D268" s="228" t="s">
        <v>305</v>
      </c>
      <c r="E268" s="42"/>
      <c r="F268" s="229" t="s">
        <v>1053</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305</v>
      </c>
      <c r="AU268" s="19" t="s">
        <v>81</v>
      </c>
    </row>
    <row r="269" s="12" customFormat="1" ht="22.8" customHeight="1">
      <c r="A269" s="12"/>
      <c r="B269" s="199"/>
      <c r="C269" s="200"/>
      <c r="D269" s="201" t="s">
        <v>71</v>
      </c>
      <c r="E269" s="213" t="s">
        <v>391</v>
      </c>
      <c r="F269" s="213" t="s">
        <v>392</v>
      </c>
      <c r="G269" s="200"/>
      <c r="H269" s="200"/>
      <c r="I269" s="203"/>
      <c r="J269" s="214">
        <f>BK269</f>
        <v>0</v>
      </c>
      <c r="K269" s="200"/>
      <c r="L269" s="205"/>
      <c r="M269" s="206"/>
      <c r="N269" s="207"/>
      <c r="O269" s="207"/>
      <c r="P269" s="208">
        <f>SUM(P270:P301)</f>
        <v>0</v>
      </c>
      <c r="Q269" s="207"/>
      <c r="R269" s="208">
        <f>SUM(R270:R301)</f>
        <v>0.072630000000000014</v>
      </c>
      <c r="S269" s="207"/>
      <c r="T269" s="209">
        <f>SUM(T270:T301)</f>
        <v>0</v>
      </c>
      <c r="U269" s="12"/>
      <c r="V269" s="12"/>
      <c r="W269" s="12"/>
      <c r="X269" s="12"/>
      <c r="Y269" s="12"/>
      <c r="Z269" s="12"/>
      <c r="AA269" s="12"/>
      <c r="AB269" s="12"/>
      <c r="AC269" s="12"/>
      <c r="AD269" s="12"/>
      <c r="AE269" s="12"/>
      <c r="AR269" s="210" t="s">
        <v>81</v>
      </c>
      <c r="AT269" s="211" t="s">
        <v>71</v>
      </c>
      <c r="AU269" s="211" t="s">
        <v>79</v>
      </c>
      <c r="AY269" s="210" t="s">
        <v>295</v>
      </c>
      <c r="BK269" s="212">
        <f>SUM(BK270:BK301)</f>
        <v>0</v>
      </c>
    </row>
    <row r="270" s="2" customFormat="1" ht="37.8" customHeight="1">
      <c r="A270" s="40"/>
      <c r="B270" s="41"/>
      <c r="C270" s="215" t="s">
        <v>1064</v>
      </c>
      <c r="D270" s="215" t="s">
        <v>298</v>
      </c>
      <c r="E270" s="216" t="s">
        <v>2439</v>
      </c>
      <c r="F270" s="217" t="s">
        <v>2440</v>
      </c>
      <c r="G270" s="218" t="s">
        <v>459</v>
      </c>
      <c r="H270" s="219">
        <v>2</v>
      </c>
      <c r="I270" s="220"/>
      <c r="J270" s="221">
        <f>ROUND(I270*H270,2)</f>
        <v>0</v>
      </c>
      <c r="K270" s="217" t="s">
        <v>302</v>
      </c>
      <c r="L270" s="46"/>
      <c r="M270" s="222" t="s">
        <v>21</v>
      </c>
      <c r="N270" s="223" t="s">
        <v>43</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373</v>
      </c>
      <c r="AT270" s="226" t="s">
        <v>298</v>
      </c>
      <c r="AU270" s="226" t="s">
        <v>81</v>
      </c>
      <c r="AY270" s="19" t="s">
        <v>295</v>
      </c>
      <c r="BE270" s="227">
        <f>IF(N270="základní",J270,0)</f>
        <v>0</v>
      </c>
      <c r="BF270" s="227">
        <f>IF(N270="snížená",J270,0)</f>
        <v>0</v>
      </c>
      <c r="BG270" s="227">
        <f>IF(N270="zákl. přenesená",J270,0)</f>
        <v>0</v>
      </c>
      <c r="BH270" s="227">
        <f>IF(N270="sníž. přenesená",J270,0)</f>
        <v>0</v>
      </c>
      <c r="BI270" s="227">
        <f>IF(N270="nulová",J270,0)</f>
        <v>0</v>
      </c>
      <c r="BJ270" s="19" t="s">
        <v>79</v>
      </c>
      <c r="BK270" s="227">
        <f>ROUND(I270*H270,2)</f>
        <v>0</v>
      </c>
      <c r="BL270" s="19" t="s">
        <v>373</v>
      </c>
      <c r="BM270" s="226" t="s">
        <v>2883</v>
      </c>
    </row>
    <row r="271" s="2" customFormat="1">
      <c r="A271" s="40"/>
      <c r="B271" s="41"/>
      <c r="C271" s="42"/>
      <c r="D271" s="228" t="s">
        <v>305</v>
      </c>
      <c r="E271" s="42"/>
      <c r="F271" s="229" t="s">
        <v>2442</v>
      </c>
      <c r="G271" s="42"/>
      <c r="H271" s="42"/>
      <c r="I271" s="230"/>
      <c r="J271" s="42"/>
      <c r="K271" s="42"/>
      <c r="L271" s="46"/>
      <c r="M271" s="231"/>
      <c r="N271" s="232"/>
      <c r="O271" s="86"/>
      <c r="P271" s="86"/>
      <c r="Q271" s="86"/>
      <c r="R271" s="86"/>
      <c r="S271" s="86"/>
      <c r="T271" s="87"/>
      <c r="U271" s="40"/>
      <c r="V271" s="40"/>
      <c r="W271" s="40"/>
      <c r="X271" s="40"/>
      <c r="Y271" s="40"/>
      <c r="Z271" s="40"/>
      <c r="AA271" s="40"/>
      <c r="AB271" s="40"/>
      <c r="AC271" s="40"/>
      <c r="AD271" s="40"/>
      <c r="AE271" s="40"/>
      <c r="AT271" s="19" t="s">
        <v>305</v>
      </c>
      <c r="AU271" s="19" t="s">
        <v>81</v>
      </c>
    </row>
    <row r="272" s="14" customFormat="1">
      <c r="A272" s="14"/>
      <c r="B272" s="244"/>
      <c r="C272" s="245"/>
      <c r="D272" s="235" t="s">
        <v>307</v>
      </c>
      <c r="E272" s="246" t="s">
        <v>21</v>
      </c>
      <c r="F272" s="247" t="s">
        <v>2443</v>
      </c>
      <c r="G272" s="245"/>
      <c r="H272" s="248">
        <v>1</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307</v>
      </c>
      <c r="AU272" s="254" t="s">
        <v>81</v>
      </c>
      <c r="AV272" s="14" t="s">
        <v>81</v>
      </c>
      <c r="AW272" s="14" t="s">
        <v>33</v>
      </c>
      <c r="AX272" s="14" t="s">
        <v>72</v>
      </c>
      <c r="AY272" s="254" t="s">
        <v>295</v>
      </c>
    </row>
    <row r="273" s="14" customFormat="1">
      <c r="A273" s="14"/>
      <c r="B273" s="244"/>
      <c r="C273" s="245"/>
      <c r="D273" s="235" t="s">
        <v>307</v>
      </c>
      <c r="E273" s="246" t="s">
        <v>21</v>
      </c>
      <c r="F273" s="247" t="s">
        <v>2444</v>
      </c>
      <c r="G273" s="245"/>
      <c r="H273" s="248">
        <v>1</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307</v>
      </c>
      <c r="AU273" s="254" t="s">
        <v>81</v>
      </c>
      <c r="AV273" s="14" t="s">
        <v>81</v>
      </c>
      <c r="AW273" s="14" t="s">
        <v>33</v>
      </c>
      <c r="AX273" s="14" t="s">
        <v>72</v>
      </c>
      <c r="AY273" s="254" t="s">
        <v>295</v>
      </c>
    </row>
    <row r="274" s="15" customFormat="1">
      <c r="A274" s="15"/>
      <c r="B274" s="255"/>
      <c r="C274" s="256"/>
      <c r="D274" s="235" t="s">
        <v>307</v>
      </c>
      <c r="E274" s="257" t="s">
        <v>21</v>
      </c>
      <c r="F274" s="258" t="s">
        <v>312</v>
      </c>
      <c r="G274" s="256"/>
      <c r="H274" s="259">
        <v>2</v>
      </c>
      <c r="I274" s="260"/>
      <c r="J274" s="256"/>
      <c r="K274" s="256"/>
      <c r="L274" s="261"/>
      <c r="M274" s="262"/>
      <c r="N274" s="263"/>
      <c r="O274" s="263"/>
      <c r="P274" s="263"/>
      <c r="Q274" s="263"/>
      <c r="R274" s="263"/>
      <c r="S274" s="263"/>
      <c r="T274" s="264"/>
      <c r="U274" s="15"/>
      <c r="V274" s="15"/>
      <c r="W274" s="15"/>
      <c r="X274" s="15"/>
      <c r="Y274" s="15"/>
      <c r="Z274" s="15"/>
      <c r="AA274" s="15"/>
      <c r="AB274" s="15"/>
      <c r="AC274" s="15"/>
      <c r="AD274" s="15"/>
      <c r="AE274" s="15"/>
      <c r="AT274" s="265" t="s">
        <v>307</v>
      </c>
      <c r="AU274" s="265" t="s">
        <v>81</v>
      </c>
      <c r="AV274" s="15" t="s">
        <v>303</v>
      </c>
      <c r="AW274" s="15" t="s">
        <v>33</v>
      </c>
      <c r="AX274" s="15" t="s">
        <v>79</v>
      </c>
      <c r="AY274" s="265" t="s">
        <v>295</v>
      </c>
    </row>
    <row r="275" s="2" customFormat="1" ht="24.15" customHeight="1">
      <c r="A275" s="40"/>
      <c r="B275" s="41"/>
      <c r="C275" s="286" t="s">
        <v>1069</v>
      </c>
      <c r="D275" s="286" t="s">
        <v>947</v>
      </c>
      <c r="E275" s="287" t="s">
        <v>2445</v>
      </c>
      <c r="F275" s="288" t="s">
        <v>2446</v>
      </c>
      <c r="G275" s="289" t="s">
        <v>459</v>
      </c>
      <c r="H275" s="290">
        <v>1</v>
      </c>
      <c r="I275" s="291"/>
      <c r="J275" s="292">
        <f>ROUND(I275*H275,2)</f>
        <v>0</v>
      </c>
      <c r="K275" s="288" t="s">
        <v>302</v>
      </c>
      <c r="L275" s="293"/>
      <c r="M275" s="294" t="s">
        <v>21</v>
      </c>
      <c r="N275" s="295" t="s">
        <v>43</v>
      </c>
      <c r="O275" s="86"/>
      <c r="P275" s="224">
        <f>O275*H275</f>
        <v>0</v>
      </c>
      <c r="Q275" s="224">
        <v>0.017500000000000002</v>
      </c>
      <c r="R275" s="224">
        <f>Q275*H275</f>
        <v>0.017500000000000002</v>
      </c>
      <c r="S275" s="224">
        <v>0</v>
      </c>
      <c r="T275" s="225">
        <f>S275*H275</f>
        <v>0</v>
      </c>
      <c r="U275" s="40"/>
      <c r="V275" s="40"/>
      <c r="W275" s="40"/>
      <c r="X275" s="40"/>
      <c r="Y275" s="40"/>
      <c r="Z275" s="40"/>
      <c r="AA275" s="40"/>
      <c r="AB275" s="40"/>
      <c r="AC275" s="40"/>
      <c r="AD275" s="40"/>
      <c r="AE275" s="40"/>
      <c r="AR275" s="226" t="s">
        <v>997</v>
      </c>
      <c r="AT275" s="226" t="s">
        <v>947</v>
      </c>
      <c r="AU275" s="226" t="s">
        <v>81</v>
      </c>
      <c r="AY275" s="19" t="s">
        <v>295</v>
      </c>
      <c r="BE275" s="227">
        <f>IF(N275="základní",J275,0)</f>
        <v>0</v>
      </c>
      <c r="BF275" s="227">
        <f>IF(N275="snížená",J275,0)</f>
        <v>0</v>
      </c>
      <c r="BG275" s="227">
        <f>IF(N275="zákl. přenesená",J275,0)</f>
        <v>0</v>
      </c>
      <c r="BH275" s="227">
        <f>IF(N275="sníž. přenesená",J275,0)</f>
        <v>0</v>
      </c>
      <c r="BI275" s="227">
        <f>IF(N275="nulová",J275,0)</f>
        <v>0</v>
      </c>
      <c r="BJ275" s="19" t="s">
        <v>79</v>
      </c>
      <c r="BK275" s="227">
        <f>ROUND(I275*H275,2)</f>
        <v>0</v>
      </c>
      <c r="BL275" s="19" t="s">
        <v>373</v>
      </c>
      <c r="BM275" s="226" t="s">
        <v>2884</v>
      </c>
    </row>
    <row r="276" s="14" customFormat="1">
      <c r="A276" s="14"/>
      <c r="B276" s="244"/>
      <c r="C276" s="245"/>
      <c r="D276" s="235" t="s">
        <v>307</v>
      </c>
      <c r="E276" s="246" t="s">
        <v>21</v>
      </c>
      <c r="F276" s="247" t="s">
        <v>2443</v>
      </c>
      <c r="G276" s="245"/>
      <c r="H276" s="248">
        <v>1</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307</v>
      </c>
      <c r="AU276" s="254" t="s">
        <v>81</v>
      </c>
      <c r="AV276" s="14" t="s">
        <v>81</v>
      </c>
      <c r="AW276" s="14" t="s">
        <v>33</v>
      </c>
      <c r="AX276" s="14" t="s">
        <v>72</v>
      </c>
      <c r="AY276" s="254" t="s">
        <v>295</v>
      </c>
    </row>
    <row r="277" s="15" customFormat="1">
      <c r="A277" s="15"/>
      <c r="B277" s="255"/>
      <c r="C277" s="256"/>
      <c r="D277" s="235" t="s">
        <v>307</v>
      </c>
      <c r="E277" s="257" t="s">
        <v>21</v>
      </c>
      <c r="F277" s="258" t="s">
        <v>312</v>
      </c>
      <c r="G277" s="256"/>
      <c r="H277" s="259">
        <v>1</v>
      </c>
      <c r="I277" s="260"/>
      <c r="J277" s="256"/>
      <c r="K277" s="256"/>
      <c r="L277" s="261"/>
      <c r="M277" s="262"/>
      <c r="N277" s="263"/>
      <c r="O277" s="263"/>
      <c r="P277" s="263"/>
      <c r="Q277" s="263"/>
      <c r="R277" s="263"/>
      <c r="S277" s="263"/>
      <c r="T277" s="264"/>
      <c r="U277" s="15"/>
      <c r="V277" s="15"/>
      <c r="W277" s="15"/>
      <c r="X277" s="15"/>
      <c r="Y277" s="15"/>
      <c r="Z277" s="15"/>
      <c r="AA277" s="15"/>
      <c r="AB277" s="15"/>
      <c r="AC277" s="15"/>
      <c r="AD277" s="15"/>
      <c r="AE277" s="15"/>
      <c r="AT277" s="265" t="s">
        <v>307</v>
      </c>
      <c r="AU277" s="265" t="s">
        <v>81</v>
      </c>
      <c r="AV277" s="15" t="s">
        <v>303</v>
      </c>
      <c r="AW277" s="15" t="s">
        <v>33</v>
      </c>
      <c r="AX277" s="15" t="s">
        <v>79</v>
      </c>
      <c r="AY277" s="265" t="s">
        <v>295</v>
      </c>
    </row>
    <row r="278" s="2" customFormat="1" ht="24.15" customHeight="1">
      <c r="A278" s="40"/>
      <c r="B278" s="41"/>
      <c r="C278" s="286" t="s">
        <v>1073</v>
      </c>
      <c r="D278" s="286" t="s">
        <v>947</v>
      </c>
      <c r="E278" s="287" t="s">
        <v>2448</v>
      </c>
      <c r="F278" s="288" t="s">
        <v>2449</v>
      </c>
      <c r="G278" s="289" t="s">
        <v>459</v>
      </c>
      <c r="H278" s="290">
        <v>1</v>
      </c>
      <c r="I278" s="291"/>
      <c r="J278" s="292">
        <f>ROUND(I278*H278,2)</f>
        <v>0</v>
      </c>
      <c r="K278" s="288" t="s">
        <v>302</v>
      </c>
      <c r="L278" s="293"/>
      <c r="M278" s="294" t="s">
        <v>21</v>
      </c>
      <c r="N278" s="295" t="s">
        <v>43</v>
      </c>
      <c r="O278" s="86"/>
      <c r="P278" s="224">
        <f>O278*H278</f>
        <v>0</v>
      </c>
      <c r="Q278" s="224">
        <v>0.021000000000000001</v>
      </c>
      <c r="R278" s="224">
        <f>Q278*H278</f>
        <v>0.021000000000000001</v>
      </c>
      <c r="S278" s="224">
        <v>0</v>
      </c>
      <c r="T278" s="225">
        <f>S278*H278</f>
        <v>0</v>
      </c>
      <c r="U278" s="40"/>
      <c r="V278" s="40"/>
      <c r="W278" s="40"/>
      <c r="X278" s="40"/>
      <c r="Y278" s="40"/>
      <c r="Z278" s="40"/>
      <c r="AA278" s="40"/>
      <c r="AB278" s="40"/>
      <c r="AC278" s="40"/>
      <c r="AD278" s="40"/>
      <c r="AE278" s="40"/>
      <c r="AR278" s="226" t="s">
        <v>997</v>
      </c>
      <c r="AT278" s="226" t="s">
        <v>947</v>
      </c>
      <c r="AU278" s="226" t="s">
        <v>81</v>
      </c>
      <c r="AY278" s="19" t="s">
        <v>295</v>
      </c>
      <c r="BE278" s="227">
        <f>IF(N278="základní",J278,0)</f>
        <v>0</v>
      </c>
      <c r="BF278" s="227">
        <f>IF(N278="snížená",J278,0)</f>
        <v>0</v>
      </c>
      <c r="BG278" s="227">
        <f>IF(N278="zákl. přenesená",J278,0)</f>
        <v>0</v>
      </c>
      <c r="BH278" s="227">
        <f>IF(N278="sníž. přenesená",J278,0)</f>
        <v>0</v>
      </c>
      <c r="BI278" s="227">
        <f>IF(N278="nulová",J278,0)</f>
        <v>0</v>
      </c>
      <c r="BJ278" s="19" t="s">
        <v>79</v>
      </c>
      <c r="BK278" s="227">
        <f>ROUND(I278*H278,2)</f>
        <v>0</v>
      </c>
      <c r="BL278" s="19" t="s">
        <v>373</v>
      </c>
      <c r="BM278" s="226" t="s">
        <v>2885</v>
      </c>
    </row>
    <row r="279" s="14" customFormat="1">
      <c r="A279" s="14"/>
      <c r="B279" s="244"/>
      <c r="C279" s="245"/>
      <c r="D279" s="235" t="s">
        <v>307</v>
      </c>
      <c r="E279" s="246" t="s">
        <v>21</v>
      </c>
      <c r="F279" s="247" t="s">
        <v>2444</v>
      </c>
      <c r="G279" s="245"/>
      <c r="H279" s="248">
        <v>1</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307</v>
      </c>
      <c r="AU279" s="254" t="s">
        <v>81</v>
      </c>
      <c r="AV279" s="14" t="s">
        <v>81</v>
      </c>
      <c r="AW279" s="14" t="s">
        <v>33</v>
      </c>
      <c r="AX279" s="14" t="s">
        <v>72</v>
      </c>
      <c r="AY279" s="254" t="s">
        <v>295</v>
      </c>
    </row>
    <row r="280" s="15" customFormat="1">
      <c r="A280" s="15"/>
      <c r="B280" s="255"/>
      <c r="C280" s="256"/>
      <c r="D280" s="235" t="s">
        <v>307</v>
      </c>
      <c r="E280" s="257" t="s">
        <v>21</v>
      </c>
      <c r="F280" s="258" t="s">
        <v>312</v>
      </c>
      <c r="G280" s="256"/>
      <c r="H280" s="259">
        <v>1</v>
      </c>
      <c r="I280" s="260"/>
      <c r="J280" s="256"/>
      <c r="K280" s="256"/>
      <c r="L280" s="261"/>
      <c r="M280" s="262"/>
      <c r="N280" s="263"/>
      <c r="O280" s="263"/>
      <c r="P280" s="263"/>
      <c r="Q280" s="263"/>
      <c r="R280" s="263"/>
      <c r="S280" s="263"/>
      <c r="T280" s="264"/>
      <c r="U280" s="15"/>
      <c r="V280" s="15"/>
      <c r="W280" s="15"/>
      <c r="X280" s="15"/>
      <c r="Y280" s="15"/>
      <c r="Z280" s="15"/>
      <c r="AA280" s="15"/>
      <c r="AB280" s="15"/>
      <c r="AC280" s="15"/>
      <c r="AD280" s="15"/>
      <c r="AE280" s="15"/>
      <c r="AT280" s="265" t="s">
        <v>307</v>
      </c>
      <c r="AU280" s="265" t="s">
        <v>81</v>
      </c>
      <c r="AV280" s="15" t="s">
        <v>303</v>
      </c>
      <c r="AW280" s="15" t="s">
        <v>33</v>
      </c>
      <c r="AX280" s="15" t="s">
        <v>79</v>
      </c>
      <c r="AY280" s="265" t="s">
        <v>295</v>
      </c>
    </row>
    <row r="281" s="2" customFormat="1" ht="37.8" customHeight="1">
      <c r="A281" s="40"/>
      <c r="B281" s="41"/>
      <c r="C281" s="215" t="s">
        <v>1077</v>
      </c>
      <c r="D281" s="215" t="s">
        <v>298</v>
      </c>
      <c r="E281" s="216" t="s">
        <v>1055</v>
      </c>
      <c r="F281" s="217" t="s">
        <v>1056</v>
      </c>
      <c r="G281" s="218" t="s">
        <v>459</v>
      </c>
      <c r="H281" s="219">
        <v>1</v>
      </c>
      <c r="I281" s="220"/>
      <c r="J281" s="221">
        <f>ROUND(I281*H281,2)</f>
        <v>0</v>
      </c>
      <c r="K281" s="217" t="s">
        <v>302</v>
      </c>
      <c r="L281" s="46"/>
      <c r="M281" s="222" t="s">
        <v>21</v>
      </c>
      <c r="N281" s="223" t="s">
        <v>43</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373</v>
      </c>
      <c r="AT281" s="226" t="s">
        <v>298</v>
      </c>
      <c r="AU281" s="226" t="s">
        <v>81</v>
      </c>
      <c r="AY281" s="19" t="s">
        <v>295</v>
      </c>
      <c r="BE281" s="227">
        <f>IF(N281="základní",J281,0)</f>
        <v>0</v>
      </c>
      <c r="BF281" s="227">
        <f>IF(N281="snížená",J281,0)</f>
        <v>0</v>
      </c>
      <c r="BG281" s="227">
        <f>IF(N281="zákl. přenesená",J281,0)</f>
        <v>0</v>
      </c>
      <c r="BH281" s="227">
        <f>IF(N281="sníž. přenesená",J281,0)</f>
        <v>0</v>
      </c>
      <c r="BI281" s="227">
        <f>IF(N281="nulová",J281,0)</f>
        <v>0</v>
      </c>
      <c r="BJ281" s="19" t="s">
        <v>79</v>
      </c>
      <c r="BK281" s="227">
        <f>ROUND(I281*H281,2)</f>
        <v>0</v>
      </c>
      <c r="BL281" s="19" t="s">
        <v>373</v>
      </c>
      <c r="BM281" s="226" t="s">
        <v>2886</v>
      </c>
    </row>
    <row r="282" s="2" customFormat="1">
      <c r="A282" s="40"/>
      <c r="B282" s="41"/>
      <c r="C282" s="42"/>
      <c r="D282" s="228" t="s">
        <v>305</v>
      </c>
      <c r="E282" s="42"/>
      <c r="F282" s="229" t="s">
        <v>1058</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305</v>
      </c>
      <c r="AU282" s="19" t="s">
        <v>81</v>
      </c>
    </row>
    <row r="283" s="14" customFormat="1">
      <c r="A283" s="14"/>
      <c r="B283" s="244"/>
      <c r="C283" s="245"/>
      <c r="D283" s="235" t="s">
        <v>307</v>
      </c>
      <c r="E283" s="246" t="s">
        <v>21</v>
      </c>
      <c r="F283" s="247" t="s">
        <v>1082</v>
      </c>
      <c r="G283" s="245"/>
      <c r="H283" s="248">
        <v>1</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307</v>
      </c>
      <c r="AU283" s="254" t="s">
        <v>81</v>
      </c>
      <c r="AV283" s="14" t="s">
        <v>81</v>
      </c>
      <c r="AW283" s="14" t="s">
        <v>33</v>
      </c>
      <c r="AX283" s="14" t="s">
        <v>72</v>
      </c>
      <c r="AY283" s="254" t="s">
        <v>295</v>
      </c>
    </row>
    <row r="284" s="15" customFormat="1">
      <c r="A284" s="15"/>
      <c r="B284" s="255"/>
      <c r="C284" s="256"/>
      <c r="D284" s="235" t="s">
        <v>307</v>
      </c>
      <c r="E284" s="257" t="s">
        <v>21</v>
      </c>
      <c r="F284" s="258" t="s">
        <v>312</v>
      </c>
      <c r="G284" s="256"/>
      <c r="H284" s="259">
        <v>1</v>
      </c>
      <c r="I284" s="260"/>
      <c r="J284" s="256"/>
      <c r="K284" s="256"/>
      <c r="L284" s="261"/>
      <c r="M284" s="262"/>
      <c r="N284" s="263"/>
      <c r="O284" s="263"/>
      <c r="P284" s="263"/>
      <c r="Q284" s="263"/>
      <c r="R284" s="263"/>
      <c r="S284" s="263"/>
      <c r="T284" s="264"/>
      <c r="U284" s="15"/>
      <c r="V284" s="15"/>
      <c r="W284" s="15"/>
      <c r="X284" s="15"/>
      <c r="Y284" s="15"/>
      <c r="Z284" s="15"/>
      <c r="AA284" s="15"/>
      <c r="AB284" s="15"/>
      <c r="AC284" s="15"/>
      <c r="AD284" s="15"/>
      <c r="AE284" s="15"/>
      <c r="AT284" s="265" t="s">
        <v>307</v>
      </c>
      <c r="AU284" s="265" t="s">
        <v>81</v>
      </c>
      <c r="AV284" s="15" t="s">
        <v>303</v>
      </c>
      <c r="AW284" s="15" t="s">
        <v>33</v>
      </c>
      <c r="AX284" s="15" t="s">
        <v>79</v>
      </c>
      <c r="AY284" s="265" t="s">
        <v>295</v>
      </c>
    </row>
    <row r="285" s="2" customFormat="1" ht="33" customHeight="1">
      <c r="A285" s="40"/>
      <c r="B285" s="41"/>
      <c r="C285" s="286" t="s">
        <v>1083</v>
      </c>
      <c r="D285" s="286" t="s">
        <v>947</v>
      </c>
      <c r="E285" s="287" t="s">
        <v>1061</v>
      </c>
      <c r="F285" s="288" t="s">
        <v>1062</v>
      </c>
      <c r="G285" s="289" t="s">
        <v>459</v>
      </c>
      <c r="H285" s="290">
        <v>1</v>
      </c>
      <c r="I285" s="291"/>
      <c r="J285" s="292">
        <f>ROUND(I285*H285,2)</f>
        <v>0</v>
      </c>
      <c r="K285" s="288" t="s">
        <v>302</v>
      </c>
      <c r="L285" s="293"/>
      <c r="M285" s="294" t="s">
        <v>21</v>
      </c>
      <c r="N285" s="295" t="s">
        <v>43</v>
      </c>
      <c r="O285" s="86"/>
      <c r="P285" s="224">
        <f>O285*H285</f>
        <v>0</v>
      </c>
      <c r="Q285" s="224">
        <v>0.0195</v>
      </c>
      <c r="R285" s="224">
        <f>Q285*H285</f>
        <v>0.0195</v>
      </c>
      <c r="S285" s="224">
        <v>0</v>
      </c>
      <c r="T285" s="225">
        <f>S285*H285</f>
        <v>0</v>
      </c>
      <c r="U285" s="40"/>
      <c r="V285" s="40"/>
      <c r="W285" s="40"/>
      <c r="X285" s="40"/>
      <c r="Y285" s="40"/>
      <c r="Z285" s="40"/>
      <c r="AA285" s="40"/>
      <c r="AB285" s="40"/>
      <c r="AC285" s="40"/>
      <c r="AD285" s="40"/>
      <c r="AE285" s="40"/>
      <c r="AR285" s="226" t="s">
        <v>997</v>
      </c>
      <c r="AT285" s="226" t="s">
        <v>947</v>
      </c>
      <c r="AU285" s="226" t="s">
        <v>81</v>
      </c>
      <c r="AY285" s="19" t="s">
        <v>295</v>
      </c>
      <c r="BE285" s="227">
        <f>IF(N285="základní",J285,0)</f>
        <v>0</v>
      </c>
      <c r="BF285" s="227">
        <f>IF(N285="snížená",J285,0)</f>
        <v>0</v>
      </c>
      <c r="BG285" s="227">
        <f>IF(N285="zákl. přenesená",J285,0)</f>
        <v>0</v>
      </c>
      <c r="BH285" s="227">
        <f>IF(N285="sníž. přenesená",J285,0)</f>
        <v>0</v>
      </c>
      <c r="BI285" s="227">
        <f>IF(N285="nulová",J285,0)</f>
        <v>0</v>
      </c>
      <c r="BJ285" s="19" t="s">
        <v>79</v>
      </c>
      <c r="BK285" s="227">
        <f>ROUND(I285*H285,2)</f>
        <v>0</v>
      </c>
      <c r="BL285" s="19" t="s">
        <v>373</v>
      </c>
      <c r="BM285" s="226" t="s">
        <v>2887</v>
      </c>
    </row>
    <row r="286" s="14" customFormat="1">
      <c r="A286" s="14"/>
      <c r="B286" s="244"/>
      <c r="C286" s="245"/>
      <c r="D286" s="235" t="s">
        <v>307</v>
      </c>
      <c r="E286" s="246" t="s">
        <v>21</v>
      </c>
      <c r="F286" s="247" t="s">
        <v>1082</v>
      </c>
      <c r="G286" s="245"/>
      <c r="H286" s="248">
        <v>1</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307</v>
      </c>
      <c r="AU286" s="254" t="s">
        <v>81</v>
      </c>
      <c r="AV286" s="14" t="s">
        <v>81</v>
      </c>
      <c r="AW286" s="14" t="s">
        <v>33</v>
      </c>
      <c r="AX286" s="14" t="s">
        <v>72</v>
      </c>
      <c r="AY286" s="254" t="s">
        <v>295</v>
      </c>
    </row>
    <row r="287" s="15" customFormat="1">
      <c r="A287" s="15"/>
      <c r="B287" s="255"/>
      <c r="C287" s="256"/>
      <c r="D287" s="235" t="s">
        <v>307</v>
      </c>
      <c r="E287" s="257" t="s">
        <v>21</v>
      </c>
      <c r="F287" s="258" t="s">
        <v>312</v>
      </c>
      <c r="G287" s="256"/>
      <c r="H287" s="259">
        <v>1</v>
      </c>
      <c r="I287" s="260"/>
      <c r="J287" s="256"/>
      <c r="K287" s="256"/>
      <c r="L287" s="261"/>
      <c r="M287" s="262"/>
      <c r="N287" s="263"/>
      <c r="O287" s="263"/>
      <c r="P287" s="263"/>
      <c r="Q287" s="263"/>
      <c r="R287" s="263"/>
      <c r="S287" s="263"/>
      <c r="T287" s="264"/>
      <c r="U287" s="15"/>
      <c r="V287" s="15"/>
      <c r="W287" s="15"/>
      <c r="X287" s="15"/>
      <c r="Y287" s="15"/>
      <c r="Z287" s="15"/>
      <c r="AA287" s="15"/>
      <c r="AB287" s="15"/>
      <c r="AC287" s="15"/>
      <c r="AD287" s="15"/>
      <c r="AE287" s="15"/>
      <c r="AT287" s="265" t="s">
        <v>307</v>
      </c>
      <c r="AU287" s="265" t="s">
        <v>81</v>
      </c>
      <c r="AV287" s="15" t="s">
        <v>303</v>
      </c>
      <c r="AW287" s="15" t="s">
        <v>33</v>
      </c>
      <c r="AX287" s="15" t="s">
        <v>79</v>
      </c>
      <c r="AY287" s="265" t="s">
        <v>295</v>
      </c>
    </row>
    <row r="288" s="2" customFormat="1" ht="24.15" customHeight="1">
      <c r="A288" s="40"/>
      <c r="B288" s="41"/>
      <c r="C288" s="215" t="s">
        <v>1087</v>
      </c>
      <c r="D288" s="215" t="s">
        <v>298</v>
      </c>
      <c r="E288" s="216" t="s">
        <v>1065</v>
      </c>
      <c r="F288" s="217" t="s">
        <v>1066</v>
      </c>
      <c r="G288" s="218" t="s">
        <v>459</v>
      </c>
      <c r="H288" s="219">
        <v>1</v>
      </c>
      <c r="I288" s="220"/>
      <c r="J288" s="221">
        <f>ROUND(I288*H288,2)</f>
        <v>0</v>
      </c>
      <c r="K288" s="217" t="s">
        <v>302</v>
      </c>
      <c r="L288" s="46"/>
      <c r="M288" s="222" t="s">
        <v>21</v>
      </c>
      <c r="N288" s="223" t="s">
        <v>43</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373</v>
      </c>
      <c r="AT288" s="226" t="s">
        <v>298</v>
      </c>
      <c r="AU288" s="226" t="s">
        <v>81</v>
      </c>
      <c r="AY288" s="19" t="s">
        <v>295</v>
      </c>
      <c r="BE288" s="227">
        <f>IF(N288="základní",J288,0)</f>
        <v>0</v>
      </c>
      <c r="BF288" s="227">
        <f>IF(N288="snížená",J288,0)</f>
        <v>0</v>
      </c>
      <c r="BG288" s="227">
        <f>IF(N288="zákl. přenesená",J288,0)</f>
        <v>0</v>
      </c>
      <c r="BH288" s="227">
        <f>IF(N288="sníž. přenesená",J288,0)</f>
        <v>0</v>
      </c>
      <c r="BI288" s="227">
        <f>IF(N288="nulová",J288,0)</f>
        <v>0</v>
      </c>
      <c r="BJ288" s="19" t="s">
        <v>79</v>
      </c>
      <c r="BK288" s="227">
        <f>ROUND(I288*H288,2)</f>
        <v>0</v>
      </c>
      <c r="BL288" s="19" t="s">
        <v>373</v>
      </c>
      <c r="BM288" s="226" t="s">
        <v>2888</v>
      </c>
    </row>
    <row r="289" s="2" customFormat="1">
      <c r="A289" s="40"/>
      <c r="B289" s="41"/>
      <c r="C289" s="42"/>
      <c r="D289" s="228" t="s">
        <v>305</v>
      </c>
      <c r="E289" s="42"/>
      <c r="F289" s="229" t="s">
        <v>1068</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305</v>
      </c>
      <c r="AU289" s="19" t="s">
        <v>81</v>
      </c>
    </row>
    <row r="290" s="14" customFormat="1">
      <c r="A290" s="14"/>
      <c r="B290" s="244"/>
      <c r="C290" s="245"/>
      <c r="D290" s="235" t="s">
        <v>307</v>
      </c>
      <c r="E290" s="246" t="s">
        <v>21</v>
      </c>
      <c r="F290" s="247" t="s">
        <v>1082</v>
      </c>
      <c r="G290" s="245"/>
      <c r="H290" s="248">
        <v>1</v>
      </c>
      <c r="I290" s="249"/>
      <c r="J290" s="245"/>
      <c r="K290" s="245"/>
      <c r="L290" s="250"/>
      <c r="M290" s="251"/>
      <c r="N290" s="252"/>
      <c r="O290" s="252"/>
      <c r="P290" s="252"/>
      <c r="Q290" s="252"/>
      <c r="R290" s="252"/>
      <c r="S290" s="252"/>
      <c r="T290" s="253"/>
      <c r="U290" s="14"/>
      <c r="V290" s="14"/>
      <c r="W290" s="14"/>
      <c r="X290" s="14"/>
      <c r="Y290" s="14"/>
      <c r="Z290" s="14"/>
      <c r="AA290" s="14"/>
      <c r="AB290" s="14"/>
      <c r="AC290" s="14"/>
      <c r="AD290" s="14"/>
      <c r="AE290" s="14"/>
      <c r="AT290" s="254" t="s">
        <v>307</v>
      </c>
      <c r="AU290" s="254" t="s">
        <v>81</v>
      </c>
      <c r="AV290" s="14" t="s">
        <v>81</v>
      </c>
      <c r="AW290" s="14" t="s">
        <v>33</v>
      </c>
      <c r="AX290" s="14" t="s">
        <v>72</v>
      </c>
      <c r="AY290" s="254" t="s">
        <v>295</v>
      </c>
    </row>
    <row r="291" s="15" customFormat="1">
      <c r="A291" s="15"/>
      <c r="B291" s="255"/>
      <c r="C291" s="256"/>
      <c r="D291" s="235" t="s">
        <v>307</v>
      </c>
      <c r="E291" s="257" t="s">
        <v>21</v>
      </c>
      <c r="F291" s="258" t="s">
        <v>312</v>
      </c>
      <c r="G291" s="256"/>
      <c r="H291" s="259">
        <v>1</v>
      </c>
      <c r="I291" s="260"/>
      <c r="J291" s="256"/>
      <c r="K291" s="256"/>
      <c r="L291" s="261"/>
      <c r="M291" s="262"/>
      <c r="N291" s="263"/>
      <c r="O291" s="263"/>
      <c r="P291" s="263"/>
      <c r="Q291" s="263"/>
      <c r="R291" s="263"/>
      <c r="S291" s="263"/>
      <c r="T291" s="264"/>
      <c r="U291" s="15"/>
      <c r="V291" s="15"/>
      <c r="W291" s="15"/>
      <c r="X291" s="15"/>
      <c r="Y291" s="15"/>
      <c r="Z291" s="15"/>
      <c r="AA291" s="15"/>
      <c r="AB291" s="15"/>
      <c r="AC291" s="15"/>
      <c r="AD291" s="15"/>
      <c r="AE291" s="15"/>
      <c r="AT291" s="265" t="s">
        <v>307</v>
      </c>
      <c r="AU291" s="265" t="s">
        <v>81</v>
      </c>
      <c r="AV291" s="15" t="s">
        <v>303</v>
      </c>
      <c r="AW291" s="15" t="s">
        <v>33</v>
      </c>
      <c r="AX291" s="15" t="s">
        <v>79</v>
      </c>
      <c r="AY291" s="265" t="s">
        <v>295</v>
      </c>
    </row>
    <row r="292" s="2" customFormat="1" ht="16.5" customHeight="1">
      <c r="A292" s="40"/>
      <c r="B292" s="41"/>
      <c r="C292" s="286" t="s">
        <v>1092</v>
      </c>
      <c r="D292" s="286" t="s">
        <v>947</v>
      </c>
      <c r="E292" s="287" t="s">
        <v>1070</v>
      </c>
      <c r="F292" s="288" t="s">
        <v>1071</v>
      </c>
      <c r="G292" s="289" t="s">
        <v>459</v>
      </c>
      <c r="H292" s="290">
        <v>1</v>
      </c>
      <c r="I292" s="291"/>
      <c r="J292" s="292">
        <f>ROUND(I292*H292,2)</f>
        <v>0</v>
      </c>
      <c r="K292" s="288" t="s">
        <v>302</v>
      </c>
      <c r="L292" s="293"/>
      <c r="M292" s="294" t="s">
        <v>21</v>
      </c>
      <c r="N292" s="295" t="s">
        <v>43</v>
      </c>
      <c r="O292" s="86"/>
      <c r="P292" s="224">
        <f>O292*H292</f>
        <v>0</v>
      </c>
      <c r="Q292" s="224">
        <v>0.0023999999999999998</v>
      </c>
      <c r="R292" s="224">
        <f>Q292*H292</f>
        <v>0.0023999999999999998</v>
      </c>
      <c r="S292" s="224">
        <v>0</v>
      </c>
      <c r="T292" s="225">
        <f>S292*H292</f>
        <v>0</v>
      </c>
      <c r="U292" s="40"/>
      <c r="V292" s="40"/>
      <c r="W292" s="40"/>
      <c r="X292" s="40"/>
      <c r="Y292" s="40"/>
      <c r="Z292" s="40"/>
      <c r="AA292" s="40"/>
      <c r="AB292" s="40"/>
      <c r="AC292" s="40"/>
      <c r="AD292" s="40"/>
      <c r="AE292" s="40"/>
      <c r="AR292" s="226" t="s">
        <v>997</v>
      </c>
      <c r="AT292" s="226" t="s">
        <v>947</v>
      </c>
      <c r="AU292" s="226" t="s">
        <v>81</v>
      </c>
      <c r="AY292" s="19" t="s">
        <v>295</v>
      </c>
      <c r="BE292" s="227">
        <f>IF(N292="základní",J292,0)</f>
        <v>0</v>
      </c>
      <c r="BF292" s="227">
        <f>IF(N292="snížená",J292,0)</f>
        <v>0</v>
      </c>
      <c r="BG292" s="227">
        <f>IF(N292="zákl. přenesená",J292,0)</f>
        <v>0</v>
      </c>
      <c r="BH292" s="227">
        <f>IF(N292="sníž. přenesená",J292,0)</f>
        <v>0</v>
      </c>
      <c r="BI292" s="227">
        <f>IF(N292="nulová",J292,0)</f>
        <v>0</v>
      </c>
      <c r="BJ292" s="19" t="s">
        <v>79</v>
      </c>
      <c r="BK292" s="227">
        <f>ROUND(I292*H292,2)</f>
        <v>0</v>
      </c>
      <c r="BL292" s="19" t="s">
        <v>373</v>
      </c>
      <c r="BM292" s="226" t="s">
        <v>2889</v>
      </c>
    </row>
    <row r="293" s="2" customFormat="1" ht="16.5" customHeight="1">
      <c r="A293" s="40"/>
      <c r="B293" s="41"/>
      <c r="C293" s="215" t="s">
        <v>1098</v>
      </c>
      <c r="D293" s="215" t="s">
        <v>298</v>
      </c>
      <c r="E293" s="216" t="s">
        <v>1074</v>
      </c>
      <c r="F293" s="217" t="s">
        <v>1489</v>
      </c>
      <c r="G293" s="218" t="s">
        <v>503</v>
      </c>
      <c r="H293" s="219">
        <v>3</v>
      </c>
      <c r="I293" s="220"/>
      <c r="J293" s="221">
        <f>ROUND(I293*H293,2)</f>
        <v>0</v>
      </c>
      <c r="K293" s="217" t="s">
        <v>523</v>
      </c>
      <c r="L293" s="46"/>
      <c r="M293" s="222" t="s">
        <v>21</v>
      </c>
      <c r="N293" s="223" t="s">
        <v>43</v>
      </c>
      <c r="O293" s="86"/>
      <c r="P293" s="224">
        <f>O293*H293</f>
        <v>0</v>
      </c>
      <c r="Q293" s="224">
        <v>0.001</v>
      </c>
      <c r="R293" s="224">
        <f>Q293*H293</f>
        <v>0.0030000000000000001</v>
      </c>
      <c r="S293" s="224">
        <v>0</v>
      </c>
      <c r="T293" s="225">
        <f>S293*H293</f>
        <v>0</v>
      </c>
      <c r="U293" s="40"/>
      <c r="V293" s="40"/>
      <c r="W293" s="40"/>
      <c r="X293" s="40"/>
      <c r="Y293" s="40"/>
      <c r="Z293" s="40"/>
      <c r="AA293" s="40"/>
      <c r="AB293" s="40"/>
      <c r="AC293" s="40"/>
      <c r="AD293" s="40"/>
      <c r="AE293" s="40"/>
      <c r="AR293" s="226" t="s">
        <v>373</v>
      </c>
      <c r="AT293" s="226" t="s">
        <v>298</v>
      </c>
      <c r="AU293" s="226" t="s">
        <v>81</v>
      </c>
      <c r="AY293" s="19" t="s">
        <v>295</v>
      </c>
      <c r="BE293" s="227">
        <f>IF(N293="základní",J293,0)</f>
        <v>0</v>
      </c>
      <c r="BF293" s="227">
        <f>IF(N293="snížená",J293,0)</f>
        <v>0</v>
      </c>
      <c r="BG293" s="227">
        <f>IF(N293="zákl. přenesená",J293,0)</f>
        <v>0</v>
      </c>
      <c r="BH293" s="227">
        <f>IF(N293="sníž. přenesená",J293,0)</f>
        <v>0</v>
      </c>
      <c r="BI293" s="227">
        <f>IF(N293="nulová",J293,0)</f>
        <v>0</v>
      </c>
      <c r="BJ293" s="19" t="s">
        <v>79</v>
      </c>
      <c r="BK293" s="227">
        <f>ROUND(I293*H293,2)</f>
        <v>0</v>
      </c>
      <c r="BL293" s="19" t="s">
        <v>373</v>
      </c>
      <c r="BM293" s="226" t="s">
        <v>2890</v>
      </c>
    </row>
    <row r="294" s="2" customFormat="1" ht="24.15" customHeight="1">
      <c r="A294" s="40"/>
      <c r="B294" s="41"/>
      <c r="C294" s="215" t="s">
        <v>1102</v>
      </c>
      <c r="D294" s="215" t="s">
        <v>298</v>
      </c>
      <c r="E294" s="216" t="s">
        <v>1492</v>
      </c>
      <c r="F294" s="217" t="s">
        <v>1493</v>
      </c>
      <c r="G294" s="218" t="s">
        <v>503</v>
      </c>
      <c r="H294" s="219">
        <v>3</v>
      </c>
      <c r="I294" s="220"/>
      <c r="J294" s="221">
        <f>ROUND(I294*H294,2)</f>
        <v>0</v>
      </c>
      <c r="K294" s="217" t="s">
        <v>523</v>
      </c>
      <c r="L294" s="46"/>
      <c r="M294" s="222" t="s">
        <v>21</v>
      </c>
      <c r="N294" s="223" t="s">
        <v>43</v>
      </c>
      <c r="O294" s="86"/>
      <c r="P294" s="224">
        <f>O294*H294</f>
        <v>0</v>
      </c>
      <c r="Q294" s="224">
        <v>0.001</v>
      </c>
      <c r="R294" s="224">
        <f>Q294*H294</f>
        <v>0.0030000000000000001</v>
      </c>
      <c r="S294" s="224">
        <v>0</v>
      </c>
      <c r="T294" s="225">
        <f>S294*H294</f>
        <v>0</v>
      </c>
      <c r="U294" s="40"/>
      <c r="V294" s="40"/>
      <c r="W294" s="40"/>
      <c r="X294" s="40"/>
      <c r="Y294" s="40"/>
      <c r="Z294" s="40"/>
      <c r="AA294" s="40"/>
      <c r="AB294" s="40"/>
      <c r="AC294" s="40"/>
      <c r="AD294" s="40"/>
      <c r="AE294" s="40"/>
      <c r="AR294" s="226" t="s">
        <v>373</v>
      </c>
      <c r="AT294" s="226" t="s">
        <v>298</v>
      </c>
      <c r="AU294" s="226" t="s">
        <v>81</v>
      </c>
      <c r="AY294" s="19" t="s">
        <v>295</v>
      </c>
      <c r="BE294" s="227">
        <f>IF(N294="základní",J294,0)</f>
        <v>0</v>
      </c>
      <c r="BF294" s="227">
        <f>IF(N294="snížená",J294,0)</f>
        <v>0</v>
      </c>
      <c r="BG294" s="227">
        <f>IF(N294="zákl. přenesená",J294,0)</f>
        <v>0</v>
      </c>
      <c r="BH294" s="227">
        <f>IF(N294="sníž. přenesená",J294,0)</f>
        <v>0</v>
      </c>
      <c r="BI294" s="227">
        <f>IF(N294="nulová",J294,0)</f>
        <v>0</v>
      </c>
      <c r="BJ294" s="19" t="s">
        <v>79</v>
      </c>
      <c r="BK294" s="227">
        <f>ROUND(I294*H294,2)</f>
        <v>0</v>
      </c>
      <c r="BL294" s="19" t="s">
        <v>373</v>
      </c>
      <c r="BM294" s="226" t="s">
        <v>2891</v>
      </c>
    </row>
    <row r="295" s="2" customFormat="1" ht="16.5" customHeight="1">
      <c r="A295" s="40"/>
      <c r="B295" s="41"/>
      <c r="C295" s="215" t="s">
        <v>1109</v>
      </c>
      <c r="D295" s="215" t="s">
        <v>298</v>
      </c>
      <c r="E295" s="216" t="s">
        <v>1496</v>
      </c>
      <c r="F295" s="217" t="s">
        <v>1497</v>
      </c>
      <c r="G295" s="218" t="s">
        <v>459</v>
      </c>
      <c r="H295" s="219">
        <v>1</v>
      </c>
      <c r="I295" s="220"/>
      <c r="J295" s="221">
        <f>ROUND(I295*H295,2)</f>
        <v>0</v>
      </c>
      <c r="K295" s="217" t="s">
        <v>523</v>
      </c>
      <c r="L295" s="46"/>
      <c r="M295" s="222" t="s">
        <v>21</v>
      </c>
      <c r="N295" s="223" t="s">
        <v>43</v>
      </c>
      <c r="O295" s="86"/>
      <c r="P295" s="224">
        <f>O295*H295</f>
        <v>0</v>
      </c>
      <c r="Q295" s="224">
        <v>0.0050000000000000001</v>
      </c>
      <c r="R295" s="224">
        <f>Q295*H295</f>
        <v>0.0050000000000000001</v>
      </c>
      <c r="S295" s="224">
        <v>0</v>
      </c>
      <c r="T295" s="225">
        <f>S295*H295</f>
        <v>0</v>
      </c>
      <c r="U295" s="40"/>
      <c r="V295" s="40"/>
      <c r="W295" s="40"/>
      <c r="X295" s="40"/>
      <c r="Y295" s="40"/>
      <c r="Z295" s="40"/>
      <c r="AA295" s="40"/>
      <c r="AB295" s="40"/>
      <c r="AC295" s="40"/>
      <c r="AD295" s="40"/>
      <c r="AE295" s="40"/>
      <c r="AR295" s="226" t="s">
        <v>373</v>
      </c>
      <c r="AT295" s="226" t="s">
        <v>298</v>
      </c>
      <c r="AU295" s="226" t="s">
        <v>81</v>
      </c>
      <c r="AY295" s="19" t="s">
        <v>295</v>
      </c>
      <c r="BE295" s="227">
        <f>IF(N295="základní",J295,0)</f>
        <v>0</v>
      </c>
      <c r="BF295" s="227">
        <f>IF(N295="snížená",J295,0)</f>
        <v>0</v>
      </c>
      <c r="BG295" s="227">
        <f>IF(N295="zákl. přenesená",J295,0)</f>
        <v>0</v>
      </c>
      <c r="BH295" s="227">
        <f>IF(N295="sníž. přenesená",J295,0)</f>
        <v>0</v>
      </c>
      <c r="BI295" s="227">
        <f>IF(N295="nulová",J295,0)</f>
        <v>0</v>
      </c>
      <c r="BJ295" s="19" t="s">
        <v>79</v>
      </c>
      <c r="BK295" s="227">
        <f>ROUND(I295*H295,2)</f>
        <v>0</v>
      </c>
      <c r="BL295" s="19" t="s">
        <v>373</v>
      </c>
      <c r="BM295" s="226" t="s">
        <v>2892</v>
      </c>
    </row>
    <row r="296" s="2" customFormat="1" ht="24.15" customHeight="1">
      <c r="A296" s="40"/>
      <c r="B296" s="41"/>
      <c r="C296" s="215" t="s">
        <v>1114</v>
      </c>
      <c r="D296" s="215" t="s">
        <v>298</v>
      </c>
      <c r="E296" s="216" t="s">
        <v>1078</v>
      </c>
      <c r="F296" s="217" t="s">
        <v>1079</v>
      </c>
      <c r="G296" s="218" t="s">
        <v>459</v>
      </c>
      <c r="H296" s="219">
        <v>1</v>
      </c>
      <c r="I296" s="220"/>
      <c r="J296" s="221">
        <f>ROUND(I296*H296,2)</f>
        <v>0</v>
      </c>
      <c r="K296" s="217" t="s">
        <v>523</v>
      </c>
      <c r="L296" s="46"/>
      <c r="M296" s="222" t="s">
        <v>21</v>
      </c>
      <c r="N296" s="223" t="s">
        <v>43</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373</v>
      </c>
      <c r="AT296" s="226" t="s">
        <v>298</v>
      </c>
      <c r="AU296" s="226" t="s">
        <v>81</v>
      </c>
      <c r="AY296" s="19" t="s">
        <v>295</v>
      </c>
      <c r="BE296" s="227">
        <f>IF(N296="základní",J296,0)</f>
        <v>0</v>
      </c>
      <c r="BF296" s="227">
        <f>IF(N296="snížená",J296,0)</f>
        <v>0</v>
      </c>
      <c r="BG296" s="227">
        <f>IF(N296="zákl. přenesená",J296,0)</f>
        <v>0</v>
      </c>
      <c r="BH296" s="227">
        <f>IF(N296="sníž. přenesená",J296,0)</f>
        <v>0</v>
      </c>
      <c r="BI296" s="227">
        <f>IF(N296="nulová",J296,0)</f>
        <v>0</v>
      </c>
      <c r="BJ296" s="19" t="s">
        <v>79</v>
      </c>
      <c r="BK296" s="227">
        <f>ROUND(I296*H296,2)</f>
        <v>0</v>
      </c>
      <c r="BL296" s="19" t="s">
        <v>373</v>
      </c>
      <c r="BM296" s="226" t="s">
        <v>2893</v>
      </c>
    </row>
    <row r="297" s="14" customFormat="1">
      <c r="A297" s="14"/>
      <c r="B297" s="244"/>
      <c r="C297" s="245"/>
      <c r="D297" s="235" t="s">
        <v>307</v>
      </c>
      <c r="E297" s="246" t="s">
        <v>21</v>
      </c>
      <c r="F297" s="247" t="s">
        <v>1082</v>
      </c>
      <c r="G297" s="245"/>
      <c r="H297" s="248">
        <v>1</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307</v>
      </c>
      <c r="AU297" s="254" t="s">
        <v>81</v>
      </c>
      <c r="AV297" s="14" t="s">
        <v>81</v>
      </c>
      <c r="AW297" s="14" t="s">
        <v>33</v>
      </c>
      <c r="AX297" s="14" t="s">
        <v>72</v>
      </c>
      <c r="AY297" s="254" t="s">
        <v>295</v>
      </c>
    </row>
    <row r="298" s="15" customFormat="1">
      <c r="A298" s="15"/>
      <c r="B298" s="255"/>
      <c r="C298" s="256"/>
      <c r="D298" s="235" t="s">
        <v>307</v>
      </c>
      <c r="E298" s="257" t="s">
        <v>21</v>
      </c>
      <c r="F298" s="258" t="s">
        <v>312</v>
      </c>
      <c r="G298" s="256"/>
      <c r="H298" s="259">
        <v>1</v>
      </c>
      <c r="I298" s="260"/>
      <c r="J298" s="256"/>
      <c r="K298" s="256"/>
      <c r="L298" s="261"/>
      <c r="M298" s="262"/>
      <c r="N298" s="263"/>
      <c r="O298" s="263"/>
      <c r="P298" s="263"/>
      <c r="Q298" s="263"/>
      <c r="R298" s="263"/>
      <c r="S298" s="263"/>
      <c r="T298" s="264"/>
      <c r="U298" s="15"/>
      <c r="V298" s="15"/>
      <c r="W298" s="15"/>
      <c r="X298" s="15"/>
      <c r="Y298" s="15"/>
      <c r="Z298" s="15"/>
      <c r="AA298" s="15"/>
      <c r="AB298" s="15"/>
      <c r="AC298" s="15"/>
      <c r="AD298" s="15"/>
      <c r="AE298" s="15"/>
      <c r="AT298" s="265" t="s">
        <v>307</v>
      </c>
      <c r="AU298" s="265" t="s">
        <v>81</v>
      </c>
      <c r="AV298" s="15" t="s">
        <v>303</v>
      </c>
      <c r="AW298" s="15" t="s">
        <v>33</v>
      </c>
      <c r="AX298" s="15" t="s">
        <v>79</v>
      </c>
      <c r="AY298" s="265" t="s">
        <v>295</v>
      </c>
    </row>
    <row r="299" s="2" customFormat="1" ht="24.15" customHeight="1">
      <c r="A299" s="40"/>
      <c r="B299" s="41"/>
      <c r="C299" s="286" t="s">
        <v>1119</v>
      </c>
      <c r="D299" s="286" t="s">
        <v>947</v>
      </c>
      <c r="E299" s="287" t="s">
        <v>1084</v>
      </c>
      <c r="F299" s="288" t="s">
        <v>1085</v>
      </c>
      <c r="G299" s="289" t="s">
        <v>459</v>
      </c>
      <c r="H299" s="290">
        <v>1</v>
      </c>
      <c r="I299" s="291"/>
      <c r="J299" s="292">
        <f>ROUND(I299*H299,2)</f>
        <v>0</v>
      </c>
      <c r="K299" s="288" t="s">
        <v>302</v>
      </c>
      <c r="L299" s="293"/>
      <c r="M299" s="294" t="s">
        <v>21</v>
      </c>
      <c r="N299" s="295" t="s">
        <v>43</v>
      </c>
      <c r="O299" s="86"/>
      <c r="P299" s="224">
        <f>O299*H299</f>
        <v>0</v>
      </c>
      <c r="Q299" s="224">
        <v>0.00123</v>
      </c>
      <c r="R299" s="224">
        <f>Q299*H299</f>
        <v>0.00123</v>
      </c>
      <c r="S299" s="224">
        <v>0</v>
      </c>
      <c r="T299" s="225">
        <f>S299*H299</f>
        <v>0</v>
      </c>
      <c r="U299" s="40"/>
      <c r="V299" s="40"/>
      <c r="W299" s="40"/>
      <c r="X299" s="40"/>
      <c r="Y299" s="40"/>
      <c r="Z299" s="40"/>
      <c r="AA299" s="40"/>
      <c r="AB299" s="40"/>
      <c r="AC299" s="40"/>
      <c r="AD299" s="40"/>
      <c r="AE299" s="40"/>
      <c r="AR299" s="226" t="s">
        <v>997</v>
      </c>
      <c r="AT299" s="226" t="s">
        <v>947</v>
      </c>
      <c r="AU299" s="226" t="s">
        <v>81</v>
      </c>
      <c r="AY299" s="19" t="s">
        <v>295</v>
      </c>
      <c r="BE299" s="227">
        <f>IF(N299="základní",J299,0)</f>
        <v>0</v>
      </c>
      <c r="BF299" s="227">
        <f>IF(N299="snížená",J299,0)</f>
        <v>0</v>
      </c>
      <c r="BG299" s="227">
        <f>IF(N299="zákl. přenesená",J299,0)</f>
        <v>0</v>
      </c>
      <c r="BH299" s="227">
        <f>IF(N299="sníž. přenesená",J299,0)</f>
        <v>0</v>
      </c>
      <c r="BI299" s="227">
        <f>IF(N299="nulová",J299,0)</f>
        <v>0</v>
      </c>
      <c r="BJ299" s="19" t="s">
        <v>79</v>
      </c>
      <c r="BK299" s="227">
        <f>ROUND(I299*H299,2)</f>
        <v>0</v>
      </c>
      <c r="BL299" s="19" t="s">
        <v>373</v>
      </c>
      <c r="BM299" s="226" t="s">
        <v>2894</v>
      </c>
    </row>
    <row r="300" s="2" customFormat="1" ht="49.05" customHeight="1">
      <c r="A300" s="40"/>
      <c r="B300" s="41"/>
      <c r="C300" s="215" t="s">
        <v>1124</v>
      </c>
      <c r="D300" s="215" t="s">
        <v>298</v>
      </c>
      <c r="E300" s="216" t="s">
        <v>1088</v>
      </c>
      <c r="F300" s="217" t="s">
        <v>1089</v>
      </c>
      <c r="G300" s="218" t="s">
        <v>348</v>
      </c>
      <c r="H300" s="219">
        <v>0.072999999999999995</v>
      </c>
      <c r="I300" s="220"/>
      <c r="J300" s="221">
        <f>ROUND(I300*H300,2)</f>
        <v>0</v>
      </c>
      <c r="K300" s="217" t="s">
        <v>302</v>
      </c>
      <c r="L300" s="46"/>
      <c r="M300" s="222" t="s">
        <v>21</v>
      </c>
      <c r="N300" s="223" t="s">
        <v>43</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373</v>
      </c>
      <c r="AT300" s="226" t="s">
        <v>298</v>
      </c>
      <c r="AU300" s="226" t="s">
        <v>81</v>
      </c>
      <c r="AY300" s="19" t="s">
        <v>295</v>
      </c>
      <c r="BE300" s="227">
        <f>IF(N300="základní",J300,0)</f>
        <v>0</v>
      </c>
      <c r="BF300" s="227">
        <f>IF(N300="snížená",J300,0)</f>
        <v>0</v>
      </c>
      <c r="BG300" s="227">
        <f>IF(N300="zákl. přenesená",J300,0)</f>
        <v>0</v>
      </c>
      <c r="BH300" s="227">
        <f>IF(N300="sníž. přenesená",J300,0)</f>
        <v>0</v>
      </c>
      <c r="BI300" s="227">
        <f>IF(N300="nulová",J300,0)</f>
        <v>0</v>
      </c>
      <c r="BJ300" s="19" t="s">
        <v>79</v>
      </c>
      <c r="BK300" s="227">
        <f>ROUND(I300*H300,2)</f>
        <v>0</v>
      </c>
      <c r="BL300" s="19" t="s">
        <v>373</v>
      </c>
      <c r="BM300" s="226" t="s">
        <v>2895</v>
      </c>
    </row>
    <row r="301" s="2" customFormat="1">
      <c r="A301" s="40"/>
      <c r="B301" s="41"/>
      <c r="C301" s="42"/>
      <c r="D301" s="228" t="s">
        <v>305</v>
      </c>
      <c r="E301" s="42"/>
      <c r="F301" s="229" t="s">
        <v>1091</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305</v>
      </c>
      <c r="AU301" s="19" t="s">
        <v>81</v>
      </c>
    </row>
    <row r="302" s="12" customFormat="1" ht="22.8" customHeight="1">
      <c r="A302" s="12"/>
      <c r="B302" s="199"/>
      <c r="C302" s="200"/>
      <c r="D302" s="201" t="s">
        <v>71</v>
      </c>
      <c r="E302" s="213" t="s">
        <v>732</v>
      </c>
      <c r="F302" s="213" t="s">
        <v>733</v>
      </c>
      <c r="G302" s="200"/>
      <c r="H302" s="200"/>
      <c r="I302" s="203"/>
      <c r="J302" s="214">
        <f>BK302</f>
        <v>0</v>
      </c>
      <c r="K302" s="200"/>
      <c r="L302" s="205"/>
      <c r="M302" s="206"/>
      <c r="N302" s="207"/>
      <c r="O302" s="207"/>
      <c r="P302" s="208">
        <f>SUM(P303:P305)</f>
        <v>0</v>
      </c>
      <c r="Q302" s="207"/>
      <c r="R302" s="208">
        <f>SUM(R303:R305)</f>
        <v>0.10000000000000001</v>
      </c>
      <c r="S302" s="207"/>
      <c r="T302" s="209">
        <f>SUM(T303:T305)</f>
        <v>0</v>
      </c>
      <c r="U302" s="12"/>
      <c r="V302" s="12"/>
      <c r="W302" s="12"/>
      <c r="X302" s="12"/>
      <c r="Y302" s="12"/>
      <c r="Z302" s="12"/>
      <c r="AA302" s="12"/>
      <c r="AB302" s="12"/>
      <c r="AC302" s="12"/>
      <c r="AD302" s="12"/>
      <c r="AE302" s="12"/>
      <c r="AR302" s="210" t="s">
        <v>81</v>
      </c>
      <c r="AT302" s="211" t="s">
        <v>71</v>
      </c>
      <c r="AU302" s="211" t="s">
        <v>79</v>
      </c>
      <c r="AY302" s="210" t="s">
        <v>295</v>
      </c>
      <c r="BK302" s="212">
        <f>SUM(BK303:BK305)</f>
        <v>0</v>
      </c>
    </row>
    <row r="303" s="2" customFormat="1" ht="37.8" customHeight="1">
      <c r="A303" s="40"/>
      <c r="B303" s="41"/>
      <c r="C303" s="215" t="s">
        <v>1129</v>
      </c>
      <c r="D303" s="215" t="s">
        <v>298</v>
      </c>
      <c r="E303" s="216" t="s">
        <v>2461</v>
      </c>
      <c r="F303" s="217" t="s">
        <v>2462</v>
      </c>
      <c r="G303" s="218" t="s">
        <v>459</v>
      </c>
      <c r="H303" s="219">
        <v>1</v>
      </c>
      <c r="I303" s="220"/>
      <c r="J303" s="221">
        <f>ROUND(I303*H303,2)</f>
        <v>0</v>
      </c>
      <c r="K303" s="217" t="s">
        <v>523</v>
      </c>
      <c r="L303" s="46"/>
      <c r="M303" s="222" t="s">
        <v>21</v>
      </c>
      <c r="N303" s="223" t="s">
        <v>43</v>
      </c>
      <c r="O303" s="86"/>
      <c r="P303" s="224">
        <f>O303*H303</f>
        <v>0</v>
      </c>
      <c r="Q303" s="224">
        <v>0.10000000000000001</v>
      </c>
      <c r="R303" s="224">
        <f>Q303*H303</f>
        <v>0.10000000000000001</v>
      </c>
      <c r="S303" s="224">
        <v>0</v>
      </c>
      <c r="T303" s="225">
        <f>S303*H303</f>
        <v>0</v>
      </c>
      <c r="U303" s="40"/>
      <c r="V303" s="40"/>
      <c r="W303" s="40"/>
      <c r="X303" s="40"/>
      <c r="Y303" s="40"/>
      <c r="Z303" s="40"/>
      <c r="AA303" s="40"/>
      <c r="AB303" s="40"/>
      <c r="AC303" s="40"/>
      <c r="AD303" s="40"/>
      <c r="AE303" s="40"/>
      <c r="AR303" s="226" t="s">
        <v>373</v>
      </c>
      <c r="AT303" s="226" t="s">
        <v>298</v>
      </c>
      <c r="AU303" s="226" t="s">
        <v>81</v>
      </c>
      <c r="AY303" s="19" t="s">
        <v>295</v>
      </c>
      <c r="BE303" s="227">
        <f>IF(N303="základní",J303,0)</f>
        <v>0</v>
      </c>
      <c r="BF303" s="227">
        <f>IF(N303="snížená",J303,0)</f>
        <v>0</v>
      </c>
      <c r="BG303" s="227">
        <f>IF(N303="zákl. přenesená",J303,0)</f>
        <v>0</v>
      </c>
      <c r="BH303" s="227">
        <f>IF(N303="sníž. přenesená",J303,0)</f>
        <v>0</v>
      </c>
      <c r="BI303" s="227">
        <f>IF(N303="nulová",J303,0)</f>
        <v>0</v>
      </c>
      <c r="BJ303" s="19" t="s">
        <v>79</v>
      </c>
      <c r="BK303" s="227">
        <f>ROUND(I303*H303,2)</f>
        <v>0</v>
      </c>
      <c r="BL303" s="19" t="s">
        <v>373</v>
      </c>
      <c r="BM303" s="226" t="s">
        <v>2896</v>
      </c>
    </row>
    <row r="304" s="2" customFormat="1" ht="49.05" customHeight="1">
      <c r="A304" s="40"/>
      <c r="B304" s="41"/>
      <c r="C304" s="215" t="s">
        <v>863</v>
      </c>
      <c r="D304" s="215" t="s">
        <v>298</v>
      </c>
      <c r="E304" s="216" t="s">
        <v>2464</v>
      </c>
      <c r="F304" s="217" t="s">
        <v>2465</v>
      </c>
      <c r="G304" s="218" t="s">
        <v>348</v>
      </c>
      <c r="H304" s="219">
        <v>0.10000000000000001</v>
      </c>
      <c r="I304" s="220"/>
      <c r="J304" s="221">
        <f>ROUND(I304*H304,2)</f>
        <v>0</v>
      </c>
      <c r="K304" s="217" t="s">
        <v>302</v>
      </c>
      <c r="L304" s="46"/>
      <c r="M304" s="222" t="s">
        <v>21</v>
      </c>
      <c r="N304" s="223" t="s">
        <v>43</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373</v>
      </c>
      <c r="AT304" s="226" t="s">
        <v>298</v>
      </c>
      <c r="AU304" s="226" t="s">
        <v>81</v>
      </c>
      <c r="AY304" s="19" t="s">
        <v>295</v>
      </c>
      <c r="BE304" s="227">
        <f>IF(N304="základní",J304,0)</f>
        <v>0</v>
      </c>
      <c r="BF304" s="227">
        <f>IF(N304="snížená",J304,0)</f>
        <v>0</v>
      </c>
      <c r="BG304" s="227">
        <f>IF(N304="zákl. přenesená",J304,0)</f>
        <v>0</v>
      </c>
      <c r="BH304" s="227">
        <f>IF(N304="sníž. přenesená",J304,0)</f>
        <v>0</v>
      </c>
      <c r="BI304" s="227">
        <f>IF(N304="nulová",J304,0)</f>
        <v>0</v>
      </c>
      <c r="BJ304" s="19" t="s">
        <v>79</v>
      </c>
      <c r="BK304" s="227">
        <f>ROUND(I304*H304,2)</f>
        <v>0</v>
      </c>
      <c r="BL304" s="19" t="s">
        <v>373</v>
      </c>
      <c r="BM304" s="226" t="s">
        <v>2897</v>
      </c>
    </row>
    <row r="305" s="2" customFormat="1">
      <c r="A305" s="40"/>
      <c r="B305" s="41"/>
      <c r="C305" s="42"/>
      <c r="D305" s="228" t="s">
        <v>305</v>
      </c>
      <c r="E305" s="42"/>
      <c r="F305" s="229" t="s">
        <v>2467</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305</v>
      </c>
      <c r="AU305" s="19" t="s">
        <v>81</v>
      </c>
    </row>
    <row r="306" s="12" customFormat="1" ht="22.8" customHeight="1">
      <c r="A306" s="12"/>
      <c r="B306" s="199"/>
      <c r="C306" s="200"/>
      <c r="D306" s="201" t="s">
        <v>71</v>
      </c>
      <c r="E306" s="213" t="s">
        <v>536</v>
      </c>
      <c r="F306" s="213" t="s">
        <v>537</v>
      </c>
      <c r="G306" s="200"/>
      <c r="H306" s="200"/>
      <c r="I306" s="203"/>
      <c r="J306" s="214">
        <f>BK306</f>
        <v>0</v>
      </c>
      <c r="K306" s="200"/>
      <c r="L306" s="205"/>
      <c r="M306" s="206"/>
      <c r="N306" s="207"/>
      <c r="O306" s="207"/>
      <c r="P306" s="208">
        <f>SUM(P307:P328)</f>
        <v>0</v>
      </c>
      <c r="Q306" s="207"/>
      <c r="R306" s="208">
        <f>SUM(R307:R328)</f>
        <v>0.085996800000000012</v>
      </c>
      <c r="S306" s="207"/>
      <c r="T306" s="209">
        <f>SUM(T307:T328)</f>
        <v>0</v>
      </c>
      <c r="U306" s="12"/>
      <c r="V306" s="12"/>
      <c r="W306" s="12"/>
      <c r="X306" s="12"/>
      <c r="Y306" s="12"/>
      <c r="Z306" s="12"/>
      <c r="AA306" s="12"/>
      <c r="AB306" s="12"/>
      <c r="AC306" s="12"/>
      <c r="AD306" s="12"/>
      <c r="AE306" s="12"/>
      <c r="AR306" s="210" t="s">
        <v>81</v>
      </c>
      <c r="AT306" s="211" t="s">
        <v>71</v>
      </c>
      <c r="AU306" s="211" t="s">
        <v>79</v>
      </c>
      <c r="AY306" s="210" t="s">
        <v>295</v>
      </c>
      <c r="BK306" s="212">
        <f>SUM(BK307:BK328)</f>
        <v>0</v>
      </c>
    </row>
    <row r="307" s="2" customFormat="1" ht="24.15" customHeight="1">
      <c r="A307" s="40"/>
      <c r="B307" s="41"/>
      <c r="C307" s="215" t="s">
        <v>1137</v>
      </c>
      <c r="D307" s="215" t="s">
        <v>298</v>
      </c>
      <c r="E307" s="216" t="s">
        <v>1502</v>
      </c>
      <c r="F307" s="217" t="s">
        <v>1503</v>
      </c>
      <c r="G307" s="218" t="s">
        <v>301</v>
      </c>
      <c r="H307" s="219">
        <v>2.8799999999999999</v>
      </c>
      <c r="I307" s="220"/>
      <c r="J307" s="221">
        <f>ROUND(I307*H307,2)</f>
        <v>0</v>
      </c>
      <c r="K307" s="217" t="s">
        <v>302</v>
      </c>
      <c r="L307" s="46"/>
      <c r="M307" s="222" t="s">
        <v>21</v>
      </c>
      <c r="N307" s="223" t="s">
        <v>43</v>
      </c>
      <c r="O307" s="86"/>
      <c r="P307" s="224">
        <f>O307*H307</f>
        <v>0</v>
      </c>
      <c r="Q307" s="224">
        <v>0.00029999999999999997</v>
      </c>
      <c r="R307" s="224">
        <f>Q307*H307</f>
        <v>0.00086399999999999986</v>
      </c>
      <c r="S307" s="224">
        <v>0</v>
      </c>
      <c r="T307" s="225">
        <f>S307*H307</f>
        <v>0</v>
      </c>
      <c r="U307" s="40"/>
      <c r="V307" s="40"/>
      <c r="W307" s="40"/>
      <c r="X307" s="40"/>
      <c r="Y307" s="40"/>
      <c r="Z307" s="40"/>
      <c r="AA307" s="40"/>
      <c r="AB307" s="40"/>
      <c r="AC307" s="40"/>
      <c r="AD307" s="40"/>
      <c r="AE307" s="40"/>
      <c r="AR307" s="226" t="s">
        <v>373</v>
      </c>
      <c r="AT307" s="226" t="s">
        <v>298</v>
      </c>
      <c r="AU307" s="226" t="s">
        <v>81</v>
      </c>
      <c r="AY307" s="19" t="s">
        <v>295</v>
      </c>
      <c r="BE307" s="227">
        <f>IF(N307="základní",J307,0)</f>
        <v>0</v>
      </c>
      <c r="BF307" s="227">
        <f>IF(N307="snížená",J307,0)</f>
        <v>0</v>
      </c>
      <c r="BG307" s="227">
        <f>IF(N307="zákl. přenesená",J307,0)</f>
        <v>0</v>
      </c>
      <c r="BH307" s="227">
        <f>IF(N307="sníž. přenesená",J307,0)</f>
        <v>0</v>
      </c>
      <c r="BI307" s="227">
        <f>IF(N307="nulová",J307,0)</f>
        <v>0</v>
      </c>
      <c r="BJ307" s="19" t="s">
        <v>79</v>
      </c>
      <c r="BK307" s="227">
        <f>ROUND(I307*H307,2)</f>
        <v>0</v>
      </c>
      <c r="BL307" s="19" t="s">
        <v>373</v>
      </c>
      <c r="BM307" s="226" t="s">
        <v>2898</v>
      </c>
    </row>
    <row r="308" s="2" customFormat="1">
      <c r="A308" s="40"/>
      <c r="B308" s="41"/>
      <c r="C308" s="42"/>
      <c r="D308" s="228" t="s">
        <v>305</v>
      </c>
      <c r="E308" s="42"/>
      <c r="F308" s="229" t="s">
        <v>1505</v>
      </c>
      <c r="G308" s="42"/>
      <c r="H308" s="42"/>
      <c r="I308" s="230"/>
      <c r="J308" s="42"/>
      <c r="K308" s="42"/>
      <c r="L308" s="46"/>
      <c r="M308" s="231"/>
      <c r="N308" s="232"/>
      <c r="O308" s="86"/>
      <c r="P308" s="86"/>
      <c r="Q308" s="86"/>
      <c r="R308" s="86"/>
      <c r="S308" s="86"/>
      <c r="T308" s="87"/>
      <c r="U308" s="40"/>
      <c r="V308" s="40"/>
      <c r="W308" s="40"/>
      <c r="X308" s="40"/>
      <c r="Y308" s="40"/>
      <c r="Z308" s="40"/>
      <c r="AA308" s="40"/>
      <c r="AB308" s="40"/>
      <c r="AC308" s="40"/>
      <c r="AD308" s="40"/>
      <c r="AE308" s="40"/>
      <c r="AT308" s="19" t="s">
        <v>305</v>
      </c>
      <c r="AU308" s="19" t="s">
        <v>81</v>
      </c>
    </row>
    <row r="309" s="14" customFormat="1">
      <c r="A309" s="14"/>
      <c r="B309" s="244"/>
      <c r="C309" s="245"/>
      <c r="D309" s="235" t="s">
        <v>307</v>
      </c>
      <c r="E309" s="246" t="s">
        <v>21</v>
      </c>
      <c r="F309" s="247" t="s">
        <v>2367</v>
      </c>
      <c r="G309" s="245"/>
      <c r="H309" s="248">
        <v>2.8799999999999999</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307</v>
      </c>
      <c r="AU309" s="254" t="s">
        <v>81</v>
      </c>
      <c r="AV309" s="14" t="s">
        <v>81</v>
      </c>
      <c r="AW309" s="14" t="s">
        <v>33</v>
      </c>
      <c r="AX309" s="14" t="s">
        <v>72</v>
      </c>
      <c r="AY309" s="254" t="s">
        <v>295</v>
      </c>
    </row>
    <row r="310" s="15" customFormat="1">
      <c r="A310" s="15"/>
      <c r="B310" s="255"/>
      <c r="C310" s="256"/>
      <c r="D310" s="235" t="s">
        <v>307</v>
      </c>
      <c r="E310" s="257" t="s">
        <v>21</v>
      </c>
      <c r="F310" s="258" t="s">
        <v>312</v>
      </c>
      <c r="G310" s="256"/>
      <c r="H310" s="259">
        <v>2.8799999999999999</v>
      </c>
      <c r="I310" s="260"/>
      <c r="J310" s="256"/>
      <c r="K310" s="256"/>
      <c r="L310" s="261"/>
      <c r="M310" s="262"/>
      <c r="N310" s="263"/>
      <c r="O310" s="263"/>
      <c r="P310" s="263"/>
      <c r="Q310" s="263"/>
      <c r="R310" s="263"/>
      <c r="S310" s="263"/>
      <c r="T310" s="264"/>
      <c r="U310" s="15"/>
      <c r="V310" s="15"/>
      <c r="W310" s="15"/>
      <c r="X310" s="15"/>
      <c r="Y310" s="15"/>
      <c r="Z310" s="15"/>
      <c r="AA310" s="15"/>
      <c r="AB310" s="15"/>
      <c r="AC310" s="15"/>
      <c r="AD310" s="15"/>
      <c r="AE310" s="15"/>
      <c r="AT310" s="265" t="s">
        <v>307</v>
      </c>
      <c r="AU310" s="265" t="s">
        <v>81</v>
      </c>
      <c r="AV310" s="15" t="s">
        <v>303</v>
      </c>
      <c r="AW310" s="15" t="s">
        <v>33</v>
      </c>
      <c r="AX310" s="15" t="s">
        <v>79</v>
      </c>
      <c r="AY310" s="265" t="s">
        <v>295</v>
      </c>
    </row>
    <row r="311" s="2" customFormat="1" ht="49.05" customHeight="1">
      <c r="A311" s="40"/>
      <c r="B311" s="41"/>
      <c r="C311" s="215" t="s">
        <v>1144</v>
      </c>
      <c r="D311" s="215" t="s">
        <v>298</v>
      </c>
      <c r="E311" s="216" t="s">
        <v>1517</v>
      </c>
      <c r="F311" s="217" t="s">
        <v>1518</v>
      </c>
      <c r="G311" s="218" t="s">
        <v>301</v>
      </c>
      <c r="H311" s="219">
        <v>2.8799999999999999</v>
      </c>
      <c r="I311" s="220"/>
      <c r="J311" s="221">
        <f>ROUND(I311*H311,2)</f>
        <v>0</v>
      </c>
      <c r="K311" s="217" t="s">
        <v>302</v>
      </c>
      <c r="L311" s="46"/>
      <c r="M311" s="222" t="s">
        <v>21</v>
      </c>
      <c r="N311" s="223" t="s">
        <v>43</v>
      </c>
      <c r="O311" s="86"/>
      <c r="P311" s="224">
        <f>O311*H311</f>
        <v>0</v>
      </c>
      <c r="Q311" s="224">
        <v>0.0068900000000000003</v>
      </c>
      <c r="R311" s="224">
        <f>Q311*H311</f>
        <v>0.019843200000000002</v>
      </c>
      <c r="S311" s="224">
        <v>0</v>
      </c>
      <c r="T311" s="225">
        <f>S311*H311</f>
        <v>0</v>
      </c>
      <c r="U311" s="40"/>
      <c r="V311" s="40"/>
      <c r="W311" s="40"/>
      <c r="X311" s="40"/>
      <c r="Y311" s="40"/>
      <c r="Z311" s="40"/>
      <c r="AA311" s="40"/>
      <c r="AB311" s="40"/>
      <c r="AC311" s="40"/>
      <c r="AD311" s="40"/>
      <c r="AE311" s="40"/>
      <c r="AR311" s="226" t="s">
        <v>373</v>
      </c>
      <c r="AT311" s="226" t="s">
        <v>298</v>
      </c>
      <c r="AU311" s="226" t="s">
        <v>81</v>
      </c>
      <c r="AY311" s="19" t="s">
        <v>295</v>
      </c>
      <c r="BE311" s="227">
        <f>IF(N311="základní",J311,0)</f>
        <v>0</v>
      </c>
      <c r="BF311" s="227">
        <f>IF(N311="snížená",J311,0)</f>
        <v>0</v>
      </c>
      <c r="BG311" s="227">
        <f>IF(N311="zákl. přenesená",J311,0)</f>
        <v>0</v>
      </c>
      <c r="BH311" s="227">
        <f>IF(N311="sníž. přenesená",J311,0)</f>
        <v>0</v>
      </c>
      <c r="BI311" s="227">
        <f>IF(N311="nulová",J311,0)</f>
        <v>0</v>
      </c>
      <c r="BJ311" s="19" t="s">
        <v>79</v>
      </c>
      <c r="BK311" s="227">
        <f>ROUND(I311*H311,2)</f>
        <v>0</v>
      </c>
      <c r="BL311" s="19" t="s">
        <v>373</v>
      </c>
      <c r="BM311" s="226" t="s">
        <v>2899</v>
      </c>
    </row>
    <row r="312" s="2" customFormat="1">
      <c r="A312" s="40"/>
      <c r="B312" s="41"/>
      <c r="C312" s="42"/>
      <c r="D312" s="228" t="s">
        <v>305</v>
      </c>
      <c r="E312" s="42"/>
      <c r="F312" s="229" t="s">
        <v>1520</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305</v>
      </c>
      <c r="AU312" s="19" t="s">
        <v>81</v>
      </c>
    </row>
    <row r="313" s="14" customFormat="1">
      <c r="A313" s="14"/>
      <c r="B313" s="244"/>
      <c r="C313" s="245"/>
      <c r="D313" s="235" t="s">
        <v>307</v>
      </c>
      <c r="E313" s="246" t="s">
        <v>21</v>
      </c>
      <c r="F313" s="247" t="s">
        <v>2367</v>
      </c>
      <c r="G313" s="245"/>
      <c r="H313" s="248">
        <v>2.8799999999999999</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307</v>
      </c>
      <c r="AU313" s="254" t="s">
        <v>81</v>
      </c>
      <c r="AV313" s="14" t="s">
        <v>81</v>
      </c>
      <c r="AW313" s="14" t="s">
        <v>33</v>
      </c>
      <c r="AX313" s="14" t="s">
        <v>72</v>
      </c>
      <c r="AY313" s="254" t="s">
        <v>295</v>
      </c>
    </row>
    <row r="314" s="15" customFormat="1">
      <c r="A314" s="15"/>
      <c r="B314" s="255"/>
      <c r="C314" s="256"/>
      <c r="D314" s="235" t="s">
        <v>307</v>
      </c>
      <c r="E314" s="257" t="s">
        <v>21</v>
      </c>
      <c r="F314" s="258" t="s">
        <v>312</v>
      </c>
      <c r="G314" s="256"/>
      <c r="H314" s="259">
        <v>2.8799999999999999</v>
      </c>
      <c r="I314" s="260"/>
      <c r="J314" s="256"/>
      <c r="K314" s="256"/>
      <c r="L314" s="261"/>
      <c r="M314" s="262"/>
      <c r="N314" s="263"/>
      <c r="O314" s="263"/>
      <c r="P314" s="263"/>
      <c r="Q314" s="263"/>
      <c r="R314" s="263"/>
      <c r="S314" s="263"/>
      <c r="T314" s="264"/>
      <c r="U314" s="15"/>
      <c r="V314" s="15"/>
      <c r="W314" s="15"/>
      <c r="X314" s="15"/>
      <c r="Y314" s="15"/>
      <c r="Z314" s="15"/>
      <c r="AA314" s="15"/>
      <c r="AB314" s="15"/>
      <c r="AC314" s="15"/>
      <c r="AD314" s="15"/>
      <c r="AE314" s="15"/>
      <c r="AT314" s="265" t="s">
        <v>307</v>
      </c>
      <c r="AU314" s="265" t="s">
        <v>81</v>
      </c>
      <c r="AV314" s="15" t="s">
        <v>303</v>
      </c>
      <c r="AW314" s="15" t="s">
        <v>33</v>
      </c>
      <c r="AX314" s="15" t="s">
        <v>79</v>
      </c>
      <c r="AY314" s="265" t="s">
        <v>295</v>
      </c>
    </row>
    <row r="315" s="2" customFormat="1" ht="24.15" customHeight="1">
      <c r="A315" s="40"/>
      <c r="B315" s="41"/>
      <c r="C315" s="286" t="s">
        <v>1516</v>
      </c>
      <c r="D315" s="286" t="s">
        <v>947</v>
      </c>
      <c r="E315" s="287" t="s">
        <v>1529</v>
      </c>
      <c r="F315" s="288" t="s">
        <v>1530</v>
      </c>
      <c r="G315" s="289" t="s">
        <v>301</v>
      </c>
      <c r="H315" s="290">
        <v>3.1680000000000001</v>
      </c>
      <c r="I315" s="291"/>
      <c r="J315" s="292">
        <f>ROUND(I315*H315,2)</f>
        <v>0</v>
      </c>
      <c r="K315" s="288" t="s">
        <v>523</v>
      </c>
      <c r="L315" s="293"/>
      <c r="M315" s="294" t="s">
        <v>21</v>
      </c>
      <c r="N315" s="295" t="s">
        <v>43</v>
      </c>
      <c r="O315" s="86"/>
      <c r="P315" s="224">
        <f>O315*H315</f>
        <v>0</v>
      </c>
      <c r="Q315" s="224">
        <v>0.019199999999999998</v>
      </c>
      <c r="R315" s="224">
        <f>Q315*H315</f>
        <v>0.0608256</v>
      </c>
      <c r="S315" s="224">
        <v>0</v>
      </c>
      <c r="T315" s="225">
        <f>S315*H315</f>
        <v>0</v>
      </c>
      <c r="U315" s="40"/>
      <c r="V315" s="40"/>
      <c r="W315" s="40"/>
      <c r="X315" s="40"/>
      <c r="Y315" s="40"/>
      <c r="Z315" s="40"/>
      <c r="AA315" s="40"/>
      <c r="AB315" s="40"/>
      <c r="AC315" s="40"/>
      <c r="AD315" s="40"/>
      <c r="AE315" s="40"/>
      <c r="AR315" s="226" t="s">
        <v>997</v>
      </c>
      <c r="AT315" s="226" t="s">
        <v>947</v>
      </c>
      <c r="AU315" s="226" t="s">
        <v>81</v>
      </c>
      <c r="AY315" s="19" t="s">
        <v>295</v>
      </c>
      <c r="BE315" s="227">
        <f>IF(N315="základní",J315,0)</f>
        <v>0</v>
      </c>
      <c r="BF315" s="227">
        <f>IF(N315="snížená",J315,0)</f>
        <v>0</v>
      </c>
      <c r="BG315" s="227">
        <f>IF(N315="zákl. přenesená",J315,0)</f>
        <v>0</v>
      </c>
      <c r="BH315" s="227">
        <f>IF(N315="sníž. přenesená",J315,0)</f>
        <v>0</v>
      </c>
      <c r="BI315" s="227">
        <f>IF(N315="nulová",J315,0)</f>
        <v>0</v>
      </c>
      <c r="BJ315" s="19" t="s">
        <v>79</v>
      </c>
      <c r="BK315" s="227">
        <f>ROUND(I315*H315,2)</f>
        <v>0</v>
      </c>
      <c r="BL315" s="19" t="s">
        <v>373</v>
      </c>
      <c r="BM315" s="226" t="s">
        <v>2900</v>
      </c>
    </row>
    <row r="316" s="14" customFormat="1">
      <c r="A316" s="14"/>
      <c r="B316" s="244"/>
      <c r="C316" s="245"/>
      <c r="D316" s="235" t="s">
        <v>307</v>
      </c>
      <c r="E316" s="246" t="s">
        <v>21</v>
      </c>
      <c r="F316" s="247" t="s">
        <v>2471</v>
      </c>
      <c r="G316" s="245"/>
      <c r="H316" s="248">
        <v>2.8799999999999999</v>
      </c>
      <c r="I316" s="249"/>
      <c r="J316" s="245"/>
      <c r="K316" s="245"/>
      <c r="L316" s="250"/>
      <c r="M316" s="251"/>
      <c r="N316" s="252"/>
      <c r="O316" s="252"/>
      <c r="P316" s="252"/>
      <c r="Q316" s="252"/>
      <c r="R316" s="252"/>
      <c r="S316" s="252"/>
      <c r="T316" s="253"/>
      <c r="U316" s="14"/>
      <c r="V316" s="14"/>
      <c r="W316" s="14"/>
      <c r="X316" s="14"/>
      <c r="Y316" s="14"/>
      <c r="Z316" s="14"/>
      <c r="AA316" s="14"/>
      <c r="AB316" s="14"/>
      <c r="AC316" s="14"/>
      <c r="AD316" s="14"/>
      <c r="AE316" s="14"/>
      <c r="AT316" s="254" t="s">
        <v>307</v>
      </c>
      <c r="AU316" s="254" t="s">
        <v>81</v>
      </c>
      <c r="AV316" s="14" t="s">
        <v>81</v>
      </c>
      <c r="AW316" s="14" t="s">
        <v>33</v>
      </c>
      <c r="AX316" s="14" t="s">
        <v>72</v>
      </c>
      <c r="AY316" s="254" t="s">
        <v>295</v>
      </c>
    </row>
    <row r="317" s="15" customFormat="1">
      <c r="A317" s="15"/>
      <c r="B317" s="255"/>
      <c r="C317" s="256"/>
      <c r="D317" s="235" t="s">
        <v>307</v>
      </c>
      <c r="E317" s="257" t="s">
        <v>21</v>
      </c>
      <c r="F317" s="258" t="s">
        <v>312</v>
      </c>
      <c r="G317" s="256"/>
      <c r="H317" s="259">
        <v>2.8799999999999999</v>
      </c>
      <c r="I317" s="260"/>
      <c r="J317" s="256"/>
      <c r="K317" s="256"/>
      <c r="L317" s="261"/>
      <c r="M317" s="262"/>
      <c r="N317" s="263"/>
      <c r="O317" s="263"/>
      <c r="P317" s="263"/>
      <c r="Q317" s="263"/>
      <c r="R317" s="263"/>
      <c r="S317" s="263"/>
      <c r="T317" s="264"/>
      <c r="U317" s="15"/>
      <c r="V317" s="15"/>
      <c r="W317" s="15"/>
      <c r="X317" s="15"/>
      <c r="Y317" s="15"/>
      <c r="Z317" s="15"/>
      <c r="AA317" s="15"/>
      <c r="AB317" s="15"/>
      <c r="AC317" s="15"/>
      <c r="AD317" s="15"/>
      <c r="AE317" s="15"/>
      <c r="AT317" s="265" t="s">
        <v>307</v>
      </c>
      <c r="AU317" s="265" t="s">
        <v>81</v>
      </c>
      <c r="AV317" s="15" t="s">
        <v>303</v>
      </c>
      <c r="AW317" s="15" t="s">
        <v>33</v>
      </c>
      <c r="AX317" s="15" t="s">
        <v>79</v>
      </c>
      <c r="AY317" s="265" t="s">
        <v>295</v>
      </c>
    </row>
    <row r="318" s="14" customFormat="1">
      <c r="A318" s="14"/>
      <c r="B318" s="244"/>
      <c r="C318" s="245"/>
      <c r="D318" s="235" t="s">
        <v>307</v>
      </c>
      <c r="E318" s="245"/>
      <c r="F318" s="247" t="s">
        <v>2472</v>
      </c>
      <c r="G318" s="245"/>
      <c r="H318" s="248">
        <v>3.1680000000000001</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307</v>
      </c>
      <c r="AU318" s="254" t="s">
        <v>81</v>
      </c>
      <c r="AV318" s="14" t="s">
        <v>81</v>
      </c>
      <c r="AW318" s="14" t="s">
        <v>4</v>
      </c>
      <c r="AX318" s="14" t="s">
        <v>79</v>
      </c>
      <c r="AY318" s="254" t="s">
        <v>295</v>
      </c>
    </row>
    <row r="319" s="2" customFormat="1" ht="37.8" customHeight="1">
      <c r="A319" s="40"/>
      <c r="B319" s="41"/>
      <c r="C319" s="215" t="s">
        <v>1154</v>
      </c>
      <c r="D319" s="215" t="s">
        <v>298</v>
      </c>
      <c r="E319" s="216" t="s">
        <v>2473</v>
      </c>
      <c r="F319" s="217" t="s">
        <v>2474</v>
      </c>
      <c r="G319" s="218" t="s">
        <v>301</v>
      </c>
      <c r="H319" s="219">
        <v>2.8799999999999999</v>
      </c>
      <c r="I319" s="220"/>
      <c r="J319" s="221">
        <f>ROUND(I319*H319,2)</f>
        <v>0</v>
      </c>
      <c r="K319" s="217" t="s">
        <v>302</v>
      </c>
      <c r="L319" s="46"/>
      <c r="M319" s="222" t="s">
        <v>21</v>
      </c>
      <c r="N319" s="223" t="s">
        <v>43</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373</v>
      </c>
      <c r="AT319" s="226" t="s">
        <v>298</v>
      </c>
      <c r="AU319" s="226" t="s">
        <v>81</v>
      </c>
      <c r="AY319" s="19" t="s">
        <v>295</v>
      </c>
      <c r="BE319" s="227">
        <f>IF(N319="základní",J319,0)</f>
        <v>0</v>
      </c>
      <c r="BF319" s="227">
        <f>IF(N319="snížená",J319,0)</f>
        <v>0</v>
      </c>
      <c r="BG319" s="227">
        <f>IF(N319="zákl. přenesená",J319,0)</f>
        <v>0</v>
      </c>
      <c r="BH319" s="227">
        <f>IF(N319="sníž. přenesená",J319,0)</f>
        <v>0</v>
      </c>
      <c r="BI319" s="227">
        <f>IF(N319="nulová",J319,0)</f>
        <v>0</v>
      </c>
      <c r="BJ319" s="19" t="s">
        <v>79</v>
      </c>
      <c r="BK319" s="227">
        <f>ROUND(I319*H319,2)</f>
        <v>0</v>
      </c>
      <c r="BL319" s="19" t="s">
        <v>373</v>
      </c>
      <c r="BM319" s="226" t="s">
        <v>2901</v>
      </c>
    </row>
    <row r="320" s="2" customFormat="1">
      <c r="A320" s="40"/>
      <c r="B320" s="41"/>
      <c r="C320" s="42"/>
      <c r="D320" s="228" t="s">
        <v>305</v>
      </c>
      <c r="E320" s="42"/>
      <c r="F320" s="229" t="s">
        <v>2476</v>
      </c>
      <c r="G320" s="42"/>
      <c r="H320" s="42"/>
      <c r="I320" s="230"/>
      <c r="J320" s="42"/>
      <c r="K320" s="42"/>
      <c r="L320" s="46"/>
      <c r="M320" s="231"/>
      <c r="N320" s="232"/>
      <c r="O320" s="86"/>
      <c r="P320" s="86"/>
      <c r="Q320" s="86"/>
      <c r="R320" s="86"/>
      <c r="S320" s="86"/>
      <c r="T320" s="87"/>
      <c r="U320" s="40"/>
      <c r="V320" s="40"/>
      <c r="W320" s="40"/>
      <c r="X320" s="40"/>
      <c r="Y320" s="40"/>
      <c r="Z320" s="40"/>
      <c r="AA320" s="40"/>
      <c r="AB320" s="40"/>
      <c r="AC320" s="40"/>
      <c r="AD320" s="40"/>
      <c r="AE320" s="40"/>
      <c r="AT320" s="19" t="s">
        <v>305</v>
      </c>
      <c r="AU320" s="19" t="s">
        <v>81</v>
      </c>
    </row>
    <row r="321" s="2" customFormat="1" ht="24.15" customHeight="1">
      <c r="A321" s="40"/>
      <c r="B321" s="41"/>
      <c r="C321" s="215" t="s">
        <v>1161</v>
      </c>
      <c r="D321" s="215" t="s">
        <v>298</v>
      </c>
      <c r="E321" s="216" t="s">
        <v>1536</v>
      </c>
      <c r="F321" s="217" t="s">
        <v>1537</v>
      </c>
      <c r="G321" s="218" t="s">
        <v>301</v>
      </c>
      <c r="H321" s="219">
        <v>2.8799999999999999</v>
      </c>
      <c r="I321" s="220"/>
      <c r="J321" s="221">
        <f>ROUND(I321*H321,2)</f>
        <v>0</v>
      </c>
      <c r="K321" s="217" t="s">
        <v>302</v>
      </c>
      <c r="L321" s="46"/>
      <c r="M321" s="222" t="s">
        <v>21</v>
      </c>
      <c r="N321" s="223" t="s">
        <v>43</v>
      </c>
      <c r="O321" s="86"/>
      <c r="P321" s="224">
        <f>O321*H321</f>
        <v>0</v>
      </c>
      <c r="Q321" s="224">
        <v>0.0015</v>
      </c>
      <c r="R321" s="224">
        <f>Q321*H321</f>
        <v>0.0043200000000000001</v>
      </c>
      <c r="S321" s="224">
        <v>0</v>
      </c>
      <c r="T321" s="225">
        <f>S321*H321</f>
        <v>0</v>
      </c>
      <c r="U321" s="40"/>
      <c r="V321" s="40"/>
      <c r="W321" s="40"/>
      <c r="X321" s="40"/>
      <c r="Y321" s="40"/>
      <c r="Z321" s="40"/>
      <c r="AA321" s="40"/>
      <c r="AB321" s="40"/>
      <c r="AC321" s="40"/>
      <c r="AD321" s="40"/>
      <c r="AE321" s="40"/>
      <c r="AR321" s="226" t="s">
        <v>373</v>
      </c>
      <c r="AT321" s="226" t="s">
        <v>298</v>
      </c>
      <c r="AU321" s="226" t="s">
        <v>81</v>
      </c>
      <c r="AY321" s="19" t="s">
        <v>295</v>
      </c>
      <c r="BE321" s="227">
        <f>IF(N321="základní",J321,0)</f>
        <v>0</v>
      </c>
      <c r="BF321" s="227">
        <f>IF(N321="snížená",J321,0)</f>
        <v>0</v>
      </c>
      <c r="BG321" s="227">
        <f>IF(N321="zákl. přenesená",J321,0)</f>
        <v>0</v>
      </c>
      <c r="BH321" s="227">
        <f>IF(N321="sníž. přenesená",J321,0)</f>
        <v>0</v>
      </c>
      <c r="BI321" s="227">
        <f>IF(N321="nulová",J321,0)</f>
        <v>0</v>
      </c>
      <c r="BJ321" s="19" t="s">
        <v>79</v>
      </c>
      <c r="BK321" s="227">
        <f>ROUND(I321*H321,2)</f>
        <v>0</v>
      </c>
      <c r="BL321" s="19" t="s">
        <v>373</v>
      </c>
      <c r="BM321" s="226" t="s">
        <v>2902</v>
      </c>
    </row>
    <row r="322" s="2" customFormat="1">
      <c r="A322" s="40"/>
      <c r="B322" s="41"/>
      <c r="C322" s="42"/>
      <c r="D322" s="228" t="s">
        <v>305</v>
      </c>
      <c r="E322" s="42"/>
      <c r="F322" s="229" t="s">
        <v>1539</v>
      </c>
      <c r="G322" s="42"/>
      <c r="H322" s="42"/>
      <c r="I322" s="230"/>
      <c r="J322" s="42"/>
      <c r="K322" s="42"/>
      <c r="L322" s="46"/>
      <c r="M322" s="231"/>
      <c r="N322" s="232"/>
      <c r="O322" s="86"/>
      <c r="P322" s="86"/>
      <c r="Q322" s="86"/>
      <c r="R322" s="86"/>
      <c r="S322" s="86"/>
      <c r="T322" s="87"/>
      <c r="U322" s="40"/>
      <c r="V322" s="40"/>
      <c r="W322" s="40"/>
      <c r="X322" s="40"/>
      <c r="Y322" s="40"/>
      <c r="Z322" s="40"/>
      <c r="AA322" s="40"/>
      <c r="AB322" s="40"/>
      <c r="AC322" s="40"/>
      <c r="AD322" s="40"/>
      <c r="AE322" s="40"/>
      <c r="AT322" s="19" t="s">
        <v>305</v>
      </c>
      <c r="AU322" s="19" t="s">
        <v>81</v>
      </c>
    </row>
    <row r="323" s="14" customFormat="1">
      <c r="A323" s="14"/>
      <c r="B323" s="244"/>
      <c r="C323" s="245"/>
      <c r="D323" s="235" t="s">
        <v>307</v>
      </c>
      <c r="E323" s="246" t="s">
        <v>21</v>
      </c>
      <c r="F323" s="247" t="s">
        <v>2367</v>
      </c>
      <c r="G323" s="245"/>
      <c r="H323" s="248">
        <v>2.8799999999999999</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307</v>
      </c>
      <c r="AU323" s="254" t="s">
        <v>81</v>
      </c>
      <c r="AV323" s="14" t="s">
        <v>81</v>
      </c>
      <c r="AW323" s="14" t="s">
        <v>33</v>
      </c>
      <c r="AX323" s="14" t="s">
        <v>72</v>
      </c>
      <c r="AY323" s="254" t="s">
        <v>295</v>
      </c>
    </row>
    <row r="324" s="15" customFormat="1">
      <c r="A324" s="15"/>
      <c r="B324" s="255"/>
      <c r="C324" s="256"/>
      <c r="D324" s="235" t="s">
        <v>307</v>
      </c>
      <c r="E324" s="257" t="s">
        <v>21</v>
      </c>
      <c r="F324" s="258" t="s">
        <v>312</v>
      </c>
      <c r="G324" s="256"/>
      <c r="H324" s="259">
        <v>2.8799999999999999</v>
      </c>
      <c r="I324" s="260"/>
      <c r="J324" s="256"/>
      <c r="K324" s="256"/>
      <c r="L324" s="261"/>
      <c r="M324" s="262"/>
      <c r="N324" s="263"/>
      <c r="O324" s="263"/>
      <c r="P324" s="263"/>
      <c r="Q324" s="263"/>
      <c r="R324" s="263"/>
      <c r="S324" s="263"/>
      <c r="T324" s="264"/>
      <c r="U324" s="15"/>
      <c r="V324" s="15"/>
      <c r="W324" s="15"/>
      <c r="X324" s="15"/>
      <c r="Y324" s="15"/>
      <c r="Z324" s="15"/>
      <c r="AA324" s="15"/>
      <c r="AB324" s="15"/>
      <c r="AC324" s="15"/>
      <c r="AD324" s="15"/>
      <c r="AE324" s="15"/>
      <c r="AT324" s="265" t="s">
        <v>307</v>
      </c>
      <c r="AU324" s="265" t="s">
        <v>81</v>
      </c>
      <c r="AV324" s="15" t="s">
        <v>303</v>
      </c>
      <c r="AW324" s="15" t="s">
        <v>33</v>
      </c>
      <c r="AX324" s="15" t="s">
        <v>79</v>
      </c>
      <c r="AY324" s="265" t="s">
        <v>295</v>
      </c>
    </row>
    <row r="325" s="2" customFormat="1" ht="24.15" customHeight="1">
      <c r="A325" s="40"/>
      <c r="B325" s="41"/>
      <c r="C325" s="215" t="s">
        <v>1168</v>
      </c>
      <c r="D325" s="215" t="s">
        <v>298</v>
      </c>
      <c r="E325" s="216" t="s">
        <v>1541</v>
      </c>
      <c r="F325" s="217" t="s">
        <v>1542</v>
      </c>
      <c r="G325" s="218" t="s">
        <v>301</v>
      </c>
      <c r="H325" s="219">
        <v>2.8799999999999999</v>
      </c>
      <c r="I325" s="220"/>
      <c r="J325" s="221">
        <f>ROUND(I325*H325,2)</f>
        <v>0</v>
      </c>
      <c r="K325" s="217" t="s">
        <v>302</v>
      </c>
      <c r="L325" s="46"/>
      <c r="M325" s="222" t="s">
        <v>21</v>
      </c>
      <c r="N325" s="223" t="s">
        <v>43</v>
      </c>
      <c r="O325" s="86"/>
      <c r="P325" s="224">
        <f>O325*H325</f>
        <v>0</v>
      </c>
      <c r="Q325" s="224">
        <v>5.0000000000000002E-05</v>
      </c>
      <c r="R325" s="224">
        <f>Q325*H325</f>
        <v>0.000144</v>
      </c>
      <c r="S325" s="224">
        <v>0</v>
      </c>
      <c r="T325" s="225">
        <f>S325*H325</f>
        <v>0</v>
      </c>
      <c r="U325" s="40"/>
      <c r="V325" s="40"/>
      <c r="W325" s="40"/>
      <c r="X325" s="40"/>
      <c r="Y325" s="40"/>
      <c r="Z325" s="40"/>
      <c r="AA325" s="40"/>
      <c r="AB325" s="40"/>
      <c r="AC325" s="40"/>
      <c r="AD325" s="40"/>
      <c r="AE325" s="40"/>
      <c r="AR325" s="226" t="s">
        <v>373</v>
      </c>
      <c r="AT325" s="226" t="s">
        <v>298</v>
      </c>
      <c r="AU325" s="226" t="s">
        <v>81</v>
      </c>
      <c r="AY325" s="19" t="s">
        <v>295</v>
      </c>
      <c r="BE325" s="227">
        <f>IF(N325="základní",J325,0)</f>
        <v>0</v>
      </c>
      <c r="BF325" s="227">
        <f>IF(N325="snížená",J325,0)</f>
        <v>0</v>
      </c>
      <c r="BG325" s="227">
        <f>IF(N325="zákl. přenesená",J325,0)</f>
        <v>0</v>
      </c>
      <c r="BH325" s="227">
        <f>IF(N325="sníž. přenesená",J325,0)</f>
        <v>0</v>
      </c>
      <c r="BI325" s="227">
        <f>IF(N325="nulová",J325,0)</f>
        <v>0</v>
      </c>
      <c r="BJ325" s="19" t="s">
        <v>79</v>
      </c>
      <c r="BK325" s="227">
        <f>ROUND(I325*H325,2)</f>
        <v>0</v>
      </c>
      <c r="BL325" s="19" t="s">
        <v>373</v>
      </c>
      <c r="BM325" s="226" t="s">
        <v>2903</v>
      </c>
    </row>
    <row r="326" s="2" customFormat="1">
      <c r="A326" s="40"/>
      <c r="B326" s="41"/>
      <c r="C326" s="42"/>
      <c r="D326" s="228" t="s">
        <v>305</v>
      </c>
      <c r="E326" s="42"/>
      <c r="F326" s="229" t="s">
        <v>1544</v>
      </c>
      <c r="G326" s="42"/>
      <c r="H326" s="42"/>
      <c r="I326" s="230"/>
      <c r="J326" s="42"/>
      <c r="K326" s="42"/>
      <c r="L326" s="46"/>
      <c r="M326" s="231"/>
      <c r="N326" s="232"/>
      <c r="O326" s="86"/>
      <c r="P326" s="86"/>
      <c r="Q326" s="86"/>
      <c r="R326" s="86"/>
      <c r="S326" s="86"/>
      <c r="T326" s="87"/>
      <c r="U326" s="40"/>
      <c r="V326" s="40"/>
      <c r="W326" s="40"/>
      <c r="X326" s="40"/>
      <c r="Y326" s="40"/>
      <c r="Z326" s="40"/>
      <c r="AA326" s="40"/>
      <c r="AB326" s="40"/>
      <c r="AC326" s="40"/>
      <c r="AD326" s="40"/>
      <c r="AE326" s="40"/>
      <c r="AT326" s="19" t="s">
        <v>305</v>
      </c>
      <c r="AU326" s="19" t="s">
        <v>81</v>
      </c>
    </row>
    <row r="327" s="2" customFormat="1" ht="49.05" customHeight="1">
      <c r="A327" s="40"/>
      <c r="B327" s="41"/>
      <c r="C327" s="215" t="s">
        <v>1173</v>
      </c>
      <c r="D327" s="215" t="s">
        <v>298</v>
      </c>
      <c r="E327" s="216" t="s">
        <v>1546</v>
      </c>
      <c r="F327" s="217" t="s">
        <v>1547</v>
      </c>
      <c r="G327" s="218" t="s">
        <v>348</v>
      </c>
      <c r="H327" s="219">
        <v>0.085999999999999993</v>
      </c>
      <c r="I327" s="220"/>
      <c r="J327" s="221">
        <f>ROUND(I327*H327,2)</f>
        <v>0</v>
      </c>
      <c r="K327" s="217" t="s">
        <v>302</v>
      </c>
      <c r="L327" s="46"/>
      <c r="M327" s="222" t="s">
        <v>21</v>
      </c>
      <c r="N327" s="223" t="s">
        <v>43</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373</v>
      </c>
      <c r="AT327" s="226" t="s">
        <v>298</v>
      </c>
      <c r="AU327" s="226" t="s">
        <v>81</v>
      </c>
      <c r="AY327" s="19" t="s">
        <v>295</v>
      </c>
      <c r="BE327" s="227">
        <f>IF(N327="základní",J327,0)</f>
        <v>0</v>
      </c>
      <c r="BF327" s="227">
        <f>IF(N327="snížená",J327,0)</f>
        <v>0</v>
      </c>
      <c r="BG327" s="227">
        <f>IF(N327="zákl. přenesená",J327,0)</f>
        <v>0</v>
      </c>
      <c r="BH327" s="227">
        <f>IF(N327="sníž. přenesená",J327,0)</f>
        <v>0</v>
      </c>
      <c r="BI327" s="227">
        <f>IF(N327="nulová",J327,0)</f>
        <v>0</v>
      </c>
      <c r="BJ327" s="19" t="s">
        <v>79</v>
      </c>
      <c r="BK327" s="227">
        <f>ROUND(I327*H327,2)</f>
        <v>0</v>
      </c>
      <c r="BL327" s="19" t="s">
        <v>373</v>
      </c>
      <c r="BM327" s="226" t="s">
        <v>2904</v>
      </c>
    </row>
    <row r="328" s="2" customFormat="1">
      <c r="A328" s="40"/>
      <c r="B328" s="41"/>
      <c r="C328" s="42"/>
      <c r="D328" s="228" t="s">
        <v>305</v>
      </c>
      <c r="E328" s="42"/>
      <c r="F328" s="229" t="s">
        <v>1549</v>
      </c>
      <c r="G328" s="42"/>
      <c r="H328" s="42"/>
      <c r="I328" s="230"/>
      <c r="J328" s="42"/>
      <c r="K328" s="42"/>
      <c r="L328" s="46"/>
      <c r="M328" s="231"/>
      <c r="N328" s="232"/>
      <c r="O328" s="86"/>
      <c r="P328" s="86"/>
      <c r="Q328" s="86"/>
      <c r="R328" s="86"/>
      <c r="S328" s="86"/>
      <c r="T328" s="87"/>
      <c r="U328" s="40"/>
      <c r="V328" s="40"/>
      <c r="W328" s="40"/>
      <c r="X328" s="40"/>
      <c r="Y328" s="40"/>
      <c r="Z328" s="40"/>
      <c r="AA328" s="40"/>
      <c r="AB328" s="40"/>
      <c r="AC328" s="40"/>
      <c r="AD328" s="40"/>
      <c r="AE328" s="40"/>
      <c r="AT328" s="19" t="s">
        <v>305</v>
      </c>
      <c r="AU328" s="19" t="s">
        <v>81</v>
      </c>
    </row>
    <row r="329" s="12" customFormat="1" ht="22.8" customHeight="1">
      <c r="A329" s="12"/>
      <c r="B329" s="199"/>
      <c r="C329" s="200"/>
      <c r="D329" s="201" t="s">
        <v>71</v>
      </c>
      <c r="E329" s="213" t="s">
        <v>543</v>
      </c>
      <c r="F329" s="213" t="s">
        <v>544</v>
      </c>
      <c r="G329" s="200"/>
      <c r="H329" s="200"/>
      <c r="I329" s="203"/>
      <c r="J329" s="214">
        <f>BK329</f>
        <v>0</v>
      </c>
      <c r="K329" s="200"/>
      <c r="L329" s="205"/>
      <c r="M329" s="206"/>
      <c r="N329" s="207"/>
      <c r="O329" s="207"/>
      <c r="P329" s="208">
        <f>SUM(P330:P370)</f>
        <v>0</v>
      </c>
      <c r="Q329" s="207"/>
      <c r="R329" s="208">
        <f>SUM(R330:R370)</f>
        <v>0.33463372000000002</v>
      </c>
      <c r="S329" s="207"/>
      <c r="T329" s="209">
        <f>SUM(T330:T370)</f>
        <v>0</v>
      </c>
      <c r="U329" s="12"/>
      <c r="V329" s="12"/>
      <c r="W329" s="12"/>
      <c r="X329" s="12"/>
      <c r="Y329" s="12"/>
      <c r="Z329" s="12"/>
      <c r="AA329" s="12"/>
      <c r="AB329" s="12"/>
      <c r="AC329" s="12"/>
      <c r="AD329" s="12"/>
      <c r="AE329" s="12"/>
      <c r="AR329" s="210" t="s">
        <v>81</v>
      </c>
      <c r="AT329" s="211" t="s">
        <v>71</v>
      </c>
      <c r="AU329" s="211" t="s">
        <v>79</v>
      </c>
      <c r="AY329" s="210" t="s">
        <v>295</v>
      </c>
      <c r="BK329" s="212">
        <f>SUM(BK330:BK370)</f>
        <v>0</v>
      </c>
    </row>
    <row r="330" s="2" customFormat="1" ht="16.5" customHeight="1">
      <c r="A330" s="40"/>
      <c r="B330" s="41"/>
      <c r="C330" s="215" t="s">
        <v>1178</v>
      </c>
      <c r="D330" s="215" t="s">
        <v>298</v>
      </c>
      <c r="E330" s="216" t="s">
        <v>1110</v>
      </c>
      <c r="F330" s="217" t="s">
        <v>1111</v>
      </c>
      <c r="G330" s="218" t="s">
        <v>301</v>
      </c>
      <c r="H330" s="219">
        <v>16.879999999999999</v>
      </c>
      <c r="I330" s="220"/>
      <c r="J330" s="221">
        <f>ROUND(I330*H330,2)</f>
        <v>0</v>
      </c>
      <c r="K330" s="217" t="s">
        <v>302</v>
      </c>
      <c r="L330" s="46"/>
      <c r="M330" s="222" t="s">
        <v>21</v>
      </c>
      <c r="N330" s="223" t="s">
        <v>43</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373</v>
      </c>
      <c r="AT330" s="226" t="s">
        <v>298</v>
      </c>
      <c r="AU330" s="226" t="s">
        <v>81</v>
      </c>
      <c r="AY330" s="19" t="s">
        <v>295</v>
      </c>
      <c r="BE330" s="227">
        <f>IF(N330="základní",J330,0)</f>
        <v>0</v>
      </c>
      <c r="BF330" s="227">
        <f>IF(N330="snížená",J330,0)</f>
        <v>0</v>
      </c>
      <c r="BG330" s="227">
        <f>IF(N330="zákl. přenesená",J330,0)</f>
        <v>0</v>
      </c>
      <c r="BH330" s="227">
        <f>IF(N330="sníž. přenesená",J330,0)</f>
        <v>0</v>
      </c>
      <c r="BI330" s="227">
        <f>IF(N330="nulová",J330,0)</f>
        <v>0</v>
      </c>
      <c r="BJ330" s="19" t="s">
        <v>79</v>
      </c>
      <c r="BK330" s="227">
        <f>ROUND(I330*H330,2)</f>
        <v>0</v>
      </c>
      <c r="BL330" s="19" t="s">
        <v>373</v>
      </c>
      <c r="BM330" s="226" t="s">
        <v>2905</v>
      </c>
    </row>
    <row r="331" s="2" customFormat="1">
      <c r="A331" s="40"/>
      <c r="B331" s="41"/>
      <c r="C331" s="42"/>
      <c r="D331" s="228" t="s">
        <v>305</v>
      </c>
      <c r="E331" s="42"/>
      <c r="F331" s="229" t="s">
        <v>1113</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305</v>
      </c>
      <c r="AU331" s="19" t="s">
        <v>81</v>
      </c>
    </row>
    <row r="332" s="14" customFormat="1">
      <c r="A332" s="14"/>
      <c r="B332" s="244"/>
      <c r="C332" s="245"/>
      <c r="D332" s="235" t="s">
        <v>307</v>
      </c>
      <c r="E332" s="246" t="s">
        <v>21</v>
      </c>
      <c r="F332" s="247" t="s">
        <v>2532</v>
      </c>
      <c r="G332" s="245"/>
      <c r="H332" s="248">
        <v>3.98</v>
      </c>
      <c r="I332" s="249"/>
      <c r="J332" s="245"/>
      <c r="K332" s="245"/>
      <c r="L332" s="250"/>
      <c r="M332" s="251"/>
      <c r="N332" s="252"/>
      <c r="O332" s="252"/>
      <c r="P332" s="252"/>
      <c r="Q332" s="252"/>
      <c r="R332" s="252"/>
      <c r="S332" s="252"/>
      <c r="T332" s="253"/>
      <c r="U332" s="14"/>
      <c r="V332" s="14"/>
      <c r="W332" s="14"/>
      <c r="X332" s="14"/>
      <c r="Y332" s="14"/>
      <c r="Z332" s="14"/>
      <c r="AA332" s="14"/>
      <c r="AB332" s="14"/>
      <c r="AC332" s="14"/>
      <c r="AD332" s="14"/>
      <c r="AE332" s="14"/>
      <c r="AT332" s="254" t="s">
        <v>307</v>
      </c>
      <c r="AU332" s="254" t="s">
        <v>81</v>
      </c>
      <c r="AV332" s="14" t="s">
        <v>81</v>
      </c>
      <c r="AW332" s="14" t="s">
        <v>33</v>
      </c>
      <c r="AX332" s="14" t="s">
        <v>72</v>
      </c>
      <c r="AY332" s="254" t="s">
        <v>295</v>
      </c>
    </row>
    <row r="333" s="14" customFormat="1">
      <c r="A333" s="14"/>
      <c r="B333" s="244"/>
      <c r="C333" s="245"/>
      <c r="D333" s="235" t="s">
        <v>307</v>
      </c>
      <c r="E333" s="246" t="s">
        <v>21</v>
      </c>
      <c r="F333" s="247" t="s">
        <v>2537</v>
      </c>
      <c r="G333" s="245"/>
      <c r="H333" s="248">
        <v>12.9</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307</v>
      </c>
      <c r="AU333" s="254" t="s">
        <v>81</v>
      </c>
      <c r="AV333" s="14" t="s">
        <v>81</v>
      </c>
      <c r="AW333" s="14" t="s">
        <v>33</v>
      </c>
      <c r="AX333" s="14" t="s">
        <v>72</v>
      </c>
      <c r="AY333" s="254" t="s">
        <v>295</v>
      </c>
    </row>
    <row r="334" s="15" customFormat="1">
      <c r="A334" s="15"/>
      <c r="B334" s="255"/>
      <c r="C334" s="256"/>
      <c r="D334" s="235" t="s">
        <v>307</v>
      </c>
      <c r="E334" s="257" t="s">
        <v>21</v>
      </c>
      <c r="F334" s="258" t="s">
        <v>312</v>
      </c>
      <c r="G334" s="256"/>
      <c r="H334" s="259">
        <v>16.879999999999999</v>
      </c>
      <c r="I334" s="260"/>
      <c r="J334" s="256"/>
      <c r="K334" s="256"/>
      <c r="L334" s="261"/>
      <c r="M334" s="262"/>
      <c r="N334" s="263"/>
      <c r="O334" s="263"/>
      <c r="P334" s="263"/>
      <c r="Q334" s="263"/>
      <c r="R334" s="263"/>
      <c r="S334" s="263"/>
      <c r="T334" s="264"/>
      <c r="U334" s="15"/>
      <c r="V334" s="15"/>
      <c r="W334" s="15"/>
      <c r="X334" s="15"/>
      <c r="Y334" s="15"/>
      <c r="Z334" s="15"/>
      <c r="AA334" s="15"/>
      <c r="AB334" s="15"/>
      <c r="AC334" s="15"/>
      <c r="AD334" s="15"/>
      <c r="AE334" s="15"/>
      <c r="AT334" s="265" t="s">
        <v>307</v>
      </c>
      <c r="AU334" s="265" t="s">
        <v>81</v>
      </c>
      <c r="AV334" s="15" t="s">
        <v>303</v>
      </c>
      <c r="AW334" s="15" t="s">
        <v>33</v>
      </c>
      <c r="AX334" s="15" t="s">
        <v>79</v>
      </c>
      <c r="AY334" s="265" t="s">
        <v>295</v>
      </c>
    </row>
    <row r="335" s="2" customFormat="1" ht="21.75" customHeight="1">
      <c r="A335" s="40"/>
      <c r="B335" s="41"/>
      <c r="C335" s="215" t="s">
        <v>1183</v>
      </c>
      <c r="D335" s="215" t="s">
        <v>298</v>
      </c>
      <c r="E335" s="216" t="s">
        <v>1115</v>
      </c>
      <c r="F335" s="217" t="s">
        <v>1116</v>
      </c>
      <c r="G335" s="218" t="s">
        <v>301</v>
      </c>
      <c r="H335" s="219">
        <v>16.879999999999999</v>
      </c>
      <c r="I335" s="220"/>
      <c r="J335" s="221">
        <f>ROUND(I335*H335,2)</f>
        <v>0</v>
      </c>
      <c r="K335" s="217" t="s">
        <v>302</v>
      </c>
      <c r="L335" s="46"/>
      <c r="M335" s="222" t="s">
        <v>21</v>
      </c>
      <c r="N335" s="223" t="s">
        <v>43</v>
      </c>
      <c r="O335" s="86"/>
      <c r="P335" s="224">
        <f>O335*H335</f>
        <v>0</v>
      </c>
      <c r="Q335" s="224">
        <v>3.0000000000000001E-05</v>
      </c>
      <c r="R335" s="224">
        <f>Q335*H335</f>
        <v>0.00050639999999999995</v>
      </c>
      <c r="S335" s="224">
        <v>0</v>
      </c>
      <c r="T335" s="225">
        <f>S335*H335</f>
        <v>0</v>
      </c>
      <c r="U335" s="40"/>
      <c r="V335" s="40"/>
      <c r="W335" s="40"/>
      <c r="X335" s="40"/>
      <c r="Y335" s="40"/>
      <c r="Z335" s="40"/>
      <c r="AA335" s="40"/>
      <c r="AB335" s="40"/>
      <c r="AC335" s="40"/>
      <c r="AD335" s="40"/>
      <c r="AE335" s="40"/>
      <c r="AR335" s="226" t="s">
        <v>373</v>
      </c>
      <c r="AT335" s="226" t="s">
        <v>298</v>
      </c>
      <c r="AU335" s="226" t="s">
        <v>81</v>
      </c>
      <c r="AY335" s="19" t="s">
        <v>295</v>
      </c>
      <c r="BE335" s="227">
        <f>IF(N335="základní",J335,0)</f>
        <v>0</v>
      </c>
      <c r="BF335" s="227">
        <f>IF(N335="snížená",J335,0)</f>
        <v>0</v>
      </c>
      <c r="BG335" s="227">
        <f>IF(N335="zákl. přenesená",J335,0)</f>
        <v>0</v>
      </c>
      <c r="BH335" s="227">
        <f>IF(N335="sníž. přenesená",J335,0)</f>
        <v>0</v>
      </c>
      <c r="BI335" s="227">
        <f>IF(N335="nulová",J335,0)</f>
        <v>0</v>
      </c>
      <c r="BJ335" s="19" t="s">
        <v>79</v>
      </c>
      <c r="BK335" s="227">
        <f>ROUND(I335*H335,2)</f>
        <v>0</v>
      </c>
      <c r="BL335" s="19" t="s">
        <v>373</v>
      </c>
      <c r="BM335" s="226" t="s">
        <v>2906</v>
      </c>
    </row>
    <row r="336" s="2" customFormat="1">
      <c r="A336" s="40"/>
      <c r="B336" s="41"/>
      <c r="C336" s="42"/>
      <c r="D336" s="228" t="s">
        <v>305</v>
      </c>
      <c r="E336" s="42"/>
      <c r="F336" s="229" t="s">
        <v>1118</v>
      </c>
      <c r="G336" s="42"/>
      <c r="H336" s="42"/>
      <c r="I336" s="230"/>
      <c r="J336" s="42"/>
      <c r="K336" s="42"/>
      <c r="L336" s="46"/>
      <c r="M336" s="231"/>
      <c r="N336" s="232"/>
      <c r="O336" s="86"/>
      <c r="P336" s="86"/>
      <c r="Q336" s="86"/>
      <c r="R336" s="86"/>
      <c r="S336" s="86"/>
      <c r="T336" s="87"/>
      <c r="U336" s="40"/>
      <c r="V336" s="40"/>
      <c r="W336" s="40"/>
      <c r="X336" s="40"/>
      <c r="Y336" s="40"/>
      <c r="Z336" s="40"/>
      <c r="AA336" s="40"/>
      <c r="AB336" s="40"/>
      <c r="AC336" s="40"/>
      <c r="AD336" s="40"/>
      <c r="AE336" s="40"/>
      <c r="AT336" s="19" t="s">
        <v>305</v>
      </c>
      <c r="AU336" s="19" t="s">
        <v>81</v>
      </c>
    </row>
    <row r="337" s="14" customFormat="1">
      <c r="A337" s="14"/>
      <c r="B337" s="244"/>
      <c r="C337" s="245"/>
      <c r="D337" s="235" t="s">
        <v>307</v>
      </c>
      <c r="E337" s="246" t="s">
        <v>21</v>
      </c>
      <c r="F337" s="247" t="s">
        <v>2532</v>
      </c>
      <c r="G337" s="245"/>
      <c r="H337" s="248">
        <v>3.98</v>
      </c>
      <c r="I337" s="249"/>
      <c r="J337" s="245"/>
      <c r="K337" s="245"/>
      <c r="L337" s="250"/>
      <c r="M337" s="251"/>
      <c r="N337" s="252"/>
      <c r="O337" s="252"/>
      <c r="P337" s="252"/>
      <c r="Q337" s="252"/>
      <c r="R337" s="252"/>
      <c r="S337" s="252"/>
      <c r="T337" s="253"/>
      <c r="U337" s="14"/>
      <c r="V337" s="14"/>
      <c r="W337" s="14"/>
      <c r="X337" s="14"/>
      <c r="Y337" s="14"/>
      <c r="Z337" s="14"/>
      <c r="AA337" s="14"/>
      <c r="AB337" s="14"/>
      <c r="AC337" s="14"/>
      <c r="AD337" s="14"/>
      <c r="AE337" s="14"/>
      <c r="AT337" s="254" t="s">
        <v>307</v>
      </c>
      <c r="AU337" s="254" t="s">
        <v>81</v>
      </c>
      <c r="AV337" s="14" t="s">
        <v>81</v>
      </c>
      <c r="AW337" s="14" t="s">
        <v>33</v>
      </c>
      <c r="AX337" s="14" t="s">
        <v>72</v>
      </c>
      <c r="AY337" s="254" t="s">
        <v>295</v>
      </c>
    </row>
    <row r="338" s="14" customFormat="1">
      <c r="A338" s="14"/>
      <c r="B338" s="244"/>
      <c r="C338" s="245"/>
      <c r="D338" s="235" t="s">
        <v>307</v>
      </c>
      <c r="E338" s="246" t="s">
        <v>21</v>
      </c>
      <c r="F338" s="247" t="s">
        <v>2537</v>
      </c>
      <c r="G338" s="245"/>
      <c r="H338" s="248">
        <v>12.9</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307</v>
      </c>
      <c r="AU338" s="254" t="s">
        <v>81</v>
      </c>
      <c r="AV338" s="14" t="s">
        <v>81</v>
      </c>
      <c r="AW338" s="14" t="s">
        <v>33</v>
      </c>
      <c r="AX338" s="14" t="s">
        <v>72</v>
      </c>
      <c r="AY338" s="254" t="s">
        <v>295</v>
      </c>
    </row>
    <row r="339" s="15" customFormat="1">
      <c r="A339" s="15"/>
      <c r="B339" s="255"/>
      <c r="C339" s="256"/>
      <c r="D339" s="235" t="s">
        <v>307</v>
      </c>
      <c r="E339" s="257" t="s">
        <v>21</v>
      </c>
      <c r="F339" s="258" t="s">
        <v>312</v>
      </c>
      <c r="G339" s="256"/>
      <c r="H339" s="259">
        <v>16.879999999999999</v>
      </c>
      <c r="I339" s="260"/>
      <c r="J339" s="256"/>
      <c r="K339" s="256"/>
      <c r="L339" s="261"/>
      <c r="M339" s="262"/>
      <c r="N339" s="263"/>
      <c r="O339" s="263"/>
      <c r="P339" s="263"/>
      <c r="Q339" s="263"/>
      <c r="R339" s="263"/>
      <c r="S339" s="263"/>
      <c r="T339" s="264"/>
      <c r="U339" s="15"/>
      <c r="V339" s="15"/>
      <c r="W339" s="15"/>
      <c r="X339" s="15"/>
      <c r="Y339" s="15"/>
      <c r="Z339" s="15"/>
      <c r="AA339" s="15"/>
      <c r="AB339" s="15"/>
      <c r="AC339" s="15"/>
      <c r="AD339" s="15"/>
      <c r="AE339" s="15"/>
      <c r="AT339" s="265" t="s">
        <v>307</v>
      </c>
      <c r="AU339" s="265" t="s">
        <v>81</v>
      </c>
      <c r="AV339" s="15" t="s">
        <v>303</v>
      </c>
      <c r="AW339" s="15" t="s">
        <v>33</v>
      </c>
      <c r="AX339" s="15" t="s">
        <v>79</v>
      </c>
      <c r="AY339" s="265" t="s">
        <v>295</v>
      </c>
    </row>
    <row r="340" s="2" customFormat="1" ht="33" customHeight="1">
      <c r="A340" s="40"/>
      <c r="B340" s="41"/>
      <c r="C340" s="215" t="s">
        <v>1429</v>
      </c>
      <c r="D340" s="215" t="s">
        <v>298</v>
      </c>
      <c r="E340" s="216" t="s">
        <v>1120</v>
      </c>
      <c r="F340" s="217" t="s">
        <v>1121</v>
      </c>
      <c r="G340" s="218" t="s">
        <v>301</v>
      </c>
      <c r="H340" s="219">
        <v>16.879999999999999</v>
      </c>
      <c r="I340" s="220"/>
      <c r="J340" s="221">
        <f>ROUND(I340*H340,2)</f>
        <v>0</v>
      </c>
      <c r="K340" s="217" t="s">
        <v>302</v>
      </c>
      <c r="L340" s="46"/>
      <c r="M340" s="222" t="s">
        <v>21</v>
      </c>
      <c r="N340" s="223" t="s">
        <v>43</v>
      </c>
      <c r="O340" s="86"/>
      <c r="P340" s="224">
        <f>O340*H340</f>
        <v>0</v>
      </c>
      <c r="Q340" s="224">
        <v>0.0075799999999999999</v>
      </c>
      <c r="R340" s="224">
        <f>Q340*H340</f>
        <v>0.12795039999999999</v>
      </c>
      <c r="S340" s="224">
        <v>0</v>
      </c>
      <c r="T340" s="225">
        <f>S340*H340</f>
        <v>0</v>
      </c>
      <c r="U340" s="40"/>
      <c r="V340" s="40"/>
      <c r="W340" s="40"/>
      <c r="X340" s="40"/>
      <c r="Y340" s="40"/>
      <c r="Z340" s="40"/>
      <c r="AA340" s="40"/>
      <c r="AB340" s="40"/>
      <c r="AC340" s="40"/>
      <c r="AD340" s="40"/>
      <c r="AE340" s="40"/>
      <c r="AR340" s="226" t="s">
        <v>373</v>
      </c>
      <c r="AT340" s="226" t="s">
        <v>298</v>
      </c>
      <c r="AU340" s="226" t="s">
        <v>81</v>
      </c>
      <c r="AY340" s="19" t="s">
        <v>295</v>
      </c>
      <c r="BE340" s="227">
        <f>IF(N340="základní",J340,0)</f>
        <v>0</v>
      </c>
      <c r="BF340" s="227">
        <f>IF(N340="snížená",J340,0)</f>
        <v>0</v>
      </c>
      <c r="BG340" s="227">
        <f>IF(N340="zákl. přenesená",J340,0)</f>
        <v>0</v>
      </c>
      <c r="BH340" s="227">
        <f>IF(N340="sníž. přenesená",J340,0)</f>
        <v>0</v>
      </c>
      <c r="BI340" s="227">
        <f>IF(N340="nulová",J340,0)</f>
        <v>0</v>
      </c>
      <c r="BJ340" s="19" t="s">
        <v>79</v>
      </c>
      <c r="BK340" s="227">
        <f>ROUND(I340*H340,2)</f>
        <v>0</v>
      </c>
      <c r="BL340" s="19" t="s">
        <v>373</v>
      </c>
      <c r="BM340" s="226" t="s">
        <v>2907</v>
      </c>
    </row>
    <row r="341" s="2" customFormat="1">
      <c r="A341" s="40"/>
      <c r="B341" s="41"/>
      <c r="C341" s="42"/>
      <c r="D341" s="228" t="s">
        <v>305</v>
      </c>
      <c r="E341" s="42"/>
      <c r="F341" s="229" t="s">
        <v>1123</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9" t="s">
        <v>305</v>
      </c>
      <c r="AU341" s="19" t="s">
        <v>81</v>
      </c>
    </row>
    <row r="342" s="14" customFormat="1">
      <c r="A342" s="14"/>
      <c r="B342" s="244"/>
      <c r="C342" s="245"/>
      <c r="D342" s="235" t="s">
        <v>307</v>
      </c>
      <c r="E342" s="246" t="s">
        <v>21</v>
      </c>
      <c r="F342" s="247" t="s">
        <v>2532</v>
      </c>
      <c r="G342" s="245"/>
      <c r="H342" s="248">
        <v>3.98</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307</v>
      </c>
      <c r="AU342" s="254" t="s">
        <v>81</v>
      </c>
      <c r="AV342" s="14" t="s">
        <v>81</v>
      </c>
      <c r="AW342" s="14" t="s">
        <v>33</v>
      </c>
      <c r="AX342" s="14" t="s">
        <v>72</v>
      </c>
      <c r="AY342" s="254" t="s">
        <v>295</v>
      </c>
    </row>
    <row r="343" s="14" customFormat="1">
      <c r="A343" s="14"/>
      <c r="B343" s="244"/>
      <c r="C343" s="245"/>
      <c r="D343" s="235" t="s">
        <v>307</v>
      </c>
      <c r="E343" s="246" t="s">
        <v>21</v>
      </c>
      <c r="F343" s="247" t="s">
        <v>2537</v>
      </c>
      <c r="G343" s="245"/>
      <c r="H343" s="248">
        <v>12.9</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307</v>
      </c>
      <c r="AU343" s="254" t="s">
        <v>81</v>
      </c>
      <c r="AV343" s="14" t="s">
        <v>81</v>
      </c>
      <c r="AW343" s="14" t="s">
        <v>33</v>
      </c>
      <c r="AX343" s="14" t="s">
        <v>72</v>
      </c>
      <c r="AY343" s="254" t="s">
        <v>295</v>
      </c>
    </row>
    <row r="344" s="15" customFormat="1">
      <c r="A344" s="15"/>
      <c r="B344" s="255"/>
      <c r="C344" s="256"/>
      <c r="D344" s="235" t="s">
        <v>307</v>
      </c>
      <c r="E344" s="257" t="s">
        <v>21</v>
      </c>
      <c r="F344" s="258" t="s">
        <v>312</v>
      </c>
      <c r="G344" s="256"/>
      <c r="H344" s="259">
        <v>16.879999999999999</v>
      </c>
      <c r="I344" s="260"/>
      <c r="J344" s="256"/>
      <c r="K344" s="256"/>
      <c r="L344" s="261"/>
      <c r="M344" s="262"/>
      <c r="N344" s="263"/>
      <c r="O344" s="263"/>
      <c r="P344" s="263"/>
      <c r="Q344" s="263"/>
      <c r="R344" s="263"/>
      <c r="S344" s="263"/>
      <c r="T344" s="264"/>
      <c r="U344" s="15"/>
      <c r="V344" s="15"/>
      <c r="W344" s="15"/>
      <c r="X344" s="15"/>
      <c r="Y344" s="15"/>
      <c r="Z344" s="15"/>
      <c r="AA344" s="15"/>
      <c r="AB344" s="15"/>
      <c r="AC344" s="15"/>
      <c r="AD344" s="15"/>
      <c r="AE344" s="15"/>
      <c r="AT344" s="265" t="s">
        <v>307</v>
      </c>
      <c r="AU344" s="265" t="s">
        <v>81</v>
      </c>
      <c r="AV344" s="15" t="s">
        <v>303</v>
      </c>
      <c r="AW344" s="15" t="s">
        <v>33</v>
      </c>
      <c r="AX344" s="15" t="s">
        <v>79</v>
      </c>
      <c r="AY344" s="265" t="s">
        <v>295</v>
      </c>
    </row>
    <row r="345" s="2" customFormat="1" ht="24.15" customHeight="1">
      <c r="A345" s="40"/>
      <c r="B345" s="41"/>
      <c r="C345" s="215" t="s">
        <v>1438</v>
      </c>
      <c r="D345" s="215" t="s">
        <v>298</v>
      </c>
      <c r="E345" s="216" t="s">
        <v>1557</v>
      </c>
      <c r="F345" s="217" t="s">
        <v>1558</v>
      </c>
      <c r="G345" s="218" t="s">
        <v>301</v>
      </c>
      <c r="H345" s="219">
        <v>16.879999999999999</v>
      </c>
      <c r="I345" s="220"/>
      <c r="J345" s="221">
        <f>ROUND(I345*H345,2)</f>
        <v>0</v>
      </c>
      <c r="K345" s="217" t="s">
        <v>302</v>
      </c>
      <c r="L345" s="46"/>
      <c r="M345" s="222" t="s">
        <v>21</v>
      </c>
      <c r="N345" s="223" t="s">
        <v>43</v>
      </c>
      <c r="O345" s="86"/>
      <c r="P345" s="224">
        <f>O345*H345</f>
        <v>0</v>
      </c>
      <c r="Q345" s="224">
        <v>0.00029999999999999997</v>
      </c>
      <c r="R345" s="224">
        <f>Q345*H345</f>
        <v>0.0050639999999999991</v>
      </c>
      <c r="S345" s="224">
        <v>0</v>
      </c>
      <c r="T345" s="225">
        <f>S345*H345</f>
        <v>0</v>
      </c>
      <c r="U345" s="40"/>
      <c r="V345" s="40"/>
      <c r="W345" s="40"/>
      <c r="X345" s="40"/>
      <c r="Y345" s="40"/>
      <c r="Z345" s="40"/>
      <c r="AA345" s="40"/>
      <c r="AB345" s="40"/>
      <c r="AC345" s="40"/>
      <c r="AD345" s="40"/>
      <c r="AE345" s="40"/>
      <c r="AR345" s="226" t="s">
        <v>373</v>
      </c>
      <c r="AT345" s="226" t="s">
        <v>298</v>
      </c>
      <c r="AU345" s="226" t="s">
        <v>81</v>
      </c>
      <c r="AY345" s="19" t="s">
        <v>295</v>
      </c>
      <c r="BE345" s="227">
        <f>IF(N345="základní",J345,0)</f>
        <v>0</v>
      </c>
      <c r="BF345" s="227">
        <f>IF(N345="snížená",J345,0)</f>
        <v>0</v>
      </c>
      <c r="BG345" s="227">
        <f>IF(N345="zákl. přenesená",J345,0)</f>
        <v>0</v>
      </c>
      <c r="BH345" s="227">
        <f>IF(N345="sníž. přenesená",J345,0)</f>
        <v>0</v>
      </c>
      <c r="BI345" s="227">
        <f>IF(N345="nulová",J345,0)</f>
        <v>0</v>
      </c>
      <c r="BJ345" s="19" t="s">
        <v>79</v>
      </c>
      <c r="BK345" s="227">
        <f>ROUND(I345*H345,2)</f>
        <v>0</v>
      </c>
      <c r="BL345" s="19" t="s">
        <v>373</v>
      </c>
      <c r="BM345" s="226" t="s">
        <v>2908</v>
      </c>
    </row>
    <row r="346" s="2" customFormat="1">
      <c r="A346" s="40"/>
      <c r="B346" s="41"/>
      <c r="C346" s="42"/>
      <c r="D346" s="228" t="s">
        <v>305</v>
      </c>
      <c r="E346" s="42"/>
      <c r="F346" s="229" t="s">
        <v>1560</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305</v>
      </c>
      <c r="AU346" s="19" t="s">
        <v>81</v>
      </c>
    </row>
    <row r="347" s="14" customFormat="1">
      <c r="A347" s="14"/>
      <c r="B347" s="244"/>
      <c r="C347" s="245"/>
      <c r="D347" s="235" t="s">
        <v>307</v>
      </c>
      <c r="E347" s="246" t="s">
        <v>21</v>
      </c>
      <c r="F347" s="247" t="s">
        <v>2532</v>
      </c>
      <c r="G347" s="245"/>
      <c r="H347" s="248">
        <v>3.98</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307</v>
      </c>
      <c r="AU347" s="254" t="s">
        <v>81</v>
      </c>
      <c r="AV347" s="14" t="s">
        <v>81</v>
      </c>
      <c r="AW347" s="14" t="s">
        <v>33</v>
      </c>
      <c r="AX347" s="14" t="s">
        <v>72</v>
      </c>
      <c r="AY347" s="254" t="s">
        <v>295</v>
      </c>
    </row>
    <row r="348" s="14" customFormat="1">
      <c r="A348" s="14"/>
      <c r="B348" s="244"/>
      <c r="C348" s="245"/>
      <c r="D348" s="235" t="s">
        <v>307</v>
      </c>
      <c r="E348" s="246" t="s">
        <v>21</v>
      </c>
      <c r="F348" s="247" t="s">
        <v>2537</v>
      </c>
      <c r="G348" s="245"/>
      <c r="H348" s="248">
        <v>12.9</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307</v>
      </c>
      <c r="AU348" s="254" t="s">
        <v>81</v>
      </c>
      <c r="AV348" s="14" t="s">
        <v>81</v>
      </c>
      <c r="AW348" s="14" t="s">
        <v>33</v>
      </c>
      <c r="AX348" s="14" t="s">
        <v>72</v>
      </c>
      <c r="AY348" s="254" t="s">
        <v>295</v>
      </c>
    </row>
    <row r="349" s="15" customFormat="1">
      <c r="A349" s="15"/>
      <c r="B349" s="255"/>
      <c r="C349" s="256"/>
      <c r="D349" s="235" t="s">
        <v>307</v>
      </c>
      <c r="E349" s="257" t="s">
        <v>21</v>
      </c>
      <c r="F349" s="258" t="s">
        <v>312</v>
      </c>
      <c r="G349" s="256"/>
      <c r="H349" s="259">
        <v>16.879999999999999</v>
      </c>
      <c r="I349" s="260"/>
      <c r="J349" s="256"/>
      <c r="K349" s="256"/>
      <c r="L349" s="261"/>
      <c r="M349" s="262"/>
      <c r="N349" s="263"/>
      <c r="O349" s="263"/>
      <c r="P349" s="263"/>
      <c r="Q349" s="263"/>
      <c r="R349" s="263"/>
      <c r="S349" s="263"/>
      <c r="T349" s="264"/>
      <c r="U349" s="15"/>
      <c r="V349" s="15"/>
      <c r="W349" s="15"/>
      <c r="X349" s="15"/>
      <c r="Y349" s="15"/>
      <c r="Z349" s="15"/>
      <c r="AA349" s="15"/>
      <c r="AB349" s="15"/>
      <c r="AC349" s="15"/>
      <c r="AD349" s="15"/>
      <c r="AE349" s="15"/>
      <c r="AT349" s="265" t="s">
        <v>307</v>
      </c>
      <c r="AU349" s="265" t="s">
        <v>81</v>
      </c>
      <c r="AV349" s="15" t="s">
        <v>303</v>
      </c>
      <c r="AW349" s="15" t="s">
        <v>33</v>
      </c>
      <c r="AX349" s="15" t="s">
        <v>79</v>
      </c>
      <c r="AY349" s="265" t="s">
        <v>295</v>
      </c>
    </row>
    <row r="350" s="2" customFormat="1" ht="24.15" customHeight="1">
      <c r="A350" s="40"/>
      <c r="B350" s="41"/>
      <c r="C350" s="286" t="s">
        <v>1440</v>
      </c>
      <c r="D350" s="286" t="s">
        <v>947</v>
      </c>
      <c r="E350" s="287" t="s">
        <v>1562</v>
      </c>
      <c r="F350" s="288" t="s">
        <v>1563</v>
      </c>
      <c r="G350" s="289" t="s">
        <v>301</v>
      </c>
      <c r="H350" s="290">
        <v>18.568000000000001</v>
      </c>
      <c r="I350" s="291"/>
      <c r="J350" s="292">
        <f>ROUND(I350*H350,2)</f>
        <v>0</v>
      </c>
      <c r="K350" s="288" t="s">
        <v>523</v>
      </c>
      <c r="L350" s="293"/>
      <c r="M350" s="294" t="s">
        <v>21</v>
      </c>
      <c r="N350" s="295" t="s">
        <v>43</v>
      </c>
      <c r="O350" s="86"/>
      <c r="P350" s="224">
        <f>O350*H350</f>
        <v>0</v>
      </c>
      <c r="Q350" s="224">
        <v>0.00264</v>
      </c>
      <c r="R350" s="224">
        <f>Q350*H350</f>
        <v>0.049019520000000004</v>
      </c>
      <c r="S350" s="224">
        <v>0</v>
      </c>
      <c r="T350" s="225">
        <f>S350*H350</f>
        <v>0</v>
      </c>
      <c r="U350" s="40"/>
      <c r="V350" s="40"/>
      <c r="W350" s="40"/>
      <c r="X350" s="40"/>
      <c r="Y350" s="40"/>
      <c r="Z350" s="40"/>
      <c r="AA350" s="40"/>
      <c r="AB350" s="40"/>
      <c r="AC350" s="40"/>
      <c r="AD350" s="40"/>
      <c r="AE350" s="40"/>
      <c r="AR350" s="226" t="s">
        <v>997</v>
      </c>
      <c r="AT350" s="226" t="s">
        <v>947</v>
      </c>
      <c r="AU350" s="226" t="s">
        <v>81</v>
      </c>
      <c r="AY350" s="19" t="s">
        <v>295</v>
      </c>
      <c r="BE350" s="227">
        <f>IF(N350="základní",J350,0)</f>
        <v>0</v>
      </c>
      <c r="BF350" s="227">
        <f>IF(N350="snížená",J350,0)</f>
        <v>0</v>
      </c>
      <c r="BG350" s="227">
        <f>IF(N350="zákl. přenesená",J350,0)</f>
        <v>0</v>
      </c>
      <c r="BH350" s="227">
        <f>IF(N350="sníž. přenesená",J350,0)</f>
        <v>0</v>
      </c>
      <c r="BI350" s="227">
        <f>IF(N350="nulová",J350,0)</f>
        <v>0</v>
      </c>
      <c r="BJ350" s="19" t="s">
        <v>79</v>
      </c>
      <c r="BK350" s="227">
        <f>ROUND(I350*H350,2)</f>
        <v>0</v>
      </c>
      <c r="BL350" s="19" t="s">
        <v>373</v>
      </c>
      <c r="BM350" s="226" t="s">
        <v>2909</v>
      </c>
    </row>
    <row r="351" s="14" customFormat="1">
      <c r="A351" s="14"/>
      <c r="B351" s="244"/>
      <c r="C351" s="245"/>
      <c r="D351" s="235" t="s">
        <v>307</v>
      </c>
      <c r="E351" s="246" t="s">
        <v>21</v>
      </c>
      <c r="F351" s="247" t="s">
        <v>2624</v>
      </c>
      <c r="G351" s="245"/>
      <c r="H351" s="248">
        <v>16.879999999999999</v>
      </c>
      <c r="I351" s="249"/>
      <c r="J351" s="245"/>
      <c r="K351" s="245"/>
      <c r="L351" s="250"/>
      <c r="M351" s="251"/>
      <c r="N351" s="252"/>
      <c r="O351" s="252"/>
      <c r="P351" s="252"/>
      <c r="Q351" s="252"/>
      <c r="R351" s="252"/>
      <c r="S351" s="252"/>
      <c r="T351" s="253"/>
      <c r="U351" s="14"/>
      <c r="V351" s="14"/>
      <c r="W351" s="14"/>
      <c r="X351" s="14"/>
      <c r="Y351" s="14"/>
      <c r="Z351" s="14"/>
      <c r="AA351" s="14"/>
      <c r="AB351" s="14"/>
      <c r="AC351" s="14"/>
      <c r="AD351" s="14"/>
      <c r="AE351" s="14"/>
      <c r="AT351" s="254" t="s">
        <v>307</v>
      </c>
      <c r="AU351" s="254" t="s">
        <v>81</v>
      </c>
      <c r="AV351" s="14" t="s">
        <v>81</v>
      </c>
      <c r="AW351" s="14" t="s">
        <v>33</v>
      </c>
      <c r="AX351" s="14" t="s">
        <v>72</v>
      </c>
      <c r="AY351" s="254" t="s">
        <v>295</v>
      </c>
    </row>
    <row r="352" s="15" customFormat="1">
      <c r="A352" s="15"/>
      <c r="B352" s="255"/>
      <c r="C352" s="256"/>
      <c r="D352" s="235" t="s">
        <v>307</v>
      </c>
      <c r="E352" s="257" t="s">
        <v>21</v>
      </c>
      <c r="F352" s="258" t="s">
        <v>312</v>
      </c>
      <c r="G352" s="256"/>
      <c r="H352" s="259">
        <v>16.879999999999999</v>
      </c>
      <c r="I352" s="260"/>
      <c r="J352" s="256"/>
      <c r="K352" s="256"/>
      <c r="L352" s="261"/>
      <c r="M352" s="262"/>
      <c r="N352" s="263"/>
      <c r="O352" s="263"/>
      <c r="P352" s="263"/>
      <c r="Q352" s="263"/>
      <c r="R352" s="263"/>
      <c r="S352" s="263"/>
      <c r="T352" s="264"/>
      <c r="U352" s="15"/>
      <c r="V352" s="15"/>
      <c r="W352" s="15"/>
      <c r="X352" s="15"/>
      <c r="Y352" s="15"/>
      <c r="Z352" s="15"/>
      <c r="AA352" s="15"/>
      <c r="AB352" s="15"/>
      <c r="AC352" s="15"/>
      <c r="AD352" s="15"/>
      <c r="AE352" s="15"/>
      <c r="AT352" s="265" t="s">
        <v>307</v>
      </c>
      <c r="AU352" s="265" t="s">
        <v>81</v>
      </c>
      <c r="AV352" s="15" t="s">
        <v>303</v>
      </c>
      <c r="AW352" s="15" t="s">
        <v>33</v>
      </c>
      <c r="AX352" s="15" t="s">
        <v>79</v>
      </c>
      <c r="AY352" s="265" t="s">
        <v>295</v>
      </c>
    </row>
    <row r="353" s="14" customFormat="1">
      <c r="A353" s="14"/>
      <c r="B353" s="244"/>
      <c r="C353" s="245"/>
      <c r="D353" s="235" t="s">
        <v>307</v>
      </c>
      <c r="E353" s="245"/>
      <c r="F353" s="247" t="s">
        <v>2625</v>
      </c>
      <c r="G353" s="245"/>
      <c r="H353" s="248">
        <v>18.568000000000001</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307</v>
      </c>
      <c r="AU353" s="254" t="s">
        <v>81</v>
      </c>
      <c r="AV353" s="14" t="s">
        <v>81</v>
      </c>
      <c r="AW353" s="14" t="s">
        <v>4</v>
      </c>
      <c r="AX353" s="14" t="s">
        <v>79</v>
      </c>
      <c r="AY353" s="254" t="s">
        <v>295</v>
      </c>
    </row>
    <row r="354" s="2" customFormat="1" ht="24.15" customHeight="1">
      <c r="A354" s="40"/>
      <c r="B354" s="41"/>
      <c r="C354" s="215" t="s">
        <v>1444</v>
      </c>
      <c r="D354" s="215" t="s">
        <v>298</v>
      </c>
      <c r="E354" s="216" t="s">
        <v>1567</v>
      </c>
      <c r="F354" s="217" t="s">
        <v>1568</v>
      </c>
      <c r="G354" s="218" t="s">
        <v>328</v>
      </c>
      <c r="H354" s="219">
        <v>15.192</v>
      </c>
      <c r="I354" s="220"/>
      <c r="J354" s="221">
        <f>ROUND(I354*H354,2)</f>
        <v>0</v>
      </c>
      <c r="K354" s="217" t="s">
        <v>523</v>
      </c>
      <c r="L354" s="46"/>
      <c r="M354" s="222" t="s">
        <v>21</v>
      </c>
      <c r="N354" s="223" t="s">
        <v>43</v>
      </c>
      <c r="O354" s="86"/>
      <c r="P354" s="224">
        <f>O354*H354</f>
        <v>0</v>
      </c>
      <c r="Q354" s="224">
        <v>0.01</v>
      </c>
      <c r="R354" s="224">
        <f>Q354*H354</f>
        <v>0.15192</v>
      </c>
      <c r="S354" s="224">
        <v>0</v>
      </c>
      <c r="T354" s="225">
        <f>S354*H354</f>
        <v>0</v>
      </c>
      <c r="U354" s="40"/>
      <c r="V354" s="40"/>
      <c r="W354" s="40"/>
      <c r="X354" s="40"/>
      <c r="Y354" s="40"/>
      <c r="Z354" s="40"/>
      <c r="AA354" s="40"/>
      <c r="AB354" s="40"/>
      <c r="AC354" s="40"/>
      <c r="AD354" s="40"/>
      <c r="AE354" s="40"/>
      <c r="AR354" s="226" t="s">
        <v>373</v>
      </c>
      <c r="AT354" s="226" t="s">
        <v>298</v>
      </c>
      <c r="AU354" s="226" t="s">
        <v>81</v>
      </c>
      <c r="AY354" s="19" t="s">
        <v>295</v>
      </c>
      <c r="BE354" s="227">
        <f>IF(N354="základní",J354,0)</f>
        <v>0</v>
      </c>
      <c r="BF354" s="227">
        <f>IF(N354="snížená",J354,0)</f>
        <v>0</v>
      </c>
      <c r="BG354" s="227">
        <f>IF(N354="zákl. přenesená",J354,0)</f>
        <v>0</v>
      </c>
      <c r="BH354" s="227">
        <f>IF(N354="sníž. přenesená",J354,0)</f>
        <v>0</v>
      </c>
      <c r="BI354" s="227">
        <f>IF(N354="nulová",J354,0)</f>
        <v>0</v>
      </c>
      <c r="BJ354" s="19" t="s">
        <v>79</v>
      </c>
      <c r="BK354" s="227">
        <f>ROUND(I354*H354,2)</f>
        <v>0</v>
      </c>
      <c r="BL354" s="19" t="s">
        <v>373</v>
      </c>
      <c r="BM354" s="226" t="s">
        <v>2910</v>
      </c>
    </row>
    <row r="355" s="14" customFormat="1">
      <c r="A355" s="14"/>
      <c r="B355" s="244"/>
      <c r="C355" s="245"/>
      <c r="D355" s="235" t="s">
        <v>307</v>
      </c>
      <c r="E355" s="246" t="s">
        <v>21</v>
      </c>
      <c r="F355" s="247" t="s">
        <v>2627</v>
      </c>
      <c r="G355" s="245"/>
      <c r="H355" s="248">
        <v>15.192</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307</v>
      </c>
      <c r="AU355" s="254" t="s">
        <v>81</v>
      </c>
      <c r="AV355" s="14" t="s">
        <v>81</v>
      </c>
      <c r="AW355" s="14" t="s">
        <v>33</v>
      </c>
      <c r="AX355" s="14" t="s">
        <v>72</v>
      </c>
      <c r="AY355" s="254" t="s">
        <v>295</v>
      </c>
    </row>
    <row r="356" s="15" customFormat="1">
      <c r="A356" s="15"/>
      <c r="B356" s="255"/>
      <c r="C356" s="256"/>
      <c r="D356" s="235" t="s">
        <v>307</v>
      </c>
      <c r="E356" s="257" t="s">
        <v>21</v>
      </c>
      <c r="F356" s="258" t="s">
        <v>312</v>
      </c>
      <c r="G356" s="256"/>
      <c r="H356" s="259">
        <v>15.192</v>
      </c>
      <c r="I356" s="260"/>
      <c r="J356" s="256"/>
      <c r="K356" s="256"/>
      <c r="L356" s="261"/>
      <c r="M356" s="262"/>
      <c r="N356" s="263"/>
      <c r="O356" s="263"/>
      <c r="P356" s="263"/>
      <c r="Q356" s="263"/>
      <c r="R356" s="263"/>
      <c r="S356" s="263"/>
      <c r="T356" s="264"/>
      <c r="U356" s="15"/>
      <c r="V356" s="15"/>
      <c r="W356" s="15"/>
      <c r="X356" s="15"/>
      <c r="Y356" s="15"/>
      <c r="Z356" s="15"/>
      <c r="AA356" s="15"/>
      <c r="AB356" s="15"/>
      <c r="AC356" s="15"/>
      <c r="AD356" s="15"/>
      <c r="AE356" s="15"/>
      <c r="AT356" s="265" t="s">
        <v>307</v>
      </c>
      <c r="AU356" s="265" t="s">
        <v>81</v>
      </c>
      <c r="AV356" s="15" t="s">
        <v>303</v>
      </c>
      <c r="AW356" s="15" t="s">
        <v>33</v>
      </c>
      <c r="AX356" s="15" t="s">
        <v>79</v>
      </c>
      <c r="AY356" s="265" t="s">
        <v>295</v>
      </c>
    </row>
    <row r="357" s="2" customFormat="1" ht="16.5" customHeight="1">
      <c r="A357" s="40"/>
      <c r="B357" s="41"/>
      <c r="C357" s="215" t="s">
        <v>1448</v>
      </c>
      <c r="D357" s="215" t="s">
        <v>298</v>
      </c>
      <c r="E357" s="216" t="s">
        <v>1138</v>
      </c>
      <c r="F357" s="217" t="s">
        <v>1139</v>
      </c>
      <c r="G357" s="218" t="s">
        <v>328</v>
      </c>
      <c r="H357" s="219">
        <v>1</v>
      </c>
      <c r="I357" s="220"/>
      <c r="J357" s="221">
        <f>ROUND(I357*H357,2)</f>
        <v>0</v>
      </c>
      <c r="K357" s="217" t="s">
        <v>302</v>
      </c>
      <c r="L357" s="46"/>
      <c r="M357" s="222" t="s">
        <v>21</v>
      </c>
      <c r="N357" s="223" t="s">
        <v>43</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303</v>
      </c>
      <c r="AT357" s="226" t="s">
        <v>298</v>
      </c>
      <c r="AU357" s="226" t="s">
        <v>81</v>
      </c>
      <c r="AY357" s="19" t="s">
        <v>295</v>
      </c>
      <c r="BE357" s="227">
        <f>IF(N357="základní",J357,0)</f>
        <v>0</v>
      </c>
      <c r="BF357" s="227">
        <f>IF(N357="snížená",J357,0)</f>
        <v>0</v>
      </c>
      <c r="BG357" s="227">
        <f>IF(N357="zákl. přenesená",J357,0)</f>
        <v>0</v>
      </c>
      <c r="BH357" s="227">
        <f>IF(N357="sníž. přenesená",J357,0)</f>
        <v>0</v>
      </c>
      <c r="BI357" s="227">
        <f>IF(N357="nulová",J357,0)</f>
        <v>0</v>
      </c>
      <c r="BJ357" s="19" t="s">
        <v>79</v>
      </c>
      <c r="BK357" s="227">
        <f>ROUND(I357*H357,2)</f>
        <v>0</v>
      </c>
      <c r="BL357" s="19" t="s">
        <v>303</v>
      </c>
      <c r="BM357" s="226" t="s">
        <v>2911</v>
      </c>
    </row>
    <row r="358" s="2" customFormat="1">
      <c r="A358" s="40"/>
      <c r="B358" s="41"/>
      <c r="C358" s="42"/>
      <c r="D358" s="228" t="s">
        <v>305</v>
      </c>
      <c r="E358" s="42"/>
      <c r="F358" s="229" t="s">
        <v>1141</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305</v>
      </c>
      <c r="AU358" s="19" t="s">
        <v>81</v>
      </c>
    </row>
    <row r="359" s="13" customFormat="1">
      <c r="A359" s="13"/>
      <c r="B359" s="233"/>
      <c r="C359" s="234"/>
      <c r="D359" s="235" t="s">
        <v>307</v>
      </c>
      <c r="E359" s="236" t="s">
        <v>21</v>
      </c>
      <c r="F359" s="237" t="s">
        <v>1142</v>
      </c>
      <c r="G359" s="234"/>
      <c r="H359" s="236" t="s">
        <v>21</v>
      </c>
      <c r="I359" s="238"/>
      <c r="J359" s="234"/>
      <c r="K359" s="234"/>
      <c r="L359" s="239"/>
      <c r="M359" s="240"/>
      <c r="N359" s="241"/>
      <c r="O359" s="241"/>
      <c r="P359" s="241"/>
      <c r="Q359" s="241"/>
      <c r="R359" s="241"/>
      <c r="S359" s="241"/>
      <c r="T359" s="242"/>
      <c r="U359" s="13"/>
      <c r="V359" s="13"/>
      <c r="W359" s="13"/>
      <c r="X359" s="13"/>
      <c r="Y359" s="13"/>
      <c r="Z359" s="13"/>
      <c r="AA359" s="13"/>
      <c r="AB359" s="13"/>
      <c r="AC359" s="13"/>
      <c r="AD359" s="13"/>
      <c r="AE359" s="13"/>
      <c r="AT359" s="243" t="s">
        <v>307</v>
      </c>
      <c r="AU359" s="243" t="s">
        <v>81</v>
      </c>
      <c r="AV359" s="13" t="s">
        <v>79</v>
      </c>
      <c r="AW359" s="13" t="s">
        <v>33</v>
      </c>
      <c r="AX359" s="13" t="s">
        <v>72</v>
      </c>
      <c r="AY359" s="243" t="s">
        <v>295</v>
      </c>
    </row>
    <row r="360" s="14" customFormat="1">
      <c r="A360" s="14"/>
      <c r="B360" s="244"/>
      <c r="C360" s="245"/>
      <c r="D360" s="235" t="s">
        <v>307</v>
      </c>
      <c r="E360" s="246" t="s">
        <v>21</v>
      </c>
      <c r="F360" s="247" t="s">
        <v>2490</v>
      </c>
      <c r="G360" s="245"/>
      <c r="H360" s="248">
        <v>1</v>
      </c>
      <c r="I360" s="249"/>
      <c r="J360" s="245"/>
      <c r="K360" s="245"/>
      <c r="L360" s="250"/>
      <c r="M360" s="251"/>
      <c r="N360" s="252"/>
      <c r="O360" s="252"/>
      <c r="P360" s="252"/>
      <c r="Q360" s="252"/>
      <c r="R360" s="252"/>
      <c r="S360" s="252"/>
      <c r="T360" s="253"/>
      <c r="U360" s="14"/>
      <c r="V360" s="14"/>
      <c r="W360" s="14"/>
      <c r="X360" s="14"/>
      <c r="Y360" s="14"/>
      <c r="Z360" s="14"/>
      <c r="AA360" s="14"/>
      <c r="AB360" s="14"/>
      <c r="AC360" s="14"/>
      <c r="AD360" s="14"/>
      <c r="AE360" s="14"/>
      <c r="AT360" s="254" t="s">
        <v>307</v>
      </c>
      <c r="AU360" s="254" t="s">
        <v>81</v>
      </c>
      <c r="AV360" s="14" t="s">
        <v>81</v>
      </c>
      <c r="AW360" s="14" t="s">
        <v>33</v>
      </c>
      <c r="AX360" s="14" t="s">
        <v>72</v>
      </c>
      <c r="AY360" s="254" t="s">
        <v>295</v>
      </c>
    </row>
    <row r="361" s="15" customFormat="1">
      <c r="A361" s="15"/>
      <c r="B361" s="255"/>
      <c r="C361" s="256"/>
      <c r="D361" s="235" t="s">
        <v>307</v>
      </c>
      <c r="E361" s="257" t="s">
        <v>21</v>
      </c>
      <c r="F361" s="258" t="s">
        <v>312</v>
      </c>
      <c r="G361" s="256"/>
      <c r="H361" s="259">
        <v>1</v>
      </c>
      <c r="I361" s="260"/>
      <c r="J361" s="256"/>
      <c r="K361" s="256"/>
      <c r="L361" s="261"/>
      <c r="M361" s="262"/>
      <c r="N361" s="263"/>
      <c r="O361" s="263"/>
      <c r="P361" s="263"/>
      <c r="Q361" s="263"/>
      <c r="R361" s="263"/>
      <c r="S361" s="263"/>
      <c r="T361" s="264"/>
      <c r="U361" s="15"/>
      <c r="V361" s="15"/>
      <c r="W361" s="15"/>
      <c r="X361" s="15"/>
      <c r="Y361" s="15"/>
      <c r="Z361" s="15"/>
      <c r="AA361" s="15"/>
      <c r="AB361" s="15"/>
      <c r="AC361" s="15"/>
      <c r="AD361" s="15"/>
      <c r="AE361" s="15"/>
      <c r="AT361" s="265" t="s">
        <v>307</v>
      </c>
      <c r="AU361" s="265" t="s">
        <v>81</v>
      </c>
      <c r="AV361" s="15" t="s">
        <v>303</v>
      </c>
      <c r="AW361" s="15" t="s">
        <v>33</v>
      </c>
      <c r="AX361" s="15" t="s">
        <v>79</v>
      </c>
      <c r="AY361" s="265" t="s">
        <v>295</v>
      </c>
    </row>
    <row r="362" s="2" customFormat="1" ht="16.5" customHeight="1">
      <c r="A362" s="40"/>
      <c r="B362" s="41"/>
      <c r="C362" s="286" t="s">
        <v>1453</v>
      </c>
      <c r="D362" s="286" t="s">
        <v>947</v>
      </c>
      <c r="E362" s="287" t="s">
        <v>1145</v>
      </c>
      <c r="F362" s="288" t="s">
        <v>1146</v>
      </c>
      <c r="G362" s="289" t="s">
        <v>328</v>
      </c>
      <c r="H362" s="290">
        <v>1.02</v>
      </c>
      <c r="I362" s="291"/>
      <c r="J362" s="292">
        <f>ROUND(I362*H362,2)</f>
        <v>0</v>
      </c>
      <c r="K362" s="288" t="s">
        <v>302</v>
      </c>
      <c r="L362" s="293"/>
      <c r="M362" s="294" t="s">
        <v>21</v>
      </c>
      <c r="N362" s="295" t="s">
        <v>43</v>
      </c>
      <c r="O362" s="86"/>
      <c r="P362" s="224">
        <f>O362*H362</f>
        <v>0</v>
      </c>
      <c r="Q362" s="224">
        <v>0.00017000000000000001</v>
      </c>
      <c r="R362" s="224">
        <f>Q362*H362</f>
        <v>0.00017340000000000001</v>
      </c>
      <c r="S362" s="224">
        <v>0</v>
      </c>
      <c r="T362" s="225">
        <f>S362*H362</f>
        <v>0</v>
      </c>
      <c r="U362" s="40"/>
      <c r="V362" s="40"/>
      <c r="W362" s="40"/>
      <c r="X362" s="40"/>
      <c r="Y362" s="40"/>
      <c r="Z362" s="40"/>
      <c r="AA362" s="40"/>
      <c r="AB362" s="40"/>
      <c r="AC362" s="40"/>
      <c r="AD362" s="40"/>
      <c r="AE362" s="40"/>
      <c r="AR362" s="226" t="s">
        <v>351</v>
      </c>
      <c r="AT362" s="226" t="s">
        <v>947</v>
      </c>
      <c r="AU362" s="226" t="s">
        <v>81</v>
      </c>
      <c r="AY362" s="19" t="s">
        <v>295</v>
      </c>
      <c r="BE362" s="227">
        <f>IF(N362="základní",J362,0)</f>
        <v>0</v>
      </c>
      <c r="BF362" s="227">
        <f>IF(N362="snížená",J362,0)</f>
        <v>0</v>
      </c>
      <c r="BG362" s="227">
        <f>IF(N362="zákl. přenesená",J362,0)</f>
        <v>0</v>
      </c>
      <c r="BH362" s="227">
        <f>IF(N362="sníž. přenesená",J362,0)</f>
        <v>0</v>
      </c>
      <c r="BI362" s="227">
        <f>IF(N362="nulová",J362,0)</f>
        <v>0</v>
      </c>
      <c r="BJ362" s="19" t="s">
        <v>79</v>
      </c>
      <c r="BK362" s="227">
        <f>ROUND(I362*H362,2)</f>
        <v>0</v>
      </c>
      <c r="BL362" s="19" t="s">
        <v>303</v>
      </c>
      <c r="BM362" s="226" t="s">
        <v>2912</v>
      </c>
    </row>
    <row r="363" s="14" customFormat="1">
      <c r="A363" s="14"/>
      <c r="B363" s="244"/>
      <c r="C363" s="245"/>
      <c r="D363" s="235" t="s">
        <v>307</v>
      </c>
      <c r="E363" s="245"/>
      <c r="F363" s="247" t="s">
        <v>1148</v>
      </c>
      <c r="G363" s="245"/>
      <c r="H363" s="248">
        <v>1.02</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307</v>
      </c>
      <c r="AU363" s="254" t="s">
        <v>81</v>
      </c>
      <c r="AV363" s="14" t="s">
        <v>81</v>
      </c>
      <c r="AW363" s="14" t="s">
        <v>4</v>
      </c>
      <c r="AX363" s="14" t="s">
        <v>79</v>
      </c>
      <c r="AY363" s="254" t="s">
        <v>295</v>
      </c>
    </row>
    <row r="364" s="2" customFormat="1" ht="24.15" customHeight="1">
      <c r="A364" s="40"/>
      <c r="B364" s="41"/>
      <c r="C364" s="215" t="s">
        <v>1459</v>
      </c>
      <c r="D364" s="215" t="s">
        <v>298</v>
      </c>
      <c r="E364" s="216" t="s">
        <v>1150</v>
      </c>
      <c r="F364" s="217" t="s">
        <v>1151</v>
      </c>
      <c r="G364" s="218" t="s">
        <v>301</v>
      </c>
      <c r="H364" s="219">
        <v>16.879999999999999</v>
      </c>
      <c r="I364" s="220"/>
      <c r="J364" s="221">
        <f>ROUND(I364*H364,2)</f>
        <v>0</v>
      </c>
      <c r="K364" s="217" t="s">
        <v>302</v>
      </c>
      <c r="L364" s="46"/>
      <c r="M364" s="222" t="s">
        <v>21</v>
      </c>
      <c r="N364" s="223" t="s">
        <v>43</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373</v>
      </c>
      <c r="AT364" s="226" t="s">
        <v>298</v>
      </c>
      <c r="AU364" s="226" t="s">
        <v>81</v>
      </c>
      <c r="AY364" s="19" t="s">
        <v>295</v>
      </c>
      <c r="BE364" s="227">
        <f>IF(N364="základní",J364,0)</f>
        <v>0</v>
      </c>
      <c r="BF364" s="227">
        <f>IF(N364="snížená",J364,0)</f>
        <v>0</v>
      </c>
      <c r="BG364" s="227">
        <f>IF(N364="zákl. přenesená",J364,0)</f>
        <v>0</v>
      </c>
      <c r="BH364" s="227">
        <f>IF(N364="sníž. přenesená",J364,0)</f>
        <v>0</v>
      </c>
      <c r="BI364" s="227">
        <f>IF(N364="nulová",J364,0)</f>
        <v>0</v>
      </c>
      <c r="BJ364" s="19" t="s">
        <v>79</v>
      </c>
      <c r="BK364" s="227">
        <f>ROUND(I364*H364,2)</f>
        <v>0</v>
      </c>
      <c r="BL364" s="19" t="s">
        <v>373</v>
      </c>
      <c r="BM364" s="226" t="s">
        <v>2913</v>
      </c>
    </row>
    <row r="365" s="2" customFormat="1">
      <c r="A365" s="40"/>
      <c r="B365" s="41"/>
      <c r="C365" s="42"/>
      <c r="D365" s="228" t="s">
        <v>305</v>
      </c>
      <c r="E365" s="42"/>
      <c r="F365" s="229" t="s">
        <v>1153</v>
      </c>
      <c r="G365" s="42"/>
      <c r="H365" s="42"/>
      <c r="I365" s="230"/>
      <c r="J365" s="42"/>
      <c r="K365" s="42"/>
      <c r="L365" s="46"/>
      <c r="M365" s="231"/>
      <c r="N365" s="232"/>
      <c r="O365" s="86"/>
      <c r="P365" s="86"/>
      <c r="Q365" s="86"/>
      <c r="R365" s="86"/>
      <c r="S365" s="86"/>
      <c r="T365" s="87"/>
      <c r="U365" s="40"/>
      <c r="V365" s="40"/>
      <c r="W365" s="40"/>
      <c r="X365" s="40"/>
      <c r="Y365" s="40"/>
      <c r="Z365" s="40"/>
      <c r="AA365" s="40"/>
      <c r="AB365" s="40"/>
      <c r="AC365" s="40"/>
      <c r="AD365" s="40"/>
      <c r="AE365" s="40"/>
      <c r="AT365" s="19" t="s">
        <v>305</v>
      </c>
      <c r="AU365" s="19" t="s">
        <v>81</v>
      </c>
    </row>
    <row r="366" s="14" customFormat="1">
      <c r="A366" s="14"/>
      <c r="B366" s="244"/>
      <c r="C366" s="245"/>
      <c r="D366" s="235" t="s">
        <v>307</v>
      </c>
      <c r="E366" s="246" t="s">
        <v>21</v>
      </c>
      <c r="F366" s="247" t="s">
        <v>2532</v>
      </c>
      <c r="G366" s="245"/>
      <c r="H366" s="248">
        <v>3.98</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307</v>
      </c>
      <c r="AU366" s="254" t="s">
        <v>81</v>
      </c>
      <c r="AV366" s="14" t="s">
        <v>81</v>
      </c>
      <c r="AW366" s="14" t="s">
        <v>33</v>
      </c>
      <c r="AX366" s="14" t="s">
        <v>72</v>
      </c>
      <c r="AY366" s="254" t="s">
        <v>295</v>
      </c>
    </row>
    <row r="367" s="14" customFormat="1">
      <c r="A367" s="14"/>
      <c r="B367" s="244"/>
      <c r="C367" s="245"/>
      <c r="D367" s="235" t="s">
        <v>307</v>
      </c>
      <c r="E367" s="246" t="s">
        <v>21</v>
      </c>
      <c r="F367" s="247" t="s">
        <v>2537</v>
      </c>
      <c r="G367" s="245"/>
      <c r="H367" s="248">
        <v>12.9</v>
      </c>
      <c r="I367" s="249"/>
      <c r="J367" s="245"/>
      <c r="K367" s="245"/>
      <c r="L367" s="250"/>
      <c r="M367" s="251"/>
      <c r="N367" s="252"/>
      <c r="O367" s="252"/>
      <c r="P367" s="252"/>
      <c r="Q367" s="252"/>
      <c r="R367" s="252"/>
      <c r="S367" s="252"/>
      <c r="T367" s="253"/>
      <c r="U367" s="14"/>
      <c r="V367" s="14"/>
      <c r="W367" s="14"/>
      <c r="X367" s="14"/>
      <c r="Y367" s="14"/>
      <c r="Z367" s="14"/>
      <c r="AA367" s="14"/>
      <c r="AB367" s="14"/>
      <c r="AC367" s="14"/>
      <c r="AD367" s="14"/>
      <c r="AE367" s="14"/>
      <c r="AT367" s="254" t="s">
        <v>307</v>
      </c>
      <c r="AU367" s="254" t="s">
        <v>81</v>
      </c>
      <c r="AV367" s="14" t="s">
        <v>81</v>
      </c>
      <c r="AW367" s="14" t="s">
        <v>33</v>
      </c>
      <c r="AX367" s="14" t="s">
        <v>72</v>
      </c>
      <c r="AY367" s="254" t="s">
        <v>295</v>
      </c>
    </row>
    <row r="368" s="15" customFormat="1">
      <c r="A368" s="15"/>
      <c r="B368" s="255"/>
      <c r="C368" s="256"/>
      <c r="D368" s="235" t="s">
        <v>307</v>
      </c>
      <c r="E368" s="257" t="s">
        <v>21</v>
      </c>
      <c r="F368" s="258" t="s">
        <v>312</v>
      </c>
      <c r="G368" s="256"/>
      <c r="H368" s="259">
        <v>16.879999999999999</v>
      </c>
      <c r="I368" s="260"/>
      <c r="J368" s="256"/>
      <c r="K368" s="256"/>
      <c r="L368" s="261"/>
      <c r="M368" s="262"/>
      <c r="N368" s="263"/>
      <c r="O368" s="263"/>
      <c r="P368" s="263"/>
      <c r="Q368" s="263"/>
      <c r="R368" s="263"/>
      <c r="S368" s="263"/>
      <c r="T368" s="264"/>
      <c r="U368" s="15"/>
      <c r="V368" s="15"/>
      <c r="W368" s="15"/>
      <c r="X368" s="15"/>
      <c r="Y368" s="15"/>
      <c r="Z368" s="15"/>
      <c r="AA368" s="15"/>
      <c r="AB368" s="15"/>
      <c r="AC368" s="15"/>
      <c r="AD368" s="15"/>
      <c r="AE368" s="15"/>
      <c r="AT368" s="265" t="s">
        <v>307</v>
      </c>
      <c r="AU368" s="265" t="s">
        <v>81</v>
      </c>
      <c r="AV368" s="15" t="s">
        <v>303</v>
      </c>
      <c r="AW368" s="15" t="s">
        <v>33</v>
      </c>
      <c r="AX368" s="15" t="s">
        <v>79</v>
      </c>
      <c r="AY368" s="265" t="s">
        <v>295</v>
      </c>
    </row>
    <row r="369" s="2" customFormat="1" ht="49.05" customHeight="1">
      <c r="A369" s="40"/>
      <c r="B369" s="41"/>
      <c r="C369" s="215" t="s">
        <v>1463</v>
      </c>
      <c r="D369" s="215" t="s">
        <v>298</v>
      </c>
      <c r="E369" s="216" t="s">
        <v>1155</v>
      </c>
      <c r="F369" s="217" t="s">
        <v>1156</v>
      </c>
      <c r="G369" s="218" t="s">
        <v>348</v>
      </c>
      <c r="H369" s="219">
        <v>0.33400000000000002</v>
      </c>
      <c r="I369" s="220"/>
      <c r="J369" s="221">
        <f>ROUND(I369*H369,2)</f>
        <v>0</v>
      </c>
      <c r="K369" s="217" t="s">
        <v>302</v>
      </c>
      <c r="L369" s="46"/>
      <c r="M369" s="222" t="s">
        <v>21</v>
      </c>
      <c r="N369" s="223" t="s">
        <v>43</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373</v>
      </c>
      <c r="AT369" s="226" t="s">
        <v>298</v>
      </c>
      <c r="AU369" s="226" t="s">
        <v>81</v>
      </c>
      <c r="AY369" s="19" t="s">
        <v>295</v>
      </c>
      <c r="BE369" s="227">
        <f>IF(N369="základní",J369,0)</f>
        <v>0</v>
      </c>
      <c r="BF369" s="227">
        <f>IF(N369="snížená",J369,0)</f>
        <v>0</v>
      </c>
      <c r="BG369" s="227">
        <f>IF(N369="zákl. přenesená",J369,0)</f>
        <v>0</v>
      </c>
      <c r="BH369" s="227">
        <f>IF(N369="sníž. přenesená",J369,0)</f>
        <v>0</v>
      </c>
      <c r="BI369" s="227">
        <f>IF(N369="nulová",J369,0)</f>
        <v>0</v>
      </c>
      <c r="BJ369" s="19" t="s">
        <v>79</v>
      </c>
      <c r="BK369" s="227">
        <f>ROUND(I369*H369,2)</f>
        <v>0</v>
      </c>
      <c r="BL369" s="19" t="s">
        <v>373</v>
      </c>
      <c r="BM369" s="226" t="s">
        <v>2914</v>
      </c>
    </row>
    <row r="370" s="2" customFormat="1">
      <c r="A370" s="40"/>
      <c r="B370" s="41"/>
      <c r="C370" s="42"/>
      <c r="D370" s="228" t="s">
        <v>305</v>
      </c>
      <c r="E370" s="42"/>
      <c r="F370" s="229" t="s">
        <v>1158</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305</v>
      </c>
      <c r="AU370" s="19" t="s">
        <v>81</v>
      </c>
    </row>
    <row r="371" s="12" customFormat="1" ht="22.8" customHeight="1">
      <c r="A371" s="12"/>
      <c r="B371" s="199"/>
      <c r="C371" s="200"/>
      <c r="D371" s="201" t="s">
        <v>71</v>
      </c>
      <c r="E371" s="213" t="s">
        <v>1580</v>
      </c>
      <c r="F371" s="213" t="s">
        <v>1581</v>
      </c>
      <c r="G371" s="200"/>
      <c r="H371" s="200"/>
      <c r="I371" s="203"/>
      <c r="J371" s="214">
        <f>BK371</f>
        <v>0</v>
      </c>
      <c r="K371" s="200"/>
      <c r="L371" s="205"/>
      <c r="M371" s="206"/>
      <c r="N371" s="207"/>
      <c r="O371" s="207"/>
      <c r="P371" s="208">
        <f>SUM(P372:P400)</f>
        <v>0</v>
      </c>
      <c r="Q371" s="207"/>
      <c r="R371" s="208">
        <f>SUM(R372:R400)</f>
        <v>0.26001125000000003</v>
      </c>
      <c r="S371" s="207"/>
      <c r="T371" s="209">
        <f>SUM(T372:T400)</f>
        <v>0</v>
      </c>
      <c r="U371" s="12"/>
      <c r="V371" s="12"/>
      <c r="W371" s="12"/>
      <c r="X371" s="12"/>
      <c r="Y371" s="12"/>
      <c r="Z371" s="12"/>
      <c r="AA371" s="12"/>
      <c r="AB371" s="12"/>
      <c r="AC371" s="12"/>
      <c r="AD371" s="12"/>
      <c r="AE371" s="12"/>
      <c r="AR371" s="210" t="s">
        <v>81</v>
      </c>
      <c r="AT371" s="211" t="s">
        <v>71</v>
      </c>
      <c r="AU371" s="211" t="s">
        <v>79</v>
      </c>
      <c r="AY371" s="210" t="s">
        <v>295</v>
      </c>
      <c r="BK371" s="212">
        <f>SUM(BK372:BK400)</f>
        <v>0</v>
      </c>
    </row>
    <row r="372" s="2" customFormat="1" ht="24.15" customHeight="1">
      <c r="A372" s="40"/>
      <c r="B372" s="41"/>
      <c r="C372" s="215" t="s">
        <v>1465</v>
      </c>
      <c r="D372" s="215" t="s">
        <v>298</v>
      </c>
      <c r="E372" s="216" t="s">
        <v>1583</v>
      </c>
      <c r="F372" s="217" t="s">
        <v>1584</v>
      </c>
      <c r="G372" s="218" t="s">
        <v>301</v>
      </c>
      <c r="H372" s="219">
        <v>12.821</v>
      </c>
      <c r="I372" s="220"/>
      <c r="J372" s="221">
        <f>ROUND(I372*H372,2)</f>
        <v>0</v>
      </c>
      <c r="K372" s="217" t="s">
        <v>302</v>
      </c>
      <c r="L372" s="46"/>
      <c r="M372" s="222" t="s">
        <v>21</v>
      </c>
      <c r="N372" s="223" t="s">
        <v>43</v>
      </c>
      <c r="O372" s="86"/>
      <c r="P372" s="224">
        <f>O372*H372</f>
        <v>0</v>
      </c>
      <c r="Q372" s="224">
        <v>0.00029999999999999997</v>
      </c>
      <c r="R372" s="224">
        <f>Q372*H372</f>
        <v>0.0038462999999999995</v>
      </c>
      <c r="S372" s="224">
        <v>0</v>
      </c>
      <c r="T372" s="225">
        <f>S372*H372</f>
        <v>0</v>
      </c>
      <c r="U372" s="40"/>
      <c r="V372" s="40"/>
      <c r="W372" s="40"/>
      <c r="X372" s="40"/>
      <c r="Y372" s="40"/>
      <c r="Z372" s="40"/>
      <c r="AA372" s="40"/>
      <c r="AB372" s="40"/>
      <c r="AC372" s="40"/>
      <c r="AD372" s="40"/>
      <c r="AE372" s="40"/>
      <c r="AR372" s="226" t="s">
        <v>373</v>
      </c>
      <c r="AT372" s="226" t="s">
        <v>298</v>
      </c>
      <c r="AU372" s="226" t="s">
        <v>81</v>
      </c>
      <c r="AY372" s="19" t="s">
        <v>295</v>
      </c>
      <c r="BE372" s="227">
        <f>IF(N372="základní",J372,0)</f>
        <v>0</v>
      </c>
      <c r="BF372" s="227">
        <f>IF(N372="snížená",J372,0)</f>
        <v>0</v>
      </c>
      <c r="BG372" s="227">
        <f>IF(N372="zákl. přenesená",J372,0)</f>
        <v>0</v>
      </c>
      <c r="BH372" s="227">
        <f>IF(N372="sníž. přenesená",J372,0)</f>
        <v>0</v>
      </c>
      <c r="BI372" s="227">
        <f>IF(N372="nulová",J372,0)</f>
        <v>0</v>
      </c>
      <c r="BJ372" s="19" t="s">
        <v>79</v>
      </c>
      <c r="BK372" s="227">
        <f>ROUND(I372*H372,2)</f>
        <v>0</v>
      </c>
      <c r="BL372" s="19" t="s">
        <v>373</v>
      </c>
      <c r="BM372" s="226" t="s">
        <v>2915</v>
      </c>
    </row>
    <row r="373" s="2" customFormat="1">
      <c r="A373" s="40"/>
      <c r="B373" s="41"/>
      <c r="C373" s="42"/>
      <c r="D373" s="228" t="s">
        <v>305</v>
      </c>
      <c r="E373" s="42"/>
      <c r="F373" s="229" t="s">
        <v>1586</v>
      </c>
      <c r="G373" s="42"/>
      <c r="H373" s="42"/>
      <c r="I373" s="230"/>
      <c r="J373" s="42"/>
      <c r="K373" s="42"/>
      <c r="L373" s="46"/>
      <c r="M373" s="231"/>
      <c r="N373" s="232"/>
      <c r="O373" s="86"/>
      <c r="P373" s="86"/>
      <c r="Q373" s="86"/>
      <c r="R373" s="86"/>
      <c r="S373" s="86"/>
      <c r="T373" s="87"/>
      <c r="U373" s="40"/>
      <c r="V373" s="40"/>
      <c r="W373" s="40"/>
      <c r="X373" s="40"/>
      <c r="Y373" s="40"/>
      <c r="Z373" s="40"/>
      <c r="AA373" s="40"/>
      <c r="AB373" s="40"/>
      <c r="AC373" s="40"/>
      <c r="AD373" s="40"/>
      <c r="AE373" s="40"/>
      <c r="AT373" s="19" t="s">
        <v>305</v>
      </c>
      <c r="AU373" s="19" t="s">
        <v>81</v>
      </c>
    </row>
    <row r="374" s="13" customFormat="1">
      <c r="A374" s="13"/>
      <c r="B374" s="233"/>
      <c r="C374" s="234"/>
      <c r="D374" s="235" t="s">
        <v>307</v>
      </c>
      <c r="E374" s="236" t="s">
        <v>21</v>
      </c>
      <c r="F374" s="237" t="s">
        <v>2495</v>
      </c>
      <c r="G374" s="234"/>
      <c r="H374" s="236" t="s">
        <v>21</v>
      </c>
      <c r="I374" s="238"/>
      <c r="J374" s="234"/>
      <c r="K374" s="234"/>
      <c r="L374" s="239"/>
      <c r="M374" s="240"/>
      <c r="N374" s="241"/>
      <c r="O374" s="241"/>
      <c r="P374" s="241"/>
      <c r="Q374" s="241"/>
      <c r="R374" s="241"/>
      <c r="S374" s="241"/>
      <c r="T374" s="242"/>
      <c r="U374" s="13"/>
      <c r="V374" s="13"/>
      <c r="W374" s="13"/>
      <c r="X374" s="13"/>
      <c r="Y374" s="13"/>
      <c r="Z374" s="13"/>
      <c r="AA374" s="13"/>
      <c r="AB374" s="13"/>
      <c r="AC374" s="13"/>
      <c r="AD374" s="13"/>
      <c r="AE374" s="13"/>
      <c r="AT374" s="243" t="s">
        <v>307</v>
      </c>
      <c r="AU374" s="243" t="s">
        <v>81</v>
      </c>
      <c r="AV374" s="13" t="s">
        <v>79</v>
      </c>
      <c r="AW374" s="13" t="s">
        <v>33</v>
      </c>
      <c r="AX374" s="13" t="s">
        <v>72</v>
      </c>
      <c r="AY374" s="243" t="s">
        <v>295</v>
      </c>
    </row>
    <row r="375" s="14" customFormat="1">
      <c r="A375" s="14"/>
      <c r="B375" s="244"/>
      <c r="C375" s="245"/>
      <c r="D375" s="235" t="s">
        <v>307</v>
      </c>
      <c r="E375" s="246" t="s">
        <v>21</v>
      </c>
      <c r="F375" s="247" t="s">
        <v>2496</v>
      </c>
      <c r="G375" s="245"/>
      <c r="H375" s="248">
        <v>14.199999999999999</v>
      </c>
      <c r="I375" s="249"/>
      <c r="J375" s="245"/>
      <c r="K375" s="245"/>
      <c r="L375" s="250"/>
      <c r="M375" s="251"/>
      <c r="N375" s="252"/>
      <c r="O375" s="252"/>
      <c r="P375" s="252"/>
      <c r="Q375" s="252"/>
      <c r="R375" s="252"/>
      <c r="S375" s="252"/>
      <c r="T375" s="253"/>
      <c r="U375" s="14"/>
      <c r="V375" s="14"/>
      <c r="W375" s="14"/>
      <c r="X375" s="14"/>
      <c r="Y375" s="14"/>
      <c r="Z375" s="14"/>
      <c r="AA375" s="14"/>
      <c r="AB375" s="14"/>
      <c r="AC375" s="14"/>
      <c r="AD375" s="14"/>
      <c r="AE375" s="14"/>
      <c r="AT375" s="254" t="s">
        <v>307</v>
      </c>
      <c r="AU375" s="254" t="s">
        <v>81</v>
      </c>
      <c r="AV375" s="14" t="s">
        <v>81</v>
      </c>
      <c r="AW375" s="14" t="s">
        <v>33</v>
      </c>
      <c r="AX375" s="14" t="s">
        <v>72</v>
      </c>
      <c r="AY375" s="254" t="s">
        <v>295</v>
      </c>
    </row>
    <row r="376" s="14" customFormat="1">
      <c r="A376" s="14"/>
      <c r="B376" s="244"/>
      <c r="C376" s="245"/>
      <c r="D376" s="235" t="s">
        <v>307</v>
      </c>
      <c r="E376" s="246" t="s">
        <v>21</v>
      </c>
      <c r="F376" s="247" t="s">
        <v>2497</v>
      </c>
      <c r="G376" s="245"/>
      <c r="H376" s="248">
        <v>-1.379</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307</v>
      </c>
      <c r="AU376" s="254" t="s">
        <v>81</v>
      </c>
      <c r="AV376" s="14" t="s">
        <v>81</v>
      </c>
      <c r="AW376" s="14" t="s">
        <v>33</v>
      </c>
      <c r="AX376" s="14" t="s">
        <v>72</v>
      </c>
      <c r="AY376" s="254" t="s">
        <v>295</v>
      </c>
    </row>
    <row r="377" s="15" customFormat="1">
      <c r="A377" s="15"/>
      <c r="B377" s="255"/>
      <c r="C377" s="256"/>
      <c r="D377" s="235" t="s">
        <v>307</v>
      </c>
      <c r="E377" s="257" t="s">
        <v>21</v>
      </c>
      <c r="F377" s="258" t="s">
        <v>312</v>
      </c>
      <c r="G377" s="256"/>
      <c r="H377" s="259">
        <v>12.821</v>
      </c>
      <c r="I377" s="260"/>
      <c r="J377" s="256"/>
      <c r="K377" s="256"/>
      <c r="L377" s="261"/>
      <c r="M377" s="262"/>
      <c r="N377" s="263"/>
      <c r="O377" s="263"/>
      <c r="P377" s="263"/>
      <c r="Q377" s="263"/>
      <c r="R377" s="263"/>
      <c r="S377" s="263"/>
      <c r="T377" s="264"/>
      <c r="U377" s="15"/>
      <c r="V377" s="15"/>
      <c r="W377" s="15"/>
      <c r="X377" s="15"/>
      <c r="Y377" s="15"/>
      <c r="Z377" s="15"/>
      <c r="AA377" s="15"/>
      <c r="AB377" s="15"/>
      <c r="AC377" s="15"/>
      <c r="AD377" s="15"/>
      <c r="AE377" s="15"/>
      <c r="AT377" s="265" t="s">
        <v>307</v>
      </c>
      <c r="AU377" s="265" t="s">
        <v>81</v>
      </c>
      <c r="AV377" s="15" t="s">
        <v>303</v>
      </c>
      <c r="AW377" s="15" t="s">
        <v>33</v>
      </c>
      <c r="AX377" s="15" t="s">
        <v>79</v>
      </c>
      <c r="AY377" s="265" t="s">
        <v>295</v>
      </c>
    </row>
    <row r="378" s="2" customFormat="1" ht="24.15" customHeight="1">
      <c r="A378" s="40"/>
      <c r="B378" s="41"/>
      <c r="C378" s="215" t="s">
        <v>1467</v>
      </c>
      <c r="D378" s="215" t="s">
        <v>298</v>
      </c>
      <c r="E378" s="216" t="s">
        <v>1588</v>
      </c>
      <c r="F378" s="217" t="s">
        <v>1589</v>
      </c>
      <c r="G378" s="218" t="s">
        <v>301</v>
      </c>
      <c r="H378" s="219">
        <v>6.7350000000000003</v>
      </c>
      <c r="I378" s="220"/>
      <c r="J378" s="221">
        <f>ROUND(I378*H378,2)</f>
        <v>0</v>
      </c>
      <c r="K378" s="217" t="s">
        <v>302</v>
      </c>
      <c r="L378" s="46"/>
      <c r="M378" s="222" t="s">
        <v>21</v>
      </c>
      <c r="N378" s="223" t="s">
        <v>43</v>
      </c>
      <c r="O378" s="86"/>
      <c r="P378" s="224">
        <f>O378*H378</f>
        <v>0</v>
      </c>
      <c r="Q378" s="224">
        <v>0.0015</v>
      </c>
      <c r="R378" s="224">
        <f>Q378*H378</f>
        <v>0.0101025</v>
      </c>
      <c r="S378" s="224">
        <v>0</v>
      </c>
      <c r="T378" s="225">
        <f>S378*H378</f>
        <v>0</v>
      </c>
      <c r="U378" s="40"/>
      <c r="V378" s="40"/>
      <c r="W378" s="40"/>
      <c r="X378" s="40"/>
      <c r="Y378" s="40"/>
      <c r="Z378" s="40"/>
      <c r="AA378" s="40"/>
      <c r="AB378" s="40"/>
      <c r="AC378" s="40"/>
      <c r="AD378" s="40"/>
      <c r="AE378" s="40"/>
      <c r="AR378" s="226" t="s">
        <v>373</v>
      </c>
      <c r="AT378" s="226" t="s">
        <v>298</v>
      </c>
      <c r="AU378" s="226" t="s">
        <v>81</v>
      </c>
      <c r="AY378" s="19" t="s">
        <v>295</v>
      </c>
      <c r="BE378" s="227">
        <f>IF(N378="základní",J378,0)</f>
        <v>0</v>
      </c>
      <c r="BF378" s="227">
        <f>IF(N378="snížená",J378,0)</f>
        <v>0</v>
      </c>
      <c r="BG378" s="227">
        <f>IF(N378="zákl. přenesená",J378,0)</f>
        <v>0</v>
      </c>
      <c r="BH378" s="227">
        <f>IF(N378="sníž. přenesená",J378,0)</f>
        <v>0</v>
      </c>
      <c r="BI378" s="227">
        <f>IF(N378="nulová",J378,0)</f>
        <v>0</v>
      </c>
      <c r="BJ378" s="19" t="s">
        <v>79</v>
      </c>
      <c r="BK378" s="227">
        <f>ROUND(I378*H378,2)</f>
        <v>0</v>
      </c>
      <c r="BL378" s="19" t="s">
        <v>373</v>
      </c>
      <c r="BM378" s="226" t="s">
        <v>2916</v>
      </c>
    </row>
    <row r="379" s="2" customFormat="1">
      <c r="A379" s="40"/>
      <c r="B379" s="41"/>
      <c r="C379" s="42"/>
      <c r="D379" s="228" t="s">
        <v>305</v>
      </c>
      <c r="E379" s="42"/>
      <c r="F379" s="229" t="s">
        <v>1591</v>
      </c>
      <c r="G379" s="42"/>
      <c r="H379" s="42"/>
      <c r="I379" s="230"/>
      <c r="J379" s="42"/>
      <c r="K379" s="42"/>
      <c r="L379" s="46"/>
      <c r="M379" s="231"/>
      <c r="N379" s="232"/>
      <c r="O379" s="86"/>
      <c r="P379" s="86"/>
      <c r="Q379" s="86"/>
      <c r="R379" s="86"/>
      <c r="S379" s="86"/>
      <c r="T379" s="87"/>
      <c r="U379" s="40"/>
      <c r="V379" s="40"/>
      <c r="W379" s="40"/>
      <c r="X379" s="40"/>
      <c r="Y379" s="40"/>
      <c r="Z379" s="40"/>
      <c r="AA379" s="40"/>
      <c r="AB379" s="40"/>
      <c r="AC379" s="40"/>
      <c r="AD379" s="40"/>
      <c r="AE379" s="40"/>
      <c r="AT379" s="19" t="s">
        <v>305</v>
      </c>
      <c r="AU379" s="19" t="s">
        <v>81</v>
      </c>
    </row>
    <row r="380" s="13" customFormat="1">
      <c r="A380" s="13"/>
      <c r="B380" s="233"/>
      <c r="C380" s="234"/>
      <c r="D380" s="235" t="s">
        <v>307</v>
      </c>
      <c r="E380" s="236" t="s">
        <v>21</v>
      </c>
      <c r="F380" s="237" t="s">
        <v>2495</v>
      </c>
      <c r="G380" s="234"/>
      <c r="H380" s="236" t="s">
        <v>21</v>
      </c>
      <c r="I380" s="238"/>
      <c r="J380" s="234"/>
      <c r="K380" s="234"/>
      <c r="L380" s="239"/>
      <c r="M380" s="240"/>
      <c r="N380" s="241"/>
      <c r="O380" s="241"/>
      <c r="P380" s="241"/>
      <c r="Q380" s="241"/>
      <c r="R380" s="241"/>
      <c r="S380" s="241"/>
      <c r="T380" s="242"/>
      <c r="U380" s="13"/>
      <c r="V380" s="13"/>
      <c r="W380" s="13"/>
      <c r="X380" s="13"/>
      <c r="Y380" s="13"/>
      <c r="Z380" s="13"/>
      <c r="AA380" s="13"/>
      <c r="AB380" s="13"/>
      <c r="AC380" s="13"/>
      <c r="AD380" s="13"/>
      <c r="AE380" s="13"/>
      <c r="AT380" s="243" t="s">
        <v>307</v>
      </c>
      <c r="AU380" s="243" t="s">
        <v>81</v>
      </c>
      <c r="AV380" s="13" t="s">
        <v>79</v>
      </c>
      <c r="AW380" s="13" t="s">
        <v>33</v>
      </c>
      <c r="AX380" s="13" t="s">
        <v>72</v>
      </c>
      <c r="AY380" s="243" t="s">
        <v>295</v>
      </c>
    </row>
    <row r="381" s="13" customFormat="1">
      <c r="A381" s="13"/>
      <c r="B381" s="233"/>
      <c r="C381" s="234"/>
      <c r="D381" s="235" t="s">
        <v>307</v>
      </c>
      <c r="E381" s="236" t="s">
        <v>21</v>
      </c>
      <c r="F381" s="237" t="s">
        <v>1592</v>
      </c>
      <c r="G381" s="234"/>
      <c r="H381" s="236" t="s">
        <v>21</v>
      </c>
      <c r="I381" s="238"/>
      <c r="J381" s="234"/>
      <c r="K381" s="234"/>
      <c r="L381" s="239"/>
      <c r="M381" s="240"/>
      <c r="N381" s="241"/>
      <c r="O381" s="241"/>
      <c r="P381" s="241"/>
      <c r="Q381" s="241"/>
      <c r="R381" s="241"/>
      <c r="S381" s="241"/>
      <c r="T381" s="242"/>
      <c r="U381" s="13"/>
      <c r="V381" s="13"/>
      <c r="W381" s="13"/>
      <c r="X381" s="13"/>
      <c r="Y381" s="13"/>
      <c r="Z381" s="13"/>
      <c r="AA381" s="13"/>
      <c r="AB381" s="13"/>
      <c r="AC381" s="13"/>
      <c r="AD381" s="13"/>
      <c r="AE381" s="13"/>
      <c r="AT381" s="243" t="s">
        <v>307</v>
      </c>
      <c r="AU381" s="243" t="s">
        <v>81</v>
      </c>
      <c r="AV381" s="13" t="s">
        <v>79</v>
      </c>
      <c r="AW381" s="13" t="s">
        <v>33</v>
      </c>
      <c r="AX381" s="13" t="s">
        <v>72</v>
      </c>
      <c r="AY381" s="243" t="s">
        <v>295</v>
      </c>
    </row>
    <row r="382" s="14" customFormat="1">
      <c r="A382" s="14"/>
      <c r="B382" s="244"/>
      <c r="C382" s="245"/>
      <c r="D382" s="235" t="s">
        <v>307</v>
      </c>
      <c r="E382" s="246" t="s">
        <v>21</v>
      </c>
      <c r="F382" s="247" t="s">
        <v>2734</v>
      </c>
      <c r="G382" s="245"/>
      <c r="H382" s="248">
        <v>1.0349999999999999</v>
      </c>
      <c r="I382" s="249"/>
      <c r="J382" s="245"/>
      <c r="K382" s="245"/>
      <c r="L382" s="250"/>
      <c r="M382" s="251"/>
      <c r="N382" s="252"/>
      <c r="O382" s="252"/>
      <c r="P382" s="252"/>
      <c r="Q382" s="252"/>
      <c r="R382" s="252"/>
      <c r="S382" s="252"/>
      <c r="T382" s="253"/>
      <c r="U382" s="14"/>
      <c r="V382" s="14"/>
      <c r="W382" s="14"/>
      <c r="X382" s="14"/>
      <c r="Y382" s="14"/>
      <c r="Z382" s="14"/>
      <c r="AA382" s="14"/>
      <c r="AB382" s="14"/>
      <c r="AC382" s="14"/>
      <c r="AD382" s="14"/>
      <c r="AE382" s="14"/>
      <c r="AT382" s="254" t="s">
        <v>307</v>
      </c>
      <c r="AU382" s="254" t="s">
        <v>81</v>
      </c>
      <c r="AV382" s="14" t="s">
        <v>81</v>
      </c>
      <c r="AW382" s="14" t="s">
        <v>33</v>
      </c>
      <c r="AX382" s="14" t="s">
        <v>72</v>
      </c>
      <c r="AY382" s="254" t="s">
        <v>295</v>
      </c>
    </row>
    <row r="383" s="13" customFormat="1">
      <c r="A383" s="13"/>
      <c r="B383" s="233"/>
      <c r="C383" s="234"/>
      <c r="D383" s="235" t="s">
        <v>307</v>
      </c>
      <c r="E383" s="236" t="s">
        <v>21</v>
      </c>
      <c r="F383" s="237" t="s">
        <v>1600</v>
      </c>
      <c r="G383" s="234"/>
      <c r="H383" s="236" t="s">
        <v>21</v>
      </c>
      <c r="I383" s="238"/>
      <c r="J383" s="234"/>
      <c r="K383" s="234"/>
      <c r="L383" s="239"/>
      <c r="M383" s="240"/>
      <c r="N383" s="241"/>
      <c r="O383" s="241"/>
      <c r="P383" s="241"/>
      <c r="Q383" s="241"/>
      <c r="R383" s="241"/>
      <c r="S383" s="241"/>
      <c r="T383" s="242"/>
      <c r="U383" s="13"/>
      <c r="V383" s="13"/>
      <c r="W383" s="13"/>
      <c r="X383" s="13"/>
      <c r="Y383" s="13"/>
      <c r="Z383" s="13"/>
      <c r="AA383" s="13"/>
      <c r="AB383" s="13"/>
      <c r="AC383" s="13"/>
      <c r="AD383" s="13"/>
      <c r="AE383" s="13"/>
      <c r="AT383" s="243" t="s">
        <v>307</v>
      </c>
      <c r="AU383" s="243" t="s">
        <v>81</v>
      </c>
      <c r="AV383" s="13" t="s">
        <v>79</v>
      </c>
      <c r="AW383" s="13" t="s">
        <v>33</v>
      </c>
      <c r="AX383" s="13" t="s">
        <v>72</v>
      </c>
      <c r="AY383" s="243" t="s">
        <v>295</v>
      </c>
    </row>
    <row r="384" s="14" customFormat="1">
      <c r="A384" s="14"/>
      <c r="B384" s="244"/>
      <c r="C384" s="245"/>
      <c r="D384" s="235" t="s">
        <v>307</v>
      </c>
      <c r="E384" s="246" t="s">
        <v>21</v>
      </c>
      <c r="F384" s="247" t="s">
        <v>2500</v>
      </c>
      <c r="G384" s="245"/>
      <c r="H384" s="248">
        <v>5.7000000000000002</v>
      </c>
      <c r="I384" s="249"/>
      <c r="J384" s="245"/>
      <c r="K384" s="245"/>
      <c r="L384" s="250"/>
      <c r="M384" s="251"/>
      <c r="N384" s="252"/>
      <c r="O384" s="252"/>
      <c r="P384" s="252"/>
      <c r="Q384" s="252"/>
      <c r="R384" s="252"/>
      <c r="S384" s="252"/>
      <c r="T384" s="253"/>
      <c r="U384" s="14"/>
      <c r="V384" s="14"/>
      <c r="W384" s="14"/>
      <c r="X384" s="14"/>
      <c r="Y384" s="14"/>
      <c r="Z384" s="14"/>
      <c r="AA384" s="14"/>
      <c r="AB384" s="14"/>
      <c r="AC384" s="14"/>
      <c r="AD384" s="14"/>
      <c r="AE384" s="14"/>
      <c r="AT384" s="254" t="s">
        <v>307</v>
      </c>
      <c r="AU384" s="254" t="s">
        <v>81</v>
      </c>
      <c r="AV384" s="14" t="s">
        <v>81</v>
      </c>
      <c r="AW384" s="14" t="s">
        <v>33</v>
      </c>
      <c r="AX384" s="14" t="s">
        <v>72</v>
      </c>
      <c r="AY384" s="254" t="s">
        <v>295</v>
      </c>
    </row>
    <row r="385" s="15" customFormat="1">
      <c r="A385" s="15"/>
      <c r="B385" s="255"/>
      <c r="C385" s="256"/>
      <c r="D385" s="235" t="s">
        <v>307</v>
      </c>
      <c r="E385" s="257" t="s">
        <v>21</v>
      </c>
      <c r="F385" s="258" t="s">
        <v>312</v>
      </c>
      <c r="G385" s="256"/>
      <c r="H385" s="259">
        <v>6.7350000000000003</v>
      </c>
      <c r="I385" s="260"/>
      <c r="J385" s="256"/>
      <c r="K385" s="256"/>
      <c r="L385" s="261"/>
      <c r="M385" s="262"/>
      <c r="N385" s="263"/>
      <c r="O385" s="263"/>
      <c r="P385" s="263"/>
      <c r="Q385" s="263"/>
      <c r="R385" s="263"/>
      <c r="S385" s="263"/>
      <c r="T385" s="264"/>
      <c r="U385" s="15"/>
      <c r="V385" s="15"/>
      <c r="W385" s="15"/>
      <c r="X385" s="15"/>
      <c r="Y385" s="15"/>
      <c r="Z385" s="15"/>
      <c r="AA385" s="15"/>
      <c r="AB385" s="15"/>
      <c r="AC385" s="15"/>
      <c r="AD385" s="15"/>
      <c r="AE385" s="15"/>
      <c r="AT385" s="265" t="s">
        <v>307</v>
      </c>
      <c r="AU385" s="265" t="s">
        <v>81</v>
      </c>
      <c r="AV385" s="15" t="s">
        <v>303</v>
      </c>
      <c r="AW385" s="15" t="s">
        <v>33</v>
      </c>
      <c r="AX385" s="15" t="s">
        <v>79</v>
      </c>
      <c r="AY385" s="265" t="s">
        <v>295</v>
      </c>
    </row>
    <row r="386" s="2" customFormat="1" ht="37.8" customHeight="1">
      <c r="A386" s="40"/>
      <c r="B386" s="41"/>
      <c r="C386" s="215" t="s">
        <v>1472</v>
      </c>
      <c r="D386" s="215" t="s">
        <v>298</v>
      </c>
      <c r="E386" s="216" t="s">
        <v>1603</v>
      </c>
      <c r="F386" s="217" t="s">
        <v>1604</v>
      </c>
      <c r="G386" s="218" t="s">
        <v>301</v>
      </c>
      <c r="H386" s="219">
        <v>12.821</v>
      </c>
      <c r="I386" s="220"/>
      <c r="J386" s="221">
        <f>ROUND(I386*H386,2)</f>
        <v>0</v>
      </c>
      <c r="K386" s="217" t="s">
        <v>302</v>
      </c>
      <c r="L386" s="46"/>
      <c r="M386" s="222" t="s">
        <v>21</v>
      </c>
      <c r="N386" s="223" t="s">
        <v>43</v>
      </c>
      <c r="O386" s="86"/>
      <c r="P386" s="224">
        <f>O386*H386</f>
        <v>0</v>
      </c>
      <c r="Q386" s="224">
        <v>0.0060000000000000001</v>
      </c>
      <c r="R386" s="224">
        <f>Q386*H386</f>
        <v>0.076925999999999994</v>
      </c>
      <c r="S386" s="224">
        <v>0</v>
      </c>
      <c r="T386" s="225">
        <f>S386*H386</f>
        <v>0</v>
      </c>
      <c r="U386" s="40"/>
      <c r="V386" s="40"/>
      <c r="W386" s="40"/>
      <c r="X386" s="40"/>
      <c r="Y386" s="40"/>
      <c r="Z386" s="40"/>
      <c r="AA386" s="40"/>
      <c r="AB386" s="40"/>
      <c r="AC386" s="40"/>
      <c r="AD386" s="40"/>
      <c r="AE386" s="40"/>
      <c r="AR386" s="226" t="s">
        <v>373</v>
      </c>
      <c r="AT386" s="226" t="s">
        <v>298</v>
      </c>
      <c r="AU386" s="226" t="s">
        <v>81</v>
      </c>
      <c r="AY386" s="19" t="s">
        <v>295</v>
      </c>
      <c r="BE386" s="227">
        <f>IF(N386="základní",J386,0)</f>
        <v>0</v>
      </c>
      <c r="BF386" s="227">
        <f>IF(N386="snížená",J386,0)</f>
        <v>0</v>
      </c>
      <c r="BG386" s="227">
        <f>IF(N386="zákl. přenesená",J386,0)</f>
        <v>0</v>
      </c>
      <c r="BH386" s="227">
        <f>IF(N386="sníž. přenesená",J386,0)</f>
        <v>0</v>
      </c>
      <c r="BI386" s="227">
        <f>IF(N386="nulová",J386,0)</f>
        <v>0</v>
      </c>
      <c r="BJ386" s="19" t="s">
        <v>79</v>
      </c>
      <c r="BK386" s="227">
        <f>ROUND(I386*H386,2)</f>
        <v>0</v>
      </c>
      <c r="BL386" s="19" t="s">
        <v>373</v>
      </c>
      <c r="BM386" s="226" t="s">
        <v>2917</v>
      </c>
    </row>
    <row r="387" s="2" customFormat="1">
      <c r="A387" s="40"/>
      <c r="B387" s="41"/>
      <c r="C387" s="42"/>
      <c r="D387" s="228" t="s">
        <v>305</v>
      </c>
      <c r="E387" s="42"/>
      <c r="F387" s="229" t="s">
        <v>1606</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305</v>
      </c>
      <c r="AU387" s="19" t="s">
        <v>81</v>
      </c>
    </row>
    <row r="388" s="13" customFormat="1">
      <c r="A388" s="13"/>
      <c r="B388" s="233"/>
      <c r="C388" s="234"/>
      <c r="D388" s="235" t="s">
        <v>307</v>
      </c>
      <c r="E388" s="236" t="s">
        <v>21</v>
      </c>
      <c r="F388" s="237" t="s">
        <v>2495</v>
      </c>
      <c r="G388" s="234"/>
      <c r="H388" s="236" t="s">
        <v>21</v>
      </c>
      <c r="I388" s="238"/>
      <c r="J388" s="234"/>
      <c r="K388" s="234"/>
      <c r="L388" s="239"/>
      <c r="M388" s="240"/>
      <c r="N388" s="241"/>
      <c r="O388" s="241"/>
      <c r="P388" s="241"/>
      <c r="Q388" s="241"/>
      <c r="R388" s="241"/>
      <c r="S388" s="241"/>
      <c r="T388" s="242"/>
      <c r="U388" s="13"/>
      <c r="V388" s="13"/>
      <c r="W388" s="13"/>
      <c r="X388" s="13"/>
      <c r="Y388" s="13"/>
      <c r="Z388" s="13"/>
      <c r="AA388" s="13"/>
      <c r="AB388" s="13"/>
      <c r="AC388" s="13"/>
      <c r="AD388" s="13"/>
      <c r="AE388" s="13"/>
      <c r="AT388" s="243" t="s">
        <v>307</v>
      </c>
      <c r="AU388" s="243" t="s">
        <v>81</v>
      </c>
      <c r="AV388" s="13" t="s">
        <v>79</v>
      </c>
      <c r="AW388" s="13" t="s">
        <v>33</v>
      </c>
      <c r="AX388" s="13" t="s">
        <v>72</v>
      </c>
      <c r="AY388" s="243" t="s">
        <v>295</v>
      </c>
    </row>
    <row r="389" s="14" customFormat="1">
      <c r="A389" s="14"/>
      <c r="B389" s="244"/>
      <c r="C389" s="245"/>
      <c r="D389" s="235" t="s">
        <v>307</v>
      </c>
      <c r="E389" s="246" t="s">
        <v>21</v>
      </c>
      <c r="F389" s="247" t="s">
        <v>2496</v>
      </c>
      <c r="G389" s="245"/>
      <c r="H389" s="248">
        <v>14.199999999999999</v>
      </c>
      <c r="I389" s="249"/>
      <c r="J389" s="245"/>
      <c r="K389" s="245"/>
      <c r="L389" s="250"/>
      <c r="M389" s="251"/>
      <c r="N389" s="252"/>
      <c r="O389" s="252"/>
      <c r="P389" s="252"/>
      <c r="Q389" s="252"/>
      <c r="R389" s="252"/>
      <c r="S389" s="252"/>
      <c r="T389" s="253"/>
      <c r="U389" s="14"/>
      <c r="V389" s="14"/>
      <c r="W389" s="14"/>
      <c r="X389" s="14"/>
      <c r="Y389" s="14"/>
      <c r="Z389" s="14"/>
      <c r="AA389" s="14"/>
      <c r="AB389" s="14"/>
      <c r="AC389" s="14"/>
      <c r="AD389" s="14"/>
      <c r="AE389" s="14"/>
      <c r="AT389" s="254" t="s">
        <v>307</v>
      </c>
      <c r="AU389" s="254" t="s">
        <v>81</v>
      </c>
      <c r="AV389" s="14" t="s">
        <v>81</v>
      </c>
      <c r="AW389" s="14" t="s">
        <v>33</v>
      </c>
      <c r="AX389" s="14" t="s">
        <v>72</v>
      </c>
      <c r="AY389" s="254" t="s">
        <v>295</v>
      </c>
    </row>
    <row r="390" s="14" customFormat="1">
      <c r="A390" s="14"/>
      <c r="B390" s="244"/>
      <c r="C390" s="245"/>
      <c r="D390" s="235" t="s">
        <v>307</v>
      </c>
      <c r="E390" s="246" t="s">
        <v>21</v>
      </c>
      <c r="F390" s="247" t="s">
        <v>2497</v>
      </c>
      <c r="G390" s="245"/>
      <c r="H390" s="248">
        <v>-1.379</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307</v>
      </c>
      <c r="AU390" s="254" t="s">
        <v>81</v>
      </c>
      <c r="AV390" s="14" t="s">
        <v>81</v>
      </c>
      <c r="AW390" s="14" t="s">
        <v>33</v>
      </c>
      <c r="AX390" s="14" t="s">
        <v>72</v>
      </c>
      <c r="AY390" s="254" t="s">
        <v>295</v>
      </c>
    </row>
    <row r="391" s="15" customFormat="1">
      <c r="A391" s="15"/>
      <c r="B391" s="255"/>
      <c r="C391" s="256"/>
      <c r="D391" s="235" t="s">
        <v>307</v>
      </c>
      <c r="E391" s="257" t="s">
        <v>21</v>
      </c>
      <c r="F391" s="258" t="s">
        <v>312</v>
      </c>
      <c r="G391" s="256"/>
      <c r="H391" s="259">
        <v>12.821</v>
      </c>
      <c r="I391" s="260"/>
      <c r="J391" s="256"/>
      <c r="K391" s="256"/>
      <c r="L391" s="261"/>
      <c r="M391" s="262"/>
      <c r="N391" s="263"/>
      <c r="O391" s="263"/>
      <c r="P391" s="263"/>
      <c r="Q391" s="263"/>
      <c r="R391" s="263"/>
      <c r="S391" s="263"/>
      <c r="T391" s="264"/>
      <c r="U391" s="15"/>
      <c r="V391" s="15"/>
      <c r="W391" s="15"/>
      <c r="X391" s="15"/>
      <c r="Y391" s="15"/>
      <c r="Z391" s="15"/>
      <c r="AA391" s="15"/>
      <c r="AB391" s="15"/>
      <c r="AC391" s="15"/>
      <c r="AD391" s="15"/>
      <c r="AE391" s="15"/>
      <c r="AT391" s="265" t="s">
        <v>307</v>
      </c>
      <c r="AU391" s="265" t="s">
        <v>81</v>
      </c>
      <c r="AV391" s="15" t="s">
        <v>303</v>
      </c>
      <c r="AW391" s="15" t="s">
        <v>33</v>
      </c>
      <c r="AX391" s="15" t="s">
        <v>79</v>
      </c>
      <c r="AY391" s="265" t="s">
        <v>295</v>
      </c>
    </row>
    <row r="392" s="2" customFormat="1" ht="16.5" customHeight="1">
      <c r="A392" s="40"/>
      <c r="B392" s="41"/>
      <c r="C392" s="286" t="s">
        <v>1474</v>
      </c>
      <c r="D392" s="286" t="s">
        <v>947</v>
      </c>
      <c r="E392" s="287" t="s">
        <v>1614</v>
      </c>
      <c r="F392" s="288" t="s">
        <v>1615</v>
      </c>
      <c r="G392" s="289" t="s">
        <v>301</v>
      </c>
      <c r="H392" s="290">
        <v>14.103</v>
      </c>
      <c r="I392" s="291"/>
      <c r="J392" s="292">
        <f>ROUND(I392*H392,2)</f>
        <v>0</v>
      </c>
      <c r="K392" s="288" t="s">
        <v>302</v>
      </c>
      <c r="L392" s="293"/>
      <c r="M392" s="294" t="s">
        <v>21</v>
      </c>
      <c r="N392" s="295" t="s">
        <v>43</v>
      </c>
      <c r="O392" s="86"/>
      <c r="P392" s="224">
        <f>O392*H392</f>
        <v>0</v>
      </c>
      <c r="Q392" s="224">
        <v>0.0118</v>
      </c>
      <c r="R392" s="224">
        <f>Q392*H392</f>
        <v>0.16641539999999999</v>
      </c>
      <c r="S392" s="224">
        <v>0</v>
      </c>
      <c r="T392" s="225">
        <f>S392*H392</f>
        <v>0</v>
      </c>
      <c r="U392" s="40"/>
      <c r="V392" s="40"/>
      <c r="W392" s="40"/>
      <c r="X392" s="40"/>
      <c r="Y392" s="40"/>
      <c r="Z392" s="40"/>
      <c r="AA392" s="40"/>
      <c r="AB392" s="40"/>
      <c r="AC392" s="40"/>
      <c r="AD392" s="40"/>
      <c r="AE392" s="40"/>
      <c r="AR392" s="226" t="s">
        <v>997</v>
      </c>
      <c r="AT392" s="226" t="s">
        <v>947</v>
      </c>
      <c r="AU392" s="226" t="s">
        <v>81</v>
      </c>
      <c r="AY392" s="19" t="s">
        <v>295</v>
      </c>
      <c r="BE392" s="227">
        <f>IF(N392="základní",J392,0)</f>
        <v>0</v>
      </c>
      <c r="BF392" s="227">
        <f>IF(N392="snížená",J392,0)</f>
        <v>0</v>
      </c>
      <c r="BG392" s="227">
        <f>IF(N392="zákl. přenesená",J392,0)</f>
        <v>0</v>
      </c>
      <c r="BH392" s="227">
        <f>IF(N392="sníž. přenesená",J392,0)</f>
        <v>0</v>
      </c>
      <c r="BI392" s="227">
        <f>IF(N392="nulová",J392,0)</f>
        <v>0</v>
      </c>
      <c r="BJ392" s="19" t="s">
        <v>79</v>
      </c>
      <c r="BK392" s="227">
        <f>ROUND(I392*H392,2)</f>
        <v>0</v>
      </c>
      <c r="BL392" s="19" t="s">
        <v>373</v>
      </c>
      <c r="BM392" s="226" t="s">
        <v>2918</v>
      </c>
    </row>
    <row r="393" s="14" customFormat="1">
      <c r="A393" s="14"/>
      <c r="B393" s="244"/>
      <c r="C393" s="245"/>
      <c r="D393" s="235" t="s">
        <v>307</v>
      </c>
      <c r="E393" s="245"/>
      <c r="F393" s="247" t="s">
        <v>2503</v>
      </c>
      <c r="G393" s="245"/>
      <c r="H393" s="248">
        <v>14.103</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307</v>
      </c>
      <c r="AU393" s="254" t="s">
        <v>81</v>
      </c>
      <c r="AV393" s="14" t="s">
        <v>81</v>
      </c>
      <c r="AW393" s="14" t="s">
        <v>4</v>
      </c>
      <c r="AX393" s="14" t="s">
        <v>79</v>
      </c>
      <c r="AY393" s="254" t="s">
        <v>295</v>
      </c>
    </row>
    <row r="394" s="2" customFormat="1" ht="24.15" customHeight="1">
      <c r="A394" s="40"/>
      <c r="B394" s="41"/>
      <c r="C394" s="215" t="s">
        <v>1478</v>
      </c>
      <c r="D394" s="215" t="s">
        <v>298</v>
      </c>
      <c r="E394" s="216" t="s">
        <v>1619</v>
      </c>
      <c r="F394" s="217" t="s">
        <v>1620</v>
      </c>
      <c r="G394" s="218" t="s">
        <v>328</v>
      </c>
      <c r="H394" s="219">
        <v>8</v>
      </c>
      <c r="I394" s="220"/>
      <c r="J394" s="221">
        <f>ROUND(I394*H394,2)</f>
        <v>0</v>
      </c>
      <c r="K394" s="217" t="s">
        <v>21</v>
      </c>
      <c r="L394" s="46"/>
      <c r="M394" s="222" t="s">
        <v>21</v>
      </c>
      <c r="N394" s="223" t="s">
        <v>43</v>
      </c>
      <c r="O394" s="86"/>
      <c r="P394" s="224">
        <f>O394*H394</f>
        <v>0</v>
      </c>
      <c r="Q394" s="224">
        <v>0.00025999999999999998</v>
      </c>
      <c r="R394" s="224">
        <f>Q394*H394</f>
        <v>0.0020799999999999998</v>
      </c>
      <c r="S394" s="224">
        <v>0</v>
      </c>
      <c r="T394" s="225">
        <f>S394*H394</f>
        <v>0</v>
      </c>
      <c r="U394" s="40"/>
      <c r="V394" s="40"/>
      <c r="W394" s="40"/>
      <c r="X394" s="40"/>
      <c r="Y394" s="40"/>
      <c r="Z394" s="40"/>
      <c r="AA394" s="40"/>
      <c r="AB394" s="40"/>
      <c r="AC394" s="40"/>
      <c r="AD394" s="40"/>
      <c r="AE394" s="40"/>
      <c r="AR394" s="226" t="s">
        <v>373</v>
      </c>
      <c r="AT394" s="226" t="s">
        <v>298</v>
      </c>
      <c r="AU394" s="226" t="s">
        <v>81</v>
      </c>
      <c r="AY394" s="19" t="s">
        <v>295</v>
      </c>
      <c r="BE394" s="227">
        <f>IF(N394="základní",J394,0)</f>
        <v>0</v>
      </c>
      <c r="BF394" s="227">
        <f>IF(N394="snížená",J394,0)</f>
        <v>0</v>
      </c>
      <c r="BG394" s="227">
        <f>IF(N394="zákl. přenesená",J394,0)</f>
        <v>0</v>
      </c>
      <c r="BH394" s="227">
        <f>IF(N394="sníž. přenesená",J394,0)</f>
        <v>0</v>
      </c>
      <c r="BI394" s="227">
        <f>IF(N394="nulová",J394,0)</f>
        <v>0</v>
      </c>
      <c r="BJ394" s="19" t="s">
        <v>79</v>
      </c>
      <c r="BK394" s="227">
        <f>ROUND(I394*H394,2)</f>
        <v>0</v>
      </c>
      <c r="BL394" s="19" t="s">
        <v>373</v>
      </c>
      <c r="BM394" s="226" t="s">
        <v>2919</v>
      </c>
    </row>
    <row r="395" s="2" customFormat="1" ht="24.15" customHeight="1">
      <c r="A395" s="40"/>
      <c r="B395" s="41"/>
      <c r="C395" s="215" t="s">
        <v>1484</v>
      </c>
      <c r="D395" s="215" t="s">
        <v>298</v>
      </c>
      <c r="E395" s="216" t="s">
        <v>1623</v>
      </c>
      <c r="F395" s="217" t="s">
        <v>1624</v>
      </c>
      <c r="G395" s="218" t="s">
        <v>301</v>
      </c>
      <c r="H395" s="219">
        <v>12.821</v>
      </c>
      <c r="I395" s="220"/>
      <c r="J395" s="221">
        <f>ROUND(I395*H395,2)</f>
        <v>0</v>
      </c>
      <c r="K395" s="217" t="s">
        <v>302</v>
      </c>
      <c r="L395" s="46"/>
      <c r="M395" s="222" t="s">
        <v>21</v>
      </c>
      <c r="N395" s="223" t="s">
        <v>43</v>
      </c>
      <c r="O395" s="86"/>
      <c r="P395" s="224">
        <f>O395*H395</f>
        <v>0</v>
      </c>
      <c r="Q395" s="224">
        <v>5.0000000000000002E-05</v>
      </c>
      <c r="R395" s="224">
        <f>Q395*H395</f>
        <v>0.00064105</v>
      </c>
      <c r="S395" s="224">
        <v>0</v>
      </c>
      <c r="T395" s="225">
        <f>S395*H395</f>
        <v>0</v>
      </c>
      <c r="U395" s="40"/>
      <c r="V395" s="40"/>
      <c r="W395" s="40"/>
      <c r="X395" s="40"/>
      <c r="Y395" s="40"/>
      <c r="Z395" s="40"/>
      <c r="AA395" s="40"/>
      <c r="AB395" s="40"/>
      <c r="AC395" s="40"/>
      <c r="AD395" s="40"/>
      <c r="AE395" s="40"/>
      <c r="AR395" s="226" t="s">
        <v>373</v>
      </c>
      <c r="AT395" s="226" t="s">
        <v>298</v>
      </c>
      <c r="AU395" s="226" t="s">
        <v>81</v>
      </c>
      <c r="AY395" s="19" t="s">
        <v>295</v>
      </c>
      <c r="BE395" s="227">
        <f>IF(N395="základní",J395,0)</f>
        <v>0</v>
      </c>
      <c r="BF395" s="227">
        <f>IF(N395="snížená",J395,0)</f>
        <v>0</v>
      </c>
      <c r="BG395" s="227">
        <f>IF(N395="zákl. přenesená",J395,0)</f>
        <v>0</v>
      </c>
      <c r="BH395" s="227">
        <f>IF(N395="sníž. přenesená",J395,0)</f>
        <v>0</v>
      </c>
      <c r="BI395" s="227">
        <f>IF(N395="nulová",J395,0)</f>
        <v>0</v>
      </c>
      <c r="BJ395" s="19" t="s">
        <v>79</v>
      </c>
      <c r="BK395" s="227">
        <f>ROUND(I395*H395,2)</f>
        <v>0</v>
      </c>
      <c r="BL395" s="19" t="s">
        <v>373</v>
      </c>
      <c r="BM395" s="226" t="s">
        <v>2920</v>
      </c>
    </row>
    <row r="396" s="2" customFormat="1">
      <c r="A396" s="40"/>
      <c r="B396" s="41"/>
      <c r="C396" s="42"/>
      <c r="D396" s="228" t="s">
        <v>305</v>
      </c>
      <c r="E396" s="42"/>
      <c r="F396" s="229" t="s">
        <v>1626</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305</v>
      </c>
      <c r="AU396" s="19" t="s">
        <v>81</v>
      </c>
    </row>
    <row r="397" s="14" customFormat="1">
      <c r="A397" s="14"/>
      <c r="B397" s="244"/>
      <c r="C397" s="245"/>
      <c r="D397" s="235" t="s">
        <v>307</v>
      </c>
      <c r="E397" s="246" t="s">
        <v>21</v>
      </c>
      <c r="F397" s="247" t="s">
        <v>2506</v>
      </c>
      <c r="G397" s="245"/>
      <c r="H397" s="248">
        <v>12.821</v>
      </c>
      <c r="I397" s="249"/>
      <c r="J397" s="245"/>
      <c r="K397" s="245"/>
      <c r="L397" s="250"/>
      <c r="M397" s="251"/>
      <c r="N397" s="252"/>
      <c r="O397" s="252"/>
      <c r="P397" s="252"/>
      <c r="Q397" s="252"/>
      <c r="R397" s="252"/>
      <c r="S397" s="252"/>
      <c r="T397" s="253"/>
      <c r="U397" s="14"/>
      <c r="V397" s="14"/>
      <c r="W397" s="14"/>
      <c r="X397" s="14"/>
      <c r="Y397" s="14"/>
      <c r="Z397" s="14"/>
      <c r="AA397" s="14"/>
      <c r="AB397" s="14"/>
      <c r="AC397" s="14"/>
      <c r="AD397" s="14"/>
      <c r="AE397" s="14"/>
      <c r="AT397" s="254" t="s">
        <v>307</v>
      </c>
      <c r="AU397" s="254" t="s">
        <v>81</v>
      </c>
      <c r="AV397" s="14" t="s">
        <v>81</v>
      </c>
      <c r="AW397" s="14" t="s">
        <v>33</v>
      </c>
      <c r="AX397" s="14" t="s">
        <v>72</v>
      </c>
      <c r="AY397" s="254" t="s">
        <v>295</v>
      </c>
    </row>
    <row r="398" s="15" customFormat="1">
      <c r="A398" s="15"/>
      <c r="B398" s="255"/>
      <c r="C398" s="256"/>
      <c r="D398" s="235" t="s">
        <v>307</v>
      </c>
      <c r="E398" s="257" t="s">
        <v>21</v>
      </c>
      <c r="F398" s="258" t="s">
        <v>312</v>
      </c>
      <c r="G398" s="256"/>
      <c r="H398" s="259">
        <v>12.821</v>
      </c>
      <c r="I398" s="260"/>
      <c r="J398" s="256"/>
      <c r="K398" s="256"/>
      <c r="L398" s="261"/>
      <c r="M398" s="262"/>
      <c r="N398" s="263"/>
      <c r="O398" s="263"/>
      <c r="P398" s="263"/>
      <c r="Q398" s="263"/>
      <c r="R398" s="263"/>
      <c r="S398" s="263"/>
      <c r="T398" s="264"/>
      <c r="U398" s="15"/>
      <c r="V398" s="15"/>
      <c r="W398" s="15"/>
      <c r="X398" s="15"/>
      <c r="Y398" s="15"/>
      <c r="Z398" s="15"/>
      <c r="AA398" s="15"/>
      <c r="AB398" s="15"/>
      <c r="AC398" s="15"/>
      <c r="AD398" s="15"/>
      <c r="AE398" s="15"/>
      <c r="AT398" s="265" t="s">
        <v>307</v>
      </c>
      <c r="AU398" s="265" t="s">
        <v>81</v>
      </c>
      <c r="AV398" s="15" t="s">
        <v>303</v>
      </c>
      <c r="AW398" s="15" t="s">
        <v>33</v>
      </c>
      <c r="AX398" s="15" t="s">
        <v>79</v>
      </c>
      <c r="AY398" s="265" t="s">
        <v>295</v>
      </c>
    </row>
    <row r="399" s="2" customFormat="1" ht="49.05" customHeight="1">
      <c r="A399" s="40"/>
      <c r="B399" s="41"/>
      <c r="C399" s="215" t="s">
        <v>1486</v>
      </c>
      <c r="D399" s="215" t="s">
        <v>298</v>
      </c>
      <c r="E399" s="216" t="s">
        <v>1628</v>
      </c>
      <c r="F399" s="217" t="s">
        <v>1629</v>
      </c>
      <c r="G399" s="218" t="s">
        <v>348</v>
      </c>
      <c r="H399" s="219">
        <v>0.26000000000000001</v>
      </c>
      <c r="I399" s="220"/>
      <c r="J399" s="221">
        <f>ROUND(I399*H399,2)</f>
        <v>0</v>
      </c>
      <c r="K399" s="217" t="s">
        <v>302</v>
      </c>
      <c r="L399" s="46"/>
      <c r="M399" s="222" t="s">
        <v>21</v>
      </c>
      <c r="N399" s="223" t="s">
        <v>43</v>
      </c>
      <c r="O399" s="86"/>
      <c r="P399" s="224">
        <f>O399*H399</f>
        <v>0</v>
      </c>
      <c r="Q399" s="224">
        <v>0</v>
      </c>
      <c r="R399" s="224">
        <f>Q399*H399</f>
        <v>0</v>
      </c>
      <c r="S399" s="224">
        <v>0</v>
      </c>
      <c r="T399" s="225">
        <f>S399*H399</f>
        <v>0</v>
      </c>
      <c r="U399" s="40"/>
      <c r="V399" s="40"/>
      <c r="W399" s="40"/>
      <c r="X399" s="40"/>
      <c r="Y399" s="40"/>
      <c r="Z399" s="40"/>
      <c r="AA399" s="40"/>
      <c r="AB399" s="40"/>
      <c r="AC399" s="40"/>
      <c r="AD399" s="40"/>
      <c r="AE399" s="40"/>
      <c r="AR399" s="226" t="s">
        <v>373</v>
      </c>
      <c r="AT399" s="226" t="s">
        <v>298</v>
      </c>
      <c r="AU399" s="226" t="s">
        <v>81</v>
      </c>
      <c r="AY399" s="19" t="s">
        <v>295</v>
      </c>
      <c r="BE399" s="227">
        <f>IF(N399="základní",J399,0)</f>
        <v>0</v>
      </c>
      <c r="BF399" s="227">
        <f>IF(N399="snížená",J399,0)</f>
        <v>0</v>
      </c>
      <c r="BG399" s="227">
        <f>IF(N399="zákl. přenesená",J399,0)</f>
        <v>0</v>
      </c>
      <c r="BH399" s="227">
        <f>IF(N399="sníž. přenesená",J399,0)</f>
        <v>0</v>
      </c>
      <c r="BI399" s="227">
        <f>IF(N399="nulová",J399,0)</f>
        <v>0</v>
      </c>
      <c r="BJ399" s="19" t="s">
        <v>79</v>
      </c>
      <c r="BK399" s="227">
        <f>ROUND(I399*H399,2)</f>
        <v>0</v>
      </c>
      <c r="BL399" s="19" t="s">
        <v>373</v>
      </c>
      <c r="BM399" s="226" t="s">
        <v>2921</v>
      </c>
    </row>
    <row r="400" s="2" customFormat="1">
      <c r="A400" s="40"/>
      <c r="B400" s="41"/>
      <c r="C400" s="42"/>
      <c r="D400" s="228" t="s">
        <v>305</v>
      </c>
      <c r="E400" s="42"/>
      <c r="F400" s="229" t="s">
        <v>1631</v>
      </c>
      <c r="G400" s="42"/>
      <c r="H400" s="42"/>
      <c r="I400" s="230"/>
      <c r="J400" s="42"/>
      <c r="K400" s="42"/>
      <c r="L400" s="46"/>
      <c r="M400" s="231"/>
      <c r="N400" s="232"/>
      <c r="O400" s="86"/>
      <c r="P400" s="86"/>
      <c r="Q400" s="86"/>
      <c r="R400" s="86"/>
      <c r="S400" s="86"/>
      <c r="T400" s="87"/>
      <c r="U400" s="40"/>
      <c r="V400" s="40"/>
      <c r="W400" s="40"/>
      <c r="X400" s="40"/>
      <c r="Y400" s="40"/>
      <c r="Z400" s="40"/>
      <c r="AA400" s="40"/>
      <c r="AB400" s="40"/>
      <c r="AC400" s="40"/>
      <c r="AD400" s="40"/>
      <c r="AE400" s="40"/>
      <c r="AT400" s="19" t="s">
        <v>305</v>
      </c>
      <c r="AU400" s="19" t="s">
        <v>81</v>
      </c>
    </row>
    <row r="401" s="12" customFormat="1" ht="22.8" customHeight="1">
      <c r="A401" s="12"/>
      <c r="B401" s="199"/>
      <c r="C401" s="200"/>
      <c r="D401" s="201" t="s">
        <v>71</v>
      </c>
      <c r="E401" s="213" t="s">
        <v>1632</v>
      </c>
      <c r="F401" s="213" t="s">
        <v>1633</v>
      </c>
      <c r="G401" s="200"/>
      <c r="H401" s="200"/>
      <c r="I401" s="203"/>
      <c r="J401" s="214">
        <f>BK401</f>
        <v>0</v>
      </c>
      <c r="K401" s="200"/>
      <c r="L401" s="205"/>
      <c r="M401" s="206"/>
      <c r="N401" s="207"/>
      <c r="O401" s="207"/>
      <c r="P401" s="208">
        <f>P402</f>
        <v>0</v>
      </c>
      <c r="Q401" s="207"/>
      <c r="R401" s="208">
        <f>R402</f>
        <v>0</v>
      </c>
      <c r="S401" s="207"/>
      <c r="T401" s="209">
        <f>T402</f>
        <v>0</v>
      </c>
      <c r="U401" s="12"/>
      <c r="V401" s="12"/>
      <c r="W401" s="12"/>
      <c r="X401" s="12"/>
      <c r="Y401" s="12"/>
      <c r="Z401" s="12"/>
      <c r="AA401" s="12"/>
      <c r="AB401" s="12"/>
      <c r="AC401" s="12"/>
      <c r="AD401" s="12"/>
      <c r="AE401" s="12"/>
      <c r="AR401" s="210" t="s">
        <v>81</v>
      </c>
      <c r="AT401" s="211" t="s">
        <v>71</v>
      </c>
      <c r="AU401" s="211" t="s">
        <v>79</v>
      </c>
      <c r="AY401" s="210" t="s">
        <v>295</v>
      </c>
      <c r="BK401" s="212">
        <f>BK402</f>
        <v>0</v>
      </c>
    </row>
    <row r="402" s="2" customFormat="1" ht="16.5" customHeight="1">
      <c r="A402" s="40"/>
      <c r="B402" s="41"/>
      <c r="C402" s="215" t="s">
        <v>1488</v>
      </c>
      <c r="D402" s="215" t="s">
        <v>298</v>
      </c>
      <c r="E402" s="216" t="s">
        <v>1635</v>
      </c>
      <c r="F402" s="217" t="s">
        <v>1636</v>
      </c>
      <c r="G402" s="218" t="s">
        <v>459</v>
      </c>
      <c r="H402" s="219">
        <v>3</v>
      </c>
      <c r="I402" s="220"/>
      <c r="J402" s="221">
        <f>ROUND(I402*H402,2)</f>
        <v>0</v>
      </c>
      <c r="K402" s="217" t="s">
        <v>523</v>
      </c>
      <c r="L402" s="46"/>
      <c r="M402" s="222" t="s">
        <v>21</v>
      </c>
      <c r="N402" s="223" t="s">
        <v>43</v>
      </c>
      <c r="O402" s="86"/>
      <c r="P402" s="224">
        <f>O402*H402</f>
        <v>0</v>
      </c>
      <c r="Q402" s="224">
        <v>0</v>
      </c>
      <c r="R402" s="224">
        <f>Q402*H402</f>
        <v>0</v>
      </c>
      <c r="S402" s="224">
        <v>0</v>
      </c>
      <c r="T402" s="225">
        <f>S402*H402</f>
        <v>0</v>
      </c>
      <c r="U402" s="40"/>
      <c r="V402" s="40"/>
      <c r="W402" s="40"/>
      <c r="X402" s="40"/>
      <c r="Y402" s="40"/>
      <c r="Z402" s="40"/>
      <c r="AA402" s="40"/>
      <c r="AB402" s="40"/>
      <c r="AC402" s="40"/>
      <c r="AD402" s="40"/>
      <c r="AE402" s="40"/>
      <c r="AR402" s="226" t="s">
        <v>373</v>
      </c>
      <c r="AT402" s="226" t="s">
        <v>298</v>
      </c>
      <c r="AU402" s="226" t="s">
        <v>81</v>
      </c>
      <c r="AY402" s="19" t="s">
        <v>295</v>
      </c>
      <c r="BE402" s="227">
        <f>IF(N402="základní",J402,0)</f>
        <v>0</v>
      </c>
      <c r="BF402" s="227">
        <f>IF(N402="snížená",J402,0)</f>
        <v>0</v>
      </c>
      <c r="BG402" s="227">
        <f>IF(N402="zákl. přenesená",J402,0)</f>
        <v>0</v>
      </c>
      <c r="BH402" s="227">
        <f>IF(N402="sníž. přenesená",J402,0)</f>
        <v>0</v>
      </c>
      <c r="BI402" s="227">
        <f>IF(N402="nulová",J402,0)</f>
        <v>0</v>
      </c>
      <c r="BJ402" s="19" t="s">
        <v>79</v>
      </c>
      <c r="BK402" s="227">
        <f>ROUND(I402*H402,2)</f>
        <v>0</v>
      </c>
      <c r="BL402" s="19" t="s">
        <v>373</v>
      </c>
      <c r="BM402" s="226" t="s">
        <v>2922</v>
      </c>
    </row>
    <row r="403" s="12" customFormat="1" ht="22.8" customHeight="1">
      <c r="A403" s="12"/>
      <c r="B403" s="199"/>
      <c r="C403" s="200"/>
      <c r="D403" s="201" t="s">
        <v>71</v>
      </c>
      <c r="E403" s="213" t="s">
        <v>1159</v>
      </c>
      <c r="F403" s="213" t="s">
        <v>1160</v>
      </c>
      <c r="G403" s="200"/>
      <c r="H403" s="200"/>
      <c r="I403" s="203"/>
      <c r="J403" s="214">
        <f>BK403</f>
        <v>0</v>
      </c>
      <c r="K403" s="200"/>
      <c r="L403" s="205"/>
      <c r="M403" s="206"/>
      <c r="N403" s="207"/>
      <c r="O403" s="207"/>
      <c r="P403" s="208">
        <f>SUM(P404:P468)</f>
        <v>0</v>
      </c>
      <c r="Q403" s="207"/>
      <c r="R403" s="208">
        <f>SUM(R404:R468)</f>
        <v>0.066795549999999995</v>
      </c>
      <c r="S403" s="207"/>
      <c r="T403" s="209">
        <f>SUM(T404:T468)</f>
        <v>0.01377977</v>
      </c>
      <c r="U403" s="12"/>
      <c r="V403" s="12"/>
      <c r="W403" s="12"/>
      <c r="X403" s="12"/>
      <c r="Y403" s="12"/>
      <c r="Z403" s="12"/>
      <c r="AA403" s="12"/>
      <c r="AB403" s="12"/>
      <c r="AC403" s="12"/>
      <c r="AD403" s="12"/>
      <c r="AE403" s="12"/>
      <c r="AR403" s="210" t="s">
        <v>81</v>
      </c>
      <c r="AT403" s="211" t="s">
        <v>71</v>
      </c>
      <c r="AU403" s="211" t="s">
        <v>79</v>
      </c>
      <c r="AY403" s="210" t="s">
        <v>295</v>
      </c>
      <c r="BK403" s="212">
        <f>SUM(BK404:BK468)</f>
        <v>0</v>
      </c>
    </row>
    <row r="404" s="2" customFormat="1" ht="24.15" customHeight="1">
      <c r="A404" s="40"/>
      <c r="B404" s="41"/>
      <c r="C404" s="215" t="s">
        <v>1491</v>
      </c>
      <c r="D404" s="215" t="s">
        <v>298</v>
      </c>
      <c r="E404" s="216" t="s">
        <v>1639</v>
      </c>
      <c r="F404" s="217" t="s">
        <v>1640</v>
      </c>
      <c r="G404" s="218" t="s">
        <v>301</v>
      </c>
      <c r="H404" s="219">
        <v>21.460000000000001</v>
      </c>
      <c r="I404" s="220"/>
      <c r="J404" s="221">
        <f>ROUND(I404*H404,2)</f>
        <v>0</v>
      </c>
      <c r="K404" s="217" t="s">
        <v>302</v>
      </c>
      <c r="L404" s="46"/>
      <c r="M404" s="222" t="s">
        <v>21</v>
      </c>
      <c r="N404" s="223" t="s">
        <v>43</v>
      </c>
      <c r="O404" s="86"/>
      <c r="P404" s="224">
        <f>O404*H404</f>
        <v>0</v>
      </c>
      <c r="Q404" s="224">
        <v>0</v>
      </c>
      <c r="R404" s="224">
        <f>Q404*H404</f>
        <v>0</v>
      </c>
      <c r="S404" s="224">
        <v>0.00014999999999999999</v>
      </c>
      <c r="T404" s="225">
        <f>S404*H404</f>
        <v>0.0032189999999999996</v>
      </c>
      <c r="U404" s="40"/>
      <c r="V404" s="40"/>
      <c r="W404" s="40"/>
      <c r="X404" s="40"/>
      <c r="Y404" s="40"/>
      <c r="Z404" s="40"/>
      <c r="AA404" s="40"/>
      <c r="AB404" s="40"/>
      <c r="AC404" s="40"/>
      <c r="AD404" s="40"/>
      <c r="AE404" s="40"/>
      <c r="AR404" s="226" t="s">
        <v>373</v>
      </c>
      <c r="AT404" s="226" t="s">
        <v>298</v>
      </c>
      <c r="AU404" s="226" t="s">
        <v>81</v>
      </c>
      <c r="AY404" s="19" t="s">
        <v>295</v>
      </c>
      <c r="BE404" s="227">
        <f>IF(N404="základní",J404,0)</f>
        <v>0</v>
      </c>
      <c r="BF404" s="227">
        <f>IF(N404="snížená",J404,0)</f>
        <v>0</v>
      </c>
      <c r="BG404" s="227">
        <f>IF(N404="zákl. přenesená",J404,0)</f>
        <v>0</v>
      </c>
      <c r="BH404" s="227">
        <f>IF(N404="sníž. přenesená",J404,0)</f>
        <v>0</v>
      </c>
      <c r="BI404" s="227">
        <f>IF(N404="nulová",J404,0)</f>
        <v>0</v>
      </c>
      <c r="BJ404" s="19" t="s">
        <v>79</v>
      </c>
      <c r="BK404" s="227">
        <f>ROUND(I404*H404,2)</f>
        <v>0</v>
      </c>
      <c r="BL404" s="19" t="s">
        <v>373</v>
      </c>
      <c r="BM404" s="226" t="s">
        <v>2923</v>
      </c>
    </row>
    <row r="405" s="2" customFormat="1">
      <c r="A405" s="40"/>
      <c r="B405" s="41"/>
      <c r="C405" s="42"/>
      <c r="D405" s="228" t="s">
        <v>305</v>
      </c>
      <c r="E405" s="42"/>
      <c r="F405" s="229" t="s">
        <v>1642</v>
      </c>
      <c r="G405" s="42"/>
      <c r="H405" s="42"/>
      <c r="I405" s="230"/>
      <c r="J405" s="42"/>
      <c r="K405" s="42"/>
      <c r="L405" s="46"/>
      <c r="M405" s="231"/>
      <c r="N405" s="232"/>
      <c r="O405" s="86"/>
      <c r="P405" s="86"/>
      <c r="Q405" s="86"/>
      <c r="R405" s="86"/>
      <c r="S405" s="86"/>
      <c r="T405" s="87"/>
      <c r="U405" s="40"/>
      <c r="V405" s="40"/>
      <c r="W405" s="40"/>
      <c r="X405" s="40"/>
      <c r="Y405" s="40"/>
      <c r="Z405" s="40"/>
      <c r="AA405" s="40"/>
      <c r="AB405" s="40"/>
      <c r="AC405" s="40"/>
      <c r="AD405" s="40"/>
      <c r="AE405" s="40"/>
      <c r="AT405" s="19" t="s">
        <v>305</v>
      </c>
      <c r="AU405" s="19" t="s">
        <v>81</v>
      </c>
    </row>
    <row r="406" s="13" customFormat="1">
      <c r="A406" s="13"/>
      <c r="B406" s="233"/>
      <c r="C406" s="234"/>
      <c r="D406" s="235" t="s">
        <v>307</v>
      </c>
      <c r="E406" s="236" t="s">
        <v>21</v>
      </c>
      <c r="F406" s="237" t="s">
        <v>2510</v>
      </c>
      <c r="G406" s="234"/>
      <c r="H406" s="236" t="s">
        <v>21</v>
      </c>
      <c r="I406" s="238"/>
      <c r="J406" s="234"/>
      <c r="K406" s="234"/>
      <c r="L406" s="239"/>
      <c r="M406" s="240"/>
      <c r="N406" s="241"/>
      <c r="O406" s="241"/>
      <c r="P406" s="241"/>
      <c r="Q406" s="241"/>
      <c r="R406" s="241"/>
      <c r="S406" s="241"/>
      <c r="T406" s="242"/>
      <c r="U406" s="13"/>
      <c r="V406" s="13"/>
      <c r="W406" s="13"/>
      <c r="X406" s="13"/>
      <c r="Y406" s="13"/>
      <c r="Z406" s="13"/>
      <c r="AA406" s="13"/>
      <c r="AB406" s="13"/>
      <c r="AC406" s="13"/>
      <c r="AD406" s="13"/>
      <c r="AE406" s="13"/>
      <c r="AT406" s="243" t="s">
        <v>307</v>
      </c>
      <c r="AU406" s="243" t="s">
        <v>81</v>
      </c>
      <c r="AV406" s="13" t="s">
        <v>79</v>
      </c>
      <c r="AW406" s="13" t="s">
        <v>33</v>
      </c>
      <c r="AX406" s="13" t="s">
        <v>72</v>
      </c>
      <c r="AY406" s="243" t="s">
        <v>295</v>
      </c>
    </row>
    <row r="407" s="14" customFormat="1">
      <c r="A407" s="14"/>
      <c r="B407" s="244"/>
      <c r="C407" s="245"/>
      <c r="D407" s="235" t="s">
        <v>307</v>
      </c>
      <c r="E407" s="246" t="s">
        <v>21</v>
      </c>
      <c r="F407" s="247" t="s">
        <v>2367</v>
      </c>
      <c r="G407" s="245"/>
      <c r="H407" s="248">
        <v>2.8799999999999999</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307</v>
      </c>
      <c r="AU407" s="254" t="s">
        <v>81</v>
      </c>
      <c r="AV407" s="14" t="s">
        <v>81</v>
      </c>
      <c r="AW407" s="14" t="s">
        <v>33</v>
      </c>
      <c r="AX407" s="14" t="s">
        <v>72</v>
      </c>
      <c r="AY407" s="254" t="s">
        <v>295</v>
      </c>
    </row>
    <row r="408" s="14" customFormat="1">
      <c r="A408" s="14"/>
      <c r="B408" s="244"/>
      <c r="C408" s="245"/>
      <c r="D408" s="235" t="s">
        <v>307</v>
      </c>
      <c r="E408" s="246" t="s">
        <v>21</v>
      </c>
      <c r="F408" s="247" t="s">
        <v>2532</v>
      </c>
      <c r="G408" s="245"/>
      <c r="H408" s="248">
        <v>3.98</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307</v>
      </c>
      <c r="AU408" s="254" t="s">
        <v>81</v>
      </c>
      <c r="AV408" s="14" t="s">
        <v>81</v>
      </c>
      <c r="AW408" s="14" t="s">
        <v>33</v>
      </c>
      <c r="AX408" s="14" t="s">
        <v>72</v>
      </c>
      <c r="AY408" s="254" t="s">
        <v>295</v>
      </c>
    </row>
    <row r="409" s="14" customFormat="1">
      <c r="A409" s="14"/>
      <c r="B409" s="244"/>
      <c r="C409" s="245"/>
      <c r="D409" s="235" t="s">
        <v>307</v>
      </c>
      <c r="E409" s="246" t="s">
        <v>21</v>
      </c>
      <c r="F409" s="247" t="s">
        <v>2646</v>
      </c>
      <c r="G409" s="245"/>
      <c r="H409" s="248">
        <v>3.8700000000000001</v>
      </c>
      <c r="I409" s="249"/>
      <c r="J409" s="245"/>
      <c r="K409" s="245"/>
      <c r="L409" s="250"/>
      <c r="M409" s="251"/>
      <c r="N409" s="252"/>
      <c r="O409" s="252"/>
      <c r="P409" s="252"/>
      <c r="Q409" s="252"/>
      <c r="R409" s="252"/>
      <c r="S409" s="252"/>
      <c r="T409" s="253"/>
      <c r="U409" s="14"/>
      <c r="V409" s="14"/>
      <c r="W409" s="14"/>
      <c r="X409" s="14"/>
      <c r="Y409" s="14"/>
      <c r="Z409" s="14"/>
      <c r="AA409" s="14"/>
      <c r="AB409" s="14"/>
      <c r="AC409" s="14"/>
      <c r="AD409" s="14"/>
      <c r="AE409" s="14"/>
      <c r="AT409" s="254" t="s">
        <v>307</v>
      </c>
      <c r="AU409" s="254" t="s">
        <v>81</v>
      </c>
      <c r="AV409" s="14" t="s">
        <v>81</v>
      </c>
      <c r="AW409" s="14" t="s">
        <v>33</v>
      </c>
      <c r="AX409" s="14" t="s">
        <v>72</v>
      </c>
      <c r="AY409" s="254" t="s">
        <v>295</v>
      </c>
    </row>
    <row r="410" s="16" customFormat="1">
      <c r="A410" s="16"/>
      <c r="B410" s="270"/>
      <c r="C410" s="271"/>
      <c r="D410" s="235" t="s">
        <v>307</v>
      </c>
      <c r="E410" s="272" t="s">
        <v>21</v>
      </c>
      <c r="F410" s="273" t="s">
        <v>433</v>
      </c>
      <c r="G410" s="271"/>
      <c r="H410" s="274">
        <v>10.73</v>
      </c>
      <c r="I410" s="275"/>
      <c r="J410" s="271"/>
      <c r="K410" s="271"/>
      <c r="L410" s="276"/>
      <c r="M410" s="277"/>
      <c r="N410" s="278"/>
      <c r="O410" s="278"/>
      <c r="P410" s="278"/>
      <c r="Q410" s="278"/>
      <c r="R410" s="278"/>
      <c r="S410" s="278"/>
      <c r="T410" s="279"/>
      <c r="U410" s="16"/>
      <c r="V410" s="16"/>
      <c r="W410" s="16"/>
      <c r="X410" s="16"/>
      <c r="Y410" s="16"/>
      <c r="Z410" s="16"/>
      <c r="AA410" s="16"/>
      <c r="AB410" s="16"/>
      <c r="AC410" s="16"/>
      <c r="AD410" s="16"/>
      <c r="AE410" s="16"/>
      <c r="AT410" s="280" t="s">
        <v>307</v>
      </c>
      <c r="AU410" s="280" t="s">
        <v>81</v>
      </c>
      <c r="AV410" s="16" t="s">
        <v>92</v>
      </c>
      <c r="AW410" s="16" t="s">
        <v>33</v>
      </c>
      <c r="AX410" s="16" t="s">
        <v>72</v>
      </c>
      <c r="AY410" s="280" t="s">
        <v>295</v>
      </c>
    </row>
    <row r="411" s="13" customFormat="1">
      <c r="A411" s="13"/>
      <c r="B411" s="233"/>
      <c r="C411" s="234"/>
      <c r="D411" s="235" t="s">
        <v>307</v>
      </c>
      <c r="E411" s="236" t="s">
        <v>21</v>
      </c>
      <c r="F411" s="237" t="s">
        <v>1672</v>
      </c>
      <c r="G411" s="234"/>
      <c r="H411" s="236" t="s">
        <v>21</v>
      </c>
      <c r="I411" s="238"/>
      <c r="J411" s="234"/>
      <c r="K411" s="234"/>
      <c r="L411" s="239"/>
      <c r="M411" s="240"/>
      <c r="N411" s="241"/>
      <c r="O411" s="241"/>
      <c r="P411" s="241"/>
      <c r="Q411" s="241"/>
      <c r="R411" s="241"/>
      <c r="S411" s="241"/>
      <c r="T411" s="242"/>
      <c r="U411" s="13"/>
      <c r="V411" s="13"/>
      <c r="W411" s="13"/>
      <c r="X411" s="13"/>
      <c r="Y411" s="13"/>
      <c r="Z411" s="13"/>
      <c r="AA411" s="13"/>
      <c r="AB411" s="13"/>
      <c r="AC411" s="13"/>
      <c r="AD411" s="13"/>
      <c r="AE411" s="13"/>
      <c r="AT411" s="243" t="s">
        <v>307</v>
      </c>
      <c r="AU411" s="243" t="s">
        <v>81</v>
      </c>
      <c r="AV411" s="13" t="s">
        <v>79</v>
      </c>
      <c r="AW411" s="13" t="s">
        <v>33</v>
      </c>
      <c r="AX411" s="13" t="s">
        <v>72</v>
      </c>
      <c r="AY411" s="243" t="s">
        <v>295</v>
      </c>
    </row>
    <row r="412" s="13" customFormat="1">
      <c r="A412" s="13"/>
      <c r="B412" s="233"/>
      <c r="C412" s="234"/>
      <c r="D412" s="235" t="s">
        <v>307</v>
      </c>
      <c r="E412" s="236" t="s">
        <v>21</v>
      </c>
      <c r="F412" s="237" t="s">
        <v>2381</v>
      </c>
      <c r="G412" s="234"/>
      <c r="H412" s="236" t="s">
        <v>21</v>
      </c>
      <c r="I412" s="238"/>
      <c r="J412" s="234"/>
      <c r="K412" s="234"/>
      <c r="L412" s="239"/>
      <c r="M412" s="240"/>
      <c r="N412" s="241"/>
      <c r="O412" s="241"/>
      <c r="P412" s="241"/>
      <c r="Q412" s="241"/>
      <c r="R412" s="241"/>
      <c r="S412" s="241"/>
      <c r="T412" s="242"/>
      <c r="U412" s="13"/>
      <c r="V412" s="13"/>
      <c r="W412" s="13"/>
      <c r="X412" s="13"/>
      <c r="Y412" s="13"/>
      <c r="Z412" s="13"/>
      <c r="AA412" s="13"/>
      <c r="AB412" s="13"/>
      <c r="AC412" s="13"/>
      <c r="AD412" s="13"/>
      <c r="AE412" s="13"/>
      <c r="AT412" s="243" t="s">
        <v>307</v>
      </c>
      <c r="AU412" s="243" t="s">
        <v>81</v>
      </c>
      <c r="AV412" s="13" t="s">
        <v>79</v>
      </c>
      <c r="AW412" s="13" t="s">
        <v>33</v>
      </c>
      <c r="AX412" s="13" t="s">
        <v>72</v>
      </c>
      <c r="AY412" s="243" t="s">
        <v>295</v>
      </c>
    </row>
    <row r="413" s="14" customFormat="1">
      <c r="A413" s="14"/>
      <c r="B413" s="244"/>
      <c r="C413" s="245"/>
      <c r="D413" s="235" t="s">
        <v>307</v>
      </c>
      <c r="E413" s="246" t="s">
        <v>21</v>
      </c>
      <c r="F413" s="247" t="s">
        <v>2839</v>
      </c>
      <c r="G413" s="245"/>
      <c r="H413" s="248">
        <v>1.369</v>
      </c>
      <c r="I413" s="249"/>
      <c r="J413" s="245"/>
      <c r="K413" s="245"/>
      <c r="L413" s="250"/>
      <c r="M413" s="251"/>
      <c r="N413" s="252"/>
      <c r="O413" s="252"/>
      <c r="P413" s="252"/>
      <c r="Q413" s="252"/>
      <c r="R413" s="252"/>
      <c r="S413" s="252"/>
      <c r="T413" s="253"/>
      <c r="U413" s="14"/>
      <c r="V413" s="14"/>
      <c r="W413" s="14"/>
      <c r="X413" s="14"/>
      <c r="Y413" s="14"/>
      <c r="Z413" s="14"/>
      <c r="AA413" s="14"/>
      <c r="AB413" s="14"/>
      <c r="AC413" s="14"/>
      <c r="AD413" s="14"/>
      <c r="AE413" s="14"/>
      <c r="AT413" s="254" t="s">
        <v>307</v>
      </c>
      <c r="AU413" s="254" t="s">
        <v>81</v>
      </c>
      <c r="AV413" s="14" t="s">
        <v>81</v>
      </c>
      <c r="AW413" s="14" t="s">
        <v>33</v>
      </c>
      <c r="AX413" s="14" t="s">
        <v>72</v>
      </c>
      <c r="AY413" s="254" t="s">
        <v>295</v>
      </c>
    </row>
    <row r="414" s="13" customFormat="1">
      <c r="A414" s="13"/>
      <c r="B414" s="233"/>
      <c r="C414" s="234"/>
      <c r="D414" s="235" t="s">
        <v>307</v>
      </c>
      <c r="E414" s="236" t="s">
        <v>21</v>
      </c>
      <c r="F414" s="237" t="s">
        <v>2383</v>
      </c>
      <c r="G414" s="234"/>
      <c r="H414" s="236" t="s">
        <v>21</v>
      </c>
      <c r="I414" s="238"/>
      <c r="J414" s="234"/>
      <c r="K414" s="234"/>
      <c r="L414" s="239"/>
      <c r="M414" s="240"/>
      <c r="N414" s="241"/>
      <c r="O414" s="241"/>
      <c r="P414" s="241"/>
      <c r="Q414" s="241"/>
      <c r="R414" s="241"/>
      <c r="S414" s="241"/>
      <c r="T414" s="242"/>
      <c r="U414" s="13"/>
      <c r="V414" s="13"/>
      <c r="W414" s="13"/>
      <c r="X414" s="13"/>
      <c r="Y414" s="13"/>
      <c r="Z414" s="13"/>
      <c r="AA414" s="13"/>
      <c r="AB414" s="13"/>
      <c r="AC414" s="13"/>
      <c r="AD414" s="13"/>
      <c r="AE414" s="13"/>
      <c r="AT414" s="243" t="s">
        <v>307</v>
      </c>
      <c r="AU414" s="243" t="s">
        <v>81</v>
      </c>
      <c r="AV414" s="13" t="s">
        <v>79</v>
      </c>
      <c r="AW414" s="13" t="s">
        <v>33</v>
      </c>
      <c r="AX414" s="13" t="s">
        <v>72</v>
      </c>
      <c r="AY414" s="243" t="s">
        <v>295</v>
      </c>
    </row>
    <row r="415" s="14" customFormat="1">
      <c r="A415" s="14"/>
      <c r="B415" s="244"/>
      <c r="C415" s="245"/>
      <c r="D415" s="235" t="s">
        <v>307</v>
      </c>
      <c r="E415" s="246" t="s">
        <v>21</v>
      </c>
      <c r="F415" s="247" t="s">
        <v>2648</v>
      </c>
      <c r="G415" s="245"/>
      <c r="H415" s="248">
        <v>9.173</v>
      </c>
      <c r="I415" s="249"/>
      <c r="J415" s="245"/>
      <c r="K415" s="245"/>
      <c r="L415" s="250"/>
      <c r="M415" s="251"/>
      <c r="N415" s="252"/>
      <c r="O415" s="252"/>
      <c r="P415" s="252"/>
      <c r="Q415" s="252"/>
      <c r="R415" s="252"/>
      <c r="S415" s="252"/>
      <c r="T415" s="253"/>
      <c r="U415" s="14"/>
      <c r="V415" s="14"/>
      <c r="W415" s="14"/>
      <c r="X415" s="14"/>
      <c r="Y415" s="14"/>
      <c r="Z415" s="14"/>
      <c r="AA415" s="14"/>
      <c r="AB415" s="14"/>
      <c r="AC415" s="14"/>
      <c r="AD415" s="14"/>
      <c r="AE415" s="14"/>
      <c r="AT415" s="254" t="s">
        <v>307</v>
      </c>
      <c r="AU415" s="254" t="s">
        <v>81</v>
      </c>
      <c r="AV415" s="14" t="s">
        <v>81</v>
      </c>
      <c r="AW415" s="14" t="s">
        <v>33</v>
      </c>
      <c r="AX415" s="14" t="s">
        <v>72</v>
      </c>
      <c r="AY415" s="254" t="s">
        <v>295</v>
      </c>
    </row>
    <row r="416" s="14" customFormat="1">
      <c r="A416" s="14"/>
      <c r="B416" s="244"/>
      <c r="C416" s="245"/>
      <c r="D416" s="235" t="s">
        <v>307</v>
      </c>
      <c r="E416" s="246" t="s">
        <v>21</v>
      </c>
      <c r="F416" s="247" t="s">
        <v>2514</v>
      </c>
      <c r="G416" s="245"/>
      <c r="H416" s="248">
        <v>0.188</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307</v>
      </c>
      <c r="AU416" s="254" t="s">
        <v>81</v>
      </c>
      <c r="AV416" s="14" t="s">
        <v>81</v>
      </c>
      <c r="AW416" s="14" t="s">
        <v>33</v>
      </c>
      <c r="AX416" s="14" t="s">
        <v>72</v>
      </c>
      <c r="AY416" s="254" t="s">
        <v>295</v>
      </c>
    </row>
    <row r="417" s="16" customFormat="1">
      <c r="A417" s="16"/>
      <c r="B417" s="270"/>
      <c r="C417" s="271"/>
      <c r="D417" s="235" t="s">
        <v>307</v>
      </c>
      <c r="E417" s="272" t="s">
        <v>21</v>
      </c>
      <c r="F417" s="273" t="s">
        <v>433</v>
      </c>
      <c r="G417" s="271"/>
      <c r="H417" s="274">
        <v>10.73</v>
      </c>
      <c r="I417" s="275"/>
      <c r="J417" s="271"/>
      <c r="K417" s="271"/>
      <c r="L417" s="276"/>
      <c r="M417" s="277"/>
      <c r="N417" s="278"/>
      <c r="O417" s="278"/>
      <c r="P417" s="278"/>
      <c r="Q417" s="278"/>
      <c r="R417" s="278"/>
      <c r="S417" s="278"/>
      <c r="T417" s="279"/>
      <c r="U417" s="16"/>
      <c r="V417" s="16"/>
      <c r="W417" s="16"/>
      <c r="X417" s="16"/>
      <c r="Y417" s="16"/>
      <c r="Z417" s="16"/>
      <c r="AA417" s="16"/>
      <c r="AB417" s="16"/>
      <c r="AC417" s="16"/>
      <c r="AD417" s="16"/>
      <c r="AE417" s="16"/>
      <c r="AT417" s="280" t="s">
        <v>307</v>
      </c>
      <c r="AU417" s="280" t="s">
        <v>81</v>
      </c>
      <c r="AV417" s="16" t="s">
        <v>92</v>
      </c>
      <c r="AW417" s="16" t="s">
        <v>33</v>
      </c>
      <c r="AX417" s="16" t="s">
        <v>72</v>
      </c>
      <c r="AY417" s="280" t="s">
        <v>295</v>
      </c>
    </row>
    <row r="418" s="15" customFormat="1">
      <c r="A418" s="15"/>
      <c r="B418" s="255"/>
      <c r="C418" s="256"/>
      <c r="D418" s="235" t="s">
        <v>307</v>
      </c>
      <c r="E418" s="257" t="s">
        <v>21</v>
      </c>
      <c r="F418" s="258" t="s">
        <v>312</v>
      </c>
      <c r="G418" s="256"/>
      <c r="H418" s="259">
        <v>21.460000000000001</v>
      </c>
      <c r="I418" s="260"/>
      <c r="J418" s="256"/>
      <c r="K418" s="256"/>
      <c r="L418" s="261"/>
      <c r="M418" s="262"/>
      <c r="N418" s="263"/>
      <c r="O418" s="263"/>
      <c r="P418" s="263"/>
      <c r="Q418" s="263"/>
      <c r="R418" s="263"/>
      <c r="S418" s="263"/>
      <c r="T418" s="264"/>
      <c r="U418" s="15"/>
      <c r="V418" s="15"/>
      <c r="W418" s="15"/>
      <c r="X418" s="15"/>
      <c r="Y418" s="15"/>
      <c r="Z418" s="15"/>
      <c r="AA418" s="15"/>
      <c r="AB418" s="15"/>
      <c r="AC418" s="15"/>
      <c r="AD418" s="15"/>
      <c r="AE418" s="15"/>
      <c r="AT418" s="265" t="s">
        <v>307</v>
      </c>
      <c r="AU418" s="265" t="s">
        <v>81</v>
      </c>
      <c r="AV418" s="15" t="s">
        <v>303</v>
      </c>
      <c r="AW418" s="15" t="s">
        <v>33</v>
      </c>
      <c r="AX418" s="15" t="s">
        <v>79</v>
      </c>
      <c r="AY418" s="265" t="s">
        <v>295</v>
      </c>
    </row>
    <row r="419" s="2" customFormat="1" ht="16.5" customHeight="1">
      <c r="A419" s="40"/>
      <c r="B419" s="41"/>
      <c r="C419" s="215" t="s">
        <v>1495</v>
      </c>
      <c r="D419" s="215" t="s">
        <v>298</v>
      </c>
      <c r="E419" s="216" t="s">
        <v>1644</v>
      </c>
      <c r="F419" s="217" t="s">
        <v>1645</v>
      </c>
      <c r="G419" s="218" t="s">
        <v>301</v>
      </c>
      <c r="H419" s="219">
        <v>34.067</v>
      </c>
      <c r="I419" s="220"/>
      <c r="J419" s="221">
        <f>ROUND(I419*H419,2)</f>
        <v>0</v>
      </c>
      <c r="K419" s="217" t="s">
        <v>302</v>
      </c>
      <c r="L419" s="46"/>
      <c r="M419" s="222" t="s">
        <v>21</v>
      </c>
      <c r="N419" s="223" t="s">
        <v>43</v>
      </c>
      <c r="O419" s="86"/>
      <c r="P419" s="224">
        <f>O419*H419</f>
        <v>0</v>
      </c>
      <c r="Q419" s="224">
        <v>0.001</v>
      </c>
      <c r="R419" s="224">
        <f>Q419*H419</f>
        <v>0.034067</v>
      </c>
      <c r="S419" s="224">
        <v>0.00031</v>
      </c>
      <c r="T419" s="225">
        <f>S419*H419</f>
        <v>0.010560770000000001</v>
      </c>
      <c r="U419" s="40"/>
      <c r="V419" s="40"/>
      <c r="W419" s="40"/>
      <c r="X419" s="40"/>
      <c r="Y419" s="40"/>
      <c r="Z419" s="40"/>
      <c r="AA419" s="40"/>
      <c r="AB419" s="40"/>
      <c r="AC419" s="40"/>
      <c r="AD419" s="40"/>
      <c r="AE419" s="40"/>
      <c r="AR419" s="226" t="s">
        <v>373</v>
      </c>
      <c r="AT419" s="226" t="s">
        <v>298</v>
      </c>
      <c r="AU419" s="226" t="s">
        <v>81</v>
      </c>
      <c r="AY419" s="19" t="s">
        <v>295</v>
      </c>
      <c r="BE419" s="227">
        <f>IF(N419="základní",J419,0)</f>
        <v>0</v>
      </c>
      <c r="BF419" s="227">
        <f>IF(N419="snížená",J419,0)</f>
        <v>0</v>
      </c>
      <c r="BG419" s="227">
        <f>IF(N419="zákl. přenesená",J419,0)</f>
        <v>0</v>
      </c>
      <c r="BH419" s="227">
        <f>IF(N419="sníž. přenesená",J419,0)</f>
        <v>0</v>
      </c>
      <c r="BI419" s="227">
        <f>IF(N419="nulová",J419,0)</f>
        <v>0</v>
      </c>
      <c r="BJ419" s="19" t="s">
        <v>79</v>
      </c>
      <c r="BK419" s="227">
        <f>ROUND(I419*H419,2)</f>
        <v>0</v>
      </c>
      <c r="BL419" s="19" t="s">
        <v>373</v>
      </c>
      <c r="BM419" s="226" t="s">
        <v>2924</v>
      </c>
    </row>
    <row r="420" s="2" customFormat="1">
      <c r="A420" s="40"/>
      <c r="B420" s="41"/>
      <c r="C420" s="42"/>
      <c r="D420" s="228" t="s">
        <v>305</v>
      </c>
      <c r="E420" s="42"/>
      <c r="F420" s="229" t="s">
        <v>1647</v>
      </c>
      <c r="G420" s="42"/>
      <c r="H420" s="42"/>
      <c r="I420" s="230"/>
      <c r="J420" s="42"/>
      <c r="K420" s="42"/>
      <c r="L420" s="46"/>
      <c r="M420" s="231"/>
      <c r="N420" s="232"/>
      <c r="O420" s="86"/>
      <c r="P420" s="86"/>
      <c r="Q420" s="86"/>
      <c r="R420" s="86"/>
      <c r="S420" s="86"/>
      <c r="T420" s="87"/>
      <c r="U420" s="40"/>
      <c r="V420" s="40"/>
      <c r="W420" s="40"/>
      <c r="X420" s="40"/>
      <c r="Y420" s="40"/>
      <c r="Z420" s="40"/>
      <c r="AA420" s="40"/>
      <c r="AB420" s="40"/>
      <c r="AC420" s="40"/>
      <c r="AD420" s="40"/>
      <c r="AE420" s="40"/>
      <c r="AT420" s="19" t="s">
        <v>305</v>
      </c>
      <c r="AU420" s="19" t="s">
        <v>81</v>
      </c>
    </row>
    <row r="421" s="13" customFormat="1">
      <c r="A421" s="13"/>
      <c r="B421" s="233"/>
      <c r="C421" s="234"/>
      <c r="D421" s="235" t="s">
        <v>307</v>
      </c>
      <c r="E421" s="236" t="s">
        <v>21</v>
      </c>
      <c r="F421" s="237" t="s">
        <v>2510</v>
      </c>
      <c r="G421" s="234"/>
      <c r="H421" s="236" t="s">
        <v>21</v>
      </c>
      <c r="I421" s="238"/>
      <c r="J421" s="234"/>
      <c r="K421" s="234"/>
      <c r="L421" s="239"/>
      <c r="M421" s="240"/>
      <c r="N421" s="241"/>
      <c r="O421" s="241"/>
      <c r="P421" s="241"/>
      <c r="Q421" s="241"/>
      <c r="R421" s="241"/>
      <c r="S421" s="241"/>
      <c r="T421" s="242"/>
      <c r="U421" s="13"/>
      <c r="V421" s="13"/>
      <c r="W421" s="13"/>
      <c r="X421" s="13"/>
      <c r="Y421" s="13"/>
      <c r="Z421" s="13"/>
      <c r="AA421" s="13"/>
      <c r="AB421" s="13"/>
      <c r="AC421" s="13"/>
      <c r="AD421" s="13"/>
      <c r="AE421" s="13"/>
      <c r="AT421" s="243" t="s">
        <v>307</v>
      </c>
      <c r="AU421" s="243" t="s">
        <v>81</v>
      </c>
      <c r="AV421" s="13" t="s">
        <v>79</v>
      </c>
      <c r="AW421" s="13" t="s">
        <v>33</v>
      </c>
      <c r="AX421" s="13" t="s">
        <v>72</v>
      </c>
      <c r="AY421" s="243" t="s">
        <v>295</v>
      </c>
    </row>
    <row r="422" s="14" customFormat="1">
      <c r="A422" s="14"/>
      <c r="B422" s="244"/>
      <c r="C422" s="245"/>
      <c r="D422" s="235" t="s">
        <v>307</v>
      </c>
      <c r="E422" s="246" t="s">
        <v>21</v>
      </c>
      <c r="F422" s="247" t="s">
        <v>2651</v>
      </c>
      <c r="G422" s="245"/>
      <c r="H422" s="248">
        <v>9.0299999999999994</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307</v>
      </c>
      <c r="AU422" s="254" t="s">
        <v>81</v>
      </c>
      <c r="AV422" s="14" t="s">
        <v>81</v>
      </c>
      <c r="AW422" s="14" t="s">
        <v>33</v>
      </c>
      <c r="AX422" s="14" t="s">
        <v>72</v>
      </c>
      <c r="AY422" s="254" t="s">
        <v>295</v>
      </c>
    </row>
    <row r="423" s="16" customFormat="1">
      <c r="A423" s="16"/>
      <c r="B423" s="270"/>
      <c r="C423" s="271"/>
      <c r="D423" s="235" t="s">
        <v>307</v>
      </c>
      <c r="E423" s="272" t="s">
        <v>21</v>
      </c>
      <c r="F423" s="273" t="s">
        <v>433</v>
      </c>
      <c r="G423" s="271"/>
      <c r="H423" s="274">
        <v>9.0299999999999994</v>
      </c>
      <c r="I423" s="275"/>
      <c r="J423" s="271"/>
      <c r="K423" s="271"/>
      <c r="L423" s="276"/>
      <c r="M423" s="277"/>
      <c r="N423" s="278"/>
      <c r="O423" s="278"/>
      <c r="P423" s="278"/>
      <c r="Q423" s="278"/>
      <c r="R423" s="278"/>
      <c r="S423" s="278"/>
      <c r="T423" s="279"/>
      <c r="U423" s="16"/>
      <c r="V423" s="16"/>
      <c r="W423" s="16"/>
      <c r="X423" s="16"/>
      <c r="Y423" s="16"/>
      <c r="Z423" s="16"/>
      <c r="AA423" s="16"/>
      <c r="AB423" s="16"/>
      <c r="AC423" s="16"/>
      <c r="AD423" s="16"/>
      <c r="AE423" s="16"/>
      <c r="AT423" s="280" t="s">
        <v>307</v>
      </c>
      <c r="AU423" s="280" t="s">
        <v>81</v>
      </c>
      <c r="AV423" s="16" t="s">
        <v>92</v>
      </c>
      <c r="AW423" s="16" t="s">
        <v>33</v>
      </c>
      <c r="AX423" s="16" t="s">
        <v>72</v>
      </c>
      <c r="AY423" s="280" t="s">
        <v>295</v>
      </c>
    </row>
    <row r="424" s="13" customFormat="1">
      <c r="A424" s="13"/>
      <c r="B424" s="233"/>
      <c r="C424" s="234"/>
      <c r="D424" s="235" t="s">
        <v>307</v>
      </c>
      <c r="E424" s="236" t="s">
        <v>21</v>
      </c>
      <c r="F424" s="237" t="s">
        <v>1672</v>
      </c>
      <c r="G424" s="234"/>
      <c r="H424" s="236" t="s">
        <v>21</v>
      </c>
      <c r="I424" s="238"/>
      <c r="J424" s="234"/>
      <c r="K424" s="234"/>
      <c r="L424" s="239"/>
      <c r="M424" s="240"/>
      <c r="N424" s="241"/>
      <c r="O424" s="241"/>
      <c r="P424" s="241"/>
      <c r="Q424" s="241"/>
      <c r="R424" s="241"/>
      <c r="S424" s="241"/>
      <c r="T424" s="242"/>
      <c r="U424" s="13"/>
      <c r="V424" s="13"/>
      <c r="W424" s="13"/>
      <c r="X424" s="13"/>
      <c r="Y424" s="13"/>
      <c r="Z424" s="13"/>
      <c r="AA424" s="13"/>
      <c r="AB424" s="13"/>
      <c r="AC424" s="13"/>
      <c r="AD424" s="13"/>
      <c r="AE424" s="13"/>
      <c r="AT424" s="243" t="s">
        <v>307</v>
      </c>
      <c r="AU424" s="243" t="s">
        <v>81</v>
      </c>
      <c r="AV424" s="13" t="s">
        <v>79</v>
      </c>
      <c r="AW424" s="13" t="s">
        <v>33</v>
      </c>
      <c r="AX424" s="13" t="s">
        <v>72</v>
      </c>
      <c r="AY424" s="243" t="s">
        <v>295</v>
      </c>
    </row>
    <row r="425" s="13" customFormat="1">
      <c r="A425" s="13"/>
      <c r="B425" s="233"/>
      <c r="C425" s="234"/>
      <c r="D425" s="235" t="s">
        <v>307</v>
      </c>
      <c r="E425" s="236" t="s">
        <v>21</v>
      </c>
      <c r="F425" s="237" t="s">
        <v>2381</v>
      </c>
      <c r="G425" s="234"/>
      <c r="H425" s="236" t="s">
        <v>21</v>
      </c>
      <c r="I425" s="238"/>
      <c r="J425" s="234"/>
      <c r="K425" s="234"/>
      <c r="L425" s="239"/>
      <c r="M425" s="240"/>
      <c r="N425" s="241"/>
      <c r="O425" s="241"/>
      <c r="P425" s="241"/>
      <c r="Q425" s="241"/>
      <c r="R425" s="241"/>
      <c r="S425" s="241"/>
      <c r="T425" s="242"/>
      <c r="U425" s="13"/>
      <c r="V425" s="13"/>
      <c r="W425" s="13"/>
      <c r="X425" s="13"/>
      <c r="Y425" s="13"/>
      <c r="Z425" s="13"/>
      <c r="AA425" s="13"/>
      <c r="AB425" s="13"/>
      <c r="AC425" s="13"/>
      <c r="AD425" s="13"/>
      <c r="AE425" s="13"/>
      <c r="AT425" s="243" t="s">
        <v>307</v>
      </c>
      <c r="AU425" s="243" t="s">
        <v>81</v>
      </c>
      <c r="AV425" s="13" t="s">
        <v>79</v>
      </c>
      <c r="AW425" s="13" t="s">
        <v>33</v>
      </c>
      <c r="AX425" s="13" t="s">
        <v>72</v>
      </c>
      <c r="AY425" s="243" t="s">
        <v>295</v>
      </c>
    </row>
    <row r="426" s="14" customFormat="1">
      <c r="A426" s="14"/>
      <c r="B426" s="244"/>
      <c r="C426" s="245"/>
      <c r="D426" s="235" t="s">
        <v>307</v>
      </c>
      <c r="E426" s="246" t="s">
        <v>21</v>
      </c>
      <c r="F426" s="247" t="s">
        <v>2841</v>
      </c>
      <c r="G426" s="245"/>
      <c r="H426" s="248">
        <v>3.1949999999999998</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307</v>
      </c>
      <c r="AU426" s="254" t="s">
        <v>81</v>
      </c>
      <c r="AV426" s="14" t="s">
        <v>81</v>
      </c>
      <c r="AW426" s="14" t="s">
        <v>33</v>
      </c>
      <c r="AX426" s="14" t="s">
        <v>72</v>
      </c>
      <c r="AY426" s="254" t="s">
        <v>295</v>
      </c>
    </row>
    <row r="427" s="13" customFormat="1">
      <c r="A427" s="13"/>
      <c r="B427" s="233"/>
      <c r="C427" s="234"/>
      <c r="D427" s="235" t="s">
        <v>307</v>
      </c>
      <c r="E427" s="236" t="s">
        <v>21</v>
      </c>
      <c r="F427" s="237" t="s">
        <v>2383</v>
      </c>
      <c r="G427" s="234"/>
      <c r="H427" s="236" t="s">
        <v>21</v>
      </c>
      <c r="I427" s="238"/>
      <c r="J427" s="234"/>
      <c r="K427" s="234"/>
      <c r="L427" s="239"/>
      <c r="M427" s="240"/>
      <c r="N427" s="241"/>
      <c r="O427" s="241"/>
      <c r="P427" s="241"/>
      <c r="Q427" s="241"/>
      <c r="R427" s="241"/>
      <c r="S427" s="241"/>
      <c r="T427" s="242"/>
      <c r="U427" s="13"/>
      <c r="V427" s="13"/>
      <c r="W427" s="13"/>
      <c r="X427" s="13"/>
      <c r="Y427" s="13"/>
      <c r="Z427" s="13"/>
      <c r="AA427" s="13"/>
      <c r="AB427" s="13"/>
      <c r="AC427" s="13"/>
      <c r="AD427" s="13"/>
      <c r="AE427" s="13"/>
      <c r="AT427" s="243" t="s">
        <v>307</v>
      </c>
      <c r="AU427" s="243" t="s">
        <v>81</v>
      </c>
      <c r="AV427" s="13" t="s">
        <v>79</v>
      </c>
      <c r="AW427" s="13" t="s">
        <v>33</v>
      </c>
      <c r="AX427" s="13" t="s">
        <v>72</v>
      </c>
      <c r="AY427" s="243" t="s">
        <v>295</v>
      </c>
    </row>
    <row r="428" s="14" customFormat="1">
      <c r="A428" s="14"/>
      <c r="B428" s="244"/>
      <c r="C428" s="245"/>
      <c r="D428" s="235" t="s">
        <v>307</v>
      </c>
      <c r="E428" s="246" t="s">
        <v>21</v>
      </c>
      <c r="F428" s="247" t="s">
        <v>2653</v>
      </c>
      <c r="G428" s="245"/>
      <c r="H428" s="248">
        <v>21.404</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307</v>
      </c>
      <c r="AU428" s="254" t="s">
        <v>81</v>
      </c>
      <c r="AV428" s="14" t="s">
        <v>81</v>
      </c>
      <c r="AW428" s="14" t="s">
        <v>33</v>
      </c>
      <c r="AX428" s="14" t="s">
        <v>72</v>
      </c>
      <c r="AY428" s="254" t="s">
        <v>295</v>
      </c>
    </row>
    <row r="429" s="14" customFormat="1">
      <c r="A429" s="14"/>
      <c r="B429" s="244"/>
      <c r="C429" s="245"/>
      <c r="D429" s="235" t="s">
        <v>307</v>
      </c>
      <c r="E429" s="246" t="s">
        <v>21</v>
      </c>
      <c r="F429" s="247" t="s">
        <v>2519</v>
      </c>
      <c r="G429" s="245"/>
      <c r="H429" s="248">
        <v>0.438</v>
      </c>
      <c r="I429" s="249"/>
      <c r="J429" s="245"/>
      <c r="K429" s="245"/>
      <c r="L429" s="250"/>
      <c r="M429" s="251"/>
      <c r="N429" s="252"/>
      <c r="O429" s="252"/>
      <c r="P429" s="252"/>
      <c r="Q429" s="252"/>
      <c r="R429" s="252"/>
      <c r="S429" s="252"/>
      <c r="T429" s="253"/>
      <c r="U429" s="14"/>
      <c r="V429" s="14"/>
      <c r="W429" s="14"/>
      <c r="X429" s="14"/>
      <c r="Y429" s="14"/>
      <c r="Z429" s="14"/>
      <c r="AA429" s="14"/>
      <c r="AB429" s="14"/>
      <c r="AC429" s="14"/>
      <c r="AD429" s="14"/>
      <c r="AE429" s="14"/>
      <c r="AT429" s="254" t="s">
        <v>307</v>
      </c>
      <c r="AU429" s="254" t="s">
        <v>81</v>
      </c>
      <c r="AV429" s="14" t="s">
        <v>81</v>
      </c>
      <c r="AW429" s="14" t="s">
        <v>33</v>
      </c>
      <c r="AX429" s="14" t="s">
        <v>72</v>
      </c>
      <c r="AY429" s="254" t="s">
        <v>295</v>
      </c>
    </row>
    <row r="430" s="16" customFormat="1">
      <c r="A430" s="16"/>
      <c r="B430" s="270"/>
      <c r="C430" s="271"/>
      <c r="D430" s="235" t="s">
        <v>307</v>
      </c>
      <c r="E430" s="272" t="s">
        <v>21</v>
      </c>
      <c r="F430" s="273" t="s">
        <v>433</v>
      </c>
      <c r="G430" s="271"/>
      <c r="H430" s="274">
        <v>25.036999999999999</v>
      </c>
      <c r="I430" s="275"/>
      <c r="J430" s="271"/>
      <c r="K430" s="271"/>
      <c r="L430" s="276"/>
      <c r="M430" s="277"/>
      <c r="N430" s="278"/>
      <c r="O430" s="278"/>
      <c r="P430" s="278"/>
      <c r="Q430" s="278"/>
      <c r="R430" s="278"/>
      <c r="S430" s="278"/>
      <c r="T430" s="279"/>
      <c r="U430" s="16"/>
      <c r="V430" s="16"/>
      <c r="W430" s="16"/>
      <c r="X430" s="16"/>
      <c r="Y430" s="16"/>
      <c r="Z430" s="16"/>
      <c r="AA430" s="16"/>
      <c r="AB430" s="16"/>
      <c r="AC430" s="16"/>
      <c r="AD430" s="16"/>
      <c r="AE430" s="16"/>
      <c r="AT430" s="280" t="s">
        <v>307</v>
      </c>
      <c r="AU430" s="280" t="s">
        <v>81</v>
      </c>
      <c r="AV430" s="16" t="s">
        <v>92</v>
      </c>
      <c r="AW430" s="16" t="s">
        <v>33</v>
      </c>
      <c r="AX430" s="16" t="s">
        <v>72</v>
      </c>
      <c r="AY430" s="280" t="s">
        <v>295</v>
      </c>
    </row>
    <row r="431" s="15" customFormat="1">
      <c r="A431" s="15"/>
      <c r="B431" s="255"/>
      <c r="C431" s="256"/>
      <c r="D431" s="235" t="s">
        <v>307</v>
      </c>
      <c r="E431" s="257" t="s">
        <v>21</v>
      </c>
      <c r="F431" s="258" t="s">
        <v>312</v>
      </c>
      <c r="G431" s="256"/>
      <c r="H431" s="259">
        <v>34.067</v>
      </c>
      <c r="I431" s="260"/>
      <c r="J431" s="256"/>
      <c r="K431" s="256"/>
      <c r="L431" s="261"/>
      <c r="M431" s="262"/>
      <c r="N431" s="263"/>
      <c r="O431" s="263"/>
      <c r="P431" s="263"/>
      <c r="Q431" s="263"/>
      <c r="R431" s="263"/>
      <c r="S431" s="263"/>
      <c r="T431" s="264"/>
      <c r="U431" s="15"/>
      <c r="V431" s="15"/>
      <c r="W431" s="15"/>
      <c r="X431" s="15"/>
      <c r="Y431" s="15"/>
      <c r="Z431" s="15"/>
      <c r="AA431" s="15"/>
      <c r="AB431" s="15"/>
      <c r="AC431" s="15"/>
      <c r="AD431" s="15"/>
      <c r="AE431" s="15"/>
      <c r="AT431" s="265" t="s">
        <v>307</v>
      </c>
      <c r="AU431" s="265" t="s">
        <v>81</v>
      </c>
      <c r="AV431" s="15" t="s">
        <v>303</v>
      </c>
      <c r="AW431" s="15" t="s">
        <v>33</v>
      </c>
      <c r="AX431" s="15" t="s">
        <v>79</v>
      </c>
      <c r="AY431" s="265" t="s">
        <v>295</v>
      </c>
    </row>
    <row r="432" s="2" customFormat="1" ht="44.25" customHeight="1">
      <c r="A432" s="40"/>
      <c r="B432" s="41"/>
      <c r="C432" s="215" t="s">
        <v>1499</v>
      </c>
      <c r="D432" s="215" t="s">
        <v>298</v>
      </c>
      <c r="E432" s="216" t="s">
        <v>1659</v>
      </c>
      <c r="F432" s="217" t="s">
        <v>1660</v>
      </c>
      <c r="G432" s="218" t="s">
        <v>301</v>
      </c>
      <c r="H432" s="219">
        <v>3.8999999999999999</v>
      </c>
      <c r="I432" s="220"/>
      <c r="J432" s="221">
        <f>ROUND(I432*H432,2)</f>
        <v>0</v>
      </c>
      <c r="K432" s="217" t="s">
        <v>302</v>
      </c>
      <c r="L432" s="46"/>
      <c r="M432" s="222" t="s">
        <v>21</v>
      </c>
      <c r="N432" s="223" t="s">
        <v>43</v>
      </c>
      <c r="O432" s="86"/>
      <c r="P432" s="224">
        <f>O432*H432</f>
        <v>0</v>
      </c>
      <c r="Q432" s="224">
        <v>0</v>
      </c>
      <c r="R432" s="224">
        <f>Q432*H432</f>
        <v>0</v>
      </c>
      <c r="S432" s="224">
        <v>0</v>
      </c>
      <c r="T432" s="225">
        <f>S432*H432</f>
        <v>0</v>
      </c>
      <c r="U432" s="40"/>
      <c r="V432" s="40"/>
      <c r="W432" s="40"/>
      <c r="X432" s="40"/>
      <c r="Y432" s="40"/>
      <c r="Z432" s="40"/>
      <c r="AA432" s="40"/>
      <c r="AB432" s="40"/>
      <c r="AC432" s="40"/>
      <c r="AD432" s="40"/>
      <c r="AE432" s="40"/>
      <c r="AR432" s="226" t="s">
        <v>373</v>
      </c>
      <c r="AT432" s="226" t="s">
        <v>298</v>
      </c>
      <c r="AU432" s="226" t="s">
        <v>81</v>
      </c>
      <c r="AY432" s="19" t="s">
        <v>295</v>
      </c>
      <c r="BE432" s="227">
        <f>IF(N432="základní",J432,0)</f>
        <v>0</v>
      </c>
      <c r="BF432" s="227">
        <f>IF(N432="snížená",J432,0)</f>
        <v>0</v>
      </c>
      <c r="BG432" s="227">
        <f>IF(N432="zákl. přenesená",J432,0)</f>
        <v>0</v>
      </c>
      <c r="BH432" s="227">
        <f>IF(N432="sníž. přenesená",J432,0)</f>
        <v>0</v>
      </c>
      <c r="BI432" s="227">
        <f>IF(N432="nulová",J432,0)</f>
        <v>0</v>
      </c>
      <c r="BJ432" s="19" t="s">
        <v>79</v>
      </c>
      <c r="BK432" s="227">
        <f>ROUND(I432*H432,2)</f>
        <v>0</v>
      </c>
      <c r="BL432" s="19" t="s">
        <v>373</v>
      </c>
      <c r="BM432" s="226" t="s">
        <v>2925</v>
      </c>
    </row>
    <row r="433" s="2" customFormat="1">
      <c r="A433" s="40"/>
      <c r="B433" s="41"/>
      <c r="C433" s="42"/>
      <c r="D433" s="228" t="s">
        <v>305</v>
      </c>
      <c r="E433" s="42"/>
      <c r="F433" s="229" t="s">
        <v>1662</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305</v>
      </c>
      <c r="AU433" s="19" t="s">
        <v>81</v>
      </c>
    </row>
    <row r="434" s="14" customFormat="1">
      <c r="A434" s="14"/>
      <c r="B434" s="244"/>
      <c r="C434" s="245"/>
      <c r="D434" s="235" t="s">
        <v>307</v>
      </c>
      <c r="E434" s="246" t="s">
        <v>21</v>
      </c>
      <c r="F434" s="247" t="s">
        <v>2387</v>
      </c>
      <c r="G434" s="245"/>
      <c r="H434" s="248">
        <v>2.25</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307</v>
      </c>
      <c r="AU434" s="254" t="s">
        <v>81</v>
      </c>
      <c r="AV434" s="14" t="s">
        <v>81</v>
      </c>
      <c r="AW434" s="14" t="s">
        <v>33</v>
      </c>
      <c r="AX434" s="14" t="s">
        <v>72</v>
      </c>
      <c r="AY434" s="254" t="s">
        <v>295</v>
      </c>
    </row>
    <row r="435" s="14" customFormat="1">
      <c r="A435" s="14"/>
      <c r="B435" s="244"/>
      <c r="C435" s="245"/>
      <c r="D435" s="235" t="s">
        <v>307</v>
      </c>
      <c r="E435" s="246" t="s">
        <v>21</v>
      </c>
      <c r="F435" s="247" t="s">
        <v>2388</v>
      </c>
      <c r="G435" s="245"/>
      <c r="H435" s="248">
        <v>1.6499999999999999</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307</v>
      </c>
      <c r="AU435" s="254" t="s">
        <v>81</v>
      </c>
      <c r="AV435" s="14" t="s">
        <v>81</v>
      </c>
      <c r="AW435" s="14" t="s">
        <v>33</v>
      </c>
      <c r="AX435" s="14" t="s">
        <v>72</v>
      </c>
      <c r="AY435" s="254" t="s">
        <v>295</v>
      </c>
    </row>
    <row r="436" s="15" customFormat="1">
      <c r="A436" s="15"/>
      <c r="B436" s="255"/>
      <c r="C436" s="256"/>
      <c r="D436" s="235" t="s">
        <v>307</v>
      </c>
      <c r="E436" s="257" t="s">
        <v>21</v>
      </c>
      <c r="F436" s="258" t="s">
        <v>312</v>
      </c>
      <c r="G436" s="256"/>
      <c r="H436" s="259">
        <v>3.8999999999999999</v>
      </c>
      <c r="I436" s="260"/>
      <c r="J436" s="256"/>
      <c r="K436" s="256"/>
      <c r="L436" s="261"/>
      <c r="M436" s="262"/>
      <c r="N436" s="263"/>
      <c r="O436" s="263"/>
      <c r="P436" s="263"/>
      <c r="Q436" s="263"/>
      <c r="R436" s="263"/>
      <c r="S436" s="263"/>
      <c r="T436" s="264"/>
      <c r="U436" s="15"/>
      <c r="V436" s="15"/>
      <c r="W436" s="15"/>
      <c r="X436" s="15"/>
      <c r="Y436" s="15"/>
      <c r="Z436" s="15"/>
      <c r="AA436" s="15"/>
      <c r="AB436" s="15"/>
      <c r="AC436" s="15"/>
      <c r="AD436" s="15"/>
      <c r="AE436" s="15"/>
      <c r="AT436" s="265" t="s">
        <v>307</v>
      </c>
      <c r="AU436" s="265" t="s">
        <v>81</v>
      </c>
      <c r="AV436" s="15" t="s">
        <v>303</v>
      </c>
      <c r="AW436" s="15" t="s">
        <v>33</v>
      </c>
      <c r="AX436" s="15" t="s">
        <v>79</v>
      </c>
      <c r="AY436" s="265" t="s">
        <v>295</v>
      </c>
    </row>
    <row r="437" s="2" customFormat="1" ht="16.5" customHeight="1">
      <c r="A437" s="40"/>
      <c r="B437" s="41"/>
      <c r="C437" s="286" t="s">
        <v>1501</v>
      </c>
      <c r="D437" s="286" t="s">
        <v>947</v>
      </c>
      <c r="E437" s="287" t="s">
        <v>1174</v>
      </c>
      <c r="F437" s="288" t="s">
        <v>1175</v>
      </c>
      <c r="G437" s="289" t="s">
        <v>301</v>
      </c>
      <c r="H437" s="290">
        <v>4.0949999999999998</v>
      </c>
      <c r="I437" s="291"/>
      <c r="J437" s="292">
        <f>ROUND(I437*H437,2)</f>
        <v>0</v>
      </c>
      <c r="K437" s="288" t="s">
        <v>302</v>
      </c>
      <c r="L437" s="293"/>
      <c r="M437" s="294" t="s">
        <v>21</v>
      </c>
      <c r="N437" s="295" t="s">
        <v>43</v>
      </c>
      <c r="O437" s="86"/>
      <c r="P437" s="224">
        <f>O437*H437</f>
        <v>0</v>
      </c>
      <c r="Q437" s="224">
        <v>1.0000000000000001E-05</v>
      </c>
      <c r="R437" s="224">
        <f>Q437*H437</f>
        <v>4.0949999999999999E-05</v>
      </c>
      <c r="S437" s="224">
        <v>0</v>
      </c>
      <c r="T437" s="225">
        <f>S437*H437</f>
        <v>0</v>
      </c>
      <c r="U437" s="40"/>
      <c r="V437" s="40"/>
      <c r="W437" s="40"/>
      <c r="X437" s="40"/>
      <c r="Y437" s="40"/>
      <c r="Z437" s="40"/>
      <c r="AA437" s="40"/>
      <c r="AB437" s="40"/>
      <c r="AC437" s="40"/>
      <c r="AD437" s="40"/>
      <c r="AE437" s="40"/>
      <c r="AR437" s="226" t="s">
        <v>997</v>
      </c>
      <c r="AT437" s="226" t="s">
        <v>947</v>
      </c>
      <c r="AU437" s="226" t="s">
        <v>81</v>
      </c>
      <c r="AY437" s="19" t="s">
        <v>295</v>
      </c>
      <c r="BE437" s="227">
        <f>IF(N437="základní",J437,0)</f>
        <v>0</v>
      </c>
      <c r="BF437" s="227">
        <f>IF(N437="snížená",J437,0)</f>
        <v>0</v>
      </c>
      <c r="BG437" s="227">
        <f>IF(N437="zákl. přenesená",J437,0)</f>
        <v>0</v>
      </c>
      <c r="BH437" s="227">
        <f>IF(N437="sníž. přenesená",J437,0)</f>
        <v>0</v>
      </c>
      <c r="BI437" s="227">
        <f>IF(N437="nulová",J437,0)</f>
        <v>0</v>
      </c>
      <c r="BJ437" s="19" t="s">
        <v>79</v>
      </c>
      <c r="BK437" s="227">
        <f>ROUND(I437*H437,2)</f>
        <v>0</v>
      </c>
      <c r="BL437" s="19" t="s">
        <v>373</v>
      </c>
      <c r="BM437" s="226" t="s">
        <v>2926</v>
      </c>
    </row>
    <row r="438" s="14" customFormat="1">
      <c r="A438" s="14"/>
      <c r="B438" s="244"/>
      <c r="C438" s="245"/>
      <c r="D438" s="235" t="s">
        <v>307</v>
      </c>
      <c r="E438" s="245"/>
      <c r="F438" s="247" t="s">
        <v>2522</v>
      </c>
      <c r="G438" s="245"/>
      <c r="H438" s="248">
        <v>4.0949999999999998</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307</v>
      </c>
      <c r="AU438" s="254" t="s">
        <v>81</v>
      </c>
      <c r="AV438" s="14" t="s">
        <v>81</v>
      </c>
      <c r="AW438" s="14" t="s">
        <v>4</v>
      </c>
      <c r="AX438" s="14" t="s">
        <v>79</v>
      </c>
      <c r="AY438" s="254" t="s">
        <v>295</v>
      </c>
    </row>
    <row r="439" s="2" customFormat="1" ht="33" customHeight="1">
      <c r="A439" s="40"/>
      <c r="B439" s="41"/>
      <c r="C439" s="215" t="s">
        <v>1506</v>
      </c>
      <c r="D439" s="215" t="s">
        <v>298</v>
      </c>
      <c r="E439" s="216" t="s">
        <v>1667</v>
      </c>
      <c r="F439" s="217" t="s">
        <v>1668</v>
      </c>
      <c r="G439" s="218" t="s">
        <v>301</v>
      </c>
      <c r="H439" s="219">
        <v>71.060000000000002</v>
      </c>
      <c r="I439" s="220"/>
      <c r="J439" s="221">
        <f>ROUND(I439*H439,2)</f>
        <v>0</v>
      </c>
      <c r="K439" s="217" t="s">
        <v>302</v>
      </c>
      <c r="L439" s="46"/>
      <c r="M439" s="222" t="s">
        <v>21</v>
      </c>
      <c r="N439" s="223" t="s">
        <v>43</v>
      </c>
      <c r="O439" s="86"/>
      <c r="P439" s="224">
        <f>O439*H439</f>
        <v>0</v>
      </c>
      <c r="Q439" s="224">
        <v>0.00020000000000000001</v>
      </c>
      <c r="R439" s="224">
        <f>Q439*H439</f>
        <v>0.014212000000000001</v>
      </c>
      <c r="S439" s="224">
        <v>0</v>
      </c>
      <c r="T439" s="225">
        <f>S439*H439</f>
        <v>0</v>
      </c>
      <c r="U439" s="40"/>
      <c r="V439" s="40"/>
      <c r="W439" s="40"/>
      <c r="X439" s="40"/>
      <c r="Y439" s="40"/>
      <c r="Z439" s="40"/>
      <c r="AA439" s="40"/>
      <c r="AB439" s="40"/>
      <c r="AC439" s="40"/>
      <c r="AD439" s="40"/>
      <c r="AE439" s="40"/>
      <c r="AR439" s="226" t="s">
        <v>373</v>
      </c>
      <c r="AT439" s="226" t="s">
        <v>298</v>
      </c>
      <c r="AU439" s="226" t="s">
        <v>81</v>
      </c>
      <c r="AY439" s="19" t="s">
        <v>295</v>
      </c>
      <c r="BE439" s="227">
        <f>IF(N439="základní",J439,0)</f>
        <v>0</v>
      </c>
      <c r="BF439" s="227">
        <f>IF(N439="snížená",J439,0)</f>
        <v>0</v>
      </c>
      <c r="BG439" s="227">
        <f>IF(N439="zákl. přenesená",J439,0)</f>
        <v>0</v>
      </c>
      <c r="BH439" s="227">
        <f>IF(N439="sníž. přenesená",J439,0)</f>
        <v>0</v>
      </c>
      <c r="BI439" s="227">
        <f>IF(N439="nulová",J439,0)</f>
        <v>0</v>
      </c>
      <c r="BJ439" s="19" t="s">
        <v>79</v>
      </c>
      <c r="BK439" s="227">
        <f>ROUND(I439*H439,2)</f>
        <v>0</v>
      </c>
      <c r="BL439" s="19" t="s">
        <v>373</v>
      </c>
      <c r="BM439" s="226" t="s">
        <v>2927</v>
      </c>
    </row>
    <row r="440" s="2" customFormat="1">
      <c r="A440" s="40"/>
      <c r="B440" s="41"/>
      <c r="C440" s="42"/>
      <c r="D440" s="228" t="s">
        <v>305</v>
      </c>
      <c r="E440" s="42"/>
      <c r="F440" s="229" t="s">
        <v>1670</v>
      </c>
      <c r="G440" s="42"/>
      <c r="H440" s="42"/>
      <c r="I440" s="230"/>
      <c r="J440" s="42"/>
      <c r="K440" s="42"/>
      <c r="L440" s="46"/>
      <c r="M440" s="231"/>
      <c r="N440" s="232"/>
      <c r="O440" s="86"/>
      <c r="P440" s="86"/>
      <c r="Q440" s="86"/>
      <c r="R440" s="86"/>
      <c r="S440" s="86"/>
      <c r="T440" s="87"/>
      <c r="U440" s="40"/>
      <c r="V440" s="40"/>
      <c r="W440" s="40"/>
      <c r="X440" s="40"/>
      <c r="Y440" s="40"/>
      <c r="Z440" s="40"/>
      <c r="AA440" s="40"/>
      <c r="AB440" s="40"/>
      <c r="AC440" s="40"/>
      <c r="AD440" s="40"/>
      <c r="AE440" s="40"/>
      <c r="AT440" s="19" t="s">
        <v>305</v>
      </c>
      <c r="AU440" s="19" t="s">
        <v>81</v>
      </c>
    </row>
    <row r="441" s="13" customFormat="1">
      <c r="A441" s="13"/>
      <c r="B441" s="233"/>
      <c r="C441" s="234"/>
      <c r="D441" s="235" t="s">
        <v>307</v>
      </c>
      <c r="E441" s="236" t="s">
        <v>21</v>
      </c>
      <c r="F441" s="237" t="s">
        <v>2510</v>
      </c>
      <c r="G441" s="234"/>
      <c r="H441" s="236" t="s">
        <v>21</v>
      </c>
      <c r="I441" s="238"/>
      <c r="J441" s="234"/>
      <c r="K441" s="234"/>
      <c r="L441" s="239"/>
      <c r="M441" s="240"/>
      <c r="N441" s="241"/>
      <c r="O441" s="241"/>
      <c r="P441" s="241"/>
      <c r="Q441" s="241"/>
      <c r="R441" s="241"/>
      <c r="S441" s="241"/>
      <c r="T441" s="242"/>
      <c r="U441" s="13"/>
      <c r="V441" s="13"/>
      <c r="W441" s="13"/>
      <c r="X441" s="13"/>
      <c r="Y441" s="13"/>
      <c r="Z441" s="13"/>
      <c r="AA441" s="13"/>
      <c r="AB441" s="13"/>
      <c r="AC441" s="13"/>
      <c r="AD441" s="13"/>
      <c r="AE441" s="13"/>
      <c r="AT441" s="243" t="s">
        <v>307</v>
      </c>
      <c r="AU441" s="243" t="s">
        <v>81</v>
      </c>
      <c r="AV441" s="13" t="s">
        <v>79</v>
      </c>
      <c r="AW441" s="13" t="s">
        <v>33</v>
      </c>
      <c r="AX441" s="13" t="s">
        <v>72</v>
      </c>
      <c r="AY441" s="243" t="s">
        <v>295</v>
      </c>
    </row>
    <row r="442" s="14" customFormat="1">
      <c r="A442" s="14"/>
      <c r="B442" s="244"/>
      <c r="C442" s="245"/>
      <c r="D442" s="235" t="s">
        <v>307</v>
      </c>
      <c r="E442" s="246" t="s">
        <v>21</v>
      </c>
      <c r="F442" s="247" t="s">
        <v>2367</v>
      </c>
      <c r="G442" s="245"/>
      <c r="H442" s="248">
        <v>2.8799999999999999</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307</v>
      </c>
      <c r="AU442" s="254" t="s">
        <v>81</v>
      </c>
      <c r="AV442" s="14" t="s">
        <v>81</v>
      </c>
      <c r="AW442" s="14" t="s">
        <v>33</v>
      </c>
      <c r="AX442" s="14" t="s">
        <v>72</v>
      </c>
      <c r="AY442" s="254" t="s">
        <v>295</v>
      </c>
    </row>
    <row r="443" s="14" customFormat="1">
      <c r="A443" s="14"/>
      <c r="B443" s="244"/>
      <c r="C443" s="245"/>
      <c r="D443" s="235" t="s">
        <v>307</v>
      </c>
      <c r="E443" s="246" t="s">
        <v>21</v>
      </c>
      <c r="F443" s="247" t="s">
        <v>2532</v>
      </c>
      <c r="G443" s="245"/>
      <c r="H443" s="248">
        <v>3.98</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307</v>
      </c>
      <c r="AU443" s="254" t="s">
        <v>81</v>
      </c>
      <c r="AV443" s="14" t="s">
        <v>81</v>
      </c>
      <c r="AW443" s="14" t="s">
        <v>33</v>
      </c>
      <c r="AX443" s="14" t="s">
        <v>72</v>
      </c>
      <c r="AY443" s="254" t="s">
        <v>295</v>
      </c>
    </row>
    <row r="444" s="14" customFormat="1">
      <c r="A444" s="14"/>
      <c r="B444" s="244"/>
      <c r="C444" s="245"/>
      <c r="D444" s="235" t="s">
        <v>307</v>
      </c>
      <c r="E444" s="246" t="s">
        <v>21</v>
      </c>
      <c r="F444" s="247" t="s">
        <v>2537</v>
      </c>
      <c r="G444" s="245"/>
      <c r="H444" s="248">
        <v>12.9</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307</v>
      </c>
      <c r="AU444" s="254" t="s">
        <v>81</v>
      </c>
      <c r="AV444" s="14" t="s">
        <v>81</v>
      </c>
      <c r="AW444" s="14" t="s">
        <v>33</v>
      </c>
      <c r="AX444" s="14" t="s">
        <v>72</v>
      </c>
      <c r="AY444" s="254" t="s">
        <v>295</v>
      </c>
    </row>
    <row r="445" s="16" customFormat="1">
      <c r="A445" s="16"/>
      <c r="B445" s="270"/>
      <c r="C445" s="271"/>
      <c r="D445" s="235" t="s">
        <v>307</v>
      </c>
      <c r="E445" s="272" t="s">
        <v>21</v>
      </c>
      <c r="F445" s="273" t="s">
        <v>433</v>
      </c>
      <c r="G445" s="271"/>
      <c r="H445" s="274">
        <v>19.760000000000002</v>
      </c>
      <c r="I445" s="275"/>
      <c r="J445" s="271"/>
      <c r="K445" s="271"/>
      <c r="L445" s="276"/>
      <c r="M445" s="277"/>
      <c r="N445" s="278"/>
      <c r="O445" s="278"/>
      <c r="P445" s="278"/>
      <c r="Q445" s="278"/>
      <c r="R445" s="278"/>
      <c r="S445" s="278"/>
      <c r="T445" s="279"/>
      <c r="U445" s="16"/>
      <c r="V445" s="16"/>
      <c r="W445" s="16"/>
      <c r="X445" s="16"/>
      <c r="Y445" s="16"/>
      <c r="Z445" s="16"/>
      <c r="AA445" s="16"/>
      <c r="AB445" s="16"/>
      <c r="AC445" s="16"/>
      <c r="AD445" s="16"/>
      <c r="AE445" s="16"/>
      <c r="AT445" s="280" t="s">
        <v>307</v>
      </c>
      <c r="AU445" s="280" t="s">
        <v>81</v>
      </c>
      <c r="AV445" s="16" t="s">
        <v>92</v>
      </c>
      <c r="AW445" s="16" t="s">
        <v>33</v>
      </c>
      <c r="AX445" s="16" t="s">
        <v>72</v>
      </c>
      <c r="AY445" s="280" t="s">
        <v>295</v>
      </c>
    </row>
    <row r="446" s="13" customFormat="1">
      <c r="A446" s="13"/>
      <c r="B446" s="233"/>
      <c r="C446" s="234"/>
      <c r="D446" s="235" t="s">
        <v>307</v>
      </c>
      <c r="E446" s="236" t="s">
        <v>21</v>
      </c>
      <c r="F446" s="237" t="s">
        <v>1672</v>
      </c>
      <c r="G446" s="234"/>
      <c r="H446" s="236" t="s">
        <v>21</v>
      </c>
      <c r="I446" s="238"/>
      <c r="J446" s="234"/>
      <c r="K446" s="234"/>
      <c r="L446" s="239"/>
      <c r="M446" s="240"/>
      <c r="N446" s="241"/>
      <c r="O446" s="241"/>
      <c r="P446" s="241"/>
      <c r="Q446" s="241"/>
      <c r="R446" s="241"/>
      <c r="S446" s="241"/>
      <c r="T446" s="242"/>
      <c r="U446" s="13"/>
      <c r="V446" s="13"/>
      <c r="W446" s="13"/>
      <c r="X446" s="13"/>
      <c r="Y446" s="13"/>
      <c r="Z446" s="13"/>
      <c r="AA446" s="13"/>
      <c r="AB446" s="13"/>
      <c r="AC446" s="13"/>
      <c r="AD446" s="13"/>
      <c r="AE446" s="13"/>
      <c r="AT446" s="243" t="s">
        <v>307</v>
      </c>
      <c r="AU446" s="243" t="s">
        <v>81</v>
      </c>
      <c r="AV446" s="13" t="s">
        <v>79</v>
      </c>
      <c r="AW446" s="13" t="s">
        <v>33</v>
      </c>
      <c r="AX446" s="13" t="s">
        <v>72</v>
      </c>
      <c r="AY446" s="243" t="s">
        <v>295</v>
      </c>
    </row>
    <row r="447" s="13" customFormat="1">
      <c r="A447" s="13"/>
      <c r="B447" s="233"/>
      <c r="C447" s="234"/>
      <c r="D447" s="235" t="s">
        <v>307</v>
      </c>
      <c r="E447" s="236" t="s">
        <v>21</v>
      </c>
      <c r="F447" s="237" t="s">
        <v>2381</v>
      </c>
      <c r="G447" s="234"/>
      <c r="H447" s="236" t="s">
        <v>21</v>
      </c>
      <c r="I447" s="238"/>
      <c r="J447" s="234"/>
      <c r="K447" s="234"/>
      <c r="L447" s="239"/>
      <c r="M447" s="240"/>
      <c r="N447" s="241"/>
      <c r="O447" s="241"/>
      <c r="P447" s="241"/>
      <c r="Q447" s="241"/>
      <c r="R447" s="241"/>
      <c r="S447" s="241"/>
      <c r="T447" s="242"/>
      <c r="U447" s="13"/>
      <c r="V447" s="13"/>
      <c r="W447" s="13"/>
      <c r="X447" s="13"/>
      <c r="Y447" s="13"/>
      <c r="Z447" s="13"/>
      <c r="AA447" s="13"/>
      <c r="AB447" s="13"/>
      <c r="AC447" s="13"/>
      <c r="AD447" s="13"/>
      <c r="AE447" s="13"/>
      <c r="AT447" s="243" t="s">
        <v>307</v>
      </c>
      <c r="AU447" s="243" t="s">
        <v>81</v>
      </c>
      <c r="AV447" s="13" t="s">
        <v>79</v>
      </c>
      <c r="AW447" s="13" t="s">
        <v>33</v>
      </c>
      <c r="AX447" s="13" t="s">
        <v>72</v>
      </c>
      <c r="AY447" s="243" t="s">
        <v>295</v>
      </c>
    </row>
    <row r="448" s="14" customFormat="1">
      <c r="A448" s="14"/>
      <c r="B448" s="244"/>
      <c r="C448" s="245"/>
      <c r="D448" s="235" t="s">
        <v>307</v>
      </c>
      <c r="E448" s="246" t="s">
        <v>21</v>
      </c>
      <c r="F448" s="247" t="s">
        <v>2845</v>
      </c>
      <c r="G448" s="245"/>
      <c r="H448" s="248">
        <v>14.425000000000001</v>
      </c>
      <c r="I448" s="249"/>
      <c r="J448" s="245"/>
      <c r="K448" s="245"/>
      <c r="L448" s="250"/>
      <c r="M448" s="251"/>
      <c r="N448" s="252"/>
      <c r="O448" s="252"/>
      <c r="P448" s="252"/>
      <c r="Q448" s="252"/>
      <c r="R448" s="252"/>
      <c r="S448" s="252"/>
      <c r="T448" s="253"/>
      <c r="U448" s="14"/>
      <c r="V448" s="14"/>
      <c r="W448" s="14"/>
      <c r="X448" s="14"/>
      <c r="Y448" s="14"/>
      <c r="Z448" s="14"/>
      <c r="AA448" s="14"/>
      <c r="AB448" s="14"/>
      <c r="AC448" s="14"/>
      <c r="AD448" s="14"/>
      <c r="AE448" s="14"/>
      <c r="AT448" s="254" t="s">
        <v>307</v>
      </c>
      <c r="AU448" s="254" t="s">
        <v>81</v>
      </c>
      <c r="AV448" s="14" t="s">
        <v>81</v>
      </c>
      <c r="AW448" s="14" t="s">
        <v>33</v>
      </c>
      <c r="AX448" s="14" t="s">
        <v>72</v>
      </c>
      <c r="AY448" s="254" t="s">
        <v>295</v>
      </c>
    </row>
    <row r="449" s="13" customFormat="1">
      <c r="A449" s="13"/>
      <c r="B449" s="233"/>
      <c r="C449" s="234"/>
      <c r="D449" s="235" t="s">
        <v>307</v>
      </c>
      <c r="E449" s="236" t="s">
        <v>21</v>
      </c>
      <c r="F449" s="237" t="s">
        <v>2383</v>
      </c>
      <c r="G449" s="234"/>
      <c r="H449" s="236" t="s">
        <v>21</v>
      </c>
      <c r="I449" s="238"/>
      <c r="J449" s="234"/>
      <c r="K449" s="234"/>
      <c r="L449" s="239"/>
      <c r="M449" s="240"/>
      <c r="N449" s="241"/>
      <c r="O449" s="241"/>
      <c r="P449" s="241"/>
      <c r="Q449" s="241"/>
      <c r="R449" s="241"/>
      <c r="S449" s="241"/>
      <c r="T449" s="242"/>
      <c r="U449" s="13"/>
      <c r="V449" s="13"/>
      <c r="W449" s="13"/>
      <c r="X449" s="13"/>
      <c r="Y449" s="13"/>
      <c r="Z449" s="13"/>
      <c r="AA449" s="13"/>
      <c r="AB449" s="13"/>
      <c r="AC449" s="13"/>
      <c r="AD449" s="13"/>
      <c r="AE449" s="13"/>
      <c r="AT449" s="243" t="s">
        <v>307</v>
      </c>
      <c r="AU449" s="243" t="s">
        <v>81</v>
      </c>
      <c r="AV449" s="13" t="s">
        <v>79</v>
      </c>
      <c r="AW449" s="13" t="s">
        <v>33</v>
      </c>
      <c r="AX449" s="13" t="s">
        <v>72</v>
      </c>
      <c r="AY449" s="243" t="s">
        <v>295</v>
      </c>
    </row>
    <row r="450" s="14" customFormat="1">
      <c r="A450" s="14"/>
      <c r="B450" s="244"/>
      <c r="C450" s="245"/>
      <c r="D450" s="235" t="s">
        <v>307</v>
      </c>
      <c r="E450" s="246" t="s">
        <v>21</v>
      </c>
      <c r="F450" s="247" t="s">
        <v>2659</v>
      </c>
      <c r="G450" s="245"/>
      <c r="H450" s="248">
        <v>36.25</v>
      </c>
      <c r="I450" s="249"/>
      <c r="J450" s="245"/>
      <c r="K450" s="245"/>
      <c r="L450" s="250"/>
      <c r="M450" s="251"/>
      <c r="N450" s="252"/>
      <c r="O450" s="252"/>
      <c r="P450" s="252"/>
      <c r="Q450" s="252"/>
      <c r="R450" s="252"/>
      <c r="S450" s="252"/>
      <c r="T450" s="253"/>
      <c r="U450" s="14"/>
      <c r="V450" s="14"/>
      <c r="W450" s="14"/>
      <c r="X450" s="14"/>
      <c r="Y450" s="14"/>
      <c r="Z450" s="14"/>
      <c r="AA450" s="14"/>
      <c r="AB450" s="14"/>
      <c r="AC450" s="14"/>
      <c r="AD450" s="14"/>
      <c r="AE450" s="14"/>
      <c r="AT450" s="254" t="s">
        <v>307</v>
      </c>
      <c r="AU450" s="254" t="s">
        <v>81</v>
      </c>
      <c r="AV450" s="14" t="s">
        <v>81</v>
      </c>
      <c r="AW450" s="14" t="s">
        <v>33</v>
      </c>
      <c r="AX450" s="14" t="s">
        <v>72</v>
      </c>
      <c r="AY450" s="254" t="s">
        <v>295</v>
      </c>
    </row>
    <row r="451" s="14" customFormat="1">
      <c r="A451" s="14"/>
      <c r="B451" s="244"/>
      <c r="C451" s="245"/>
      <c r="D451" s="235" t="s">
        <v>307</v>
      </c>
      <c r="E451" s="246" t="s">
        <v>21</v>
      </c>
      <c r="F451" s="247" t="s">
        <v>2385</v>
      </c>
      <c r="G451" s="245"/>
      <c r="H451" s="248">
        <v>0.625</v>
      </c>
      <c r="I451" s="249"/>
      <c r="J451" s="245"/>
      <c r="K451" s="245"/>
      <c r="L451" s="250"/>
      <c r="M451" s="251"/>
      <c r="N451" s="252"/>
      <c r="O451" s="252"/>
      <c r="P451" s="252"/>
      <c r="Q451" s="252"/>
      <c r="R451" s="252"/>
      <c r="S451" s="252"/>
      <c r="T451" s="253"/>
      <c r="U451" s="14"/>
      <c r="V451" s="14"/>
      <c r="W451" s="14"/>
      <c r="X451" s="14"/>
      <c r="Y451" s="14"/>
      <c r="Z451" s="14"/>
      <c r="AA451" s="14"/>
      <c r="AB451" s="14"/>
      <c r="AC451" s="14"/>
      <c r="AD451" s="14"/>
      <c r="AE451" s="14"/>
      <c r="AT451" s="254" t="s">
        <v>307</v>
      </c>
      <c r="AU451" s="254" t="s">
        <v>81</v>
      </c>
      <c r="AV451" s="14" t="s">
        <v>81</v>
      </c>
      <c r="AW451" s="14" t="s">
        <v>33</v>
      </c>
      <c r="AX451" s="14" t="s">
        <v>72</v>
      </c>
      <c r="AY451" s="254" t="s">
        <v>295</v>
      </c>
    </row>
    <row r="452" s="16" customFormat="1">
      <c r="A452" s="16"/>
      <c r="B452" s="270"/>
      <c r="C452" s="271"/>
      <c r="D452" s="235" t="s">
        <v>307</v>
      </c>
      <c r="E452" s="272" t="s">
        <v>21</v>
      </c>
      <c r="F452" s="273" t="s">
        <v>433</v>
      </c>
      <c r="G452" s="271"/>
      <c r="H452" s="274">
        <v>51.299999999999997</v>
      </c>
      <c r="I452" s="275"/>
      <c r="J452" s="271"/>
      <c r="K452" s="271"/>
      <c r="L452" s="276"/>
      <c r="M452" s="277"/>
      <c r="N452" s="278"/>
      <c r="O452" s="278"/>
      <c r="P452" s="278"/>
      <c r="Q452" s="278"/>
      <c r="R452" s="278"/>
      <c r="S452" s="278"/>
      <c r="T452" s="279"/>
      <c r="U452" s="16"/>
      <c r="V452" s="16"/>
      <c r="W452" s="16"/>
      <c r="X452" s="16"/>
      <c r="Y452" s="16"/>
      <c r="Z452" s="16"/>
      <c r="AA452" s="16"/>
      <c r="AB452" s="16"/>
      <c r="AC452" s="16"/>
      <c r="AD452" s="16"/>
      <c r="AE452" s="16"/>
      <c r="AT452" s="280" t="s">
        <v>307</v>
      </c>
      <c r="AU452" s="280" t="s">
        <v>81</v>
      </c>
      <c r="AV452" s="16" t="s">
        <v>92</v>
      </c>
      <c r="AW452" s="16" t="s">
        <v>33</v>
      </c>
      <c r="AX452" s="16" t="s">
        <v>72</v>
      </c>
      <c r="AY452" s="280" t="s">
        <v>295</v>
      </c>
    </row>
    <row r="453" s="15" customFormat="1">
      <c r="A453" s="15"/>
      <c r="B453" s="255"/>
      <c r="C453" s="256"/>
      <c r="D453" s="235" t="s">
        <v>307</v>
      </c>
      <c r="E453" s="257" t="s">
        <v>21</v>
      </c>
      <c r="F453" s="258" t="s">
        <v>312</v>
      </c>
      <c r="G453" s="256"/>
      <c r="H453" s="259">
        <v>71.060000000000002</v>
      </c>
      <c r="I453" s="260"/>
      <c r="J453" s="256"/>
      <c r="K453" s="256"/>
      <c r="L453" s="261"/>
      <c r="M453" s="262"/>
      <c r="N453" s="263"/>
      <c r="O453" s="263"/>
      <c r="P453" s="263"/>
      <c r="Q453" s="263"/>
      <c r="R453" s="263"/>
      <c r="S453" s="263"/>
      <c r="T453" s="264"/>
      <c r="U453" s="15"/>
      <c r="V453" s="15"/>
      <c r="W453" s="15"/>
      <c r="X453" s="15"/>
      <c r="Y453" s="15"/>
      <c r="Z453" s="15"/>
      <c r="AA453" s="15"/>
      <c r="AB453" s="15"/>
      <c r="AC453" s="15"/>
      <c r="AD453" s="15"/>
      <c r="AE453" s="15"/>
      <c r="AT453" s="265" t="s">
        <v>307</v>
      </c>
      <c r="AU453" s="265" t="s">
        <v>81</v>
      </c>
      <c r="AV453" s="15" t="s">
        <v>303</v>
      </c>
      <c r="AW453" s="15" t="s">
        <v>33</v>
      </c>
      <c r="AX453" s="15" t="s">
        <v>79</v>
      </c>
      <c r="AY453" s="265" t="s">
        <v>295</v>
      </c>
    </row>
    <row r="454" s="2" customFormat="1" ht="37.8" customHeight="1">
      <c r="A454" s="40"/>
      <c r="B454" s="41"/>
      <c r="C454" s="215" t="s">
        <v>1511</v>
      </c>
      <c r="D454" s="215" t="s">
        <v>298</v>
      </c>
      <c r="E454" s="216" t="s">
        <v>1685</v>
      </c>
      <c r="F454" s="217" t="s">
        <v>1686</v>
      </c>
      <c r="G454" s="218" t="s">
        <v>301</v>
      </c>
      <c r="H454" s="219">
        <v>71.060000000000002</v>
      </c>
      <c r="I454" s="220"/>
      <c r="J454" s="221">
        <f>ROUND(I454*H454,2)</f>
        <v>0</v>
      </c>
      <c r="K454" s="217" t="s">
        <v>302</v>
      </c>
      <c r="L454" s="46"/>
      <c r="M454" s="222" t="s">
        <v>21</v>
      </c>
      <c r="N454" s="223" t="s">
        <v>43</v>
      </c>
      <c r="O454" s="86"/>
      <c r="P454" s="224">
        <f>O454*H454</f>
        <v>0</v>
      </c>
      <c r="Q454" s="224">
        <v>0.00025999999999999998</v>
      </c>
      <c r="R454" s="224">
        <f>Q454*H454</f>
        <v>0.018475599999999998</v>
      </c>
      <c r="S454" s="224">
        <v>0</v>
      </c>
      <c r="T454" s="225">
        <f>S454*H454</f>
        <v>0</v>
      </c>
      <c r="U454" s="40"/>
      <c r="V454" s="40"/>
      <c r="W454" s="40"/>
      <c r="X454" s="40"/>
      <c r="Y454" s="40"/>
      <c r="Z454" s="40"/>
      <c r="AA454" s="40"/>
      <c r="AB454" s="40"/>
      <c r="AC454" s="40"/>
      <c r="AD454" s="40"/>
      <c r="AE454" s="40"/>
      <c r="AR454" s="226" t="s">
        <v>373</v>
      </c>
      <c r="AT454" s="226" t="s">
        <v>298</v>
      </c>
      <c r="AU454" s="226" t="s">
        <v>81</v>
      </c>
      <c r="AY454" s="19" t="s">
        <v>295</v>
      </c>
      <c r="BE454" s="227">
        <f>IF(N454="základní",J454,0)</f>
        <v>0</v>
      </c>
      <c r="BF454" s="227">
        <f>IF(N454="snížená",J454,0)</f>
        <v>0</v>
      </c>
      <c r="BG454" s="227">
        <f>IF(N454="zákl. přenesená",J454,0)</f>
        <v>0</v>
      </c>
      <c r="BH454" s="227">
        <f>IF(N454="sníž. přenesená",J454,0)</f>
        <v>0</v>
      </c>
      <c r="BI454" s="227">
        <f>IF(N454="nulová",J454,0)</f>
        <v>0</v>
      </c>
      <c r="BJ454" s="19" t="s">
        <v>79</v>
      </c>
      <c r="BK454" s="227">
        <f>ROUND(I454*H454,2)</f>
        <v>0</v>
      </c>
      <c r="BL454" s="19" t="s">
        <v>373</v>
      </c>
      <c r="BM454" s="226" t="s">
        <v>2928</v>
      </c>
    </row>
    <row r="455" s="2" customFormat="1">
      <c r="A455" s="40"/>
      <c r="B455" s="41"/>
      <c r="C455" s="42"/>
      <c r="D455" s="228" t="s">
        <v>305</v>
      </c>
      <c r="E455" s="42"/>
      <c r="F455" s="229" t="s">
        <v>1688</v>
      </c>
      <c r="G455" s="42"/>
      <c r="H455" s="42"/>
      <c r="I455" s="230"/>
      <c r="J455" s="42"/>
      <c r="K455" s="42"/>
      <c r="L455" s="46"/>
      <c r="M455" s="231"/>
      <c r="N455" s="232"/>
      <c r="O455" s="86"/>
      <c r="P455" s="86"/>
      <c r="Q455" s="86"/>
      <c r="R455" s="86"/>
      <c r="S455" s="86"/>
      <c r="T455" s="87"/>
      <c r="U455" s="40"/>
      <c r="V455" s="40"/>
      <c r="W455" s="40"/>
      <c r="X455" s="40"/>
      <c r="Y455" s="40"/>
      <c r="Z455" s="40"/>
      <c r="AA455" s="40"/>
      <c r="AB455" s="40"/>
      <c r="AC455" s="40"/>
      <c r="AD455" s="40"/>
      <c r="AE455" s="40"/>
      <c r="AT455" s="19" t="s">
        <v>305</v>
      </c>
      <c r="AU455" s="19" t="s">
        <v>81</v>
      </c>
    </row>
    <row r="456" s="13" customFormat="1">
      <c r="A456" s="13"/>
      <c r="B456" s="233"/>
      <c r="C456" s="234"/>
      <c r="D456" s="235" t="s">
        <v>307</v>
      </c>
      <c r="E456" s="236" t="s">
        <v>21</v>
      </c>
      <c r="F456" s="237" t="s">
        <v>2510</v>
      </c>
      <c r="G456" s="234"/>
      <c r="H456" s="236" t="s">
        <v>21</v>
      </c>
      <c r="I456" s="238"/>
      <c r="J456" s="234"/>
      <c r="K456" s="234"/>
      <c r="L456" s="239"/>
      <c r="M456" s="240"/>
      <c r="N456" s="241"/>
      <c r="O456" s="241"/>
      <c r="P456" s="241"/>
      <c r="Q456" s="241"/>
      <c r="R456" s="241"/>
      <c r="S456" s="241"/>
      <c r="T456" s="242"/>
      <c r="U456" s="13"/>
      <c r="V456" s="13"/>
      <c r="W456" s="13"/>
      <c r="X456" s="13"/>
      <c r="Y456" s="13"/>
      <c r="Z456" s="13"/>
      <c r="AA456" s="13"/>
      <c r="AB456" s="13"/>
      <c r="AC456" s="13"/>
      <c r="AD456" s="13"/>
      <c r="AE456" s="13"/>
      <c r="AT456" s="243" t="s">
        <v>307</v>
      </c>
      <c r="AU456" s="243" t="s">
        <v>81</v>
      </c>
      <c r="AV456" s="13" t="s">
        <v>79</v>
      </c>
      <c r="AW456" s="13" t="s">
        <v>33</v>
      </c>
      <c r="AX456" s="13" t="s">
        <v>72</v>
      </c>
      <c r="AY456" s="243" t="s">
        <v>295</v>
      </c>
    </row>
    <row r="457" s="14" customFormat="1">
      <c r="A457" s="14"/>
      <c r="B457" s="244"/>
      <c r="C457" s="245"/>
      <c r="D457" s="235" t="s">
        <v>307</v>
      </c>
      <c r="E457" s="246" t="s">
        <v>21</v>
      </c>
      <c r="F457" s="247" t="s">
        <v>2367</v>
      </c>
      <c r="G457" s="245"/>
      <c r="H457" s="248">
        <v>2.8799999999999999</v>
      </c>
      <c r="I457" s="249"/>
      <c r="J457" s="245"/>
      <c r="K457" s="245"/>
      <c r="L457" s="250"/>
      <c r="M457" s="251"/>
      <c r="N457" s="252"/>
      <c r="O457" s="252"/>
      <c r="P457" s="252"/>
      <c r="Q457" s="252"/>
      <c r="R457" s="252"/>
      <c r="S457" s="252"/>
      <c r="T457" s="253"/>
      <c r="U457" s="14"/>
      <c r="V457" s="14"/>
      <c r="W457" s="14"/>
      <c r="X457" s="14"/>
      <c r="Y457" s="14"/>
      <c r="Z457" s="14"/>
      <c r="AA457" s="14"/>
      <c r="AB457" s="14"/>
      <c r="AC457" s="14"/>
      <c r="AD457" s="14"/>
      <c r="AE457" s="14"/>
      <c r="AT457" s="254" t="s">
        <v>307</v>
      </c>
      <c r="AU457" s="254" t="s">
        <v>81</v>
      </c>
      <c r="AV457" s="14" t="s">
        <v>81</v>
      </c>
      <c r="AW457" s="14" t="s">
        <v>33</v>
      </c>
      <c r="AX457" s="14" t="s">
        <v>72</v>
      </c>
      <c r="AY457" s="254" t="s">
        <v>295</v>
      </c>
    </row>
    <row r="458" s="14" customFormat="1">
      <c r="A458" s="14"/>
      <c r="B458" s="244"/>
      <c r="C458" s="245"/>
      <c r="D458" s="235" t="s">
        <v>307</v>
      </c>
      <c r="E458" s="246" t="s">
        <v>21</v>
      </c>
      <c r="F458" s="247" t="s">
        <v>2532</v>
      </c>
      <c r="G458" s="245"/>
      <c r="H458" s="248">
        <v>3.98</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307</v>
      </c>
      <c r="AU458" s="254" t="s">
        <v>81</v>
      </c>
      <c r="AV458" s="14" t="s">
        <v>81</v>
      </c>
      <c r="AW458" s="14" t="s">
        <v>33</v>
      </c>
      <c r="AX458" s="14" t="s">
        <v>72</v>
      </c>
      <c r="AY458" s="254" t="s">
        <v>295</v>
      </c>
    </row>
    <row r="459" s="14" customFormat="1">
      <c r="A459" s="14"/>
      <c r="B459" s="244"/>
      <c r="C459" s="245"/>
      <c r="D459" s="235" t="s">
        <v>307</v>
      </c>
      <c r="E459" s="246" t="s">
        <v>21</v>
      </c>
      <c r="F459" s="247" t="s">
        <v>2537</v>
      </c>
      <c r="G459" s="245"/>
      <c r="H459" s="248">
        <v>12.9</v>
      </c>
      <c r="I459" s="249"/>
      <c r="J459" s="245"/>
      <c r="K459" s="245"/>
      <c r="L459" s="250"/>
      <c r="M459" s="251"/>
      <c r="N459" s="252"/>
      <c r="O459" s="252"/>
      <c r="P459" s="252"/>
      <c r="Q459" s="252"/>
      <c r="R459" s="252"/>
      <c r="S459" s="252"/>
      <c r="T459" s="253"/>
      <c r="U459" s="14"/>
      <c r="V459" s="14"/>
      <c r="W459" s="14"/>
      <c r="X459" s="14"/>
      <c r="Y459" s="14"/>
      <c r="Z459" s="14"/>
      <c r="AA459" s="14"/>
      <c r="AB459" s="14"/>
      <c r="AC459" s="14"/>
      <c r="AD459" s="14"/>
      <c r="AE459" s="14"/>
      <c r="AT459" s="254" t="s">
        <v>307</v>
      </c>
      <c r="AU459" s="254" t="s">
        <v>81</v>
      </c>
      <c r="AV459" s="14" t="s">
        <v>81</v>
      </c>
      <c r="AW459" s="14" t="s">
        <v>33</v>
      </c>
      <c r="AX459" s="14" t="s">
        <v>72</v>
      </c>
      <c r="AY459" s="254" t="s">
        <v>295</v>
      </c>
    </row>
    <row r="460" s="16" customFormat="1">
      <c r="A460" s="16"/>
      <c r="B460" s="270"/>
      <c r="C460" s="271"/>
      <c r="D460" s="235" t="s">
        <v>307</v>
      </c>
      <c r="E460" s="272" t="s">
        <v>21</v>
      </c>
      <c r="F460" s="273" t="s">
        <v>433</v>
      </c>
      <c r="G460" s="271"/>
      <c r="H460" s="274">
        <v>19.760000000000002</v>
      </c>
      <c r="I460" s="275"/>
      <c r="J460" s="271"/>
      <c r="K460" s="271"/>
      <c r="L460" s="276"/>
      <c r="M460" s="277"/>
      <c r="N460" s="278"/>
      <c r="O460" s="278"/>
      <c r="P460" s="278"/>
      <c r="Q460" s="278"/>
      <c r="R460" s="278"/>
      <c r="S460" s="278"/>
      <c r="T460" s="279"/>
      <c r="U460" s="16"/>
      <c r="V460" s="16"/>
      <c r="W460" s="16"/>
      <c r="X460" s="16"/>
      <c r="Y460" s="16"/>
      <c r="Z460" s="16"/>
      <c r="AA460" s="16"/>
      <c r="AB460" s="16"/>
      <c r="AC460" s="16"/>
      <c r="AD460" s="16"/>
      <c r="AE460" s="16"/>
      <c r="AT460" s="280" t="s">
        <v>307</v>
      </c>
      <c r="AU460" s="280" t="s">
        <v>81</v>
      </c>
      <c r="AV460" s="16" t="s">
        <v>92</v>
      </c>
      <c r="AW460" s="16" t="s">
        <v>33</v>
      </c>
      <c r="AX460" s="16" t="s">
        <v>72</v>
      </c>
      <c r="AY460" s="280" t="s">
        <v>295</v>
      </c>
    </row>
    <row r="461" s="13" customFormat="1">
      <c r="A461" s="13"/>
      <c r="B461" s="233"/>
      <c r="C461" s="234"/>
      <c r="D461" s="235" t="s">
        <v>307</v>
      </c>
      <c r="E461" s="236" t="s">
        <v>21</v>
      </c>
      <c r="F461" s="237" t="s">
        <v>1672</v>
      </c>
      <c r="G461" s="234"/>
      <c r="H461" s="236" t="s">
        <v>21</v>
      </c>
      <c r="I461" s="238"/>
      <c r="J461" s="234"/>
      <c r="K461" s="234"/>
      <c r="L461" s="239"/>
      <c r="M461" s="240"/>
      <c r="N461" s="241"/>
      <c r="O461" s="241"/>
      <c r="P461" s="241"/>
      <c r="Q461" s="241"/>
      <c r="R461" s="241"/>
      <c r="S461" s="241"/>
      <c r="T461" s="242"/>
      <c r="U461" s="13"/>
      <c r="V461" s="13"/>
      <c r="W461" s="13"/>
      <c r="X461" s="13"/>
      <c r="Y461" s="13"/>
      <c r="Z461" s="13"/>
      <c r="AA461" s="13"/>
      <c r="AB461" s="13"/>
      <c r="AC461" s="13"/>
      <c r="AD461" s="13"/>
      <c r="AE461" s="13"/>
      <c r="AT461" s="243" t="s">
        <v>307</v>
      </c>
      <c r="AU461" s="243" t="s">
        <v>81</v>
      </c>
      <c r="AV461" s="13" t="s">
        <v>79</v>
      </c>
      <c r="AW461" s="13" t="s">
        <v>33</v>
      </c>
      <c r="AX461" s="13" t="s">
        <v>72</v>
      </c>
      <c r="AY461" s="243" t="s">
        <v>295</v>
      </c>
    </row>
    <row r="462" s="13" customFormat="1">
      <c r="A462" s="13"/>
      <c r="B462" s="233"/>
      <c r="C462" s="234"/>
      <c r="D462" s="235" t="s">
        <v>307</v>
      </c>
      <c r="E462" s="236" t="s">
        <v>21</v>
      </c>
      <c r="F462" s="237" t="s">
        <v>2381</v>
      </c>
      <c r="G462" s="234"/>
      <c r="H462" s="236" t="s">
        <v>21</v>
      </c>
      <c r="I462" s="238"/>
      <c r="J462" s="234"/>
      <c r="K462" s="234"/>
      <c r="L462" s="239"/>
      <c r="M462" s="240"/>
      <c r="N462" s="241"/>
      <c r="O462" s="241"/>
      <c r="P462" s="241"/>
      <c r="Q462" s="241"/>
      <c r="R462" s="241"/>
      <c r="S462" s="241"/>
      <c r="T462" s="242"/>
      <c r="U462" s="13"/>
      <c r="V462" s="13"/>
      <c r="W462" s="13"/>
      <c r="X462" s="13"/>
      <c r="Y462" s="13"/>
      <c r="Z462" s="13"/>
      <c r="AA462" s="13"/>
      <c r="AB462" s="13"/>
      <c r="AC462" s="13"/>
      <c r="AD462" s="13"/>
      <c r="AE462" s="13"/>
      <c r="AT462" s="243" t="s">
        <v>307</v>
      </c>
      <c r="AU462" s="243" t="s">
        <v>81</v>
      </c>
      <c r="AV462" s="13" t="s">
        <v>79</v>
      </c>
      <c r="AW462" s="13" t="s">
        <v>33</v>
      </c>
      <c r="AX462" s="13" t="s">
        <v>72</v>
      </c>
      <c r="AY462" s="243" t="s">
        <v>295</v>
      </c>
    </row>
    <row r="463" s="14" customFormat="1">
      <c r="A463" s="14"/>
      <c r="B463" s="244"/>
      <c r="C463" s="245"/>
      <c r="D463" s="235" t="s">
        <v>307</v>
      </c>
      <c r="E463" s="246" t="s">
        <v>21</v>
      </c>
      <c r="F463" s="247" t="s">
        <v>2845</v>
      </c>
      <c r="G463" s="245"/>
      <c r="H463" s="248">
        <v>14.425000000000001</v>
      </c>
      <c r="I463" s="249"/>
      <c r="J463" s="245"/>
      <c r="K463" s="245"/>
      <c r="L463" s="250"/>
      <c r="M463" s="251"/>
      <c r="N463" s="252"/>
      <c r="O463" s="252"/>
      <c r="P463" s="252"/>
      <c r="Q463" s="252"/>
      <c r="R463" s="252"/>
      <c r="S463" s="252"/>
      <c r="T463" s="253"/>
      <c r="U463" s="14"/>
      <c r="V463" s="14"/>
      <c r="W463" s="14"/>
      <c r="X463" s="14"/>
      <c r="Y463" s="14"/>
      <c r="Z463" s="14"/>
      <c r="AA463" s="14"/>
      <c r="AB463" s="14"/>
      <c r="AC463" s="14"/>
      <c r="AD463" s="14"/>
      <c r="AE463" s="14"/>
      <c r="AT463" s="254" t="s">
        <v>307</v>
      </c>
      <c r="AU463" s="254" t="s">
        <v>81</v>
      </c>
      <c r="AV463" s="14" t="s">
        <v>81</v>
      </c>
      <c r="AW463" s="14" t="s">
        <v>33</v>
      </c>
      <c r="AX463" s="14" t="s">
        <v>72</v>
      </c>
      <c r="AY463" s="254" t="s">
        <v>295</v>
      </c>
    </row>
    <row r="464" s="13" customFormat="1">
      <c r="A464" s="13"/>
      <c r="B464" s="233"/>
      <c r="C464" s="234"/>
      <c r="D464" s="235" t="s">
        <v>307</v>
      </c>
      <c r="E464" s="236" t="s">
        <v>21</v>
      </c>
      <c r="F464" s="237" t="s">
        <v>2383</v>
      </c>
      <c r="G464" s="234"/>
      <c r="H464" s="236" t="s">
        <v>21</v>
      </c>
      <c r="I464" s="238"/>
      <c r="J464" s="234"/>
      <c r="K464" s="234"/>
      <c r="L464" s="239"/>
      <c r="M464" s="240"/>
      <c r="N464" s="241"/>
      <c r="O464" s="241"/>
      <c r="P464" s="241"/>
      <c r="Q464" s="241"/>
      <c r="R464" s="241"/>
      <c r="S464" s="241"/>
      <c r="T464" s="242"/>
      <c r="U464" s="13"/>
      <c r="V464" s="13"/>
      <c r="W464" s="13"/>
      <c r="X464" s="13"/>
      <c r="Y464" s="13"/>
      <c r="Z464" s="13"/>
      <c r="AA464" s="13"/>
      <c r="AB464" s="13"/>
      <c r="AC464" s="13"/>
      <c r="AD464" s="13"/>
      <c r="AE464" s="13"/>
      <c r="AT464" s="243" t="s">
        <v>307</v>
      </c>
      <c r="AU464" s="243" t="s">
        <v>81</v>
      </c>
      <c r="AV464" s="13" t="s">
        <v>79</v>
      </c>
      <c r="AW464" s="13" t="s">
        <v>33</v>
      </c>
      <c r="AX464" s="13" t="s">
        <v>72</v>
      </c>
      <c r="AY464" s="243" t="s">
        <v>295</v>
      </c>
    </row>
    <row r="465" s="14" customFormat="1">
      <c r="A465" s="14"/>
      <c r="B465" s="244"/>
      <c r="C465" s="245"/>
      <c r="D465" s="235" t="s">
        <v>307</v>
      </c>
      <c r="E465" s="246" t="s">
        <v>21</v>
      </c>
      <c r="F465" s="247" t="s">
        <v>2659</v>
      </c>
      <c r="G465" s="245"/>
      <c r="H465" s="248">
        <v>36.25</v>
      </c>
      <c r="I465" s="249"/>
      <c r="J465" s="245"/>
      <c r="K465" s="245"/>
      <c r="L465" s="250"/>
      <c r="M465" s="251"/>
      <c r="N465" s="252"/>
      <c r="O465" s="252"/>
      <c r="P465" s="252"/>
      <c r="Q465" s="252"/>
      <c r="R465" s="252"/>
      <c r="S465" s="252"/>
      <c r="T465" s="253"/>
      <c r="U465" s="14"/>
      <c r="V465" s="14"/>
      <c r="W465" s="14"/>
      <c r="X465" s="14"/>
      <c r="Y465" s="14"/>
      <c r="Z465" s="14"/>
      <c r="AA465" s="14"/>
      <c r="AB465" s="14"/>
      <c r="AC465" s="14"/>
      <c r="AD465" s="14"/>
      <c r="AE465" s="14"/>
      <c r="AT465" s="254" t="s">
        <v>307</v>
      </c>
      <c r="AU465" s="254" t="s">
        <v>81</v>
      </c>
      <c r="AV465" s="14" t="s">
        <v>81</v>
      </c>
      <c r="AW465" s="14" t="s">
        <v>33</v>
      </c>
      <c r="AX465" s="14" t="s">
        <v>72</v>
      </c>
      <c r="AY465" s="254" t="s">
        <v>295</v>
      </c>
    </row>
    <row r="466" s="14" customFormat="1">
      <c r="A466" s="14"/>
      <c r="B466" s="244"/>
      <c r="C466" s="245"/>
      <c r="D466" s="235" t="s">
        <v>307</v>
      </c>
      <c r="E466" s="246" t="s">
        <v>21</v>
      </c>
      <c r="F466" s="247" t="s">
        <v>2385</v>
      </c>
      <c r="G466" s="245"/>
      <c r="H466" s="248">
        <v>0.625</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307</v>
      </c>
      <c r="AU466" s="254" t="s">
        <v>81</v>
      </c>
      <c r="AV466" s="14" t="s">
        <v>81</v>
      </c>
      <c r="AW466" s="14" t="s">
        <v>33</v>
      </c>
      <c r="AX466" s="14" t="s">
        <v>72</v>
      </c>
      <c r="AY466" s="254" t="s">
        <v>295</v>
      </c>
    </row>
    <row r="467" s="16" customFormat="1">
      <c r="A467" s="16"/>
      <c r="B467" s="270"/>
      <c r="C467" s="271"/>
      <c r="D467" s="235" t="s">
        <v>307</v>
      </c>
      <c r="E467" s="272" t="s">
        <v>21</v>
      </c>
      <c r="F467" s="273" t="s">
        <v>433</v>
      </c>
      <c r="G467" s="271"/>
      <c r="H467" s="274">
        <v>51.299999999999997</v>
      </c>
      <c r="I467" s="275"/>
      <c r="J467" s="271"/>
      <c r="K467" s="271"/>
      <c r="L467" s="276"/>
      <c r="M467" s="277"/>
      <c r="N467" s="278"/>
      <c r="O467" s="278"/>
      <c r="P467" s="278"/>
      <c r="Q467" s="278"/>
      <c r="R467" s="278"/>
      <c r="S467" s="278"/>
      <c r="T467" s="279"/>
      <c r="U467" s="16"/>
      <c r="V467" s="16"/>
      <c r="W467" s="16"/>
      <c r="X467" s="16"/>
      <c r="Y467" s="16"/>
      <c r="Z467" s="16"/>
      <c r="AA467" s="16"/>
      <c r="AB467" s="16"/>
      <c r="AC467" s="16"/>
      <c r="AD467" s="16"/>
      <c r="AE467" s="16"/>
      <c r="AT467" s="280" t="s">
        <v>307</v>
      </c>
      <c r="AU467" s="280" t="s">
        <v>81</v>
      </c>
      <c r="AV467" s="16" t="s">
        <v>92</v>
      </c>
      <c r="AW467" s="16" t="s">
        <v>33</v>
      </c>
      <c r="AX467" s="16" t="s">
        <v>72</v>
      </c>
      <c r="AY467" s="280" t="s">
        <v>295</v>
      </c>
    </row>
    <row r="468" s="15" customFormat="1">
      <c r="A468" s="15"/>
      <c r="B468" s="255"/>
      <c r="C468" s="256"/>
      <c r="D468" s="235" t="s">
        <v>307</v>
      </c>
      <c r="E468" s="257" t="s">
        <v>21</v>
      </c>
      <c r="F468" s="258" t="s">
        <v>312</v>
      </c>
      <c r="G468" s="256"/>
      <c r="H468" s="259">
        <v>71.060000000000002</v>
      </c>
      <c r="I468" s="260"/>
      <c r="J468" s="256"/>
      <c r="K468" s="256"/>
      <c r="L468" s="261"/>
      <c r="M468" s="266"/>
      <c r="N468" s="267"/>
      <c r="O468" s="267"/>
      <c r="P468" s="267"/>
      <c r="Q468" s="267"/>
      <c r="R468" s="267"/>
      <c r="S468" s="267"/>
      <c r="T468" s="268"/>
      <c r="U468" s="15"/>
      <c r="V468" s="15"/>
      <c r="W468" s="15"/>
      <c r="X468" s="15"/>
      <c r="Y468" s="15"/>
      <c r="Z468" s="15"/>
      <c r="AA468" s="15"/>
      <c r="AB468" s="15"/>
      <c r="AC468" s="15"/>
      <c r="AD468" s="15"/>
      <c r="AE468" s="15"/>
      <c r="AT468" s="265" t="s">
        <v>307</v>
      </c>
      <c r="AU468" s="265" t="s">
        <v>81</v>
      </c>
      <c r="AV468" s="15" t="s">
        <v>303</v>
      </c>
      <c r="AW468" s="15" t="s">
        <v>33</v>
      </c>
      <c r="AX468" s="15" t="s">
        <v>79</v>
      </c>
      <c r="AY468" s="265" t="s">
        <v>295</v>
      </c>
    </row>
    <row r="469" s="2" customFormat="1" ht="6.96" customHeight="1">
      <c r="A469" s="40"/>
      <c r="B469" s="61"/>
      <c r="C469" s="62"/>
      <c r="D469" s="62"/>
      <c r="E469" s="62"/>
      <c r="F469" s="62"/>
      <c r="G469" s="62"/>
      <c r="H469" s="62"/>
      <c r="I469" s="62"/>
      <c r="J469" s="62"/>
      <c r="K469" s="62"/>
      <c r="L469" s="46"/>
      <c r="M469" s="40"/>
      <c r="O469" s="40"/>
      <c r="P469" s="40"/>
      <c r="Q469" s="40"/>
      <c r="R469" s="40"/>
      <c r="S469" s="40"/>
      <c r="T469" s="40"/>
      <c r="U469" s="40"/>
      <c r="V469" s="40"/>
      <c r="W469" s="40"/>
      <c r="X469" s="40"/>
      <c r="Y469" s="40"/>
      <c r="Z469" s="40"/>
      <c r="AA469" s="40"/>
      <c r="AB469" s="40"/>
      <c r="AC469" s="40"/>
      <c r="AD469" s="40"/>
      <c r="AE469" s="40"/>
    </row>
  </sheetData>
  <sheetProtection sheet="1" autoFilter="0" formatColumns="0" formatRows="0" objects="1" scenarios="1" spinCount="100000" saltValue="JGHr6nVXY+adOXtc7iEFPQ8OYf+/NwZAJ2ndmXZI2aeIFaV7vPn6tqmSIRGz7q+wfJeJ/2XoGsMudLqvZCbqpw==" hashValue="TvdltUrE1y54+yVZTVGoyy2EmtrzQka2CEBaw8U60uYBxOeYhyjmn7S1bJHeeulSr0IvF3E3jeceMaJ0a1naeg==" algorithmName="SHA-512" password="CC4B"/>
  <autoFilter ref="C106:K468"/>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3_01/317944321"/>
    <hyperlink ref="F116" r:id="rId2" display="https://podminky.urs.cz/item/CS_URS_2023_01/340231001"/>
    <hyperlink ref="F122" r:id="rId3" display="https://podminky.urs.cz/item/CS_URS_2023_01/611131101"/>
    <hyperlink ref="F127" r:id="rId4" display="https://podminky.urs.cz/item/CS_URS_2023_01/611321141"/>
    <hyperlink ref="F132" r:id="rId5" display="https://podminky.urs.cz/item/CS_URS_2023_01/611321191"/>
    <hyperlink ref="F136" r:id="rId6" display="https://podminky.urs.cz/item/CS_URS_2023_01/611325422"/>
    <hyperlink ref="F140" r:id="rId7" display="https://podminky.urs.cz/item/CS_URS_2023_01/612325422"/>
    <hyperlink ref="F148" r:id="rId8" display="https://podminky.urs.cz/item/CS_URS_2023_01/619991011"/>
    <hyperlink ref="F153" r:id="rId9" display="https://podminky.urs.cz/item/CS_URS_2023_01/631311114"/>
    <hyperlink ref="F162" r:id="rId10" display="https://podminky.urs.cz/item/CS_URS_2023_01/631319011"/>
    <hyperlink ref="F164" r:id="rId11" display="https://podminky.urs.cz/item/CS_URS_2023_01/631362021"/>
    <hyperlink ref="F173" r:id="rId12" display="https://podminky.urs.cz/item/CS_URS_2023_01/634112113"/>
    <hyperlink ref="F182" r:id="rId13" display="https://podminky.urs.cz/item/CS_URS_2023_01/642944121"/>
    <hyperlink ref="F188" r:id="rId14" display="https://podminky.urs.cz/item/CS_URS_2023_01/949101111"/>
    <hyperlink ref="F194" r:id="rId15" display="https://podminky.urs.cz/item/CS_URS_2023_01/952901111"/>
    <hyperlink ref="F201" r:id="rId16" display="https://podminky.urs.cz/item/CS_URS_2023_01/998012104"/>
    <hyperlink ref="F205" r:id="rId17" display="https://podminky.urs.cz/item/CS_URS_2023_01/713121111"/>
    <hyperlink ref="F216" r:id="rId18" display="https://podminky.urs.cz/item/CS_URS_2023_01/998713104"/>
    <hyperlink ref="F223" r:id="rId19" display="https://podminky.urs.cz/item/CS_URS_2023_01/763111331"/>
    <hyperlink ref="F228" r:id="rId20" display="https://podminky.urs.cz/item/CS_URS_2023_01/763111458"/>
    <hyperlink ref="F237" r:id="rId21" display="https://podminky.urs.cz/item/CS_URS_2023_01/763173111"/>
    <hyperlink ref="F240" r:id="rId22" display="https://podminky.urs.cz/item/CS_URS_2023_01/763173113"/>
    <hyperlink ref="F243" r:id="rId23" display="https://podminky.urs.cz/item/CS_URS_2023_01/763173132"/>
    <hyperlink ref="F246" r:id="rId24" display="https://podminky.urs.cz/item/CS_URS_2023_01/763181311"/>
    <hyperlink ref="F261" r:id="rId25" display="https://podminky.urs.cz/item/CS_URS_2023_01/763181411"/>
    <hyperlink ref="F268" r:id="rId26" display="https://podminky.urs.cz/item/CS_URS_2023_01/998763102"/>
    <hyperlink ref="F271" r:id="rId27" display="https://podminky.urs.cz/item/CS_URS_2023_01/766660001"/>
    <hyperlink ref="F282" r:id="rId28" display="https://podminky.urs.cz/item/CS_URS_2023_01/766660021"/>
    <hyperlink ref="F289" r:id="rId29" display="https://podminky.urs.cz/item/CS_URS_2023_01/766660717"/>
    <hyperlink ref="F301" r:id="rId30" display="https://podminky.urs.cz/item/CS_URS_2023_01/998766104"/>
    <hyperlink ref="F305" r:id="rId31" display="https://podminky.urs.cz/item/CS_URS_2023_01/998767104"/>
    <hyperlink ref="F308" r:id="rId32" display="https://podminky.urs.cz/item/CS_URS_2023_01/771121011"/>
    <hyperlink ref="F312" r:id="rId33" display="https://podminky.urs.cz/item/CS_URS_2023_01/771574263"/>
    <hyperlink ref="F320" r:id="rId34" display="https://podminky.urs.cz/item/CS_URS_2023_01/771577111"/>
    <hyperlink ref="F322" r:id="rId35" display="https://podminky.urs.cz/item/CS_URS_2023_01/771591112"/>
    <hyperlink ref="F326" r:id="rId36" display="https://podminky.urs.cz/item/CS_URS_2023_01/771592011"/>
    <hyperlink ref="F328" r:id="rId37" display="https://podminky.urs.cz/item/CS_URS_2023_01/998771104"/>
    <hyperlink ref="F331" r:id="rId38" display="https://podminky.urs.cz/item/CS_URS_2023_01/776111311"/>
    <hyperlink ref="F336" r:id="rId39" display="https://podminky.urs.cz/item/CS_URS_2023_01/776121112"/>
    <hyperlink ref="F341" r:id="rId40" display="https://podminky.urs.cz/item/CS_URS_2023_01/776141112"/>
    <hyperlink ref="F346" r:id="rId41" display="https://podminky.urs.cz/item/CS_URS_2023_01/776221111"/>
    <hyperlink ref="F358" r:id="rId42" display="https://podminky.urs.cz/item/CS_URS_2023_01/776421312"/>
    <hyperlink ref="F365" r:id="rId43" display="https://podminky.urs.cz/item/CS_URS_2023_01/776991121"/>
    <hyperlink ref="F370" r:id="rId44" display="https://podminky.urs.cz/item/CS_URS_2023_01/998776104"/>
    <hyperlink ref="F373" r:id="rId45" display="https://podminky.urs.cz/item/CS_URS_2023_01/781121011"/>
    <hyperlink ref="F379" r:id="rId46" display="https://podminky.urs.cz/item/CS_URS_2023_01/781131112"/>
    <hyperlink ref="F387" r:id="rId47" display="https://podminky.urs.cz/item/CS_URS_2023_01/781474112"/>
    <hyperlink ref="F396" r:id="rId48" display="https://podminky.urs.cz/item/CS_URS_2023_01/781495211"/>
    <hyperlink ref="F400" r:id="rId49" display="https://podminky.urs.cz/item/CS_URS_2023_01/998781104"/>
    <hyperlink ref="F405" r:id="rId50" display="https://podminky.urs.cz/item/CS_URS_2023_01/784111011"/>
    <hyperlink ref="F420" r:id="rId51" display="https://podminky.urs.cz/item/CS_URS_2023_01/784121001"/>
    <hyperlink ref="F433" r:id="rId52" display="https://podminky.urs.cz/item/CS_URS_2023_01/784171111"/>
    <hyperlink ref="F440" r:id="rId53" display="https://podminky.urs.cz/item/CS_URS_2023_01/784181101"/>
    <hyperlink ref="F455" r:id="rId54" display="https://podminky.urs.cz/item/CS_URS_2023_01/784211101"/>
  </hyperlinks>
  <pageMargins left="0.39375" right="0.39375" top="0.39375" bottom="0.39375" header="0" footer="0"/>
  <pageSetup paperSize="9" orientation="portrait" blackAndWhite="1" fitToHeight="100"/>
  <headerFooter>
    <oddFooter>&amp;CStrana &amp;P z &amp;N</oddFooter>
  </headerFooter>
  <drawing r:id="rId55"/>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167</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877</v>
      </c>
      <c r="F9" s="1"/>
      <c r="G9" s="1"/>
      <c r="H9" s="1"/>
      <c r="L9" s="22"/>
    </row>
    <row r="10" s="1" customFormat="1" ht="12" customHeight="1">
      <c r="B10" s="22"/>
      <c r="D10" s="145" t="s">
        <v>267</v>
      </c>
      <c r="L10" s="22"/>
    </row>
    <row r="11" s="2" customFormat="1" ht="16.5" customHeight="1">
      <c r="A11" s="40"/>
      <c r="B11" s="46"/>
      <c r="C11" s="40"/>
      <c r="D11" s="40"/>
      <c r="E11" s="158" t="s">
        <v>2357</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2929</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ROUND((SUM(BE107:BE494)),  2)</f>
        <v>0</v>
      </c>
      <c r="G37" s="40"/>
      <c r="H37" s="40"/>
      <c r="I37" s="160">
        <v>0.20999999999999999</v>
      </c>
      <c r="J37" s="159">
        <f>ROUND(((SUM(BE107:BE494))*I37),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ROUND((SUM(BF107:BF494)),  2)</f>
        <v>0</v>
      </c>
      <c r="G38" s="40"/>
      <c r="H38" s="40"/>
      <c r="I38" s="160">
        <v>0.14999999999999999</v>
      </c>
      <c r="J38" s="159">
        <f>ROUND(((SUM(BF107:BF494))*I38),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ROUND((SUM(BG107:BG494)),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ROUND((SUM(BH107:BH494)),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ROUND((SUM(BI107:BI494)),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877</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2357</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SO-02.3.6 - Typický modul F</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J107</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J108</f>
        <v>0</v>
      </c>
      <c r="K68" s="178"/>
      <c r="L68" s="182"/>
      <c r="S68" s="9"/>
      <c r="T68" s="9"/>
      <c r="U68" s="9"/>
      <c r="V68" s="9"/>
      <c r="W68" s="9"/>
      <c r="X68" s="9"/>
      <c r="Y68" s="9"/>
      <c r="Z68" s="9"/>
      <c r="AA68" s="9"/>
      <c r="AB68" s="9"/>
      <c r="AC68" s="9"/>
      <c r="AD68" s="9"/>
      <c r="AE68" s="9"/>
    </row>
    <row r="69" s="10" customFormat="1" ht="19.92" customHeight="1">
      <c r="A69" s="10"/>
      <c r="B69" s="183"/>
      <c r="C69" s="127"/>
      <c r="D69" s="184" t="s">
        <v>879</v>
      </c>
      <c r="E69" s="185"/>
      <c r="F69" s="185"/>
      <c r="G69" s="185"/>
      <c r="H69" s="185"/>
      <c r="I69" s="185"/>
      <c r="J69" s="186">
        <f>J109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855</v>
      </c>
      <c r="E70" s="185"/>
      <c r="F70" s="185"/>
      <c r="G70" s="185"/>
      <c r="H70" s="185"/>
      <c r="I70" s="185"/>
      <c r="J70" s="186">
        <f>J120</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274</v>
      </c>
      <c r="E71" s="185"/>
      <c r="F71" s="185"/>
      <c r="G71" s="185"/>
      <c r="H71" s="185"/>
      <c r="I71" s="185"/>
      <c r="J71" s="186">
        <f>J186</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856</v>
      </c>
      <c r="E72" s="185"/>
      <c r="F72" s="185"/>
      <c r="G72" s="185"/>
      <c r="H72" s="185"/>
      <c r="I72" s="185"/>
      <c r="J72" s="186">
        <f>J199</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276</v>
      </c>
      <c r="E73" s="180"/>
      <c r="F73" s="180"/>
      <c r="G73" s="180"/>
      <c r="H73" s="180"/>
      <c r="I73" s="180"/>
      <c r="J73" s="181">
        <f>J202</f>
        <v>0</v>
      </c>
      <c r="K73" s="178"/>
      <c r="L73" s="182"/>
      <c r="S73" s="9"/>
      <c r="T73" s="9"/>
      <c r="U73" s="9"/>
      <c r="V73" s="9"/>
      <c r="W73" s="9"/>
      <c r="X73" s="9"/>
      <c r="Y73" s="9"/>
      <c r="Z73" s="9"/>
      <c r="AA73" s="9"/>
      <c r="AB73" s="9"/>
      <c r="AC73" s="9"/>
      <c r="AD73" s="9"/>
      <c r="AE73" s="9"/>
    </row>
    <row r="74" s="10" customFormat="1" ht="19.92" customHeight="1">
      <c r="A74" s="10"/>
      <c r="B74" s="183"/>
      <c r="C74" s="127"/>
      <c r="D74" s="184" t="s">
        <v>881</v>
      </c>
      <c r="E74" s="185"/>
      <c r="F74" s="185"/>
      <c r="G74" s="185"/>
      <c r="H74" s="185"/>
      <c r="I74" s="185"/>
      <c r="J74" s="186">
        <f>J203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404</v>
      </c>
      <c r="E75" s="185"/>
      <c r="F75" s="185"/>
      <c r="G75" s="185"/>
      <c r="H75" s="185"/>
      <c r="I75" s="185"/>
      <c r="J75" s="186">
        <f>J217</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278</v>
      </c>
      <c r="E76" s="185"/>
      <c r="F76" s="185"/>
      <c r="G76" s="185"/>
      <c r="H76" s="185"/>
      <c r="I76" s="185"/>
      <c r="J76" s="186">
        <f>J221</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279</v>
      </c>
      <c r="E77" s="185"/>
      <c r="F77" s="185"/>
      <c r="G77" s="185"/>
      <c r="H77" s="185"/>
      <c r="I77" s="185"/>
      <c r="J77" s="186">
        <f>J294</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649</v>
      </c>
      <c r="E78" s="185"/>
      <c r="F78" s="185"/>
      <c r="G78" s="185"/>
      <c r="H78" s="185"/>
      <c r="I78" s="185"/>
      <c r="J78" s="186">
        <f>J328</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405</v>
      </c>
      <c r="E79" s="185"/>
      <c r="F79" s="185"/>
      <c r="G79" s="185"/>
      <c r="H79" s="185"/>
      <c r="I79" s="185"/>
      <c r="J79" s="186">
        <f>J332</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406</v>
      </c>
      <c r="E80" s="185"/>
      <c r="F80" s="185"/>
      <c r="G80" s="185"/>
      <c r="H80" s="185"/>
      <c r="I80" s="185"/>
      <c r="J80" s="186">
        <f>J355</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1205</v>
      </c>
      <c r="E81" s="185"/>
      <c r="F81" s="185"/>
      <c r="G81" s="185"/>
      <c r="H81" s="185"/>
      <c r="I81" s="185"/>
      <c r="J81" s="186">
        <f>J397</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1206</v>
      </c>
      <c r="E82" s="185"/>
      <c r="F82" s="185"/>
      <c r="G82" s="185"/>
      <c r="H82" s="185"/>
      <c r="I82" s="185"/>
      <c r="J82" s="186">
        <f>J427</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882</v>
      </c>
      <c r="E83" s="185"/>
      <c r="F83" s="185"/>
      <c r="G83" s="185"/>
      <c r="H83" s="185"/>
      <c r="I83" s="185"/>
      <c r="J83" s="186">
        <f>J429</f>
        <v>0</v>
      </c>
      <c r="K83" s="127"/>
      <c r="L83" s="187"/>
      <c r="S83" s="10"/>
      <c r="T83" s="10"/>
      <c r="U83" s="10"/>
      <c r="V83" s="10"/>
      <c r="W83" s="10"/>
      <c r="X83" s="10"/>
      <c r="Y83" s="10"/>
      <c r="Z83" s="10"/>
      <c r="AA83" s="10"/>
      <c r="AB83" s="10"/>
      <c r="AC83" s="10"/>
      <c r="AD83" s="10"/>
      <c r="AE83" s="10"/>
    </row>
    <row r="84" s="2" customFormat="1" ht="21.84"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7"/>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7"/>
      <c r="S89" s="40"/>
      <c r="T89" s="40"/>
      <c r="U89" s="40"/>
      <c r="V89" s="40"/>
      <c r="W89" s="40"/>
      <c r="X89" s="40"/>
      <c r="Y89" s="40"/>
      <c r="Z89" s="40"/>
      <c r="AA89" s="40"/>
      <c r="AB89" s="40"/>
      <c r="AC89" s="40"/>
      <c r="AD89" s="40"/>
      <c r="AE89" s="40"/>
    </row>
    <row r="90" s="2" customFormat="1" ht="24.96" customHeight="1">
      <c r="A90" s="40"/>
      <c r="B90" s="41"/>
      <c r="C90" s="25" t="s">
        <v>280</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172" t="str">
        <f>E7</f>
        <v>Rekonstrukce a modernizace VŠ kolejí Kounicova 50</v>
      </c>
      <c r="F93" s="34"/>
      <c r="G93" s="34"/>
      <c r="H93" s="34"/>
      <c r="I93" s="42"/>
      <c r="J93" s="42"/>
      <c r="K93" s="42"/>
      <c r="L93" s="147"/>
      <c r="S93" s="40"/>
      <c r="T93" s="40"/>
      <c r="U93" s="40"/>
      <c r="V93" s="40"/>
      <c r="W93" s="40"/>
      <c r="X93" s="40"/>
      <c r="Y93" s="40"/>
      <c r="Z93" s="40"/>
      <c r="AA93" s="40"/>
      <c r="AB93" s="40"/>
      <c r="AC93" s="40"/>
      <c r="AD93" s="40"/>
      <c r="AE93" s="40"/>
    </row>
    <row r="94" s="1" customFormat="1" ht="12" customHeight="1">
      <c r="B94" s="23"/>
      <c r="C94" s="34" t="s">
        <v>265</v>
      </c>
      <c r="D94" s="24"/>
      <c r="E94" s="24"/>
      <c r="F94" s="24"/>
      <c r="G94" s="24"/>
      <c r="H94" s="24"/>
      <c r="I94" s="24"/>
      <c r="J94" s="24"/>
      <c r="K94" s="24"/>
      <c r="L94" s="22"/>
    </row>
    <row r="95" s="1" customFormat="1" ht="16.5" customHeight="1">
      <c r="B95" s="23"/>
      <c r="C95" s="24"/>
      <c r="D95" s="24"/>
      <c r="E95" s="172" t="s">
        <v>877</v>
      </c>
      <c r="F95" s="24"/>
      <c r="G95" s="24"/>
      <c r="H95" s="24"/>
      <c r="I95" s="24"/>
      <c r="J95" s="24"/>
      <c r="K95" s="24"/>
      <c r="L95" s="22"/>
    </row>
    <row r="96" s="1" customFormat="1" ht="12" customHeight="1">
      <c r="B96" s="23"/>
      <c r="C96" s="34" t="s">
        <v>267</v>
      </c>
      <c r="D96" s="24"/>
      <c r="E96" s="24"/>
      <c r="F96" s="24"/>
      <c r="G96" s="24"/>
      <c r="H96" s="24"/>
      <c r="I96" s="24"/>
      <c r="J96" s="24"/>
      <c r="K96" s="24"/>
      <c r="L96" s="22"/>
    </row>
    <row r="97" s="2" customFormat="1" ht="16.5" customHeight="1">
      <c r="A97" s="40"/>
      <c r="B97" s="41"/>
      <c r="C97" s="42"/>
      <c r="D97" s="42"/>
      <c r="E97" s="269" t="s">
        <v>2357</v>
      </c>
      <c r="F97" s="42"/>
      <c r="G97" s="42"/>
      <c r="H97" s="42"/>
      <c r="I97" s="42"/>
      <c r="J97" s="42"/>
      <c r="K97" s="42"/>
      <c r="L97" s="147"/>
      <c r="S97" s="40"/>
      <c r="T97" s="40"/>
      <c r="U97" s="40"/>
      <c r="V97" s="40"/>
      <c r="W97" s="40"/>
      <c r="X97" s="40"/>
      <c r="Y97" s="40"/>
      <c r="Z97" s="40"/>
      <c r="AA97" s="40"/>
      <c r="AB97" s="40"/>
      <c r="AC97" s="40"/>
      <c r="AD97" s="40"/>
      <c r="AE97" s="40"/>
    </row>
    <row r="98" s="2" customFormat="1" ht="12" customHeight="1">
      <c r="A98" s="40"/>
      <c r="B98" s="41"/>
      <c r="C98" s="34" t="s">
        <v>401</v>
      </c>
      <c r="D98" s="42"/>
      <c r="E98" s="42"/>
      <c r="F98" s="42"/>
      <c r="G98" s="42"/>
      <c r="H98" s="42"/>
      <c r="I98" s="42"/>
      <c r="J98" s="42"/>
      <c r="K98" s="42"/>
      <c r="L98" s="147"/>
      <c r="S98" s="40"/>
      <c r="T98" s="40"/>
      <c r="U98" s="40"/>
      <c r="V98" s="40"/>
      <c r="W98" s="40"/>
      <c r="X98" s="40"/>
      <c r="Y98" s="40"/>
      <c r="Z98" s="40"/>
      <c r="AA98" s="40"/>
      <c r="AB98" s="40"/>
      <c r="AC98" s="40"/>
      <c r="AD98" s="40"/>
      <c r="AE98" s="40"/>
    </row>
    <row r="99" s="2" customFormat="1" ht="16.5" customHeight="1">
      <c r="A99" s="40"/>
      <c r="B99" s="41"/>
      <c r="C99" s="42"/>
      <c r="D99" s="42"/>
      <c r="E99" s="71" t="str">
        <f>E13</f>
        <v>SO-02.3.6 - Typický modul F</v>
      </c>
      <c r="F99" s="42"/>
      <c r="G99" s="42"/>
      <c r="H99" s="42"/>
      <c r="I99" s="42"/>
      <c r="J99" s="42"/>
      <c r="K99" s="42"/>
      <c r="L99" s="147"/>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2" customHeight="1">
      <c r="A101" s="40"/>
      <c r="B101" s="41"/>
      <c r="C101" s="34" t="s">
        <v>22</v>
      </c>
      <c r="D101" s="42"/>
      <c r="E101" s="42"/>
      <c r="F101" s="29" t="str">
        <f>F16</f>
        <v>Kounicova 50, Brno</v>
      </c>
      <c r="G101" s="42"/>
      <c r="H101" s="42"/>
      <c r="I101" s="34" t="s">
        <v>24</v>
      </c>
      <c r="J101" s="74" t="str">
        <f>IF(J16="","",J16)</f>
        <v>20. 3. 2023</v>
      </c>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5.15" customHeight="1">
      <c r="A103" s="40"/>
      <c r="B103" s="41"/>
      <c r="C103" s="34" t="s">
        <v>26</v>
      </c>
      <c r="D103" s="42"/>
      <c r="E103" s="42"/>
      <c r="F103" s="29" t="str">
        <f>E19</f>
        <v>Intar a.s.</v>
      </c>
      <c r="G103" s="42"/>
      <c r="H103" s="42"/>
      <c r="I103" s="34" t="s">
        <v>32</v>
      </c>
      <c r="J103" s="38" t="str">
        <f>E25</f>
        <v>Intar a.s.</v>
      </c>
      <c r="K103" s="42"/>
      <c r="L103" s="147"/>
      <c r="S103" s="40"/>
      <c r="T103" s="40"/>
      <c r="U103" s="40"/>
      <c r="V103" s="40"/>
      <c r="W103" s="40"/>
      <c r="X103" s="40"/>
      <c r="Y103" s="40"/>
      <c r="Z103" s="40"/>
      <c r="AA103" s="40"/>
      <c r="AB103" s="40"/>
      <c r="AC103" s="40"/>
      <c r="AD103" s="40"/>
      <c r="AE103" s="40"/>
    </row>
    <row r="104" s="2" customFormat="1" ht="15.15" customHeight="1">
      <c r="A104" s="40"/>
      <c r="B104" s="41"/>
      <c r="C104" s="34" t="s">
        <v>30</v>
      </c>
      <c r="D104" s="42"/>
      <c r="E104" s="42"/>
      <c r="F104" s="29" t="str">
        <f>IF(E22="","",E22)</f>
        <v>Vyplň údaj</v>
      </c>
      <c r="G104" s="42"/>
      <c r="H104" s="42"/>
      <c r="I104" s="34" t="s">
        <v>34</v>
      </c>
      <c r="J104" s="38" t="str">
        <f>E28</f>
        <v>Toman Martin</v>
      </c>
      <c r="K104" s="42"/>
      <c r="L104" s="147"/>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7"/>
      <c r="S105" s="40"/>
      <c r="T105" s="40"/>
      <c r="U105" s="40"/>
      <c r="V105" s="40"/>
      <c r="W105" s="40"/>
      <c r="X105" s="40"/>
      <c r="Y105" s="40"/>
      <c r="Z105" s="40"/>
      <c r="AA105" s="40"/>
      <c r="AB105" s="40"/>
      <c r="AC105" s="40"/>
      <c r="AD105" s="40"/>
      <c r="AE105" s="40"/>
    </row>
    <row r="106" s="11" customFormat="1" ht="29.28" customHeight="1">
      <c r="A106" s="188"/>
      <c r="B106" s="189"/>
      <c r="C106" s="190" t="s">
        <v>281</v>
      </c>
      <c r="D106" s="191" t="s">
        <v>57</v>
      </c>
      <c r="E106" s="191" t="s">
        <v>53</v>
      </c>
      <c r="F106" s="191" t="s">
        <v>54</v>
      </c>
      <c r="G106" s="191" t="s">
        <v>282</v>
      </c>
      <c r="H106" s="191" t="s">
        <v>283</v>
      </c>
      <c r="I106" s="191" t="s">
        <v>284</v>
      </c>
      <c r="J106" s="191" t="s">
        <v>271</v>
      </c>
      <c r="K106" s="192" t="s">
        <v>285</v>
      </c>
      <c r="L106" s="193"/>
      <c r="M106" s="94" t="s">
        <v>21</v>
      </c>
      <c r="N106" s="95" t="s">
        <v>42</v>
      </c>
      <c r="O106" s="95" t="s">
        <v>286</v>
      </c>
      <c r="P106" s="95" t="s">
        <v>287</v>
      </c>
      <c r="Q106" s="95" t="s">
        <v>288</v>
      </c>
      <c r="R106" s="95" t="s">
        <v>289</v>
      </c>
      <c r="S106" s="95" t="s">
        <v>290</v>
      </c>
      <c r="T106" s="96" t="s">
        <v>291</v>
      </c>
      <c r="U106" s="188"/>
      <c r="V106" s="188"/>
      <c r="W106" s="188"/>
      <c r="X106" s="188"/>
      <c r="Y106" s="188"/>
      <c r="Z106" s="188"/>
      <c r="AA106" s="188"/>
      <c r="AB106" s="188"/>
      <c r="AC106" s="188"/>
      <c r="AD106" s="188"/>
      <c r="AE106" s="188"/>
    </row>
    <row r="107" s="2" customFormat="1" ht="22.8" customHeight="1">
      <c r="A107" s="40"/>
      <c r="B107" s="41"/>
      <c r="C107" s="101" t="s">
        <v>292</v>
      </c>
      <c r="D107" s="42"/>
      <c r="E107" s="42"/>
      <c r="F107" s="42"/>
      <c r="G107" s="42"/>
      <c r="H107" s="42"/>
      <c r="I107" s="42"/>
      <c r="J107" s="194">
        <f>BK107</f>
        <v>0</v>
      </c>
      <c r="K107" s="42"/>
      <c r="L107" s="46"/>
      <c r="M107" s="97"/>
      <c r="N107" s="195"/>
      <c r="O107" s="98"/>
      <c r="P107" s="196">
        <f>P108+P202</f>
        <v>0</v>
      </c>
      <c r="Q107" s="98"/>
      <c r="R107" s="196">
        <f>R108+R202</f>
        <v>5.6640447499999995</v>
      </c>
      <c r="S107" s="98"/>
      <c r="T107" s="197">
        <f>T108+T202</f>
        <v>0.01535269</v>
      </c>
      <c r="U107" s="40"/>
      <c r="V107" s="40"/>
      <c r="W107" s="40"/>
      <c r="X107" s="40"/>
      <c r="Y107" s="40"/>
      <c r="Z107" s="40"/>
      <c r="AA107" s="40"/>
      <c r="AB107" s="40"/>
      <c r="AC107" s="40"/>
      <c r="AD107" s="40"/>
      <c r="AE107" s="40"/>
      <c r="AT107" s="19" t="s">
        <v>71</v>
      </c>
      <c r="AU107" s="19" t="s">
        <v>272</v>
      </c>
      <c r="BK107" s="198">
        <f>BK108+BK202</f>
        <v>0</v>
      </c>
    </row>
    <row r="108" s="12" customFormat="1" ht="25.92" customHeight="1">
      <c r="A108" s="12"/>
      <c r="B108" s="199"/>
      <c r="C108" s="200"/>
      <c r="D108" s="201" t="s">
        <v>71</v>
      </c>
      <c r="E108" s="202" t="s">
        <v>293</v>
      </c>
      <c r="F108" s="202" t="s">
        <v>294</v>
      </c>
      <c r="G108" s="200"/>
      <c r="H108" s="200"/>
      <c r="I108" s="203"/>
      <c r="J108" s="204">
        <f>BK108</f>
        <v>0</v>
      </c>
      <c r="K108" s="200"/>
      <c r="L108" s="205"/>
      <c r="M108" s="206"/>
      <c r="N108" s="207"/>
      <c r="O108" s="207"/>
      <c r="P108" s="208">
        <f>P109+P120+P186+P199</f>
        <v>0</v>
      </c>
      <c r="Q108" s="207"/>
      <c r="R108" s="208">
        <f>R109+R120+R186+R199</f>
        <v>3.7704705099999996</v>
      </c>
      <c r="S108" s="207"/>
      <c r="T108" s="209">
        <f>T109+T120+T186+T199</f>
        <v>0</v>
      </c>
      <c r="U108" s="12"/>
      <c r="V108" s="12"/>
      <c r="W108" s="12"/>
      <c r="X108" s="12"/>
      <c r="Y108" s="12"/>
      <c r="Z108" s="12"/>
      <c r="AA108" s="12"/>
      <c r="AB108" s="12"/>
      <c r="AC108" s="12"/>
      <c r="AD108" s="12"/>
      <c r="AE108" s="12"/>
      <c r="AR108" s="210" t="s">
        <v>79</v>
      </c>
      <c r="AT108" s="211" t="s">
        <v>71</v>
      </c>
      <c r="AU108" s="211" t="s">
        <v>72</v>
      </c>
      <c r="AY108" s="210" t="s">
        <v>295</v>
      </c>
      <c r="BK108" s="212">
        <f>BK109+BK120+BK186+BK199</f>
        <v>0</v>
      </c>
    </row>
    <row r="109" s="12" customFormat="1" ht="22.8" customHeight="1">
      <c r="A109" s="12"/>
      <c r="B109" s="199"/>
      <c r="C109" s="200"/>
      <c r="D109" s="201" t="s">
        <v>71</v>
      </c>
      <c r="E109" s="213" t="s">
        <v>92</v>
      </c>
      <c r="F109" s="213" t="s">
        <v>883</v>
      </c>
      <c r="G109" s="200"/>
      <c r="H109" s="200"/>
      <c r="I109" s="203"/>
      <c r="J109" s="214">
        <f>BK109</f>
        <v>0</v>
      </c>
      <c r="K109" s="200"/>
      <c r="L109" s="205"/>
      <c r="M109" s="206"/>
      <c r="N109" s="207"/>
      <c r="O109" s="207"/>
      <c r="P109" s="208">
        <f>SUM(P110:P119)</f>
        <v>0</v>
      </c>
      <c r="Q109" s="207"/>
      <c r="R109" s="208">
        <f>SUM(R110:R119)</f>
        <v>0.035144000000000002</v>
      </c>
      <c r="S109" s="207"/>
      <c r="T109" s="209">
        <f>SUM(T110:T119)</f>
        <v>0</v>
      </c>
      <c r="U109" s="12"/>
      <c r="V109" s="12"/>
      <c r="W109" s="12"/>
      <c r="X109" s="12"/>
      <c r="Y109" s="12"/>
      <c r="Z109" s="12"/>
      <c r="AA109" s="12"/>
      <c r="AB109" s="12"/>
      <c r="AC109" s="12"/>
      <c r="AD109" s="12"/>
      <c r="AE109" s="12"/>
      <c r="AR109" s="210" t="s">
        <v>79</v>
      </c>
      <c r="AT109" s="211" t="s">
        <v>71</v>
      </c>
      <c r="AU109" s="211" t="s">
        <v>79</v>
      </c>
      <c r="AY109" s="210" t="s">
        <v>295</v>
      </c>
      <c r="BK109" s="212">
        <f>SUM(BK110:BK119)</f>
        <v>0</v>
      </c>
    </row>
    <row r="110" s="2" customFormat="1" ht="24.15" customHeight="1">
      <c r="A110" s="40"/>
      <c r="B110" s="41"/>
      <c r="C110" s="215" t="s">
        <v>79</v>
      </c>
      <c r="D110" s="215" t="s">
        <v>298</v>
      </c>
      <c r="E110" s="216" t="s">
        <v>884</v>
      </c>
      <c r="F110" s="217" t="s">
        <v>885</v>
      </c>
      <c r="G110" s="218" t="s">
        <v>348</v>
      </c>
      <c r="H110" s="219">
        <v>0.0080000000000000002</v>
      </c>
      <c r="I110" s="220"/>
      <c r="J110" s="221">
        <f>ROUND(I110*H110,2)</f>
        <v>0</v>
      </c>
      <c r="K110" s="217" t="s">
        <v>302</v>
      </c>
      <c r="L110" s="46"/>
      <c r="M110" s="222" t="s">
        <v>21</v>
      </c>
      <c r="N110" s="223" t="s">
        <v>43</v>
      </c>
      <c r="O110" s="86"/>
      <c r="P110" s="224">
        <f>O110*H110</f>
        <v>0</v>
      </c>
      <c r="Q110" s="224">
        <v>1.0900000000000001</v>
      </c>
      <c r="R110" s="224">
        <f>Q110*H110</f>
        <v>0.0087200000000000003</v>
      </c>
      <c r="S110" s="224">
        <v>0</v>
      </c>
      <c r="T110" s="225">
        <f>S110*H110</f>
        <v>0</v>
      </c>
      <c r="U110" s="40"/>
      <c r="V110" s="40"/>
      <c r="W110" s="40"/>
      <c r="X110" s="40"/>
      <c r="Y110" s="40"/>
      <c r="Z110" s="40"/>
      <c r="AA110" s="40"/>
      <c r="AB110" s="40"/>
      <c r="AC110" s="40"/>
      <c r="AD110" s="40"/>
      <c r="AE110" s="40"/>
      <c r="AR110" s="226" t="s">
        <v>303</v>
      </c>
      <c r="AT110" s="226" t="s">
        <v>298</v>
      </c>
      <c r="AU110" s="226" t="s">
        <v>81</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303</v>
      </c>
      <c r="BM110" s="226" t="s">
        <v>2930</v>
      </c>
    </row>
    <row r="111" s="2" customFormat="1">
      <c r="A111" s="40"/>
      <c r="B111" s="41"/>
      <c r="C111" s="42"/>
      <c r="D111" s="228" t="s">
        <v>305</v>
      </c>
      <c r="E111" s="42"/>
      <c r="F111" s="229" t="s">
        <v>887</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305</v>
      </c>
      <c r="AU111" s="19" t="s">
        <v>81</v>
      </c>
    </row>
    <row r="112" s="13" customFormat="1">
      <c r="A112" s="13"/>
      <c r="B112" s="233"/>
      <c r="C112" s="234"/>
      <c r="D112" s="235" t="s">
        <v>307</v>
      </c>
      <c r="E112" s="236" t="s">
        <v>21</v>
      </c>
      <c r="F112" s="237" t="s">
        <v>888</v>
      </c>
      <c r="G112" s="234"/>
      <c r="H112" s="236" t="s">
        <v>21</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307</v>
      </c>
      <c r="AU112" s="243" t="s">
        <v>81</v>
      </c>
      <c r="AV112" s="13" t="s">
        <v>79</v>
      </c>
      <c r="AW112" s="13" t="s">
        <v>33</v>
      </c>
      <c r="AX112" s="13" t="s">
        <v>72</v>
      </c>
      <c r="AY112" s="243" t="s">
        <v>295</v>
      </c>
    </row>
    <row r="113" s="14" customFormat="1">
      <c r="A113" s="14"/>
      <c r="B113" s="244"/>
      <c r="C113" s="245"/>
      <c r="D113" s="235" t="s">
        <v>307</v>
      </c>
      <c r="E113" s="246" t="s">
        <v>21</v>
      </c>
      <c r="F113" s="247" t="s">
        <v>889</v>
      </c>
      <c r="G113" s="245"/>
      <c r="H113" s="248">
        <v>0.0080000000000000002</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307</v>
      </c>
      <c r="AU113" s="254" t="s">
        <v>81</v>
      </c>
      <c r="AV113" s="14" t="s">
        <v>81</v>
      </c>
      <c r="AW113" s="14" t="s">
        <v>33</v>
      </c>
      <c r="AX113" s="14" t="s">
        <v>72</v>
      </c>
      <c r="AY113" s="254" t="s">
        <v>295</v>
      </c>
    </row>
    <row r="114" s="15" customFormat="1">
      <c r="A114" s="15"/>
      <c r="B114" s="255"/>
      <c r="C114" s="256"/>
      <c r="D114" s="235" t="s">
        <v>307</v>
      </c>
      <c r="E114" s="257" t="s">
        <v>21</v>
      </c>
      <c r="F114" s="258" t="s">
        <v>312</v>
      </c>
      <c r="G114" s="256"/>
      <c r="H114" s="259">
        <v>0.0080000000000000002</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307</v>
      </c>
      <c r="AU114" s="265" t="s">
        <v>81</v>
      </c>
      <c r="AV114" s="15" t="s">
        <v>303</v>
      </c>
      <c r="AW114" s="15" t="s">
        <v>33</v>
      </c>
      <c r="AX114" s="15" t="s">
        <v>79</v>
      </c>
      <c r="AY114" s="265" t="s">
        <v>295</v>
      </c>
    </row>
    <row r="115" s="2" customFormat="1" ht="37.8" customHeight="1">
      <c r="A115" s="40"/>
      <c r="B115" s="41"/>
      <c r="C115" s="215" t="s">
        <v>81</v>
      </c>
      <c r="D115" s="215" t="s">
        <v>298</v>
      </c>
      <c r="E115" s="216" t="s">
        <v>2360</v>
      </c>
      <c r="F115" s="217" t="s">
        <v>2361</v>
      </c>
      <c r="G115" s="218" t="s">
        <v>301</v>
      </c>
      <c r="H115" s="219">
        <v>0.29999999999999999</v>
      </c>
      <c r="I115" s="220"/>
      <c r="J115" s="221">
        <f>ROUND(I115*H115,2)</f>
        <v>0</v>
      </c>
      <c r="K115" s="217" t="s">
        <v>302</v>
      </c>
      <c r="L115" s="46"/>
      <c r="M115" s="222" t="s">
        <v>21</v>
      </c>
      <c r="N115" s="223" t="s">
        <v>43</v>
      </c>
      <c r="O115" s="86"/>
      <c r="P115" s="224">
        <f>O115*H115</f>
        <v>0</v>
      </c>
      <c r="Q115" s="224">
        <v>0.088080000000000006</v>
      </c>
      <c r="R115" s="224">
        <f>Q115*H115</f>
        <v>0.026424</v>
      </c>
      <c r="S115" s="224">
        <v>0</v>
      </c>
      <c r="T115" s="225">
        <f>S115*H115</f>
        <v>0</v>
      </c>
      <c r="U115" s="40"/>
      <c r="V115" s="40"/>
      <c r="W115" s="40"/>
      <c r="X115" s="40"/>
      <c r="Y115" s="40"/>
      <c r="Z115" s="40"/>
      <c r="AA115" s="40"/>
      <c r="AB115" s="40"/>
      <c r="AC115" s="40"/>
      <c r="AD115" s="40"/>
      <c r="AE115" s="40"/>
      <c r="AR115" s="226" t="s">
        <v>303</v>
      </c>
      <c r="AT115" s="226" t="s">
        <v>298</v>
      </c>
      <c r="AU115" s="226" t="s">
        <v>81</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303</v>
      </c>
      <c r="BM115" s="226" t="s">
        <v>2931</v>
      </c>
    </row>
    <row r="116" s="2" customFormat="1">
      <c r="A116" s="40"/>
      <c r="B116" s="41"/>
      <c r="C116" s="42"/>
      <c r="D116" s="228" t="s">
        <v>305</v>
      </c>
      <c r="E116" s="42"/>
      <c r="F116" s="229" t="s">
        <v>2363</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305</v>
      </c>
      <c r="AU116" s="19" t="s">
        <v>81</v>
      </c>
    </row>
    <row r="117" s="13" customFormat="1">
      <c r="A117" s="13"/>
      <c r="B117" s="233"/>
      <c r="C117" s="234"/>
      <c r="D117" s="235" t="s">
        <v>307</v>
      </c>
      <c r="E117" s="236" t="s">
        <v>21</v>
      </c>
      <c r="F117" s="237" t="s">
        <v>2364</v>
      </c>
      <c r="G117" s="234"/>
      <c r="H117" s="236" t="s">
        <v>21</v>
      </c>
      <c r="I117" s="238"/>
      <c r="J117" s="234"/>
      <c r="K117" s="234"/>
      <c r="L117" s="239"/>
      <c r="M117" s="240"/>
      <c r="N117" s="241"/>
      <c r="O117" s="241"/>
      <c r="P117" s="241"/>
      <c r="Q117" s="241"/>
      <c r="R117" s="241"/>
      <c r="S117" s="241"/>
      <c r="T117" s="242"/>
      <c r="U117" s="13"/>
      <c r="V117" s="13"/>
      <c r="W117" s="13"/>
      <c r="X117" s="13"/>
      <c r="Y117" s="13"/>
      <c r="Z117" s="13"/>
      <c r="AA117" s="13"/>
      <c r="AB117" s="13"/>
      <c r="AC117" s="13"/>
      <c r="AD117" s="13"/>
      <c r="AE117" s="13"/>
      <c r="AT117" s="243" t="s">
        <v>307</v>
      </c>
      <c r="AU117" s="243" t="s">
        <v>81</v>
      </c>
      <c r="AV117" s="13" t="s">
        <v>79</v>
      </c>
      <c r="AW117" s="13" t="s">
        <v>33</v>
      </c>
      <c r="AX117" s="13" t="s">
        <v>72</v>
      </c>
      <c r="AY117" s="243" t="s">
        <v>295</v>
      </c>
    </row>
    <row r="118" s="14" customFormat="1">
      <c r="A118" s="14"/>
      <c r="B118" s="244"/>
      <c r="C118" s="245"/>
      <c r="D118" s="235" t="s">
        <v>307</v>
      </c>
      <c r="E118" s="246" t="s">
        <v>21</v>
      </c>
      <c r="F118" s="247" t="s">
        <v>2365</v>
      </c>
      <c r="G118" s="245"/>
      <c r="H118" s="248">
        <v>0.29999999999999999</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307</v>
      </c>
      <c r="AU118" s="254" t="s">
        <v>81</v>
      </c>
      <c r="AV118" s="14" t="s">
        <v>81</v>
      </c>
      <c r="AW118" s="14" t="s">
        <v>33</v>
      </c>
      <c r="AX118" s="14" t="s">
        <v>72</v>
      </c>
      <c r="AY118" s="254" t="s">
        <v>295</v>
      </c>
    </row>
    <row r="119" s="15" customFormat="1">
      <c r="A119" s="15"/>
      <c r="B119" s="255"/>
      <c r="C119" s="256"/>
      <c r="D119" s="235" t="s">
        <v>307</v>
      </c>
      <c r="E119" s="257" t="s">
        <v>21</v>
      </c>
      <c r="F119" s="258" t="s">
        <v>312</v>
      </c>
      <c r="G119" s="256"/>
      <c r="H119" s="259">
        <v>0.29999999999999999</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307</v>
      </c>
      <c r="AU119" s="265" t="s">
        <v>81</v>
      </c>
      <c r="AV119" s="15" t="s">
        <v>303</v>
      </c>
      <c r="AW119" s="15" t="s">
        <v>33</v>
      </c>
      <c r="AX119" s="15" t="s">
        <v>79</v>
      </c>
      <c r="AY119" s="265" t="s">
        <v>295</v>
      </c>
    </row>
    <row r="120" s="12" customFormat="1" ht="22.8" customHeight="1">
      <c r="A120" s="12"/>
      <c r="B120" s="199"/>
      <c r="C120" s="200"/>
      <c r="D120" s="201" t="s">
        <v>71</v>
      </c>
      <c r="E120" s="213" t="s">
        <v>338</v>
      </c>
      <c r="F120" s="213" t="s">
        <v>857</v>
      </c>
      <c r="G120" s="200"/>
      <c r="H120" s="200"/>
      <c r="I120" s="203"/>
      <c r="J120" s="214">
        <f>BK120</f>
        <v>0</v>
      </c>
      <c r="K120" s="200"/>
      <c r="L120" s="205"/>
      <c r="M120" s="206"/>
      <c r="N120" s="207"/>
      <c r="O120" s="207"/>
      <c r="P120" s="208">
        <f>SUM(P121:P185)</f>
        <v>0</v>
      </c>
      <c r="Q120" s="207"/>
      <c r="R120" s="208">
        <f>SUM(R121:R185)</f>
        <v>3.7318857099999998</v>
      </c>
      <c r="S120" s="207"/>
      <c r="T120" s="209">
        <f>SUM(T121:T185)</f>
        <v>0</v>
      </c>
      <c r="U120" s="12"/>
      <c r="V120" s="12"/>
      <c r="W120" s="12"/>
      <c r="X120" s="12"/>
      <c r="Y120" s="12"/>
      <c r="Z120" s="12"/>
      <c r="AA120" s="12"/>
      <c r="AB120" s="12"/>
      <c r="AC120" s="12"/>
      <c r="AD120" s="12"/>
      <c r="AE120" s="12"/>
      <c r="AR120" s="210" t="s">
        <v>79</v>
      </c>
      <c r="AT120" s="211" t="s">
        <v>71</v>
      </c>
      <c r="AU120" s="211" t="s">
        <v>79</v>
      </c>
      <c r="AY120" s="210" t="s">
        <v>295</v>
      </c>
      <c r="BK120" s="212">
        <f>SUM(BK121:BK185)</f>
        <v>0</v>
      </c>
    </row>
    <row r="121" s="2" customFormat="1" ht="33" customHeight="1">
      <c r="A121" s="40"/>
      <c r="B121" s="41"/>
      <c r="C121" s="215" t="s">
        <v>92</v>
      </c>
      <c r="D121" s="215" t="s">
        <v>298</v>
      </c>
      <c r="E121" s="216" t="s">
        <v>1219</v>
      </c>
      <c r="F121" s="217" t="s">
        <v>1220</v>
      </c>
      <c r="G121" s="218" t="s">
        <v>301</v>
      </c>
      <c r="H121" s="219">
        <v>7.0099999999999998</v>
      </c>
      <c r="I121" s="220"/>
      <c r="J121" s="221">
        <f>ROUND(I121*H121,2)</f>
        <v>0</v>
      </c>
      <c r="K121" s="217" t="s">
        <v>302</v>
      </c>
      <c r="L121" s="46"/>
      <c r="M121" s="222" t="s">
        <v>21</v>
      </c>
      <c r="N121" s="223" t="s">
        <v>43</v>
      </c>
      <c r="O121" s="86"/>
      <c r="P121" s="224">
        <f>O121*H121</f>
        <v>0</v>
      </c>
      <c r="Q121" s="224">
        <v>0.0073499999999999998</v>
      </c>
      <c r="R121" s="224">
        <f>Q121*H121</f>
        <v>0.0515235</v>
      </c>
      <c r="S121" s="224">
        <v>0</v>
      </c>
      <c r="T121" s="225">
        <f>S121*H121</f>
        <v>0</v>
      </c>
      <c r="U121" s="40"/>
      <c r="V121" s="40"/>
      <c r="W121" s="40"/>
      <c r="X121" s="40"/>
      <c r="Y121" s="40"/>
      <c r="Z121" s="40"/>
      <c r="AA121" s="40"/>
      <c r="AB121" s="40"/>
      <c r="AC121" s="40"/>
      <c r="AD121" s="40"/>
      <c r="AE121" s="40"/>
      <c r="AR121" s="226" t="s">
        <v>303</v>
      </c>
      <c r="AT121" s="226" t="s">
        <v>298</v>
      </c>
      <c r="AU121" s="226" t="s">
        <v>81</v>
      </c>
      <c r="AY121" s="19" t="s">
        <v>295</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303</v>
      </c>
      <c r="BM121" s="226" t="s">
        <v>2932</v>
      </c>
    </row>
    <row r="122" s="2" customFormat="1">
      <c r="A122" s="40"/>
      <c r="B122" s="41"/>
      <c r="C122" s="42"/>
      <c r="D122" s="228" t="s">
        <v>305</v>
      </c>
      <c r="E122" s="42"/>
      <c r="F122" s="229" t="s">
        <v>1222</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305</v>
      </c>
      <c r="AU122" s="19" t="s">
        <v>81</v>
      </c>
    </row>
    <row r="123" s="14" customFormat="1">
      <c r="A123" s="14"/>
      <c r="B123" s="244"/>
      <c r="C123" s="245"/>
      <c r="D123" s="235" t="s">
        <v>307</v>
      </c>
      <c r="E123" s="246" t="s">
        <v>21</v>
      </c>
      <c r="F123" s="247" t="s">
        <v>2531</v>
      </c>
      <c r="G123" s="245"/>
      <c r="H123" s="248">
        <v>2.9199999999999999</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307</v>
      </c>
      <c r="AU123" s="254" t="s">
        <v>81</v>
      </c>
      <c r="AV123" s="14" t="s">
        <v>81</v>
      </c>
      <c r="AW123" s="14" t="s">
        <v>33</v>
      </c>
      <c r="AX123" s="14" t="s">
        <v>72</v>
      </c>
      <c r="AY123" s="254" t="s">
        <v>295</v>
      </c>
    </row>
    <row r="124" s="14" customFormat="1">
      <c r="A124" s="14"/>
      <c r="B124" s="244"/>
      <c r="C124" s="245"/>
      <c r="D124" s="235" t="s">
        <v>307</v>
      </c>
      <c r="E124" s="246" t="s">
        <v>21</v>
      </c>
      <c r="F124" s="247" t="s">
        <v>2368</v>
      </c>
      <c r="G124" s="245"/>
      <c r="H124" s="248">
        <v>4.0899999999999999</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307</v>
      </c>
      <c r="AU124" s="254" t="s">
        <v>81</v>
      </c>
      <c r="AV124" s="14" t="s">
        <v>81</v>
      </c>
      <c r="AW124" s="14" t="s">
        <v>33</v>
      </c>
      <c r="AX124" s="14" t="s">
        <v>72</v>
      </c>
      <c r="AY124" s="254" t="s">
        <v>295</v>
      </c>
    </row>
    <row r="125" s="15" customFormat="1">
      <c r="A125" s="15"/>
      <c r="B125" s="255"/>
      <c r="C125" s="256"/>
      <c r="D125" s="235" t="s">
        <v>307</v>
      </c>
      <c r="E125" s="257" t="s">
        <v>21</v>
      </c>
      <c r="F125" s="258" t="s">
        <v>312</v>
      </c>
      <c r="G125" s="256"/>
      <c r="H125" s="259">
        <v>7.0099999999999998</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307</v>
      </c>
      <c r="AU125" s="265" t="s">
        <v>81</v>
      </c>
      <c r="AV125" s="15" t="s">
        <v>303</v>
      </c>
      <c r="AW125" s="15" t="s">
        <v>33</v>
      </c>
      <c r="AX125" s="15" t="s">
        <v>79</v>
      </c>
      <c r="AY125" s="265" t="s">
        <v>295</v>
      </c>
    </row>
    <row r="126" s="2" customFormat="1" ht="49.05" customHeight="1">
      <c r="A126" s="40"/>
      <c r="B126" s="41"/>
      <c r="C126" s="215" t="s">
        <v>303</v>
      </c>
      <c r="D126" s="215" t="s">
        <v>298</v>
      </c>
      <c r="E126" s="216" t="s">
        <v>1223</v>
      </c>
      <c r="F126" s="217" t="s">
        <v>1224</v>
      </c>
      <c r="G126" s="218" t="s">
        <v>301</v>
      </c>
      <c r="H126" s="219">
        <v>7.0099999999999998</v>
      </c>
      <c r="I126" s="220"/>
      <c r="J126" s="221">
        <f>ROUND(I126*H126,2)</f>
        <v>0</v>
      </c>
      <c r="K126" s="217" t="s">
        <v>302</v>
      </c>
      <c r="L126" s="46"/>
      <c r="M126" s="222" t="s">
        <v>21</v>
      </c>
      <c r="N126" s="223" t="s">
        <v>43</v>
      </c>
      <c r="O126" s="86"/>
      <c r="P126" s="224">
        <f>O126*H126</f>
        <v>0</v>
      </c>
      <c r="Q126" s="224">
        <v>0.018380000000000001</v>
      </c>
      <c r="R126" s="224">
        <f>Q126*H126</f>
        <v>0.12884380000000001</v>
      </c>
      <c r="S126" s="224">
        <v>0</v>
      </c>
      <c r="T126" s="225">
        <f>S126*H126</f>
        <v>0</v>
      </c>
      <c r="U126" s="40"/>
      <c r="V126" s="40"/>
      <c r="W126" s="40"/>
      <c r="X126" s="40"/>
      <c r="Y126" s="40"/>
      <c r="Z126" s="40"/>
      <c r="AA126" s="40"/>
      <c r="AB126" s="40"/>
      <c r="AC126" s="40"/>
      <c r="AD126" s="40"/>
      <c r="AE126" s="40"/>
      <c r="AR126" s="226" t="s">
        <v>303</v>
      </c>
      <c r="AT126" s="226" t="s">
        <v>298</v>
      </c>
      <c r="AU126" s="226" t="s">
        <v>81</v>
      </c>
      <c r="AY126" s="19" t="s">
        <v>295</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303</v>
      </c>
      <c r="BM126" s="226" t="s">
        <v>2933</v>
      </c>
    </row>
    <row r="127" s="2" customFormat="1">
      <c r="A127" s="40"/>
      <c r="B127" s="41"/>
      <c r="C127" s="42"/>
      <c r="D127" s="228" t="s">
        <v>305</v>
      </c>
      <c r="E127" s="42"/>
      <c r="F127" s="229" t="s">
        <v>1226</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305</v>
      </c>
      <c r="AU127" s="19" t="s">
        <v>81</v>
      </c>
    </row>
    <row r="128" s="14" customFormat="1">
      <c r="A128" s="14"/>
      <c r="B128" s="244"/>
      <c r="C128" s="245"/>
      <c r="D128" s="235" t="s">
        <v>307</v>
      </c>
      <c r="E128" s="246" t="s">
        <v>21</v>
      </c>
      <c r="F128" s="247" t="s">
        <v>2531</v>
      </c>
      <c r="G128" s="245"/>
      <c r="H128" s="248">
        <v>2.9199999999999999</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307</v>
      </c>
      <c r="AU128" s="254" t="s">
        <v>81</v>
      </c>
      <c r="AV128" s="14" t="s">
        <v>81</v>
      </c>
      <c r="AW128" s="14" t="s">
        <v>33</v>
      </c>
      <c r="AX128" s="14" t="s">
        <v>72</v>
      </c>
      <c r="AY128" s="254" t="s">
        <v>295</v>
      </c>
    </row>
    <row r="129" s="14" customFormat="1">
      <c r="A129" s="14"/>
      <c r="B129" s="244"/>
      <c r="C129" s="245"/>
      <c r="D129" s="235" t="s">
        <v>307</v>
      </c>
      <c r="E129" s="246" t="s">
        <v>21</v>
      </c>
      <c r="F129" s="247" t="s">
        <v>2368</v>
      </c>
      <c r="G129" s="245"/>
      <c r="H129" s="248">
        <v>4.0899999999999999</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307</v>
      </c>
      <c r="AU129" s="254" t="s">
        <v>81</v>
      </c>
      <c r="AV129" s="14" t="s">
        <v>81</v>
      </c>
      <c r="AW129" s="14" t="s">
        <v>33</v>
      </c>
      <c r="AX129" s="14" t="s">
        <v>72</v>
      </c>
      <c r="AY129" s="254" t="s">
        <v>295</v>
      </c>
    </row>
    <row r="130" s="15" customFormat="1">
      <c r="A130" s="15"/>
      <c r="B130" s="255"/>
      <c r="C130" s="256"/>
      <c r="D130" s="235" t="s">
        <v>307</v>
      </c>
      <c r="E130" s="257" t="s">
        <v>21</v>
      </c>
      <c r="F130" s="258" t="s">
        <v>312</v>
      </c>
      <c r="G130" s="256"/>
      <c r="H130" s="259">
        <v>7.0099999999999998</v>
      </c>
      <c r="I130" s="260"/>
      <c r="J130" s="256"/>
      <c r="K130" s="256"/>
      <c r="L130" s="261"/>
      <c r="M130" s="262"/>
      <c r="N130" s="263"/>
      <c r="O130" s="263"/>
      <c r="P130" s="263"/>
      <c r="Q130" s="263"/>
      <c r="R130" s="263"/>
      <c r="S130" s="263"/>
      <c r="T130" s="264"/>
      <c r="U130" s="15"/>
      <c r="V130" s="15"/>
      <c r="W130" s="15"/>
      <c r="X130" s="15"/>
      <c r="Y130" s="15"/>
      <c r="Z130" s="15"/>
      <c r="AA130" s="15"/>
      <c r="AB130" s="15"/>
      <c r="AC130" s="15"/>
      <c r="AD130" s="15"/>
      <c r="AE130" s="15"/>
      <c r="AT130" s="265" t="s">
        <v>307</v>
      </c>
      <c r="AU130" s="265" t="s">
        <v>81</v>
      </c>
      <c r="AV130" s="15" t="s">
        <v>303</v>
      </c>
      <c r="AW130" s="15" t="s">
        <v>33</v>
      </c>
      <c r="AX130" s="15" t="s">
        <v>79</v>
      </c>
      <c r="AY130" s="265" t="s">
        <v>295</v>
      </c>
    </row>
    <row r="131" s="2" customFormat="1" ht="44.25" customHeight="1">
      <c r="A131" s="40"/>
      <c r="B131" s="41"/>
      <c r="C131" s="215" t="s">
        <v>332</v>
      </c>
      <c r="D131" s="215" t="s">
        <v>298</v>
      </c>
      <c r="E131" s="216" t="s">
        <v>1234</v>
      </c>
      <c r="F131" s="217" t="s">
        <v>1235</v>
      </c>
      <c r="G131" s="218" t="s">
        <v>301</v>
      </c>
      <c r="H131" s="219">
        <v>14.02</v>
      </c>
      <c r="I131" s="220"/>
      <c r="J131" s="221">
        <f>ROUND(I131*H131,2)</f>
        <v>0</v>
      </c>
      <c r="K131" s="217" t="s">
        <v>302</v>
      </c>
      <c r="L131" s="46"/>
      <c r="M131" s="222" t="s">
        <v>21</v>
      </c>
      <c r="N131" s="223" t="s">
        <v>43</v>
      </c>
      <c r="O131" s="86"/>
      <c r="P131" s="224">
        <f>O131*H131</f>
        <v>0</v>
      </c>
      <c r="Q131" s="224">
        <v>0.0079000000000000008</v>
      </c>
      <c r="R131" s="224">
        <f>Q131*H131</f>
        <v>0.11075800000000001</v>
      </c>
      <c r="S131" s="224">
        <v>0</v>
      </c>
      <c r="T131" s="225">
        <f>S131*H131</f>
        <v>0</v>
      </c>
      <c r="U131" s="40"/>
      <c r="V131" s="40"/>
      <c r="W131" s="40"/>
      <c r="X131" s="40"/>
      <c r="Y131" s="40"/>
      <c r="Z131" s="40"/>
      <c r="AA131" s="40"/>
      <c r="AB131" s="40"/>
      <c r="AC131" s="40"/>
      <c r="AD131" s="40"/>
      <c r="AE131" s="40"/>
      <c r="AR131" s="226" t="s">
        <v>303</v>
      </c>
      <c r="AT131" s="226" t="s">
        <v>298</v>
      </c>
      <c r="AU131" s="226" t="s">
        <v>81</v>
      </c>
      <c r="AY131" s="19" t="s">
        <v>295</v>
      </c>
      <c r="BE131" s="227">
        <f>IF(N131="základní",J131,0)</f>
        <v>0</v>
      </c>
      <c r="BF131" s="227">
        <f>IF(N131="snížená",J131,0)</f>
        <v>0</v>
      </c>
      <c r="BG131" s="227">
        <f>IF(N131="zákl. přenesená",J131,0)</f>
        <v>0</v>
      </c>
      <c r="BH131" s="227">
        <f>IF(N131="sníž. přenesená",J131,0)</f>
        <v>0</v>
      </c>
      <c r="BI131" s="227">
        <f>IF(N131="nulová",J131,0)</f>
        <v>0</v>
      </c>
      <c r="BJ131" s="19" t="s">
        <v>79</v>
      </c>
      <c r="BK131" s="227">
        <f>ROUND(I131*H131,2)</f>
        <v>0</v>
      </c>
      <c r="BL131" s="19" t="s">
        <v>303</v>
      </c>
      <c r="BM131" s="226" t="s">
        <v>2934</v>
      </c>
    </row>
    <row r="132" s="2" customFormat="1">
      <c r="A132" s="40"/>
      <c r="B132" s="41"/>
      <c r="C132" s="42"/>
      <c r="D132" s="228" t="s">
        <v>305</v>
      </c>
      <c r="E132" s="42"/>
      <c r="F132" s="229" t="s">
        <v>1237</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305</v>
      </c>
      <c r="AU132" s="19" t="s">
        <v>81</v>
      </c>
    </row>
    <row r="133" s="14" customFormat="1">
      <c r="A133" s="14"/>
      <c r="B133" s="244"/>
      <c r="C133" s="245"/>
      <c r="D133" s="235" t="s">
        <v>307</v>
      </c>
      <c r="E133" s="246" t="s">
        <v>21</v>
      </c>
      <c r="F133" s="247" t="s">
        <v>2935</v>
      </c>
      <c r="G133" s="245"/>
      <c r="H133" s="248">
        <v>14.02</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307</v>
      </c>
      <c r="AU133" s="254" t="s">
        <v>81</v>
      </c>
      <c r="AV133" s="14" t="s">
        <v>81</v>
      </c>
      <c r="AW133" s="14" t="s">
        <v>33</v>
      </c>
      <c r="AX133" s="14" t="s">
        <v>72</v>
      </c>
      <c r="AY133" s="254" t="s">
        <v>295</v>
      </c>
    </row>
    <row r="134" s="15" customFormat="1">
      <c r="A134" s="15"/>
      <c r="B134" s="255"/>
      <c r="C134" s="256"/>
      <c r="D134" s="235" t="s">
        <v>307</v>
      </c>
      <c r="E134" s="257" t="s">
        <v>21</v>
      </c>
      <c r="F134" s="258" t="s">
        <v>312</v>
      </c>
      <c r="G134" s="256"/>
      <c r="H134" s="259">
        <v>14.02</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307</v>
      </c>
      <c r="AU134" s="265" t="s">
        <v>81</v>
      </c>
      <c r="AV134" s="15" t="s">
        <v>303</v>
      </c>
      <c r="AW134" s="15" t="s">
        <v>33</v>
      </c>
      <c r="AX134" s="15" t="s">
        <v>79</v>
      </c>
      <c r="AY134" s="265" t="s">
        <v>295</v>
      </c>
    </row>
    <row r="135" s="2" customFormat="1" ht="49.05" customHeight="1">
      <c r="A135" s="40"/>
      <c r="B135" s="41"/>
      <c r="C135" s="215" t="s">
        <v>338</v>
      </c>
      <c r="D135" s="215" t="s">
        <v>298</v>
      </c>
      <c r="E135" s="216" t="s">
        <v>2372</v>
      </c>
      <c r="F135" s="217" t="s">
        <v>2373</v>
      </c>
      <c r="G135" s="218" t="s">
        <v>301</v>
      </c>
      <c r="H135" s="219">
        <v>13.23</v>
      </c>
      <c r="I135" s="220"/>
      <c r="J135" s="221">
        <f>ROUND(I135*H135,2)</f>
        <v>0</v>
      </c>
      <c r="K135" s="217" t="s">
        <v>302</v>
      </c>
      <c r="L135" s="46"/>
      <c r="M135" s="222" t="s">
        <v>21</v>
      </c>
      <c r="N135" s="223" t="s">
        <v>43</v>
      </c>
      <c r="O135" s="86"/>
      <c r="P135" s="224">
        <f>O135*H135</f>
        <v>0</v>
      </c>
      <c r="Q135" s="224">
        <v>0.017000000000000001</v>
      </c>
      <c r="R135" s="224">
        <f>Q135*H135</f>
        <v>0.22491000000000003</v>
      </c>
      <c r="S135" s="224">
        <v>0</v>
      </c>
      <c r="T135" s="225">
        <f>S135*H135</f>
        <v>0</v>
      </c>
      <c r="U135" s="40"/>
      <c r="V135" s="40"/>
      <c r="W135" s="40"/>
      <c r="X135" s="40"/>
      <c r="Y135" s="40"/>
      <c r="Z135" s="40"/>
      <c r="AA135" s="40"/>
      <c r="AB135" s="40"/>
      <c r="AC135" s="40"/>
      <c r="AD135" s="40"/>
      <c r="AE135" s="40"/>
      <c r="AR135" s="226" t="s">
        <v>303</v>
      </c>
      <c r="AT135" s="226" t="s">
        <v>298</v>
      </c>
      <c r="AU135" s="226" t="s">
        <v>81</v>
      </c>
      <c r="AY135" s="19" t="s">
        <v>295</v>
      </c>
      <c r="BE135" s="227">
        <f>IF(N135="základní",J135,0)</f>
        <v>0</v>
      </c>
      <c r="BF135" s="227">
        <f>IF(N135="snížená",J135,0)</f>
        <v>0</v>
      </c>
      <c r="BG135" s="227">
        <f>IF(N135="zákl. přenesená",J135,0)</f>
        <v>0</v>
      </c>
      <c r="BH135" s="227">
        <f>IF(N135="sníž. přenesená",J135,0)</f>
        <v>0</v>
      </c>
      <c r="BI135" s="227">
        <f>IF(N135="nulová",J135,0)</f>
        <v>0</v>
      </c>
      <c r="BJ135" s="19" t="s">
        <v>79</v>
      </c>
      <c r="BK135" s="227">
        <f>ROUND(I135*H135,2)</f>
        <v>0</v>
      </c>
      <c r="BL135" s="19" t="s">
        <v>303</v>
      </c>
      <c r="BM135" s="226" t="s">
        <v>2936</v>
      </c>
    </row>
    <row r="136" s="2" customFormat="1">
      <c r="A136" s="40"/>
      <c r="B136" s="41"/>
      <c r="C136" s="42"/>
      <c r="D136" s="228" t="s">
        <v>305</v>
      </c>
      <c r="E136" s="42"/>
      <c r="F136" s="229" t="s">
        <v>2375</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305</v>
      </c>
      <c r="AU136" s="19" t="s">
        <v>81</v>
      </c>
    </row>
    <row r="137" s="14" customFormat="1">
      <c r="A137" s="14"/>
      <c r="B137" s="244"/>
      <c r="C137" s="245"/>
      <c r="D137" s="235" t="s">
        <v>307</v>
      </c>
      <c r="E137" s="246" t="s">
        <v>21</v>
      </c>
      <c r="F137" s="247" t="s">
        <v>2376</v>
      </c>
      <c r="G137" s="245"/>
      <c r="H137" s="248">
        <v>13.23</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307</v>
      </c>
      <c r="AU137" s="254" t="s">
        <v>81</v>
      </c>
      <c r="AV137" s="14" t="s">
        <v>81</v>
      </c>
      <c r="AW137" s="14" t="s">
        <v>33</v>
      </c>
      <c r="AX137" s="14" t="s">
        <v>72</v>
      </c>
      <c r="AY137" s="254" t="s">
        <v>295</v>
      </c>
    </row>
    <row r="138" s="15" customFormat="1">
      <c r="A138" s="15"/>
      <c r="B138" s="255"/>
      <c r="C138" s="256"/>
      <c r="D138" s="235" t="s">
        <v>307</v>
      </c>
      <c r="E138" s="257" t="s">
        <v>21</v>
      </c>
      <c r="F138" s="258" t="s">
        <v>312</v>
      </c>
      <c r="G138" s="256"/>
      <c r="H138" s="259">
        <v>13.23</v>
      </c>
      <c r="I138" s="260"/>
      <c r="J138" s="256"/>
      <c r="K138" s="256"/>
      <c r="L138" s="261"/>
      <c r="M138" s="262"/>
      <c r="N138" s="263"/>
      <c r="O138" s="263"/>
      <c r="P138" s="263"/>
      <c r="Q138" s="263"/>
      <c r="R138" s="263"/>
      <c r="S138" s="263"/>
      <c r="T138" s="264"/>
      <c r="U138" s="15"/>
      <c r="V138" s="15"/>
      <c r="W138" s="15"/>
      <c r="X138" s="15"/>
      <c r="Y138" s="15"/>
      <c r="Z138" s="15"/>
      <c r="AA138" s="15"/>
      <c r="AB138" s="15"/>
      <c r="AC138" s="15"/>
      <c r="AD138" s="15"/>
      <c r="AE138" s="15"/>
      <c r="AT138" s="265" t="s">
        <v>307</v>
      </c>
      <c r="AU138" s="265" t="s">
        <v>81</v>
      </c>
      <c r="AV138" s="15" t="s">
        <v>303</v>
      </c>
      <c r="AW138" s="15" t="s">
        <v>33</v>
      </c>
      <c r="AX138" s="15" t="s">
        <v>79</v>
      </c>
      <c r="AY138" s="265" t="s">
        <v>295</v>
      </c>
    </row>
    <row r="139" s="2" customFormat="1" ht="49.05" customHeight="1">
      <c r="A139" s="40"/>
      <c r="B139" s="41"/>
      <c r="C139" s="215" t="s">
        <v>345</v>
      </c>
      <c r="D139" s="215" t="s">
        <v>298</v>
      </c>
      <c r="E139" s="216" t="s">
        <v>2377</v>
      </c>
      <c r="F139" s="217" t="s">
        <v>2378</v>
      </c>
      <c r="G139" s="218" t="s">
        <v>301</v>
      </c>
      <c r="H139" s="219">
        <v>41.192</v>
      </c>
      <c r="I139" s="220"/>
      <c r="J139" s="221">
        <f>ROUND(I139*H139,2)</f>
        <v>0</v>
      </c>
      <c r="K139" s="217" t="s">
        <v>302</v>
      </c>
      <c r="L139" s="46"/>
      <c r="M139" s="222" t="s">
        <v>21</v>
      </c>
      <c r="N139" s="223" t="s">
        <v>43</v>
      </c>
      <c r="O139" s="86"/>
      <c r="P139" s="224">
        <f>O139*H139</f>
        <v>0</v>
      </c>
      <c r="Q139" s="224">
        <v>0.017000000000000001</v>
      </c>
      <c r="R139" s="224">
        <f>Q139*H139</f>
        <v>0.70026400000000011</v>
      </c>
      <c r="S139" s="224">
        <v>0</v>
      </c>
      <c r="T139" s="225">
        <f>S139*H139</f>
        <v>0</v>
      </c>
      <c r="U139" s="40"/>
      <c r="V139" s="40"/>
      <c r="W139" s="40"/>
      <c r="X139" s="40"/>
      <c r="Y139" s="40"/>
      <c r="Z139" s="40"/>
      <c r="AA139" s="40"/>
      <c r="AB139" s="40"/>
      <c r="AC139" s="40"/>
      <c r="AD139" s="40"/>
      <c r="AE139" s="40"/>
      <c r="AR139" s="226" t="s">
        <v>303</v>
      </c>
      <c r="AT139" s="226" t="s">
        <v>298</v>
      </c>
      <c r="AU139" s="226" t="s">
        <v>81</v>
      </c>
      <c r="AY139" s="19" t="s">
        <v>295</v>
      </c>
      <c r="BE139" s="227">
        <f>IF(N139="základní",J139,0)</f>
        <v>0</v>
      </c>
      <c r="BF139" s="227">
        <f>IF(N139="snížená",J139,0)</f>
        <v>0</v>
      </c>
      <c r="BG139" s="227">
        <f>IF(N139="zákl. přenesená",J139,0)</f>
        <v>0</v>
      </c>
      <c r="BH139" s="227">
        <f>IF(N139="sníž. přenesená",J139,0)</f>
        <v>0</v>
      </c>
      <c r="BI139" s="227">
        <f>IF(N139="nulová",J139,0)</f>
        <v>0</v>
      </c>
      <c r="BJ139" s="19" t="s">
        <v>79</v>
      </c>
      <c r="BK139" s="227">
        <f>ROUND(I139*H139,2)</f>
        <v>0</v>
      </c>
      <c r="BL139" s="19" t="s">
        <v>303</v>
      </c>
      <c r="BM139" s="226" t="s">
        <v>2937</v>
      </c>
    </row>
    <row r="140" s="2" customFormat="1">
      <c r="A140" s="40"/>
      <c r="B140" s="41"/>
      <c r="C140" s="42"/>
      <c r="D140" s="228" t="s">
        <v>305</v>
      </c>
      <c r="E140" s="42"/>
      <c r="F140" s="229" t="s">
        <v>2380</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305</v>
      </c>
      <c r="AU140" s="19" t="s">
        <v>81</v>
      </c>
    </row>
    <row r="141" s="13" customFormat="1">
      <c r="A141" s="13"/>
      <c r="B141" s="233"/>
      <c r="C141" s="234"/>
      <c r="D141" s="235" t="s">
        <v>307</v>
      </c>
      <c r="E141" s="236" t="s">
        <v>21</v>
      </c>
      <c r="F141" s="237" t="s">
        <v>2381</v>
      </c>
      <c r="G141" s="234"/>
      <c r="H141" s="236" t="s">
        <v>21</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307</v>
      </c>
      <c r="AU141" s="243" t="s">
        <v>81</v>
      </c>
      <c r="AV141" s="13" t="s">
        <v>79</v>
      </c>
      <c r="AW141" s="13" t="s">
        <v>33</v>
      </c>
      <c r="AX141" s="13" t="s">
        <v>72</v>
      </c>
      <c r="AY141" s="243" t="s">
        <v>295</v>
      </c>
    </row>
    <row r="142" s="14" customFormat="1">
      <c r="A142" s="14"/>
      <c r="B142" s="244"/>
      <c r="C142" s="245"/>
      <c r="D142" s="235" t="s">
        <v>307</v>
      </c>
      <c r="E142" s="246" t="s">
        <v>21</v>
      </c>
      <c r="F142" s="247" t="s">
        <v>2938</v>
      </c>
      <c r="G142" s="245"/>
      <c r="H142" s="248">
        <v>9.4399999999999995</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307</v>
      </c>
      <c r="AU142" s="254" t="s">
        <v>81</v>
      </c>
      <c r="AV142" s="14" t="s">
        <v>81</v>
      </c>
      <c r="AW142" s="14" t="s">
        <v>33</v>
      </c>
      <c r="AX142" s="14" t="s">
        <v>72</v>
      </c>
      <c r="AY142" s="254" t="s">
        <v>295</v>
      </c>
    </row>
    <row r="143" s="13" customFormat="1">
      <c r="A143" s="13"/>
      <c r="B143" s="233"/>
      <c r="C143" s="234"/>
      <c r="D143" s="235" t="s">
        <v>307</v>
      </c>
      <c r="E143" s="236" t="s">
        <v>21</v>
      </c>
      <c r="F143" s="237" t="s">
        <v>2383</v>
      </c>
      <c r="G143" s="234"/>
      <c r="H143" s="236" t="s">
        <v>21</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307</v>
      </c>
      <c r="AU143" s="243" t="s">
        <v>81</v>
      </c>
      <c r="AV143" s="13" t="s">
        <v>79</v>
      </c>
      <c r="AW143" s="13" t="s">
        <v>33</v>
      </c>
      <c r="AX143" s="13" t="s">
        <v>72</v>
      </c>
      <c r="AY143" s="243" t="s">
        <v>295</v>
      </c>
    </row>
    <row r="144" s="14" customFormat="1">
      <c r="A144" s="14"/>
      <c r="B144" s="244"/>
      <c r="C144" s="245"/>
      <c r="D144" s="235" t="s">
        <v>307</v>
      </c>
      <c r="E144" s="246" t="s">
        <v>21</v>
      </c>
      <c r="F144" s="247" t="s">
        <v>2384</v>
      </c>
      <c r="G144" s="245"/>
      <c r="H144" s="248">
        <v>31.027000000000001</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307</v>
      </c>
      <c r="AU144" s="254" t="s">
        <v>81</v>
      </c>
      <c r="AV144" s="14" t="s">
        <v>81</v>
      </c>
      <c r="AW144" s="14" t="s">
        <v>33</v>
      </c>
      <c r="AX144" s="14" t="s">
        <v>72</v>
      </c>
      <c r="AY144" s="254" t="s">
        <v>295</v>
      </c>
    </row>
    <row r="145" s="14" customFormat="1">
      <c r="A145" s="14"/>
      <c r="B145" s="244"/>
      <c r="C145" s="245"/>
      <c r="D145" s="235" t="s">
        <v>307</v>
      </c>
      <c r="E145" s="246" t="s">
        <v>21</v>
      </c>
      <c r="F145" s="247" t="s">
        <v>2541</v>
      </c>
      <c r="G145" s="245"/>
      <c r="H145" s="248">
        <v>0.72499999999999998</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307</v>
      </c>
      <c r="AU145" s="254" t="s">
        <v>81</v>
      </c>
      <c r="AV145" s="14" t="s">
        <v>81</v>
      </c>
      <c r="AW145" s="14" t="s">
        <v>33</v>
      </c>
      <c r="AX145" s="14" t="s">
        <v>72</v>
      </c>
      <c r="AY145" s="254" t="s">
        <v>295</v>
      </c>
    </row>
    <row r="146" s="15" customFormat="1">
      <c r="A146" s="15"/>
      <c r="B146" s="255"/>
      <c r="C146" s="256"/>
      <c r="D146" s="235" t="s">
        <v>307</v>
      </c>
      <c r="E146" s="257" t="s">
        <v>21</v>
      </c>
      <c r="F146" s="258" t="s">
        <v>312</v>
      </c>
      <c r="G146" s="256"/>
      <c r="H146" s="259">
        <v>41.192</v>
      </c>
      <c r="I146" s="260"/>
      <c r="J146" s="256"/>
      <c r="K146" s="256"/>
      <c r="L146" s="261"/>
      <c r="M146" s="262"/>
      <c r="N146" s="263"/>
      <c r="O146" s="263"/>
      <c r="P146" s="263"/>
      <c r="Q146" s="263"/>
      <c r="R146" s="263"/>
      <c r="S146" s="263"/>
      <c r="T146" s="264"/>
      <c r="U146" s="15"/>
      <c r="V146" s="15"/>
      <c r="W146" s="15"/>
      <c r="X146" s="15"/>
      <c r="Y146" s="15"/>
      <c r="Z146" s="15"/>
      <c r="AA146" s="15"/>
      <c r="AB146" s="15"/>
      <c r="AC146" s="15"/>
      <c r="AD146" s="15"/>
      <c r="AE146" s="15"/>
      <c r="AT146" s="265" t="s">
        <v>307</v>
      </c>
      <c r="AU146" s="265" t="s">
        <v>81</v>
      </c>
      <c r="AV146" s="15" t="s">
        <v>303</v>
      </c>
      <c r="AW146" s="15" t="s">
        <v>33</v>
      </c>
      <c r="AX146" s="15" t="s">
        <v>79</v>
      </c>
      <c r="AY146" s="265" t="s">
        <v>295</v>
      </c>
    </row>
    <row r="147" s="2" customFormat="1" ht="37.8" customHeight="1">
      <c r="A147" s="40"/>
      <c r="B147" s="41"/>
      <c r="C147" s="215" t="s">
        <v>351</v>
      </c>
      <c r="D147" s="215" t="s">
        <v>298</v>
      </c>
      <c r="E147" s="216" t="s">
        <v>1239</v>
      </c>
      <c r="F147" s="217" t="s">
        <v>1240</v>
      </c>
      <c r="G147" s="218" t="s">
        <v>301</v>
      </c>
      <c r="H147" s="219">
        <v>3.8999999999999999</v>
      </c>
      <c r="I147" s="220"/>
      <c r="J147" s="221">
        <f>ROUND(I147*H147,2)</f>
        <v>0</v>
      </c>
      <c r="K147" s="217" t="s">
        <v>302</v>
      </c>
      <c r="L147" s="46"/>
      <c r="M147" s="222" t="s">
        <v>21</v>
      </c>
      <c r="N147" s="223" t="s">
        <v>43</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303</v>
      </c>
      <c r="AT147" s="226" t="s">
        <v>298</v>
      </c>
      <c r="AU147" s="226" t="s">
        <v>81</v>
      </c>
      <c r="AY147" s="19" t="s">
        <v>295</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303</v>
      </c>
      <c r="BM147" s="226" t="s">
        <v>2939</v>
      </c>
    </row>
    <row r="148" s="2" customFormat="1">
      <c r="A148" s="40"/>
      <c r="B148" s="41"/>
      <c r="C148" s="42"/>
      <c r="D148" s="228" t="s">
        <v>305</v>
      </c>
      <c r="E148" s="42"/>
      <c r="F148" s="229" t="s">
        <v>1242</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305</v>
      </c>
      <c r="AU148" s="19" t="s">
        <v>81</v>
      </c>
    </row>
    <row r="149" s="14" customFormat="1">
      <c r="A149" s="14"/>
      <c r="B149" s="244"/>
      <c r="C149" s="245"/>
      <c r="D149" s="235" t="s">
        <v>307</v>
      </c>
      <c r="E149" s="246" t="s">
        <v>21</v>
      </c>
      <c r="F149" s="247" t="s">
        <v>2387</v>
      </c>
      <c r="G149" s="245"/>
      <c r="H149" s="248">
        <v>2.25</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307</v>
      </c>
      <c r="AU149" s="254" t="s">
        <v>81</v>
      </c>
      <c r="AV149" s="14" t="s">
        <v>81</v>
      </c>
      <c r="AW149" s="14" t="s">
        <v>33</v>
      </c>
      <c r="AX149" s="14" t="s">
        <v>72</v>
      </c>
      <c r="AY149" s="254" t="s">
        <v>295</v>
      </c>
    </row>
    <row r="150" s="14" customFormat="1">
      <c r="A150" s="14"/>
      <c r="B150" s="244"/>
      <c r="C150" s="245"/>
      <c r="D150" s="235" t="s">
        <v>307</v>
      </c>
      <c r="E150" s="246" t="s">
        <v>21</v>
      </c>
      <c r="F150" s="247" t="s">
        <v>2388</v>
      </c>
      <c r="G150" s="245"/>
      <c r="H150" s="248">
        <v>1.6499999999999999</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307</v>
      </c>
      <c r="AU150" s="254" t="s">
        <v>81</v>
      </c>
      <c r="AV150" s="14" t="s">
        <v>81</v>
      </c>
      <c r="AW150" s="14" t="s">
        <v>33</v>
      </c>
      <c r="AX150" s="14" t="s">
        <v>72</v>
      </c>
      <c r="AY150" s="254" t="s">
        <v>295</v>
      </c>
    </row>
    <row r="151" s="15" customFormat="1">
      <c r="A151" s="15"/>
      <c r="B151" s="255"/>
      <c r="C151" s="256"/>
      <c r="D151" s="235" t="s">
        <v>307</v>
      </c>
      <c r="E151" s="257" t="s">
        <v>21</v>
      </c>
      <c r="F151" s="258" t="s">
        <v>312</v>
      </c>
      <c r="G151" s="256"/>
      <c r="H151" s="259">
        <v>3.8999999999999999</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307</v>
      </c>
      <c r="AU151" s="265" t="s">
        <v>81</v>
      </c>
      <c r="AV151" s="15" t="s">
        <v>303</v>
      </c>
      <c r="AW151" s="15" t="s">
        <v>33</v>
      </c>
      <c r="AX151" s="15" t="s">
        <v>79</v>
      </c>
      <c r="AY151" s="265" t="s">
        <v>295</v>
      </c>
    </row>
    <row r="152" s="2" customFormat="1" ht="33" customHeight="1">
      <c r="A152" s="40"/>
      <c r="B152" s="41"/>
      <c r="C152" s="215" t="s">
        <v>296</v>
      </c>
      <c r="D152" s="215" t="s">
        <v>298</v>
      </c>
      <c r="E152" s="216" t="s">
        <v>1244</v>
      </c>
      <c r="F152" s="217" t="s">
        <v>1245</v>
      </c>
      <c r="G152" s="218" t="s">
        <v>315</v>
      </c>
      <c r="H152" s="219">
        <v>1.0409999999999999</v>
      </c>
      <c r="I152" s="220"/>
      <c r="J152" s="221">
        <f>ROUND(I152*H152,2)</f>
        <v>0</v>
      </c>
      <c r="K152" s="217" t="s">
        <v>302</v>
      </c>
      <c r="L152" s="46"/>
      <c r="M152" s="222" t="s">
        <v>21</v>
      </c>
      <c r="N152" s="223" t="s">
        <v>43</v>
      </c>
      <c r="O152" s="86"/>
      <c r="P152" s="224">
        <f>O152*H152</f>
        <v>0</v>
      </c>
      <c r="Q152" s="224">
        <v>2.3010199999999998</v>
      </c>
      <c r="R152" s="224">
        <f>Q152*H152</f>
        <v>2.3953618199999998</v>
      </c>
      <c r="S152" s="224">
        <v>0</v>
      </c>
      <c r="T152" s="225">
        <f>S152*H152</f>
        <v>0</v>
      </c>
      <c r="U152" s="40"/>
      <c r="V152" s="40"/>
      <c r="W152" s="40"/>
      <c r="X152" s="40"/>
      <c r="Y152" s="40"/>
      <c r="Z152" s="40"/>
      <c r="AA152" s="40"/>
      <c r="AB152" s="40"/>
      <c r="AC152" s="40"/>
      <c r="AD152" s="40"/>
      <c r="AE152" s="40"/>
      <c r="AR152" s="226" t="s">
        <v>303</v>
      </c>
      <c r="AT152" s="226" t="s">
        <v>298</v>
      </c>
      <c r="AU152" s="226" t="s">
        <v>81</v>
      </c>
      <c r="AY152" s="19" t="s">
        <v>295</v>
      </c>
      <c r="BE152" s="227">
        <f>IF(N152="základní",J152,0)</f>
        <v>0</v>
      </c>
      <c r="BF152" s="227">
        <f>IF(N152="snížená",J152,0)</f>
        <v>0</v>
      </c>
      <c r="BG152" s="227">
        <f>IF(N152="zákl. přenesená",J152,0)</f>
        <v>0</v>
      </c>
      <c r="BH152" s="227">
        <f>IF(N152="sníž. přenesená",J152,0)</f>
        <v>0</v>
      </c>
      <c r="BI152" s="227">
        <f>IF(N152="nulová",J152,0)</f>
        <v>0</v>
      </c>
      <c r="BJ152" s="19" t="s">
        <v>79</v>
      </c>
      <c r="BK152" s="227">
        <f>ROUND(I152*H152,2)</f>
        <v>0</v>
      </c>
      <c r="BL152" s="19" t="s">
        <v>303</v>
      </c>
      <c r="BM152" s="226" t="s">
        <v>2940</v>
      </c>
    </row>
    <row r="153" s="2" customFormat="1">
      <c r="A153" s="40"/>
      <c r="B153" s="41"/>
      <c r="C153" s="42"/>
      <c r="D153" s="228" t="s">
        <v>305</v>
      </c>
      <c r="E153" s="42"/>
      <c r="F153" s="229" t="s">
        <v>1247</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305</v>
      </c>
      <c r="AU153" s="19" t="s">
        <v>81</v>
      </c>
    </row>
    <row r="154" s="13" customFormat="1">
      <c r="A154" s="13"/>
      <c r="B154" s="233"/>
      <c r="C154" s="234"/>
      <c r="D154" s="235" t="s">
        <v>307</v>
      </c>
      <c r="E154" s="236" t="s">
        <v>21</v>
      </c>
      <c r="F154" s="237" t="s">
        <v>2390</v>
      </c>
      <c r="G154" s="234"/>
      <c r="H154" s="236" t="s">
        <v>21</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307</v>
      </c>
      <c r="AU154" s="243" t="s">
        <v>81</v>
      </c>
      <c r="AV154" s="13" t="s">
        <v>79</v>
      </c>
      <c r="AW154" s="13" t="s">
        <v>33</v>
      </c>
      <c r="AX154" s="13" t="s">
        <v>72</v>
      </c>
      <c r="AY154" s="243" t="s">
        <v>295</v>
      </c>
    </row>
    <row r="155" s="14" customFormat="1">
      <c r="A155" s="14"/>
      <c r="B155" s="244"/>
      <c r="C155" s="245"/>
      <c r="D155" s="235" t="s">
        <v>307</v>
      </c>
      <c r="E155" s="246" t="s">
        <v>21</v>
      </c>
      <c r="F155" s="247" t="s">
        <v>2391</v>
      </c>
      <c r="G155" s="245"/>
      <c r="H155" s="248">
        <v>0.63500000000000001</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307</v>
      </c>
      <c r="AU155" s="254" t="s">
        <v>81</v>
      </c>
      <c r="AV155" s="14" t="s">
        <v>81</v>
      </c>
      <c r="AW155" s="14" t="s">
        <v>33</v>
      </c>
      <c r="AX155" s="14" t="s">
        <v>72</v>
      </c>
      <c r="AY155" s="254" t="s">
        <v>295</v>
      </c>
    </row>
    <row r="156" s="16" customFormat="1">
      <c r="A156" s="16"/>
      <c r="B156" s="270"/>
      <c r="C156" s="271"/>
      <c r="D156" s="235" t="s">
        <v>307</v>
      </c>
      <c r="E156" s="272" t="s">
        <v>21</v>
      </c>
      <c r="F156" s="273" t="s">
        <v>433</v>
      </c>
      <c r="G156" s="271"/>
      <c r="H156" s="274">
        <v>0.63500000000000001</v>
      </c>
      <c r="I156" s="275"/>
      <c r="J156" s="271"/>
      <c r="K156" s="271"/>
      <c r="L156" s="276"/>
      <c r="M156" s="277"/>
      <c r="N156" s="278"/>
      <c r="O156" s="278"/>
      <c r="P156" s="278"/>
      <c r="Q156" s="278"/>
      <c r="R156" s="278"/>
      <c r="S156" s="278"/>
      <c r="T156" s="279"/>
      <c r="U156" s="16"/>
      <c r="V156" s="16"/>
      <c r="W156" s="16"/>
      <c r="X156" s="16"/>
      <c r="Y156" s="16"/>
      <c r="Z156" s="16"/>
      <c r="AA156" s="16"/>
      <c r="AB156" s="16"/>
      <c r="AC156" s="16"/>
      <c r="AD156" s="16"/>
      <c r="AE156" s="16"/>
      <c r="AT156" s="280" t="s">
        <v>307</v>
      </c>
      <c r="AU156" s="280" t="s">
        <v>81</v>
      </c>
      <c r="AV156" s="16" t="s">
        <v>92</v>
      </c>
      <c r="AW156" s="16" t="s">
        <v>33</v>
      </c>
      <c r="AX156" s="16" t="s">
        <v>72</v>
      </c>
      <c r="AY156" s="280" t="s">
        <v>295</v>
      </c>
    </row>
    <row r="157" s="14" customFormat="1">
      <c r="A157" s="14"/>
      <c r="B157" s="244"/>
      <c r="C157" s="245"/>
      <c r="D157" s="235" t="s">
        <v>307</v>
      </c>
      <c r="E157" s="246" t="s">
        <v>21</v>
      </c>
      <c r="F157" s="247" t="s">
        <v>2545</v>
      </c>
      <c r="G157" s="245"/>
      <c r="H157" s="248">
        <v>0.161</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307</v>
      </c>
      <c r="AU157" s="254" t="s">
        <v>81</v>
      </c>
      <c r="AV157" s="14" t="s">
        <v>81</v>
      </c>
      <c r="AW157" s="14" t="s">
        <v>33</v>
      </c>
      <c r="AX157" s="14" t="s">
        <v>72</v>
      </c>
      <c r="AY157" s="254" t="s">
        <v>295</v>
      </c>
    </row>
    <row r="158" s="14" customFormat="1">
      <c r="A158" s="14"/>
      <c r="B158" s="244"/>
      <c r="C158" s="245"/>
      <c r="D158" s="235" t="s">
        <v>307</v>
      </c>
      <c r="E158" s="246" t="s">
        <v>21</v>
      </c>
      <c r="F158" s="247" t="s">
        <v>2393</v>
      </c>
      <c r="G158" s="245"/>
      <c r="H158" s="248">
        <v>0.245</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307</v>
      </c>
      <c r="AU158" s="254" t="s">
        <v>81</v>
      </c>
      <c r="AV158" s="14" t="s">
        <v>81</v>
      </c>
      <c r="AW158" s="14" t="s">
        <v>33</v>
      </c>
      <c r="AX158" s="14" t="s">
        <v>72</v>
      </c>
      <c r="AY158" s="254" t="s">
        <v>295</v>
      </c>
    </row>
    <row r="159" s="16" customFormat="1">
      <c r="A159" s="16"/>
      <c r="B159" s="270"/>
      <c r="C159" s="271"/>
      <c r="D159" s="235" t="s">
        <v>307</v>
      </c>
      <c r="E159" s="272" t="s">
        <v>21</v>
      </c>
      <c r="F159" s="273" t="s">
        <v>433</v>
      </c>
      <c r="G159" s="271"/>
      <c r="H159" s="274">
        <v>0.40600000000000003</v>
      </c>
      <c r="I159" s="275"/>
      <c r="J159" s="271"/>
      <c r="K159" s="271"/>
      <c r="L159" s="276"/>
      <c r="M159" s="277"/>
      <c r="N159" s="278"/>
      <c r="O159" s="278"/>
      <c r="P159" s="278"/>
      <c r="Q159" s="278"/>
      <c r="R159" s="278"/>
      <c r="S159" s="278"/>
      <c r="T159" s="279"/>
      <c r="U159" s="16"/>
      <c r="V159" s="16"/>
      <c r="W159" s="16"/>
      <c r="X159" s="16"/>
      <c r="Y159" s="16"/>
      <c r="Z159" s="16"/>
      <c r="AA159" s="16"/>
      <c r="AB159" s="16"/>
      <c r="AC159" s="16"/>
      <c r="AD159" s="16"/>
      <c r="AE159" s="16"/>
      <c r="AT159" s="280" t="s">
        <v>307</v>
      </c>
      <c r="AU159" s="280" t="s">
        <v>81</v>
      </c>
      <c r="AV159" s="16" t="s">
        <v>92</v>
      </c>
      <c r="AW159" s="16" t="s">
        <v>33</v>
      </c>
      <c r="AX159" s="16" t="s">
        <v>72</v>
      </c>
      <c r="AY159" s="280" t="s">
        <v>295</v>
      </c>
    </row>
    <row r="160" s="15" customFormat="1">
      <c r="A160" s="15"/>
      <c r="B160" s="255"/>
      <c r="C160" s="256"/>
      <c r="D160" s="235" t="s">
        <v>307</v>
      </c>
      <c r="E160" s="257" t="s">
        <v>21</v>
      </c>
      <c r="F160" s="258" t="s">
        <v>312</v>
      </c>
      <c r="G160" s="256"/>
      <c r="H160" s="259">
        <v>1.0409999999999999</v>
      </c>
      <c r="I160" s="260"/>
      <c r="J160" s="256"/>
      <c r="K160" s="256"/>
      <c r="L160" s="261"/>
      <c r="M160" s="262"/>
      <c r="N160" s="263"/>
      <c r="O160" s="263"/>
      <c r="P160" s="263"/>
      <c r="Q160" s="263"/>
      <c r="R160" s="263"/>
      <c r="S160" s="263"/>
      <c r="T160" s="264"/>
      <c r="U160" s="15"/>
      <c r="V160" s="15"/>
      <c r="W160" s="15"/>
      <c r="X160" s="15"/>
      <c r="Y160" s="15"/>
      <c r="Z160" s="15"/>
      <c r="AA160" s="15"/>
      <c r="AB160" s="15"/>
      <c r="AC160" s="15"/>
      <c r="AD160" s="15"/>
      <c r="AE160" s="15"/>
      <c r="AT160" s="265" t="s">
        <v>307</v>
      </c>
      <c r="AU160" s="265" t="s">
        <v>81</v>
      </c>
      <c r="AV160" s="15" t="s">
        <v>303</v>
      </c>
      <c r="AW160" s="15" t="s">
        <v>33</v>
      </c>
      <c r="AX160" s="15" t="s">
        <v>79</v>
      </c>
      <c r="AY160" s="265" t="s">
        <v>295</v>
      </c>
    </row>
    <row r="161" s="2" customFormat="1" ht="33" customHeight="1">
      <c r="A161" s="40"/>
      <c r="B161" s="41"/>
      <c r="C161" s="215" t="s">
        <v>361</v>
      </c>
      <c r="D161" s="215" t="s">
        <v>298</v>
      </c>
      <c r="E161" s="216" t="s">
        <v>1250</v>
      </c>
      <c r="F161" s="217" t="s">
        <v>1251</v>
      </c>
      <c r="G161" s="218" t="s">
        <v>315</v>
      </c>
      <c r="H161" s="219">
        <v>1.0409999999999999</v>
      </c>
      <c r="I161" s="220"/>
      <c r="J161" s="221">
        <f>ROUND(I161*H161,2)</f>
        <v>0</v>
      </c>
      <c r="K161" s="217" t="s">
        <v>302</v>
      </c>
      <c r="L161" s="46"/>
      <c r="M161" s="222" t="s">
        <v>21</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303</v>
      </c>
      <c r="AT161" s="226" t="s">
        <v>298</v>
      </c>
      <c r="AU161" s="226" t="s">
        <v>81</v>
      </c>
      <c r="AY161" s="19" t="s">
        <v>295</v>
      </c>
      <c r="BE161" s="227">
        <f>IF(N161="základní",J161,0)</f>
        <v>0</v>
      </c>
      <c r="BF161" s="227">
        <f>IF(N161="snížená",J161,0)</f>
        <v>0</v>
      </c>
      <c r="BG161" s="227">
        <f>IF(N161="zákl. přenesená",J161,0)</f>
        <v>0</v>
      </c>
      <c r="BH161" s="227">
        <f>IF(N161="sníž. přenesená",J161,0)</f>
        <v>0</v>
      </c>
      <c r="BI161" s="227">
        <f>IF(N161="nulová",J161,0)</f>
        <v>0</v>
      </c>
      <c r="BJ161" s="19" t="s">
        <v>79</v>
      </c>
      <c r="BK161" s="227">
        <f>ROUND(I161*H161,2)</f>
        <v>0</v>
      </c>
      <c r="BL161" s="19" t="s">
        <v>303</v>
      </c>
      <c r="BM161" s="226" t="s">
        <v>2941</v>
      </c>
    </row>
    <row r="162" s="2" customFormat="1">
      <c r="A162" s="40"/>
      <c r="B162" s="41"/>
      <c r="C162" s="42"/>
      <c r="D162" s="228" t="s">
        <v>305</v>
      </c>
      <c r="E162" s="42"/>
      <c r="F162" s="229" t="s">
        <v>1253</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305</v>
      </c>
      <c r="AU162" s="19" t="s">
        <v>81</v>
      </c>
    </row>
    <row r="163" s="2" customFormat="1" ht="21.75" customHeight="1">
      <c r="A163" s="40"/>
      <c r="B163" s="41"/>
      <c r="C163" s="215" t="s">
        <v>370</v>
      </c>
      <c r="D163" s="215" t="s">
        <v>298</v>
      </c>
      <c r="E163" s="216" t="s">
        <v>1254</v>
      </c>
      <c r="F163" s="217" t="s">
        <v>1255</v>
      </c>
      <c r="G163" s="218" t="s">
        <v>348</v>
      </c>
      <c r="H163" s="219">
        <v>0.057000000000000002</v>
      </c>
      <c r="I163" s="220"/>
      <c r="J163" s="221">
        <f>ROUND(I163*H163,2)</f>
        <v>0</v>
      </c>
      <c r="K163" s="217" t="s">
        <v>302</v>
      </c>
      <c r="L163" s="46"/>
      <c r="M163" s="222" t="s">
        <v>21</v>
      </c>
      <c r="N163" s="223" t="s">
        <v>43</v>
      </c>
      <c r="O163" s="86"/>
      <c r="P163" s="224">
        <f>O163*H163</f>
        <v>0</v>
      </c>
      <c r="Q163" s="224">
        <v>1.06277</v>
      </c>
      <c r="R163" s="224">
        <f>Q163*H163</f>
        <v>0.060577890000000002</v>
      </c>
      <c r="S163" s="224">
        <v>0</v>
      </c>
      <c r="T163" s="225">
        <f>S163*H163</f>
        <v>0</v>
      </c>
      <c r="U163" s="40"/>
      <c r="V163" s="40"/>
      <c r="W163" s="40"/>
      <c r="X163" s="40"/>
      <c r="Y163" s="40"/>
      <c r="Z163" s="40"/>
      <c r="AA163" s="40"/>
      <c r="AB163" s="40"/>
      <c r="AC163" s="40"/>
      <c r="AD163" s="40"/>
      <c r="AE163" s="40"/>
      <c r="AR163" s="226" t="s">
        <v>303</v>
      </c>
      <c r="AT163" s="226" t="s">
        <v>298</v>
      </c>
      <c r="AU163" s="226" t="s">
        <v>81</v>
      </c>
      <c r="AY163" s="19" t="s">
        <v>295</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303</v>
      </c>
      <c r="BM163" s="226" t="s">
        <v>2942</v>
      </c>
    </row>
    <row r="164" s="2" customFormat="1">
      <c r="A164" s="40"/>
      <c r="B164" s="41"/>
      <c r="C164" s="42"/>
      <c r="D164" s="228" t="s">
        <v>305</v>
      </c>
      <c r="E164" s="42"/>
      <c r="F164" s="229" t="s">
        <v>1257</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305</v>
      </c>
      <c r="AU164" s="19" t="s">
        <v>81</v>
      </c>
    </row>
    <row r="165" s="13" customFormat="1">
      <c r="A165" s="13"/>
      <c r="B165" s="233"/>
      <c r="C165" s="234"/>
      <c r="D165" s="235" t="s">
        <v>307</v>
      </c>
      <c r="E165" s="236" t="s">
        <v>21</v>
      </c>
      <c r="F165" s="237" t="s">
        <v>2390</v>
      </c>
      <c r="G165" s="234"/>
      <c r="H165" s="236" t="s">
        <v>21</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307</v>
      </c>
      <c r="AU165" s="243" t="s">
        <v>81</v>
      </c>
      <c r="AV165" s="13" t="s">
        <v>79</v>
      </c>
      <c r="AW165" s="13" t="s">
        <v>33</v>
      </c>
      <c r="AX165" s="13" t="s">
        <v>72</v>
      </c>
      <c r="AY165" s="243" t="s">
        <v>295</v>
      </c>
    </row>
    <row r="166" s="14" customFormat="1">
      <c r="A166" s="14"/>
      <c r="B166" s="244"/>
      <c r="C166" s="245"/>
      <c r="D166" s="235" t="s">
        <v>307</v>
      </c>
      <c r="E166" s="246" t="s">
        <v>21</v>
      </c>
      <c r="F166" s="247" t="s">
        <v>2396</v>
      </c>
      <c r="G166" s="245"/>
      <c r="H166" s="248">
        <v>0.035999999999999997</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307</v>
      </c>
      <c r="AU166" s="254" t="s">
        <v>81</v>
      </c>
      <c r="AV166" s="14" t="s">
        <v>81</v>
      </c>
      <c r="AW166" s="14" t="s">
        <v>33</v>
      </c>
      <c r="AX166" s="14" t="s">
        <v>72</v>
      </c>
      <c r="AY166" s="254" t="s">
        <v>295</v>
      </c>
    </row>
    <row r="167" s="16" customFormat="1">
      <c r="A167" s="16"/>
      <c r="B167" s="270"/>
      <c r="C167" s="271"/>
      <c r="D167" s="235" t="s">
        <v>307</v>
      </c>
      <c r="E167" s="272" t="s">
        <v>21</v>
      </c>
      <c r="F167" s="273" t="s">
        <v>433</v>
      </c>
      <c r="G167" s="271"/>
      <c r="H167" s="274">
        <v>0.035999999999999997</v>
      </c>
      <c r="I167" s="275"/>
      <c r="J167" s="271"/>
      <c r="K167" s="271"/>
      <c r="L167" s="276"/>
      <c r="M167" s="277"/>
      <c r="N167" s="278"/>
      <c r="O167" s="278"/>
      <c r="P167" s="278"/>
      <c r="Q167" s="278"/>
      <c r="R167" s="278"/>
      <c r="S167" s="278"/>
      <c r="T167" s="279"/>
      <c r="U167" s="16"/>
      <c r="V167" s="16"/>
      <c r="W167" s="16"/>
      <c r="X167" s="16"/>
      <c r="Y167" s="16"/>
      <c r="Z167" s="16"/>
      <c r="AA167" s="16"/>
      <c r="AB167" s="16"/>
      <c r="AC167" s="16"/>
      <c r="AD167" s="16"/>
      <c r="AE167" s="16"/>
      <c r="AT167" s="280" t="s">
        <v>307</v>
      </c>
      <c r="AU167" s="280" t="s">
        <v>81</v>
      </c>
      <c r="AV167" s="16" t="s">
        <v>92</v>
      </c>
      <c r="AW167" s="16" t="s">
        <v>33</v>
      </c>
      <c r="AX167" s="16" t="s">
        <v>72</v>
      </c>
      <c r="AY167" s="280" t="s">
        <v>295</v>
      </c>
    </row>
    <row r="168" s="14" customFormat="1">
      <c r="A168" s="14"/>
      <c r="B168" s="244"/>
      <c r="C168" s="245"/>
      <c r="D168" s="235" t="s">
        <v>307</v>
      </c>
      <c r="E168" s="246" t="s">
        <v>21</v>
      </c>
      <c r="F168" s="247" t="s">
        <v>2550</v>
      </c>
      <c r="G168" s="245"/>
      <c r="H168" s="248">
        <v>0.0070000000000000001</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307</v>
      </c>
      <c r="AU168" s="254" t="s">
        <v>81</v>
      </c>
      <c r="AV168" s="14" t="s">
        <v>81</v>
      </c>
      <c r="AW168" s="14" t="s">
        <v>33</v>
      </c>
      <c r="AX168" s="14" t="s">
        <v>72</v>
      </c>
      <c r="AY168" s="254" t="s">
        <v>295</v>
      </c>
    </row>
    <row r="169" s="14" customFormat="1">
      <c r="A169" s="14"/>
      <c r="B169" s="244"/>
      <c r="C169" s="245"/>
      <c r="D169" s="235" t="s">
        <v>307</v>
      </c>
      <c r="E169" s="246" t="s">
        <v>21</v>
      </c>
      <c r="F169" s="247" t="s">
        <v>2398</v>
      </c>
      <c r="G169" s="245"/>
      <c r="H169" s="248">
        <v>0.014</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307</v>
      </c>
      <c r="AU169" s="254" t="s">
        <v>81</v>
      </c>
      <c r="AV169" s="14" t="s">
        <v>81</v>
      </c>
      <c r="AW169" s="14" t="s">
        <v>33</v>
      </c>
      <c r="AX169" s="14" t="s">
        <v>72</v>
      </c>
      <c r="AY169" s="254" t="s">
        <v>295</v>
      </c>
    </row>
    <row r="170" s="16" customFormat="1">
      <c r="A170" s="16"/>
      <c r="B170" s="270"/>
      <c r="C170" s="271"/>
      <c r="D170" s="235" t="s">
        <v>307</v>
      </c>
      <c r="E170" s="272" t="s">
        <v>21</v>
      </c>
      <c r="F170" s="273" t="s">
        <v>433</v>
      </c>
      <c r="G170" s="271"/>
      <c r="H170" s="274">
        <v>0.021000000000000001</v>
      </c>
      <c r="I170" s="275"/>
      <c r="J170" s="271"/>
      <c r="K170" s="271"/>
      <c r="L170" s="276"/>
      <c r="M170" s="277"/>
      <c r="N170" s="278"/>
      <c r="O170" s="278"/>
      <c r="P170" s="278"/>
      <c r="Q170" s="278"/>
      <c r="R170" s="278"/>
      <c r="S170" s="278"/>
      <c r="T170" s="279"/>
      <c r="U170" s="16"/>
      <c r="V170" s="16"/>
      <c r="W170" s="16"/>
      <c r="X170" s="16"/>
      <c r="Y170" s="16"/>
      <c r="Z170" s="16"/>
      <c r="AA170" s="16"/>
      <c r="AB170" s="16"/>
      <c r="AC170" s="16"/>
      <c r="AD170" s="16"/>
      <c r="AE170" s="16"/>
      <c r="AT170" s="280" t="s">
        <v>307</v>
      </c>
      <c r="AU170" s="280" t="s">
        <v>81</v>
      </c>
      <c r="AV170" s="16" t="s">
        <v>92</v>
      </c>
      <c r="AW170" s="16" t="s">
        <v>33</v>
      </c>
      <c r="AX170" s="16" t="s">
        <v>72</v>
      </c>
      <c r="AY170" s="280" t="s">
        <v>295</v>
      </c>
    </row>
    <row r="171" s="15" customFormat="1">
      <c r="A171" s="15"/>
      <c r="B171" s="255"/>
      <c r="C171" s="256"/>
      <c r="D171" s="235" t="s">
        <v>307</v>
      </c>
      <c r="E171" s="257" t="s">
        <v>21</v>
      </c>
      <c r="F171" s="258" t="s">
        <v>312</v>
      </c>
      <c r="G171" s="256"/>
      <c r="H171" s="259">
        <v>0.057000000000000002</v>
      </c>
      <c r="I171" s="260"/>
      <c r="J171" s="256"/>
      <c r="K171" s="256"/>
      <c r="L171" s="261"/>
      <c r="M171" s="262"/>
      <c r="N171" s="263"/>
      <c r="O171" s="263"/>
      <c r="P171" s="263"/>
      <c r="Q171" s="263"/>
      <c r="R171" s="263"/>
      <c r="S171" s="263"/>
      <c r="T171" s="264"/>
      <c r="U171" s="15"/>
      <c r="V171" s="15"/>
      <c r="W171" s="15"/>
      <c r="X171" s="15"/>
      <c r="Y171" s="15"/>
      <c r="Z171" s="15"/>
      <c r="AA171" s="15"/>
      <c r="AB171" s="15"/>
      <c r="AC171" s="15"/>
      <c r="AD171" s="15"/>
      <c r="AE171" s="15"/>
      <c r="AT171" s="265" t="s">
        <v>307</v>
      </c>
      <c r="AU171" s="265" t="s">
        <v>81</v>
      </c>
      <c r="AV171" s="15" t="s">
        <v>303</v>
      </c>
      <c r="AW171" s="15" t="s">
        <v>33</v>
      </c>
      <c r="AX171" s="15" t="s">
        <v>79</v>
      </c>
      <c r="AY171" s="265" t="s">
        <v>295</v>
      </c>
    </row>
    <row r="172" s="2" customFormat="1" ht="37.8" customHeight="1">
      <c r="A172" s="40"/>
      <c r="B172" s="41"/>
      <c r="C172" s="215" t="s">
        <v>382</v>
      </c>
      <c r="D172" s="215" t="s">
        <v>298</v>
      </c>
      <c r="E172" s="216" t="s">
        <v>1260</v>
      </c>
      <c r="F172" s="217" t="s">
        <v>1261</v>
      </c>
      <c r="G172" s="218" t="s">
        <v>328</v>
      </c>
      <c r="H172" s="219">
        <v>15.835000000000001</v>
      </c>
      <c r="I172" s="220"/>
      <c r="J172" s="221">
        <f>ROUND(I172*H172,2)</f>
        <v>0</v>
      </c>
      <c r="K172" s="217" t="s">
        <v>302</v>
      </c>
      <c r="L172" s="46"/>
      <c r="M172" s="222" t="s">
        <v>21</v>
      </c>
      <c r="N172" s="223" t="s">
        <v>43</v>
      </c>
      <c r="O172" s="86"/>
      <c r="P172" s="224">
        <f>O172*H172</f>
        <v>0</v>
      </c>
      <c r="Q172" s="224">
        <v>2.0000000000000002E-05</v>
      </c>
      <c r="R172" s="224">
        <f>Q172*H172</f>
        <v>0.00031670000000000005</v>
      </c>
      <c r="S172" s="224">
        <v>0</v>
      </c>
      <c r="T172" s="225">
        <f>S172*H172</f>
        <v>0</v>
      </c>
      <c r="U172" s="40"/>
      <c r="V172" s="40"/>
      <c r="W172" s="40"/>
      <c r="X172" s="40"/>
      <c r="Y172" s="40"/>
      <c r="Z172" s="40"/>
      <c r="AA172" s="40"/>
      <c r="AB172" s="40"/>
      <c r="AC172" s="40"/>
      <c r="AD172" s="40"/>
      <c r="AE172" s="40"/>
      <c r="AR172" s="226" t="s">
        <v>303</v>
      </c>
      <c r="AT172" s="226" t="s">
        <v>298</v>
      </c>
      <c r="AU172" s="226" t="s">
        <v>81</v>
      </c>
      <c r="AY172" s="19" t="s">
        <v>295</v>
      </c>
      <c r="BE172" s="227">
        <f>IF(N172="základní",J172,0)</f>
        <v>0</v>
      </c>
      <c r="BF172" s="227">
        <f>IF(N172="snížená",J172,0)</f>
        <v>0</v>
      </c>
      <c r="BG172" s="227">
        <f>IF(N172="zákl. přenesená",J172,0)</f>
        <v>0</v>
      </c>
      <c r="BH172" s="227">
        <f>IF(N172="sníž. přenesená",J172,0)</f>
        <v>0</v>
      </c>
      <c r="BI172" s="227">
        <f>IF(N172="nulová",J172,0)</f>
        <v>0</v>
      </c>
      <c r="BJ172" s="19" t="s">
        <v>79</v>
      </c>
      <c r="BK172" s="227">
        <f>ROUND(I172*H172,2)</f>
        <v>0</v>
      </c>
      <c r="BL172" s="19" t="s">
        <v>303</v>
      </c>
      <c r="BM172" s="226" t="s">
        <v>2943</v>
      </c>
    </row>
    <row r="173" s="2" customFormat="1">
      <c r="A173" s="40"/>
      <c r="B173" s="41"/>
      <c r="C173" s="42"/>
      <c r="D173" s="228" t="s">
        <v>305</v>
      </c>
      <c r="E173" s="42"/>
      <c r="F173" s="229" t="s">
        <v>1263</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305</v>
      </c>
      <c r="AU173" s="19" t="s">
        <v>81</v>
      </c>
    </row>
    <row r="174" s="13" customFormat="1">
      <c r="A174" s="13"/>
      <c r="B174" s="233"/>
      <c r="C174" s="234"/>
      <c r="D174" s="235" t="s">
        <v>307</v>
      </c>
      <c r="E174" s="236" t="s">
        <v>21</v>
      </c>
      <c r="F174" s="237" t="s">
        <v>2390</v>
      </c>
      <c r="G174" s="234"/>
      <c r="H174" s="236" t="s">
        <v>21</v>
      </c>
      <c r="I174" s="238"/>
      <c r="J174" s="234"/>
      <c r="K174" s="234"/>
      <c r="L174" s="239"/>
      <c r="M174" s="240"/>
      <c r="N174" s="241"/>
      <c r="O174" s="241"/>
      <c r="P174" s="241"/>
      <c r="Q174" s="241"/>
      <c r="R174" s="241"/>
      <c r="S174" s="241"/>
      <c r="T174" s="242"/>
      <c r="U174" s="13"/>
      <c r="V174" s="13"/>
      <c r="W174" s="13"/>
      <c r="X174" s="13"/>
      <c r="Y174" s="13"/>
      <c r="Z174" s="13"/>
      <c r="AA174" s="13"/>
      <c r="AB174" s="13"/>
      <c r="AC174" s="13"/>
      <c r="AD174" s="13"/>
      <c r="AE174" s="13"/>
      <c r="AT174" s="243" t="s">
        <v>307</v>
      </c>
      <c r="AU174" s="243" t="s">
        <v>81</v>
      </c>
      <c r="AV174" s="13" t="s">
        <v>79</v>
      </c>
      <c r="AW174" s="13" t="s">
        <v>33</v>
      </c>
      <c r="AX174" s="13" t="s">
        <v>72</v>
      </c>
      <c r="AY174" s="243" t="s">
        <v>295</v>
      </c>
    </row>
    <row r="175" s="14" customFormat="1">
      <c r="A175" s="14"/>
      <c r="B175" s="244"/>
      <c r="C175" s="245"/>
      <c r="D175" s="235" t="s">
        <v>307</v>
      </c>
      <c r="E175" s="246" t="s">
        <v>21</v>
      </c>
      <c r="F175" s="247" t="s">
        <v>2400</v>
      </c>
      <c r="G175" s="245"/>
      <c r="H175" s="248">
        <v>9.5259999999999998</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307</v>
      </c>
      <c r="AU175" s="254" t="s">
        <v>81</v>
      </c>
      <c r="AV175" s="14" t="s">
        <v>81</v>
      </c>
      <c r="AW175" s="14" t="s">
        <v>33</v>
      </c>
      <c r="AX175" s="14" t="s">
        <v>72</v>
      </c>
      <c r="AY175" s="254" t="s">
        <v>295</v>
      </c>
    </row>
    <row r="176" s="16" customFormat="1">
      <c r="A176" s="16"/>
      <c r="B176" s="270"/>
      <c r="C176" s="271"/>
      <c r="D176" s="235" t="s">
        <v>307</v>
      </c>
      <c r="E176" s="272" t="s">
        <v>21</v>
      </c>
      <c r="F176" s="273" t="s">
        <v>433</v>
      </c>
      <c r="G176" s="271"/>
      <c r="H176" s="274">
        <v>9.5259999999999998</v>
      </c>
      <c r="I176" s="275"/>
      <c r="J176" s="271"/>
      <c r="K176" s="271"/>
      <c r="L176" s="276"/>
      <c r="M176" s="277"/>
      <c r="N176" s="278"/>
      <c r="O176" s="278"/>
      <c r="P176" s="278"/>
      <c r="Q176" s="278"/>
      <c r="R176" s="278"/>
      <c r="S176" s="278"/>
      <c r="T176" s="279"/>
      <c r="U176" s="16"/>
      <c r="V176" s="16"/>
      <c r="W176" s="16"/>
      <c r="X176" s="16"/>
      <c r="Y176" s="16"/>
      <c r="Z176" s="16"/>
      <c r="AA176" s="16"/>
      <c r="AB176" s="16"/>
      <c r="AC176" s="16"/>
      <c r="AD176" s="16"/>
      <c r="AE176" s="16"/>
      <c r="AT176" s="280" t="s">
        <v>307</v>
      </c>
      <c r="AU176" s="280" t="s">
        <v>81</v>
      </c>
      <c r="AV176" s="16" t="s">
        <v>92</v>
      </c>
      <c r="AW176" s="16" t="s">
        <v>33</v>
      </c>
      <c r="AX176" s="16" t="s">
        <v>72</v>
      </c>
      <c r="AY176" s="280" t="s">
        <v>295</v>
      </c>
    </row>
    <row r="177" s="14" customFormat="1">
      <c r="A177" s="14"/>
      <c r="B177" s="244"/>
      <c r="C177" s="245"/>
      <c r="D177" s="235" t="s">
        <v>307</v>
      </c>
      <c r="E177" s="246" t="s">
        <v>21</v>
      </c>
      <c r="F177" s="247" t="s">
        <v>2554</v>
      </c>
      <c r="G177" s="245"/>
      <c r="H177" s="248">
        <v>2.6280000000000001</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307</v>
      </c>
      <c r="AU177" s="254" t="s">
        <v>81</v>
      </c>
      <c r="AV177" s="14" t="s">
        <v>81</v>
      </c>
      <c r="AW177" s="14" t="s">
        <v>33</v>
      </c>
      <c r="AX177" s="14" t="s">
        <v>72</v>
      </c>
      <c r="AY177" s="254" t="s">
        <v>295</v>
      </c>
    </row>
    <row r="178" s="14" customFormat="1">
      <c r="A178" s="14"/>
      <c r="B178" s="244"/>
      <c r="C178" s="245"/>
      <c r="D178" s="235" t="s">
        <v>307</v>
      </c>
      <c r="E178" s="246" t="s">
        <v>21</v>
      </c>
      <c r="F178" s="247" t="s">
        <v>2402</v>
      </c>
      <c r="G178" s="245"/>
      <c r="H178" s="248">
        <v>3.681</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307</v>
      </c>
      <c r="AU178" s="254" t="s">
        <v>81</v>
      </c>
      <c r="AV178" s="14" t="s">
        <v>81</v>
      </c>
      <c r="AW178" s="14" t="s">
        <v>33</v>
      </c>
      <c r="AX178" s="14" t="s">
        <v>72</v>
      </c>
      <c r="AY178" s="254" t="s">
        <v>295</v>
      </c>
    </row>
    <row r="179" s="16" customFormat="1">
      <c r="A179" s="16"/>
      <c r="B179" s="270"/>
      <c r="C179" s="271"/>
      <c r="D179" s="235" t="s">
        <v>307</v>
      </c>
      <c r="E179" s="272" t="s">
        <v>21</v>
      </c>
      <c r="F179" s="273" t="s">
        <v>433</v>
      </c>
      <c r="G179" s="271"/>
      <c r="H179" s="274">
        <v>6.3090000000000002</v>
      </c>
      <c r="I179" s="275"/>
      <c r="J179" s="271"/>
      <c r="K179" s="271"/>
      <c r="L179" s="276"/>
      <c r="M179" s="277"/>
      <c r="N179" s="278"/>
      <c r="O179" s="278"/>
      <c r="P179" s="278"/>
      <c r="Q179" s="278"/>
      <c r="R179" s="278"/>
      <c r="S179" s="278"/>
      <c r="T179" s="279"/>
      <c r="U179" s="16"/>
      <c r="V179" s="16"/>
      <c r="W179" s="16"/>
      <c r="X179" s="16"/>
      <c r="Y179" s="16"/>
      <c r="Z179" s="16"/>
      <c r="AA179" s="16"/>
      <c r="AB179" s="16"/>
      <c r="AC179" s="16"/>
      <c r="AD179" s="16"/>
      <c r="AE179" s="16"/>
      <c r="AT179" s="280" t="s">
        <v>307</v>
      </c>
      <c r="AU179" s="280" t="s">
        <v>81</v>
      </c>
      <c r="AV179" s="16" t="s">
        <v>92</v>
      </c>
      <c r="AW179" s="16" t="s">
        <v>33</v>
      </c>
      <c r="AX179" s="16" t="s">
        <v>72</v>
      </c>
      <c r="AY179" s="280" t="s">
        <v>295</v>
      </c>
    </row>
    <row r="180" s="15" customFormat="1">
      <c r="A180" s="15"/>
      <c r="B180" s="255"/>
      <c r="C180" s="256"/>
      <c r="D180" s="235" t="s">
        <v>307</v>
      </c>
      <c r="E180" s="257" t="s">
        <v>21</v>
      </c>
      <c r="F180" s="258" t="s">
        <v>312</v>
      </c>
      <c r="G180" s="256"/>
      <c r="H180" s="259">
        <v>15.835000000000001</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307</v>
      </c>
      <c r="AU180" s="265" t="s">
        <v>81</v>
      </c>
      <c r="AV180" s="15" t="s">
        <v>303</v>
      </c>
      <c r="AW180" s="15" t="s">
        <v>33</v>
      </c>
      <c r="AX180" s="15" t="s">
        <v>79</v>
      </c>
      <c r="AY180" s="265" t="s">
        <v>295</v>
      </c>
    </row>
    <row r="181" s="2" customFormat="1" ht="37.8" customHeight="1">
      <c r="A181" s="40"/>
      <c r="B181" s="41"/>
      <c r="C181" s="215" t="s">
        <v>393</v>
      </c>
      <c r="D181" s="215" t="s">
        <v>298</v>
      </c>
      <c r="E181" s="216" t="s">
        <v>1266</v>
      </c>
      <c r="F181" s="217" t="s">
        <v>1267</v>
      </c>
      <c r="G181" s="218" t="s">
        <v>459</v>
      </c>
      <c r="H181" s="219">
        <v>1</v>
      </c>
      <c r="I181" s="220"/>
      <c r="J181" s="221">
        <f>ROUND(I181*H181,2)</f>
        <v>0</v>
      </c>
      <c r="K181" s="217" t="s">
        <v>302</v>
      </c>
      <c r="L181" s="46"/>
      <c r="M181" s="222" t="s">
        <v>21</v>
      </c>
      <c r="N181" s="223" t="s">
        <v>43</v>
      </c>
      <c r="O181" s="86"/>
      <c r="P181" s="224">
        <f>O181*H181</f>
        <v>0</v>
      </c>
      <c r="Q181" s="224">
        <v>0.04684</v>
      </c>
      <c r="R181" s="224">
        <f>Q181*H181</f>
        <v>0.04684</v>
      </c>
      <c r="S181" s="224">
        <v>0</v>
      </c>
      <c r="T181" s="225">
        <f>S181*H181</f>
        <v>0</v>
      </c>
      <c r="U181" s="40"/>
      <c r="V181" s="40"/>
      <c r="W181" s="40"/>
      <c r="X181" s="40"/>
      <c r="Y181" s="40"/>
      <c r="Z181" s="40"/>
      <c r="AA181" s="40"/>
      <c r="AB181" s="40"/>
      <c r="AC181" s="40"/>
      <c r="AD181" s="40"/>
      <c r="AE181" s="40"/>
      <c r="AR181" s="226" t="s">
        <v>303</v>
      </c>
      <c r="AT181" s="226" t="s">
        <v>298</v>
      </c>
      <c r="AU181" s="226" t="s">
        <v>81</v>
      </c>
      <c r="AY181" s="19" t="s">
        <v>295</v>
      </c>
      <c r="BE181" s="227">
        <f>IF(N181="základní",J181,0)</f>
        <v>0</v>
      </c>
      <c r="BF181" s="227">
        <f>IF(N181="snížená",J181,0)</f>
        <v>0</v>
      </c>
      <c r="BG181" s="227">
        <f>IF(N181="zákl. přenesená",J181,0)</f>
        <v>0</v>
      </c>
      <c r="BH181" s="227">
        <f>IF(N181="sníž. přenesená",J181,0)</f>
        <v>0</v>
      </c>
      <c r="BI181" s="227">
        <f>IF(N181="nulová",J181,0)</f>
        <v>0</v>
      </c>
      <c r="BJ181" s="19" t="s">
        <v>79</v>
      </c>
      <c r="BK181" s="227">
        <f>ROUND(I181*H181,2)</f>
        <v>0</v>
      </c>
      <c r="BL181" s="19" t="s">
        <v>303</v>
      </c>
      <c r="BM181" s="226" t="s">
        <v>2944</v>
      </c>
    </row>
    <row r="182" s="2" customFormat="1">
      <c r="A182" s="40"/>
      <c r="B182" s="41"/>
      <c r="C182" s="42"/>
      <c r="D182" s="228" t="s">
        <v>305</v>
      </c>
      <c r="E182" s="42"/>
      <c r="F182" s="229" t="s">
        <v>1269</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305</v>
      </c>
      <c r="AU182" s="19" t="s">
        <v>81</v>
      </c>
    </row>
    <row r="183" s="14" customFormat="1">
      <c r="A183" s="14"/>
      <c r="B183" s="244"/>
      <c r="C183" s="245"/>
      <c r="D183" s="235" t="s">
        <v>307</v>
      </c>
      <c r="E183" s="246" t="s">
        <v>21</v>
      </c>
      <c r="F183" s="247" t="s">
        <v>2404</v>
      </c>
      <c r="G183" s="245"/>
      <c r="H183" s="248">
        <v>1</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307</v>
      </c>
      <c r="AU183" s="254" t="s">
        <v>81</v>
      </c>
      <c r="AV183" s="14" t="s">
        <v>81</v>
      </c>
      <c r="AW183" s="14" t="s">
        <v>33</v>
      </c>
      <c r="AX183" s="14" t="s">
        <v>72</v>
      </c>
      <c r="AY183" s="254" t="s">
        <v>295</v>
      </c>
    </row>
    <row r="184" s="15" customFormat="1">
      <c r="A184" s="15"/>
      <c r="B184" s="255"/>
      <c r="C184" s="256"/>
      <c r="D184" s="235" t="s">
        <v>307</v>
      </c>
      <c r="E184" s="257" t="s">
        <v>21</v>
      </c>
      <c r="F184" s="258" t="s">
        <v>312</v>
      </c>
      <c r="G184" s="256"/>
      <c r="H184" s="259">
        <v>1</v>
      </c>
      <c r="I184" s="260"/>
      <c r="J184" s="256"/>
      <c r="K184" s="256"/>
      <c r="L184" s="261"/>
      <c r="M184" s="262"/>
      <c r="N184" s="263"/>
      <c r="O184" s="263"/>
      <c r="P184" s="263"/>
      <c r="Q184" s="263"/>
      <c r="R184" s="263"/>
      <c r="S184" s="263"/>
      <c r="T184" s="264"/>
      <c r="U184" s="15"/>
      <c r="V184" s="15"/>
      <c r="W184" s="15"/>
      <c r="X184" s="15"/>
      <c r="Y184" s="15"/>
      <c r="Z184" s="15"/>
      <c r="AA184" s="15"/>
      <c r="AB184" s="15"/>
      <c r="AC184" s="15"/>
      <c r="AD184" s="15"/>
      <c r="AE184" s="15"/>
      <c r="AT184" s="265" t="s">
        <v>307</v>
      </c>
      <c r="AU184" s="265" t="s">
        <v>81</v>
      </c>
      <c r="AV184" s="15" t="s">
        <v>303</v>
      </c>
      <c r="AW184" s="15" t="s">
        <v>33</v>
      </c>
      <c r="AX184" s="15" t="s">
        <v>79</v>
      </c>
      <c r="AY184" s="265" t="s">
        <v>295</v>
      </c>
    </row>
    <row r="185" s="2" customFormat="1" ht="33" customHeight="1">
      <c r="A185" s="40"/>
      <c r="B185" s="41"/>
      <c r="C185" s="286" t="s">
        <v>481</v>
      </c>
      <c r="D185" s="286" t="s">
        <v>947</v>
      </c>
      <c r="E185" s="287" t="s">
        <v>1270</v>
      </c>
      <c r="F185" s="288" t="s">
        <v>1271</v>
      </c>
      <c r="G185" s="289" t="s">
        <v>459</v>
      </c>
      <c r="H185" s="290">
        <v>1</v>
      </c>
      <c r="I185" s="291"/>
      <c r="J185" s="292">
        <f>ROUND(I185*H185,2)</f>
        <v>0</v>
      </c>
      <c r="K185" s="288" t="s">
        <v>302</v>
      </c>
      <c r="L185" s="293"/>
      <c r="M185" s="294" t="s">
        <v>21</v>
      </c>
      <c r="N185" s="295" t="s">
        <v>43</v>
      </c>
      <c r="O185" s="86"/>
      <c r="P185" s="224">
        <f>O185*H185</f>
        <v>0</v>
      </c>
      <c r="Q185" s="224">
        <v>0.012489999999999999</v>
      </c>
      <c r="R185" s="224">
        <f>Q185*H185</f>
        <v>0.012489999999999999</v>
      </c>
      <c r="S185" s="224">
        <v>0</v>
      </c>
      <c r="T185" s="225">
        <f>S185*H185</f>
        <v>0</v>
      </c>
      <c r="U185" s="40"/>
      <c r="V185" s="40"/>
      <c r="W185" s="40"/>
      <c r="X185" s="40"/>
      <c r="Y185" s="40"/>
      <c r="Z185" s="40"/>
      <c r="AA185" s="40"/>
      <c r="AB185" s="40"/>
      <c r="AC185" s="40"/>
      <c r="AD185" s="40"/>
      <c r="AE185" s="40"/>
      <c r="AR185" s="226" t="s">
        <v>351</v>
      </c>
      <c r="AT185" s="226" t="s">
        <v>947</v>
      </c>
      <c r="AU185" s="226" t="s">
        <v>81</v>
      </c>
      <c r="AY185" s="19" t="s">
        <v>295</v>
      </c>
      <c r="BE185" s="227">
        <f>IF(N185="základní",J185,0)</f>
        <v>0</v>
      </c>
      <c r="BF185" s="227">
        <f>IF(N185="snížená",J185,0)</f>
        <v>0</v>
      </c>
      <c r="BG185" s="227">
        <f>IF(N185="zákl. přenesená",J185,0)</f>
        <v>0</v>
      </c>
      <c r="BH185" s="227">
        <f>IF(N185="sníž. přenesená",J185,0)</f>
        <v>0</v>
      </c>
      <c r="BI185" s="227">
        <f>IF(N185="nulová",J185,0)</f>
        <v>0</v>
      </c>
      <c r="BJ185" s="19" t="s">
        <v>79</v>
      </c>
      <c r="BK185" s="227">
        <f>ROUND(I185*H185,2)</f>
        <v>0</v>
      </c>
      <c r="BL185" s="19" t="s">
        <v>303</v>
      </c>
      <c r="BM185" s="226" t="s">
        <v>2945</v>
      </c>
    </row>
    <row r="186" s="12" customFormat="1" ht="22.8" customHeight="1">
      <c r="A186" s="12"/>
      <c r="B186" s="199"/>
      <c r="C186" s="200"/>
      <c r="D186" s="201" t="s">
        <v>71</v>
      </c>
      <c r="E186" s="213" t="s">
        <v>296</v>
      </c>
      <c r="F186" s="213" t="s">
        <v>297</v>
      </c>
      <c r="G186" s="200"/>
      <c r="H186" s="200"/>
      <c r="I186" s="203"/>
      <c r="J186" s="214">
        <f>BK186</f>
        <v>0</v>
      </c>
      <c r="K186" s="200"/>
      <c r="L186" s="205"/>
      <c r="M186" s="206"/>
      <c r="N186" s="207"/>
      <c r="O186" s="207"/>
      <c r="P186" s="208">
        <f>SUM(P187:P198)</f>
        <v>0</v>
      </c>
      <c r="Q186" s="207"/>
      <c r="R186" s="208">
        <f>SUM(R187:R198)</f>
        <v>0.0034407999999999999</v>
      </c>
      <c r="S186" s="207"/>
      <c r="T186" s="209">
        <f>SUM(T187:T198)</f>
        <v>0</v>
      </c>
      <c r="U186" s="12"/>
      <c r="V186" s="12"/>
      <c r="W186" s="12"/>
      <c r="X186" s="12"/>
      <c r="Y186" s="12"/>
      <c r="Z186" s="12"/>
      <c r="AA186" s="12"/>
      <c r="AB186" s="12"/>
      <c r="AC186" s="12"/>
      <c r="AD186" s="12"/>
      <c r="AE186" s="12"/>
      <c r="AR186" s="210" t="s">
        <v>79</v>
      </c>
      <c r="AT186" s="211" t="s">
        <v>71</v>
      </c>
      <c r="AU186" s="211" t="s">
        <v>79</v>
      </c>
      <c r="AY186" s="210" t="s">
        <v>295</v>
      </c>
      <c r="BK186" s="212">
        <f>SUM(BK187:BK198)</f>
        <v>0</v>
      </c>
    </row>
    <row r="187" s="2" customFormat="1" ht="37.8" customHeight="1">
      <c r="A187" s="40"/>
      <c r="B187" s="41"/>
      <c r="C187" s="215" t="s">
        <v>8</v>
      </c>
      <c r="D187" s="215" t="s">
        <v>298</v>
      </c>
      <c r="E187" s="216" t="s">
        <v>1273</v>
      </c>
      <c r="F187" s="217" t="s">
        <v>1274</v>
      </c>
      <c r="G187" s="218" t="s">
        <v>301</v>
      </c>
      <c r="H187" s="219">
        <v>20.239999999999998</v>
      </c>
      <c r="I187" s="220"/>
      <c r="J187" s="221">
        <f>ROUND(I187*H187,2)</f>
        <v>0</v>
      </c>
      <c r="K187" s="217" t="s">
        <v>302</v>
      </c>
      <c r="L187" s="46"/>
      <c r="M187" s="222" t="s">
        <v>21</v>
      </c>
      <c r="N187" s="223" t="s">
        <v>43</v>
      </c>
      <c r="O187" s="86"/>
      <c r="P187" s="224">
        <f>O187*H187</f>
        <v>0</v>
      </c>
      <c r="Q187" s="224">
        <v>0.00012999999999999999</v>
      </c>
      <c r="R187" s="224">
        <f>Q187*H187</f>
        <v>0.0026311999999999998</v>
      </c>
      <c r="S187" s="224">
        <v>0</v>
      </c>
      <c r="T187" s="225">
        <f>S187*H187</f>
        <v>0</v>
      </c>
      <c r="U187" s="40"/>
      <c r="V187" s="40"/>
      <c r="W187" s="40"/>
      <c r="X187" s="40"/>
      <c r="Y187" s="40"/>
      <c r="Z187" s="40"/>
      <c r="AA187" s="40"/>
      <c r="AB187" s="40"/>
      <c r="AC187" s="40"/>
      <c r="AD187" s="40"/>
      <c r="AE187" s="40"/>
      <c r="AR187" s="226" t="s">
        <v>303</v>
      </c>
      <c r="AT187" s="226" t="s">
        <v>298</v>
      </c>
      <c r="AU187" s="226" t="s">
        <v>81</v>
      </c>
      <c r="AY187" s="19" t="s">
        <v>295</v>
      </c>
      <c r="BE187" s="227">
        <f>IF(N187="základní",J187,0)</f>
        <v>0</v>
      </c>
      <c r="BF187" s="227">
        <f>IF(N187="snížená",J187,0)</f>
        <v>0</v>
      </c>
      <c r="BG187" s="227">
        <f>IF(N187="zákl. přenesená",J187,0)</f>
        <v>0</v>
      </c>
      <c r="BH187" s="227">
        <f>IF(N187="sníž. přenesená",J187,0)</f>
        <v>0</v>
      </c>
      <c r="BI187" s="227">
        <f>IF(N187="nulová",J187,0)</f>
        <v>0</v>
      </c>
      <c r="BJ187" s="19" t="s">
        <v>79</v>
      </c>
      <c r="BK187" s="227">
        <f>ROUND(I187*H187,2)</f>
        <v>0</v>
      </c>
      <c r="BL187" s="19" t="s">
        <v>303</v>
      </c>
      <c r="BM187" s="226" t="s">
        <v>2946</v>
      </c>
    </row>
    <row r="188" s="2" customFormat="1">
      <c r="A188" s="40"/>
      <c r="B188" s="41"/>
      <c r="C188" s="42"/>
      <c r="D188" s="228" t="s">
        <v>305</v>
      </c>
      <c r="E188" s="42"/>
      <c r="F188" s="229" t="s">
        <v>1276</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305</v>
      </c>
      <c r="AU188" s="19" t="s">
        <v>81</v>
      </c>
    </row>
    <row r="189" s="14" customFormat="1">
      <c r="A189" s="14"/>
      <c r="B189" s="244"/>
      <c r="C189" s="245"/>
      <c r="D189" s="235" t="s">
        <v>307</v>
      </c>
      <c r="E189" s="246" t="s">
        <v>21</v>
      </c>
      <c r="F189" s="247" t="s">
        <v>2368</v>
      </c>
      <c r="G189" s="245"/>
      <c r="H189" s="248">
        <v>4.0899999999999999</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307</v>
      </c>
      <c r="AU189" s="254" t="s">
        <v>81</v>
      </c>
      <c r="AV189" s="14" t="s">
        <v>81</v>
      </c>
      <c r="AW189" s="14" t="s">
        <v>33</v>
      </c>
      <c r="AX189" s="14" t="s">
        <v>72</v>
      </c>
      <c r="AY189" s="254" t="s">
        <v>295</v>
      </c>
    </row>
    <row r="190" s="14" customFormat="1">
      <c r="A190" s="14"/>
      <c r="B190" s="244"/>
      <c r="C190" s="245"/>
      <c r="D190" s="235" t="s">
        <v>307</v>
      </c>
      <c r="E190" s="246" t="s">
        <v>21</v>
      </c>
      <c r="F190" s="247" t="s">
        <v>2376</v>
      </c>
      <c r="G190" s="245"/>
      <c r="H190" s="248">
        <v>13.23</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307</v>
      </c>
      <c r="AU190" s="254" t="s">
        <v>81</v>
      </c>
      <c r="AV190" s="14" t="s">
        <v>81</v>
      </c>
      <c r="AW190" s="14" t="s">
        <v>33</v>
      </c>
      <c r="AX190" s="14" t="s">
        <v>72</v>
      </c>
      <c r="AY190" s="254" t="s">
        <v>295</v>
      </c>
    </row>
    <row r="191" s="14" customFormat="1">
      <c r="A191" s="14"/>
      <c r="B191" s="244"/>
      <c r="C191" s="245"/>
      <c r="D191" s="235" t="s">
        <v>307</v>
      </c>
      <c r="E191" s="246" t="s">
        <v>21</v>
      </c>
      <c r="F191" s="247" t="s">
        <v>2531</v>
      </c>
      <c r="G191" s="245"/>
      <c r="H191" s="248">
        <v>2.9199999999999999</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307</v>
      </c>
      <c r="AU191" s="254" t="s">
        <v>81</v>
      </c>
      <c r="AV191" s="14" t="s">
        <v>81</v>
      </c>
      <c r="AW191" s="14" t="s">
        <v>33</v>
      </c>
      <c r="AX191" s="14" t="s">
        <v>72</v>
      </c>
      <c r="AY191" s="254" t="s">
        <v>295</v>
      </c>
    </row>
    <row r="192" s="15" customFormat="1">
      <c r="A192" s="15"/>
      <c r="B192" s="255"/>
      <c r="C192" s="256"/>
      <c r="D192" s="235" t="s">
        <v>307</v>
      </c>
      <c r="E192" s="257" t="s">
        <v>21</v>
      </c>
      <c r="F192" s="258" t="s">
        <v>312</v>
      </c>
      <c r="G192" s="256"/>
      <c r="H192" s="259">
        <v>20.239999999999998</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307</v>
      </c>
      <c r="AU192" s="265" t="s">
        <v>81</v>
      </c>
      <c r="AV192" s="15" t="s">
        <v>303</v>
      </c>
      <c r="AW192" s="15" t="s">
        <v>33</v>
      </c>
      <c r="AX192" s="15" t="s">
        <v>79</v>
      </c>
      <c r="AY192" s="265" t="s">
        <v>295</v>
      </c>
    </row>
    <row r="193" s="2" customFormat="1" ht="37.8" customHeight="1">
      <c r="A193" s="40"/>
      <c r="B193" s="41"/>
      <c r="C193" s="215" t="s">
        <v>373</v>
      </c>
      <c r="D193" s="215" t="s">
        <v>298</v>
      </c>
      <c r="E193" s="216" t="s">
        <v>1277</v>
      </c>
      <c r="F193" s="217" t="s">
        <v>1278</v>
      </c>
      <c r="G193" s="218" t="s">
        <v>301</v>
      </c>
      <c r="H193" s="219">
        <v>20.239999999999998</v>
      </c>
      <c r="I193" s="220"/>
      <c r="J193" s="221">
        <f>ROUND(I193*H193,2)</f>
        <v>0</v>
      </c>
      <c r="K193" s="217" t="s">
        <v>302</v>
      </c>
      <c r="L193" s="46"/>
      <c r="M193" s="222" t="s">
        <v>21</v>
      </c>
      <c r="N193" s="223" t="s">
        <v>43</v>
      </c>
      <c r="O193" s="86"/>
      <c r="P193" s="224">
        <f>O193*H193</f>
        <v>0</v>
      </c>
      <c r="Q193" s="224">
        <v>4.0000000000000003E-05</v>
      </c>
      <c r="R193" s="224">
        <f>Q193*H193</f>
        <v>0.00080960000000000005</v>
      </c>
      <c r="S193" s="224">
        <v>0</v>
      </c>
      <c r="T193" s="225">
        <f>S193*H193</f>
        <v>0</v>
      </c>
      <c r="U193" s="40"/>
      <c r="V193" s="40"/>
      <c r="W193" s="40"/>
      <c r="X193" s="40"/>
      <c r="Y193" s="40"/>
      <c r="Z193" s="40"/>
      <c r="AA193" s="40"/>
      <c r="AB193" s="40"/>
      <c r="AC193" s="40"/>
      <c r="AD193" s="40"/>
      <c r="AE193" s="40"/>
      <c r="AR193" s="226" t="s">
        <v>303</v>
      </c>
      <c r="AT193" s="226" t="s">
        <v>298</v>
      </c>
      <c r="AU193" s="226" t="s">
        <v>81</v>
      </c>
      <c r="AY193" s="19" t="s">
        <v>295</v>
      </c>
      <c r="BE193" s="227">
        <f>IF(N193="základní",J193,0)</f>
        <v>0</v>
      </c>
      <c r="BF193" s="227">
        <f>IF(N193="snížená",J193,0)</f>
        <v>0</v>
      </c>
      <c r="BG193" s="227">
        <f>IF(N193="zákl. přenesená",J193,0)</f>
        <v>0</v>
      </c>
      <c r="BH193" s="227">
        <f>IF(N193="sníž. přenesená",J193,0)</f>
        <v>0</v>
      </c>
      <c r="BI193" s="227">
        <f>IF(N193="nulová",J193,0)</f>
        <v>0</v>
      </c>
      <c r="BJ193" s="19" t="s">
        <v>79</v>
      </c>
      <c r="BK193" s="227">
        <f>ROUND(I193*H193,2)</f>
        <v>0</v>
      </c>
      <c r="BL193" s="19" t="s">
        <v>303</v>
      </c>
      <c r="BM193" s="226" t="s">
        <v>2947</v>
      </c>
    </row>
    <row r="194" s="2" customFormat="1">
      <c r="A194" s="40"/>
      <c r="B194" s="41"/>
      <c r="C194" s="42"/>
      <c r="D194" s="228" t="s">
        <v>305</v>
      </c>
      <c r="E194" s="42"/>
      <c r="F194" s="229" t="s">
        <v>1280</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305</v>
      </c>
      <c r="AU194" s="19" t="s">
        <v>81</v>
      </c>
    </row>
    <row r="195" s="14" customFormat="1">
      <c r="A195" s="14"/>
      <c r="B195" s="244"/>
      <c r="C195" s="245"/>
      <c r="D195" s="235" t="s">
        <v>307</v>
      </c>
      <c r="E195" s="246" t="s">
        <v>21</v>
      </c>
      <c r="F195" s="247" t="s">
        <v>2368</v>
      </c>
      <c r="G195" s="245"/>
      <c r="H195" s="248">
        <v>4.0899999999999999</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307</v>
      </c>
      <c r="AU195" s="254" t="s">
        <v>81</v>
      </c>
      <c r="AV195" s="14" t="s">
        <v>81</v>
      </c>
      <c r="AW195" s="14" t="s">
        <v>33</v>
      </c>
      <c r="AX195" s="14" t="s">
        <v>72</v>
      </c>
      <c r="AY195" s="254" t="s">
        <v>295</v>
      </c>
    </row>
    <row r="196" s="14" customFormat="1">
      <c r="A196" s="14"/>
      <c r="B196" s="244"/>
      <c r="C196" s="245"/>
      <c r="D196" s="235" t="s">
        <v>307</v>
      </c>
      <c r="E196" s="246" t="s">
        <v>21</v>
      </c>
      <c r="F196" s="247" t="s">
        <v>2376</v>
      </c>
      <c r="G196" s="245"/>
      <c r="H196" s="248">
        <v>13.23</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307</v>
      </c>
      <c r="AU196" s="254" t="s">
        <v>81</v>
      </c>
      <c r="AV196" s="14" t="s">
        <v>81</v>
      </c>
      <c r="AW196" s="14" t="s">
        <v>33</v>
      </c>
      <c r="AX196" s="14" t="s">
        <v>72</v>
      </c>
      <c r="AY196" s="254" t="s">
        <v>295</v>
      </c>
    </row>
    <row r="197" s="14" customFormat="1">
      <c r="A197" s="14"/>
      <c r="B197" s="244"/>
      <c r="C197" s="245"/>
      <c r="D197" s="235" t="s">
        <v>307</v>
      </c>
      <c r="E197" s="246" t="s">
        <v>21</v>
      </c>
      <c r="F197" s="247" t="s">
        <v>2531</v>
      </c>
      <c r="G197" s="245"/>
      <c r="H197" s="248">
        <v>2.9199999999999999</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307</v>
      </c>
      <c r="AU197" s="254" t="s">
        <v>81</v>
      </c>
      <c r="AV197" s="14" t="s">
        <v>81</v>
      </c>
      <c r="AW197" s="14" t="s">
        <v>33</v>
      </c>
      <c r="AX197" s="14" t="s">
        <v>72</v>
      </c>
      <c r="AY197" s="254" t="s">
        <v>295</v>
      </c>
    </row>
    <row r="198" s="15" customFormat="1">
      <c r="A198" s="15"/>
      <c r="B198" s="255"/>
      <c r="C198" s="256"/>
      <c r="D198" s="235" t="s">
        <v>307</v>
      </c>
      <c r="E198" s="257" t="s">
        <v>21</v>
      </c>
      <c r="F198" s="258" t="s">
        <v>312</v>
      </c>
      <c r="G198" s="256"/>
      <c r="H198" s="259">
        <v>20.239999999999998</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307</v>
      </c>
      <c r="AU198" s="265" t="s">
        <v>81</v>
      </c>
      <c r="AV198" s="15" t="s">
        <v>303</v>
      </c>
      <c r="AW198" s="15" t="s">
        <v>33</v>
      </c>
      <c r="AX198" s="15" t="s">
        <v>79</v>
      </c>
      <c r="AY198" s="265" t="s">
        <v>295</v>
      </c>
    </row>
    <row r="199" s="12" customFormat="1" ht="22.8" customHeight="1">
      <c r="A199" s="12"/>
      <c r="B199" s="199"/>
      <c r="C199" s="200"/>
      <c r="D199" s="201" t="s">
        <v>71</v>
      </c>
      <c r="E199" s="213" t="s">
        <v>871</v>
      </c>
      <c r="F199" s="213" t="s">
        <v>872</v>
      </c>
      <c r="G199" s="200"/>
      <c r="H199" s="200"/>
      <c r="I199" s="203"/>
      <c r="J199" s="214">
        <f>BK199</f>
        <v>0</v>
      </c>
      <c r="K199" s="200"/>
      <c r="L199" s="205"/>
      <c r="M199" s="206"/>
      <c r="N199" s="207"/>
      <c r="O199" s="207"/>
      <c r="P199" s="208">
        <f>SUM(P200:P201)</f>
        <v>0</v>
      </c>
      <c r="Q199" s="207"/>
      <c r="R199" s="208">
        <f>SUM(R200:R201)</f>
        <v>0</v>
      </c>
      <c r="S199" s="207"/>
      <c r="T199" s="209">
        <f>SUM(T200:T201)</f>
        <v>0</v>
      </c>
      <c r="U199" s="12"/>
      <c r="V199" s="12"/>
      <c r="W199" s="12"/>
      <c r="X199" s="12"/>
      <c r="Y199" s="12"/>
      <c r="Z199" s="12"/>
      <c r="AA199" s="12"/>
      <c r="AB199" s="12"/>
      <c r="AC199" s="12"/>
      <c r="AD199" s="12"/>
      <c r="AE199" s="12"/>
      <c r="AR199" s="210" t="s">
        <v>79</v>
      </c>
      <c r="AT199" s="211" t="s">
        <v>71</v>
      </c>
      <c r="AU199" s="211" t="s">
        <v>79</v>
      </c>
      <c r="AY199" s="210" t="s">
        <v>295</v>
      </c>
      <c r="BK199" s="212">
        <f>SUM(BK200:BK201)</f>
        <v>0</v>
      </c>
    </row>
    <row r="200" s="2" customFormat="1" ht="66.75" customHeight="1">
      <c r="A200" s="40"/>
      <c r="B200" s="41"/>
      <c r="C200" s="215" t="s">
        <v>488</v>
      </c>
      <c r="D200" s="215" t="s">
        <v>298</v>
      </c>
      <c r="E200" s="216" t="s">
        <v>873</v>
      </c>
      <c r="F200" s="217" t="s">
        <v>874</v>
      </c>
      <c r="G200" s="218" t="s">
        <v>348</v>
      </c>
      <c r="H200" s="219">
        <v>3.7709999999999999</v>
      </c>
      <c r="I200" s="220"/>
      <c r="J200" s="221">
        <f>ROUND(I200*H200,2)</f>
        <v>0</v>
      </c>
      <c r="K200" s="217" t="s">
        <v>302</v>
      </c>
      <c r="L200" s="46"/>
      <c r="M200" s="222" t="s">
        <v>21</v>
      </c>
      <c r="N200" s="223" t="s">
        <v>43</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303</v>
      </c>
      <c r="AT200" s="226" t="s">
        <v>298</v>
      </c>
      <c r="AU200" s="226" t="s">
        <v>81</v>
      </c>
      <c r="AY200" s="19" t="s">
        <v>295</v>
      </c>
      <c r="BE200" s="227">
        <f>IF(N200="základní",J200,0)</f>
        <v>0</v>
      </c>
      <c r="BF200" s="227">
        <f>IF(N200="snížená",J200,0)</f>
        <v>0</v>
      </c>
      <c r="BG200" s="227">
        <f>IF(N200="zákl. přenesená",J200,0)</f>
        <v>0</v>
      </c>
      <c r="BH200" s="227">
        <f>IF(N200="sníž. přenesená",J200,0)</f>
        <v>0</v>
      </c>
      <c r="BI200" s="227">
        <f>IF(N200="nulová",J200,0)</f>
        <v>0</v>
      </c>
      <c r="BJ200" s="19" t="s">
        <v>79</v>
      </c>
      <c r="BK200" s="227">
        <f>ROUND(I200*H200,2)</f>
        <v>0</v>
      </c>
      <c r="BL200" s="19" t="s">
        <v>303</v>
      </c>
      <c r="BM200" s="226" t="s">
        <v>2948</v>
      </c>
    </row>
    <row r="201" s="2" customFormat="1">
      <c r="A201" s="40"/>
      <c r="B201" s="41"/>
      <c r="C201" s="42"/>
      <c r="D201" s="228" t="s">
        <v>305</v>
      </c>
      <c r="E201" s="42"/>
      <c r="F201" s="229" t="s">
        <v>876</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305</v>
      </c>
      <c r="AU201" s="19" t="s">
        <v>81</v>
      </c>
    </row>
    <row r="202" s="12" customFormat="1" ht="25.92" customHeight="1">
      <c r="A202" s="12"/>
      <c r="B202" s="199"/>
      <c r="C202" s="200"/>
      <c r="D202" s="201" t="s">
        <v>71</v>
      </c>
      <c r="E202" s="202" t="s">
        <v>366</v>
      </c>
      <c r="F202" s="202" t="s">
        <v>367</v>
      </c>
      <c r="G202" s="200"/>
      <c r="H202" s="200"/>
      <c r="I202" s="203"/>
      <c r="J202" s="204">
        <f>BK202</f>
        <v>0</v>
      </c>
      <c r="K202" s="200"/>
      <c r="L202" s="205"/>
      <c r="M202" s="206"/>
      <c r="N202" s="207"/>
      <c r="O202" s="207"/>
      <c r="P202" s="208">
        <f>P203+P217+P221+P294+P328+P332+P355+P397+P427+P429</f>
        <v>0</v>
      </c>
      <c r="Q202" s="207"/>
      <c r="R202" s="208">
        <f>R203+R217+R221+R294+R328+R332+R355+R397+R427+R429</f>
        <v>1.89357424</v>
      </c>
      <c r="S202" s="207"/>
      <c r="T202" s="209">
        <f>T203+T217+T221+T294+T328+T332+T355+T397+T427+T429</f>
        <v>0.01535269</v>
      </c>
      <c r="U202" s="12"/>
      <c r="V202" s="12"/>
      <c r="W202" s="12"/>
      <c r="X202" s="12"/>
      <c r="Y202" s="12"/>
      <c r="Z202" s="12"/>
      <c r="AA202" s="12"/>
      <c r="AB202" s="12"/>
      <c r="AC202" s="12"/>
      <c r="AD202" s="12"/>
      <c r="AE202" s="12"/>
      <c r="AR202" s="210" t="s">
        <v>81</v>
      </c>
      <c r="AT202" s="211" t="s">
        <v>71</v>
      </c>
      <c r="AU202" s="211" t="s">
        <v>72</v>
      </c>
      <c r="AY202" s="210" t="s">
        <v>295</v>
      </c>
      <c r="BK202" s="212">
        <f>BK203+BK217+BK221+BK294+BK328+BK332+BK355+BK397+BK427+BK429</f>
        <v>0</v>
      </c>
    </row>
    <row r="203" s="12" customFormat="1" ht="22.8" customHeight="1">
      <c r="A203" s="12"/>
      <c r="B203" s="199"/>
      <c r="C203" s="200"/>
      <c r="D203" s="201" t="s">
        <v>71</v>
      </c>
      <c r="E203" s="213" t="s">
        <v>1008</v>
      </c>
      <c r="F203" s="213" t="s">
        <v>1009</v>
      </c>
      <c r="G203" s="200"/>
      <c r="H203" s="200"/>
      <c r="I203" s="203"/>
      <c r="J203" s="214">
        <f>BK203</f>
        <v>0</v>
      </c>
      <c r="K203" s="200"/>
      <c r="L203" s="205"/>
      <c r="M203" s="206"/>
      <c r="N203" s="207"/>
      <c r="O203" s="207"/>
      <c r="P203" s="208">
        <f>SUM(P204:P216)</f>
        <v>0</v>
      </c>
      <c r="Q203" s="207"/>
      <c r="R203" s="208">
        <f>SUM(R204:R216)</f>
        <v>0.19286855999999999</v>
      </c>
      <c r="S203" s="207"/>
      <c r="T203" s="209">
        <f>SUM(T204:T216)</f>
        <v>0</v>
      </c>
      <c r="U203" s="12"/>
      <c r="V203" s="12"/>
      <c r="W203" s="12"/>
      <c r="X203" s="12"/>
      <c r="Y203" s="12"/>
      <c r="Z203" s="12"/>
      <c r="AA203" s="12"/>
      <c r="AB203" s="12"/>
      <c r="AC203" s="12"/>
      <c r="AD203" s="12"/>
      <c r="AE203" s="12"/>
      <c r="AR203" s="210" t="s">
        <v>81</v>
      </c>
      <c r="AT203" s="211" t="s">
        <v>71</v>
      </c>
      <c r="AU203" s="211" t="s">
        <v>79</v>
      </c>
      <c r="AY203" s="210" t="s">
        <v>295</v>
      </c>
      <c r="BK203" s="212">
        <f>SUM(BK204:BK216)</f>
        <v>0</v>
      </c>
    </row>
    <row r="204" s="2" customFormat="1" ht="37.8" customHeight="1">
      <c r="A204" s="40"/>
      <c r="B204" s="41"/>
      <c r="C204" s="215" t="s">
        <v>500</v>
      </c>
      <c r="D204" s="215" t="s">
        <v>298</v>
      </c>
      <c r="E204" s="216" t="s">
        <v>1290</v>
      </c>
      <c r="F204" s="217" t="s">
        <v>1291</v>
      </c>
      <c r="G204" s="218" t="s">
        <v>301</v>
      </c>
      <c r="H204" s="219">
        <v>17.594000000000001</v>
      </c>
      <c r="I204" s="220"/>
      <c r="J204" s="221">
        <f>ROUND(I204*H204,2)</f>
        <v>0</v>
      </c>
      <c r="K204" s="217" t="s">
        <v>302</v>
      </c>
      <c r="L204" s="46"/>
      <c r="M204" s="222" t="s">
        <v>21</v>
      </c>
      <c r="N204" s="223"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373</v>
      </c>
      <c r="AT204" s="226" t="s">
        <v>298</v>
      </c>
      <c r="AU204" s="226" t="s">
        <v>81</v>
      </c>
      <c r="AY204" s="19" t="s">
        <v>295</v>
      </c>
      <c r="BE204" s="227">
        <f>IF(N204="základní",J204,0)</f>
        <v>0</v>
      </c>
      <c r="BF204" s="227">
        <f>IF(N204="snížená",J204,0)</f>
        <v>0</v>
      </c>
      <c r="BG204" s="227">
        <f>IF(N204="zákl. přenesená",J204,0)</f>
        <v>0</v>
      </c>
      <c r="BH204" s="227">
        <f>IF(N204="sníž. přenesená",J204,0)</f>
        <v>0</v>
      </c>
      <c r="BI204" s="227">
        <f>IF(N204="nulová",J204,0)</f>
        <v>0</v>
      </c>
      <c r="BJ204" s="19" t="s">
        <v>79</v>
      </c>
      <c r="BK204" s="227">
        <f>ROUND(I204*H204,2)</f>
        <v>0</v>
      </c>
      <c r="BL204" s="19" t="s">
        <v>373</v>
      </c>
      <c r="BM204" s="226" t="s">
        <v>2949</v>
      </c>
    </row>
    <row r="205" s="2" customFormat="1">
      <c r="A205" s="40"/>
      <c r="B205" s="41"/>
      <c r="C205" s="42"/>
      <c r="D205" s="228" t="s">
        <v>305</v>
      </c>
      <c r="E205" s="42"/>
      <c r="F205" s="229" t="s">
        <v>1293</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305</v>
      </c>
      <c r="AU205" s="19" t="s">
        <v>81</v>
      </c>
    </row>
    <row r="206" s="13" customFormat="1">
      <c r="A206" s="13"/>
      <c r="B206" s="233"/>
      <c r="C206" s="234"/>
      <c r="D206" s="235" t="s">
        <v>307</v>
      </c>
      <c r="E206" s="236" t="s">
        <v>21</v>
      </c>
      <c r="F206" s="237" t="s">
        <v>2390</v>
      </c>
      <c r="G206" s="234"/>
      <c r="H206" s="236" t="s">
        <v>21</v>
      </c>
      <c r="I206" s="238"/>
      <c r="J206" s="234"/>
      <c r="K206" s="234"/>
      <c r="L206" s="239"/>
      <c r="M206" s="240"/>
      <c r="N206" s="241"/>
      <c r="O206" s="241"/>
      <c r="P206" s="241"/>
      <c r="Q206" s="241"/>
      <c r="R206" s="241"/>
      <c r="S206" s="241"/>
      <c r="T206" s="242"/>
      <c r="U206" s="13"/>
      <c r="V206" s="13"/>
      <c r="W206" s="13"/>
      <c r="X206" s="13"/>
      <c r="Y206" s="13"/>
      <c r="Z206" s="13"/>
      <c r="AA206" s="13"/>
      <c r="AB206" s="13"/>
      <c r="AC206" s="13"/>
      <c r="AD206" s="13"/>
      <c r="AE206" s="13"/>
      <c r="AT206" s="243" t="s">
        <v>307</v>
      </c>
      <c r="AU206" s="243" t="s">
        <v>81</v>
      </c>
      <c r="AV206" s="13" t="s">
        <v>79</v>
      </c>
      <c r="AW206" s="13" t="s">
        <v>33</v>
      </c>
      <c r="AX206" s="13" t="s">
        <v>72</v>
      </c>
      <c r="AY206" s="243" t="s">
        <v>295</v>
      </c>
    </row>
    <row r="207" s="14" customFormat="1">
      <c r="A207" s="14"/>
      <c r="B207" s="244"/>
      <c r="C207" s="245"/>
      <c r="D207" s="235" t="s">
        <v>307</v>
      </c>
      <c r="E207" s="246" t="s">
        <v>21</v>
      </c>
      <c r="F207" s="247" t="s">
        <v>2410</v>
      </c>
      <c r="G207" s="245"/>
      <c r="H207" s="248">
        <v>10.584</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307</v>
      </c>
      <c r="AU207" s="254" t="s">
        <v>81</v>
      </c>
      <c r="AV207" s="14" t="s">
        <v>81</v>
      </c>
      <c r="AW207" s="14" t="s">
        <v>33</v>
      </c>
      <c r="AX207" s="14" t="s">
        <v>72</v>
      </c>
      <c r="AY207" s="254" t="s">
        <v>295</v>
      </c>
    </row>
    <row r="208" s="16" customFormat="1">
      <c r="A208" s="16"/>
      <c r="B208" s="270"/>
      <c r="C208" s="271"/>
      <c r="D208" s="235" t="s">
        <v>307</v>
      </c>
      <c r="E208" s="272" t="s">
        <v>21</v>
      </c>
      <c r="F208" s="273" t="s">
        <v>433</v>
      </c>
      <c r="G208" s="271"/>
      <c r="H208" s="274">
        <v>10.584</v>
      </c>
      <c r="I208" s="275"/>
      <c r="J208" s="271"/>
      <c r="K208" s="271"/>
      <c r="L208" s="276"/>
      <c r="M208" s="277"/>
      <c r="N208" s="278"/>
      <c r="O208" s="278"/>
      <c r="P208" s="278"/>
      <c r="Q208" s="278"/>
      <c r="R208" s="278"/>
      <c r="S208" s="278"/>
      <c r="T208" s="279"/>
      <c r="U208" s="16"/>
      <c r="V208" s="16"/>
      <c r="W208" s="16"/>
      <c r="X208" s="16"/>
      <c r="Y208" s="16"/>
      <c r="Z208" s="16"/>
      <c r="AA208" s="16"/>
      <c r="AB208" s="16"/>
      <c r="AC208" s="16"/>
      <c r="AD208" s="16"/>
      <c r="AE208" s="16"/>
      <c r="AT208" s="280" t="s">
        <v>307</v>
      </c>
      <c r="AU208" s="280" t="s">
        <v>81</v>
      </c>
      <c r="AV208" s="16" t="s">
        <v>92</v>
      </c>
      <c r="AW208" s="16" t="s">
        <v>33</v>
      </c>
      <c r="AX208" s="16" t="s">
        <v>72</v>
      </c>
      <c r="AY208" s="280" t="s">
        <v>295</v>
      </c>
    </row>
    <row r="209" s="14" customFormat="1">
      <c r="A209" s="14"/>
      <c r="B209" s="244"/>
      <c r="C209" s="245"/>
      <c r="D209" s="235" t="s">
        <v>307</v>
      </c>
      <c r="E209" s="246" t="s">
        <v>21</v>
      </c>
      <c r="F209" s="247" t="s">
        <v>2531</v>
      </c>
      <c r="G209" s="245"/>
      <c r="H209" s="248">
        <v>2.9199999999999999</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307</v>
      </c>
      <c r="AU209" s="254" t="s">
        <v>81</v>
      </c>
      <c r="AV209" s="14" t="s">
        <v>81</v>
      </c>
      <c r="AW209" s="14" t="s">
        <v>33</v>
      </c>
      <c r="AX209" s="14" t="s">
        <v>72</v>
      </c>
      <c r="AY209" s="254" t="s">
        <v>295</v>
      </c>
    </row>
    <row r="210" s="14" customFormat="1">
      <c r="A210" s="14"/>
      <c r="B210" s="244"/>
      <c r="C210" s="245"/>
      <c r="D210" s="235" t="s">
        <v>307</v>
      </c>
      <c r="E210" s="246" t="s">
        <v>21</v>
      </c>
      <c r="F210" s="247" t="s">
        <v>2368</v>
      </c>
      <c r="G210" s="245"/>
      <c r="H210" s="248">
        <v>4.0899999999999999</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307</v>
      </c>
      <c r="AU210" s="254" t="s">
        <v>81</v>
      </c>
      <c r="AV210" s="14" t="s">
        <v>81</v>
      </c>
      <c r="AW210" s="14" t="s">
        <v>33</v>
      </c>
      <c r="AX210" s="14" t="s">
        <v>72</v>
      </c>
      <c r="AY210" s="254" t="s">
        <v>295</v>
      </c>
    </row>
    <row r="211" s="16" customFormat="1">
      <c r="A211" s="16"/>
      <c r="B211" s="270"/>
      <c r="C211" s="271"/>
      <c r="D211" s="235" t="s">
        <v>307</v>
      </c>
      <c r="E211" s="272" t="s">
        <v>21</v>
      </c>
      <c r="F211" s="273" t="s">
        <v>433</v>
      </c>
      <c r="G211" s="271"/>
      <c r="H211" s="274">
        <v>7.0099999999999998</v>
      </c>
      <c r="I211" s="275"/>
      <c r="J211" s="271"/>
      <c r="K211" s="271"/>
      <c r="L211" s="276"/>
      <c r="M211" s="277"/>
      <c r="N211" s="278"/>
      <c r="O211" s="278"/>
      <c r="P211" s="278"/>
      <c r="Q211" s="278"/>
      <c r="R211" s="278"/>
      <c r="S211" s="278"/>
      <c r="T211" s="279"/>
      <c r="U211" s="16"/>
      <c r="V211" s="16"/>
      <c r="W211" s="16"/>
      <c r="X211" s="16"/>
      <c r="Y211" s="16"/>
      <c r="Z211" s="16"/>
      <c r="AA211" s="16"/>
      <c r="AB211" s="16"/>
      <c r="AC211" s="16"/>
      <c r="AD211" s="16"/>
      <c r="AE211" s="16"/>
      <c r="AT211" s="280" t="s">
        <v>307</v>
      </c>
      <c r="AU211" s="280" t="s">
        <v>81</v>
      </c>
      <c r="AV211" s="16" t="s">
        <v>92</v>
      </c>
      <c r="AW211" s="16" t="s">
        <v>33</v>
      </c>
      <c r="AX211" s="16" t="s">
        <v>72</v>
      </c>
      <c r="AY211" s="280" t="s">
        <v>295</v>
      </c>
    </row>
    <row r="212" s="15" customFormat="1">
      <c r="A212" s="15"/>
      <c r="B212" s="255"/>
      <c r="C212" s="256"/>
      <c r="D212" s="235" t="s">
        <v>307</v>
      </c>
      <c r="E212" s="257" t="s">
        <v>21</v>
      </c>
      <c r="F212" s="258" t="s">
        <v>312</v>
      </c>
      <c r="G212" s="256"/>
      <c r="H212" s="259">
        <v>17.594000000000001</v>
      </c>
      <c r="I212" s="260"/>
      <c r="J212" s="256"/>
      <c r="K212" s="256"/>
      <c r="L212" s="261"/>
      <c r="M212" s="262"/>
      <c r="N212" s="263"/>
      <c r="O212" s="263"/>
      <c r="P212" s="263"/>
      <c r="Q212" s="263"/>
      <c r="R212" s="263"/>
      <c r="S212" s="263"/>
      <c r="T212" s="264"/>
      <c r="U212" s="15"/>
      <c r="V212" s="15"/>
      <c r="W212" s="15"/>
      <c r="X212" s="15"/>
      <c r="Y212" s="15"/>
      <c r="Z212" s="15"/>
      <c r="AA212" s="15"/>
      <c r="AB212" s="15"/>
      <c r="AC212" s="15"/>
      <c r="AD212" s="15"/>
      <c r="AE212" s="15"/>
      <c r="AT212" s="265" t="s">
        <v>307</v>
      </c>
      <c r="AU212" s="265" t="s">
        <v>81</v>
      </c>
      <c r="AV212" s="15" t="s">
        <v>303</v>
      </c>
      <c r="AW212" s="15" t="s">
        <v>33</v>
      </c>
      <c r="AX212" s="15" t="s">
        <v>79</v>
      </c>
      <c r="AY212" s="265" t="s">
        <v>295</v>
      </c>
    </row>
    <row r="213" s="2" customFormat="1" ht="24.15" customHeight="1">
      <c r="A213" s="40"/>
      <c r="B213" s="41"/>
      <c r="C213" s="286" t="s">
        <v>506</v>
      </c>
      <c r="D213" s="286" t="s">
        <v>947</v>
      </c>
      <c r="E213" s="287" t="s">
        <v>1296</v>
      </c>
      <c r="F213" s="288" t="s">
        <v>1297</v>
      </c>
      <c r="G213" s="289" t="s">
        <v>301</v>
      </c>
      <c r="H213" s="290">
        <v>18.474</v>
      </c>
      <c r="I213" s="291"/>
      <c r="J213" s="292">
        <f>ROUND(I213*H213,2)</f>
        <v>0</v>
      </c>
      <c r="K213" s="288" t="s">
        <v>523</v>
      </c>
      <c r="L213" s="293"/>
      <c r="M213" s="294" t="s">
        <v>21</v>
      </c>
      <c r="N213" s="295" t="s">
        <v>43</v>
      </c>
      <c r="O213" s="86"/>
      <c r="P213" s="224">
        <f>O213*H213</f>
        <v>0</v>
      </c>
      <c r="Q213" s="224">
        <v>0.01044</v>
      </c>
      <c r="R213" s="224">
        <f>Q213*H213</f>
        <v>0.19286855999999999</v>
      </c>
      <c r="S213" s="224">
        <v>0</v>
      </c>
      <c r="T213" s="225">
        <f>S213*H213</f>
        <v>0</v>
      </c>
      <c r="U213" s="40"/>
      <c r="V213" s="40"/>
      <c r="W213" s="40"/>
      <c r="X213" s="40"/>
      <c r="Y213" s="40"/>
      <c r="Z213" s="40"/>
      <c r="AA213" s="40"/>
      <c r="AB213" s="40"/>
      <c r="AC213" s="40"/>
      <c r="AD213" s="40"/>
      <c r="AE213" s="40"/>
      <c r="AR213" s="226" t="s">
        <v>997</v>
      </c>
      <c r="AT213" s="226" t="s">
        <v>947</v>
      </c>
      <c r="AU213" s="226" t="s">
        <v>81</v>
      </c>
      <c r="AY213" s="19" t="s">
        <v>295</v>
      </c>
      <c r="BE213" s="227">
        <f>IF(N213="základní",J213,0)</f>
        <v>0</v>
      </c>
      <c r="BF213" s="227">
        <f>IF(N213="snížená",J213,0)</f>
        <v>0</v>
      </c>
      <c r="BG213" s="227">
        <f>IF(N213="zákl. přenesená",J213,0)</f>
        <v>0</v>
      </c>
      <c r="BH213" s="227">
        <f>IF(N213="sníž. přenesená",J213,0)</f>
        <v>0</v>
      </c>
      <c r="BI213" s="227">
        <f>IF(N213="nulová",J213,0)</f>
        <v>0</v>
      </c>
      <c r="BJ213" s="19" t="s">
        <v>79</v>
      </c>
      <c r="BK213" s="227">
        <f>ROUND(I213*H213,2)</f>
        <v>0</v>
      </c>
      <c r="BL213" s="19" t="s">
        <v>373</v>
      </c>
      <c r="BM213" s="226" t="s">
        <v>2950</v>
      </c>
    </row>
    <row r="214" s="14" customFormat="1">
      <c r="A214" s="14"/>
      <c r="B214" s="244"/>
      <c r="C214" s="245"/>
      <c r="D214" s="235" t="s">
        <v>307</v>
      </c>
      <c r="E214" s="245"/>
      <c r="F214" s="247" t="s">
        <v>2951</v>
      </c>
      <c r="G214" s="245"/>
      <c r="H214" s="248">
        <v>18.474</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307</v>
      </c>
      <c r="AU214" s="254" t="s">
        <v>81</v>
      </c>
      <c r="AV214" s="14" t="s">
        <v>81</v>
      </c>
      <c r="AW214" s="14" t="s">
        <v>4</v>
      </c>
      <c r="AX214" s="14" t="s">
        <v>79</v>
      </c>
      <c r="AY214" s="254" t="s">
        <v>295</v>
      </c>
    </row>
    <row r="215" s="2" customFormat="1" ht="49.05" customHeight="1">
      <c r="A215" s="40"/>
      <c r="B215" s="41"/>
      <c r="C215" s="215" t="s">
        <v>511</v>
      </c>
      <c r="D215" s="215" t="s">
        <v>298</v>
      </c>
      <c r="E215" s="216" t="s">
        <v>1020</v>
      </c>
      <c r="F215" s="217" t="s">
        <v>1021</v>
      </c>
      <c r="G215" s="218" t="s">
        <v>348</v>
      </c>
      <c r="H215" s="219">
        <v>0.19300000000000001</v>
      </c>
      <c r="I215" s="220"/>
      <c r="J215" s="221">
        <f>ROUND(I215*H215,2)</f>
        <v>0</v>
      </c>
      <c r="K215" s="217" t="s">
        <v>302</v>
      </c>
      <c r="L215" s="46"/>
      <c r="M215" s="222" t="s">
        <v>21</v>
      </c>
      <c r="N215" s="223" t="s">
        <v>43</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373</v>
      </c>
      <c r="AT215" s="226" t="s">
        <v>298</v>
      </c>
      <c r="AU215" s="226" t="s">
        <v>81</v>
      </c>
      <c r="AY215" s="19" t="s">
        <v>295</v>
      </c>
      <c r="BE215" s="227">
        <f>IF(N215="základní",J215,0)</f>
        <v>0</v>
      </c>
      <c r="BF215" s="227">
        <f>IF(N215="snížená",J215,0)</f>
        <v>0</v>
      </c>
      <c r="BG215" s="227">
        <f>IF(N215="zákl. přenesená",J215,0)</f>
        <v>0</v>
      </c>
      <c r="BH215" s="227">
        <f>IF(N215="sníž. přenesená",J215,0)</f>
        <v>0</v>
      </c>
      <c r="BI215" s="227">
        <f>IF(N215="nulová",J215,0)</f>
        <v>0</v>
      </c>
      <c r="BJ215" s="19" t="s">
        <v>79</v>
      </c>
      <c r="BK215" s="227">
        <f>ROUND(I215*H215,2)</f>
        <v>0</v>
      </c>
      <c r="BL215" s="19" t="s">
        <v>373</v>
      </c>
      <c r="BM215" s="226" t="s">
        <v>2952</v>
      </c>
    </row>
    <row r="216" s="2" customFormat="1">
      <c r="A216" s="40"/>
      <c r="B216" s="41"/>
      <c r="C216" s="42"/>
      <c r="D216" s="228" t="s">
        <v>305</v>
      </c>
      <c r="E216" s="42"/>
      <c r="F216" s="229" t="s">
        <v>1023</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305</v>
      </c>
      <c r="AU216" s="19" t="s">
        <v>81</v>
      </c>
    </row>
    <row r="217" s="12" customFormat="1" ht="22.8" customHeight="1">
      <c r="A217" s="12"/>
      <c r="B217" s="199"/>
      <c r="C217" s="200"/>
      <c r="D217" s="201" t="s">
        <v>71</v>
      </c>
      <c r="E217" s="213" t="s">
        <v>498</v>
      </c>
      <c r="F217" s="213" t="s">
        <v>499</v>
      </c>
      <c r="G217" s="200"/>
      <c r="H217" s="200"/>
      <c r="I217" s="203"/>
      <c r="J217" s="214">
        <f>BK217</f>
        <v>0</v>
      </c>
      <c r="K217" s="200"/>
      <c r="L217" s="205"/>
      <c r="M217" s="206"/>
      <c r="N217" s="207"/>
      <c r="O217" s="207"/>
      <c r="P217" s="208">
        <f>SUM(P218:P220)</f>
        <v>0</v>
      </c>
      <c r="Q217" s="207"/>
      <c r="R217" s="208">
        <f>SUM(R218:R220)</f>
        <v>0</v>
      </c>
      <c r="S217" s="207"/>
      <c r="T217" s="209">
        <f>SUM(T218:T220)</f>
        <v>0</v>
      </c>
      <c r="U217" s="12"/>
      <c r="V217" s="12"/>
      <c r="W217" s="12"/>
      <c r="X217" s="12"/>
      <c r="Y217" s="12"/>
      <c r="Z217" s="12"/>
      <c r="AA217" s="12"/>
      <c r="AB217" s="12"/>
      <c r="AC217" s="12"/>
      <c r="AD217" s="12"/>
      <c r="AE217" s="12"/>
      <c r="AR217" s="210" t="s">
        <v>81</v>
      </c>
      <c r="AT217" s="211" t="s">
        <v>71</v>
      </c>
      <c r="AU217" s="211" t="s">
        <v>79</v>
      </c>
      <c r="AY217" s="210" t="s">
        <v>295</v>
      </c>
      <c r="BK217" s="212">
        <f>SUM(BK218:BK220)</f>
        <v>0</v>
      </c>
    </row>
    <row r="218" s="2" customFormat="1" ht="16.5" customHeight="1">
      <c r="A218" s="40"/>
      <c r="B218" s="41"/>
      <c r="C218" s="215" t="s">
        <v>7</v>
      </c>
      <c r="D218" s="215" t="s">
        <v>298</v>
      </c>
      <c r="E218" s="216" t="s">
        <v>1301</v>
      </c>
      <c r="F218" s="217" t="s">
        <v>2414</v>
      </c>
      <c r="G218" s="218" t="s">
        <v>1303</v>
      </c>
      <c r="H218" s="219">
        <v>1</v>
      </c>
      <c r="I218" s="220"/>
      <c r="J218" s="221">
        <f>ROUND(I218*H218,2)</f>
        <v>0</v>
      </c>
      <c r="K218" s="217" t="s">
        <v>523</v>
      </c>
      <c r="L218" s="46"/>
      <c r="M218" s="222" t="s">
        <v>21</v>
      </c>
      <c r="N218" s="223" t="s">
        <v>43</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303</v>
      </c>
      <c r="AT218" s="226" t="s">
        <v>298</v>
      </c>
      <c r="AU218" s="226" t="s">
        <v>81</v>
      </c>
      <c r="AY218" s="19" t="s">
        <v>295</v>
      </c>
      <c r="BE218" s="227">
        <f>IF(N218="základní",J218,0)</f>
        <v>0</v>
      </c>
      <c r="BF218" s="227">
        <f>IF(N218="snížená",J218,0)</f>
        <v>0</v>
      </c>
      <c r="BG218" s="227">
        <f>IF(N218="zákl. přenesená",J218,0)</f>
        <v>0</v>
      </c>
      <c r="BH218" s="227">
        <f>IF(N218="sníž. přenesená",J218,0)</f>
        <v>0</v>
      </c>
      <c r="BI218" s="227">
        <f>IF(N218="nulová",J218,0)</f>
        <v>0</v>
      </c>
      <c r="BJ218" s="19" t="s">
        <v>79</v>
      </c>
      <c r="BK218" s="227">
        <f>ROUND(I218*H218,2)</f>
        <v>0</v>
      </c>
      <c r="BL218" s="19" t="s">
        <v>303</v>
      </c>
      <c r="BM218" s="226" t="s">
        <v>2953</v>
      </c>
    </row>
    <row r="219" s="14" customFormat="1">
      <c r="A219" s="14"/>
      <c r="B219" s="244"/>
      <c r="C219" s="245"/>
      <c r="D219" s="235" t="s">
        <v>307</v>
      </c>
      <c r="E219" s="246" t="s">
        <v>21</v>
      </c>
      <c r="F219" s="247" t="s">
        <v>2416</v>
      </c>
      <c r="G219" s="245"/>
      <c r="H219" s="248">
        <v>1</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307</v>
      </c>
      <c r="AU219" s="254" t="s">
        <v>81</v>
      </c>
      <c r="AV219" s="14" t="s">
        <v>81</v>
      </c>
      <c r="AW219" s="14" t="s">
        <v>33</v>
      </c>
      <c r="AX219" s="14" t="s">
        <v>72</v>
      </c>
      <c r="AY219" s="254" t="s">
        <v>295</v>
      </c>
    </row>
    <row r="220" s="15" customFormat="1">
      <c r="A220" s="15"/>
      <c r="B220" s="255"/>
      <c r="C220" s="256"/>
      <c r="D220" s="235" t="s">
        <v>307</v>
      </c>
      <c r="E220" s="257" t="s">
        <v>21</v>
      </c>
      <c r="F220" s="258" t="s">
        <v>312</v>
      </c>
      <c r="G220" s="256"/>
      <c r="H220" s="259">
        <v>1</v>
      </c>
      <c r="I220" s="260"/>
      <c r="J220" s="256"/>
      <c r="K220" s="256"/>
      <c r="L220" s="261"/>
      <c r="M220" s="262"/>
      <c r="N220" s="263"/>
      <c r="O220" s="263"/>
      <c r="P220" s="263"/>
      <c r="Q220" s="263"/>
      <c r="R220" s="263"/>
      <c r="S220" s="263"/>
      <c r="T220" s="264"/>
      <c r="U220" s="15"/>
      <c r="V220" s="15"/>
      <c r="W220" s="15"/>
      <c r="X220" s="15"/>
      <c r="Y220" s="15"/>
      <c r="Z220" s="15"/>
      <c r="AA220" s="15"/>
      <c r="AB220" s="15"/>
      <c r="AC220" s="15"/>
      <c r="AD220" s="15"/>
      <c r="AE220" s="15"/>
      <c r="AT220" s="265" t="s">
        <v>307</v>
      </c>
      <c r="AU220" s="265" t="s">
        <v>81</v>
      </c>
      <c r="AV220" s="15" t="s">
        <v>303</v>
      </c>
      <c r="AW220" s="15" t="s">
        <v>33</v>
      </c>
      <c r="AX220" s="15" t="s">
        <v>79</v>
      </c>
      <c r="AY220" s="265" t="s">
        <v>295</v>
      </c>
    </row>
    <row r="221" s="12" customFormat="1" ht="22.8" customHeight="1">
      <c r="A221" s="12"/>
      <c r="B221" s="199"/>
      <c r="C221" s="200"/>
      <c r="D221" s="201" t="s">
        <v>71</v>
      </c>
      <c r="E221" s="213" t="s">
        <v>380</v>
      </c>
      <c r="F221" s="213" t="s">
        <v>381</v>
      </c>
      <c r="G221" s="200"/>
      <c r="H221" s="200"/>
      <c r="I221" s="203"/>
      <c r="J221" s="214">
        <f>BK221</f>
        <v>0</v>
      </c>
      <c r="K221" s="200"/>
      <c r="L221" s="205"/>
      <c r="M221" s="206"/>
      <c r="N221" s="207"/>
      <c r="O221" s="207"/>
      <c r="P221" s="208">
        <f>SUM(P222:P293)</f>
        <v>0</v>
      </c>
      <c r="Q221" s="207"/>
      <c r="R221" s="208">
        <f>SUM(R222:R293)</f>
        <v>0.75092149999999991</v>
      </c>
      <c r="S221" s="207"/>
      <c r="T221" s="209">
        <f>SUM(T222:T293)</f>
        <v>0</v>
      </c>
      <c r="U221" s="12"/>
      <c r="V221" s="12"/>
      <c r="W221" s="12"/>
      <c r="X221" s="12"/>
      <c r="Y221" s="12"/>
      <c r="Z221" s="12"/>
      <c r="AA221" s="12"/>
      <c r="AB221" s="12"/>
      <c r="AC221" s="12"/>
      <c r="AD221" s="12"/>
      <c r="AE221" s="12"/>
      <c r="AR221" s="210" t="s">
        <v>81</v>
      </c>
      <c r="AT221" s="211" t="s">
        <v>71</v>
      </c>
      <c r="AU221" s="211" t="s">
        <v>79</v>
      </c>
      <c r="AY221" s="210" t="s">
        <v>295</v>
      </c>
      <c r="BK221" s="212">
        <f>SUM(BK222:BK293)</f>
        <v>0</v>
      </c>
    </row>
    <row r="222" s="2" customFormat="1" ht="55.5" customHeight="1">
      <c r="A222" s="40"/>
      <c r="B222" s="41"/>
      <c r="C222" s="215" t="s">
        <v>520</v>
      </c>
      <c r="D222" s="215" t="s">
        <v>298</v>
      </c>
      <c r="E222" s="216" t="s">
        <v>1312</v>
      </c>
      <c r="F222" s="217" t="s">
        <v>1313</v>
      </c>
      <c r="G222" s="218" t="s">
        <v>301</v>
      </c>
      <c r="H222" s="219">
        <v>5.75</v>
      </c>
      <c r="I222" s="220"/>
      <c r="J222" s="221">
        <f>ROUND(I222*H222,2)</f>
        <v>0</v>
      </c>
      <c r="K222" s="217" t="s">
        <v>302</v>
      </c>
      <c r="L222" s="46"/>
      <c r="M222" s="222" t="s">
        <v>21</v>
      </c>
      <c r="N222" s="223" t="s">
        <v>43</v>
      </c>
      <c r="O222" s="86"/>
      <c r="P222" s="224">
        <f>O222*H222</f>
        <v>0</v>
      </c>
      <c r="Q222" s="224">
        <v>0.025389999999999999</v>
      </c>
      <c r="R222" s="224">
        <f>Q222*H222</f>
        <v>0.1459925</v>
      </c>
      <c r="S222" s="224">
        <v>0</v>
      </c>
      <c r="T222" s="225">
        <f>S222*H222</f>
        <v>0</v>
      </c>
      <c r="U222" s="40"/>
      <c r="V222" s="40"/>
      <c r="W222" s="40"/>
      <c r="X222" s="40"/>
      <c r="Y222" s="40"/>
      <c r="Z222" s="40"/>
      <c r="AA222" s="40"/>
      <c r="AB222" s="40"/>
      <c r="AC222" s="40"/>
      <c r="AD222" s="40"/>
      <c r="AE222" s="40"/>
      <c r="AR222" s="226" t="s">
        <v>373</v>
      </c>
      <c r="AT222" s="226" t="s">
        <v>298</v>
      </c>
      <c r="AU222" s="226" t="s">
        <v>81</v>
      </c>
      <c r="AY222" s="19" t="s">
        <v>295</v>
      </c>
      <c r="BE222" s="227">
        <f>IF(N222="základní",J222,0)</f>
        <v>0</v>
      </c>
      <c r="BF222" s="227">
        <f>IF(N222="snížená",J222,0)</f>
        <v>0</v>
      </c>
      <c r="BG222" s="227">
        <f>IF(N222="zákl. přenesená",J222,0)</f>
        <v>0</v>
      </c>
      <c r="BH222" s="227">
        <f>IF(N222="sníž. přenesená",J222,0)</f>
        <v>0</v>
      </c>
      <c r="BI222" s="227">
        <f>IF(N222="nulová",J222,0)</f>
        <v>0</v>
      </c>
      <c r="BJ222" s="19" t="s">
        <v>79</v>
      </c>
      <c r="BK222" s="227">
        <f>ROUND(I222*H222,2)</f>
        <v>0</v>
      </c>
      <c r="BL222" s="19" t="s">
        <v>373</v>
      </c>
      <c r="BM222" s="226" t="s">
        <v>2954</v>
      </c>
    </row>
    <row r="223" s="2" customFormat="1">
      <c r="A223" s="40"/>
      <c r="B223" s="41"/>
      <c r="C223" s="42"/>
      <c r="D223" s="228" t="s">
        <v>305</v>
      </c>
      <c r="E223" s="42"/>
      <c r="F223" s="229" t="s">
        <v>1315</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305</v>
      </c>
      <c r="AU223" s="19" t="s">
        <v>81</v>
      </c>
    </row>
    <row r="224" s="13" customFormat="1">
      <c r="A224" s="13"/>
      <c r="B224" s="233"/>
      <c r="C224" s="234"/>
      <c r="D224" s="235" t="s">
        <v>307</v>
      </c>
      <c r="E224" s="236" t="s">
        <v>21</v>
      </c>
      <c r="F224" s="237" t="s">
        <v>1316</v>
      </c>
      <c r="G224" s="234"/>
      <c r="H224" s="236" t="s">
        <v>21</v>
      </c>
      <c r="I224" s="238"/>
      <c r="J224" s="234"/>
      <c r="K224" s="234"/>
      <c r="L224" s="239"/>
      <c r="M224" s="240"/>
      <c r="N224" s="241"/>
      <c r="O224" s="241"/>
      <c r="P224" s="241"/>
      <c r="Q224" s="241"/>
      <c r="R224" s="241"/>
      <c r="S224" s="241"/>
      <c r="T224" s="242"/>
      <c r="U224" s="13"/>
      <c r="V224" s="13"/>
      <c r="W224" s="13"/>
      <c r="X224" s="13"/>
      <c r="Y224" s="13"/>
      <c r="Z224" s="13"/>
      <c r="AA224" s="13"/>
      <c r="AB224" s="13"/>
      <c r="AC224" s="13"/>
      <c r="AD224" s="13"/>
      <c r="AE224" s="13"/>
      <c r="AT224" s="243" t="s">
        <v>307</v>
      </c>
      <c r="AU224" s="243" t="s">
        <v>81</v>
      </c>
      <c r="AV224" s="13" t="s">
        <v>79</v>
      </c>
      <c r="AW224" s="13" t="s">
        <v>33</v>
      </c>
      <c r="AX224" s="13" t="s">
        <v>72</v>
      </c>
      <c r="AY224" s="243" t="s">
        <v>295</v>
      </c>
    </row>
    <row r="225" s="14" customFormat="1">
      <c r="A225" s="14"/>
      <c r="B225" s="244"/>
      <c r="C225" s="245"/>
      <c r="D225" s="235" t="s">
        <v>307</v>
      </c>
      <c r="E225" s="246" t="s">
        <v>21</v>
      </c>
      <c r="F225" s="247" t="s">
        <v>2418</v>
      </c>
      <c r="G225" s="245"/>
      <c r="H225" s="248">
        <v>5.75</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307</v>
      </c>
      <c r="AU225" s="254" t="s">
        <v>81</v>
      </c>
      <c r="AV225" s="14" t="s">
        <v>81</v>
      </c>
      <c r="AW225" s="14" t="s">
        <v>33</v>
      </c>
      <c r="AX225" s="14" t="s">
        <v>72</v>
      </c>
      <c r="AY225" s="254" t="s">
        <v>295</v>
      </c>
    </row>
    <row r="226" s="15" customFormat="1">
      <c r="A226" s="15"/>
      <c r="B226" s="255"/>
      <c r="C226" s="256"/>
      <c r="D226" s="235" t="s">
        <v>307</v>
      </c>
      <c r="E226" s="257" t="s">
        <v>21</v>
      </c>
      <c r="F226" s="258" t="s">
        <v>312</v>
      </c>
      <c r="G226" s="256"/>
      <c r="H226" s="259">
        <v>5.75</v>
      </c>
      <c r="I226" s="260"/>
      <c r="J226" s="256"/>
      <c r="K226" s="256"/>
      <c r="L226" s="261"/>
      <c r="M226" s="262"/>
      <c r="N226" s="263"/>
      <c r="O226" s="263"/>
      <c r="P226" s="263"/>
      <c r="Q226" s="263"/>
      <c r="R226" s="263"/>
      <c r="S226" s="263"/>
      <c r="T226" s="264"/>
      <c r="U226" s="15"/>
      <c r="V226" s="15"/>
      <c r="W226" s="15"/>
      <c r="X226" s="15"/>
      <c r="Y226" s="15"/>
      <c r="Z226" s="15"/>
      <c r="AA226" s="15"/>
      <c r="AB226" s="15"/>
      <c r="AC226" s="15"/>
      <c r="AD226" s="15"/>
      <c r="AE226" s="15"/>
      <c r="AT226" s="265" t="s">
        <v>307</v>
      </c>
      <c r="AU226" s="265" t="s">
        <v>81</v>
      </c>
      <c r="AV226" s="15" t="s">
        <v>303</v>
      </c>
      <c r="AW226" s="15" t="s">
        <v>33</v>
      </c>
      <c r="AX226" s="15" t="s">
        <v>79</v>
      </c>
      <c r="AY226" s="265" t="s">
        <v>295</v>
      </c>
    </row>
    <row r="227" s="2" customFormat="1" ht="55.5" customHeight="1">
      <c r="A227" s="40"/>
      <c r="B227" s="41"/>
      <c r="C227" s="215" t="s">
        <v>525</v>
      </c>
      <c r="D227" s="215" t="s">
        <v>298</v>
      </c>
      <c r="E227" s="216" t="s">
        <v>1330</v>
      </c>
      <c r="F227" s="217" t="s">
        <v>1331</v>
      </c>
      <c r="G227" s="218" t="s">
        <v>301</v>
      </c>
      <c r="H227" s="219">
        <v>7.5</v>
      </c>
      <c r="I227" s="220"/>
      <c r="J227" s="221">
        <f>ROUND(I227*H227,2)</f>
        <v>0</v>
      </c>
      <c r="K227" s="217" t="s">
        <v>302</v>
      </c>
      <c r="L227" s="46"/>
      <c r="M227" s="222" t="s">
        <v>21</v>
      </c>
      <c r="N227" s="223" t="s">
        <v>43</v>
      </c>
      <c r="O227" s="86"/>
      <c r="P227" s="224">
        <f>O227*H227</f>
        <v>0</v>
      </c>
      <c r="Q227" s="224">
        <v>0.056890000000000003</v>
      </c>
      <c r="R227" s="224">
        <f>Q227*H227</f>
        <v>0.42667500000000003</v>
      </c>
      <c r="S227" s="224">
        <v>0</v>
      </c>
      <c r="T227" s="225">
        <f>S227*H227</f>
        <v>0</v>
      </c>
      <c r="U227" s="40"/>
      <c r="V227" s="40"/>
      <c r="W227" s="40"/>
      <c r="X227" s="40"/>
      <c r="Y227" s="40"/>
      <c r="Z227" s="40"/>
      <c r="AA227" s="40"/>
      <c r="AB227" s="40"/>
      <c r="AC227" s="40"/>
      <c r="AD227" s="40"/>
      <c r="AE227" s="40"/>
      <c r="AR227" s="226" t="s">
        <v>373</v>
      </c>
      <c r="AT227" s="226" t="s">
        <v>298</v>
      </c>
      <c r="AU227" s="226" t="s">
        <v>81</v>
      </c>
      <c r="AY227" s="19" t="s">
        <v>295</v>
      </c>
      <c r="BE227" s="227">
        <f>IF(N227="základní",J227,0)</f>
        <v>0</v>
      </c>
      <c r="BF227" s="227">
        <f>IF(N227="snížená",J227,0)</f>
        <v>0</v>
      </c>
      <c r="BG227" s="227">
        <f>IF(N227="zákl. přenesená",J227,0)</f>
        <v>0</v>
      </c>
      <c r="BH227" s="227">
        <f>IF(N227="sníž. přenesená",J227,0)</f>
        <v>0</v>
      </c>
      <c r="BI227" s="227">
        <f>IF(N227="nulová",J227,0)</f>
        <v>0</v>
      </c>
      <c r="BJ227" s="19" t="s">
        <v>79</v>
      </c>
      <c r="BK227" s="227">
        <f>ROUND(I227*H227,2)</f>
        <v>0</v>
      </c>
      <c r="BL227" s="19" t="s">
        <v>373</v>
      </c>
      <c r="BM227" s="226" t="s">
        <v>2955</v>
      </c>
    </row>
    <row r="228" s="2" customFormat="1">
      <c r="A228" s="40"/>
      <c r="B228" s="41"/>
      <c r="C228" s="42"/>
      <c r="D228" s="228" t="s">
        <v>305</v>
      </c>
      <c r="E228" s="42"/>
      <c r="F228" s="229" t="s">
        <v>1333</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305</v>
      </c>
      <c r="AU228" s="19" t="s">
        <v>81</v>
      </c>
    </row>
    <row r="229" s="13" customFormat="1">
      <c r="A229" s="13"/>
      <c r="B229" s="233"/>
      <c r="C229" s="234"/>
      <c r="D229" s="235" t="s">
        <v>307</v>
      </c>
      <c r="E229" s="236" t="s">
        <v>21</v>
      </c>
      <c r="F229" s="237" t="s">
        <v>1334</v>
      </c>
      <c r="G229" s="234"/>
      <c r="H229" s="236" t="s">
        <v>21</v>
      </c>
      <c r="I229" s="238"/>
      <c r="J229" s="234"/>
      <c r="K229" s="234"/>
      <c r="L229" s="239"/>
      <c r="M229" s="240"/>
      <c r="N229" s="241"/>
      <c r="O229" s="241"/>
      <c r="P229" s="241"/>
      <c r="Q229" s="241"/>
      <c r="R229" s="241"/>
      <c r="S229" s="241"/>
      <c r="T229" s="242"/>
      <c r="U229" s="13"/>
      <c r="V229" s="13"/>
      <c r="W229" s="13"/>
      <c r="X229" s="13"/>
      <c r="Y229" s="13"/>
      <c r="Z229" s="13"/>
      <c r="AA229" s="13"/>
      <c r="AB229" s="13"/>
      <c r="AC229" s="13"/>
      <c r="AD229" s="13"/>
      <c r="AE229" s="13"/>
      <c r="AT229" s="243" t="s">
        <v>307</v>
      </c>
      <c r="AU229" s="243" t="s">
        <v>81</v>
      </c>
      <c r="AV229" s="13" t="s">
        <v>79</v>
      </c>
      <c r="AW229" s="13" t="s">
        <v>33</v>
      </c>
      <c r="AX229" s="13" t="s">
        <v>72</v>
      </c>
      <c r="AY229" s="243" t="s">
        <v>295</v>
      </c>
    </row>
    <row r="230" s="14" customFormat="1">
      <c r="A230" s="14"/>
      <c r="B230" s="244"/>
      <c r="C230" s="245"/>
      <c r="D230" s="235" t="s">
        <v>307</v>
      </c>
      <c r="E230" s="246" t="s">
        <v>21</v>
      </c>
      <c r="F230" s="247" t="s">
        <v>2956</v>
      </c>
      <c r="G230" s="245"/>
      <c r="H230" s="248">
        <v>7.5</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307</v>
      </c>
      <c r="AU230" s="254" t="s">
        <v>81</v>
      </c>
      <c r="AV230" s="14" t="s">
        <v>81</v>
      </c>
      <c r="AW230" s="14" t="s">
        <v>33</v>
      </c>
      <c r="AX230" s="14" t="s">
        <v>72</v>
      </c>
      <c r="AY230" s="254" t="s">
        <v>295</v>
      </c>
    </row>
    <row r="231" s="15" customFormat="1">
      <c r="A231" s="15"/>
      <c r="B231" s="255"/>
      <c r="C231" s="256"/>
      <c r="D231" s="235" t="s">
        <v>307</v>
      </c>
      <c r="E231" s="257" t="s">
        <v>21</v>
      </c>
      <c r="F231" s="258" t="s">
        <v>312</v>
      </c>
      <c r="G231" s="256"/>
      <c r="H231" s="259">
        <v>7.5</v>
      </c>
      <c r="I231" s="260"/>
      <c r="J231" s="256"/>
      <c r="K231" s="256"/>
      <c r="L231" s="261"/>
      <c r="M231" s="262"/>
      <c r="N231" s="263"/>
      <c r="O231" s="263"/>
      <c r="P231" s="263"/>
      <c r="Q231" s="263"/>
      <c r="R231" s="263"/>
      <c r="S231" s="263"/>
      <c r="T231" s="264"/>
      <c r="U231" s="15"/>
      <c r="V231" s="15"/>
      <c r="W231" s="15"/>
      <c r="X231" s="15"/>
      <c r="Y231" s="15"/>
      <c r="Z231" s="15"/>
      <c r="AA231" s="15"/>
      <c r="AB231" s="15"/>
      <c r="AC231" s="15"/>
      <c r="AD231" s="15"/>
      <c r="AE231" s="15"/>
      <c r="AT231" s="265" t="s">
        <v>307</v>
      </c>
      <c r="AU231" s="265" t="s">
        <v>81</v>
      </c>
      <c r="AV231" s="15" t="s">
        <v>303</v>
      </c>
      <c r="AW231" s="15" t="s">
        <v>33</v>
      </c>
      <c r="AX231" s="15" t="s">
        <v>79</v>
      </c>
      <c r="AY231" s="265" t="s">
        <v>295</v>
      </c>
    </row>
    <row r="232" s="2" customFormat="1" ht="44.25" customHeight="1">
      <c r="A232" s="40"/>
      <c r="B232" s="41"/>
      <c r="C232" s="215" t="s">
        <v>532</v>
      </c>
      <c r="D232" s="215" t="s">
        <v>298</v>
      </c>
      <c r="E232" s="216" t="s">
        <v>1337</v>
      </c>
      <c r="F232" s="217" t="s">
        <v>1338</v>
      </c>
      <c r="G232" s="218" t="s">
        <v>328</v>
      </c>
      <c r="H232" s="219">
        <v>1.5</v>
      </c>
      <c r="I232" s="220"/>
      <c r="J232" s="221">
        <f>ROUND(I232*H232,2)</f>
        <v>0</v>
      </c>
      <c r="K232" s="217" t="s">
        <v>302</v>
      </c>
      <c r="L232" s="46"/>
      <c r="M232" s="222" t="s">
        <v>21</v>
      </c>
      <c r="N232" s="223" t="s">
        <v>43</v>
      </c>
      <c r="O232" s="86"/>
      <c r="P232" s="224">
        <f>O232*H232</f>
        <v>0</v>
      </c>
      <c r="Q232" s="224">
        <v>0.00092000000000000003</v>
      </c>
      <c r="R232" s="224">
        <f>Q232*H232</f>
        <v>0.0013800000000000002</v>
      </c>
      <c r="S232" s="224">
        <v>0</v>
      </c>
      <c r="T232" s="225">
        <f>S232*H232</f>
        <v>0</v>
      </c>
      <c r="U232" s="40"/>
      <c r="V232" s="40"/>
      <c r="W232" s="40"/>
      <c r="X232" s="40"/>
      <c r="Y232" s="40"/>
      <c r="Z232" s="40"/>
      <c r="AA232" s="40"/>
      <c r="AB232" s="40"/>
      <c r="AC232" s="40"/>
      <c r="AD232" s="40"/>
      <c r="AE232" s="40"/>
      <c r="AR232" s="226" t="s">
        <v>373</v>
      </c>
      <c r="AT232" s="226" t="s">
        <v>298</v>
      </c>
      <c r="AU232" s="226" t="s">
        <v>81</v>
      </c>
      <c r="AY232" s="19" t="s">
        <v>295</v>
      </c>
      <c r="BE232" s="227">
        <f>IF(N232="základní",J232,0)</f>
        <v>0</v>
      </c>
      <c r="BF232" s="227">
        <f>IF(N232="snížená",J232,0)</f>
        <v>0</v>
      </c>
      <c r="BG232" s="227">
        <f>IF(N232="zákl. přenesená",J232,0)</f>
        <v>0</v>
      </c>
      <c r="BH232" s="227">
        <f>IF(N232="sníž. přenesená",J232,0)</f>
        <v>0</v>
      </c>
      <c r="BI232" s="227">
        <f>IF(N232="nulová",J232,0)</f>
        <v>0</v>
      </c>
      <c r="BJ232" s="19" t="s">
        <v>79</v>
      </c>
      <c r="BK232" s="227">
        <f>ROUND(I232*H232,2)</f>
        <v>0</v>
      </c>
      <c r="BL232" s="19" t="s">
        <v>373</v>
      </c>
      <c r="BM232" s="226" t="s">
        <v>2957</v>
      </c>
    </row>
    <row r="233" s="2" customFormat="1">
      <c r="A233" s="40"/>
      <c r="B233" s="41"/>
      <c r="C233" s="42"/>
      <c r="D233" s="228" t="s">
        <v>305</v>
      </c>
      <c r="E233" s="42"/>
      <c r="F233" s="229" t="s">
        <v>1340</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305</v>
      </c>
      <c r="AU233" s="19" t="s">
        <v>81</v>
      </c>
    </row>
    <row r="234" s="13" customFormat="1">
      <c r="A234" s="13"/>
      <c r="B234" s="233"/>
      <c r="C234" s="234"/>
      <c r="D234" s="235" t="s">
        <v>307</v>
      </c>
      <c r="E234" s="236" t="s">
        <v>21</v>
      </c>
      <c r="F234" s="237" t="s">
        <v>1341</v>
      </c>
      <c r="G234" s="234"/>
      <c r="H234" s="236" t="s">
        <v>21</v>
      </c>
      <c r="I234" s="238"/>
      <c r="J234" s="234"/>
      <c r="K234" s="234"/>
      <c r="L234" s="239"/>
      <c r="M234" s="240"/>
      <c r="N234" s="241"/>
      <c r="O234" s="241"/>
      <c r="P234" s="241"/>
      <c r="Q234" s="241"/>
      <c r="R234" s="241"/>
      <c r="S234" s="241"/>
      <c r="T234" s="242"/>
      <c r="U234" s="13"/>
      <c r="V234" s="13"/>
      <c r="W234" s="13"/>
      <c r="X234" s="13"/>
      <c r="Y234" s="13"/>
      <c r="Z234" s="13"/>
      <c r="AA234" s="13"/>
      <c r="AB234" s="13"/>
      <c r="AC234" s="13"/>
      <c r="AD234" s="13"/>
      <c r="AE234" s="13"/>
      <c r="AT234" s="243" t="s">
        <v>307</v>
      </c>
      <c r="AU234" s="243" t="s">
        <v>81</v>
      </c>
      <c r="AV234" s="13" t="s">
        <v>79</v>
      </c>
      <c r="AW234" s="13" t="s">
        <v>33</v>
      </c>
      <c r="AX234" s="13" t="s">
        <v>72</v>
      </c>
      <c r="AY234" s="243" t="s">
        <v>295</v>
      </c>
    </row>
    <row r="235" s="14" customFormat="1">
      <c r="A235" s="14"/>
      <c r="B235" s="244"/>
      <c r="C235" s="245"/>
      <c r="D235" s="235" t="s">
        <v>307</v>
      </c>
      <c r="E235" s="246" t="s">
        <v>21</v>
      </c>
      <c r="F235" s="247" t="s">
        <v>2573</v>
      </c>
      <c r="G235" s="245"/>
      <c r="H235" s="248">
        <v>1.5</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307</v>
      </c>
      <c r="AU235" s="254" t="s">
        <v>81</v>
      </c>
      <c r="AV235" s="14" t="s">
        <v>81</v>
      </c>
      <c r="AW235" s="14" t="s">
        <v>33</v>
      </c>
      <c r="AX235" s="14" t="s">
        <v>72</v>
      </c>
      <c r="AY235" s="254" t="s">
        <v>295</v>
      </c>
    </row>
    <row r="236" s="15" customFormat="1">
      <c r="A236" s="15"/>
      <c r="B236" s="255"/>
      <c r="C236" s="256"/>
      <c r="D236" s="235" t="s">
        <v>307</v>
      </c>
      <c r="E236" s="257" t="s">
        <v>21</v>
      </c>
      <c r="F236" s="258" t="s">
        <v>312</v>
      </c>
      <c r="G236" s="256"/>
      <c r="H236" s="259">
        <v>1.5</v>
      </c>
      <c r="I236" s="260"/>
      <c r="J236" s="256"/>
      <c r="K236" s="256"/>
      <c r="L236" s="261"/>
      <c r="M236" s="262"/>
      <c r="N236" s="263"/>
      <c r="O236" s="263"/>
      <c r="P236" s="263"/>
      <c r="Q236" s="263"/>
      <c r="R236" s="263"/>
      <c r="S236" s="263"/>
      <c r="T236" s="264"/>
      <c r="U236" s="15"/>
      <c r="V236" s="15"/>
      <c r="W236" s="15"/>
      <c r="X236" s="15"/>
      <c r="Y236" s="15"/>
      <c r="Z236" s="15"/>
      <c r="AA236" s="15"/>
      <c r="AB236" s="15"/>
      <c r="AC236" s="15"/>
      <c r="AD236" s="15"/>
      <c r="AE236" s="15"/>
      <c r="AT236" s="265" t="s">
        <v>307</v>
      </c>
      <c r="AU236" s="265" t="s">
        <v>81</v>
      </c>
      <c r="AV236" s="15" t="s">
        <v>303</v>
      </c>
      <c r="AW236" s="15" t="s">
        <v>33</v>
      </c>
      <c r="AX236" s="15" t="s">
        <v>79</v>
      </c>
      <c r="AY236" s="265" t="s">
        <v>295</v>
      </c>
    </row>
    <row r="237" s="2" customFormat="1" ht="44.25" customHeight="1">
      <c r="A237" s="40"/>
      <c r="B237" s="41"/>
      <c r="C237" s="215" t="s">
        <v>538</v>
      </c>
      <c r="D237" s="215" t="s">
        <v>298</v>
      </c>
      <c r="E237" s="216" t="s">
        <v>1343</v>
      </c>
      <c r="F237" s="217" t="s">
        <v>1344</v>
      </c>
      <c r="G237" s="218" t="s">
        <v>301</v>
      </c>
      <c r="H237" s="219">
        <v>3</v>
      </c>
      <c r="I237" s="220"/>
      <c r="J237" s="221">
        <f>ROUND(I237*H237,2)</f>
        <v>0</v>
      </c>
      <c r="K237" s="217" t="s">
        <v>302</v>
      </c>
      <c r="L237" s="46"/>
      <c r="M237" s="222" t="s">
        <v>21</v>
      </c>
      <c r="N237" s="223" t="s">
        <v>43</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373</v>
      </c>
      <c r="AT237" s="226" t="s">
        <v>298</v>
      </c>
      <c r="AU237" s="226" t="s">
        <v>81</v>
      </c>
      <c r="AY237" s="19" t="s">
        <v>295</v>
      </c>
      <c r="BE237" s="227">
        <f>IF(N237="základní",J237,0)</f>
        <v>0</v>
      </c>
      <c r="BF237" s="227">
        <f>IF(N237="snížená",J237,0)</f>
        <v>0</v>
      </c>
      <c r="BG237" s="227">
        <f>IF(N237="zákl. přenesená",J237,0)</f>
        <v>0</v>
      </c>
      <c r="BH237" s="227">
        <f>IF(N237="sníž. přenesená",J237,0)</f>
        <v>0</v>
      </c>
      <c r="BI237" s="227">
        <f>IF(N237="nulová",J237,0)</f>
        <v>0</v>
      </c>
      <c r="BJ237" s="19" t="s">
        <v>79</v>
      </c>
      <c r="BK237" s="227">
        <f>ROUND(I237*H237,2)</f>
        <v>0</v>
      </c>
      <c r="BL237" s="19" t="s">
        <v>373</v>
      </c>
      <c r="BM237" s="226" t="s">
        <v>2958</v>
      </c>
    </row>
    <row r="238" s="2" customFormat="1">
      <c r="A238" s="40"/>
      <c r="B238" s="41"/>
      <c r="C238" s="42"/>
      <c r="D238" s="228" t="s">
        <v>305</v>
      </c>
      <c r="E238" s="42"/>
      <c r="F238" s="229" t="s">
        <v>1346</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305</v>
      </c>
      <c r="AU238" s="19" t="s">
        <v>81</v>
      </c>
    </row>
    <row r="239" s="13" customFormat="1">
      <c r="A239" s="13"/>
      <c r="B239" s="233"/>
      <c r="C239" s="234"/>
      <c r="D239" s="235" t="s">
        <v>307</v>
      </c>
      <c r="E239" s="236" t="s">
        <v>21</v>
      </c>
      <c r="F239" s="237" t="s">
        <v>1347</v>
      </c>
      <c r="G239" s="234"/>
      <c r="H239" s="236" t="s">
        <v>21</v>
      </c>
      <c r="I239" s="238"/>
      <c r="J239" s="234"/>
      <c r="K239" s="234"/>
      <c r="L239" s="239"/>
      <c r="M239" s="240"/>
      <c r="N239" s="241"/>
      <c r="O239" s="241"/>
      <c r="P239" s="241"/>
      <c r="Q239" s="241"/>
      <c r="R239" s="241"/>
      <c r="S239" s="241"/>
      <c r="T239" s="242"/>
      <c r="U239" s="13"/>
      <c r="V239" s="13"/>
      <c r="W239" s="13"/>
      <c r="X239" s="13"/>
      <c r="Y239" s="13"/>
      <c r="Z239" s="13"/>
      <c r="AA239" s="13"/>
      <c r="AB239" s="13"/>
      <c r="AC239" s="13"/>
      <c r="AD239" s="13"/>
      <c r="AE239" s="13"/>
      <c r="AT239" s="243" t="s">
        <v>307</v>
      </c>
      <c r="AU239" s="243" t="s">
        <v>81</v>
      </c>
      <c r="AV239" s="13" t="s">
        <v>79</v>
      </c>
      <c r="AW239" s="13" t="s">
        <v>33</v>
      </c>
      <c r="AX239" s="13" t="s">
        <v>72</v>
      </c>
      <c r="AY239" s="243" t="s">
        <v>295</v>
      </c>
    </row>
    <row r="240" s="14" customFormat="1">
      <c r="A240" s="14"/>
      <c r="B240" s="244"/>
      <c r="C240" s="245"/>
      <c r="D240" s="235" t="s">
        <v>307</v>
      </c>
      <c r="E240" s="246" t="s">
        <v>21</v>
      </c>
      <c r="F240" s="247" t="s">
        <v>2575</v>
      </c>
      <c r="G240" s="245"/>
      <c r="H240" s="248">
        <v>3</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307</v>
      </c>
      <c r="AU240" s="254" t="s">
        <v>81</v>
      </c>
      <c r="AV240" s="14" t="s">
        <v>81</v>
      </c>
      <c r="AW240" s="14" t="s">
        <v>33</v>
      </c>
      <c r="AX240" s="14" t="s">
        <v>72</v>
      </c>
      <c r="AY240" s="254" t="s">
        <v>295</v>
      </c>
    </row>
    <row r="241" s="15" customFormat="1">
      <c r="A241" s="15"/>
      <c r="B241" s="255"/>
      <c r="C241" s="256"/>
      <c r="D241" s="235" t="s">
        <v>307</v>
      </c>
      <c r="E241" s="257" t="s">
        <v>21</v>
      </c>
      <c r="F241" s="258" t="s">
        <v>312</v>
      </c>
      <c r="G241" s="256"/>
      <c r="H241" s="259">
        <v>3</v>
      </c>
      <c r="I241" s="260"/>
      <c r="J241" s="256"/>
      <c r="K241" s="256"/>
      <c r="L241" s="261"/>
      <c r="M241" s="262"/>
      <c r="N241" s="263"/>
      <c r="O241" s="263"/>
      <c r="P241" s="263"/>
      <c r="Q241" s="263"/>
      <c r="R241" s="263"/>
      <c r="S241" s="263"/>
      <c r="T241" s="264"/>
      <c r="U241" s="15"/>
      <c r="V241" s="15"/>
      <c r="W241" s="15"/>
      <c r="X241" s="15"/>
      <c r="Y241" s="15"/>
      <c r="Z241" s="15"/>
      <c r="AA241" s="15"/>
      <c r="AB241" s="15"/>
      <c r="AC241" s="15"/>
      <c r="AD241" s="15"/>
      <c r="AE241" s="15"/>
      <c r="AT241" s="265" t="s">
        <v>307</v>
      </c>
      <c r="AU241" s="265" t="s">
        <v>81</v>
      </c>
      <c r="AV241" s="15" t="s">
        <v>303</v>
      </c>
      <c r="AW241" s="15" t="s">
        <v>33</v>
      </c>
      <c r="AX241" s="15" t="s">
        <v>79</v>
      </c>
      <c r="AY241" s="265" t="s">
        <v>295</v>
      </c>
    </row>
    <row r="242" s="2" customFormat="1" ht="24.15" customHeight="1">
      <c r="A242" s="40"/>
      <c r="B242" s="41"/>
      <c r="C242" s="286" t="s">
        <v>545</v>
      </c>
      <c r="D242" s="286" t="s">
        <v>947</v>
      </c>
      <c r="E242" s="287" t="s">
        <v>1349</v>
      </c>
      <c r="F242" s="288" t="s">
        <v>1350</v>
      </c>
      <c r="G242" s="289" t="s">
        <v>301</v>
      </c>
      <c r="H242" s="290">
        <v>3.0600000000000001</v>
      </c>
      <c r="I242" s="291"/>
      <c r="J242" s="292">
        <f>ROUND(I242*H242,2)</f>
        <v>0</v>
      </c>
      <c r="K242" s="288" t="s">
        <v>302</v>
      </c>
      <c r="L242" s="293"/>
      <c r="M242" s="294" t="s">
        <v>21</v>
      </c>
      <c r="N242" s="295" t="s">
        <v>43</v>
      </c>
      <c r="O242" s="86"/>
      <c r="P242" s="224">
        <f>O242*H242</f>
        <v>0</v>
      </c>
      <c r="Q242" s="224">
        <v>0.0030000000000000001</v>
      </c>
      <c r="R242" s="224">
        <f>Q242*H242</f>
        <v>0.0091800000000000007</v>
      </c>
      <c r="S242" s="224">
        <v>0</v>
      </c>
      <c r="T242" s="225">
        <f>S242*H242</f>
        <v>0</v>
      </c>
      <c r="U242" s="40"/>
      <c r="V242" s="40"/>
      <c r="W242" s="40"/>
      <c r="X242" s="40"/>
      <c r="Y242" s="40"/>
      <c r="Z242" s="40"/>
      <c r="AA242" s="40"/>
      <c r="AB242" s="40"/>
      <c r="AC242" s="40"/>
      <c r="AD242" s="40"/>
      <c r="AE242" s="40"/>
      <c r="AR242" s="226" t="s">
        <v>997</v>
      </c>
      <c r="AT242" s="226" t="s">
        <v>947</v>
      </c>
      <c r="AU242" s="226" t="s">
        <v>81</v>
      </c>
      <c r="AY242" s="19" t="s">
        <v>295</v>
      </c>
      <c r="BE242" s="227">
        <f>IF(N242="základní",J242,0)</f>
        <v>0</v>
      </c>
      <c r="BF242" s="227">
        <f>IF(N242="snížená",J242,0)</f>
        <v>0</v>
      </c>
      <c r="BG242" s="227">
        <f>IF(N242="zákl. přenesená",J242,0)</f>
        <v>0</v>
      </c>
      <c r="BH242" s="227">
        <f>IF(N242="sníž. přenesená",J242,0)</f>
        <v>0</v>
      </c>
      <c r="BI242" s="227">
        <f>IF(N242="nulová",J242,0)</f>
        <v>0</v>
      </c>
      <c r="BJ242" s="19" t="s">
        <v>79</v>
      </c>
      <c r="BK242" s="227">
        <f>ROUND(I242*H242,2)</f>
        <v>0</v>
      </c>
      <c r="BL242" s="19" t="s">
        <v>373</v>
      </c>
      <c r="BM242" s="226" t="s">
        <v>2959</v>
      </c>
    </row>
    <row r="243" s="14" customFormat="1">
      <c r="A243" s="14"/>
      <c r="B243" s="244"/>
      <c r="C243" s="245"/>
      <c r="D243" s="235" t="s">
        <v>307</v>
      </c>
      <c r="E243" s="245"/>
      <c r="F243" s="247" t="s">
        <v>2270</v>
      </c>
      <c r="G243" s="245"/>
      <c r="H243" s="248">
        <v>3.0600000000000001</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307</v>
      </c>
      <c r="AU243" s="254" t="s">
        <v>81</v>
      </c>
      <c r="AV243" s="14" t="s">
        <v>81</v>
      </c>
      <c r="AW243" s="14" t="s">
        <v>4</v>
      </c>
      <c r="AX243" s="14" t="s">
        <v>79</v>
      </c>
      <c r="AY243" s="254" t="s">
        <v>295</v>
      </c>
    </row>
    <row r="244" s="2" customFormat="1" ht="55.5" customHeight="1">
      <c r="A244" s="40"/>
      <c r="B244" s="41"/>
      <c r="C244" s="215" t="s">
        <v>550</v>
      </c>
      <c r="D244" s="215" t="s">
        <v>298</v>
      </c>
      <c r="E244" s="216" t="s">
        <v>1353</v>
      </c>
      <c r="F244" s="217" t="s">
        <v>1354</v>
      </c>
      <c r="G244" s="218" t="s">
        <v>301</v>
      </c>
      <c r="H244" s="219">
        <v>1.8</v>
      </c>
      <c r="I244" s="220"/>
      <c r="J244" s="221">
        <f>ROUND(I244*H244,2)</f>
        <v>0</v>
      </c>
      <c r="K244" s="217" t="s">
        <v>302</v>
      </c>
      <c r="L244" s="46"/>
      <c r="M244" s="222" t="s">
        <v>21</v>
      </c>
      <c r="N244" s="223" t="s">
        <v>43</v>
      </c>
      <c r="O244" s="86"/>
      <c r="P244" s="224">
        <f>O244*H244</f>
        <v>0</v>
      </c>
      <c r="Q244" s="224">
        <v>0.01213</v>
      </c>
      <c r="R244" s="224">
        <f>Q244*H244</f>
        <v>0.021833999999999999</v>
      </c>
      <c r="S244" s="224">
        <v>0</v>
      </c>
      <c r="T244" s="225">
        <f>S244*H244</f>
        <v>0</v>
      </c>
      <c r="U244" s="40"/>
      <c r="V244" s="40"/>
      <c r="W244" s="40"/>
      <c r="X244" s="40"/>
      <c r="Y244" s="40"/>
      <c r="Z244" s="40"/>
      <c r="AA244" s="40"/>
      <c r="AB244" s="40"/>
      <c r="AC244" s="40"/>
      <c r="AD244" s="40"/>
      <c r="AE244" s="40"/>
      <c r="AR244" s="226" t="s">
        <v>373</v>
      </c>
      <c r="AT244" s="226" t="s">
        <v>298</v>
      </c>
      <c r="AU244" s="226" t="s">
        <v>81</v>
      </c>
      <c r="AY244" s="19" t="s">
        <v>295</v>
      </c>
      <c r="BE244" s="227">
        <f>IF(N244="základní",J244,0)</f>
        <v>0</v>
      </c>
      <c r="BF244" s="227">
        <f>IF(N244="snížená",J244,0)</f>
        <v>0</v>
      </c>
      <c r="BG244" s="227">
        <f>IF(N244="zákl. přenesená",J244,0)</f>
        <v>0</v>
      </c>
      <c r="BH244" s="227">
        <f>IF(N244="sníž. přenesená",J244,0)</f>
        <v>0</v>
      </c>
      <c r="BI244" s="227">
        <f>IF(N244="nulová",J244,0)</f>
        <v>0</v>
      </c>
      <c r="BJ244" s="19" t="s">
        <v>79</v>
      </c>
      <c r="BK244" s="227">
        <f>ROUND(I244*H244,2)</f>
        <v>0</v>
      </c>
      <c r="BL244" s="19" t="s">
        <v>373</v>
      </c>
      <c r="BM244" s="226" t="s">
        <v>2960</v>
      </c>
    </row>
    <row r="245" s="2" customFormat="1">
      <c r="A245" s="40"/>
      <c r="B245" s="41"/>
      <c r="C245" s="42"/>
      <c r="D245" s="228" t="s">
        <v>305</v>
      </c>
      <c r="E245" s="42"/>
      <c r="F245" s="229" t="s">
        <v>1356</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305</v>
      </c>
      <c r="AU245" s="19" t="s">
        <v>81</v>
      </c>
    </row>
    <row r="246" s="13" customFormat="1">
      <c r="A246" s="13"/>
      <c r="B246" s="233"/>
      <c r="C246" s="234"/>
      <c r="D246" s="235" t="s">
        <v>307</v>
      </c>
      <c r="E246" s="236" t="s">
        <v>21</v>
      </c>
      <c r="F246" s="237" t="s">
        <v>1341</v>
      </c>
      <c r="G246" s="234"/>
      <c r="H246" s="236" t="s">
        <v>21</v>
      </c>
      <c r="I246" s="238"/>
      <c r="J246" s="234"/>
      <c r="K246" s="234"/>
      <c r="L246" s="239"/>
      <c r="M246" s="240"/>
      <c r="N246" s="241"/>
      <c r="O246" s="241"/>
      <c r="P246" s="241"/>
      <c r="Q246" s="241"/>
      <c r="R246" s="241"/>
      <c r="S246" s="241"/>
      <c r="T246" s="242"/>
      <c r="U246" s="13"/>
      <c r="V246" s="13"/>
      <c r="W246" s="13"/>
      <c r="X246" s="13"/>
      <c r="Y246" s="13"/>
      <c r="Z246" s="13"/>
      <c r="AA246" s="13"/>
      <c r="AB246" s="13"/>
      <c r="AC246" s="13"/>
      <c r="AD246" s="13"/>
      <c r="AE246" s="13"/>
      <c r="AT246" s="243" t="s">
        <v>307</v>
      </c>
      <c r="AU246" s="243" t="s">
        <v>81</v>
      </c>
      <c r="AV246" s="13" t="s">
        <v>79</v>
      </c>
      <c r="AW246" s="13" t="s">
        <v>33</v>
      </c>
      <c r="AX246" s="13" t="s">
        <v>72</v>
      </c>
      <c r="AY246" s="243" t="s">
        <v>295</v>
      </c>
    </row>
    <row r="247" s="14" customFormat="1">
      <c r="A247" s="14"/>
      <c r="B247" s="244"/>
      <c r="C247" s="245"/>
      <c r="D247" s="235" t="s">
        <v>307</v>
      </c>
      <c r="E247" s="246" t="s">
        <v>21</v>
      </c>
      <c r="F247" s="247" t="s">
        <v>2578</v>
      </c>
      <c r="G247" s="245"/>
      <c r="H247" s="248">
        <v>1.8</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307</v>
      </c>
      <c r="AU247" s="254" t="s">
        <v>81</v>
      </c>
      <c r="AV247" s="14" t="s">
        <v>81</v>
      </c>
      <c r="AW247" s="14" t="s">
        <v>33</v>
      </c>
      <c r="AX247" s="14" t="s">
        <v>72</v>
      </c>
      <c r="AY247" s="254" t="s">
        <v>295</v>
      </c>
    </row>
    <row r="248" s="15" customFormat="1">
      <c r="A248" s="15"/>
      <c r="B248" s="255"/>
      <c r="C248" s="256"/>
      <c r="D248" s="235" t="s">
        <v>307</v>
      </c>
      <c r="E248" s="257" t="s">
        <v>21</v>
      </c>
      <c r="F248" s="258" t="s">
        <v>312</v>
      </c>
      <c r="G248" s="256"/>
      <c r="H248" s="259">
        <v>1.8</v>
      </c>
      <c r="I248" s="260"/>
      <c r="J248" s="256"/>
      <c r="K248" s="256"/>
      <c r="L248" s="261"/>
      <c r="M248" s="262"/>
      <c r="N248" s="263"/>
      <c r="O248" s="263"/>
      <c r="P248" s="263"/>
      <c r="Q248" s="263"/>
      <c r="R248" s="263"/>
      <c r="S248" s="263"/>
      <c r="T248" s="264"/>
      <c r="U248" s="15"/>
      <c r="V248" s="15"/>
      <c r="W248" s="15"/>
      <c r="X248" s="15"/>
      <c r="Y248" s="15"/>
      <c r="Z248" s="15"/>
      <c r="AA248" s="15"/>
      <c r="AB248" s="15"/>
      <c r="AC248" s="15"/>
      <c r="AD248" s="15"/>
      <c r="AE248" s="15"/>
      <c r="AT248" s="265" t="s">
        <v>307</v>
      </c>
      <c r="AU248" s="265" t="s">
        <v>81</v>
      </c>
      <c r="AV248" s="15" t="s">
        <v>303</v>
      </c>
      <c r="AW248" s="15" t="s">
        <v>33</v>
      </c>
      <c r="AX248" s="15" t="s">
        <v>79</v>
      </c>
      <c r="AY248" s="265" t="s">
        <v>295</v>
      </c>
    </row>
    <row r="249" s="2" customFormat="1" ht="62.7" customHeight="1">
      <c r="A249" s="40"/>
      <c r="B249" s="41"/>
      <c r="C249" s="215" t="s">
        <v>743</v>
      </c>
      <c r="D249" s="215" t="s">
        <v>298</v>
      </c>
      <c r="E249" s="216" t="s">
        <v>1358</v>
      </c>
      <c r="F249" s="217" t="s">
        <v>1359</v>
      </c>
      <c r="G249" s="218" t="s">
        <v>301</v>
      </c>
      <c r="H249" s="219">
        <v>3</v>
      </c>
      <c r="I249" s="220"/>
      <c r="J249" s="221">
        <f>ROUND(I249*H249,2)</f>
        <v>0</v>
      </c>
      <c r="K249" s="217" t="s">
        <v>302</v>
      </c>
      <c r="L249" s="46"/>
      <c r="M249" s="222" t="s">
        <v>21</v>
      </c>
      <c r="N249" s="223" t="s">
        <v>43</v>
      </c>
      <c r="O249" s="86"/>
      <c r="P249" s="224">
        <f>O249*H249</f>
        <v>0</v>
      </c>
      <c r="Q249" s="224">
        <v>0.030949999999999998</v>
      </c>
      <c r="R249" s="224">
        <f>Q249*H249</f>
        <v>0.092849999999999988</v>
      </c>
      <c r="S249" s="224">
        <v>0</v>
      </c>
      <c r="T249" s="225">
        <f>S249*H249</f>
        <v>0</v>
      </c>
      <c r="U249" s="40"/>
      <c r="V249" s="40"/>
      <c r="W249" s="40"/>
      <c r="X249" s="40"/>
      <c r="Y249" s="40"/>
      <c r="Z249" s="40"/>
      <c r="AA249" s="40"/>
      <c r="AB249" s="40"/>
      <c r="AC249" s="40"/>
      <c r="AD249" s="40"/>
      <c r="AE249" s="40"/>
      <c r="AR249" s="226" t="s">
        <v>373</v>
      </c>
      <c r="AT249" s="226" t="s">
        <v>298</v>
      </c>
      <c r="AU249" s="226" t="s">
        <v>81</v>
      </c>
      <c r="AY249" s="19" t="s">
        <v>295</v>
      </c>
      <c r="BE249" s="227">
        <f>IF(N249="základní",J249,0)</f>
        <v>0</v>
      </c>
      <c r="BF249" s="227">
        <f>IF(N249="snížená",J249,0)</f>
        <v>0</v>
      </c>
      <c r="BG249" s="227">
        <f>IF(N249="zákl. přenesená",J249,0)</f>
        <v>0</v>
      </c>
      <c r="BH249" s="227">
        <f>IF(N249="sníž. přenesená",J249,0)</f>
        <v>0</v>
      </c>
      <c r="BI249" s="227">
        <f>IF(N249="nulová",J249,0)</f>
        <v>0</v>
      </c>
      <c r="BJ249" s="19" t="s">
        <v>79</v>
      </c>
      <c r="BK249" s="227">
        <f>ROUND(I249*H249,2)</f>
        <v>0</v>
      </c>
      <c r="BL249" s="19" t="s">
        <v>373</v>
      </c>
      <c r="BM249" s="226" t="s">
        <v>2961</v>
      </c>
    </row>
    <row r="250" s="2" customFormat="1">
      <c r="A250" s="40"/>
      <c r="B250" s="41"/>
      <c r="C250" s="42"/>
      <c r="D250" s="228" t="s">
        <v>305</v>
      </c>
      <c r="E250" s="42"/>
      <c r="F250" s="229" t="s">
        <v>1361</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305</v>
      </c>
      <c r="AU250" s="19" t="s">
        <v>81</v>
      </c>
    </row>
    <row r="251" s="13" customFormat="1">
      <c r="A251" s="13"/>
      <c r="B251" s="233"/>
      <c r="C251" s="234"/>
      <c r="D251" s="235" t="s">
        <v>307</v>
      </c>
      <c r="E251" s="236" t="s">
        <v>21</v>
      </c>
      <c r="F251" s="237" t="s">
        <v>1347</v>
      </c>
      <c r="G251" s="234"/>
      <c r="H251" s="236" t="s">
        <v>21</v>
      </c>
      <c r="I251" s="238"/>
      <c r="J251" s="234"/>
      <c r="K251" s="234"/>
      <c r="L251" s="239"/>
      <c r="M251" s="240"/>
      <c r="N251" s="241"/>
      <c r="O251" s="241"/>
      <c r="P251" s="241"/>
      <c r="Q251" s="241"/>
      <c r="R251" s="241"/>
      <c r="S251" s="241"/>
      <c r="T251" s="242"/>
      <c r="U251" s="13"/>
      <c r="V251" s="13"/>
      <c r="W251" s="13"/>
      <c r="X251" s="13"/>
      <c r="Y251" s="13"/>
      <c r="Z251" s="13"/>
      <c r="AA251" s="13"/>
      <c r="AB251" s="13"/>
      <c r="AC251" s="13"/>
      <c r="AD251" s="13"/>
      <c r="AE251" s="13"/>
      <c r="AT251" s="243" t="s">
        <v>307</v>
      </c>
      <c r="AU251" s="243" t="s">
        <v>81</v>
      </c>
      <c r="AV251" s="13" t="s">
        <v>79</v>
      </c>
      <c r="AW251" s="13" t="s">
        <v>33</v>
      </c>
      <c r="AX251" s="13" t="s">
        <v>72</v>
      </c>
      <c r="AY251" s="243" t="s">
        <v>295</v>
      </c>
    </row>
    <row r="252" s="14" customFormat="1">
      <c r="A252" s="14"/>
      <c r="B252" s="244"/>
      <c r="C252" s="245"/>
      <c r="D252" s="235" t="s">
        <v>307</v>
      </c>
      <c r="E252" s="246" t="s">
        <v>21</v>
      </c>
      <c r="F252" s="247" t="s">
        <v>2575</v>
      </c>
      <c r="G252" s="245"/>
      <c r="H252" s="248">
        <v>3</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307</v>
      </c>
      <c r="AU252" s="254" t="s">
        <v>81</v>
      </c>
      <c r="AV252" s="14" t="s">
        <v>81</v>
      </c>
      <c r="AW252" s="14" t="s">
        <v>33</v>
      </c>
      <c r="AX252" s="14" t="s">
        <v>72</v>
      </c>
      <c r="AY252" s="254" t="s">
        <v>295</v>
      </c>
    </row>
    <row r="253" s="15" customFormat="1">
      <c r="A253" s="15"/>
      <c r="B253" s="255"/>
      <c r="C253" s="256"/>
      <c r="D253" s="235" t="s">
        <v>307</v>
      </c>
      <c r="E253" s="257" t="s">
        <v>21</v>
      </c>
      <c r="F253" s="258" t="s">
        <v>312</v>
      </c>
      <c r="G253" s="256"/>
      <c r="H253" s="259">
        <v>3</v>
      </c>
      <c r="I253" s="260"/>
      <c r="J253" s="256"/>
      <c r="K253" s="256"/>
      <c r="L253" s="261"/>
      <c r="M253" s="262"/>
      <c r="N253" s="263"/>
      <c r="O253" s="263"/>
      <c r="P253" s="263"/>
      <c r="Q253" s="263"/>
      <c r="R253" s="263"/>
      <c r="S253" s="263"/>
      <c r="T253" s="264"/>
      <c r="U253" s="15"/>
      <c r="V253" s="15"/>
      <c r="W253" s="15"/>
      <c r="X253" s="15"/>
      <c r="Y253" s="15"/>
      <c r="Z253" s="15"/>
      <c r="AA253" s="15"/>
      <c r="AB253" s="15"/>
      <c r="AC253" s="15"/>
      <c r="AD253" s="15"/>
      <c r="AE253" s="15"/>
      <c r="AT253" s="265" t="s">
        <v>307</v>
      </c>
      <c r="AU253" s="265" t="s">
        <v>81</v>
      </c>
      <c r="AV253" s="15" t="s">
        <v>303</v>
      </c>
      <c r="AW253" s="15" t="s">
        <v>33</v>
      </c>
      <c r="AX253" s="15" t="s">
        <v>79</v>
      </c>
      <c r="AY253" s="265" t="s">
        <v>295</v>
      </c>
    </row>
    <row r="254" s="2" customFormat="1" ht="24.15" customHeight="1">
      <c r="A254" s="40"/>
      <c r="B254" s="41"/>
      <c r="C254" s="215" t="s">
        <v>1028</v>
      </c>
      <c r="D254" s="215" t="s">
        <v>298</v>
      </c>
      <c r="E254" s="216" t="s">
        <v>1362</v>
      </c>
      <c r="F254" s="217" t="s">
        <v>1363</v>
      </c>
      <c r="G254" s="218" t="s">
        <v>301</v>
      </c>
      <c r="H254" s="219">
        <v>3</v>
      </c>
      <c r="I254" s="220"/>
      <c r="J254" s="221">
        <f>ROUND(I254*H254,2)</f>
        <v>0</v>
      </c>
      <c r="K254" s="217" t="s">
        <v>302</v>
      </c>
      <c r="L254" s="46"/>
      <c r="M254" s="222" t="s">
        <v>21</v>
      </c>
      <c r="N254" s="223" t="s">
        <v>43</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373</v>
      </c>
      <c r="AT254" s="226" t="s">
        <v>298</v>
      </c>
      <c r="AU254" s="226" t="s">
        <v>81</v>
      </c>
      <c r="AY254" s="19" t="s">
        <v>295</v>
      </c>
      <c r="BE254" s="227">
        <f>IF(N254="základní",J254,0)</f>
        <v>0</v>
      </c>
      <c r="BF254" s="227">
        <f>IF(N254="snížená",J254,0)</f>
        <v>0</v>
      </c>
      <c r="BG254" s="227">
        <f>IF(N254="zákl. přenesená",J254,0)</f>
        <v>0</v>
      </c>
      <c r="BH254" s="227">
        <f>IF(N254="sníž. přenesená",J254,0)</f>
        <v>0</v>
      </c>
      <c r="BI254" s="227">
        <f>IF(N254="nulová",J254,0)</f>
        <v>0</v>
      </c>
      <c r="BJ254" s="19" t="s">
        <v>79</v>
      </c>
      <c r="BK254" s="227">
        <f>ROUND(I254*H254,2)</f>
        <v>0</v>
      </c>
      <c r="BL254" s="19" t="s">
        <v>373</v>
      </c>
      <c r="BM254" s="226" t="s">
        <v>2962</v>
      </c>
    </row>
    <row r="255" s="2" customFormat="1">
      <c r="A255" s="40"/>
      <c r="B255" s="41"/>
      <c r="C255" s="42"/>
      <c r="D255" s="228" t="s">
        <v>305</v>
      </c>
      <c r="E255" s="42"/>
      <c r="F255" s="229" t="s">
        <v>1365</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305</v>
      </c>
      <c r="AU255" s="19" t="s">
        <v>81</v>
      </c>
    </row>
    <row r="256" s="2" customFormat="1" ht="37.8" customHeight="1">
      <c r="A256" s="40"/>
      <c r="B256" s="41"/>
      <c r="C256" s="215" t="s">
        <v>1032</v>
      </c>
      <c r="D256" s="215" t="s">
        <v>298</v>
      </c>
      <c r="E256" s="216" t="s">
        <v>1386</v>
      </c>
      <c r="F256" s="217" t="s">
        <v>1387</v>
      </c>
      <c r="G256" s="218" t="s">
        <v>459</v>
      </c>
      <c r="H256" s="219">
        <v>1</v>
      </c>
      <c r="I256" s="220"/>
      <c r="J256" s="221">
        <f>ROUND(I256*H256,2)</f>
        <v>0</v>
      </c>
      <c r="K256" s="217" t="s">
        <v>302</v>
      </c>
      <c r="L256" s="46"/>
      <c r="M256" s="222" t="s">
        <v>21</v>
      </c>
      <c r="N256" s="223" t="s">
        <v>43</v>
      </c>
      <c r="O256" s="86"/>
      <c r="P256" s="224">
        <f>O256*H256</f>
        <v>0</v>
      </c>
      <c r="Q256" s="224">
        <v>3.0000000000000001E-05</v>
      </c>
      <c r="R256" s="224">
        <f>Q256*H256</f>
        <v>3.0000000000000001E-05</v>
      </c>
      <c r="S256" s="224">
        <v>0</v>
      </c>
      <c r="T256" s="225">
        <f>S256*H256</f>
        <v>0</v>
      </c>
      <c r="U256" s="40"/>
      <c r="V256" s="40"/>
      <c r="W256" s="40"/>
      <c r="X256" s="40"/>
      <c r="Y256" s="40"/>
      <c r="Z256" s="40"/>
      <c r="AA256" s="40"/>
      <c r="AB256" s="40"/>
      <c r="AC256" s="40"/>
      <c r="AD256" s="40"/>
      <c r="AE256" s="40"/>
      <c r="AR256" s="226" t="s">
        <v>373</v>
      </c>
      <c r="AT256" s="226" t="s">
        <v>298</v>
      </c>
      <c r="AU256" s="226" t="s">
        <v>81</v>
      </c>
      <c r="AY256" s="19" t="s">
        <v>295</v>
      </c>
      <c r="BE256" s="227">
        <f>IF(N256="základní",J256,0)</f>
        <v>0</v>
      </c>
      <c r="BF256" s="227">
        <f>IF(N256="snížená",J256,0)</f>
        <v>0</v>
      </c>
      <c r="BG256" s="227">
        <f>IF(N256="zákl. přenesená",J256,0)</f>
        <v>0</v>
      </c>
      <c r="BH256" s="227">
        <f>IF(N256="sníž. přenesená",J256,0)</f>
        <v>0</v>
      </c>
      <c r="BI256" s="227">
        <f>IF(N256="nulová",J256,0)</f>
        <v>0</v>
      </c>
      <c r="BJ256" s="19" t="s">
        <v>79</v>
      </c>
      <c r="BK256" s="227">
        <f>ROUND(I256*H256,2)</f>
        <v>0</v>
      </c>
      <c r="BL256" s="19" t="s">
        <v>373</v>
      </c>
      <c r="BM256" s="226" t="s">
        <v>2963</v>
      </c>
    </row>
    <row r="257" s="2" customFormat="1">
      <c r="A257" s="40"/>
      <c r="B257" s="41"/>
      <c r="C257" s="42"/>
      <c r="D257" s="228" t="s">
        <v>305</v>
      </c>
      <c r="E257" s="42"/>
      <c r="F257" s="229" t="s">
        <v>1389</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305</v>
      </c>
      <c r="AU257" s="19" t="s">
        <v>81</v>
      </c>
    </row>
    <row r="258" s="14" customFormat="1">
      <c r="A258" s="14"/>
      <c r="B258" s="244"/>
      <c r="C258" s="245"/>
      <c r="D258" s="235" t="s">
        <v>307</v>
      </c>
      <c r="E258" s="246" t="s">
        <v>21</v>
      </c>
      <c r="F258" s="247" t="s">
        <v>2582</v>
      </c>
      <c r="G258" s="245"/>
      <c r="H258" s="248">
        <v>1</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307</v>
      </c>
      <c r="AU258" s="254" t="s">
        <v>81</v>
      </c>
      <c r="AV258" s="14" t="s">
        <v>81</v>
      </c>
      <c r="AW258" s="14" t="s">
        <v>33</v>
      </c>
      <c r="AX258" s="14" t="s">
        <v>72</v>
      </c>
      <c r="AY258" s="254" t="s">
        <v>295</v>
      </c>
    </row>
    <row r="259" s="15" customFormat="1">
      <c r="A259" s="15"/>
      <c r="B259" s="255"/>
      <c r="C259" s="256"/>
      <c r="D259" s="235" t="s">
        <v>307</v>
      </c>
      <c r="E259" s="257" t="s">
        <v>21</v>
      </c>
      <c r="F259" s="258" t="s">
        <v>312</v>
      </c>
      <c r="G259" s="256"/>
      <c r="H259" s="259">
        <v>1</v>
      </c>
      <c r="I259" s="260"/>
      <c r="J259" s="256"/>
      <c r="K259" s="256"/>
      <c r="L259" s="261"/>
      <c r="M259" s="262"/>
      <c r="N259" s="263"/>
      <c r="O259" s="263"/>
      <c r="P259" s="263"/>
      <c r="Q259" s="263"/>
      <c r="R259" s="263"/>
      <c r="S259" s="263"/>
      <c r="T259" s="264"/>
      <c r="U259" s="15"/>
      <c r="V259" s="15"/>
      <c r="W259" s="15"/>
      <c r="X259" s="15"/>
      <c r="Y259" s="15"/>
      <c r="Z259" s="15"/>
      <c r="AA259" s="15"/>
      <c r="AB259" s="15"/>
      <c r="AC259" s="15"/>
      <c r="AD259" s="15"/>
      <c r="AE259" s="15"/>
      <c r="AT259" s="265" t="s">
        <v>307</v>
      </c>
      <c r="AU259" s="265" t="s">
        <v>81</v>
      </c>
      <c r="AV259" s="15" t="s">
        <v>303</v>
      </c>
      <c r="AW259" s="15" t="s">
        <v>33</v>
      </c>
      <c r="AX259" s="15" t="s">
        <v>79</v>
      </c>
      <c r="AY259" s="265" t="s">
        <v>295</v>
      </c>
    </row>
    <row r="260" s="2" customFormat="1" ht="24.15" customHeight="1">
      <c r="A260" s="40"/>
      <c r="B260" s="41"/>
      <c r="C260" s="286" t="s">
        <v>1037</v>
      </c>
      <c r="D260" s="286" t="s">
        <v>947</v>
      </c>
      <c r="E260" s="287" t="s">
        <v>1004</v>
      </c>
      <c r="F260" s="288" t="s">
        <v>1005</v>
      </c>
      <c r="G260" s="289" t="s">
        <v>459</v>
      </c>
      <c r="H260" s="290">
        <v>1</v>
      </c>
      <c r="I260" s="291"/>
      <c r="J260" s="292">
        <f>ROUND(I260*H260,2)</f>
        <v>0</v>
      </c>
      <c r="K260" s="288" t="s">
        <v>302</v>
      </c>
      <c r="L260" s="293"/>
      <c r="M260" s="294" t="s">
        <v>21</v>
      </c>
      <c r="N260" s="295" t="s">
        <v>43</v>
      </c>
      <c r="O260" s="86"/>
      <c r="P260" s="224">
        <f>O260*H260</f>
        <v>0</v>
      </c>
      <c r="Q260" s="224">
        <v>0.0061999999999999998</v>
      </c>
      <c r="R260" s="224">
        <f>Q260*H260</f>
        <v>0.0061999999999999998</v>
      </c>
      <c r="S260" s="224">
        <v>0</v>
      </c>
      <c r="T260" s="225">
        <f>S260*H260</f>
        <v>0</v>
      </c>
      <c r="U260" s="40"/>
      <c r="V260" s="40"/>
      <c r="W260" s="40"/>
      <c r="X260" s="40"/>
      <c r="Y260" s="40"/>
      <c r="Z260" s="40"/>
      <c r="AA260" s="40"/>
      <c r="AB260" s="40"/>
      <c r="AC260" s="40"/>
      <c r="AD260" s="40"/>
      <c r="AE260" s="40"/>
      <c r="AR260" s="226" t="s">
        <v>997</v>
      </c>
      <c r="AT260" s="226" t="s">
        <v>947</v>
      </c>
      <c r="AU260" s="226" t="s">
        <v>81</v>
      </c>
      <c r="AY260" s="19" t="s">
        <v>295</v>
      </c>
      <c r="BE260" s="227">
        <f>IF(N260="základní",J260,0)</f>
        <v>0</v>
      </c>
      <c r="BF260" s="227">
        <f>IF(N260="snížená",J260,0)</f>
        <v>0</v>
      </c>
      <c r="BG260" s="227">
        <f>IF(N260="zákl. přenesená",J260,0)</f>
        <v>0</v>
      </c>
      <c r="BH260" s="227">
        <f>IF(N260="sníž. přenesená",J260,0)</f>
        <v>0</v>
      </c>
      <c r="BI260" s="227">
        <f>IF(N260="nulová",J260,0)</f>
        <v>0</v>
      </c>
      <c r="BJ260" s="19" t="s">
        <v>79</v>
      </c>
      <c r="BK260" s="227">
        <f>ROUND(I260*H260,2)</f>
        <v>0</v>
      </c>
      <c r="BL260" s="19" t="s">
        <v>373</v>
      </c>
      <c r="BM260" s="226" t="s">
        <v>2964</v>
      </c>
    </row>
    <row r="261" s="2" customFormat="1" ht="33" customHeight="1">
      <c r="A261" s="40"/>
      <c r="B261" s="41"/>
      <c r="C261" s="215" t="s">
        <v>997</v>
      </c>
      <c r="D261" s="215" t="s">
        <v>298</v>
      </c>
      <c r="E261" s="216" t="s">
        <v>1408</v>
      </c>
      <c r="F261" s="217" t="s">
        <v>1409</v>
      </c>
      <c r="G261" s="218" t="s">
        <v>459</v>
      </c>
      <c r="H261" s="219">
        <v>1</v>
      </c>
      <c r="I261" s="220"/>
      <c r="J261" s="221">
        <f>ROUND(I261*H261,2)</f>
        <v>0</v>
      </c>
      <c r="K261" s="217" t="s">
        <v>302</v>
      </c>
      <c r="L261" s="46"/>
      <c r="M261" s="222" t="s">
        <v>21</v>
      </c>
      <c r="N261" s="223" t="s">
        <v>43</v>
      </c>
      <c r="O261" s="86"/>
      <c r="P261" s="224">
        <f>O261*H261</f>
        <v>0</v>
      </c>
      <c r="Q261" s="224">
        <v>1.0000000000000001E-05</v>
      </c>
      <c r="R261" s="224">
        <f>Q261*H261</f>
        <v>1.0000000000000001E-05</v>
      </c>
      <c r="S261" s="224">
        <v>0</v>
      </c>
      <c r="T261" s="225">
        <f>S261*H261</f>
        <v>0</v>
      </c>
      <c r="U261" s="40"/>
      <c r="V261" s="40"/>
      <c r="W261" s="40"/>
      <c r="X261" s="40"/>
      <c r="Y261" s="40"/>
      <c r="Z261" s="40"/>
      <c r="AA261" s="40"/>
      <c r="AB261" s="40"/>
      <c r="AC261" s="40"/>
      <c r="AD261" s="40"/>
      <c r="AE261" s="40"/>
      <c r="AR261" s="226" t="s">
        <v>373</v>
      </c>
      <c r="AT261" s="226" t="s">
        <v>298</v>
      </c>
      <c r="AU261" s="226" t="s">
        <v>81</v>
      </c>
      <c r="AY261" s="19" t="s">
        <v>295</v>
      </c>
      <c r="BE261" s="227">
        <f>IF(N261="základní",J261,0)</f>
        <v>0</v>
      </c>
      <c r="BF261" s="227">
        <f>IF(N261="snížená",J261,0)</f>
        <v>0</v>
      </c>
      <c r="BG261" s="227">
        <f>IF(N261="zákl. přenesená",J261,0)</f>
        <v>0</v>
      </c>
      <c r="BH261" s="227">
        <f>IF(N261="sníž. přenesená",J261,0)</f>
        <v>0</v>
      </c>
      <c r="BI261" s="227">
        <f>IF(N261="nulová",J261,0)</f>
        <v>0</v>
      </c>
      <c r="BJ261" s="19" t="s">
        <v>79</v>
      </c>
      <c r="BK261" s="227">
        <f>ROUND(I261*H261,2)</f>
        <v>0</v>
      </c>
      <c r="BL261" s="19" t="s">
        <v>373</v>
      </c>
      <c r="BM261" s="226" t="s">
        <v>2965</v>
      </c>
    </row>
    <row r="262" s="2" customFormat="1">
      <c r="A262" s="40"/>
      <c r="B262" s="41"/>
      <c r="C262" s="42"/>
      <c r="D262" s="228" t="s">
        <v>305</v>
      </c>
      <c r="E262" s="42"/>
      <c r="F262" s="229" t="s">
        <v>1411</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305</v>
      </c>
      <c r="AU262" s="19" t="s">
        <v>81</v>
      </c>
    </row>
    <row r="263" s="2" customFormat="1" ht="24.15" customHeight="1">
      <c r="A263" s="40"/>
      <c r="B263" s="41"/>
      <c r="C263" s="286" t="s">
        <v>1049</v>
      </c>
      <c r="D263" s="286" t="s">
        <v>947</v>
      </c>
      <c r="E263" s="287" t="s">
        <v>1412</v>
      </c>
      <c r="F263" s="288" t="s">
        <v>1413</v>
      </c>
      <c r="G263" s="289" t="s">
        <v>459</v>
      </c>
      <c r="H263" s="290">
        <v>1</v>
      </c>
      <c r="I263" s="291"/>
      <c r="J263" s="292">
        <f>ROUND(I263*H263,2)</f>
        <v>0</v>
      </c>
      <c r="K263" s="288" t="s">
        <v>302</v>
      </c>
      <c r="L263" s="293"/>
      <c r="M263" s="294" t="s">
        <v>21</v>
      </c>
      <c r="N263" s="295" t="s">
        <v>43</v>
      </c>
      <c r="O263" s="86"/>
      <c r="P263" s="224">
        <f>O263*H263</f>
        <v>0</v>
      </c>
      <c r="Q263" s="224">
        <v>0.0025000000000000001</v>
      </c>
      <c r="R263" s="224">
        <f>Q263*H263</f>
        <v>0.0025000000000000001</v>
      </c>
      <c r="S263" s="224">
        <v>0</v>
      </c>
      <c r="T263" s="225">
        <f>S263*H263</f>
        <v>0</v>
      </c>
      <c r="U263" s="40"/>
      <c r="V263" s="40"/>
      <c r="W263" s="40"/>
      <c r="X263" s="40"/>
      <c r="Y263" s="40"/>
      <c r="Z263" s="40"/>
      <c r="AA263" s="40"/>
      <c r="AB263" s="40"/>
      <c r="AC263" s="40"/>
      <c r="AD263" s="40"/>
      <c r="AE263" s="40"/>
      <c r="AR263" s="226" t="s">
        <v>997</v>
      </c>
      <c r="AT263" s="226" t="s">
        <v>947</v>
      </c>
      <c r="AU263" s="226" t="s">
        <v>81</v>
      </c>
      <c r="AY263" s="19" t="s">
        <v>295</v>
      </c>
      <c r="BE263" s="227">
        <f>IF(N263="základní",J263,0)</f>
        <v>0</v>
      </c>
      <c r="BF263" s="227">
        <f>IF(N263="snížená",J263,0)</f>
        <v>0</v>
      </c>
      <c r="BG263" s="227">
        <f>IF(N263="zákl. přenesená",J263,0)</f>
        <v>0</v>
      </c>
      <c r="BH263" s="227">
        <f>IF(N263="sníž. přenesená",J263,0)</f>
        <v>0</v>
      </c>
      <c r="BI263" s="227">
        <f>IF(N263="nulová",J263,0)</f>
        <v>0</v>
      </c>
      <c r="BJ263" s="19" t="s">
        <v>79</v>
      </c>
      <c r="BK263" s="227">
        <f>ROUND(I263*H263,2)</f>
        <v>0</v>
      </c>
      <c r="BL263" s="19" t="s">
        <v>373</v>
      </c>
      <c r="BM263" s="226" t="s">
        <v>2966</v>
      </c>
    </row>
    <row r="264" s="2" customFormat="1" ht="33" customHeight="1">
      <c r="A264" s="40"/>
      <c r="B264" s="41"/>
      <c r="C264" s="215" t="s">
        <v>1054</v>
      </c>
      <c r="D264" s="215" t="s">
        <v>298</v>
      </c>
      <c r="E264" s="216" t="s">
        <v>1415</v>
      </c>
      <c r="F264" s="217" t="s">
        <v>1416</v>
      </c>
      <c r="G264" s="218" t="s">
        <v>459</v>
      </c>
      <c r="H264" s="219">
        <v>1</v>
      </c>
      <c r="I264" s="220"/>
      <c r="J264" s="221">
        <f>ROUND(I264*H264,2)</f>
        <v>0</v>
      </c>
      <c r="K264" s="217" t="s">
        <v>302</v>
      </c>
      <c r="L264" s="46"/>
      <c r="M264" s="222" t="s">
        <v>21</v>
      </c>
      <c r="N264" s="223" t="s">
        <v>43</v>
      </c>
      <c r="O264" s="86"/>
      <c r="P264" s="224">
        <f>O264*H264</f>
        <v>0</v>
      </c>
      <c r="Q264" s="224">
        <v>1.0000000000000001E-05</v>
      </c>
      <c r="R264" s="224">
        <f>Q264*H264</f>
        <v>1.0000000000000001E-05</v>
      </c>
      <c r="S264" s="224">
        <v>0</v>
      </c>
      <c r="T264" s="225">
        <f>S264*H264</f>
        <v>0</v>
      </c>
      <c r="U264" s="40"/>
      <c r="V264" s="40"/>
      <c r="W264" s="40"/>
      <c r="X264" s="40"/>
      <c r="Y264" s="40"/>
      <c r="Z264" s="40"/>
      <c r="AA264" s="40"/>
      <c r="AB264" s="40"/>
      <c r="AC264" s="40"/>
      <c r="AD264" s="40"/>
      <c r="AE264" s="40"/>
      <c r="AR264" s="226" t="s">
        <v>373</v>
      </c>
      <c r="AT264" s="226" t="s">
        <v>298</v>
      </c>
      <c r="AU264" s="226" t="s">
        <v>81</v>
      </c>
      <c r="AY264" s="19" t="s">
        <v>295</v>
      </c>
      <c r="BE264" s="227">
        <f>IF(N264="základní",J264,0)</f>
        <v>0</v>
      </c>
      <c r="BF264" s="227">
        <f>IF(N264="snížená",J264,0)</f>
        <v>0</v>
      </c>
      <c r="BG264" s="227">
        <f>IF(N264="zákl. přenesená",J264,0)</f>
        <v>0</v>
      </c>
      <c r="BH264" s="227">
        <f>IF(N264="sníž. přenesená",J264,0)</f>
        <v>0</v>
      </c>
      <c r="BI264" s="227">
        <f>IF(N264="nulová",J264,0)</f>
        <v>0</v>
      </c>
      <c r="BJ264" s="19" t="s">
        <v>79</v>
      </c>
      <c r="BK264" s="227">
        <f>ROUND(I264*H264,2)</f>
        <v>0</v>
      </c>
      <c r="BL264" s="19" t="s">
        <v>373</v>
      </c>
      <c r="BM264" s="226" t="s">
        <v>2967</v>
      </c>
    </row>
    <row r="265" s="2" customFormat="1">
      <c r="A265" s="40"/>
      <c r="B265" s="41"/>
      <c r="C265" s="42"/>
      <c r="D265" s="228" t="s">
        <v>305</v>
      </c>
      <c r="E265" s="42"/>
      <c r="F265" s="229" t="s">
        <v>1418</v>
      </c>
      <c r="G265" s="42"/>
      <c r="H265" s="42"/>
      <c r="I265" s="230"/>
      <c r="J265" s="42"/>
      <c r="K265" s="42"/>
      <c r="L265" s="46"/>
      <c r="M265" s="231"/>
      <c r="N265" s="232"/>
      <c r="O265" s="86"/>
      <c r="P265" s="86"/>
      <c r="Q265" s="86"/>
      <c r="R265" s="86"/>
      <c r="S265" s="86"/>
      <c r="T265" s="87"/>
      <c r="U265" s="40"/>
      <c r="V265" s="40"/>
      <c r="W265" s="40"/>
      <c r="X265" s="40"/>
      <c r="Y265" s="40"/>
      <c r="Z265" s="40"/>
      <c r="AA265" s="40"/>
      <c r="AB265" s="40"/>
      <c r="AC265" s="40"/>
      <c r="AD265" s="40"/>
      <c r="AE265" s="40"/>
      <c r="AT265" s="19" t="s">
        <v>305</v>
      </c>
      <c r="AU265" s="19" t="s">
        <v>81</v>
      </c>
    </row>
    <row r="266" s="2" customFormat="1" ht="24.15" customHeight="1">
      <c r="A266" s="40"/>
      <c r="B266" s="41"/>
      <c r="C266" s="286" t="s">
        <v>1060</v>
      </c>
      <c r="D266" s="286" t="s">
        <v>947</v>
      </c>
      <c r="E266" s="287" t="s">
        <v>1419</v>
      </c>
      <c r="F266" s="288" t="s">
        <v>1420</v>
      </c>
      <c r="G266" s="289" t="s">
        <v>459</v>
      </c>
      <c r="H266" s="290">
        <v>1</v>
      </c>
      <c r="I266" s="291"/>
      <c r="J266" s="292">
        <f>ROUND(I266*H266,2)</f>
        <v>0</v>
      </c>
      <c r="K266" s="288" t="s">
        <v>302</v>
      </c>
      <c r="L266" s="293"/>
      <c r="M266" s="294" t="s">
        <v>21</v>
      </c>
      <c r="N266" s="295" t="s">
        <v>43</v>
      </c>
      <c r="O266" s="86"/>
      <c r="P266" s="224">
        <f>O266*H266</f>
        <v>0</v>
      </c>
      <c r="Q266" s="224">
        <v>0.0067000000000000002</v>
      </c>
      <c r="R266" s="224">
        <f>Q266*H266</f>
        <v>0.0067000000000000002</v>
      </c>
      <c r="S266" s="224">
        <v>0</v>
      </c>
      <c r="T266" s="225">
        <f>S266*H266</f>
        <v>0</v>
      </c>
      <c r="U266" s="40"/>
      <c r="V266" s="40"/>
      <c r="W266" s="40"/>
      <c r="X266" s="40"/>
      <c r="Y266" s="40"/>
      <c r="Z266" s="40"/>
      <c r="AA266" s="40"/>
      <c r="AB266" s="40"/>
      <c r="AC266" s="40"/>
      <c r="AD266" s="40"/>
      <c r="AE266" s="40"/>
      <c r="AR266" s="226" t="s">
        <v>997</v>
      </c>
      <c r="AT266" s="226" t="s">
        <v>947</v>
      </c>
      <c r="AU266" s="226" t="s">
        <v>81</v>
      </c>
      <c r="AY266" s="19" t="s">
        <v>295</v>
      </c>
      <c r="BE266" s="227">
        <f>IF(N266="základní",J266,0)</f>
        <v>0</v>
      </c>
      <c r="BF266" s="227">
        <f>IF(N266="snížená",J266,0)</f>
        <v>0</v>
      </c>
      <c r="BG266" s="227">
        <f>IF(N266="zákl. přenesená",J266,0)</f>
        <v>0</v>
      </c>
      <c r="BH266" s="227">
        <f>IF(N266="sníž. přenesená",J266,0)</f>
        <v>0</v>
      </c>
      <c r="BI266" s="227">
        <f>IF(N266="nulová",J266,0)</f>
        <v>0</v>
      </c>
      <c r="BJ266" s="19" t="s">
        <v>79</v>
      </c>
      <c r="BK266" s="227">
        <f>ROUND(I266*H266,2)</f>
        <v>0</v>
      </c>
      <c r="BL266" s="19" t="s">
        <v>373</v>
      </c>
      <c r="BM266" s="226" t="s">
        <v>2968</v>
      </c>
    </row>
    <row r="267" s="2" customFormat="1" ht="33" customHeight="1">
      <c r="A267" s="40"/>
      <c r="B267" s="41"/>
      <c r="C267" s="215" t="s">
        <v>1064</v>
      </c>
      <c r="D267" s="215" t="s">
        <v>298</v>
      </c>
      <c r="E267" s="216" t="s">
        <v>1422</v>
      </c>
      <c r="F267" s="217" t="s">
        <v>1423</v>
      </c>
      <c r="G267" s="218" t="s">
        <v>459</v>
      </c>
      <c r="H267" s="219">
        <v>2</v>
      </c>
      <c r="I267" s="220"/>
      <c r="J267" s="221">
        <f>ROUND(I267*H267,2)</f>
        <v>0</v>
      </c>
      <c r="K267" s="217" t="s">
        <v>302</v>
      </c>
      <c r="L267" s="46"/>
      <c r="M267" s="222" t="s">
        <v>21</v>
      </c>
      <c r="N267" s="223" t="s">
        <v>43</v>
      </c>
      <c r="O267" s="86"/>
      <c r="P267" s="224">
        <f>O267*H267</f>
        <v>0</v>
      </c>
      <c r="Q267" s="224">
        <v>1.0000000000000001E-05</v>
      </c>
      <c r="R267" s="224">
        <f>Q267*H267</f>
        <v>2.0000000000000002E-05</v>
      </c>
      <c r="S267" s="224">
        <v>0</v>
      </c>
      <c r="T267" s="225">
        <f>S267*H267</f>
        <v>0</v>
      </c>
      <c r="U267" s="40"/>
      <c r="V267" s="40"/>
      <c r="W267" s="40"/>
      <c r="X267" s="40"/>
      <c r="Y267" s="40"/>
      <c r="Z267" s="40"/>
      <c r="AA267" s="40"/>
      <c r="AB267" s="40"/>
      <c r="AC267" s="40"/>
      <c r="AD267" s="40"/>
      <c r="AE267" s="40"/>
      <c r="AR267" s="226" t="s">
        <v>373</v>
      </c>
      <c r="AT267" s="226" t="s">
        <v>298</v>
      </c>
      <c r="AU267" s="226" t="s">
        <v>81</v>
      </c>
      <c r="AY267" s="19" t="s">
        <v>295</v>
      </c>
      <c r="BE267" s="227">
        <f>IF(N267="základní",J267,0)</f>
        <v>0</v>
      </c>
      <c r="BF267" s="227">
        <f>IF(N267="snížená",J267,0)</f>
        <v>0</v>
      </c>
      <c r="BG267" s="227">
        <f>IF(N267="zákl. přenesená",J267,0)</f>
        <v>0</v>
      </c>
      <c r="BH267" s="227">
        <f>IF(N267="sníž. přenesená",J267,0)</f>
        <v>0</v>
      </c>
      <c r="BI267" s="227">
        <f>IF(N267="nulová",J267,0)</f>
        <v>0</v>
      </c>
      <c r="BJ267" s="19" t="s">
        <v>79</v>
      </c>
      <c r="BK267" s="227">
        <f>ROUND(I267*H267,2)</f>
        <v>0</v>
      </c>
      <c r="BL267" s="19" t="s">
        <v>373</v>
      </c>
      <c r="BM267" s="226" t="s">
        <v>2969</v>
      </c>
    </row>
    <row r="268" s="2" customFormat="1">
      <c r="A268" s="40"/>
      <c r="B268" s="41"/>
      <c r="C268" s="42"/>
      <c r="D268" s="228" t="s">
        <v>305</v>
      </c>
      <c r="E268" s="42"/>
      <c r="F268" s="229" t="s">
        <v>1425</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305</v>
      </c>
      <c r="AU268" s="19" t="s">
        <v>81</v>
      </c>
    </row>
    <row r="269" s="2" customFormat="1" ht="24.15" customHeight="1">
      <c r="A269" s="40"/>
      <c r="B269" s="41"/>
      <c r="C269" s="286" t="s">
        <v>1069</v>
      </c>
      <c r="D269" s="286" t="s">
        <v>947</v>
      </c>
      <c r="E269" s="287" t="s">
        <v>1426</v>
      </c>
      <c r="F269" s="288" t="s">
        <v>1427</v>
      </c>
      <c r="G269" s="289" t="s">
        <v>459</v>
      </c>
      <c r="H269" s="290">
        <v>2</v>
      </c>
      <c r="I269" s="291"/>
      <c r="J269" s="292">
        <f>ROUND(I269*H269,2)</f>
        <v>0</v>
      </c>
      <c r="K269" s="288" t="s">
        <v>302</v>
      </c>
      <c r="L269" s="293"/>
      <c r="M269" s="294" t="s">
        <v>21</v>
      </c>
      <c r="N269" s="295" t="s">
        <v>43</v>
      </c>
      <c r="O269" s="86"/>
      <c r="P269" s="224">
        <f>O269*H269</f>
        <v>0</v>
      </c>
      <c r="Q269" s="224">
        <v>0.00089999999999999998</v>
      </c>
      <c r="R269" s="224">
        <f>Q269*H269</f>
        <v>0.0018</v>
      </c>
      <c r="S269" s="224">
        <v>0</v>
      </c>
      <c r="T269" s="225">
        <f>S269*H269</f>
        <v>0</v>
      </c>
      <c r="U269" s="40"/>
      <c r="V269" s="40"/>
      <c r="W269" s="40"/>
      <c r="X269" s="40"/>
      <c r="Y269" s="40"/>
      <c r="Z269" s="40"/>
      <c r="AA269" s="40"/>
      <c r="AB269" s="40"/>
      <c r="AC269" s="40"/>
      <c r="AD269" s="40"/>
      <c r="AE269" s="40"/>
      <c r="AR269" s="226" t="s">
        <v>997</v>
      </c>
      <c r="AT269" s="226" t="s">
        <v>947</v>
      </c>
      <c r="AU269" s="226" t="s">
        <v>81</v>
      </c>
      <c r="AY269" s="19" t="s">
        <v>295</v>
      </c>
      <c r="BE269" s="227">
        <f>IF(N269="základní",J269,0)</f>
        <v>0</v>
      </c>
      <c r="BF269" s="227">
        <f>IF(N269="snížená",J269,0)</f>
        <v>0</v>
      </c>
      <c r="BG269" s="227">
        <f>IF(N269="zákl. přenesená",J269,0)</f>
        <v>0</v>
      </c>
      <c r="BH269" s="227">
        <f>IF(N269="sníž. přenesená",J269,0)</f>
        <v>0</v>
      </c>
      <c r="BI269" s="227">
        <f>IF(N269="nulová",J269,0)</f>
        <v>0</v>
      </c>
      <c r="BJ269" s="19" t="s">
        <v>79</v>
      </c>
      <c r="BK269" s="227">
        <f>ROUND(I269*H269,2)</f>
        <v>0</v>
      </c>
      <c r="BL269" s="19" t="s">
        <v>373</v>
      </c>
      <c r="BM269" s="226" t="s">
        <v>2970</v>
      </c>
    </row>
    <row r="270" s="2" customFormat="1" ht="33" customHeight="1">
      <c r="A270" s="40"/>
      <c r="B270" s="41"/>
      <c r="C270" s="215" t="s">
        <v>1073</v>
      </c>
      <c r="D270" s="215" t="s">
        <v>298</v>
      </c>
      <c r="E270" s="216" t="s">
        <v>1430</v>
      </c>
      <c r="F270" s="217" t="s">
        <v>1431</v>
      </c>
      <c r="G270" s="218" t="s">
        <v>459</v>
      </c>
      <c r="H270" s="219">
        <v>2</v>
      </c>
      <c r="I270" s="220"/>
      <c r="J270" s="221">
        <f>ROUND(I270*H270,2)</f>
        <v>0</v>
      </c>
      <c r="K270" s="217" t="s">
        <v>302</v>
      </c>
      <c r="L270" s="46"/>
      <c r="M270" s="222" t="s">
        <v>21</v>
      </c>
      <c r="N270" s="223" t="s">
        <v>43</v>
      </c>
      <c r="O270" s="86"/>
      <c r="P270" s="224">
        <f>O270*H270</f>
        <v>0</v>
      </c>
      <c r="Q270" s="224">
        <v>0.00022000000000000001</v>
      </c>
      <c r="R270" s="224">
        <f>Q270*H270</f>
        <v>0.00044000000000000002</v>
      </c>
      <c r="S270" s="224">
        <v>0</v>
      </c>
      <c r="T270" s="225">
        <f>S270*H270</f>
        <v>0</v>
      </c>
      <c r="U270" s="40"/>
      <c r="V270" s="40"/>
      <c r="W270" s="40"/>
      <c r="X270" s="40"/>
      <c r="Y270" s="40"/>
      <c r="Z270" s="40"/>
      <c r="AA270" s="40"/>
      <c r="AB270" s="40"/>
      <c r="AC270" s="40"/>
      <c r="AD270" s="40"/>
      <c r="AE270" s="40"/>
      <c r="AR270" s="226" t="s">
        <v>373</v>
      </c>
      <c r="AT270" s="226" t="s">
        <v>298</v>
      </c>
      <c r="AU270" s="226" t="s">
        <v>81</v>
      </c>
      <c r="AY270" s="19" t="s">
        <v>295</v>
      </c>
      <c r="BE270" s="227">
        <f>IF(N270="základní",J270,0)</f>
        <v>0</v>
      </c>
      <c r="BF270" s="227">
        <f>IF(N270="snížená",J270,0)</f>
        <v>0</v>
      </c>
      <c r="BG270" s="227">
        <f>IF(N270="zákl. přenesená",J270,0)</f>
        <v>0</v>
      </c>
      <c r="BH270" s="227">
        <f>IF(N270="sníž. přenesená",J270,0)</f>
        <v>0</v>
      </c>
      <c r="BI270" s="227">
        <f>IF(N270="nulová",J270,0)</f>
        <v>0</v>
      </c>
      <c r="BJ270" s="19" t="s">
        <v>79</v>
      </c>
      <c r="BK270" s="227">
        <f>ROUND(I270*H270,2)</f>
        <v>0</v>
      </c>
      <c r="BL270" s="19" t="s">
        <v>373</v>
      </c>
      <c r="BM270" s="226" t="s">
        <v>2971</v>
      </c>
    </row>
    <row r="271" s="2" customFormat="1">
      <c r="A271" s="40"/>
      <c r="B271" s="41"/>
      <c r="C271" s="42"/>
      <c r="D271" s="228" t="s">
        <v>305</v>
      </c>
      <c r="E271" s="42"/>
      <c r="F271" s="229" t="s">
        <v>1433</v>
      </c>
      <c r="G271" s="42"/>
      <c r="H271" s="42"/>
      <c r="I271" s="230"/>
      <c r="J271" s="42"/>
      <c r="K271" s="42"/>
      <c r="L271" s="46"/>
      <c r="M271" s="231"/>
      <c r="N271" s="232"/>
      <c r="O271" s="86"/>
      <c r="P271" s="86"/>
      <c r="Q271" s="86"/>
      <c r="R271" s="86"/>
      <c r="S271" s="86"/>
      <c r="T271" s="87"/>
      <c r="U271" s="40"/>
      <c r="V271" s="40"/>
      <c r="W271" s="40"/>
      <c r="X271" s="40"/>
      <c r="Y271" s="40"/>
      <c r="Z271" s="40"/>
      <c r="AA271" s="40"/>
      <c r="AB271" s="40"/>
      <c r="AC271" s="40"/>
      <c r="AD271" s="40"/>
      <c r="AE271" s="40"/>
      <c r="AT271" s="19" t="s">
        <v>305</v>
      </c>
      <c r="AU271" s="19" t="s">
        <v>81</v>
      </c>
    </row>
    <row r="272" s="13" customFormat="1">
      <c r="A272" s="13"/>
      <c r="B272" s="233"/>
      <c r="C272" s="234"/>
      <c r="D272" s="235" t="s">
        <v>307</v>
      </c>
      <c r="E272" s="236" t="s">
        <v>21</v>
      </c>
      <c r="F272" s="237" t="s">
        <v>1434</v>
      </c>
      <c r="G272" s="234"/>
      <c r="H272" s="236" t="s">
        <v>21</v>
      </c>
      <c r="I272" s="238"/>
      <c r="J272" s="234"/>
      <c r="K272" s="234"/>
      <c r="L272" s="239"/>
      <c r="M272" s="240"/>
      <c r="N272" s="241"/>
      <c r="O272" s="241"/>
      <c r="P272" s="241"/>
      <c r="Q272" s="241"/>
      <c r="R272" s="241"/>
      <c r="S272" s="241"/>
      <c r="T272" s="242"/>
      <c r="U272" s="13"/>
      <c r="V272" s="13"/>
      <c r="W272" s="13"/>
      <c r="X272" s="13"/>
      <c r="Y272" s="13"/>
      <c r="Z272" s="13"/>
      <c r="AA272" s="13"/>
      <c r="AB272" s="13"/>
      <c r="AC272" s="13"/>
      <c r="AD272" s="13"/>
      <c r="AE272" s="13"/>
      <c r="AT272" s="243" t="s">
        <v>307</v>
      </c>
      <c r="AU272" s="243" t="s">
        <v>81</v>
      </c>
      <c r="AV272" s="13" t="s">
        <v>79</v>
      </c>
      <c r="AW272" s="13" t="s">
        <v>33</v>
      </c>
      <c r="AX272" s="13" t="s">
        <v>72</v>
      </c>
      <c r="AY272" s="243" t="s">
        <v>295</v>
      </c>
    </row>
    <row r="273" s="14" customFormat="1">
      <c r="A273" s="14"/>
      <c r="B273" s="244"/>
      <c r="C273" s="245"/>
      <c r="D273" s="235" t="s">
        <v>307</v>
      </c>
      <c r="E273" s="246" t="s">
        <v>21</v>
      </c>
      <c r="F273" s="247" t="s">
        <v>79</v>
      </c>
      <c r="G273" s="245"/>
      <c r="H273" s="248">
        <v>1</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307</v>
      </c>
      <c r="AU273" s="254" t="s">
        <v>81</v>
      </c>
      <c r="AV273" s="14" t="s">
        <v>81</v>
      </c>
      <c r="AW273" s="14" t="s">
        <v>33</v>
      </c>
      <c r="AX273" s="14" t="s">
        <v>72</v>
      </c>
      <c r="AY273" s="254" t="s">
        <v>295</v>
      </c>
    </row>
    <row r="274" s="13" customFormat="1">
      <c r="A274" s="13"/>
      <c r="B274" s="233"/>
      <c r="C274" s="234"/>
      <c r="D274" s="235" t="s">
        <v>307</v>
      </c>
      <c r="E274" s="236" t="s">
        <v>21</v>
      </c>
      <c r="F274" s="237" t="s">
        <v>2432</v>
      </c>
      <c r="G274" s="234"/>
      <c r="H274" s="236" t="s">
        <v>21</v>
      </c>
      <c r="I274" s="238"/>
      <c r="J274" s="234"/>
      <c r="K274" s="234"/>
      <c r="L274" s="239"/>
      <c r="M274" s="240"/>
      <c r="N274" s="241"/>
      <c r="O274" s="241"/>
      <c r="P274" s="241"/>
      <c r="Q274" s="241"/>
      <c r="R274" s="241"/>
      <c r="S274" s="241"/>
      <c r="T274" s="242"/>
      <c r="U274" s="13"/>
      <c r="V274" s="13"/>
      <c r="W274" s="13"/>
      <c r="X274" s="13"/>
      <c r="Y274" s="13"/>
      <c r="Z274" s="13"/>
      <c r="AA274" s="13"/>
      <c r="AB274" s="13"/>
      <c r="AC274" s="13"/>
      <c r="AD274" s="13"/>
      <c r="AE274" s="13"/>
      <c r="AT274" s="243" t="s">
        <v>307</v>
      </c>
      <c r="AU274" s="243" t="s">
        <v>81</v>
      </c>
      <c r="AV274" s="13" t="s">
        <v>79</v>
      </c>
      <c r="AW274" s="13" t="s">
        <v>33</v>
      </c>
      <c r="AX274" s="13" t="s">
        <v>72</v>
      </c>
      <c r="AY274" s="243" t="s">
        <v>295</v>
      </c>
    </row>
    <row r="275" s="14" customFormat="1">
      <c r="A275" s="14"/>
      <c r="B275" s="244"/>
      <c r="C275" s="245"/>
      <c r="D275" s="235" t="s">
        <v>307</v>
      </c>
      <c r="E275" s="246" t="s">
        <v>21</v>
      </c>
      <c r="F275" s="247" t="s">
        <v>79</v>
      </c>
      <c r="G275" s="245"/>
      <c r="H275" s="248">
        <v>1</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307</v>
      </c>
      <c r="AU275" s="254" t="s">
        <v>81</v>
      </c>
      <c r="AV275" s="14" t="s">
        <v>81</v>
      </c>
      <c r="AW275" s="14" t="s">
        <v>33</v>
      </c>
      <c r="AX275" s="14" t="s">
        <v>72</v>
      </c>
      <c r="AY275" s="254" t="s">
        <v>295</v>
      </c>
    </row>
    <row r="276" s="15" customFormat="1">
      <c r="A276" s="15"/>
      <c r="B276" s="255"/>
      <c r="C276" s="256"/>
      <c r="D276" s="235" t="s">
        <v>307</v>
      </c>
      <c r="E276" s="257" t="s">
        <v>21</v>
      </c>
      <c r="F276" s="258" t="s">
        <v>312</v>
      </c>
      <c r="G276" s="256"/>
      <c r="H276" s="259">
        <v>2</v>
      </c>
      <c r="I276" s="260"/>
      <c r="J276" s="256"/>
      <c r="K276" s="256"/>
      <c r="L276" s="261"/>
      <c r="M276" s="262"/>
      <c r="N276" s="263"/>
      <c r="O276" s="263"/>
      <c r="P276" s="263"/>
      <c r="Q276" s="263"/>
      <c r="R276" s="263"/>
      <c r="S276" s="263"/>
      <c r="T276" s="264"/>
      <c r="U276" s="15"/>
      <c r="V276" s="15"/>
      <c r="W276" s="15"/>
      <c r="X276" s="15"/>
      <c r="Y276" s="15"/>
      <c r="Z276" s="15"/>
      <c r="AA276" s="15"/>
      <c r="AB276" s="15"/>
      <c r="AC276" s="15"/>
      <c r="AD276" s="15"/>
      <c r="AE276" s="15"/>
      <c r="AT276" s="265" t="s">
        <v>307</v>
      </c>
      <c r="AU276" s="265" t="s">
        <v>81</v>
      </c>
      <c r="AV276" s="15" t="s">
        <v>303</v>
      </c>
      <c r="AW276" s="15" t="s">
        <v>33</v>
      </c>
      <c r="AX276" s="15" t="s">
        <v>79</v>
      </c>
      <c r="AY276" s="265" t="s">
        <v>295</v>
      </c>
    </row>
    <row r="277" s="2" customFormat="1" ht="33" customHeight="1">
      <c r="A277" s="40"/>
      <c r="B277" s="41"/>
      <c r="C277" s="286" t="s">
        <v>1077</v>
      </c>
      <c r="D277" s="286" t="s">
        <v>947</v>
      </c>
      <c r="E277" s="287" t="s">
        <v>2433</v>
      </c>
      <c r="F277" s="288" t="s">
        <v>2434</v>
      </c>
      <c r="G277" s="289" t="s">
        <v>459</v>
      </c>
      <c r="H277" s="290">
        <v>1</v>
      </c>
      <c r="I277" s="291"/>
      <c r="J277" s="292">
        <f>ROUND(I277*H277,2)</f>
        <v>0</v>
      </c>
      <c r="K277" s="288" t="s">
        <v>302</v>
      </c>
      <c r="L277" s="293"/>
      <c r="M277" s="294" t="s">
        <v>21</v>
      </c>
      <c r="N277" s="295" t="s">
        <v>43</v>
      </c>
      <c r="O277" s="86"/>
      <c r="P277" s="224">
        <f>O277*H277</f>
        <v>0</v>
      </c>
      <c r="Q277" s="224">
        <v>0.012250000000000001</v>
      </c>
      <c r="R277" s="224">
        <f>Q277*H277</f>
        <v>0.012250000000000001</v>
      </c>
      <c r="S277" s="224">
        <v>0</v>
      </c>
      <c r="T277" s="225">
        <f>S277*H277</f>
        <v>0</v>
      </c>
      <c r="U277" s="40"/>
      <c r="V277" s="40"/>
      <c r="W277" s="40"/>
      <c r="X277" s="40"/>
      <c r="Y277" s="40"/>
      <c r="Z277" s="40"/>
      <c r="AA277" s="40"/>
      <c r="AB277" s="40"/>
      <c r="AC277" s="40"/>
      <c r="AD277" s="40"/>
      <c r="AE277" s="40"/>
      <c r="AR277" s="226" t="s">
        <v>997</v>
      </c>
      <c r="AT277" s="226" t="s">
        <v>947</v>
      </c>
      <c r="AU277" s="226" t="s">
        <v>81</v>
      </c>
      <c r="AY277" s="19" t="s">
        <v>295</v>
      </c>
      <c r="BE277" s="227">
        <f>IF(N277="základní",J277,0)</f>
        <v>0</v>
      </c>
      <c r="BF277" s="227">
        <f>IF(N277="snížená",J277,0)</f>
        <v>0</v>
      </c>
      <c r="BG277" s="227">
        <f>IF(N277="zákl. přenesená",J277,0)</f>
        <v>0</v>
      </c>
      <c r="BH277" s="227">
        <f>IF(N277="sníž. přenesená",J277,0)</f>
        <v>0</v>
      </c>
      <c r="BI277" s="227">
        <f>IF(N277="nulová",J277,0)</f>
        <v>0</v>
      </c>
      <c r="BJ277" s="19" t="s">
        <v>79</v>
      </c>
      <c r="BK277" s="227">
        <f>ROUND(I277*H277,2)</f>
        <v>0</v>
      </c>
      <c r="BL277" s="19" t="s">
        <v>373</v>
      </c>
      <c r="BM277" s="226" t="s">
        <v>2972</v>
      </c>
    </row>
    <row r="278" s="13" customFormat="1">
      <c r="A278" s="13"/>
      <c r="B278" s="233"/>
      <c r="C278" s="234"/>
      <c r="D278" s="235" t="s">
        <v>307</v>
      </c>
      <c r="E278" s="236" t="s">
        <v>21</v>
      </c>
      <c r="F278" s="237" t="s">
        <v>2432</v>
      </c>
      <c r="G278" s="234"/>
      <c r="H278" s="236" t="s">
        <v>21</v>
      </c>
      <c r="I278" s="238"/>
      <c r="J278" s="234"/>
      <c r="K278" s="234"/>
      <c r="L278" s="239"/>
      <c r="M278" s="240"/>
      <c r="N278" s="241"/>
      <c r="O278" s="241"/>
      <c r="P278" s="241"/>
      <c r="Q278" s="241"/>
      <c r="R278" s="241"/>
      <c r="S278" s="241"/>
      <c r="T278" s="242"/>
      <c r="U278" s="13"/>
      <c r="V278" s="13"/>
      <c r="W278" s="13"/>
      <c r="X278" s="13"/>
      <c r="Y278" s="13"/>
      <c r="Z278" s="13"/>
      <c r="AA278" s="13"/>
      <c r="AB278" s="13"/>
      <c r="AC278" s="13"/>
      <c r="AD278" s="13"/>
      <c r="AE278" s="13"/>
      <c r="AT278" s="243" t="s">
        <v>307</v>
      </c>
      <c r="AU278" s="243" t="s">
        <v>81</v>
      </c>
      <c r="AV278" s="13" t="s">
        <v>79</v>
      </c>
      <c r="AW278" s="13" t="s">
        <v>33</v>
      </c>
      <c r="AX278" s="13" t="s">
        <v>72</v>
      </c>
      <c r="AY278" s="243" t="s">
        <v>295</v>
      </c>
    </row>
    <row r="279" s="14" customFormat="1">
      <c r="A279" s="14"/>
      <c r="B279" s="244"/>
      <c r="C279" s="245"/>
      <c r="D279" s="235" t="s">
        <v>307</v>
      </c>
      <c r="E279" s="246" t="s">
        <v>21</v>
      </c>
      <c r="F279" s="247" t="s">
        <v>79</v>
      </c>
      <c r="G279" s="245"/>
      <c r="H279" s="248">
        <v>1</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307</v>
      </c>
      <c r="AU279" s="254" t="s">
        <v>81</v>
      </c>
      <c r="AV279" s="14" t="s">
        <v>81</v>
      </c>
      <c r="AW279" s="14" t="s">
        <v>33</v>
      </c>
      <c r="AX279" s="14" t="s">
        <v>72</v>
      </c>
      <c r="AY279" s="254" t="s">
        <v>295</v>
      </c>
    </row>
    <row r="280" s="15" customFormat="1">
      <c r="A280" s="15"/>
      <c r="B280" s="255"/>
      <c r="C280" s="256"/>
      <c r="D280" s="235" t="s">
        <v>307</v>
      </c>
      <c r="E280" s="257" t="s">
        <v>21</v>
      </c>
      <c r="F280" s="258" t="s">
        <v>312</v>
      </c>
      <c r="G280" s="256"/>
      <c r="H280" s="259">
        <v>1</v>
      </c>
      <c r="I280" s="260"/>
      <c r="J280" s="256"/>
      <c r="K280" s="256"/>
      <c r="L280" s="261"/>
      <c r="M280" s="262"/>
      <c r="N280" s="263"/>
      <c r="O280" s="263"/>
      <c r="P280" s="263"/>
      <c r="Q280" s="263"/>
      <c r="R280" s="263"/>
      <c r="S280" s="263"/>
      <c r="T280" s="264"/>
      <c r="U280" s="15"/>
      <c r="V280" s="15"/>
      <c r="W280" s="15"/>
      <c r="X280" s="15"/>
      <c r="Y280" s="15"/>
      <c r="Z280" s="15"/>
      <c r="AA280" s="15"/>
      <c r="AB280" s="15"/>
      <c r="AC280" s="15"/>
      <c r="AD280" s="15"/>
      <c r="AE280" s="15"/>
      <c r="AT280" s="265" t="s">
        <v>307</v>
      </c>
      <c r="AU280" s="265" t="s">
        <v>81</v>
      </c>
      <c r="AV280" s="15" t="s">
        <v>303</v>
      </c>
      <c r="AW280" s="15" t="s">
        <v>33</v>
      </c>
      <c r="AX280" s="15" t="s">
        <v>79</v>
      </c>
      <c r="AY280" s="265" t="s">
        <v>295</v>
      </c>
    </row>
    <row r="281" s="2" customFormat="1" ht="37.8" customHeight="1">
      <c r="A281" s="40"/>
      <c r="B281" s="41"/>
      <c r="C281" s="286" t="s">
        <v>1083</v>
      </c>
      <c r="D281" s="286" t="s">
        <v>947</v>
      </c>
      <c r="E281" s="287" t="s">
        <v>995</v>
      </c>
      <c r="F281" s="288" t="s">
        <v>996</v>
      </c>
      <c r="G281" s="289" t="s">
        <v>459</v>
      </c>
      <c r="H281" s="290">
        <v>1</v>
      </c>
      <c r="I281" s="291"/>
      <c r="J281" s="292">
        <f>ROUND(I281*H281,2)</f>
        <v>0</v>
      </c>
      <c r="K281" s="288" t="s">
        <v>302</v>
      </c>
      <c r="L281" s="293"/>
      <c r="M281" s="294" t="s">
        <v>21</v>
      </c>
      <c r="N281" s="295" t="s">
        <v>43</v>
      </c>
      <c r="O281" s="86"/>
      <c r="P281" s="224">
        <f>O281*H281</f>
        <v>0</v>
      </c>
      <c r="Q281" s="224">
        <v>0.012489999999999999</v>
      </c>
      <c r="R281" s="224">
        <f>Q281*H281</f>
        <v>0.012489999999999999</v>
      </c>
      <c r="S281" s="224">
        <v>0</v>
      </c>
      <c r="T281" s="225">
        <f>S281*H281</f>
        <v>0</v>
      </c>
      <c r="U281" s="40"/>
      <c r="V281" s="40"/>
      <c r="W281" s="40"/>
      <c r="X281" s="40"/>
      <c r="Y281" s="40"/>
      <c r="Z281" s="40"/>
      <c r="AA281" s="40"/>
      <c r="AB281" s="40"/>
      <c r="AC281" s="40"/>
      <c r="AD281" s="40"/>
      <c r="AE281" s="40"/>
      <c r="AR281" s="226" t="s">
        <v>997</v>
      </c>
      <c r="AT281" s="226" t="s">
        <v>947</v>
      </c>
      <c r="AU281" s="226" t="s">
        <v>81</v>
      </c>
      <c r="AY281" s="19" t="s">
        <v>295</v>
      </c>
      <c r="BE281" s="227">
        <f>IF(N281="základní",J281,0)</f>
        <v>0</v>
      </c>
      <c r="BF281" s="227">
        <f>IF(N281="snížená",J281,0)</f>
        <v>0</v>
      </c>
      <c r="BG281" s="227">
        <f>IF(N281="zákl. přenesená",J281,0)</f>
        <v>0</v>
      </c>
      <c r="BH281" s="227">
        <f>IF(N281="sníž. přenesená",J281,0)</f>
        <v>0</v>
      </c>
      <c r="BI281" s="227">
        <f>IF(N281="nulová",J281,0)</f>
        <v>0</v>
      </c>
      <c r="BJ281" s="19" t="s">
        <v>79</v>
      </c>
      <c r="BK281" s="227">
        <f>ROUND(I281*H281,2)</f>
        <v>0</v>
      </c>
      <c r="BL281" s="19" t="s">
        <v>373</v>
      </c>
      <c r="BM281" s="226" t="s">
        <v>2973</v>
      </c>
    </row>
    <row r="282" s="13" customFormat="1">
      <c r="A282" s="13"/>
      <c r="B282" s="233"/>
      <c r="C282" s="234"/>
      <c r="D282" s="235" t="s">
        <v>307</v>
      </c>
      <c r="E282" s="236" t="s">
        <v>21</v>
      </c>
      <c r="F282" s="237" t="s">
        <v>1434</v>
      </c>
      <c r="G282" s="234"/>
      <c r="H282" s="236" t="s">
        <v>21</v>
      </c>
      <c r="I282" s="238"/>
      <c r="J282" s="234"/>
      <c r="K282" s="234"/>
      <c r="L282" s="239"/>
      <c r="M282" s="240"/>
      <c r="N282" s="241"/>
      <c r="O282" s="241"/>
      <c r="P282" s="241"/>
      <c r="Q282" s="241"/>
      <c r="R282" s="241"/>
      <c r="S282" s="241"/>
      <c r="T282" s="242"/>
      <c r="U282" s="13"/>
      <c r="V282" s="13"/>
      <c r="W282" s="13"/>
      <c r="X282" s="13"/>
      <c r="Y282" s="13"/>
      <c r="Z282" s="13"/>
      <c r="AA282" s="13"/>
      <c r="AB282" s="13"/>
      <c r="AC282" s="13"/>
      <c r="AD282" s="13"/>
      <c r="AE282" s="13"/>
      <c r="AT282" s="243" t="s">
        <v>307</v>
      </c>
      <c r="AU282" s="243" t="s">
        <v>81</v>
      </c>
      <c r="AV282" s="13" t="s">
        <v>79</v>
      </c>
      <c r="AW282" s="13" t="s">
        <v>33</v>
      </c>
      <c r="AX282" s="13" t="s">
        <v>72</v>
      </c>
      <c r="AY282" s="243" t="s">
        <v>295</v>
      </c>
    </row>
    <row r="283" s="14" customFormat="1">
      <c r="A283" s="14"/>
      <c r="B283" s="244"/>
      <c r="C283" s="245"/>
      <c r="D283" s="235" t="s">
        <v>307</v>
      </c>
      <c r="E283" s="246" t="s">
        <v>21</v>
      </c>
      <c r="F283" s="247" t="s">
        <v>79</v>
      </c>
      <c r="G283" s="245"/>
      <c r="H283" s="248">
        <v>1</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307</v>
      </c>
      <c r="AU283" s="254" t="s">
        <v>81</v>
      </c>
      <c r="AV283" s="14" t="s">
        <v>81</v>
      </c>
      <c r="AW283" s="14" t="s">
        <v>33</v>
      </c>
      <c r="AX283" s="14" t="s">
        <v>72</v>
      </c>
      <c r="AY283" s="254" t="s">
        <v>295</v>
      </c>
    </row>
    <row r="284" s="15" customFormat="1">
      <c r="A284" s="15"/>
      <c r="B284" s="255"/>
      <c r="C284" s="256"/>
      <c r="D284" s="235" t="s">
        <v>307</v>
      </c>
      <c r="E284" s="257" t="s">
        <v>21</v>
      </c>
      <c r="F284" s="258" t="s">
        <v>312</v>
      </c>
      <c r="G284" s="256"/>
      <c r="H284" s="259">
        <v>1</v>
      </c>
      <c r="I284" s="260"/>
      <c r="J284" s="256"/>
      <c r="K284" s="256"/>
      <c r="L284" s="261"/>
      <c r="M284" s="262"/>
      <c r="N284" s="263"/>
      <c r="O284" s="263"/>
      <c r="P284" s="263"/>
      <c r="Q284" s="263"/>
      <c r="R284" s="263"/>
      <c r="S284" s="263"/>
      <c r="T284" s="264"/>
      <c r="U284" s="15"/>
      <c r="V284" s="15"/>
      <c r="W284" s="15"/>
      <c r="X284" s="15"/>
      <c r="Y284" s="15"/>
      <c r="Z284" s="15"/>
      <c r="AA284" s="15"/>
      <c r="AB284" s="15"/>
      <c r="AC284" s="15"/>
      <c r="AD284" s="15"/>
      <c r="AE284" s="15"/>
      <c r="AT284" s="265" t="s">
        <v>307</v>
      </c>
      <c r="AU284" s="265" t="s">
        <v>81</v>
      </c>
      <c r="AV284" s="15" t="s">
        <v>303</v>
      </c>
      <c r="AW284" s="15" t="s">
        <v>33</v>
      </c>
      <c r="AX284" s="15" t="s">
        <v>79</v>
      </c>
      <c r="AY284" s="265" t="s">
        <v>295</v>
      </c>
    </row>
    <row r="285" s="2" customFormat="1" ht="49.05" customHeight="1">
      <c r="A285" s="40"/>
      <c r="B285" s="41"/>
      <c r="C285" s="215" t="s">
        <v>1087</v>
      </c>
      <c r="D285" s="215" t="s">
        <v>298</v>
      </c>
      <c r="E285" s="216" t="s">
        <v>1449</v>
      </c>
      <c r="F285" s="217" t="s">
        <v>1450</v>
      </c>
      <c r="G285" s="218" t="s">
        <v>459</v>
      </c>
      <c r="H285" s="219">
        <v>2</v>
      </c>
      <c r="I285" s="220"/>
      <c r="J285" s="221">
        <f>ROUND(I285*H285,2)</f>
        <v>0</v>
      </c>
      <c r="K285" s="217" t="s">
        <v>302</v>
      </c>
      <c r="L285" s="46"/>
      <c r="M285" s="222" t="s">
        <v>21</v>
      </c>
      <c r="N285" s="223" t="s">
        <v>43</v>
      </c>
      <c r="O285" s="86"/>
      <c r="P285" s="224">
        <f>O285*H285</f>
        <v>0</v>
      </c>
      <c r="Q285" s="224">
        <v>0.00528</v>
      </c>
      <c r="R285" s="224">
        <f>Q285*H285</f>
        <v>0.01056</v>
      </c>
      <c r="S285" s="224">
        <v>0</v>
      </c>
      <c r="T285" s="225">
        <f>S285*H285</f>
        <v>0</v>
      </c>
      <c r="U285" s="40"/>
      <c r="V285" s="40"/>
      <c r="W285" s="40"/>
      <c r="X285" s="40"/>
      <c r="Y285" s="40"/>
      <c r="Z285" s="40"/>
      <c r="AA285" s="40"/>
      <c r="AB285" s="40"/>
      <c r="AC285" s="40"/>
      <c r="AD285" s="40"/>
      <c r="AE285" s="40"/>
      <c r="AR285" s="226" t="s">
        <v>373</v>
      </c>
      <c r="AT285" s="226" t="s">
        <v>298</v>
      </c>
      <c r="AU285" s="226" t="s">
        <v>81</v>
      </c>
      <c r="AY285" s="19" t="s">
        <v>295</v>
      </c>
      <c r="BE285" s="227">
        <f>IF(N285="základní",J285,0)</f>
        <v>0</v>
      </c>
      <c r="BF285" s="227">
        <f>IF(N285="snížená",J285,0)</f>
        <v>0</v>
      </c>
      <c r="BG285" s="227">
        <f>IF(N285="zákl. přenesená",J285,0)</f>
        <v>0</v>
      </c>
      <c r="BH285" s="227">
        <f>IF(N285="sníž. přenesená",J285,0)</f>
        <v>0</v>
      </c>
      <c r="BI285" s="227">
        <f>IF(N285="nulová",J285,0)</f>
        <v>0</v>
      </c>
      <c r="BJ285" s="19" t="s">
        <v>79</v>
      </c>
      <c r="BK285" s="227">
        <f>ROUND(I285*H285,2)</f>
        <v>0</v>
      </c>
      <c r="BL285" s="19" t="s">
        <v>373</v>
      </c>
      <c r="BM285" s="226" t="s">
        <v>2974</v>
      </c>
    </row>
    <row r="286" s="2" customFormat="1">
      <c r="A286" s="40"/>
      <c r="B286" s="41"/>
      <c r="C286" s="42"/>
      <c r="D286" s="228" t="s">
        <v>305</v>
      </c>
      <c r="E286" s="42"/>
      <c r="F286" s="229" t="s">
        <v>1452</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305</v>
      </c>
      <c r="AU286" s="19" t="s">
        <v>81</v>
      </c>
    </row>
    <row r="287" s="13" customFormat="1">
      <c r="A287" s="13"/>
      <c r="B287" s="233"/>
      <c r="C287" s="234"/>
      <c r="D287" s="235" t="s">
        <v>307</v>
      </c>
      <c r="E287" s="236" t="s">
        <v>21</v>
      </c>
      <c r="F287" s="237" t="s">
        <v>1434</v>
      </c>
      <c r="G287" s="234"/>
      <c r="H287" s="236" t="s">
        <v>21</v>
      </c>
      <c r="I287" s="238"/>
      <c r="J287" s="234"/>
      <c r="K287" s="234"/>
      <c r="L287" s="239"/>
      <c r="M287" s="240"/>
      <c r="N287" s="241"/>
      <c r="O287" s="241"/>
      <c r="P287" s="241"/>
      <c r="Q287" s="241"/>
      <c r="R287" s="241"/>
      <c r="S287" s="241"/>
      <c r="T287" s="242"/>
      <c r="U287" s="13"/>
      <c r="V287" s="13"/>
      <c r="W287" s="13"/>
      <c r="X287" s="13"/>
      <c r="Y287" s="13"/>
      <c r="Z287" s="13"/>
      <c r="AA287" s="13"/>
      <c r="AB287" s="13"/>
      <c r="AC287" s="13"/>
      <c r="AD287" s="13"/>
      <c r="AE287" s="13"/>
      <c r="AT287" s="243" t="s">
        <v>307</v>
      </c>
      <c r="AU287" s="243" t="s">
        <v>81</v>
      </c>
      <c r="AV287" s="13" t="s">
        <v>79</v>
      </c>
      <c r="AW287" s="13" t="s">
        <v>33</v>
      </c>
      <c r="AX287" s="13" t="s">
        <v>72</v>
      </c>
      <c r="AY287" s="243" t="s">
        <v>295</v>
      </c>
    </row>
    <row r="288" s="14" customFormat="1">
      <c r="A288" s="14"/>
      <c r="B288" s="244"/>
      <c r="C288" s="245"/>
      <c r="D288" s="235" t="s">
        <v>307</v>
      </c>
      <c r="E288" s="246" t="s">
        <v>21</v>
      </c>
      <c r="F288" s="247" t="s">
        <v>79</v>
      </c>
      <c r="G288" s="245"/>
      <c r="H288" s="248">
        <v>1</v>
      </c>
      <c r="I288" s="249"/>
      <c r="J288" s="245"/>
      <c r="K288" s="245"/>
      <c r="L288" s="250"/>
      <c r="M288" s="251"/>
      <c r="N288" s="252"/>
      <c r="O288" s="252"/>
      <c r="P288" s="252"/>
      <c r="Q288" s="252"/>
      <c r="R288" s="252"/>
      <c r="S288" s="252"/>
      <c r="T288" s="253"/>
      <c r="U288" s="14"/>
      <c r="V288" s="14"/>
      <c r="W288" s="14"/>
      <c r="X288" s="14"/>
      <c r="Y288" s="14"/>
      <c r="Z288" s="14"/>
      <c r="AA288" s="14"/>
      <c r="AB288" s="14"/>
      <c r="AC288" s="14"/>
      <c r="AD288" s="14"/>
      <c r="AE288" s="14"/>
      <c r="AT288" s="254" t="s">
        <v>307</v>
      </c>
      <c r="AU288" s="254" t="s">
        <v>81</v>
      </c>
      <c r="AV288" s="14" t="s">
        <v>81</v>
      </c>
      <c r="AW288" s="14" t="s">
        <v>33</v>
      </c>
      <c r="AX288" s="14" t="s">
        <v>72</v>
      </c>
      <c r="AY288" s="254" t="s">
        <v>295</v>
      </c>
    </row>
    <row r="289" s="13" customFormat="1">
      <c r="A289" s="13"/>
      <c r="B289" s="233"/>
      <c r="C289" s="234"/>
      <c r="D289" s="235" t="s">
        <v>307</v>
      </c>
      <c r="E289" s="236" t="s">
        <v>21</v>
      </c>
      <c r="F289" s="237" t="s">
        <v>2432</v>
      </c>
      <c r="G289" s="234"/>
      <c r="H289" s="236" t="s">
        <v>21</v>
      </c>
      <c r="I289" s="238"/>
      <c r="J289" s="234"/>
      <c r="K289" s="234"/>
      <c r="L289" s="239"/>
      <c r="M289" s="240"/>
      <c r="N289" s="241"/>
      <c r="O289" s="241"/>
      <c r="P289" s="241"/>
      <c r="Q289" s="241"/>
      <c r="R289" s="241"/>
      <c r="S289" s="241"/>
      <c r="T289" s="242"/>
      <c r="U289" s="13"/>
      <c r="V289" s="13"/>
      <c r="W289" s="13"/>
      <c r="X289" s="13"/>
      <c r="Y289" s="13"/>
      <c r="Z289" s="13"/>
      <c r="AA289" s="13"/>
      <c r="AB289" s="13"/>
      <c r="AC289" s="13"/>
      <c r="AD289" s="13"/>
      <c r="AE289" s="13"/>
      <c r="AT289" s="243" t="s">
        <v>307</v>
      </c>
      <c r="AU289" s="243" t="s">
        <v>81</v>
      </c>
      <c r="AV289" s="13" t="s">
        <v>79</v>
      </c>
      <c r="AW289" s="13" t="s">
        <v>33</v>
      </c>
      <c r="AX289" s="13" t="s">
        <v>72</v>
      </c>
      <c r="AY289" s="243" t="s">
        <v>295</v>
      </c>
    </row>
    <row r="290" s="14" customFormat="1">
      <c r="A290" s="14"/>
      <c r="B290" s="244"/>
      <c r="C290" s="245"/>
      <c r="D290" s="235" t="s">
        <v>307</v>
      </c>
      <c r="E290" s="246" t="s">
        <v>21</v>
      </c>
      <c r="F290" s="247" t="s">
        <v>79</v>
      </c>
      <c r="G290" s="245"/>
      <c r="H290" s="248">
        <v>1</v>
      </c>
      <c r="I290" s="249"/>
      <c r="J290" s="245"/>
      <c r="K290" s="245"/>
      <c r="L290" s="250"/>
      <c r="M290" s="251"/>
      <c r="N290" s="252"/>
      <c r="O290" s="252"/>
      <c r="P290" s="252"/>
      <c r="Q290" s="252"/>
      <c r="R290" s="252"/>
      <c r="S290" s="252"/>
      <c r="T290" s="253"/>
      <c r="U290" s="14"/>
      <c r="V290" s="14"/>
      <c r="W290" s="14"/>
      <c r="X290" s="14"/>
      <c r="Y290" s="14"/>
      <c r="Z290" s="14"/>
      <c r="AA290" s="14"/>
      <c r="AB290" s="14"/>
      <c r="AC290" s="14"/>
      <c r="AD290" s="14"/>
      <c r="AE290" s="14"/>
      <c r="AT290" s="254" t="s">
        <v>307</v>
      </c>
      <c r="AU290" s="254" t="s">
        <v>81</v>
      </c>
      <c r="AV290" s="14" t="s">
        <v>81</v>
      </c>
      <c r="AW290" s="14" t="s">
        <v>33</v>
      </c>
      <c r="AX290" s="14" t="s">
        <v>72</v>
      </c>
      <c r="AY290" s="254" t="s">
        <v>295</v>
      </c>
    </row>
    <row r="291" s="15" customFormat="1">
      <c r="A291" s="15"/>
      <c r="B291" s="255"/>
      <c r="C291" s="256"/>
      <c r="D291" s="235" t="s">
        <v>307</v>
      </c>
      <c r="E291" s="257" t="s">
        <v>21</v>
      </c>
      <c r="F291" s="258" t="s">
        <v>312</v>
      </c>
      <c r="G291" s="256"/>
      <c r="H291" s="259">
        <v>2</v>
      </c>
      <c r="I291" s="260"/>
      <c r="J291" s="256"/>
      <c r="K291" s="256"/>
      <c r="L291" s="261"/>
      <c r="M291" s="262"/>
      <c r="N291" s="263"/>
      <c r="O291" s="263"/>
      <c r="P291" s="263"/>
      <c r="Q291" s="263"/>
      <c r="R291" s="263"/>
      <c r="S291" s="263"/>
      <c r="T291" s="264"/>
      <c r="U291" s="15"/>
      <c r="V291" s="15"/>
      <c r="W291" s="15"/>
      <c r="X291" s="15"/>
      <c r="Y291" s="15"/>
      <c r="Z291" s="15"/>
      <c r="AA291" s="15"/>
      <c r="AB291" s="15"/>
      <c r="AC291" s="15"/>
      <c r="AD291" s="15"/>
      <c r="AE291" s="15"/>
      <c r="AT291" s="265" t="s">
        <v>307</v>
      </c>
      <c r="AU291" s="265" t="s">
        <v>81</v>
      </c>
      <c r="AV291" s="15" t="s">
        <v>303</v>
      </c>
      <c r="AW291" s="15" t="s">
        <v>33</v>
      </c>
      <c r="AX291" s="15" t="s">
        <v>79</v>
      </c>
      <c r="AY291" s="265" t="s">
        <v>295</v>
      </c>
    </row>
    <row r="292" s="2" customFormat="1" ht="44.25" customHeight="1">
      <c r="A292" s="40"/>
      <c r="B292" s="41"/>
      <c r="C292" s="215" t="s">
        <v>1092</v>
      </c>
      <c r="D292" s="215" t="s">
        <v>298</v>
      </c>
      <c r="E292" s="216" t="s">
        <v>1050</v>
      </c>
      <c r="F292" s="217" t="s">
        <v>1051</v>
      </c>
      <c r="G292" s="218" t="s">
        <v>348</v>
      </c>
      <c r="H292" s="219">
        <v>0.751</v>
      </c>
      <c r="I292" s="220"/>
      <c r="J292" s="221">
        <f>ROUND(I292*H292,2)</f>
        <v>0</v>
      </c>
      <c r="K292" s="217" t="s">
        <v>302</v>
      </c>
      <c r="L292" s="46"/>
      <c r="M292" s="222" t="s">
        <v>21</v>
      </c>
      <c r="N292" s="223" t="s">
        <v>43</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373</v>
      </c>
      <c r="AT292" s="226" t="s">
        <v>298</v>
      </c>
      <c r="AU292" s="226" t="s">
        <v>81</v>
      </c>
      <c r="AY292" s="19" t="s">
        <v>295</v>
      </c>
      <c r="BE292" s="227">
        <f>IF(N292="základní",J292,0)</f>
        <v>0</v>
      </c>
      <c r="BF292" s="227">
        <f>IF(N292="snížená",J292,0)</f>
        <v>0</v>
      </c>
      <c r="BG292" s="227">
        <f>IF(N292="zákl. přenesená",J292,0)</f>
        <v>0</v>
      </c>
      <c r="BH292" s="227">
        <f>IF(N292="sníž. přenesená",J292,0)</f>
        <v>0</v>
      </c>
      <c r="BI292" s="227">
        <f>IF(N292="nulová",J292,0)</f>
        <v>0</v>
      </c>
      <c r="BJ292" s="19" t="s">
        <v>79</v>
      </c>
      <c r="BK292" s="227">
        <f>ROUND(I292*H292,2)</f>
        <v>0</v>
      </c>
      <c r="BL292" s="19" t="s">
        <v>373</v>
      </c>
      <c r="BM292" s="226" t="s">
        <v>2975</v>
      </c>
    </row>
    <row r="293" s="2" customFormat="1">
      <c r="A293" s="40"/>
      <c r="B293" s="41"/>
      <c r="C293" s="42"/>
      <c r="D293" s="228" t="s">
        <v>305</v>
      </c>
      <c r="E293" s="42"/>
      <c r="F293" s="229" t="s">
        <v>1053</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305</v>
      </c>
      <c r="AU293" s="19" t="s">
        <v>81</v>
      </c>
    </row>
    <row r="294" s="12" customFormat="1" ht="22.8" customHeight="1">
      <c r="A294" s="12"/>
      <c r="B294" s="199"/>
      <c r="C294" s="200"/>
      <c r="D294" s="201" t="s">
        <v>71</v>
      </c>
      <c r="E294" s="213" t="s">
        <v>391</v>
      </c>
      <c r="F294" s="213" t="s">
        <v>392</v>
      </c>
      <c r="G294" s="200"/>
      <c r="H294" s="200"/>
      <c r="I294" s="203"/>
      <c r="J294" s="214">
        <f>BK294</f>
        <v>0</v>
      </c>
      <c r="K294" s="200"/>
      <c r="L294" s="205"/>
      <c r="M294" s="206"/>
      <c r="N294" s="207"/>
      <c r="O294" s="207"/>
      <c r="P294" s="208">
        <f>SUM(P295:P327)</f>
        <v>0</v>
      </c>
      <c r="Q294" s="207"/>
      <c r="R294" s="208">
        <f>SUM(R295:R327)</f>
        <v>0.072630000000000014</v>
      </c>
      <c r="S294" s="207"/>
      <c r="T294" s="209">
        <f>SUM(T295:T327)</f>
        <v>0</v>
      </c>
      <c r="U294" s="12"/>
      <c r="V294" s="12"/>
      <c r="W294" s="12"/>
      <c r="X294" s="12"/>
      <c r="Y294" s="12"/>
      <c r="Z294" s="12"/>
      <c r="AA294" s="12"/>
      <c r="AB294" s="12"/>
      <c r="AC294" s="12"/>
      <c r="AD294" s="12"/>
      <c r="AE294" s="12"/>
      <c r="AR294" s="210" t="s">
        <v>81</v>
      </c>
      <c r="AT294" s="211" t="s">
        <v>71</v>
      </c>
      <c r="AU294" s="211" t="s">
        <v>79</v>
      </c>
      <c r="AY294" s="210" t="s">
        <v>295</v>
      </c>
      <c r="BK294" s="212">
        <f>SUM(BK295:BK327)</f>
        <v>0</v>
      </c>
    </row>
    <row r="295" s="2" customFormat="1" ht="37.8" customHeight="1">
      <c r="A295" s="40"/>
      <c r="B295" s="41"/>
      <c r="C295" s="215" t="s">
        <v>1098</v>
      </c>
      <c r="D295" s="215" t="s">
        <v>298</v>
      </c>
      <c r="E295" s="216" t="s">
        <v>2439</v>
      </c>
      <c r="F295" s="217" t="s">
        <v>2440</v>
      </c>
      <c r="G295" s="218" t="s">
        <v>459</v>
      </c>
      <c r="H295" s="219">
        <v>2</v>
      </c>
      <c r="I295" s="220"/>
      <c r="J295" s="221">
        <f>ROUND(I295*H295,2)</f>
        <v>0</v>
      </c>
      <c r="K295" s="217" t="s">
        <v>302</v>
      </c>
      <c r="L295" s="46"/>
      <c r="M295" s="222" t="s">
        <v>21</v>
      </c>
      <c r="N295" s="223" t="s">
        <v>43</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373</v>
      </c>
      <c r="AT295" s="226" t="s">
        <v>298</v>
      </c>
      <c r="AU295" s="226" t="s">
        <v>81</v>
      </c>
      <c r="AY295" s="19" t="s">
        <v>295</v>
      </c>
      <c r="BE295" s="227">
        <f>IF(N295="základní",J295,0)</f>
        <v>0</v>
      </c>
      <c r="BF295" s="227">
        <f>IF(N295="snížená",J295,0)</f>
        <v>0</v>
      </c>
      <c r="BG295" s="227">
        <f>IF(N295="zákl. přenesená",J295,0)</f>
        <v>0</v>
      </c>
      <c r="BH295" s="227">
        <f>IF(N295="sníž. přenesená",J295,0)</f>
        <v>0</v>
      </c>
      <c r="BI295" s="227">
        <f>IF(N295="nulová",J295,0)</f>
        <v>0</v>
      </c>
      <c r="BJ295" s="19" t="s">
        <v>79</v>
      </c>
      <c r="BK295" s="227">
        <f>ROUND(I295*H295,2)</f>
        <v>0</v>
      </c>
      <c r="BL295" s="19" t="s">
        <v>373</v>
      </c>
      <c r="BM295" s="226" t="s">
        <v>2976</v>
      </c>
    </row>
    <row r="296" s="2" customFormat="1">
      <c r="A296" s="40"/>
      <c r="B296" s="41"/>
      <c r="C296" s="42"/>
      <c r="D296" s="228" t="s">
        <v>305</v>
      </c>
      <c r="E296" s="42"/>
      <c r="F296" s="229" t="s">
        <v>2442</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9" t="s">
        <v>305</v>
      </c>
      <c r="AU296" s="19" t="s">
        <v>81</v>
      </c>
    </row>
    <row r="297" s="14" customFormat="1">
      <c r="A297" s="14"/>
      <c r="B297" s="244"/>
      <c r="C297" s="245"/>
      <c r="D297" s="235" t="s">
        <v>307</v>
      </c>
      <c r="E297" s="246" t="s">
        <v>21</v>
      </c>
      <c r="F297" s="247" t="s">
        <v>2443</v>
      </c>
      <c r="G297" s="245"/>
      <c r="H297" s="248">
        <v>1</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307</v>
      </c>
      <c r="AU297" s="254" t="s">
        <v>81</v>
      </c>
      <c r="AV297" s="14" t="s">
        <v>81</v>
      </c>
      <c r="AW297" s="14" t="s">
        <v>33</v>
      </c>
      <c r="AX297" s="14" t="s">
        <v>72</v>
      </c>
      <c r="AY297" s="254" t="s">
        <v>295</v>
      </c>
    </row>
    <row r="298" s="14" customFormat="1">
      <c r="A298" s="14"/>
      <c r="B298" s="244"/>
      <c r="C298" s="245"/>
      <c r="D298" s="235" t="s">
        <v>307</v>
      </c>
      <c r="E298" s="246" t="s">
        <v>21</v>
      </c>
      <c r="F298" s="247" t="s">
        <v>2444</v>
      </c>
      <c r="G298" s="245"/>
      <c r="H298" s="248">
        <v>1</v>
      </c>
      <c r="I298" s="249"/>
      <c r="J298" s="245"/>
      <c r="K298" s="245"/>
      <c r="L298" s="250"/>
      <c r="M298" s="251"/>
      <c r="N298" s="252"/>
      <c r="O298" s="252"/>
      <c r="P298" s="252"/>
      <c r="Q298" s="252"/>
      <c r="R298" s="252"/>
      <c r="S298" s="252"/>
      <c r="T298" s="253"/>
      <c r="U298" s="14"/>
      <c r="V298" s="14"/>
      <c r="W298" s="14"/>
      <c r="X298" s="14"/>
      <c r="Y298" s="14"/>
      <c r="Z298" s="14"/>
      <c r="AA298" s="14"/>
      <c r="AB298" s="14"/>
      <c r="AC298" s="14"/>
      <c r="AD298" s="14"/>
      <c r="AE298" s="14"/>
      <c r="AT298" s="254" t="s">
        <v>307</v>
      </c>
      <c r="AU298" s="254" t="s">
        <v>81</v>
      </c>
      <c r="AV298" s="14" t="s">
        <v>81</v>
      </c>
      <c r="AW298" s="14" t="s">
        <v>33</v>
      </c>
      <c r="AX298" s="14" t="s">
        <v>72</v>
      </c>
      <c r="AY298" s="254" t="s">
        <v>295</v>
      </c>
    </row>
    <row r="299" s="15" customFormat="1">
      <c r="A299" s="15"/>
      <c r="B299" s="255"/>
      <c r="C299" s="256"/>
      <c r="D299" s="235" t="s">
        <v>307</v>
      </c>
      <c r="E299" s="257" t="s">
        <v>21</v>
      </c>
      <c r="F299" s="258" t="s">
        <v>312</v>
      </c>
      <c r="G299" s="256"/>
      <c r="H299" s="259">
        <v>2</v>
      </c>
      <c r="I299" s="260"/>
      <c r="J299" s="256"/>
      <c r="K299" s="256"/>
      <c r="L299" s="261"/>
      <c r="M299" s="262"/>
      <c r="N299" s="263"/>
      <c r="O299" s="263"/>
      <c r="P299" s="263"/>
      <c r="Q299" s="263"/>
      <c r="R299" s="263"/>
      <c r="S299" s="263"/>
      <c r="T299" s="264"/>
      <c r="U299" s="15"/>
      <c r="V299" s="15"/>
      <c r="W299" s="15"/>
      <c r="X299" s="15"/>
      <c r="Y299" s="15"/>
      <c r="Z299" s="15"/>
      <c r="AA299" s="15"/>
      <c r="AB299" s="15"/>
      <c r="AC299" s="15"/>
      <c r="AD299" s="15"/>
      <c r="AE299" s="15"/>
      <c r="AT299" s="265" t="s">
        <v>307</v>
      </c>
      <c r="AU299" s="265" t="s">
        <v>81</v>
      </c>
      <c r="AV299" s="15" t="s">
        <v>303</v>
      </c>
      <c r="AW299" s="15" t="s">
        <v>33</v>
      </c>
      <c r="AX299" s="15" t="s">
        <v>79</v>
      </c>
      <c r="AY299" s="265" t="s">
        <v>295</v>
      </c>
    </row>
    <row r="300" s="2" customFormat="1" ht="24.15" customHeight="1">
      <c r="A300" s="40"/>
      <c r="B300" s="41"/>
      <c r="C300" s="286" t="s">
        <v>1102</v>
      </c>
      <c r="D300" s="286" t="s">
        <v>947</v>
      </c>
      <c r="E300" s="287" t="s">
        <v>2445</v>
      </c>
      <c r="F300" s="288" t="s">
        <v>2446</v>
      </c>
      <c r="G300" s="289" t="s">
        <v>459</v>
      </c>
      <c r="H300" s="290">
        <v>1</v>
      </c>
      <c r="I300" s="291"/>
      <c r="J300" s="292">
        <f>ROUND(I300*H300,2)</f>
        <v>0</v>
      </c>
      <c r="K300" s="288" t="s">
        <v>302</v>
      </c>
      <c r="L300" s="293"/>
      <c r="M300" s="294" t="s">
        <v>21</v>
      </c>
      <c r="N300" s="295" t="s">
        <v>43</v>
      </c>
      <c r="O300" s="86"/>
      <c r="P300" s="224">
        <f>O300*H300</f>
        <v>0</v>
      </c>
      <c r="Q300" s="224">
        <v>0.017500000000000002</v>
      </c>
      <c r="R300" s="224">
        <f>Q300*H300</f>
        <v>0.017500000000000002</v>
      </c>
      <c r="S300" s="224">
        <v>0</v>
      </c>
      <c r="T300" s="225">
        <f>S300*H300</f>
        <v>0</v>
      </c>
      <c r="U300" s="40"/>
      <c r="V300" s="40"/>
      <c r="W300" s="40"/>
      <c r="X300" s="40"/>
      <c r="Y300" s="40"/>
      <c r="Z300" s="40"/>
      <c r="AA300" s="40"/>
      <c r="AB300" s="40"/>
      <c r="AC300" s="40"/>
      <c r="AD300" s="40"/>
      <c r="AE300" s="40"/>
      <c r="AR300" s="226" t="s">
        <v>997</v>
      </c>
      <c r="AT300" s="226" t="s">
        <v>947</v>
      </c>
      <c r="AU300" s="226" t="s">
        <v>81</v>
      </c>
      <c r="AY300" s="19" t="s">
        <v>295</v>
      </c>
      <c r="BE300" s="227">
        <f>IF(N300="základní",J300,0)</f>
        <v>0</v>
      </c>
      <c r="BF300" s="227">
        <f>IF(N300="snížená",J300,0)</f>
        <v>0</v>
      </c>
      <c r="BG300" s="227">
        <f>IF(N300="zákl. přenesená",J300,0)</f>
        <v>0</v>
      </c>
      <c r="BH300" s="227">
        <f>IF(N300="sníž. přenesená",J300,0)</f>
        <v>0</v>
      </c>
      <c r="BI300" s="227">
        <f>IF(N300="nulová",J300,0)</f>
        <v>0</v>
      </c>
      <c r="BJ300" s="19" t="s">
        <v>79</v>
      </c>
      <c r="BK300" s="227">
        <f>ROUND(I300*H300,2)</f>
        <v>0</v>
      </c>
      <c r="BL300" s="19" t="s">
        <v>373</v>
      </c>
      <c r="BM300" s="226" t="s">
        <v>2977</v>
      </c>
    </row>
    <row r="301" s="14" customFormat="1">
      <c r="A301" s="14"/>
      <c r="B301" s="244"/>
      <c r="C301" s="245"/>
      <c r="D301" s="235" t="s">
        <v>307</v>
      </c>
      <c r="E301" s="246" t="s">
        <v>21</v>
      </c>
      <c r="F301" s="247" t="s">
        <v>2443</v>
      </c>
      <c r="G301" s="245"/>
      <c r="H301" s="248">
        <v>1</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307</v>
      </c>
      <c r="AU301" s="254" t="s">
        <v>81</v>
      </c>
      <c r="AV301" s="14" t="s">
        <v>81</v>
      </c>
      <c r="AW301" s="14" t="s">
        <v>33</v>
      </c>
      <c r="AX301" s="14" t="s">
        <v>72</v>
      </c>
      <c r="AY301" s="254" t="s">
        <v>295</v>
      </c>
    </row>
    <row r="302" s="15" customFormat="1">
      <c r="A302" s="15"/>
      <c r="B302" s="255"/>
      <c r="C302" s="256"/>
      <c r="D302" s="235" t="s">
        <v>307</v>
      </c>
      <c r="E302" s="257" t="s">
        <v>21</v>
      </c>
      <c r="F302" s="258" t="s">
        <v>312</v>
      </c>
      <c r="G302" s="256"/>
      <c r="H302" s="259">
        <v>1</v>
      </c>
      <c r="I302" s="260"/>
      <c r="J302" s="256"/>
      <c r="K302" s="256"/>
      <c r="L302" s="261"/>
      <c r="M302" s="262"/>
      <c r="N302" s="263"/>
      <c r="O302" s="263"/>
      <c r="P302" s="263"/>
      <c r="Q302" s="263"/>
      <c r="R302" s="263"/>
      <c r="S302" s="263"/>
      <c r="T302" s="264"/>
      <c r="U302" s="15"/>
      <c r="V302" s="15"/>
      <c r="W302" s="15"/>
      <c r="X302" s="15"/>
      <c r="Y302" s="15"/>
      <c r="Z302" s="15"/>
      <c r="AA302" s="15"/>
      <c r="AB302" s="15"/>
      <c r="AC302" s="15"/>
      <c r="AD302" s="15"/>
      <c r="AE302" s="15"/>
      <c r="AT302" s="265" t="s">
        <v>307</v>
      </c>
      <c r="AU302" s="265" t="s">
        <v>81</v>
      </c>
      <c r="AV302" s="15" t="s">
        <v>303</v>
      </c>
      <c r="AW302" s="15" t="s">
        <v>33</v>
      </c>
      <c r="AX302" s="15" t="s">
        <v>79</v>
      </c>
      <c r="AY302" s="265" t="s">
        <v>295</v>
      </c>
    </row>
    <row r="303" s="2" customFormat="1" ht="24.15" customHeight="1">
      <c r="A303" s="40"/>
      <c r="B303" s="41"/>
      <c r="C303" s="286" t="s">
        <v>1109</v>
      </c>
      <c r="D303" s="286" t="s">
        <v>947</v>
      </c>
      <c r="E303" s="287" t="s">
        <v>2448</v>
      </c>
      <c r="F303" s="288" t="s">
        <v>2449</v>
      </c>
      <c r="G303" s="289" t="s">
        <v>459</v>
      </c>
      <c r="H303" s="290">
        <v>1</v>
      </c>
      <c r="I303" s="291"/>
      <c r="J303" s="292">
        <f>ROUND(I303*H303,2)</f>
        <v>0</v>
      </c>
      <c r="K303" s="288" t="s">
        <v>302</v>
      </c>
      <c r="L303" s="293"/>
      <c r="M303" s="294" t="s">
        <v>21</v>
      </c>
      <c r="N303" s="295" t="s">
        <v>43</v>
      </c>
      <c r="O303" s="86"/>
      <c r="P303" s="224">
        <f>O303*H303</f>
        <v>0</v>
      </c>
      <c r="Q303" s="224">
        <v>0.021000000000000001</v>
      </c>
      <c r="R303" s="224">
        <f>Q303*H303</f>
        <v>0.021000000000000001</v>
      </c>
      <c r="S303" s="224">
        <v>0</v>
      </c>
      <c r="T303" s="225">
        <f>S303*H303</f>
        <v>0</v>
      </c>
      <c r="U303" s="40"/>
      <c r="V303" s="40"/>
      <c r="W303" s="40"/>
      <c r="X303" s="40"/>
      <c r="Y303" s="40"/>
      <c r="Z303" s="40"/>
      <c r="AA303" s="40"/>
      <c r="AB303" s="40"/>
      <c r="AC303" s="40"/>
      <c r="AD303" s="40"/>
      <c r="AE303" s="40"/>
      <c r="AR303" s="226" t="s">
        <v>997</v>
      </c>
      <c r="AT303" s="226" t="s">
        <v>947</v>
      </c>
      <c r="AU303" s="226" t="s">
        <v>81</v>
      </c>
      <c r="AY303" s="19" t="s">
        <v>295</v>
      </c>
      <c r="BE303" s="227">
        <f>IF(N303="základní",J303,0)</f>
        <v>0</v>
      </c>
      <c r="BF303" s="227">
        <f>IF(N303="snížená",J303,0)</f>
        <v>0</v>
      </c>
      <c r="BG303" s="227">
        <f>IF(N303="zákl. přenesená",J303,0)</f>
        <v>0</v>
      </c>
      <c r="BH303" s="227">
        <f>IF(N303="sníž. přenesená",J303,0)</f>
        <v>0</v>
      </c>
      <c r="BI303" s="227">
        <f>IF(N303="nulová",J303,0)</f>
        <v>0</v>
      </c>
      <c r="BJ303" s="19" t="s">
        <v>79</v>
      </c>
      <c r="BK303" s="227">
        <f>ROUND(I303*H303,2)</f>
        <v>0</v>
      </c>
      <c r="BL303" s="19" t="s">
        <v>373</v>
      </c>
      <c r="BM303" s="226" t="s">
        <v>2978</v>
      </c>
    </row>
    <row r="304" s="14" customFormat="1">
      <c r="A304" s="14"/>
      <c r="B304" s="244"/>
      <c r="C304" s="245"/>
      <c r="D304" s="235" t="s">
        <v>307</v>
      </c>
      <c r="E304" s="246" t="s">
        <v>21</v>
      </c>
      <c r="F304" s="247" t="s">
        <v>2444</v>
      </c>
      <c r="G304" s="245"/>
      <c r="H304" s="248">
        <v>1</v>
      </c>
      <c r="I304" s="249"/>
      <c r="J304" s="245"/>
      <c r="K304" s="245"/>
      <c r="L304" s="250"/>
      <c r="M304" s="251"/>
      <c r="N304" s="252"/>
      <c r="O304" s="252"/>
      <c r="P304" s="252"/>
      <c r="Q304" s="252"/>
      <c r="R304" s="252"/>
      <c r="S304" s="252"/>
      <c r="T304" s="253"/>
      <c r="U304" s="14"/>
      <c r="V304" s="14"/>
      <c r="W304" s="14"/>
      <c r="X304" s="14"/>
      <c r="Y304" s="14"/>
      <c r="Z304" s="14"/>
      <c r="AA304" s="14"/>
      <c r="AB304" s="14"/>
      <c r="AC304" s="14"/>
      <c r="AD304" s="14"/>
      <c r="AE304" s="14"/>
      <c r="AT304" s="254" t="s">
        <v>307</v>
      </c>
      <c r="AU304" s="254" t="s">
        <v>81</v>
      </c>
      <c r="AV304" s="14" t="s">
        <v>81</v>
      </c>
      <c r="AW304" s="14" t="s">
        <v>33</v>
      </c>
      <c r="AX304" s="14" t="s">
        <v>72</v>
      </c>
      <c r="AY304" s="254" t="s">
        <v>295</v>
      </c>
    </row>
    <row r="305" s="15" customFormat="1">
      <c r="A305" s="15"/>
      <c r="B305" s="255"/>
      <c r="C305" s="256"/>
      <c r="D305" s="235" t="s">
        <v>307</v>
      </c>
      <c r="E305" s="257" t="s">
        <v>21</v>
      </c>
      <c r="F305" s="258" t="s">
        <v>312</v>
      </c>
      <c r="G305" s="256"/>
      <c r="H305" s="259">
        <v>1</v>
      </c>
      <c r="I305" s="260"/>
      <c r="J305" s="256"/>
      <c r="K305" s="256"/>
      <c r="L305" s="261"/>
      <c r="M305" s="262"/>
      <c r="N305" s="263"/>
      <c r="O305" s="263"/>
      <c r="P305" s="263"/>
      <c r="Q305" s="263"/>
      <c r="R305" s="263"/>
      <c r="S305" s="263"/>
      <c r="T305" s="264"/>
      <c r="U305" s="15"/>
      <c r="V305" s="15"/>
      <c r="W305" s="15"/>
      <c r="X305" s="15"/>
      <c r="Y305" s="15"/>
      <c r="Z305" s="15"/>
      <c r="AA305" s="15"/>
      <c r="AB305" s="15"/>
      <c r="AC305" s="15"/>
      <c r="AD305" s="15"/>
      <c r="AE305" s="15"/>
      <c r="AT305" s="265" t="s">
        <v>307</v>
      </c>
      <c r="AU305" s="265" t="s">
        <v>81</v>
      </c>
      <c r="AV305" s="15" t="s">
        <v>303</v>
      </c>
      <c r="AW305" s="15" t="s">
        <v>33</v>
      </c>
      <c r="AX305" s="15" t="s">
        <v>79</v>
      </c>
      <c r="AY305" s="265" t="s">
        <v>295</v>
      </c>
    </row>
    <row r="306" s="2" customFormat="1" ht="37.8" customHeight="1">
      <c r="A306" s="40"/>
      <c r="B306" s="41"/>
      <c r="C306" s="215" t="s">
        <v>1114</v>
      </c>
      <c r="D306" s="215" t="s">
        <v>298</v>
      </c>
      <c r="E306" s="216" t="s">
        <v>1055</v>
      </c>
      <c r="F306" s="217" t="s">
        <v>1056</v>
      </c>
      <c r="G306" s="218" t="s">
        <v>459</v>
      </c>
      <c r="H306" s="219">
        <v>1</v>
      </c>
      <c r="I306" s="220"/>
      <c r="J306" s="221">
        <f>ROUND(I306*H306,2)</f>
        <v>0</v>
      </c>
      <c r="K306" s="217" t="s">
        <v>302</v>
      </c>
      <c r="L306" s="46"/>
      <c r="M306" s="222" t="s">
        <v>21</v>
      </c>
      <c r="N306" s="223" t="s">
        <v>43</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373</v>
      </c>
      <c r="AT306" s="226" t="s">
        <v>298</v>
      </c>
      <c r="AU306" s="226" t="s">
        <v>81</v>
      </c>
      <c r="AY306" s="19" t="s">
        <v>295</v>
      </c>
      <c r="BE306" s="227">
        <f>IF(N306="základní",J306,0)</f>
        <v>0</v>
      </c>
      <c r="BF306" s="227">
        <f>IF(N306="snížená",J306,0)</f>
        <v>0</v>
      </c>
      <c r="BG306" s="227">
        <f>IF(N306="zákl. přenesená",J306,0)</f>
        <v>0</v>
      </c>
      <c r="BH306" s="227">
        <f>IF(N306="sníž. přenesená",J306,0)</f>
        <v>0</v>
      </c>
      <c r="BI306" s="227">
        <f>IF(N306="nulová",J306,0)</f>
        <v>0</v>
      </c>
      <c r="BJ306" s="19" t="s">
        <v>79</v>
      </c>
      <c r="BK306" s="227">
        <f>ROUND(I306*H306,2)</f>
        <v>0</v>
      </c>
      <c r="BL306" s="19" t="s">
        <v>373</v>
      </c>
      <c r="BM306" s="226" t="s">
        <v>2979</v>
      </c>
    </row>
    <row r="307" s="2" customFormat="1">
      <c r="A307" s="40"/>
      <c r="B307" s="41"/>
      <c r="C307" s="42"/>
      <c r="D307" s="228" t="s">
        <v>305</v>
      </c>
      <c r="E307" s="42"/>
      <c r="F307" s="229" t="s">
        <v>1058</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305</v>
      </c>
      <c r="AU307" s="19" t="s">
        <v>81</v>
      </c>
    </row>
    <row r="308" s="14" customFormat="1">
      <c r="A308" s="14"/>
      <c r="B308" s="244"/>
      <c r="C308" s="245"/>
      <c r="D308" s="235" t="s">
        <v>307</v>
      </c>
      <c r="E308" s="246" t="s">
        <v>21</v>
      </c>
      <c r="F308" s="247" t="s">
        <v>1082</v>
      </c>
      <c r="G308" s="245"/>
      <c r="H308" s="248">
        <v>1</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307</v>
      </c>
      <c r="AU308" s="254" t="s">
        <v>81</v>
      </c>
      <c r="AV308" s="14" t="s">
        <v>81</v>
      </c>
      <c r="AW308" s="14" t="s">
        <v>33</v>
      </c>
      <c r="AX308" s="14" t="s">
        <v>72</v>
      </c>
      <c r="AY308" s="254" t="s">
        <v>295</v>
      </c>
    </row>
    <row r="309" s="15" customFormat="1">
      <c r="A309" s="15"/>
      <c r="B309" s="255"/>
      <c r="C309" s="256"/>
      <c r="D309" s="235" t="s">
        <v>307</v>
      </c>
      <c r="E309" s="257" t="s">
        <v>21</v>
      </c>
      <c r="F309" s="258" t="s">
        <v>312</v>
      </c>
      <c r="G309" s="256"/>
      <c r="H309" s="259">
        <v>1</v>
      </c>
      <c r="I309" s="260"/>
      <c r="J309" s="256"/>
      <c r="K309" s="256"/>
      <c r="L309" s="261"/>
      <c r="M309" s="262"/>
      <c r="N309" s="263"/>
      <c r="O309" s="263"/>
      <c r="P309" s="263"/>
      <c r="Q309" s="263"/>
      <c r="R309" s="263"/>
      <c r="S309" s="263"/>
      <c r="T309" s="264"/>
      <c r="U309" s="15"/>
      <c r="V309" s="15"/>
      <c r="W309" s="15"/>
      <c r="X309" s="15"/>
      <c r="Y309" s="15"/>
      <c r="Z309" s="15"/>
      <c r="AA309" s="15"/>
      <c r="AB309" s="15"/>
      <c r="AC309" s="15"/>
      <c r="AD309" s="15"/>
      <c r="AE309" s="15"/>
      <c r="AT309" s="265" t="s">
        <v>307</v>
      </c>
      <c r="AU309" s="265" t="s">
        <v>81</v>
      </c>
      <c r="AV309" s="15" t="s">
        <v>303</v>
      </c>
      <c r="AW309" s="15" t="s">
        <v>33</v>
      </c>
      <c r="AX309" s="15" t="s">
        <v>79</v>
      </c>
      <c r="AY309" s="265" t="s">
        <v>295</v>
      </c>
    </row>
    <row r="310" s="2" customFormat="1" ht="33" customHeight="1">
      <c r="A310" s="40"/>
      <c r="B310" s="41"/>
      <c r="C310" s="286" t="s">
        <v>1119</v>
      </c>
      <c r="D310" s="286" t="s">
        <v>947</v>
      </c>
      <c r="E310" s="287" t="s">
        <v>1061</v>
      </c>
      <c r="F310" s="288" t="s">
        <v>1062</v>
      </c>
      <c r="G310" s="289" t="s">
        <v>459</v>
      </c>
      <c r="H310" s="290">
        <v>1</v>
      </c>
      <c r="I310" s="291"/>
      <c r="J310" s="292">
        <f>ROUND(I310*H310,2)</f>
        <v>0</v>
      </c>
      <c r="K310" s="288" t="s">
        <v>302</v>
      </c>
      <c r="L310" s="293"/>
      <c r="M310" s="294" t="s">
        <v>21</v>
      </c>
      <c r="N310" s="295" t="s">
        <v>43</v>
      </c>
      <c r="O310" s="86"/>
      <c r="P310" s="224">
        <f>O310*H310</f>
        <v>0</v>
      </c>
      <c r="Q310" s="224">
        <v>0.0195</v>
      </c>
      <c r="R310" s="224">
        <f>Q310*H310</f>
        <v>0.0195</v>
      </c>
      <c r="S310" s="224">
        <v>0</v>
      </c>
      <c r="T310" s="225">
        <f>S310*H310</f>
        <v>0</v>
      </c>
      <c r="U310" s="40"/>
      <c r="V310" s="40"/>
      <c r="W310" s="40"/>
      <c r="X310" s="40"/>
      <c r="Y310" s="40"/>
      <c r="Z310" s="40"/>
      <c r="AA310" s="40"/>
      <c r="AB310" s="40"/>
      <c r="AC310" s="40"/>
      <c r="AD310" s="40"/>
      <c r="AE310" s="40"/>
      <c r="AR310" s="226" t="s">
        <v>997</v>
      </c>
      <c r="AT310" s="226" t="s">
        <v>947</v>
      </c>
      <c r="AU310" s="226" t="s">
        <v>81</v>
      </c>
      <c r="AY310" s="19" t="s">
        <v>295</v>
      </c>
      <c r="BE310" s="227">
        <f>IF(N310="základní",J310,0)</f>
        <v>0</v>
      </c>
      <c r="BF310" s="227">
        <f>IF(N310="snížená",J310,0)</f>
        <v>0</v>
      </c>
      <c r="BG310" s="227">
        <f>IF(N310="zákl. přenesená",J310,0)</f>
        <v>0</v>
      </c>
      <c r="BH310" s="227">
        <f>IF(N310="sníž. přenesená",J310,0)</f>
        <v>0</v>
      </c>
      <c r="BI310" s="227">
        <f>IF(N310="nulová",J310,0)</f>
        <v>0</v>
      </c>
      <c r="BJ310" s="19" t="s">
        <v>79</v>
      </c>
      <c r="BK310" s="227">
        <f>ROUND(I310*H310,2)</f>
        <v>0</v>
      </c>
      <c r="BL310" s="19" t="s">
        <v>373</v>
      </c>
      <c r="BM310" s="226" t="s">
        <v>2980</v>
      </c>
    </row>
    <row r="311" s="14" customFormat="1">
      <c r="A311" s="14"/>
      <c r="B311" s="244"/>
      <c r="C311" s="245"/>
      <c r="D311" s="235" t="s">
        <v>307</v>
      </c>
      <c r="E311" s="246" t="s">
        <v>21</v>
      </c>
      <c r="F311" s="247" t="s">
        <v>1082</v>
      </c>
      <c r="G311" s="245"/>
      <c r="H311" s="248">
        <v>1</v>
      </c>
      <c r="I311" s="249"/>
      <c r="J311" s="245"/>
      <c r="K311" s="245"/>
      <c r="L311" s="250"/>
      <c r="M311" s="251"/>
      <c r="N311" s="252"/>
      <c r="O311" s="252"/>
      <c r="P311" s="252"/>
      <c r="Q311" s="252"/>
      <c r="R311" s="252"/>
      <c r="S311" s="252"/>
      <c r="T311" s="253"/>
      <c r="U311" s="14"/>
      <c r="V311" s="14"/>
      <c r="W311" s="14"/>
      <c r="X311" s="14"/>
      <c r="Y311" s="14"/>
      <c r="Z311" s="14"/>
      <c r="AA311" s="14"/>
      <c r="AB311" s="14"/>
      <c r="AC311" s="14"/>
      <c r="AD311" s="14"/>
      <c r="AE311" s="14"/>
      <c r="AT311" s="254" t="s">
        <v>307</v>
      </c>
      <c r="AU311" s="254" t="s">
        <v>81</v>
      </c>
      <c r="AV311" s="14" t="s">
        <v>81</v>
      </c>
      <c r="AW311" s="14" t="s">
        <v>33</v>
      </c>
      <c r="AX311" s="14" t="s">
        <v>72</v>
      </c>
      <c r="AY311" s="254" t="s">
        <v>295</v>
      </c>
    </row>
    <row r="312" s="15" customFormat="1">
      <c r="A312" s="15"/>
      <c r="B312" s="255"/>
      <c r="C312" s="256"/>
      <c r="D312" s="235" t="s">
        <v>307</v>
      </c>
      <c r="E312" s="257" t="s">
        <v>21</v>
      </c>
      <c r="F312" s="258" t="s">
        <v>312</v>
      </c>
      <c r="G312" s="256"/>
      <c r="H312" s="259">
        <v>1</v>
      </c>
      <c r="I312" s="260"/>
      <c r="J312" s="256"/>
      <c r="K312" s="256"/>
      <c r="L312" s="261"/>
      <c r="M312" s="262"/>
      <c r="N312" s="263"/>
      <c r="O312" s="263"/>
      <c r="P312" s="263"/>
      <c r="Q312" s="263"/>
      <c r="R312" s="263"/>
      <c r="S312" s="263"/>
      <c r="T312" s="264"/>
      <c r="U312" s="15"/>
      <c r="V312" s="15"/>
      <c r="W312" s="15"/>
      <c r="X312" s="15"/>
      <c r="Y312" s="15"/>
      <c r="Z312" s="15"/>
      <c r="AA312" s="15"/>
      <c r="AB312" s="15"/>
      <c r="AC312" s="15"/>
      <c r="AD312" s="15"/>
      <c r="AE312" s="15"/>
      <c r="AT312" s="265" t="s">
        <v>307</v>
      </c>
      <c r="AU312" s="265" t="s">
        <v>81</v>
      </c>
      <c r="AV312" s="15" t="s">
        <v>303</v>
      </c>
      <c r="AW312" s="15" t="s">
        <v>33</v>
      </c>
      <c r="AX312" s="15" t="s">
        <v>79</v>
      </c>
      <c r="AY312" s="265" t="s">
        <v>295</v>
      </c>
    </row>
    <row r="313" s="2" customFormat="1" ht="24.15" customHeight="1">
      <c r="A313" s="40"/>
      <c r="B313" s="41"/>
      <c r="C313" s="215" t="s">
        <v>1124</v>
      </c>
      <c r="D313" s="215" t="s">
        <v>298</v>
      </c>
      <c r="E313" s="216" t="s">
        <v>1065</v>
      </c>
      <c r="F313" s="217" t="s">
        <v>1066</v>
      </c>
      <c r="G313" s="218" t="s">
        <v>459</v>
      </c>
      <c r="H313" s="219">
        <v>1</v>
      </c>
      <c r="I313" s="220"/>
      <c r="J313" s="221">
        <f>ROUND(I313*H313,2)</f>
        <v>0</v>
      </c>
      <c r="K313" s="217" t="s">
        <v>302</v>
      </c>
      <c r="L313" s="46"/>
      <c r="M313" s="222" t="s">
        <v>21</v>
      </c>
      <c r="N313" s="223" t="s">
        <v>43</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373</v>
      </c>
      <c r="AT313" s="226" t="s">
        <v>298</v>
      </c>
      <c r="AU313" s="226" t="s">
        <v>81</v>
      </c>
      <c r="AY313" s="19" t="s">
        <v>295</v>
      </c>
      <c r="BE313" s="227">
        <f>IF(N313="základní",J313,0)</f>
        <v>0</v>
      </c>
      <c r="BF313" s="227">
        <f>IF(N313="snížená",J313,0)</f>
        <v>0</v>
      </c>
      <c r="BG313" s="227">
        <f>IF(N313="zákl. přenesená",J313,0)</f>
        <v>0</v>
      </c>
      <c r="BH313" s="227">
        <f>IF(N313="sníž. přenesená",J313,0)</f>
        <v>0</v>
      </c>
      <c r="BI313" s="227">
        <f>IF(N313="nulová",J313,0)</f>
        <v>0</v>
      </c>
      <c r="BJ313" s="19" t="s">
        <v>79</v>
      </c>
      <c r="BK313" s="227">
        <f>ROUND(I313*H313,2)</f>
        <v>0</v>
      </c>
      <c r="BL313" s="19" t="s">
        <v>373</v>
      </c>
      <c r="BM313" s="226" t="s">
        <v>2981</v>
      </c>
    </row>
    <row r="314" s="2" customFormat="1">
      <c r="A314" s="40"/>
      <c r="B314" s="41"/>
      <c r="C314" s="42"/>
      <c r="D314" s="228" t="s">
        <v>305</v>
      </c>
      <c r="E314" s="42"/>
      <c r="F314" s="229" t="s">
        <v>1068</v>
      </c>
      <c r="G314" s="42"/>
      <c r="H314" s="42"/>
      <c r="I314" s="230"/>
      <c r="J314" s="42"/>
      <c r="K314" s="42"/>
      <c r="L314" s="46"/>
      <c r="M314" s="231"/>
      <c r="N314" s="232"/>
      <c r="O314" s="86"/>
      <c r="P314" s="86"/>
      <c r="Q314" s="86"/>
      <c r="R314" s="86"/>
      <c r="S314" s="86"/>
      <c r="T314" s="87"/>
      <c r="U314" s="40"/>
      <c r="V314" s="40"/>
      <c r="W314" s="40"/>
      <c r="X314" s="40"/>
      <c r="Y314" s="40"/>
      <c r="Z314" s="40"/>
      <c r="AA314" s="40"/>
      <c r="AB314" s="40"/>
      <c r="AC314" s="40"/>
      <c r="AD314" s="40"/>
      <c r="AE314" s="40"/>
      <c r="AT314" s="19" t="s">
        <v>305</v>
      </c>
      <c r="AU314" s="19" t="s">
        <v>81</v>
      </c>
    </row>
    <row r="315" s="14" customFormat="1">
      <c r="A315" s="14"/>
      <c r="B315" s="244"/>
      <c r="C315" s="245"/>
      <c r="D315" s="235" t="s">
        <v>307</v>
      </c>
      <c r="E315" s="246" t="s">
        <v>21</v>
      </c>
      <c r="F315" s="247" t="s">
        <v>1082</v>
      </c>
      <c r="G315" s="245"/>
      <c r="H315" s="248">
        <v>1</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307</v>
      </c>
      <c r="AU315" s="254" t="s">
        <v>81</v>
      </c>
      <c r="AV315" s="14" t="s">
        <v>81</v>
      </c>
      <c r="AW315" s="14" t="s">
        <v>33</v>
      </c>
      <c r="AX315" s="14" t="s">
        <v>72</v>
      </c>
      <c r="AY315" s="254" t="s">
        <v>295</v>
      </c>
    </row>
    <row r="316" s="15" customFormat="1">
      <c r="A316" s="15"/>
      <c r="B316" s="255"/>
      <c r="C316" s="256"/>
      <c r="D316" s="235" t="s">
        <v>307</v>
      </c>
      <c r="E316" s="257" t="s">
        <v>21</v>
      </c>
      <c r="F316" s="258" t="s">
        <v>312</v>
      </c>
      <c r="G316" s="256"/>
      <c r="H316" s="259">
        <v>1</v>
      </c>
      <c r="I316" s="260"/>
      <c r="J316" s="256"/>
      <c r="K316" s="256"/>
      <c r="L316" s="261"/>
      <c r="M316" s="262"/>
      <c r="N316" s="263"/>
      <c r="O316" s="263"/>
      <c r="P316" s="263"/>
      <c r="Q316" s="263"/>
      <c r="R316" s="263"/>
      <c r="S316" s="263"/>
      <c r="T316" s="264"/>
      <c r="U316" s="15"/>
      <c r="V316" s="15"/>
      <c r="W316" s="15"/>
      <c r="X316" s="15"/>
      <c r="Y316" s="15"/>
      <c r="Z316" s="15"/>
      <c r="AA316" s="15"/>
      <c r="AB316" s="15"/>
      <c r="AC316" s="15"/>
      <c r="AD316" s="15"/>
      <c r="AE316" s="15"/>
      <c r="AT316" s="265" t="s">
        <v>307</v>
      </c>
      <c r="AU316" s="265" t="s">
        <v>81</v>
      </c>
      <c r="AV316" s="15" t="s">
        <v>303</v>
      </c>
      <c r="AW316" s="15" t="s">
        <v>33</v>
      </c>
      <c r="AX316" s="15" t="s">
        <v>79</v>
      </c>
      <c r="AY316" s="265" t="s">
        <v>295</v>
      </c>
    </row>
    <row r="317" s="2" customFormat="1" ht="16.5" customHeight="1">
      <c r="A317" s="40"/>
      <c r="B317" s="41"/>
      <c r="C317" s="286" t="s">
        <v>1129</v>
      </c>
      <c r="D317" s="286" t="s">
        <v>947</v>
      </c>
      <c r="E317" s="287" t="s">
        <v>1070</v>
      </c>
      <c r="F317" s="288" t="s">
        <v>1071</v>
      </c>
      <c r="G317" s="289" t="s">
        <v>459</v>
      </c>
      <c r="H317" s="290">
        <v>1</v>
      </c>
      <c r="I317" s="291"/>
      <c r="J317" s="292">
        <f>ROUND(I317*H317,2)</f>
        <v>0</v>
      </c>
      <c r="K317" s="288" t="s">
        <v>302</v>
      </c>
      <c r="L317" s="293"/>
      <c r="M317" s="294" t="s">
        <v>21</v>
      </c>
      <c r="N317" s="295" t="s">
        <v>43</v>
      </c>
      <c r="O317" s="86"/>
      <c r="P317" s="224">
        <f>O317*H317</f>
        <v>0</v>
      </c>
      <c r="Q317" s="224">
        <v>0.0023999999999999998</v>
      </c>
      <c r="R317" s="224">
        <f>Q317*H317</f>
        <v>0.0023999999999999998</v>
      </c>
      <c r="S317" s="224">
        <v>0</v>
      </c>
      <c r="T317" s="225">
        <f>S317*H317</f>
        <v>0</v>
      </c>
      <c r="U317" s="40"/>
      <c r="V317" s="40"/>
      <c r="W317" s="40"/>
      <c r="X317" s="40"/>
      <c r="Y317" s="40"/>
      <c r="Z317" s="40"/>
      <c r="AA317" s="40"/>
      <c r="AB317" s="40"/>
      <c r="AC317" s="40"/>
      <c r="AD317" s="40"/>
      <c r="AE317" s="40"/>
      <c r="AR317" s="226" t="s">
        <v>997</v>
      </c>
      <c r="AT317" s="226" t="s">
        <v>947</v>
      </c>
      <c r="AU317" s="226" t="s">
        <v>81</v>
      </c>
      <c r="AY317" s="19" t="s">
        <v>295</v>
      </c>
      <c r="BE317" s="227">
        <f>IF(N317="základní",J317,0)</f>
        <v>0</v>
      </c>
      <c r="BF317" s="227">
        <f>IF(N317="snížená",J317,0)</f>
        <v>0</v>
      </c>
      <c r="BG317" s="227">
        <f>IF(N317="zákl. přenesená",J317,0)</f>
        <v>0</v>
      </c>
      <c r="BH317" s="227">
        <f>IF(N317="sníž. přenesená",J317,0)</f>
        <v>0</v>
      </c>
      <c r="BI317" s="227">
        <f>IF(N317="nulová",J317,0)</f>
        <v>0</v>
      </c>
      <c r="BJ317" s="19" t="s">
        <v>79</v>
      </c>
      <c r="BK317" s="227">
        <f>ROUND(I317*H317,2)</f>
        <v>0</v>
      </c>
      <c r="BL317" s="19" t="s">
        <v>373</v>
      </c>
      <c r="BM317" s="226" t="s">
        <v>2982</v>
      </c>
    </row>
    <row r="318" s="2" customFormat="1" ht="16.5" customHeight="1">
      <c r="A318" s="40"/>
      <c r="B318" s="41"/>
      <c r="C318" s="215" t="s">
        <v>863</v>
      </c>
      <c r="D318" s="215" t="s">
        <v>298</v>
      </c>
      <c r="E318" s="216" t="s">
        <v>1074</v>
      </c>
      <c r="F318" s="217" t="s">
        <v>1489</v>
      </c>
      <c r="G318" s="218" t="s">
        <v>503</v>
      </c>
      <c r="H318" s="219">
        <v>3</v>
      </c>
      <c r="I318" s="220"/>
      <c r="J318" s="221">
        <f>ROUND(I318*H318,2)</f>
        <v>0</v>
      </c>
      <c r="K318" s="217" t="s">
        <v>523</v>
      </c>
      <c r="L318" s="46"/>
      <c r="M318" s="222" t="s">
        <v>21</v>
      </c>
      <c r="N318" s="223" t="s">
        <v>43</v>
      </c>
      <c r="O318" s="86"/>
      <c r="P318" s="224">
        <f>O318*H318</f>
        <v>0</v>
      </c>
      <c r="Q318" s="224">
        <v>0.001</v>
      </c>
      <c r="R318" s="224">
        <f>Q318*H318</f>
        <v>0.0030000000000000001</v>
      </c>
      <c r="S318" s="224">
        <v>0</v>
      </c>
      <c r="T318" s="225">
        <f>S318*H318</f>
        <v>0</v>
      </c>
      <c r="U318" s="40"/>
      <c r="V318" s="40"/>
      <c r="W318" s="40"/>
      <c r="X318" s="40"/>
      <c r="Y318" s="40"/>
      <c r="Z318" s="40"/>
      <c r="AA318" s="40"/>
      <c r="AB318" s="40"/>
      <c r="AC318" s="40"/>
      <c r="AD318" s="40"/>
      <c r="AE318" s="40"/>
      <c r="AR318" s="226" t="s">
        <v>373</v>
      </c>
      <c r="AT318" s="226" t="s">
        <v>298</v>
      </c>
      <c r="AU318" s="226" t="s">
        <v>81</v>
      </c>
      <c r="AY318" s="19" t="s">
        <v>295</v>
      </c>
      <c r="BE318" s="227">
        <f>IF(N318="základní",J318,0)</f>
        <v>0</v>
      </c>
      <c r="BF318" s="227">
        <f>IF(N318="snížená",J318,0)</f>
        <v>0</v>
      </c>
      <c r="BG318" s="227">
        <f>IF(N318="zákl. přenesená",J318,0)</f>
        <v>0</v>
      </c>
      <c r="BH318" s="227">
        <f>IF(N318="sníž. přenesená",J318,0)</f>
        <v>0</v>
      </c>
      <c r="BI318" s="227">
        <f>IF(N318="nulová",J318,0)</f>
        <v>0</v>
      </c>
      <c r="BJ318" s="19" t="s">
        <v>79</v>
      </c>
      <c r="BK318" s="227">
        <f>ROUND(I318*H318,2)</f>
        <v>0</v>
      </c>
      <c r="BL318" s="19" t="s">
        <v>373</v>
      </c>
      <c r="BM318" s="226" t="s">
        <v>2983</v>
      </c>
    </row>
    <row r="319" s="2" customFormat="1" ht="24.15" customHeight="1">
      <c r="A319" s="40"/>
      <c r="B319" s="41"/>
      <c r="C319" s="215" t="s">
        <v>1137</v>
      </c>
      <c r="D319" s="215" t="s">
        <v>298</v>
      </c>
      <c r="E319" s="216" t="s">
        <v>1492</v>
      </c>
      <c r="F319" s="217" t="s">
        <v>1493</v>
      </c>
      <c r="G319" s="218" t="s">
        <v>503</v>
      </c>
      <c r="H319" s="219">
        <v>3</v>
      </c>
      <c r="I319" s="220"/>
      <c r="J319" s="221">
        <f>ROUND(I319*H319,2)</f>
        <v>0</v>
      </c>
      <c r="K319" s="217" t="s">
        <v>523</v>
      </c>
      <c r="L319" s="46"/>
      <c r="M319" s="222" t="s">
        <v>21</v>
      </c>
      <c r="N319" s="223" t="s">
        <v>43</v>
      </c>
      <c r="O319" s="86"/>
      <c r="P319" s="224">
        <f>O319*H319</f>
        <v>0</v>
      </c>
      <c r="Q319" s="224">
        <v>0.001</v>
      </c>
      <c r="R319" s="224">
        <f>Q319*H319</f>
        <v>0.0030000000000000001</v>
      </c>
      <c r="S319" s="224">
        <v>0</v>
      </c>
      <c r="T319" s="225">
        <f>S319*H319</f>
        <v>0</v>
      </c>
      <c r="U319" s="40"/>
      <c r="V319" s="40"/>
      <c r="W319" s="40"/>
      <c r="X319" s="40"/>
      <c r="Y319" s="40"/>
      <c r="Z319" s="40"/>
      <c r="AA319" s="40"/>
      <c r="AB319" s="40"/>
      <c r="AC319" s="40"/>
      <c r="AD319" s="40"/>
      <c r="AE319" s="40"/>
      <c r="AR319" s="226" t="s">
        <v>373</v>
      </c>
      <c r="AT319" s="226" t="s">
        <v>298</v>
      </c>
      <c r="AU319" s="226" t="s">
        <v>81</v>
      </c>
      <c r="AY319" s="19" t="s">
        <v>295</v>
      </c>
      <c r="BE319" s="227">
        <f>IF(N319="základní",J319,0)</f>
        <v>0</v>
      </c>
      <c r="BF319" s="227">
        <f>IF(N319="snížená",J319,0)</f>
        <v>0</v>
      </c>
      <c r="BG319" s="227">
        <f>IF(N319="zákl. přenesená",J319,0)</f>
        <v>0</v>
      </c>
      <c r="BH319" s="227">
        <f>IF(N319="sníž. přenesená",J319,0)</f>
        <v>0</v>
      </c>
      <c r="BI319" s="227">
        <f>IF(N319="nulová",J319,0)</f>
        <v>0</v>
      </c>
      <c r="BJ319" s="19" t="s">
        <v>79</v>
      </c>
      <c r="BK319" s="227">
        <f>ROUND(I319*H319,2)</f>
        <v>0</v>
      </c>
      <c r="BL319" s="19" t="s">
        <v>373</v>
      </c>
      <c r="BM319" s="226" t="s">
        <v>2984</v>
      </c>
    </row>
    <row r="320" s="2" customFormat="1" ht="16.5" customHeight="1">
      <c r="A320" s="40"/>
      <c r="B320" s="41"/>
      <c r="C320" s="215" t="s">
        <v>1144</v>
      </c>
      <c r="D320" s="215" t="s">
        <v>298</v>
      </c>
      <c r="E320" s="216" t="s">
        <v>1496</v>
      </c>
      <c r="F320" s="217" t="s">
        <v>1497</v>
      </c>
      <c r="G320" s="218" t="s">
        <v>459</v>
      </c>
      <c r="H320" s="219">
        <v>1</v>
      </c>
      <c r="I320" s="220"/>
      <c r="J320" s="221">
        <f>ROUND(I320*H320,2)</f>
        <v>0</v>
      </c>
      <c r="K320" s="217" t="s">
        <v>523</v>
      </c>
      <c r="L320" s="46"/>
      <c r="M320" s="222" t="s">
        <v>21</v>
      </c>
      <c r="N320" s="223" t="s">
        <v>43</v>
      </c>
      <c r="O320" s="86"/>
      <c r="P320" s="224">
        <f>O320*H320</f>
        <v>0</v>
      </c>
      <c r="Q320" s="224">
        <v>0.0050000000000000001</v>
      </c>
      <c r="R320" s="224">
        <f>Q320*H320</f>
        <v>0.0050000000000000001</v>
      </c>
      <c r="S320" s="224">
        <v>0</v>
      </c>
      <c r="T320" s="225">
        <f>S320*H320</f>
        <v>0</v>
      </c>
      <c r="U320" s="40"/>
      <c r="V320" s="40"/>
      <c r="W320" s="40"/>
      <c r="X320" s="40"/>
      <c r="Y320" s="40"/>
      <c r="Z320" s="40"/>
      <c r="AA320" s="40"/>
      <c r="AB320" s="40"/>
      <c r="AC320" s="40"/>
      <c r="AD320" s="40"/>
      <c r="AE320" s="40"/>
      <c r="AR320" s="226" t="s">
        <v>373</v>
      </c>
      <c r="AT320" s="226" t="s">
        <v>298</v>
      </c>
      <c r="AU320" s="226" t="s">
        <v>81</v>
      </c>
      <c r="AY320" s="19" t="s">
        <v>295</v>
      </c>
      <c r="BE320" s="227">
        <f>IF(N320="základní",J320,0)</f>
        <v>0</v>
      </c>
      <c r="BF320" s="227">
        <f>IF(N320="snížená",J320,0)</f>
        <v>0</v>
      </c>
      <c r="BG320" s="227">
        <f>IF(N320="zákl. přenesená",J320,0)</f>
        <v>0</v>
      </c>
      <c r="BH320" s="227">
        <f>IF(N320="sníž. přenesená",J320,0)</f>
        <v>0</v>
      </c>
      <c r="BI320" s="227">
        <f>IF(N320="nulová",J320,0)</f>
        <v>0</v>
      </c>
      <c r="BJ320" s="19" t="s">
        <v>79</v>
      </c>
      <c r="BK320" s="227">
        <f>ROUND(I320*H320,2)</f>
        <v>0</v>
      </c>
      <c r="BL320" s="19" t="s">
        <v>373</v>
      </c>
      <c r="BM320" s="226" t="s">
        <v>2985</v>
      </c>
    </row>
    <row r="321" s="2" customFormat="1" ht="24.15" customHeight="1">
      <c r="A321" s="40"/>
      <c r="B321" s="41"/>
      <c r="C321" s="215" t="s">
        <v>1149</v>
      </c>
      <c r="D321" s="215" t="s">
        <v>298</v>
      </c>
      <c r="E321" s="216" t="s">
        <v>1078</v>
      </c>
      <c r="F321" s="217" t="s">
        <v>1079</v>
      </c>
      <c r="G321" s="218" t="s">
        <v>459</v>
      </c>
      <c r="H321" s="219">
        <v>1</v>
      </c>
      <c r="I321" s="220"/>
      <c r="J321" s="221">
        <f>ROUND(I321*H321,2)</f>
        <v>0</v>
      </c>
      <c r="K321" s="217" t="s">
        <v>302</v>
      </c>
      <c r="L321" s="46"/>
      <c r="M321" s="222" t="s">
        <v>21</v>
      </c>
      <c r="N321" s="223" t="s">
        <v>43</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373</v>
      </c>
      <c r="AT321" s="226" t="s">
        <v>298</v>
      </c>
      <c r="AU321" s="226" t="s">
        <v>81</v>
      </c>
      <c r="AY321" s="19" t="s">
        <v>295</v>
      </c>
      <c r="BE321" s="227">
        <f>IF(N321="základní",J321,0)</f>
        <v>0</v>
      </c>
      <c r="BF321" s="227">
        <f>IF(N321="snížená",J321,0)</f>
        <v>0</v>
      </c>
      <c r="BG321" s="227">
        <f>IF(N321="zákl. přenesená",J321,0)</f>
        <v>0</v>
      </c>
      <c r="BH321" s="227">
        <f>IF(N321="sníž. přenesená",J321,0)</f>
        <v>0</v>
      </c>
      <c r="BI321" s="227">
        <f>IF(N321="nulová",J321,0)</f>
        <v>0</v>
      </c>
      <c r="BJ321" s="19" t="s">
        <v>79</v>
      </c>
      <c r="BK321" s="227">
        <f>ROUND(I321*H321,2)</f>
        <v>0</v>
      </c>
      <c r="BL321" s="19" t="s">
        <v>373</v>
      </c>
      <c r="BM321" s="226" t="s">
        <v>2986</v>
      </c>
    </row>
    <row r="322" s="2" customFormat="1">
      <c r="A322" s="40"/>
      <c r="B322" s="41"/>
      <c r="C322" s="42"/>
      <c r="D322" s="228" t="s">
        <v>305</v>
      </c>
      <c r="E322" s="42"/>
      <c r="F322" s="229" t="s">
        <v>1081</v>
      </c>
      <c r="G322" s="42"/>
      <c r="H322" s="42"/>
      <c r="I322" s="230"/>
      <c r="J322" s="42"/>
      <c r="K322" s="42"/>
      <c r="L322" s="46"/>
      <c r="M322" s="231"/>
      <c r="N322" s="232"/>
      <c r="O322" s="86"/>
      <c r="P322" s="86"/>
      <c r="Q322" s="86"/>
      <c r="R322" s="86"/>
      <c r="S322" s="86"/>
      <c r="T322" s="87"/>
      <c r="U322" s="40"/>
      <c r="V322" s="40"/>
      <c r="W322" s="40"/>
      <c r="X322" s="40"/>
      <c r="Y322" s="40"/>
      <c r="Z322" s="40"/>
      <c r="AA322" s="40"/>
      <c r="AB322" s="40"/>
      <c r="AC322" s="40"/>
      <c r="AD322" s="40"/>
      <c r="AE322" s="40"/>
      <c r="AT322" s="19" t="s">
        <v>305</v>
      </c>
      <c r="AU322" s="19" t="s">
        <v>81</v>
      </c>
    </row>
    <row r="323" s="14" customFormat="1">
      <c r="A323" s="14"/>
      <c r="B323" s="244"/>
      <c r="C323" s="245"/>
      <c r="D323" s="235" t="s">
        <v>307</v>
      </c>
      <c r="E323" s="246" t="s">
        <v>21</v>
      </c>
      <c r="F323" s="247" t="s">
        <v>1082</v>
      </c>
      <c r="G323" s="245"/>
      <c r="H323" s="248">
        <v>1</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307</v>
      </c>
      <c r="AU323" s="254" t="s">
        <v>81</v>
      </c>
      <c r="AV323" s="14" t="s">
        <v>81</v>
      </c>
      <c r="AW323" s="14" t="s">
        <v>33</v>
      </c>
      <c r="AX323" s="14" t="s">
        <v>72</v>
      </c>
      <c r="AY323" s="254" t="s">
        <v>295</v>
      </c>
    </row>
    <row r="324" s="15" customFormat="1">
      <c r="A324" s="15"/>
      <c r="B324" s="255"/>
      <c r="C324" s="256"/>
      <c r="D324" s="235" t="s">
        <v>307</v>
      </c>
      <c r="E324" s="257" t="s">
        <v>21</v>
      </c>
      <c r="F324" s="258" t="s">
        <v>312</v>
      </c>
      <c r="G324" s="256"/>
      <c r="H324" s="259">
        <v>1</v>
      </c>
      <c r="I324" s="260"/>
      <c r="J324" s="256"/>
      <c r="K324" s="256"/>
      <c r="L324" s="261"/>
      <c r="M324" s="262"/>
      <c r="N324" s="263"/>
      <c r="O324" s="263"/>
      <c r="P324" s="263"/>
      <c r="Q324" s="263"/>
      <c r="R324" s="263"/>
      <c r="S324" s="263"/>
      <c r="T324" s="264"/>
      <c r="U324" s="15"/>
      <c r="V324" s="15"/>
      <c r="W324" s="15"/>
      <c r="X324" s="15"/>
      <c r="Y324" s="15"/>
      <c r="Z324" s="15"/>
      <c r="AA324" s="15"/>
      <c r="AB324" s="15"/>
      <c r="AC324" s="15"/>
      <c r="AD324" s="15"/>
      <c r="AE324" s="15"/>
      <c r="AT324" s="265" t="s">
        <v>307</v>
      </c>
      <c r="AU324" s="265" t="s">
        <v>81</v>
      </c>
      <c r="AV324" s="15" t="s">
        <v>303</v>
      </c>
      <c r="AW324" s="15" t="s">
        <v>33</v>
      </c>
      <c r="AX324" s="15" t="s">
        <v>79</v>
      </c>
      <c r="AY324" s="265" t="s">
        <v>295</v>
      </c>
    </row>
    <row r="325" s="2" customFormat="1" ht="24.15" customHeight="1">
      <c r="A325" s="40"/>
      <c r="B325" s="41"/>
      <c r="C325" s="286" t="s">
        <v>1154</v>
      </c>
      <c r="D325" s="286" t="s">
        <v>947</v>
      </c>
      <c r="E325" s="287" t="s">
        <v>1084</v>
      </c>
      <c r="F325" s="288" t="s">
        <v>1085</v>
      </c>
      <c r="G325" s="289" t="s">
        <v>459</v>
      </c>
      <c r="H325" s="290">
        <v>1</v>
      </c>
      <c r="I325" s="291"/>
      <c r="J325" s="292">
        <f>ROUND(I325*H325,2)</f>
        <v>0</v>
      </c>
      <c r="K325" s="288" t="s">
        <v>302</v>
      </c>
      <c r="L325" s="293"/>
      <c r="M325" s="294" t="s">
        <v>21</v>
      </c>
      <c r="N325" s="295" t="s">
        <v>43</v>
      </c>
      <c r="O325" s="86"/>
      <c r="P325" s="224">
        <f>O325*H325</f>
        <v>0</v>
      </c>
      <c r="Q325" s="224">
        <v>0.00123</v>
      </c>
      <c r="R325" s="224">
        <f>Q325*H325</f>
        <v>0.00123</v>
      </c>
      <c r="S325" s="224">
        <v>0</v>
      </c>
      <c r="T325" s="225">
        <f>S325*H325</f>
        <v>0</v>
      </c>
      <c r="U325" s="40"/>
      <c r="V325" s="40"/>
      <c r="W325" s="40"/>
      <c r="X325" s="40"/>
      <c r="Y325" s="40"/>
      <c r="Z325" s="40"/>
      <c r="AA325" s="40"/>
      <c r="AB325" s="40"/>
      <c r="AC325" s="40"/>
      <c r="AD325" s="40"/>
      <c r="AE325" s="40"/>
      <c r="AR325" s="226" t="s">
        <v>997</v>
      </c>
      <c r="AT325" s="226" t="s">
        <v>947</v>
      </c>
      <c r="AU325" s="226" t="s">
        <v>81</v>
      </c>
      <c r="AY325" s="19" t="s">
        <v>295</v>
      </c>
      <c r="BE325" s="227">
        <f>IF(N325="základní",J325,0)</f>
        <v>0</v>
      </c>
      <c r="BF325" s="227">
        <f>IF(N325="snížená",J325,0)</f>
        <v>0</v>
      </c>
      <c r="BG325" s="227">
        <f>IF(N325="zákl. přenesená",J325,0)</f>
        <v>0</v>
      </c>
      <c r="BH325" s="227">
        <f>IF(N325="sníž. přenesená",J325,0)</f>
        <v>0</v>
      </c>
      <c r="BI325" s="227">
        <f>IF(N325="nulová",J325,0)</f>
        <v>0</v>
      </c>
      <c r="BJ325" s="19" t="s">
        <v>79</v>
      </c>
      <c r="BK325" s="227">
        <f>ROUND(I325*H325,2)</f>
        <v>0</v>
      </c>
      <c r="BL325" s="19" t="s">
        <v>373</v>
      </c>
      <c r="BM325" s="226" t="s">
        <v>2987</v>
      </c>
    </row>
    <row r="326" s="2" customFormat="1" ht="49.05" customHeight="1">
      <c r="A326" s="40"/>
      <c r="B326" s="41"/>
      <c r="C326" s="215" t="s">
        <v>1161</v>
      </c>
      <c r="D326" s="215" t="s">
        <v>298</v>
      </c>
      <c r="E326" s="216" t="s">
        <v>1088</v>
      </c>
      <c r="F326" s="217" t="s">
        <v>1089</v>
      </c>
      <c r="G326" s="218" t="s">
        <v>348</v>
      </c>
      <c r="H326" s="219">
        <v>0.072999999999999995</v>
      </c>
      <c r="I326" s="220"/>
      <c r="J326" s="221">
        <f>ROUND(I326*H326,2)</f>
        <v>0</v>
      </c>
      <c r="K326" s="217" t="s">
        <v>302</v>
      </c>
      <c r="L326" s="46"/>
      <c r="M326" s="222" t="s">
        <v>21</v>
      </c>
      <c r="N326" s="223" t="s">
        <v>43</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373</v>
      </c>
      <c r="AT326" s="226" t="s">
        <v>298</v>
      </c>
      <c r="AU326" s="226" t="s">
        <v>81</v>
      </c>
      <c r="AY326" s="19" t="s">
        <v>295</v>
      </c>
      <c r="BE326" s="227">
        <f>IF(N326="základní",J326,0)</f>
        <v>0</v>
      </c>
      <c r="BF326" s="227">
        <f>IF(N326="snížená",J326,0)</f>
        <v>0</v>
      </c>
      <c r="BG326" s="227">
        <f>IF(N326="zákl. přenesená",J326,0)</f>
        <v>0</v>
      </c>
      <c r="BH326" s="227">
        <f>IF(N326="sníž. přenesená",J326,0)</f>
        <v>0</v>
      </c>
      <c r="BI326" s="227">
        <f>IF(N326="nulová",J326,0)</f>
        <v>0</v>
      </c>
      <c r="BJ326" s="19" t="s">
        <v>79</v>
      </c>
      <c r="BK326" s="227">
        <f>ROUND(I326*H326,2)</f>
        <v>0</v>
      </c>
      <c r="BL326" s="19" t="s">
        <v>373</v>
      </c>
      <c r="BM326" s="226" t="s">
        <v>2988</v>
      </c>
    </row>
    <row r="327" s="2" customFormat="1">
      <c r="A327" s="40"/>
      <c r="B327" s="41"/>
      <c r="C327" s="42"/>
      <c r="D327" s="228" t="s">
        <v>305</v>
      </c>
      <c r="E327" s="42"/>
      <c r="F327" s="229" t="s">
        <v>1091</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305</v>
      </c>
      <c r="AU327" s="19" t="s">
        <v>81</v>
      </c>
    </row>
    <row r="328" s="12" customFormat="1" ht="22.8" customHeight="1">
      <c r="A328" s="12"/>
      <c r="B328" s="199"/>
      <c r="C328" s="200"/>
      <c r="D328" s="201" t="s">
        <v>71</v>
      </c>
      <c r="E328" s="213" t="s">
        <v>732</v>
      </c>
      <c r="F328" s="213" t="s">
        <v>733</v>
      </c>
      <c r="G328" s="200"/>
      <c r="H328" s="200"/>
      <c r="I328" s="203"/>
      <c r="J328" s="214">
        <f>BK328</f>
        <v>0</v>
      </c>
      <c r="K328" s="200"/>
      <c r="L328" s="205"/>
      <c r="M328" s="206"/>
      <c r="N328" s="207"/>
      <c r="O328" s="207"/>
      <c r="P328" s="208">
        <f>SUM(P329:P331)</f>
        <v>0</v>
      </c>
      <c r="Q328" s="207"/>
      <c r="R328" s="208">
        <f>SUM(R329:R331)</f>
        <v>0.10000000000000001</v>
      </c>
      <c r="S328" s="207"/>
      <c r="T328" s="209">
        <f>SUM(T329:T331)</f>
        <v>0</v>
      </c>
      <c r="U328" s="12"/>
      <c r="V328" s="12"/>
      <c r="W328" s="12"/>
      <c r="X328" s="12"/>
      <c r="Y328" s="12"/>
      <c r="Z328" s="12"/>
      <c r="AA328" s="12"/>
      <c r="AB328" s="12"/>
      <c r="AC328" s="12"/>
      <c r="AD328" s="12"/>
      <c r="AE328" s="12"/>
      <c r="AR328" s="210" t="s">
        <v>81</v>
      </c>
      <c r="AT328" s="211" t="s">
        <v>71</v>
      </c>
      <c r="AU328" s="211" t="s">
        <v>79</v>
      </c>
      <c r="AY328" s="210" t="s">
        <v>295</v>
      </c>
      <c r="BK328" s="212">
        <f>SUM(BK329:BK331)</f>
        <v>0</v>
      </c>
    </row>
    <row r="329" s="2" customFormat="1" ht="37.8" customHeight="1">
      <c r="A329" s="40"/>
      <c r="B329" s="41"/>
      <c r="C329" s="215" t="s">
        <v>1168</v>
      </c>
      <c r="D329" s="215" t="s">
        <v>298</v>
      </c>
      <c r="E329" s="216" t="s">
        <v>2461</v>
      </c>
      <c r="F329" s="217" t="s">
        <v>2462</v>
      </c>
      <c r="G329" s="218" t="s">
        <v>459</v>
      </c>
      <c r="H329" s="219">
        <v>1</v>
      </c>
      <c r="I329" s="220"/>
      <c r="J329" s="221">
        <f>ROUND(I329*H329,2)</f>
        <v>0</v>
      </c>
      <c r="K329" s="217" t="s">
        <v>523</v>
      </c>
      <c r="L329" s="46"/>
      <c r="M329" s="222" t="s">
        <v>21</v>
      </c>
      <c r="N329" s="223" t="s">
        <v>43</v>
      </c>
      <c r="O329" s="86"/>
      <c r="P329" s="224">
        <f>O329*H329</f>
        <v>0</v>
      </c>
      <c r="Q329" s="224">
        <v>0.10000000000000001</v>
      </c>
      <c r="R329" s="224">
        <f>Q329*H329</f>
        <v>0.10000000000000001</v>
      </c>
      <c r="S329" s="224">
        <v>0</v>
      </c>
      <c r="T329" s="225">
        <f>S329*H329</f>
        <v>0</v>
      </c>
      <c r="U329" s="40"/>
      <c r="V329" s="40"/>
      <c r="W329" s="40"/>
      <c r="X329" s="40"/>
      <c r="Y329" s="40"/>
      <c r="Z329" s="40"/>
      <c r="AA329" s="40"/>
      <c r="AB329" s="40"/>
      <c r="AC329" s="40"/>
      <c r="AD329" s="40"/>
      <c r="AE329" s="40"/>
      <c r="AR329" s="226" t="s">
        <v>373</v>
      </c>
      <c r="AT329" s="226" t="s">
        <v>298</v>
      </c>
      <c r="AU329" s="226" t="s">
        <v>81</v>
      </c>
      <c r="AY329" s="19" t="s">
        <v>295</v>
      </c>
      <c r="BE329" s="227">
        <f>IF(N329="základní",J329,0)</f>
        <v>0</v>
      </c>
      <c r="BF329" s="227">
        <f>IF(N329="snížená",J329,0)</f>
        <v>0</v>
      </c>
      <c r="BG329" s="227">
        <f>IF(N329="zákl. přenesená",J329,0)</f>
        <v>0</v>
      </c>
      <c r="BH329" s="227">
        <f>IF(N329="sníž. přenesená",J329,0)</f>
        <v>0</v>
      </c>
      <c r="BI329" s="227">
        <f>IF(N329="nulová",J329,0)</f>
        <v>0</v>
      </c>
      <c r="BJ329" s="19" t="s">
        <v>79</v>
      </c>
      <c r="BK329" s="227">
        <f>ROUND(I329*H329,2)</f>
        <v>0</v>
      </c>
      <c r="BL329" s="19" t="s">
        <v>373</v>
      </c>
      <c r="BM329" s="226" t="s">
        <v>2989</v>
      </c>
    </row>
    <row r="330" s="2" customFormat="1" ht="49.05" customHeight="1">
      <c r="A330" s="40"/>
      <c r="B330" s="41"/>
      <c r="C330" s="215" t="s">
        <v>1173</v>
      </c>
      <c r="D330" s="215" t="s">
        <v>298</v>
      </c>
      <c r="E330" s="216" t="s">
        <v>2464</v>
      </c>
      <c r="F330" s="217" t="s">
        <v>2465</v>
      </c>
      <c r="G330" s="218" t="s">
        <v>348</v>
      </c>
      <c r="H330" s="219">
        <v>0.10000000000000001</v>
      </c>
      <c r="I330" s="220"/>
      <c r="J330" s="221">
        <f>ROUND(I330*H330,2)</f>
        <v>0</v>
      </c>
      <c r="K330" s="217" t="s">
        <v>302</v>
      </c>
      <c r="L330" s="46"/>
      <c r="M330" s="222" t="s">
        <v>21</v>
      </c>
      <c r="N330" s="223" t="s">
        <v>43</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373</v>
      </c>
      <c r="AT330" s="226" t="s">
        <v>298</v>
      </c>
      <c r="AU330" s="226" t="s">
        <v>81</v>
      </c>
      <c r="AY330" s="19" t="s">
        <v>295</v>
      </c>
      <c r="BE330" s="227">
        <f>IF(N330="základní",J330,0)</f>
        <v>0</v>
      </c>
      <c r="BF330" s="227">
        <f>IF(N330="snížená",J330,0)</f>
        <v>0</v>
      </c>
      <c r="BG330" s="227">
        <f>IF(N330="zákl. přenesená",J330,0)</f>
        <v>0</v>
      </c>
      <c r="BH330" s="227">
        <f>IF(N330="sníž. přenesená",J330,0)</f>
        <v>0</v>
      </c>
      <c r="BI330" s="227">
        <f>IF(N330="nulová",J330,0)</f>
        <v>0</v>
      </c>
      <c r="BJ330" s="19" t="s">
        <v>79</v>
      </c>
      <c r="BK330" s="227">
        <f>ROUND(I330*H330,2)</f>
        <v>0</v>
      </c>
      <c r="BL330" s="19" t="s">
        <v>373</v>
      </c>
      <c r="BM330" s="226" t="s">
        <v>2990</v>
      </c>
    </row>
    <row r="331" s="2" customFormat="1">
      <c r="A331" s="40"/>
      <c r="B331" s="41"/>
      <c r="C331" s="42"/>
      <c r="D331" s="228" t="s">
        <v>305</v>
      </c>
      <c r="E331" s="42"/>
      <c r="F331" s="229" t="s">
        <v>2467</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305</v>
      </c>
      <c r="AU331" s="19" t="s">
        <v>81</v>
      </c>
    </row>
    <row r="332" s="12" customFormat="1" ht="22.8" customHeight="1">
      <c r="A332" s="12"/>
      <c r="B332" s="199"/>
      <c r="C332" s="200"/>
      <c r="D332" s="201" t="s">
        <v>71</v>
      </c>
      <c r="E332" s="213" t="s">
        <v>536</v>
      </c>
      <c r="F332" s="213" t="s">
        <v>537</v>
      </c>
      <c r="G332" s="200"/>
      <c r="H332" s="200"/>
      <c r="I332" s="203"/>
      <c r="J332" s="214">
        <f>BK332</f>
        <v>0</v>
      </c>
      <c r="K332" s="200"/>
      <c r="L332" s="205"/>
      <c r="M332" s="206"/>
      <c r="N332" s="207"/>
      <c r="O332" s="207"/>
      <c r="P332" s="208">
        <f>SUM(P333:P354)</f>
        <v>0</v>
      </c>
      <c r="Q332" s="207"/>
      <c r="R332" s="208">
        <f>SUM(R333:R354)</f>
        <v>0.08719120000000001</v>
      </c>
      <c r="S332" s="207"/>
      <c r="T332" s="209">
        <f>SUM(T333:T354)</f>
        <v>0</v>
      </c>
      <c r="U332" s="12"/>
      <c r="V332" s="12"/>
      <c r="W332" s="12"/>
      <c r="X332" s="12"/>
      <c r="Y332" s="12"/>
      <c r="Z332" s="12"/>
      <c r="AA332" s="12"/>
      <c r="AB332" s="12"/>
      <c r="AC332" s="12"/>
      <c r="AD332" s="12"/>
      <c r="AE332" s="12"/>
      <c r="AR332" s="210" t="s">
        <v>81</v>
      </c>
      <c r="AT332" s="211" t="s">
        <v>71</v>
      </c>
      <c r="AU332" s="211" t="s">
        <v>79</v>
      </c>
      <c r="AY332" s="210" t="s">
        <v>295</v>
      </c>
      <c r="BK332" s="212">
        <f>SUM(BK333:BK354)</f>
        <v>0</v>
      </c>
    </row>
    <row r="333" s="2" customFormat="1" ht="24.15" customHeight="1">
      <c r="A333" s="40"/>
      <c r="B333" s="41"/>
      <c r="C333" s="215" t="s">
        <v>1178</v>
      </c>
      <c r="D333" s="215" t="s">
        <v>298</v>
      </c>
      <c r="E333" s="216" t="s">
        <v>1502</v>
      </c>
      <c r="F333" s="217" t="s">
        <v>1503</v>
      </c>
      <c r="G333" s="218" t="s">
        <v>301</v>
      </c>
      <c r="H333" s="219">
        <v>2.9199999999999999</v>
      </c>
      <c r="I333" s="220"/>
      <c r="J333" s="221">
        <f>ROUND(I333*H333,2)</f>
        <v>0</v>
      </c>
      <c r="K333" s="217" t="s">
        <v>302</v>
      </c>
      <c r="L333" s="46"/>
      <c r="M333" s="222" t="s">
        <v>21</v>
      </c>
      <c r="N333" s="223" t="s">
        <v>43</v>
      </c>
      <c r="O333" s="86"/>
      <c r="P333" s="224">
        <f>O333*H333</f>
        <v>0</v>
      </c>
      <c r="Q333" s="224">
        <v>0.00029999999999999997</v>
      </c>
      <c r="R333" s="224">
        <f>Q333*H333</f>
        <v>0.00087599999999999993</v>
      </c>
      <c r="S333" s="224">
        <v>0</v>
      </c>
      <c r="T333" s="225">
        <f>S333*H333</f>
        <v>0</v>
      </c>
      <c r="U333" s="40"/>
      <c r="V333" s="40"/>
      <c r="W333" s="40"/>
      <c r="X333" s="40"/>
      <c r="Y333" s="40"/>
      <c r="Z333" s="40"/>
      <c r="AA333" s="40"/>
      <c r="AB333" s="40"/>
      <c r="AC333" s="40"/>
      <c r="AD333" s="40"/>
      <c r="AE333" s="40"/>
      <c r="AR333" s="226" t="s">
        <v>373</v>
      </c>
      <c r="AT333" s="226" t="s">
        <v>298</v>
      </c>
      <c r="AU333" s="226" t="s">
        <v>81</v>
      </c>
      <c r="AY333" s="19" t="s">
        <v>295</v>
      </c>
      <c r="BE333" s="227">
        <f>IF(N333="základní",J333,0)</f>
        <v>0</v>
      </c>
      <c r="BF333" s="227">
        <f>IF(N333="snížená",J333,0)</f>
        <v>0</v>
      </c>
      <c r="BG333" s="227">
        <f>IF(N333="zákl. přenesená",J333,0)</f>
        <v>0</v>
      </c>
      <c r="BH333" s="227">
        <f>IF(N333="sníž. přenesená",J333,0)</f>
        <v>0</v>
      </c>
      <c r="BI333" s="227">
        <f>IF(N333="nulová",J333,0)</f>
        <v>0</v>
      </c>
      <c r="BJ333" s="19" t="s">
        <v>79</v>
      </c>
      <c r="BK333" s="227">
        <f>ROUND(I333*H333,2)</f>
        <v>0</v>
      </c>
      <c r="BL333" s="19" t="s">
        <v>373</v>
      </c>
      <c r="BM333" s="226" t="s">
        <v>2991</v>
      </c>
    </row>
    <row r="334" s="2" customFormat="1">
      <c r="A334" s="40"/>
      <c r="B334" s="41"/>
      <c r="C334" s="42"/>
      <c r="D334" s="228" t="s">
        <v>305</v>
      </c>
      <c r="E334" s="42"/>
      <c r="F334" s="229" t="s">
        <v>1505</v>
      </c>
      <c r="G334" s="42"/>
      <c r="H334" s="42"/>
      <c r="I334" s="230"/>
      <c r="J334" s="42"/>
      <c r="K334" s="42"/>
      <c r="L334" s="46"/>
      <c r="M334" s="231"/>
      <c r="N334" s="232"/>
      <c r="O334" s="86"/>
      <c r="P334" s="86"/>
      <c r="Q334" s="86"/>
      <c r="R334" s="86"/>
      <c r="S334" s="86"/>
      <c r="T334" s="87"/>
      <c r="U334" s="40"/>
      <c r="V334" s="40"/>
      <c r="W334" s="40"/>
      <c r="X334" s="40"/>
      <c r="Y334" s="40"/>
      <c r="Z334" s="40"/>
      <c r="AA334" s="40"/>
      <c r="AB334" s="40"/>
      <c r="AC334" s="40"/>
      <c r="AD334" s="40"/>
      <c r="AE334" s="40"/>
      <c r="AT334" s="19" t="s">
        <v>305</v>
      </c>
      <c r="AU334" s="19" t="s">
        <v>81</v>
      </c>
    </row>
    <row r="335" s="14" customFormat="1">
      <c r="A335" s="14"/>
      <c r="B335" s="244"/>
      <c r="C335" s="245"/>
      <c r="D335" s="235" t="s">
        <v>307</v>
      </c>
      <c r="E335" s="246" t="s">
        <v>21</v>
      </c>
      <c r="F335" s="247" t="s">
        <v>2531</v>
      </c>
      <c r="G335" s="245"/>
      <c r="H335" s="248">
        <v>2.9199999999999999</v>
      </c>
      <c r="I335" s="249"/>
      <c r="J335" s="245"/>
      <c r="K335" s="245"/>
      <c r="L335" s="250"/>
      <c r="M335" s="251"/>
      <c r="N335" s="252"/>
      <c r="O335" s="252"/>
      <c r="P335" s="252"/>
      <c r="Q335" s="252"/>
      <c r="R335" s="252"/>
      <c r="S335" s="252"/>
      <c r="T335" s="253"/>
      <c r="U335" s="14"/>
      <c r="V335" s="14"/>
      <c r="W335" s="14"/>
      <c r="X335" s="14"/>
      <c r="Y335" s="14"/>
      <c r="Z335" s="14"/>
      <c r="AA335" s="14"/>
      <c r="AB335" s="14"/>
      <c r="AC335" s="14"/>
      <c r="AD335" s="14"/>
      <c r="AE335" s="14"/>
      <c r="AT335" s="254" t="s">
        <v>307</v>
      </c>
      <c r="AU335" s="254" t="s">
        <v>81</v>
      </c>
      <c r="AV335" s="14" t="s">
        <v>81</v>
      </c>
      <c r="AW335" s="14" t="s">
        <v>33</v>
      </c>
      <c r="AX335" s="14" t="s">
        <v>72</v>
      </c>
      <c r="AY335" s="254" t="s">
        <v>295</v>
      </c>
    </row>
    <row r="336" s="15" customFormat="1">
      <c r="A336" s="15"/>
      <c r="B336" s="255"/>
      <c r="C336" s="256"/>
      <c r="D336" s="235" t="s">
        <v>307</v>
      </c>
      <c r="E336" s="257" t="s">
        <v>21</v>
      </c>
      <c r="F336" s="258" t="s">
        <v>312</v>
      </c>
      <c r="G336" s="256"/>
      <c r="H336" s="259">
        <v>2.9199999999999999</v>
      </c>
      <c r="I336" s="260"/>
      <c r="J336" s="256"/>
      <c r="K336" s="256"/>
      <c r="L336" s="261"/>
      <c r="M336" s="262"/>
      <c r="N336" s="263"/>
      <c r="O336" s="263"/>
      <c r="P336" s="263"/>
      <c r="Q336" s="263"/>
      <c r="R336" s="263"/>
      <c r="S336" s="263"/>
      <c r="T336" s="264"/>
      <c r="U336" s="15"/>
      <c r="V336" s="15"/>
      <c r="W336" s="15"/>
      <c r="X336" s="15"/>
      <c r="Y336" s="15"/>
      <c r="Z336" s="15"/>
      <c r="AA336" s="15"/>
      <c r="AB336" s="15"/>
      <c r="AC336" s="15"/>
      <c r="AD336" s="15"/>
      <c r="AE336" s="15"/>
      <c r="AT336" s="265" t="s">
        <v>307</v>
      </c>
      <c r="AU336" s="265" t="s">
        <v>81</v>
      </c>
      <c r="AV336" s="15" t="s">
        <v>303</v>
      </c>
      <c r="AW336" s="15" t="s">
        <v>33</v>
      </c>
      <c r="AX336" s="15" t="s">
        <v>79</v>
      </c>
      <c r="AY336" s="265" t="s">
        <v>295</v>
      </c>
    </row>
    <row r="337" s="2" customFormat="1" ht="49.05" customHeight="1">
      <c r="A337" s="40"/>
      <c r="B337" s="41"/>
      <c r="C337" s="215" t="s">
        <v>1183</v>
      </c>
      <c r="D337" s="215" t="s">
        <v>298</v>
      </c>
      <c r="E337" s="216" t="s">
        <v>1517</v>
      </c>
      <c r="F337" s="217" t="s">
        <v>1518</v>
      </c>
      <c r="G337" s="218" t="s">
        <v>301</v>
      </c>
      <c r="H337" s="219">
        <v>2.9199999999999999</v>
      </c>
      <c r="I337" s="220"/>
      <c r="J337" s="221">
        <f>ROUND(I337*H337,2)</f>
        <v>0</v>
      </c>
      <c r="K337" s="217" t="s">
        <v>302</v>
      </c>
      <c r="L337" s="46"/>
      <c r="M337" s="222" t="s">
        <v>21</v>
      </c>
      <c r="N337" s="223" t="s">
        <v>43</v>
      </c>
      <c r="O337" s="86"/>
      <c r="P337" s="224">
        <f>O337*H337</f>
        <v>0</v>
      </c>
      <c r="Q337" s="224">
        <v>0.0068900000000000003</v>
      </c>
      <c r="R337" s="224">
        <f>Q337*H337</f>
        <v>0.020118799999999999</v>
      </c>
      <c r="S337" s="224">
        <v>0</v>
      </c>
      <c r="T337" s="225">
        <f>S337*H337</f>
        <v>0</v>
      </c>
      <c r="U337" s="40"/>
      <c r="V337" s="40"/>
      <c r="W337" s="40"/>
      <c r="X337" s="40"/>
      <c r="Y337" s="40"/>
      <c r="Z337" s="40"/>
      <c r="AA337" s="40"/>
      <c r="AB337" s="40"/>
      <c r="AC337" s="40"/>
      <c r="AD337" s="40"/>
      <c r="AE337" s="40"/>
      <c r="AR337" s="226" t="s">
        <v>373</v>
      </c>
      <c r="AT337" s="226" t="s">
        <v>298</v>
      </c>
      <c r="AU337" s="226" t="s">
        <v>81</v>
      </c>
      <c r="AY337" s="19" t="s">
        <v>295</v>
      </c>
      <c r="BE337" s="227">
        <f>IF(N337="základní",J337,0)</f>
        <v>0</v>
      </c>
      <c r="BF337" s="227">
        <f>IF(N337="snížená",J337,0)</f>
        <v>0</v>
      </c>
      <c r="BG337" s="227">
        <f>IF(N337="zákl. přenesená",J337,0)</f>
        <v>0</v>
      </c>
      <c r="BH337" s="227">
        <f>IF(N337="sníž. přenesená",J337,0)</f>
        <v>0</v>
      </c>
      <c r="BI337" s="227">
        <f>IF(N337="nulová",J337,0)</f>
        <v>0</v>
      </c>
      <c r="BJ337" s="19" t="s">
        <v>79</v>
      </c>
      <c r="BK337" s="227">
        <f>ROUND(I337*H337,2)</f>
        <v>0</v>
      </c>
      <c r="BL337" s="19" t="s">
        <v>373</v>
      </c>
      <c r="BM337" s="226" t="s">
        <v>2992</v>
      </c>
    </row>
    <row r="338" s="2" customFormat="1">
      <c r="A338" s="40"/>
      <c r="B338" s="41"/>
      <c r="C338" s="42"/>
      <c r="D338" s="228" t="s">
        <v>305</v>
      </c>
      <c r="E338" s="42"/>
      <c r="F338" s="229" t="s">
        <v>1520</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305</v>
      </c>
      <c r="AU338" s="19" t="s">
        <v>81</v>
      </c>
    </row>
    <row r="339" s="14" customFormat="1">
      <c r="A339" s="14"/>
      <c r="B339" s="244"/>
      <c r="C339" s="245"/>
      <c r="D339" s="235" t="s">
        <v>307</v>
      </c>
      <c r="E339" s="246" t="s">
        <v>21</v>
      </c>
      <c r="F339" s="247" t="s">
        <v>2531</v>
      </c>
      <c r="G339" s="245"/>
      <c r="H339" s="248">
        <v>2.9199999999999999</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307</v>
      </c>
      <c r="AU339" s="254" t="s">
        <v>81</v>
      </c>
      <c r="AV339" s="14" t="s">
        <v>81</v>
      </c>
      <c r="AW339" s="14" t="s">
        <v>33</v>
      </c>
      <c r="AX339" s="14" t="s">
        <v>72</v>
      </c>
      <c r="AY339" s="254" t="s">
        <v>295</v>
      </c>
    </row>
    <row r="340" s="15" customFormat="1">
      <c r="A340" s="15"/>
      <c r="B340" s="255"/>
      <c r="C340" s="256"/>
      <c r="D340" s="235" t="s">
        <v>307</v>
      </c>
      <c r="E340" s="257" t="s">
        <v>21</v>
      </c>
      <c r="F340" s="258" t="s">
        <v>312</v>
      </c>
      <c r="G340" s="256"/>
      <c r="H340" s="259">
        <v>2.9199999999999999</v>
      </c>
      <c r="I340" s="260"/>
      <c r="J340" s="256"/>
      <c r="K340" s="256"/>
      <c r="L340" s="261"/>
      <c r="M340" s="262"/>
      <c r="N340" s="263"/>
      <c r="O340" s="263"/>
      <c r="P340" s="263"/>
      <c r="Q340" s="263"/>
      <c r="R340" s="263"/>
      <c r="S340" s="263"/>
      <c r="T340" s="264"/>
      <c r="U340" s="15"/>
      <c r="V340" s="15"/>
      <c r="W340" s="15"/>
      <c r="X340" s="15"/>
      <c r="Y340" s="15"/>
      <c r="Z340" s="15"/>
      <c r="AA340" s="15"/>
      <c r="AB340" s="15"/>
      <c r="AC340" s="15"/>
      <c r="AD340" s="15"/>
      <c r="AE340" s="15"/>
      <c r="AT340" s="265" t="s">
        <v>307</v>
      </c>
      <c r="AU340" s="265" t="s">
        <v>81</v>
      </c>
      <c r="AV340" s="15" t="s">
        <v>303</v>
      </c>
      <c r="AW340" s="15" t="s">
        <v>33</v>
      </c>
      <c r="AX340" s="15" t="s">
        <v>79</v>
      </c>
      <c r="AY340" s="265" t="s">
        <v>295</v>
      </c>
    </row>
    <row r="341" s="2" customFormat="1" ht="24.15" customHeight="1">
      <c r="A341" s="40"/>
      <c r="B341" s="41"/>
      <c r="C341" s="286" t="s">
        <v>1554</v>
      </c>
      <c r="D341" s="286" t="s">
        <v>947</v>
      </c>
      <c r="E341" s="287" t="s">
        <v>1529</v>
      </c>
      <c r="F341" s="288" t="s">
        <v>1530</v>
      </c>
      <c r="G341" s="289" t="s">
        <v>301</v>
      </c>
      <c r="H341" s="290">
        <v>3.2120000000000002</v>
      </c>
      <c r="I341" s="291"/>
      <c r="J341" s="292">
        <f>ROUND(I341*H341,2)</f>
        <v>0</v>
      </c>
      <c r="K341" s="288" t="s">
        <v>523</v>
      </c>
      <c r="L341" s="293"/>
      <c r="M341" s="294" t="s">
        <v>21</v>
      </c>
      <c r="N341" s="295" t="s">
        <v>43</v>
      </c>
      <c r="O341" s="86"/>
      <c r="P341" s="224">
        <f>O341*H341</f>
        <v>0</v>
      </c>
      <c r="Q341" s="224">
        <v>0.019199999999999998</v>
      </c>
      <c r="R341" s="224">
        <f>Q341*H341</f>
        <v>0.0616704</v>
      </c>
      <c r="S341" s="224">
        <v>0</v>
      </c>
      <c r="T341" s="225">
        <f>S341*H341</f>
        <v>0</v>
      </c>
      <c r="U341" s="40"/>
      <c r="V341" s="40"/>
      <c r="W341" s="40"/>
      <c r="X341" s="40"/>
      <c r="Y341" s="40"/>
      <c r="Z341" s="40"/>
      <c r="AA341" s="40"/>
      <c r="AB341" s="40"/>
      <c r="AC341" s="40"/>
      <c r="AD341" s="40"/>
      <c r="AE341" s="40"/>
      <c r="AR341" s="226" t="s">
        <v>997</v>
      </c>
      <c r="AT341" s="226" t="s">
        <v>947</v>
      </c>
      <c r="AU341" s="226" t="s">
        <v>81</v>
      </c>
      <c r="AY341" s="19" t="s">
        <v>295</v>
      </c>
      <c r="BE341" s="227">
        <f>IF(N341="základní",J341,0)</f>
        <v>0</v>
      </c>
      <c r="BF341" s="227">
        <f>IF(N341="snížená",J341,0)</f>
        <v>0</v>
      </c>
      <c r="BG341" s="227">
        <f>IF(N341="zákl. přenesená",J341,0)</f>
        <v>0</v>
      </c>
      <c r="BH341" s="227">
        <f>IF(N341="sníž. přenesená",J341,0)</f>
        <v>0</v>
      </c>
      <c r="BI341" s="227">
        <f>IF(N341="nulová",J341,0)</f>
        <v>0</v>
      </c>
      <c r="BJ341" s="19" t="s">
        <v>79</v>
      </c>
      <c r="BK341" s="227">
        <f>ROUND(I341*H341,2)</f>
        <v>0</v>
      </c>
      <c r="BL341" s="19" t="s">
        <v>373</v>
      </c>
      <c r="BM341" s="226" t="s">
        <v>2993</v>
      </c>
    </row>
    <row r="342" s="14" customFormat="1">
      <c r="A342" s="14"/>
      <c r="B342" s="244"/>
      <c r="C342" s="245"/>
      <c r="D342" s="235" t="s">
        <v>307</v>
      </c>
      <c r="E342" s="246" t="s">
        <v>21</v>
      </c>
      <c r="F342" s="247" t="s">
        <v>2613</v>
      </c>
      <c r="G342" s="245"/>
      <c r="H342" s="248">
        <v>2.9199999999999999</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307</v>
      </c>
      <c r="AU342" s="254" t="s">
        <v>81</v>
      </c>
      <c r="AV342" s="14" t="s">
        <v>81</v>
      </c>
      <c r="AW342" s="14" t="s">
        <v>33</v>
      </c>
      <c r="AX342" s="14" t="s">
        <v>72</v>
      </c>
      <c r="AY342" s="254" t="s">
        <v>295</v>
      </c>
    </row>
    <row r="343" s="15" customFormat="1">
      <c r="A343" s="15"/>
      <c r="B343" s="255"/>
      <c r="C343" s="256"/>
      <c r="D343" s="235" t="s">
        <v>307</v>
      </c>
      <c r="E343" s="257" t="s">
        <v>21</v>
      </c>
      <c r="F343" s="258" t="s">
        <v>312</v>
      </c>
      <c r="G343" s="256"/>
      <c r="H343" s="259">
        <v>2.9199999999999999</v>
      </c>
      <c r="I343" s="260"/>
      <c r="J343" s="256"/>
      <c r="K343" s="256"/>
      <c r="L343" s="261"/>
      <c r="M343" s="262"/>
      <c r="N343" s="263"/>
      <c r="O343" s="263"/>
      <c r="P343" s="263"/>
      <c r="Q343" s="263"/>
      <c r="R343" s="263"/>
      <c r="S343" s="263"/>
      <c r="T343" s="264"/>
      <c r="U343" s="15"/>
      <c r="V343" s="15"/>
      <c r="W343" s="15"/>
      <c r="X343" s="15"/>
      <c r="Y343" s="15"/>
      <c r="Z343" s="15"/>
      <c r="AA343" s="15"/>
      <c r="AB343" s="15"/>
      <c r="AC343" s="15"/>
      <c r="AD343" s="15"/>
      <c r="AE343" s="15"/>
      <c r="AT343" s="265" t="s">
        <v>307</v>
      </c>
      <c r="AU343" s="265" t="s">
        <v>81</v>
      </c>
      <c r="AV343" s="15" t="s">
        <v>303</v>
      </c>
      <c r="AW343" s="15" t="s">
        <v>33</v>
      </c>
      <c r="AX343" s="15" t="s">
        <v>79</v>
      </c>
      <c r="AY343" s="265" t="s">
        <v>295</v>
      </c>
    </row>
    <row r="344" s="14" customFormat="1">
      <c r="A344" s="14"/>
      <c r="B344" s="244"/>
      <c r="C344" s="245"/>
      <c r="D344" s="235" t="s">
        <v>307</v>
      </c>
      <c r="E344" s="245"/>
      <c r="F344" s="247" t="s">
        <v>2614</v>
      </c>
      <c r="G344" s="245"/>
      <c r="H344" s="248">
        <v>3.2120000000000002</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307</v>
      </c>
      <c r="AU344" s="254" t="s">
        <v>81</v>
      </c>
      <c r="AV344" s="14" t="s">
        <v>81</v>
      </c>
      <c r="AW344" s="14" t="s">
        <v>4</v>
      </c>
      <c r="AX344" s="14" t="s">
        <v>79</v>
      </c>
      <c r="AY344" s="254" t="s">
        <v>295</v>
      </c>
    </row>
    <row r="345" s="2" customFormat="1" ht="37.8" customHeight="1">
      <c r="A345" s="40"/>
      <c r="B345" s="41"/>
      <c r="C345" s="215" t="s">
        <v>1438</v>
      </c>
      <c r="D345" s="215" t="s">
        <v>298</v>
      </c>
      <c r="E345" s="216" t="s">
        <v>2473</v>
      </c>
      <c r="F345" s="217" t="s">
        <v>2474</v>
      </c>
      <c r="G345" s="218" t="s">
        <v>301</v>
      </c>
      <c r="H345" s="219">
        <v>2.9199999999999999</v>
      </c>
      <c r="I345" s="220"/>
      <c r="J345" s="221">
        <f>ROUND(I345*H345,2)</f>
        <v>0</v>
      </c>
      <c r="K345" s="217" t="s">
        <v>302</v>
      </c>
      <c r="L345" s="46"/>
      <c r="M345" s="222" t="s">
        <v>21</v>
      </c>
      <c r="N345" s="223" t="s">
        <v>43</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373</v>
      </c>
      <c r="AT345" s="226" t="s">
        <v>298</v>
      </c>
      <c r="AU345" s="226" t="s">
        <v>81</v>
      </c>
      <c r="AY345" s="19" t="s">
        <v>295</v>
      </c>
      <c r="BE345" s="227">
        <f>IF(N345="základní",J345,0)</f>
        <v>0</v>
      </c>
      <c r="BF345" s="227">
        <f>IF(N345="snížená",J345,0)</f>
        <v>0</v>
      </c>
      <c r="BG345" s="227">
        <f>IF(N345="zákl. přenesená",J345,0)</f>
        <v>0</v>
      </c>
      <c r="BH345" s="227">
        <f>IF(N345="sníž. přenesená",J345,0)</f>
        <v>0</v>
      </c>
      <c r="BI345" s="227">
        <f>IF(N345="nulová",J345,0)</f>
        <v>0</v>
      </c>
      <c r="BJ345" s="19" t="s">
        <v>79</v>
      </c>
      <c r="BK345" s="227">
        <f>ROUND(I345*H345,2)</f>
        <v>0</v>
      </c>
      <c r="BL345" s="19" t="s">
        <v>373</v>
      </c>
      <c r="BM345" s="226" t="s">
        <v>2994</v>
      </c>
    </row>
    <row r="346" s="2" customFormat="1">
      <c r="A346" s="40"/>
      <c r="B346" s="41"/>
      <c r="C346" s="42"/>
      <c r="D346" s="228" t="s">
        <v>305</v>
      </c>
      <c r="E346" s="42"/>
      <c r="F346" s="229" t="s">
        <v>2476</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305</v>
      </c>
      <c r="AU346" s="19" t="s">
        <v>81</v>
      </c>
    </row>
    <row r="347" s="2" customFormat="1" ht="24.15" customHeight="1">
      <c r="A347" s="40"/>
      <c r="B347" s="41"/>
      <c r="C347" s="215" t="s">
        <v>1440</v>
      </c>
      <c r="D347" s="215" t="s">
        <v>298</v>
      </c>
      <c r="E347" s="216" t="s">
        <v>1536</v>
      </c>
      <c r="F347" s="217" t="s">
        <v>1537</v>
      </c>
      <c r="G347" s="218" t="s">
        <v>301</v>
      </c>
      <c r="H347" s="219">
        <v>2.9199999999999999</v>
      </c>
      <c r="I347" s="220"/>
      <c r="J347" s="221">
        <f>ROUND(I347*H347,2)</f>
        <v>0</v>
      </c>
      <c r="K347" s="217" t="s">
        <v>302</v>
      </c>
      <c r="L347" s="46"/>
      <c r="M347" s="222" t="s">
        <v>21</v>
      </c>
      <c r="N347" s="223" t="s">
        <v>43</v>
      </c>
      <c r="O347" s="86"/>
      <c r="P347" s="224">
        <f>O347*H347</f>
        <v>0</v>
      </c>
      <c r="Q347" s="224">
        <v>0.0015</v>
      </c>
      <c r="R347" s="224">
        <f>Q347*H347</f>
        <v>0.0043800000000000002</v>
      </c>
      <c r="S347" s="224">
        <v>0</v>
      </c>
      <c r="T347" s="225">
        <f>S347*H347</f>
        <v>0</v>
      </c>
      <c r="U347" s="40"/>
      <c r="V347" s="40"/>
      <c r="W347" s="40"/>
      <c r="X347" s="40"/>
      <c r="Y347" s="40"/>
      <c r="Z347" s="40"/>
      <c r="AA347" s="40"/>
      <c r="AB347" s="40"/>
      <c r="AC347" s="40"/>
      <c r="AD347" s="40"/>
      <c r="AE347" s="40"/>
      <c r="AR347" s="226" t="s">
        <v>373</v>
      </c>
      <c r="AT347" s="226" t="s">
        <v>298</v>
      </c>
      <c r="AU347" s="226" t="s">
        <v>81</v>
      </c>
      <c r="AY347" s="19" t="s">
        <v>295</v>
      </c>
      <c r="BE347" s="227">
        <f>IF(N347="základní",J347,0)</f>
        <v>0</v>
      </c>
      <c r="BF347" s="227">
        <f>IF(N347="snížená",J347,0)</f>
        <v>0</v>
      </c>
      <c r="BG347" s="227">
        <f>IF(N347="zákl. přenesená",J347,0)</f>
        <v>0</v>
      </c>
      <c r="BH347" s="227">
        <f>IF(N347="sníž. přenesená",J347,0)</f>
        <v>0</v>
      </c>
      <c r="BI347" s="227">
        <f>IF(N347="nulová",J347,0)</f>
        <v>0</v>
      </c>
      <c r="BJ347" s="19" t="s">
        <v>79</v>
      </c>
      <c r="BK347" s="227">
        <f>ROUND(I347*H347,2)</f>
        <v>0</v>
      </c>
      <c r="BL347" s="19" t="s">
        <v>373</v>
      </c>
      <c r="BM347" s="226" t="s">
        <v>2995</v>
      </c>
    </row>
    <row r="348" s="2" customFormat="1">
      <c r="A348" s="40"/>
      <c r="B348" s="41"/>
      <c r="C348" s="42"/>
      <c r="D348" s="228" t="s">
        <v>305</v>
      </c>
      <c r="E348" s="42"/>
      <c r="F348" s="229" t="s">
        <v>1539</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305</v>
      </c>
      <c r="AU348" s="19" t="s">
        <v>81</v>
      </c>
    </row>
    <row r="349" s="14" customFormat="1">
      <c r="A349" s="14"/>
      <c r="B349" s="244"/>
      <c r="C349" s="245"/>
      <c r="D349" s="235" t="s">
        <v>307</v>
      </c>
      <c r="E349" s="246" t="s">
        <v>21</v>
      </c>
      <c r="F349" s="247" t="s">
        <v>2531</v>
      </c>
      <c r="G349" s="245"/>
      <c r="H349" s="248">
        <v>2.9199999999999999</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307</v>
      </c>
      <c r="AU349" s="254" t="s">
        <v>81</v>
      </c>
      <c r="AV349" s="14" t="s">
        <v>81</v>
      </c>
      <c r="AW349" s="14" t="s">
        <v>33</v>
      </c>
      <c r="AX349" s="14" t="s">
        <v>72</v>
      </c>
      <c r="AY349" s="254" t="s">
        <v>295</v>
      </c>
    </row>
    <row r="350" s="15" customFormat="1">
      <c r="A350" s="15"/>
      <c r="B350" s="255"/>
      <c r="C350" s="256"/>
      <c r="D350" s="235" t="s">
        <v>307</v>
      </c>
      <c r="E350" s="257" t="s">
        <v>21</v>
      </c>
      <c r="F350" s="258" t="s">
        <v>312</v>
      </c>
      <c r="G350" s="256"/>
      <c r="H350" s="259">
        <v>2.9199999999999999</v>
      </c>
      <c r="I350" s="260"/>
      <c r="J350" s="256"/>
      <c r="K350" s="256"/>
      <c r="L350" s="261"/>
      <c r="M350" s="262"/>
      <c r="N350" s="263"/>
      <c r="O350" s="263"/>
      <c r="P350" s="263"/>
      <c r="Q350" s="263"/>
      <c r="R350" s="263"/>
      <c r="S350" s="263"/>
      <c r="T350" s="264"/>
      <c r="U350" s="15"/>
      <c r="V350" s="15"/>
      <c r="W350" s="15"/>
      <c r="X350" s="15"/>
      <c r="Y350" s="15"/>
      <c r="Z350" s="15"/>
      <c r="AA350" s="15"/>
      <c r="AB350" s="15"/>
      <c r="AC350" s="15"/>
      <c r="AD350" s="15"/>
      <c r="AE350" s="15"/>
      <c r="AT350" s="265" t="s">
        <v>307</v>
      </c>
      <c r="AU350" s="265" t="s">
        <v>81</v>
      </c>
      <c r="AV350" s="15" t="s">
        <v>303</v>
      </c>
      <c r="AW350" s="15" t="s">
        <v>33</v>
      </c>
      <c r="AX350" s="15" t="s">
        <v>79</v>
      </c>
      <c r="AY350" s="265" t="s">
        <v>295</v>
      </c>
    </row>
    <row r="351" s="2" customFormat="1" ht="24.15" customHeight="1">
      <c r="A351" s="40"/>
      <c r="B351" s="41"/>
      <c r="C351" s="215" t="s">
        <v>1444</v>
      </c>
      <c r="D351" s="215" t="s">
        <v>298</v>
      </c>
      <c r="E351" s="216" t="s">
        <v>1541</v>
      </c>
      <c r="F351" s="217" t="s">
        <v>1542</v>
      </c>
      <c r="G351" s="218" t="s">
        <v>301</v>
      </c>
      <c r="H351" s="219">
        <v>2.9199999999999999</v>
      </c>
      <c r="I351" s="220"/>
      <c r="J351" s="221">
        <f>ROUND(I351*H351,2)</f>
        <v>0</v>
      </c>
      <c r="K351" s="217" t="s">
        <v>302</v>
      </c>
      <c r="L351" s="46"/>
      <c r="M351" s="222" t="s">
        <v>21</v>
      </c>
      <c r="N351" s="223" t="s">
        <v>43</v>
      </c>
      <c r="O351" s="86"/>
      <c r="P351" s="224">
        <f>O351*H351</f>
        <v>0</v>
      </c>
      <c r="Q351" s="224">
        <v>5.0000000000000002E-05</v>
      </c>
      <c r="R351" s="224">
        <f>Q351*H351</f>
        <v>0.000146</v>
      </c>
      <c r="S351" s="224">
        <v>0</v>
      </c>
      <c r="T351" s="225">
        <f>S351*H351</f>
        <v>0</v>
      </c>
      <c r="U351" s="40"/>
      <c r="V351" s="40"/>
      <c r="W351" s="40"/>
      <c r="X351" s="40"/>
      <c r="Y351" s="40"/>
      <c r="Z351" s="40"/>
      <c r="AA351" s="40"/>
      <c r="AB351" s="40"/>
      <c r="AC351" s="40"/>
      <c r="AD351" s="40"/>
      <c r="AE351" s="40"/>
      <c r="AR351" s="226" t="s">
        <v>373</v>
      </c>
      <c r="AT351" s="226" t="s">
        <v>298</v>
      </c>
      <c r="AU351" s="226" t="s">
        <v>81</v>
      </c>
      <c r="AY351" s="19" t="s">
        <v>295</v>
      </c>
      <c r="BE351" s="227">
        <f>IF(N351="základní",J351,0)</f>
        <v>0</v>
      </c>
      <c r="BF351" s="227">
        <f>IF(N351="snížená",J351,0)</f>
        <v>0</v>
      </c>
      <c r="BG351" s="227">
        <f>IF(N351="zákl. přenesená",J351,0)</f>
        <v>0</v>
      </c>
      <c r="BH351" s="227">
        <f>IF(N351="sníž. přenesená",J351,0)</f>
        <v>0</v>
      </c>
      <c r="BI351" s="227">
        <f>IF(N351="nulová",J351,0)</f>
        <v>0</v>
      </c>
      <c r="BJ351" s="19" t="s">
        <v>79</v>
      </c>
      <c r="BK351" s="227">
        <f>ROUND(I351*H351,2)</f>
        <v>0</v>
      </c>
      <c r="BL351" s="19" t="s">
        <v>373</v>
      </c>
      <c r="BM351" s="226" t="s">
        <v>2996</v>
      </c>
    </row>
    <row r="352" s="2" customFormat="1">
      <c r="A352" s="40"/>
      <c r="B352" s="41"/>
      <c r="C352" s="42"/>
      <c r="D352" s="228" t="s">
        <v>305</v>
      </c>
      <c r="E352" s="42"/>
      <c r="F352" s="229" t="s">
        <v>1544</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305</v>
      </c>
      <c r="AU352" s="19" t="s">
        <v>81</v>
      </c>
    </row>
    <row r="353" s="2" customFormat="1" ht="49.05" customHeight="1">
      <c r="A353" s="40"/>
      <c r="B353" s="41"/>
      <c r="C353" s="215" t="s">
        <v>1448</v>
      </c>
      <c r="D353" s="215" t="s">
        <v>298</v>
      </c>
      <c r="E353" s="216" t="s">
        <v>1546</v>
      </c>
      <c r="F353" s="217" t="s">
        <v>1547</v>
      </c>
      <c r="G353" s="218" t="s">
        <v>348</v>
      </c>
      <c r="H353" s="219">
        <v>0.086999999999999994</v>
      </c>
      <c r="I353" s="220"/>
      <c r="J353" s="221">
        <f>ROUND(I353*H353,2)</f>
        <v>0</v>
      </c>
      <c r="K353" s="217" t="s">
        <v>302</v>
      </c>
      <c r="L353" s="46"/>
      <c r="M353" s="222" t="s">
        <v>21</v>
      </c>
      <c r="N353" s="223" t="s">
        <v>43</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373</v>
      </c>
      <c r="AT353" s="226" t="s">
        <v>298</v>
      </c>
      <c r="AU353" s="226" t="s">
        <v>81</v>
      </c>
      <c r="AY353" s="19" t="s">
        <v>295</v>
      </c>
      <c r="BE353" s="227">
        <f>IF(N353="základní",J353,0)</f>
        <v>0</v>
      </c>
      <c r="BF353" s="227">
        <f>IF(N353="snížená",J353,0)</f>
        <v>0</v>
      </c>
      <c r="BG353" s="227">
        <f>IF(N353="zákl. přenesená",J353,0)</f>
        <v>0</v>
      </c>
      <c r="BH353" s="227">
        <f>IF(N353="sníž. přenesená",J353,0)</f>
        <v>0</v>
      </c>
      <c r="BI353" s="227">
        <f>IF(N353="nulová",J353,0)</f>
        <v>0</v>
      </c>
      <c r="BJ353" s="19" t="s">
        <v>79</v>
      </c>
      <c r="BK353" s="227">
        <f>ROUND(I353*H353,2)</f>
        <v>0</v>
      </c>
      <c r="BL353" s="19" t="s">
        <v>373</v>
      </c>
      <c r="BM353" s="226" t="s">
        <v>2997</v>
      </c>
    </row>
    <row r="354" s="2" customFormat="1">
      <c r="A354" s="40"/>
      <c r="B354" s="41"/>
      <c r="C354" s="42"/>
      <c r="D354" s="228" t="s">
        <v>305</v>
      </c>
      <c r="E354" s="42"/>
      <c r="F354" s="229" t="s">
        <v>1549</v>
      </c>
      <c r="G354" s="42"/>
      <c r="H354" s="42"/>
      <c r="I354" s="230"/>
      <c r="J354" s="42"/>
      <c r="K354" s="42"/>
      <c r="L354" s="46"/>
      <c r="M354" s="231"/>
      <c r="N354" s="232"/>
      <c r="O354" s="86"/>
      <c r="P354" s="86"/>
      <c r="Q354" s="86"/>
      <c r="R354" s="86"/>
      <c r="S354" s="86"/>
      <c r="T354" s="87"/>
      <c r="U354" s="40"/>
      <c r="V354" s="40"/>
      <c r="W354" s="40"/>
      <c r="X354" s="40"/>
      <c r="Y354" s="40"/>
      <c r="Z354" s="40"/>
      <c r="AA354" s="40"/>
      <c r="AB354" s="40"/>
      <c r="AC354" s="40"/>
      <c r="AD354" s="40"/>
      <c r="AE354" s="40"/>
      <c r="AT354" s="19" t="s">
        <v>305</v>
      </c>
      <c r="AU354" s="19" t="s">
        <v>81</v>
      </c>
    </row>
    <row r="355" s="12" customFormat="1" ht="22.8" customHeight="1">
      <c r="A355" s="12"/>
      <c r="B355" s="199"/>
      <c r="C355" s="200"/>
      <c r="D355" s="201" t="s">
        <v>71</v>
      </c>
      <c r="E355" s="213" t="s">
        <v>543</v>
      </c>
      <c r="F355" s="213" t="s">
        <v>544</v>
      </c>
      <c r="G355" s="200"/>
      <c r="H355" s="200"/>
      <c r="I355" s="203"/>
      <c r="J355" s="214">
        <f>BK355</f>
        <v>0</v>
      </c>
      <c r="K355" s="200"/>
      <c r="L355" s="205"/>
      <c r="M355" s="206"/>
      <c r="N355" s="207"/>
      <c r="O355" s="207"/>
      <c r="P355" s="208">
        <f>SUM(P356:P396)</f>
        <v>0</v>
      </c>
      <c r="Q355" s="207"/>
      <c r="R355" s="208">
        <f>SUM(R356:R396)</f>
        <v>0.34335188</v>
      </c>
      <c r="S355" s="207"/>
      <c r="T355" s="209">
        <f>SUM(T356:T396)</f>
        <v>0</v>
      </c>
      <c r="U355" s="12"/>
      <c r="V355" s="12"/>
      <c r="W355" s="12"/>
      <c r="X355" s="12"/>
      <c r="Y355" s="12"/>
      <c r="Z355" s="12"/>
      <c r="AA355" s="12"/>
      <c r="AB355" s="12"/>
      <c r="AC355" s="12"/>
      <c r="AD355" s="12"/>
      <c r="AE355" s="12"/>
      <c r="AR355" s="210" t="s">
        <v>81</v>
      </c>
      <c r="AT355" s="211" t="s">
        <v>71</v>
      </c>
      <c r="AU355" s="211" t="s">
        <v>79</v>
      </c>
      <c r="AY355" s="210" t="s">
        <v>295</v>
      </c>
      <c r="BK355" s="212">
        <f>SUM(BK356:BK396)</f>
        <v>0</v>
      </c>
    </row>
    <row r="356" s="2" customFormat="1" ht="16.5" customHeight="1">
      <c r="A356" s="40"/>
      <c r="B356" s="41"/>
      <c r="C356" s="215" t="s">
        <v>1453</v>
      </c>
      <c r="D356" s="215" t="s">
        <v>298</v>
      </c>
      <c r="E356" s="216" t="s">
        <v>1110</v>
      </c>
      <c r="F356" s="217" t="s">
        <v>1111</v>
      </c>
      <c r="G356" s="218" t="s">
        <v>301</v>
      </c>
      <c r="H356" s="219">
        <v>17.32</v>
      </c>
      <c r="I356" s="220"/>
      <c r="J356" s="221">
        <f>ROUND(I356*H356,2)</f>
        <v>0</v>
      </c>
      <c r="K356" s="217" t="s">
        <v>302</v>
      </c>
      <c r="L356" s="46"/>
      <c r="M356" s="222" t="s">
        <v>21</v>
      </c>
      <c r="N356" s="223" t="s">
        <v>43</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373</v>
      </c>
      <c r="AT356" s="226" t="s">
        <v>298</v>
      </c>
      <c r="AU356" s="226" t="s">
        <v>81</v>
      </c>
      <c r="AY356" s="19" t="s">
        <v>295</v>
      </c>
      <c r="BE356" s="227">
        <f>IF(N356="základní",J356,0)</f>
        <v>0</v>
      </c>
      <c r="BF356" s="227">
        <f>IF(N356="snížená",J356,0)</f>
        <v>0</v>
      </c>
      <c r="BG356" s="227">
        <f>IF(N356="zákl. přenesená",J356,0)</f>
        <v>0</v>
      </c>
      <c r="BH356" s="227">
        <f>IF(N356="sníž. přenesená",J356,0)</f>
        <v>0</v>
      </c>
      <c r="BI356" s="227">
        <f>IF(N356="nulová",J356,0)</f>
        <v>0</v>
      </c>
      <c r="BJ356" s="19" t="s">
        <v>79</v>
      </c>
      <c r="BK356" s="227">
        <f>ROUND(I356*H356,2)</f>
        <v>0</v>
      </c>
      <c r="BL356" s="19" t="s">
        <v>373</v>
      </c>
      <c r="BM356" s="226" t="s">
        <v>2998</v>
      </c>
    </row>
    <row r="357" s="2" customFormat="1">
      <c r="A357" s="40"/>
      <c r="B357" s="41"/>
      <c r="C357" s="42"/>
      <c r="D357" s="228" t="s">
        <v>305</v>
      </c>
      <c r="E357" s="42"/>
      <c r="F357" s="229" t="s">
        <v>1113</v>
      </c>
      <c r="G357" s="42"/>
      <c r="H357" s="42"/>
      <c r="I357" s="230"/>
      <c r="J357" s="42"/>
      <c r="K357" s="42"/>
      <c r="L357" s="46"/>
      <c r="M357" s="231"/>
      <c r="N357" s="232"/>
      <c r="O357" s="86"/>
      <c r="P357" s="86"/>
      <c r="Q357" s="86"/>
      <c r="R357" s="86"/>
      <c r="S357" s="86"/>
      <c r="T357" s="87"/>
      <c r="U357" s="40"/>
      <c r="V357" s="40"/>
      <c r="W357" s="40"/>
      <c r="X357" s="40"/>
      <c r="Y357" s="40"/>
      <c r="Z357" s="40"/>
      <c r="AA357" s="40"/>
      <c r="AB357" s="40"/>
      <c r="AC357" s="40"/>
      <c r="AD357" s="40"/>
      <c r="AE357" s="40"/>
      <c r="AT357" s="19" t="s">
        <v>305</v>
      </c>
      <c r="AU357" s="19" t="s">
        <v>81</v>
      </c>
    </row>
    <row r="358" s="14" customFormat="1">
      <c r="A358" s="14"/>
      <c r="B358" s="244"/>
      <c r="C358" s="245"/>
      <c r="D358" s="235" t="s">
        <v>307</v>
      </c>
      <c r="E358" s="246" t="s">
        <v>21</v>
      </c>
      <c r="F358" s="247" t="s">
        <v>2368</v>
      </c>
      <c r="G358" s="245"/>
      <c r="H358" s="248">
        <v>4.0899999999999999</v>
      </c>
      <c r="I358" s="249"/>
      <c r="J358" s="245"/>
      <c r="K358" s="245"/>
      <c r="L358" s="250"/>
      <c r="M358" s="251"/>
      <c r="N358" s="252"/>
      <c r="O358" s="252"/>
      <c r="P358" s="252"/>
      <c r="Q358" s="252"/>
      <c r="R358" s="252"/>
      <c r="S358" s="252"/>
      <c r="T358" s="253"/>
      <c r="U358" s="14"/>
      <c r="V358" s="14"/>
      <c r="W358" s="14"/>
      <c r="X358" s="14"/>
      <c r="Y358" s="14"/>
      <c r="Z358" s="14"/>
      <c r="AA358" s="14"/>
      <c r="AB358" s="14"/>
      <c r="AC358" s="14"/>
      <c r="AD358" s="14"/>
      <c r="AE358" s="14"/>
      <c r="AT358" s="254" t="s">
        <v>307</v>
      </c>
      <c r="AU358" s="254" t="s">
        <v>81</v>
      </c>
      <c r="AV358" s="14" t="s">
        <v>81</v>
      </c>
      <c r="AW358" s="14" t="s">
        <v>33</v>
      </c>
      <c r="AX358" s="14" t="s">
        <v>72</v>
      </c>
      <c r="AY358" s="254" t="s">
        <v>295</v>
      </c>
    </row>
    <row r="359" s="14" customFormat="1">
      <c r="A359" s="14"/>
      <c r="B359" s="244"/>
      <c r="C359" s="245"/>
      <c r="D359" s="235" t="s">
        <v>307</v>
      </c>
      <c r="E359" s="246" t="s">
        <v>21</v>
      </c>
      <c r="F359" s="247" t="s">
        <v>2376</v>
      </c>
      <c r="G359" s="245"/>
      <c r="H359" s="248">
        <v>13.23</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307</v>
      </c>
      <c r="AU359" s="254" t="s">
        <v>81</v>
      </c>
      <c r="AV359" s="14" t="s">
        <v>81</v>
      </c>
      <c r="AW359" s="14" t="s">
        <v>33</v>
      </c>
      <c r="AX359" s="14" t="s">
        <v>72</v>
      </c>
      <c r="AY359" s="254" t="s">
        <v>295</v>
      </c>
    </row>
    <row r="360" s="15" customFormat="1">
      <c r="A360" s="15"/>
      <c r="B360" s="255"/>
      <c r="C360" s="256"/>
      <c r="D360" s="235" t="s">
        <v>307</v>
      </c>
      <c r="E360" s="257" t="s">
        <v>21</v>
      </c>
      <c r="F360" s="258" t="s">
        <v>312</v>
      </c>
      <c r="G360" s="256"/>
      <c r="H360" s="259">
        <v>17.32</v>
      </c>
      <c r="I360" s="260"/>
      <c r="J360" s="256"/>
      <c r="K360" s="256"/>
      <c r="L360" s="261"/>
      <c r="M360" s="262"/>
      <c r="N360" s="263"/>
      <c r="O360" s="263"/>
      <c r="P360" s="263"/>
      <c r="Q360" s="263"/>
      <c r="R360" s="263"/>
      <c r="S360" s="263"/>
      <c r="T360" s="264"/>
      <c r="U360" s="15"/>
      <c r="V360" s="15"/>
      <c r="W360" s="15"/>
      <c r="X360" s="15"/>
      <c r="Y360" s="15"/>
      <c r="Z360" s="15"/>
      <c r="AA360" s="15"/>
      <c r="AB360" s="15"/>
      <c r="AC360" s="15"/>
      <c r="AD360" s="15"/>
      <c r="AE360" s="15"/>
      <c r="AT360" s="265" t="s">
        <v>307</v>
      </c>
      <c r="AU360" s="265" t="s">
        <v>81</v>
      </c>
      <c r="AV360" s="15" t="s">
        <v>303</v>
      </c>
      <c r="AW360" s="15" t="s">
        <v>33</v>
      </c>
      <c r="AX360" s="15" t="s">
        <v>79</v>
      </c>
      <c r="AY360" s="265" t="s">
        <v>295</v>
      </c>
    </row>
    <row r="361" s="2" customFormat="1" ht="21.75" customHeight="1">
      <c r="A361" s="40"/>
      <c r="B361" s="41"/>
      <c r="C361" s="215" t="s">
        <v>1459</v>
      </c>
      <c r="D361" s="215" t="s">
        <v>298</v>
      </c>
      <c r="E361" s="216" t="s">
        <v>1115</v>
      </c>
      <c r="F361" s="217" t="s">
        <v>1116</v>
      </c>
      <c r="G361" s="218" t="s">
        <v>301</v>
      </c>
      <c r="H361" s="219">
        <v>17.32</v>
      </c>
      <c r="I361" s="220"/>
      <c r="J361" s="221">
        <f>ROUND(I361*H361,2)</f>
        <v>0</v>
      </c>
      <c r="K361" s="217" t="s">
        <v>302</v>
      </c>
      <c r="L361" s="46"/>
      <c r="M361" s="222" t="s">
        <v>21</v>
      </c>
      <c r="N361" s="223" t="s">
        <v>43</v>
      </c>
      <c r="O361" s="86"/>
      <c r="P361" s="224">
        <f>O361*H361</f>
        <v>0</v>
      </c>
      <c r="Q361" s="224">
        <v>3.0000000000000001E-05</v>
      </c>
      <c r="R361" s="224">
        <f>Q361*H361</f>
        <v>0.00051960000000000005</v>
      </c>
      <c r="S361" s="224">
        <v>0</v>
      </c>
      <c r="T361" s="225">
        <f>S361*H361</f>
        <v>0</v>
      </c>
      <c r="U361" s="40"/>
      <c r="V361" s="40"/>
      <c r="W361" s="40"/>
      <c r="X361" s="40"/>
      <c r="Y361" s="40"/>
      <c r="Z361" s="40"/>
      <c r="AA361" s="40"/>
      <c r="AB361" s="40"/>
      <c r="AC361" s="40"/>
      <c r="AD361" s="40"/>
      <c r="AE361" s="40"/>
      <c r="AR361" s="226" t="s">
        <v>373</v>
      </c>
      <c r="AT361" s="226" t="s">
        <v>298</v>
      </c>
      <c r="AU361" s="226" t="s">
        <v>81</v>
      </c>
      <c r="AY361" s="19" t="s">
        <v>295</v>
      </c>
      <c r="BE361" s="227">
        <f>IF(N361="základní",J361,0)</f>
        <v>0</v>
      </c>
      <c r="BF361" s="227">
        <f>IF(N361="snížená",J361,0)</f>
        <v>0</v>
      </c>
      <c r="BG361" s="227">
        <f>IF(N361="zákl. přenesená",J361,0)</f>
        <v>0</v>
      </c>
      <c r="BH361" s="227">
        <f>IF(N361="sníž. přenesená",J361,0)</f>
        <v>0</v>
      </c>
      <c r="BI361" s="227">
        <f>IF(N361="nulová",J361,0)</f>
        <v>0</v>
      </c>
      <c r="BJ361" s="19" t="s">
        <v>79</v>
      </c>
      <c r="BK361" s="227">
        <f>ROUND(I361*H361,2)</f>
        <v>0</v>
      </c>
      <c r="BL361" s="19" t="s">
        <v>373</v>
      </c>
      <c r="BM361" s="226" t="s">
        <v>2999</v>
      </c>
    </row>
    <row r="362" s="2" customFormat="1">
      <c r="A362" s="40"/>
      <c r="B362" s="41"/>
      <c r="C362" s="42"/>
      <c r="D362" s="228" t="s">
        <v>305</v>
      </c>
      <c r="E362" s="42"/>
      <c r="F362" s="229" t="s">
        <v>1118</v>
      </c>
      <c r="G362" s="42"/>
      <c r="H362" s="42"/>
      <c r="I362" s="230"/>
      <c r="J362" s="42"/>
      <c r="K362" s="42"/>
      <c r="L362" s="46"/>
      <c r="M362" s="231"/>
      <c r="N362" s="232"/>
      <c r="O362" s="86"/>
      <c r="P362" s="86"/>
      <c r="Q362" s="86"/>
      <c r="R362" s="86"/>
      <c r="S362" s="86"/>
      <c r="T362" s="87"/>
      <c r="U362" s="40"/>
      <c r="V362" s="40"/>
      <c r="W362" s="40"/>
      <c r="X362" s="40"/>
      <c r="Y362" s="40"/>
      <c r="Z362" s="40"/>
      <c r="AA362" s="40"/>
      <c r="AB362" s="40"/>
      <c r="AC362" s="40"/>
      <c r="AD362" s="40"/>
      <c r="AE362" s="40"/>
      <c r="AT362" s="19" t="s">
        <v>305</v>
      </c>
      <c r="AU362" s="19" t="s">
        <v>81</v>
      </c>
    </row>
    <row r="363" s="14" customFormat="1">
      <c r="A363" s="14"/>
      <c r="B363" s="244"/>
      <c r="C363" s="245"/>
      <c r="D363" s="235" t="s">
        <v>307</v>
      </c>
      <c r="E363" s="246" t="s">
        <v>21</v>
      </c>
      <c r="F363" s="247" t="s">
        <v>2368</v>
      </c>
      <c r="G363" s="245"/>
      <c r="H363" s="248">
        <v>4.0899999999999999</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307</v>
      </c>
      <c r="AU363" s="254" t="s">
        <v>81</v>
      </c>
      <c r="AV363" s="14" t="s">
        <v>81</v>
      </c>
      <c r="AW363" s="14" t="s">
        <v>33</v>
      </c>
      <c r="AX363" s="14" t="s">
        <v>72</v>
      </c>
      <c r="AY363" s="254" t="s">
        <v>295</v>
      </c>
    </row>
    <row r="364" s="14" customFormat="1">
      <c r="A364" s="14"/>
      <c r="B364" s="244"/>
      <c r="C364" s="245"/>
      <c r="D364" s="235" t="s">
        <v>307</v>
      </c>
      <c r="E364" s="246" t="s">
        <v>21</v>
      </c>
      <c r="F364" s="247" t="s">
        <v>2376</v>
      </c>
      <c r="G364" s="245"/>
      <c r="H364" s="248">
        <v>13.23</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307</v>
      </c>
      <c r="AU364" s="254" t="s">
        <v>81</v>
      </c>
      <c r="AV364" s="14" t="s">
        <v>81</v>
      </c>
      <c r="AW364" s="14" t="s">
        <v>33</v>
      </c>
      <c r="AX364" s="14" t="s">
        <v>72</v>
      </c>
      <c r="AY364" s="254" t="s">
        <v>295</v>
      </c>
    </row>
    <row r="365" s="15" customFormat="1">
      <c r="A365" s="15"/>
      <c r="B365" s="255"/>
      <c r="C365" s="256"/>
      <c r="D365" s="235" t="s">
        <v>307</v>
      </c>
      <c r="E365" s="257" t="s">
        <v>21</v>
      </c>
      <c r="F365" s="258" t="s">
        <v>312</v>
      </c>
      <c r="G365" s="256"/>
      <c r="H365" s="259">
        <v>17.32</v>
      </c>
      <c r="I365" s="260"/>
      <c r="J365" s="256"/>
      <c r="K365" s="256"/>
      <c r="L365" s="261"/>
      <c r="M365" s="262"/>
      <c r="N365" s="263"/>
      <c r="O365" s="263"/>
      <c r="P365" s="263"/>
      <c r="Q365" s="263"/>
      <c r="R365" s="263"/>
      <c r="S365" s="263"/>
      <c r="T365" s="264"/>
      <c r="U365" s="15"/>
      <c r="V365" s="15"/>
      <c r="W365" s="15"/>
      <c r="X365" s="15"/>
      <c r="Y365" s="15"/>
      <c r="Z365" s="15"/>
      <c r="AA365" s="15"/>
      <c r="AB365" s="15"/>
      <c r="AC365" s="15"/>
      <c r="AD365" s="15"/>
      <c r="AE365" s="15"/>
      <c r="AT365" s="265" t="s">
        <v>307</v>
      </c>
      <c r="AU365" s="265" t="s">
        <v>81</v>
      </c>
      <c r="AV365" s="15" t="s">
        <v>303</v>
      </c>
      <c r="AW365" s="15" t="s">
        <v>33</v>
      </c>
      <c r="AX365" s="15" t="s">
        <v>79</v>
      </c>
      <c r="AY365" s="265" t="s">
        <v>295</v>
      </c>
    </row>
    <row r="366" s="2" customFormat="1" ht="33" customHeight="1">
      <c r="A366" s="40"/>
      <c r="B366" s="41"/>
      <c r="C366" s="215" t="s">
        <v>1463</v>
      </c>
      <c r="D366" s="215" t="s">
        <v>298</v>
      </c>
      <c r="E366" s="216" t="s">
        <v>1120</v>
      </c>
      <c r="F366" s="217" t="s">
        <v>1121</v>
      </c>
      <c r="G366" s="218" t="s">
        <v>301</v>
      </c>
      <c r="H366" s="219">
        <v>17.32</v>
      </c>
      <c r="I366" s="220"/>
      <c r="J366" s="221">
        <f>ROUND(I366*H366,2)</f>
        <v>0</v>
      </c>
      <c r="K366" s="217" t="s">
        <v>302</v>
      </c>
      <c r="L366" s="46"/>
      <c r="M366" s="222" t="s">
        <v>21</v>
      </c>
      <c r="N366" s="223" t="s">
        <v>43</v>
      </c>
      <c r="O366" s="86"/>
      <c r="P366" s="224">
        <f>O366*H366</f>
        <v>0</v>
      </c>
      <c r="Q366" s="224">
        <v>0.0075799999999999999</v>
      </c>
      <c r="R366" s="224">
        <f>Q366*H366</f>
        <v>0.1312856</v>
      </c>
      <c r="S366" s="224">
        <v>0</v>
      </c>
      <c r="T366" s="225">
        <f>S366*H366</f>
        <v>0</v>
      </c>
      <c r="U366" s="40"/>
      <c r="V366" s="40"/>
      <c r="W366" s="40"/>
      <c r="X366" s="40"/>
      <c r="Y366" s="40"/>
      <c r="Z366" s="40"/>
      <c r="AA366" s="40"/>
      <c r="AB366" s="40"/>
      <c r="AC366" s="40"/>
      <c r="AD366" s="40"/>
      <c r="AE366" s="40"/>
      <c r="AR366" s="226" t="s">
        <v>373</v>
      </c>
      <c r="AT366" s="226" t="s">
        <v>298</v>
      </c>
      <c r="AU366" s="226" t="s">
        <v>81</v>
      </c>
      <c r="AY366" s="19" t="s">
        <v>295</v>
      </c>
      <c r="BE366" s="227">
        <f>IF(N366="základní",J366,0)</f>
        <v>0</v>
      </c>
      <c r="BF366" s="227">
        <f>IF(N366="snížená",J366,0)</f>
        <v>0</v>
      </c>
      <c r="BG366" s="227">
        <f>IF(N366="zákl. přenesená",J366,0)</f>
        <v>0</v>
      </c>
      <c r="BH366" s="227">
        <f>IF(N366="sníž. přenesená",J366,0)</f>
        <v>0</v>
      </c>
      <c r="BI366" s="227">
        <f>IF(N366="nulová",J366,0)</f>
        <v>0</v>
      </c>
      <c r="BJ366" s="19" t="s">
        <v>79</v>
      </c>
      <c r="BK366" s="227">
        <f>ROUND(I366*H366,2)</f>
        <v>0</v>
      </c>
      <c r="BL366" s="19" t="s">
        <v>373</v>
      </c>
      <c r="BM366" s="226" t="s">
        <v>3000</v>
      </c>
    </row>
    <row r="367" s="2" customFormat="1">
      <c r="A367" s="40"/>
      <c r="B367" s="41"/>
      <c r="C367" s="42"/>
      <c r="D367" s="228" t="s">
        <v>305</v>
      </c>
      <c r="E367" s="42"/>
      <c r="F367" s="229" t="s">
        <v>1123</v>
      </c>
      <c r="G367" s="42"/>
      <c r="H367" s="42"/>
      <c r="I367" s="230"/>
      <c r="J367" s="42"/>
      <c r="K367" s="42"/>
      <c r="L367" s="46"/>
      <c r="M367" s="231"/>
      <c r="N367" s="232"/>
      <c r="O367" s="86"/>
      <c r="P367" s="86"/>
      <c r="Q367" s="86"/>
      <c r="R367" s="86"/>
      <c r="S367" s="86"/>
      <c r="T367" s="87"/>
      <c r="U367" s="40"/>
      <c r="V367" s="40"/>
      <c r="W367" s="40"/>
      <c r="X367" s="40"/>
      <c r="Y367" s="40"/>
      <c r="Z367" s="40"/>
      <c r="AA367" s="40"/>
      <c r="AB367" s="40"/>
      <c r="AC367" s="40"/>
      <c r="AD367" s="40"/>
      <c r="AE367" s="40"/>
      <c r="AT367" s="19" t="s">
        <v>305</v>
      </c>
      <c r="AU367" s="19" t="s">
        <v>81</v>
      </c>
    </row>
    <row r="368" s="14" customFormat="1">
      <c r="A368" s="14"/>
      <c r="B368" s="244"/>
      <c r="C368" s="245"/>
      <c r="D368" s="235" t="s">
        <v>307</v>
      </c>
      <c r="E368" s="246" t="s">
        <v>21</v>
      </c>
      <c r="F368" s="247" t="s">
        <v>2368</v>
      </c>
      <c r="G368" s="245"/>
      <c r="H368" s="248">
        <v>4.0899999999999999</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307</v>
      </c>
      <c r="AU368" s="254" t="s">
        <v>81</v>
      </c>
      <c r="AV368" s="14" t="s">
        <v>81</v>
      </c>
      <c r="AW368" s="14" t="s">
        <v>33</v>
      </c>
      <c r="AX368" s="14" t="s">
        <v>72</v>
      </c>
      <c r="AY368" s="254" t="s">
        <v>295</v>
      </c>
    </row>
    <row r="369" s="14" customFormat="1">
      <c r="A369" s="14"/>
      <c r="B369" s="244"/>
      <c r="C369" s="245"/>
      <c r="D369" s="235" t="s">
        <v>307</v>
      </c>
      <c r="E369" s="246" t="s">
        <v>21</v>
      </c>
      <c r="F369" s="247" t="s">
        <v>2376</v>
      </c>
      <c r="G369" s="245"/>
      <c r="H369" s="248">
        <v>13.23</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307</v>
      </c>
      <c r="AU369" s="254" t="s">
        <v>81</v>
      </c>
      <c r="AV369" s="14" t="s">
        <v>81</v>
      </c>
      <c r="AW369" s="14" t="s">
        <v>33</v>
      </c>
      <c r="AX369" s="14" t="s">
        <v>72</v>
      </c>
      <c r="AY369" s="254" t="s">
        <v>295</v>
      </c>
    </row>
    <row r="370" s="15" customFormat="1">
      <c r="A370" s="15"/>
      <c r="B370" s="255"/>
      <c r="C370" s="256"/>
      <c r="D370" s="235" t="s">
        <v>307</v>
      </c>
      <c r="E370" s="257" t="s">
        <v>21</v>
      </c>
      <c r="F370" s="258" t="s">
        <v>312</v>
      </c>
      <c r="G370" s="256"/>
      <c r="H370" s="259">
        <v>17.32</v>
      </c>
      <c r="I370" s="260"/>
      <c r="J370" s="256"/>
      <c r="K370" s="256"/>
      <c r="L370" s="261"/>
      <c r="M370" s="262"/>
      <c r="N370" s="263"/>
      <c r="O370" s="263"/>
      <c r="P370" s="263"/>
      <c r="Q370" s="263"/>
      <c r="R370" s="263"/>
      <c r="S370" s="263"/>
      <c r="T370" s="264"/>
      <c r="U370" s="15"/>
      <c r="V370" s="15"/>
      <c r="W370" s="15"/>
      <c r="X370" s="15"/>
      <c r="Y370" s="15"/>
      <c r="Z370" s="15"/>
      <c r="AA370" s="15"/>
      <c r="AB370" s="15"/>
      <c r="AC370" s="15"/>
      <c r="AD370" s="15"/>
      <c r="AE370" s="15"/>
      <c r="AT370" s="265" t="s">
        <v>307</v>
      </c>
      <c r="AU370" s="265" t="s">
        <v>81</v>
      </c>
      <c r="AV370" s="15" t="s">
        <v>303</v>
      </c>
      <c r="AW370" s="15" t="s">
        <v>33</v>
      </c>
      <c r="AX370" s="15" t="s">
        <v>79</v>
      </c>
      <c r="AY370" s="265" t="s">
        <v>295</v>
      </c>
    </row>
    <row r="371" s="2" customFormat="1" ht="24.15" customHeight="1">
      <c r="A371" s="40"/>
      <c r="B371" s="41"/>
      <c r="C371" s="215" t="s">
        <v>1465</v>
      </c>
      <c r="D371" s="215" t="s">
        <v>298</v>
      </c>
      <c r="E371" s="216" t="s">
        <v>1557</v>
      </c>
      <c r="F371" s="217" t="s">
        <v>1558</v>
      </c>
      <c r="G371" s="218" t="s">
        <v>301</v>
      </c>
      <c r="H371" s="219">
        <v>17.32</v>
      </c>
      <c r="I371" s="220"/>
      <c r="J371" s="221">
        <f>ROUND(I371*H371,2)</f>
        <v>0</v>
      </c>
      <c r="K371" s="217" t="s">
        <v>302</v>
      </c>
      <c r="L371" s="46"/>
      <c r="M371" s="222" t="s">
        <v>21</v>
      </c>
      <c r="N371" s="223" t="s">
        <v>43</v>
      </c>
      <c r="O371" s="86"/>
      <c r="P371" s="224">
        <f>O371*H371</f>
        <v>0</v>
      </c>
      <c r="Q371" s="224">
        <v>0.00029999999999999997</v>
      </c>
      <c r="R371" s="224">
        <f>Q371*H371</f>
        <v>0.0051959999999999992</v>
      </c>
      <c r="S371" s="224">
        <v>0</v>
      </c>
      <c r="T371" s="225">
        <f>S371*H371</f>
        <v>0</v>
      </c>
      <c r="U371" s="40"/>
      <c r="V371" s="40"/>
      <c r="W371" s="40"/>
      <c r="X371" s="40"/>
      <c r="Y371" s="40"/>
      <c r="Z371" s="40"/>
      <c r="AA371" s="40"/>
      <c r="AB371" s="40"/>
      <c r="AC371" s="40"/>
      <c r="AD371" s="40"/>
      <c r="AE371" s="40"/>
      <c r="AR371" s="226" t="s">
        <v>373</v>
      </c>
      <c r="AT371" s="226" t="s">
        <v>298</v>
      </c>
      <c r="AU371" s="226" t="s">
        <v>81</v>
      </c>
      <c r="AY371" s="19" t="s">
        <v>295</v>
      </c>
      <c r="BE371" s="227">
        <f>IF(N371="základní",J371,0)</f>
        <v>0</v>
      </c>
      <c r="BF371" s="227">
        <f>IF(N371="snížená",J371,0)</f>
        <v>0</v>
      </c>
      <c r="BG371" s="227">
        <f>IF(N371="zákl. přenesená",J371,0)</f>
        <v>0</v>
      </c>
      <c r="BH371" s="227">
        <f>IF(N371="sníž. přenesená",J371,0)</f>
        <v>0</v>
      </c>
      <c r="BI371" s="227">
        <f>IF(N371="nulová",J371,0)</f>
        <v>0</v>
      </c>
      <c r="BJ371" s="19" t="s">
        <v>79</v>
      </c>
      <c r="BK371" s="227">
        <f>ROUND(I371*H371,2)</f>
        <v>0</v>
      </c>
      <c r="BL371" s="19" t="s">
        <v>373</v>
      </c>
      <c r="BM371" s="226" t="s">
        <v>3001</v>
      </c>
    </row>
    <row r="372" s="2" customFormat="1">
      <c r="A372" s="40"/>
      <c r="B372" s="41"/>
      <c r="C372" s="42"/>
      <c r="D372" s="228" t="s">
        <v>305</v>
      </c>
      <c r="E372" s="42"/>
      <c r="F372" s="229" t="s">
        <v>1560</v>
      </c>
      <c r="G372" s="42"/>
      <c r="H372" s="42"/>
      <c r="I372" s="230"/>
      <c r="J372" s="42"/>
      <c r="K372" s="42"/>
      <c r="L372" s="46"/>
      <c r="M372" s="231"/>
      <c r="N372" s="232"/>
      <c r="O372" s="86"/>
      <c r="P372" s="86"/>
      <c r="Q372" s="86"/>
      <c r="R372" s="86"/>
      <c r="S372" s="86"/>
      <c r="T372" s="87"/>
      <c r="U372" s="40"/>
      <c r="V372" s="40"/>
      <c r="W372" s="40"/>
      <c r="X372" s="40"/>
      <c r="Y372" s="40"/>
      <c r="Z372" s="40"/>
      <c r="AA372" s="40"/>
      <c r="AB372" s="40"/>
      <c r="AC372" s="40"/>
      <c r="AD372" s="40"/>
      <c r="AE372" s="40"/>
      <c r="AT372" s="19" t="s">
        <v>305</v>
      </c>
      <c r="AU372" s="19" t="s">
        <v>81</v>
      </c>
    </row>
    <row r="373" s="14" customFormat="1">
      <c r="A373" s="14"/>
      <c r="B373" s="244"/>
      <c r="C373" s="245"/>
      <c r="D373" s="235" t="s">
        <v>307</v>
      </c>
      <c r="E373" s="246" t="s">
        <v>21</v>
      </c>
      <c r="F373" s="247" t="s">
        <v>2368</v>
      </c>
      <c r="G373" s="245"/>
      <c r="H373" s="248">
        <v>4.0899999999999999</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307</v>
      </c>
      <c r="AU373" s="254" t="s">
        <v>81</v>
      </c>
      <c r="AV373" s="14" t="s">
        <v>81</v>
      </c>
      <c r="AW373" s="14" t="s">
        <v>33</v>
      </c>
      <c r="AX373" s="14" t="s">
        <v>72</v>
      </c>
      <c r="AY373" s="254" t="s">
        <v>295</v>
      </c>
    </row>
    <row r="374" s="14" customFormat="1">
      <c r="A374" s="14"/>
      <c r="B374" s="244"/>
      <c r="C374" s="245"/>
      <c r="D374" s="235" t="s">
        <v>307</v>
      </c>
      <c r="E374" s="246" t="s">
        <v>21</v>
      </c>
      <c r="F374" s="247" t="s">
        <v>2376</v>
      </c>
      <c r="G374" s="245"/>
      <c r="H374" s="248">
        <v>13.23</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307</v>
      </c>
      <c r="AU374" s="254" t="s">
        <v>81</v>
      </c>
      <c r="AV374" s="14" t="s">
        <v>81</v>
      </c>
      <c r="AW374" s="14" t="s">
        <v>33</v>
      </c>
      <c r="AX374" s="14" t="s">
        <v>72</v>
      </c>
      <c r="AY374" s="254" t="s">
        <v>295</v>
      </c>
    </row>
    <row r="375" s="15" customFormat="1">
      <c r="A375" s="15"/>
      <c r="B375" s="255"/>
      <c r="C375" s="256"/>
      <c r="D375" s="235" t="s">
        <v>307</v>
      </c>
      <c r="E375" s="257" t="s">
        <v>21</v>
      </c>
      <c r="F375" s="258" t="s">
        <v>312</v>
      </c>
      <c r="G375" s="256"/>
      <c r="H375" s="259">
        <v>17.32</v>
      </c>
      <c r="I375" s="260"/>
      <c r="J375" s="256"/>
      <c r="K375" s="256"/>
      <c r="L375" s="261"/>
      <c r="M375" s="262"/>
      <c r="N375" s="263"/>
      <c r="O375" s="263"/>
      <c r="P375" s="263"/>
      <c r="Q375" s="263"/>
      <c r="R375" s="263"/>
      <c r="S375" s="263"/>
      <c r="T375" s="264"/>
      <c r="U375" s="15"/>
      <c r="V375" s="15"/>
      <c r="W375" s="15"/>
      <c r="X375" s="15"/>
      <c r="Y375" s="15"/>
      <c r="Z375" s="15"/>
      <c r="AA375" s="15"/>
      <c r="AB375" s="15"/>
      <c r="AC375" s="15"/>
      <c r="AD375" s="15"/>
      <c r="AE375" s="15"/>
      <c r="AT375" s="265" t="s">
        <v>307</v>
      </c>
      <c r="AU375" s="265" t="s">
        <v>81</v>
      </c>
      <c r="AV375" s="15" t="s">
        <v>303</v>
      </c>
      <c r="AW375" s="15" t="s">
        <v>33</v>
      </c>
      <c r="AX375" s="15" t="s">
        <v>79</v>
      </c>
      <c r="AY375" s="265" t="s">
        <v>295</v>
      </c>
    </row>
    <row r="376" s="2" customFormat="1" ht="24.15" customHeight="1">
      <c r="A376" s="40"/>
      <c r="B376" s="41"/>
      <c r="C376" s="286" t="s">
        <v>1467</v>
      </c>
      <c r="D376" s="286" t="s">
        <v>947</v>
      </c>
      <c r="E376" s="287" t="s">
        <v>1562</v>
      </c>
      <c r="F376" s="288" t="s">
        <v>1563</v>
      </c>
      <c r="G376" s="289" t="s">
        <v>301</v>
      </c>
      <c r="H376" s="290">
        <v>19.052</v>
      </c>
      <c r="I376" s="291"/>
      <c r="J376" s="292">
        <f>ROUND(I376*H376,2)</f>
        <v>0</v>
      </c>
      <c r="K376" s="288" t="s">
        <v>523</v>
      </c>
      <c r="L376" s="293"/>
      <c r="M376" s="294" t="s">
        <v>21</v>
      </c>
      <c r="N376" s="295" t="s">
        <v>43</v>
      </c>
      <c r="O376" s="86"/>
      <c r="P376" s="224">
        <f>O376*H376</f>
        <v>0</v>
      </c>
      <c r="Q376" s="224">
        <v>0.00264</v>
      </c>
      <c r="R376" s="224">
        <f>Q376*H376</f>
        <v>0.05029728</v>
      </c>
      <c r="S376" s="224">
        <v>0</v>
      </c>
      <c r="T376" s="225">
        <f>S376*H376</f>
        <v>0</v>
      </c>
      <c r="U376" s="40"/>
      <c r="V376" s="40"/>
      <c r="W376" s="40"/>
      <c r="X376" s="40"/>
      <c r="Y376" s="40"/>
      <c r="Z376" s="40"/>
      <c r="AA376" s="40"/>
      <c r="AB376" s="40"/>
      <c r="AC376" s="40"/>
      <c r="AD376" s="40"/>
      <c r="AE376" s="40"/>
      <c r="AR376" s="226" t="s">
        <v>997</v>
      </c>
      <c r="AT376" s="226" t="s">
        <v>947</v>
      </c>
      <c r="AU376" s="226" t="s">
        <v>81</v>
      </c>
      <c r="AY376" s="19" t="s">
        <v>295</v>
      </c>
      <c r="BE376" s="227">
        <f>IF(N376="základní",J376,0)</f>
        <v>0</v>
      </c>
      <c r="BF376" s="227">
        <f>IF(N376="snížená",J376,0)</f>
        <v>0</v>
      </c>
      <c r="BG376" s="227">
        <f>IF(N376="zákl. přenesená",J376,0)</f>
        <v>0</v>
      </c>
      <c r="BH376" s="227">
        <f>IF(N376="sníž. přenesená",J376,0)</f>
        <v>0</v>
      </c>
      <c r="BI376" s="227">
        <f>IF(N376="nulová",J376,0)</f>
        <v>0</v>
      </c>
      <c r="BJ376" s="19" t="s">
        <v>79</v>
      </c>
      <c r="BK376" s="227">
        <f>ROUND(I376*H376,2)</f>
        <v>0</v>
      </c>
      <c r="BL376" s="19" t="s">
        <v>373</v>
      </c>
      <c r="BM376" s="226" t="s">
        <v>3002</v>
      </c>
    </row>
    <row r="377" s="14" customFormat="1">
      <c r="A377" s="14"/>
      <c r="B377" s="244"/>
      <c r="C377" s="245"/>
      <c r="D377" s="235" t="s">
        <v>307</v>
      </c>
      <c r="E377" s="246" t="s">
        <v>21</v>
      </c>
      <c r="F377" s="247" t="s">
        <v>2485</v>
      </c>
      <c r="G377" s="245"/>
      <c r="H377" s="248">
        <v>17.32</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307</v>
      </c>
      <c r="AU377" s="254" t="s">
        <v>81</v>
      </c>
      <c r="AV377" s="14" t="s">
        <v>81</v>
      </c>
      <c r="AW377" s="14" t="s">
        <v>33</v>
      </c>
      <c r="AX377" s="14" t="s">
        <v>72</v>
      </c>
      <c r="AY377" s="254" t="s">
        <v>295</v>
      </c>
    </row>
    <row r="378" s="15" customFormat="1">
      <c r="A378" s="15"/>
      <c r="B378" s="255"/>
      <c r="C378" s="256"/>
      <c r="D378" s="235" t="s">
        <v>307</v>
      </c>
      <c r="E378" s="257" t="s">
        <v>21</v>
      </c>
      <c r="F378" s="258" t="s">
        <v>312</v>
      </c>
      <c r="G378" s="256"/>
      <c r="H378" s="259">
        <v>17.32</v>
      </c>
      <c r="I378" s="260"/>
      <c r="J378" s="256"/>
      <c r="K378" s="256"/>
      <c r="L378" s="261"/>
      <c r="M378" s="262"/>
      <c r="N378" s="263"/>
      <c r="O378" s="263"/>
      <c r="P378" s="263"/>
      <c r="Q378" s="263"/>
      <c r="R378" s="263"/>
      <c r="S378" s="263"/>
      <c r="T378" s="264"/>
      <c r="U378" s="15"/>
      <c r="V378" s="15"/>
      <c r="W378" s="15"/>
      <c r="X378" s="15"/>
      <c r="Y378" s="15"/>
      <c r="Z378" s="15"/>
      <c r="AA378" s="15"/>
      <c r="AB378" s="15"/>
      <c r="AC378" s="15"/>
      <c r="AD378" s="15"/>
      <c r="AE378" s="15"/>
      <c r="AT378" s="265" t="s">
        <v>307</v>
      </c>
      <c r="AU378" s="265" t="s">
        <v>81</v>
      </c>
      <c r="AV378" s="15" t="s">
        <v>303</v>
      </c>
      <c r="AW378" s="15" t="s">
        <v>33</v>
      </c>
      <c r="AX378" s="15" t="s">
        <v>79</v>
      </c>
      <c r="AY378" s="265" t="s">
        <v>295</v>
      </c>
    </row>
    <row r="379" s="14" customFormat="1">
      <c r="A379" s="14"/>
      <c r="B379" s="244"/>
      <c r="C379" s="245"/>
      <c r="D379" s="235" t="s">
        <v>307</v>
      </c>
      <c r="E379" s="245"/>
      <c r="F379" s="247" t="s">
        <v>2486</v>
      </c>
      <c r="G379" s="245"/>
      <c r="H379" s="248">
        <v>19.052</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307</v>
      </c>
      <c r="AU379" s="254" t="s">
        <v>81</v>
      </c>
      <c r="AV379" s="14" t="s">
        <v>81</v>
      </c>
      <c r="AW379" s="14" t="s">
        <v>4</v>
      </c>
      <c r="AX379" s="14" t="s">
        <v>79</v>
      </c>
      <c r="AY379" s="254" t="s">
        <v>295</v>
      </c>
    </row>
    <row r="380" s="2" customFormat="1" ht="24.15" customHeight="1">
      <c r="A380" s="40"/>
      <c r="B380" s="41"/>
      <c r="C380" s="215" t="s">
        <v>1472</v>
      </c>
      <c r="D380" s="215" t="s">
        <v>298</v>
      </c>
      <c r="E380" s="216" t="s">
        <v>1567</v>
      </c>
      <c r="F380" s="217" t="s">
        <v>1568</v>
      </c>
      <c r="G380" s="218" t="s">
        <v>328</v>
      </c>
      <c r="H380" s="219">
        <v>15.587999999999999</v>
      </c>
      <c r="I380" s="220"/>
      <c r="J380" s="221">
        <f>ROUND(I380*H380,2)</f>
        <v>0</v>
      </c>
      <c r="K380" s="217" t="s">
        <v>523</v>
      </c>
      <c r="L380" s="46"/>
      <c r="M380" s="222" t="s">
        <v>21</v>
      </c>
      <c r="N380" s="223" t="s">
        <v>43</v>
      </c>
      <c r="O380" s="86"/>
      <c r="P380" s="224">
        <f>O380*H380</f>
        <v>0</v>
      </c>
      <c r="Q380" s="224">
        <v>0.01</v>
      </c>
      <c r="R380" s="224">
        <f>Q380*H380</f>
        <v>0.15587999999999999</v>
      </c>
      <c r="S380" s="224">
        <v>0</v>
      </c>
      <c r="T380" s="225">
        <f>S380*H380</f>
        <v>0</v>
      </c>
      <c r="U380" s="40"/>
      <c r="V380" s="40"/>
      <c r="W380" s="40"/>
      <c r="X380" s="40"/>
      <c r="Y380" s="40"/>
      <c r="Z380" s="40"/>
      <c r="AA380" s="40"/>
      <c r="AB380" s="40"/>
      <c r="AC380" s="40"/>
      <c r="AD380" s="40"/>
      <c r="AE380" s="40"/>
      <c r="AR380" s="226" t="s">
        <v>373</v>
      </c>
      <c r="AT380" s="226" t="s">
        <v>298</v>
      </c>
      <c r="AU380" s="226" t="s">
        <v>81</v>
      </c>
      <c r="AY380" s="19" t="s">
        <v>295</v>
      </c>
      <c r="BE380" s="227">
        <f>IF(N380="základní",J380,0)</f>
        <v>0</v>
      </c>
      <c r="BF380" s="227">
        <f>IF(N380="snížená",J380,0)</f>
        <v>0</v>
      </c>
      <c r="BG380" s="227">
        <f>IF(N380="zákl. přenesená",J380,0)</f>
        <v>0</v>
      </c>
      <c r="BH380" s="227">
        <f>IF(N380="sníž. přenesená",J380,0)</f>
        <v>0</v>
      </c>
      <c r="BI380" s="227">
        <f>IF(N380="nulová",J380,0)</f>
        <v>0</v>
      </c>
      <c r="BJ380" s="19" t="s">
        <v>79</v>
      </c>
      <c r="BK380" s="227">
        <f>ROUND(I380*H380,2)</f>
        <v>0</v>
      </c>
      <c r="BL380" s="19" t="s">
        <v>373</v>
      </c>
      <c r="BM380" s="226" t="s">
        <v>3003</v>
      </c>
    </row>
    <row r="381" s="14" customFormat="1">
      <c r="A381" s="14"/>
      <c r="B381" s="244"/>
      <c r="C381" s="245"/>
      <c r="D381" s="235" t="s">
        <v>307</v>
      </c>
      <c r="E381" s="246" t="s">
        <v>21</v>
      </c>
      <c r="F381" s="247" t="s">
        <v>2488</v>
      </c>
      <c r="G381" s="245"/>
      <c r="H381" s="248">
        <v>15.587999999999999</v>
      </c>
      <c r="I381" s="249"/>
      <c r="J381" s="245"/>
      <c r="K381" s="245"/>
      <c r="L381" s="250"/>
      <c r="M381" s="251"/>
      <c r="N381" s="252"/>
      <c r="O381" s="252"/>
      <c r="P381" s="252"/>
      <c r="Q381" s="252"/>
      <c r="R381" s="252"/>
      <c r="S381" s="252"/>
      <c r="T381" s="253"/>
      <c r="U381" s="14"/>
      <c r="V381" s="14"/>
      <c r="W381" s="14"/>
      <c r="X381" s="14"/>
      <c r="Y381" s="14"/>
      <c r="Z381" s="14"/>
      <c r="AA381" s="14"/>
      <c r="AB381" s="14"/>
      <c r="AC381" s="14"/>
      <c r="AD381" s="14"/>
      <c r="AE381" s="14"/>
      <c r="AT381" s="254" t="s">
        <v>307</v>
      </c>
      <c r="AU381" s="254" t="s">
        <v>81</v>
      </c>
      <c r="AV381" s="14" t="s">
        <v>81</v>
      </c>
      <c r="AW381" s="14" t="s">
        <v>33</v>
      </c>
      <c r="AX381" s="14" t="s">
        <v>72</v>
      </c>
      <c r="AY381" s="254" t="s">
        <v>295</v>
      </c>
    </row>
    <row r="382" s="15" customFormat="1">
      <c r="A382" s="15"/>
      <c r="B382" s="255"/>
      <c r="C382" s="256"/>
      <c r="D382" s="235" t="s">
        <v>307</v>
      </c>
      <c r="E382" s="257" t="s">
        <v>21</v>
      </c>
      <c r="F382" s="258" t="s">
        <v>312</v>
      </c>
      <c r="G382" s="256"/>
      <c r="H382" s="259">
        <v>15.587999999999999</v>
      </c>
      <c r="I382" s="260"/>
      <c r="J382" s="256"/>
      <c r="K382" s="256"/>
      <c r="L382" s="261"/>
      <c r="M382" s="262"/>
      <c r="N382" s="263"/>
      <c r="O382" s="263"/>
      <c r="P382" s="263"/>
      <c r="Q382" s="263"/>
      <c r="R382" s="263"/>
      <c r="S382" s="263"/>
      <c r="T382" s="264"/>
      <c r="U382" s="15"/>
      <c r="V382" s="15"/>
      <c r="W382" s="15"/>
      <c r="X382" s="15"/>
      <c r="Y382" s="15"/>
      <c r="Z382" s="15"/>
      <c r="AA382" s="15"/>
      <c r="AB382" s="15"/>
      <c r="AC382" s="15"/>
      <c r="AD382" s="15"/>
      <c r="AE382" s="15"/>
      <c r="AT382" s="265" t="s">
        <v>307</v>
      </c>
      <c r="AU382" s="265" t="s">
        <v>81</v>
      </c>
      <c r="AV382" s="15" t="s">
        <v>303</v>
      </c>
      <c r="AW382" s="15" t="s">
        <v>33</v>
      </c>
      <c r="AX382" s="15" t="s">
        <v>79</v>
      </c>
      <c r="AY382" s="265" t="s">
        <v>295</v>
      </c>
    </row>
    <row r="383" s="2" customFormat="1" ht="16.5" customHeight="1">
      <c r="A383" s="40"/>
      <c r="B383" s="41"/>
      <c r="C383" s="215" t="s">
        <v>1474</v>
      </c>
      <c r="D383" s="215" t="s">
        <v>298</v>
      </c>
      <c r="E383" s="216" t="s">
        <v>1138</v>
      </c>
      <c r="F383" s="217" t="s">
        <v>1139</v>
      </c>
      <c r="G383" s="218" t="s">
        <v>328</v>
      </c>
      <c r="H383" s="219">
        <v>1</v>
      </c>
      <c r="I383" s="220"/>
      <c r="J383" s="221">
        <f>ROUND(I383*H383,2)</f>
        <v>0</v>
      </c>
      <c r="K383" s="217" t="s">
        <v>302</v>
      </c>
      <c r="L383" s="46"/>
      <c r="M383" s="222" t="s">
        <v>21</v>
      </c>
      <c r="N383" s="223" t="s">
        <v>43</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303</v>
      </c>
      <c r="AT383" s="226" t="s">
        <v>298</v>
      </c>
      <c r="AU383" s="226" t="s">
        <v>81</v>
      </c>
      <c r="AY383" s="19" t="s">
        <v>295</v>
      </c>
      <c r="BE383" s="227">
        <f>IF(N383="základní",J383,0)</f>
        <v>0</v>
      </c>
      <c r="BF383" s="227">
        <f>IF(N383="snížená",J383,0)</f>
        <v>0</v>
      </c>
      <c r="BG383" s="227">
        <f>IF(N383="zákl. přenesená",J383,0)</f>
        <v>0</v>
      </c>
      <c r="BH383" s="227">
        <f>IF(N383="sníž. přenesená",J383,0)</f>
        <v>0</v>
      </c>
      <c r="BI383" s="227">
        <f>IF(N383="nulová",J383,0)</f>
        <v>0</v>
      </c>
      <c r="BJ383" s="19" t="s">
        <v>79</v>
      </c>
      <c r="BK383" s="227">
        <f>ROUND(I383*H383,2)</f>
        <v>0</v>
      </c>
      <c r="BL383" s="19" t="s">
        <v>303</v>
      </c>
      <c r="BM383" s="226" t="s">
        <v>3004</v>
      </c>
    </row>
    <row r="384" s="2" customFormat="1">
      <c r="A384" s="40"/>
      <c r="B384" s="41"/>
      <c r="C384" s="42"/>
      <c r="D384" s="228" t="s">
        <v>305</v>
      </c>
      <c r="E384" s="42"/>
      <c r="F384" s="229" t="s">
        <v>1141</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305</v>
      </c>
      <c r="AU384" s="19" t="s">
        <v>81</v>
      </c>
    </row>
    <row r="385" s="13" customFormat="1">
      <c r="A385" s="13"/>
      <c r="B385" s="233"/>
      <c r="C385" s="234"/>
      <c r="D385" s="235" t="s">
        <v>307</v>
      </c>
      <c r="E385" s="236" t="s">
        <v>21</v>
      </c>
      <c r="F385" s="237" t="s">
        <v>1142</v>
      </c>
      <c r="G385" s="234"/>
      <c r="H385" s="236" t="s">
        <v>21</v>
      </c>
      <c r="I385" s="238"/>
      <c r="J385" s="234"/>
      <c r="K385" s="234"/>
      <c r="L385" s="239"/>
      <c r="M385" s="240"/>
      <c r="N385" s="241"/>
      <c r="O385" s="241"/>
      <c r="P385" s="241"/>
      <c r="Q385" s="241"/>
      <c r="R385" s="241"/>
      <c r="S385" s="241"/>
      <c r="T385" s="242"/>
      <c r="U385" s="13"/>
      <c r="V385" s="13"/>
      <c r="W385" s="13"/>
      <c r="X385" s="13"/>
      <c r="Y385" s="13"/>
      <c r="Z385" s="13"/>
      <c r="AA385" s="13"/>
      <c r="AB385" s="13"/>
      <c r="AC385" s="13"/>
      <c r="AD385" s="13"/>
      <c r="AE385" s="13"/>
      <c r="AT385" s="243" t="s">
        <v>307</v>
      </c>
      <c r="AU385" s="243" t="s">
        <v>81</v>
      </c>
      <c r="AV385" s="13" t="s">
        <v>79</v>
      </c>
      <c r="AW385" s="13" t="s">
        <v>33</v>
      </c>
      <c r="AX385" s="13" t="s">
        <v>72</v>
      </c>
      <c r="AY385" s="243" t="s">
        <v>295</v>
      </c>
    </row>
    <row r="386" s="14" customFormat="1">
      <c r="A386" s="14"/>
      <c r="B386" s="244"/>
      <c r="C386" s="245"/>
      <c r="D386" s="235" t="s">
        <v>307</v>
      </c>
      <c r="E386" s="246" t="s">
        <v>21</v>
      </c>
      <c r="F386" s="247" t="s">
        <v>2490</v>
      </c>
      <c r="G386" s="245"/>
      <c r="H386" s="248">
        <v>1</v>
      </c>
      <c r="I386" s="249"/>
      <c r="J386" s="245"/>
      <c r="K386" s="245"/>
      <c r="L386" s="250"/>
      <c r="M386" s="251"/>
      <c r="N386" s="252"/>
      <c r="O386" s="252"/>
      <c r="P386" s="252"/>
      <c r="Q386" s="252"/>
      <c r="R386" s="252"/>
      <c r="S386" s="252"/>
      <c r="T386" s="253"/>
      <c r="U386" s="14"/>
      <c r="V386" s="14"/>
      <c r="W386" s="14"/>
      <c r="X386" s="14"/>
      <c r="Y386" s="14"/>
      <c r="Z386" s="14"/>
      <c r="AA386" s="14"/>
      <c r="AB386" s="14"/>
      <c r="AC386" s="14"/>
      <c r="AD386" s="14"/>
      <c r="AE386" s="14"/>
      <c r="AT386" s="254" t="s">
        <v>307</v>
      </c>
      <c r="AU386" s="254" t="s">
        <v>81</v>
      </c>
      <c r="AV386" s="14" t="s">
        <v>81</v>
      </c>
      <c r="AW386" s="14" t="s">
        <v>33</v>
      </c>
      <c r="AX386" s="14" t="s">
        <v>72</v>
      </c>
      <c r="AY386" s="254" t="s">
        <v>295</v>
      </c>
    </row>
    <row r="387" s="15" customFormat="1">
      <c r="A387" s="15"/>
      <c r="B387" s="255"/>
      <c r="C387" s="256"/>
      <c r="D387" s="235" t="s">
        <v>307</v>
      </c>
      <c r="E387" s="257" t="s">
        <v>21</v>
      </c>
      <c r="F387" s="258" t="s">
        <v>312</v>
      </c>
      <c r="G387" s="256"/>
      <c r="H387" s="259">
        <v>1</v>
      </c>
      <c r="I387" s="260"/>
      <c r="J387" s="256"/>
      <c r="K387" s="256"/>
      <c r="L387" s="261"/>
      <c r="M387" s="262"/>
      <c r="N387" s="263"/>
      <c r="O387" s="263"/>
      <c r="P387" s="263"/>
      <c r="Q387" s="263"/>
      <c r="R387" s="263"/>
      <c r="S387" s="263"/>
      <c r="T387" s="264"/>
      <c r="U387" s="15"/>
      <c r="V387" s="15"/>
      <c r="W387" s="15"/>
      <c r="X387" s="15"/>
      <c r="Y387" s="15"/>
      <c r="Z387" s="15"/>
      <c r="AA387" s="15"/>
      <c r="AB387" s="15"/>
      <c r="AC387" s="15"/>
      <c r="AD387" s="15"/>
      <c r="AE387" s="15"/>
      <c r="AT387" s="265" t="s">
        <v>307</v>
      </c>
      <c r="AU387" s="265" t="s">
        <v>81</v>
      </c>
      <c r="AV387" s="15" t="s">
        <v>303</v>
      </c>
      <c r="AW387" s="15" t="s">
        <v>33</v>
      </c>
      <c r="AX387" s="15" t="s">
        <v>79</v>
      </c>
      <c r="AY387" s="265" t="s">
        <v>295</v>
      </c>
    </row>
    <row r="388" s="2" customFormat="1" ht="16.5" customHeight="1">
      <c r="A388" s="40"/>
      <c r="B388" s="41"/>
      <c r="C388" s="286" t="s">
        <v>1478</v>
      </c>
      <c r="D388" s="286" t="s">
        <v>947</v>
      </c>
      <c r="E388" s="287" t="s">
        <v>1145</v>
      </c>
      <c r="F388" s="288" t="s">
        <v>1146</v>
      </c>
      <c r="G388" s="289" t="s">
        <v>328</v>
      </c>
      <c r="H388" s="290">
        <v>1.02</v>
      </c>
      <c r="I388" s="291"/>
      <c r="J388" s="292">
        <f>ROUND(I388*H388,2)</f>
        <v>0</v>
      </c>
      <c r="K388" s="288" t="s">
        <v>302</v>
      </c>
      <c r="L388" s="293"/>
      <c r="M388" s="294" t="s">
        <v>21</v>
      </c>
      <c r="N388" s="295" t="s">
        <v>43</v>
      </c>
      <c r="O388" s="86"/>
      <c r="P388" s="224">
        <f>O388*H388</f>
        <v>0</v>
      </c>
      <c r="Q388" s="224">
        <v>0.00017000000000000001</v>
      </c>
      <c r="R388" s="224">
        <f>Q388*H388</f>
        <v>0.00017340000000000001</v>
      </c>
      <c r="S388" s="224">
        <v>0</v>
      </c>
      <c r="T388" s="225">
        <f>S388*H388</f>
        <v>0</v>
      </c>
      <c r="U388" s="40"/>
      <c r="V388" s="40"/>
      <c r="W388" s="40"/>
      <c r="X388" s="40"/>
      <c r="Y388" s="40"/>
      <c r="Z388" s="40"/>
      <c r="AA388" s="40"/>
      <c r="AB388" s="40"/>
      <c r="AC388" s="40"/>
      <c r="AD388" s="40"/>
      <c r="AE388" s="40"/>
      <c r="AR388" s="226" t="s">
        <v>351</v>
      </c>
      <c r="AT388" s="226" t="s">
        <v>947</v>
      </c>
      <c r="AU388" s="226" t="s">
        <v>81</v>
      </c>
      <c r="AY388" s="19" t="s">
        <v>295</v>
      </c>
      <c r="BE388" s="227">
        <f>IF(N388="základní",J388,0)</f>
        <v>0</v>
      </c>
      <c r="BF388" s="227">
        <f>IF(N388="snížená",J388,0)</f>
        <v>0</v>
      </c>
      <c r="BG388" s="227">
        <f>IF(N388="zákl. přenesená",J388,0)</f>
        <v>0</v>
      </c>
      <c r="BH388" s="227">
        <f>IF(N388="sníž. přenesená",J388,0)</f>
        <v>0</v>
      </c>
      <c r="BI388" s="227">
        <f>IF(N388="nulová",J388,0)</f>
        <v>0</v>
      </c>
      <c r="BJ388" s="19" t="s">
        <v>79</v>
      </c>
      <c r="BK388" s="227">
        <f>ROUND(I388*H388,2)</f>
        <v>0</v>
      </c>
      <c r="BL388" s="19" t="s">
        <v>303</v>
      </c>
      <c r="BM388" s="226" t="s">
        <v>3005</v>
      </c>
    </row>
    <row r="389" s="14" customFormat="1">
      <c r="A389" s="14"/>
      <c r="B389" s="244"/>
      <c r="C389" s="245"/>
      <c r="D389" s="235" t="s">
        <v>307</v>
      </c>
      <c r="E389" s="245"/>
      <c r="F389" s="247" t="s">
        <v>1148</v>
      </c>
      <c r="G389" s="245"/>
      <c r="H389" s="248">
        <v>1.02</v>
      </c>
      <c r="I389" s="249"/>
      <c r="J389" s="245"/>
      <c r="K389" s="245"/>
      <c r="L389" s="250"/>
      <c r="M389" s="251"/>
      <c r="N389" s="252"/>
      <c r="O389" s="252"/>
      <c r="P389" s="252"/>
      <c r="Q389" s="252"/>
      <c r="R389" s="252"/>
      <c r="S389" s="252"/>
      <c r="T389" s="253"/>
      <c r="U389" s="14"/>
      <c r="V389" s="14"/>
      <c r="W389" s="14"/>
      <c r="X389" s="14"/>
      <c r="Y389" s="14"/>
      <c r="Z389" s="14"/>
      <c r="AA389" s="14"/>
      <c r="AB389" s="14"/>
      <c r="AC389" s="14"/>
      <c r="AD389" s="14"/>
      <c r="AE389" s="14"/>
      <c r="AT389" s="254" t="s">
        <v>307</v>
      </c>
      <c r="AU389" s="254" t="s">
        <v>81</v>
      </c>
      <c r="AV389" s="14" t="s">
        <v>81</v>
      </c>
      <c r="AW389" s="14" t="s">
        <v>4</v>
      </c>
      <c r="AX389" s="14" t="s">
        <v>79</v>
      </c>
      <c r="AY389" s="254" t="s">
        <v>295</v>
      </c>
    </row>
    <row r="390" s="2" customFormat="1" ht="24.15" customHeight="1">
      <c r="A390" s="40"/>
      <c r="B390" s="41"/>
      <c r="C390" s="215" t="s">
        <v>1484</v>
      </c>
      <c r="D390" s="215" t="s">
        <v>298</v>
      </c>
      <c r="E390" s="216" t="s">
        <v>1150</v>
      </c>
      <c r="F390" s="217" t="s">
        <v>1151</v>
      </c>
      <c r="G390" s="218" t="s">
        <v>301</v>
      </c>
      <c r="H390" s="219">
        <v>17.32</v>
      </c>
      <c r="I390" s="220"/>
      <c r="J390" s="221">
        <f>ROUND(I390*H390,2)</f>
        <v>0</v>
      </c>
      <c r="K390" s="217" t="s">
        <v>302</v>
      </c>
      <c r="L390" s="46"/>
      <c r="M390" s="222" t="s">
        <v>21</v>
      </c>
      <c r="N390" s="223" t="s">
        <v>43</v>
      </c>
      <c r="O390" s="86"/>
      <c r="P390" s="224">
        <f>O390*H390</f>
        <v>0</v>
      </c>
      <c r="Q390" s="224">
        <v>0</v>
      </c>
      <c r="R390" s="224">
        <f>Q390*H390</f>
        <v>0</v>
      </c>
      <c r="S390" s="224">
        <v>0</v>
      </c>
      <c r="T390" s="225">
        <f>S390*H390</f>
        <v>0</v>
      </c>
      <c r="U390" s="40"/>
      <c r="V390" s="40"/>
      <c r="W390" s="40"/>
      <c r="X390" s="40"/>
      <c r="Y390" s="40"/>
      <c r="Z390" s="40"/>
      <c r="AA390" s="40"/>
      <c r="AB390" s="40"/>
      <c r="AC390" s="40"/>
      <c r="AD390" s="40"/>
      <c r="AE390" s="40"/>
      <c r="AR390" s="226" t="s">
        <v>373</v>
      </c>
      <c r="AT390" s="226" t="s">
        <v>298</v>
      </c>
      <c r="AU390" s="226" t="s">
        <v>81</v>
      </c>
      <c r="AY390" s="19" t="s">
        <v>295</v>
      </c>
      <c r="BE390" s="227">
        <f>IF(N390="základní",J390,0)</f>
        <v>0</v>
      </c>
      <c r="BF390" s="227">
        <f>IF(N390="snížená",J390,0)</f>
        <v>0</v>
      </c>
      <c r="BG390" s="227">
        <f>IF(N390="zákl. přenesená",J390,0)</f>
        <v>0</v>
      </c>
      <c r="BH390" s="227">
        <f>IF(N390="sníž. přenesená",J390,0)</f>
        <v>0</v>
      </c>
      <c r="BI390" s="227">
        <f>IF(N390="nulová",J390,0)</f>
        <v>0</v>
      </c>
      <c r="BJ390" s="19" t="s">
        <v>79</v>
      </c>
      <c r="BK390" s="227">
        <f>ROUND(I390*H390,2)</f>
        <v>0</v>
      </c>
      <c r="BL390" s="19" t="s">
        <v>373</v>
      </c>
      <c r="BM390" s="226" t="s">
        <v>3006</v>
      </c>
    </row>
    <row r="391" s="2" customFormat="1">
      <c r="A391" s="40"/>
      <c r="B391" s="41"/>
      <c r="C391" s="42"/>
      <c r="D391" s="228" t="s">
        <v>305</v>
      </c>
      <c r="E391" s="42"/>
      <c r="F391" s="229" t="s">
        <v>1153</v>
      </c>
      <c r="G391" s="42"/>
      <c r="H391" s="42"/>
      <c r="I391" s="230"/>
      <c r="J391" s="42"/>
      <c r="K391" s="42"/>
      <c r="L391" s="46"/>
      <c r="M391" s="231"/>
      <c r="N391" s="232"/>
      <c r="O391" s="86"/>
      <c r="P391" s="86"/>
      <c r="Q391" s="86"/>
      <c r="R391" s="86"/>
      <c r="S391" s="86"/>
      <c r="T391" s="87"/>
      <c r="U391" s="40"/>
      <c r="V391" s="40"/>
      <c r="W391" s="40"/>
      <c r="X391" s="40"/>
      <c r="Y391" s="40"/>
      <c r="Z391" s="40"/>
      <c r="AA391" s="40"/>
      <c r="AB391" s="40"/>
      <c r="AC391" s="40"/>
      <c r="AD391" s="40"/>
      <c r="AE391" s="40"/>
      <c r="AT391" s="19" t="s">
        <v>305</v>
      </c>
      <c r="AU391" s="19" t="s">
        <v>81</v>
      </c>
    </row>
    <row r="392" s="14" customFormat="1">
      <c r="A392" s="14"/>
      <c r="B392" s="244"/>
      <c r="C392" s="245"/>
      <c r="D392" s="235" t="s">
        <v>307</v>
      </c>
      <c r="E392" s="246" t="s">
        <v>21</v>
      </c>
      <c r="F392" s="247" t="s">
        <v>2368</v>
      </c>
      <c r="G392" s="245"/>
      <c r="H392" s="248">
        <v>4.0899999999999999</v>
      </c>
      <c r="I392" s="249"/>
      <c r="J392" s="245"/>
      <c r="K392" s="245"/>
      <c r="L392" s="250"/>
      <c r="M392" s="251"/>
      <c r="N392" s="252"/>
      <c r="O392" s="252"/>
      <c r="P392" s="252"/>
      <c r="Q392" s="252"/>
      <c r="R392" s="252"/>
      <c r="S392" s="252"/>
      <c r="T392" s="253"/>
      <c r="U392" s="14"/>
      <c r="V392" s="14"/>
      <c r="W392" s="14"/>
      <c r="X392" s="14"/>
      <c r="Y392" s="14"/>
      <c r="Z392" s="14"/>
      <c r="AA392" s="14"/>
      <c r="AB392" s="14"/>
      <c r="AC392" s="14"/>
      <c r="AD392" s="14"/>
      <c r="AE392" s="14"/>
      <c r="AT392" s="254" t="s">
        <v>307</v>
      </c>
      <c r="AU392" s="254" t="s">
        <v>81</v>
      </c>
      <c r="AV392" s="14" t="s">
        <v>81</v>
      </c>
      <c r="AW392" s="14" t="s">
        <v>33</v>
      </c>
      <c r="AX392" s="14" t="s">
        <v>72</v>
      </c>
      <c r="AY392" s="254" t="s">
        <v>295</v>
      </c>
    </row>
    <row r="393" s="14" customFormat="1">
      <c r="A393" s="14"/>
      <c r="B393" s="244"/>
      <c r="C393" s="245"/>
      <c r="D393" s="235" t="s">
        <v>307</v>
      </c>
      <c r="E393" s="246" t="s">
        <v>21</v>
      </c>
      <c r="F393" s="247" t="s">
        <v>2376</v>
      </c>
      <c r="G393" s="245"/>
      <c r="H393" s="248">
        <v>13.23</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307</v>
      </c>
      <c r="AU393" s="254" t="s">
        <v>81</v>
      </c>
      <c r="AV393" s="14" t="s">
        <v>81</v>
      </c>
      <c r="AW393" s="14" t="s">
        <v>33</v>
      </c>
      <c r="AX393" s="14" t="s">
        <v>72</v>
      </c>
      <c r="AY393" s="254" t="s">
        <v>295</v>
      </c>
    </row>
    <row r="394" s="15" customFormat="1">
      <c r="A394" s="15"/>
      <c r="B394" s="255"/>
      <c r="C394" s="256"/>
      <c r="D394" s="235" t="s">
        <v>307</v>
      </c>
      <c r="E394" s="257" t="s">
        <v>21</v>
      </c>
      <c r="F394" s="258" t="s">
        <v>312</v>
      </c>
      <c r="G394" s="256"/>
      <c r="H394" s="259">
        <v>17.32</v>
      </c>
      <c r="I394" s="260"/>
      <c r="J394" s="256"/>
      <c r="K394" s="256"/>
      <c r="L394" s="261"/>
      <c r="M394" s="262"/>
      <c r="N394" s="263"/>
      <c r="O394" s="263"/>
      <c r="P394" s="263"/>
      <c r="Q394" s="263"/>
      <c r="R394" s="263"/>
      <c r="S394" s="263"/>
      <c r="T394" s="264"/>
      <c r="U394" s="15"/>
      <c r="V394" s="15"/>
      <c r="W394" s="15"/>
      <c r="X394" s="15"/>
      <c r="Y394" s="15"/>
      <c r="Z394" s="15"/>
      <c r="AA394" s="15"/>
      <c r="AB394" s="15"/>
      <c r="AC394" s="15"/>
      <c r="AD394" s="15"/>
      <c r="AE394" s="15"/>
      <c r="AT394" s="265" t="s">
        <v>307</v>
      </c>
      <c r="AU394" s="265" t="s">
        <v>81</v>
      </c>
      <c r="AV394" s="15" t="s">
        <v>303</v>
      </c>
      <c r="AW394" s="15" t="s">
        <v>33</v>
      </c>
      <c r="AX394" s="15" t="s">
        <v>79</v>
      </c>
      <c r="AY394" s="265" t="s">
        <v>295</v>
      </c>
    </row>
    <row r="395" s="2" customFormat="1" ht="49.05" customHeight="1">
      <c r="A395" s="40"/>
      <c r="B395" s="41"/>
      <c r="C395" s="215" t="s">
        <v>1486</v>
      </c>
      <c r="D395" s="215" t="s">
        <v>298</v>
      </c>
      <c r="E395" s="216" t="s">
        <v>1155</v>
      </c>
      <c r="F395" s="217" t="s">
        <v>1156</v>
      </c>
      <c r="G395" s="218" t="s">
        <v>348</v>
      </c>
      <c r="H395" s="219">
        <v>0.34300000000000003</v>
      </c>
      <c r="I395" s="220"/>
      <c r="J395" s="221">
        <f>ROUND(I395*H395,2)</f>
        <v>0</v>
      </c>
      <c r="K395" s="217" t="s">
        <v>302</v>
      </c>
      <c r="L395" s="46"/>
      <c r="M395" s="222" t="s">
        <v>21</v>
      </c>
      <c r="N395" s="223" t="s">
        <v>43</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373</v>
      </c>
      <c r="AT395" s="226" t="s">
        <v>298</v>
      </c>
      <c r="AU395" s="226" t="s">
        <v>81</v>
      </c>
      <c r="AY395" s="19" t="s">
        <v>295</v>
      </c>
      <c r="BE395" s="227">
        <f>IF(N395="základní",J395,0)</f>
        <v>0</v>
      </c>
      <c r="BF395" s="227">
        <f>IF(N395="snížená",J395,0)</f>
        <v>0</v>
      </c>
      <c r="BG395" s="227">
        <f>IF(N395="zákl. přenesená",J395,0)</f>
        <v>0</v>
      </c>
      <c r="BH395" s="227">
        <f>IF(N395="sníž. přenesená",J395,0)</f>
        <v>0</v>
      </c>
      <c r="BI395" s="227">
        <f>IF(N395="nulová",J395,0)</f>
        <v>0</v>
      </c>
      <c r="BJ395" s="19" t="s">
        <v>79</v>
      </c>
      <c r="BK395" s="227">
        <f>ROUND(I395*H395,2)</f>
        <v>0</v>
      </c>
      <c r="BL395" s="19" t="s">
        <v>373</v>
      </c>
      <c r="BM395" s="226" t="s">
        <v>3007</v>
      </c>
    </row>
    <row r="396" s="2" customFormat="1">
      <c r="A396" s="40"/>
      <c r="B396" s="41"/>
      <c r="C396" s="42"/>
      <c r="D396" s="228" t="s">
        <v>305</v>
      </c>
      <c r="E396" s="42"/>
      <c r="F396" s="229" t="s">
        <v>1158</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305</v>
      </c>
      <c r="AU396" s="19" t="s">
        <v>81</v>
      </c>
    </row>
    <row r="397" s="12" customFormat="1" ht="22.8" customHeight="1">
      <c r="A397" s="12"/>
      <c r="B397" s="199"/>
      <c r="C397" s="200"/>
      <c r="D397" s="201" t="s">
        <v>71</v>
      </c>
      <c r="E397" s="213" t="s">
        <v>1580</v>
      </c>
      <c r="F397" s="213" t="s">
        <v>1581</v>
      </c>
      <c r="G397" s="200"/>
      <c r="H397" s="200"/>
      <c r="I397" s="203"/>
      <c r="J397" s="214">
        <f>BK397</f>
        <v>0</v>
      </c>
      <c r="K397" s="200"/>
      <c r="L397" s="205"/>
      <c r="M397" s="206"/>
      <c r="N397" s="207"/>
      <c r="O397" s="207"/>
      <c r="P397" s="208">
        <f>SUM(P398:P426)</f>
        <v>0</v>
      </c>
      <c r="Q397" s="207"/>
      <c r="R397" s="208">
        <f>SUM(R398:R426)</f>
        <v>0.27493524999999996</v>
      </c>
      <c r="S397" s="207"/>
      <c r="T397" s="209">
        <f>SUM(T398:T426)</f>
        <v>0</v>
      </c>
      <c r="U397" s="12"/>
      <c r="V397" s="12"/>
      <c r="W397" s="12"/>
      <c r="X397" s="12"/>
      <c r="Y397" s="12"/>
      <c r="Z397" s="12"/>
      <c r="AA397" s="12"/>
      <c r="AB397" s="12"/>
      <c r="AC397" s="12"/>
      <c r="AD397" s="12"/>
      <c r="AE397" s="12"/>
      <c r="AR397" s="210" t="s">
        <v>81</v>
      </c>
      <c r="AT397" s="211" t="s">
        <v>71</v>
      </c>
      <c r="AU397" s="211" t="s">
        <v>79</v>
      </c>
      <c r="AY397" s="210" t="s">
        <v>295</v>
      </c>
      <c r="BK397" s="212">
        <f>SUM(BK398:BK426)</f>
        <v>0</v>
      </c>
    </row>
    <row r="398" s="2" customFormat="1" ht="24.15" customHeight="1">
      <c r="A398" s="40"/>
      <c r="B398" s="41"/>
      <c r="C398" s="215" t="s">
        <v>1488</v>
      </c>
      <c r="D398" s="215" t="s">
        <v>298</v>
      </c>
      <c r="E398" s="216" t="s">
        <v>1583</v>
      </c>
      <c r="F398" s="217" t="s">
        <v>1584</v>
      </c>
      <c r="G398" s="218" t="s">
        <v>301</v>
      </c>
      <c r="H398" s="219">
        <v>13.621</v>
      </c>
      <c r="I398" s="220"/>
      <c r="J398" s="221">
        <f>ROUND(I398*H398,2)</f>
        <v>0</v>
      </c>
      <c r="K398" s="217" t="s">
        <v>302</v>
      </c>
      <c r="L398" s="46"/>
      <c r="M398" s="222" t="s">
        <v>21</v>
      </c>
      <c r="N398" s="223" t="s">
        <v>43</v>
      </c>
      <c r="O398" s="86"/>
      <c r="P398" s="224">
        <f>O398*H398</f>
        <v>0</v>
      </c>
      <c r="Q398" s="224">
        <v>0.00029999999999999997</v>
      </c>
      <c r="R398" s="224">
        <f>Q398*H398</f>
        <v>0.0040863000000000002</v>
      </c>
      <c r="S398" s="224">
        <v>0</v>
      </c>
      <c r="T398" s="225">
        <f>S398*H398</f>
        <v>0</v>
      </c>
      <c r="U398" s="40"/>
      <c r="V398" s="40"/>
      <c r="W398" s="40"/>
      <c r="X398" s="40"/>
      <c r="Y398" s="40"/>
      <c r="Z398" s="40"/>
      <c r="AA398" s="40"/>
      <c r="AB398" s="40"/>
      <c r="AC398" s="40"/>
      <c r="AD398" s="40"/>
      <c r="AE398" s="40"/>
      <c r="AR398" s="226" t="s">
        <v>373</v>
      </c>
      <c r="AT398" s="226" t="s">
        <v>298</v>
      </c>
      <c r="AU398" s="226" t="s">
        <v>81</v>
      </c>
      <c r="AY398" s="19" t="s">
        <v>295</v>
      </c>
      <c r="BE398" s="227">
        <f>IF(N398="základní",J398,0)</f>
        <v>0</v>
      </c>
      <c r="BF398" s="227">
        <f>IF(N398="snížená",J398,0)</f>
        <v>0</v>
      </c>
      <c r="BG398" s="227">
        <f>IF(N398="zákl. přenesená",J398,0)</f>
        <v>0</v>
      </c>
      <c r="BH398" s="227">
        <f>IF(N398="sníž. přenesená",J398,0)</f>
        <v>0</v>
      </c>
      <c r="BI398" s="227">
        <f>IF(N398="nulová",J398,0)</f>
        <v>0</v>
      </c>
      <c r="BJ398" s="19" t="s">
        <v>79</v>
      </c>
      <c r="BK398" s="227">
        <f>ROUND(I398*H398,2)</f>
        <v>0</v>
      </c>
      <c r="BL398" s="19" t="s">
        <v>373</v>
      </c>
      <c r="BM398" s="226" t="s">
        <v>3008</v>
      </c>
    </row>
    <row r="399" s="2" customFormat="1">
      <c r="A399" s="40"/>
      <c r="B399" s="41"/>
      <c r="C399" s="42"/>
      <c r="D399" s="228" t="s">
        <v>305</v>
      </c>
      <c r="E399" s="42"/>
      <c r="F399" s="229" t="s">
        <v>1586</v>
      </c>
      <c r="G399" s="42"/>
      <c r="H399" s="42"/>
      <c r="I399" s="230"/>
      <c r="J399" s="42"/>
      <c r="K399" s="42"/>
      <c r="L399" s="46"/>
      <c r="M399" s="231"/>
      <c r="N399" s="232"/>
      <c r="O399" s="86"/>
      <c r="P399" s="86"/>
      <c r="Q399" s="86"/>
      <c r="R399" s="86"/>
      <c r="S399" s="86"/>
      <c r="T399" s="87"/>
      <c r="U399" s="40"/>
      <c r="V399" s="40"/>
      <c r="W399" s="40"/>
      <c r="X399" s="40"/>
      <c r="Y399" s="40"/>
      <c r="Z399" s="40"/>
      <c r="AA399" s="40"/>
      <c r="AB399" s="40"/>
      <c r="AC399" s="40"/>
      <c r="AD399" s="40"/>
      <c r="AE399" s="40"/>
      <c r="AT399" s="19" t="s">
        <v>305</v>
      </c>
      <c r="AU399" s="19" t="s">
        <v>81</v>
      </c>
    </row>
    <row r="400" s="13" customFormat="1">
      <c r="A400" s="13"/>
      <c r="B400" s="233"/>
      <c r="C400" s="234"/>
      <c r="D400" s="235" t="s">
        <v>307</v>
      </c>
      <c r="E400" s="236" t="s">
        <v>21</v>
      </c>
      <c r="F400" s="237" t="s">
        <v>2495</v>
      </c>
      <c r="G400" s="234"/>
      <c r="H400" s="236" t="s">
        <v>21</v>
      </c>
      <c r="I400" s="238"/>
      <c r="J400" s="234"/>
      <c r="K400" s="234"/>
      <c r="L400" s="239"/>
      <c r="M400" s="240"/>
      <c r="N400" s="241"/>
      <c r="O400" s="241"/>
      <c r="P400" s="241"/>
      <c r="Q400" s="241"/>
      <c r="R400" s="241"/>
      <c r="S400" s="241"/>
      <c r="T400" s="242"/>
      <c r="U400" s="13"/>
      <c r="V400" s="13"/>
      <c r="W400" s="13"/>
      <c r="X400" s="13"/>
      <c r="Y400" s="13"/>
      <c r="Z400" s="13"/>
      <c r="AA400" s="13"/>
      <c r="AB400" s="13"/>
      <c r="AC400" s="13"/>
      <c r="AD400" s="13"/>
      <c r="AE400" s="13"/>
      <c r="AT400" s="243" t="s">
        <v>307</v>
      </c>
      <c r="AU400" s="243" t="s">
        <v>81</v>
      </c>
      <c r="AV400" s="13" t="s">
        <v>79</v>
      </c>
      <c r="AW400" s="13" t="s">
        <v>33</v>
      </c>
      <c r="AX400" s="13" t="s">
        <v>72</v>
      </c>
      <c r="AY400" s="243" t="s">
        <v>295</v>
      </c>
    </row>
    <row r="401" s="14" customFormat="1">
      <c r="A401" s="14"/>
      <c r="B401" s="244"/>
      <c r="C401" s="245"/>
      <c r="D401" s="235" t="s">
        <v>307</v>
      </c>
      <c r="E401" s="246" t="s">
        <v>21</v>
      </c>
      <c r="F401" s="247" t="s">
        <v>2633</v>
      </c>
      <c r="G401" s="245"/>
      <c r="H401" s="248">
        <v>15</v>
      </c>
      <c r="I401" s="249"/>
      <c r="J401" s="245"/>
      <c r="K401" s="245"/>
      <c r="L401" s="250"/>
      <c r="M401" s="251"/>
      <c r="N401" s="252"/>
      <c r="O401" s="252"/>
      <c r="P401" s="252"/>
      <c r="Q401" s="252"/>
      <c r="R401" s="252"/>
      <c r="S401" s="252"/>
      <c r="T401" s="253"/>
      <c r="U401" s="14"/>
      <c r="V401" s="14"/>
      <c r="W401" s="14"/>
      <c r="X401" s="14"/>
      <c r="Y401" s="14"/>
      <c r="Z401" s="14"/>
      <c r="AA401" s="14"/>
      <c r="AB401" s="14"/>
      <c r="AC401" s="14"/>
      <c r="AD401" s="14"/>
      <c r="AE401" s="14"/>
      <c r="AT401" s="254" t="s">
        <v>307</v>
      </c>
      <c r="AU401" s="254" t="s">
        <v>81</v>
      </c>
      <c r="AV401" s="14" t="s">
        <v>81</v>
      </c>
      <c r="AW401" s="14" t="s">
        <v>33</v>
      </c>
      <c r="AX401" s="14" t="s">
        <v>72</v>
      </c>
      <c r="AY401" s="254" t="s">
        <v>295</v>
      </c>
    </row>
    <row r="402" s="14" customFormat="1">
      <c r="A402" s="14"/>
      <c r="B402" s="244"/>
      <c r="C402" s="245"/>
      <c r="D402" s="235" t="s">
        <v>307</v>
      </c>
      <c r="E402" s="246" t="s">
        <v>21</v>
      </c>
      <c r="F402" s="247" t="s">
        <v>2497</v>
      </c>
      <c r="G402" s="245"/>
      <c r="H402" s="248">
        <v>-1.379</v>
      </c>
      <c r="I402" s="249"/>
      <c r="J402" s="245"/>
      <c r="K402" s="245"/>
      <c r="L402" s="250"/>
      <c r="M402" s="251"/>
      <c r="N402" s="252"/>
      <c r="O402" s="252"/>
      <c r="P402" s="252"/>
      <c r="Q402" s="252"/>
      <c r="R402" s="252"/>
      <c r="S402" s="252"/>
      <c r="T402" s="253"/>
      <c r="U402" s="14"/>
      <c r="V402" s="14"/>
      <c r="W402" s="14"/>
      <c r="X402" s="14"/>
      <c r="Y402" s="14"/>
      <c r="Z402" s="14"/>
      <c r="AA402" s="14"/>
      <c r="AB402" s="14"/>
      <c r="AC402" s="14"/>
      <c r="AD402" s="14"/>
      <c r="AE402" s="14"/>
      <c r="AT402" s="254" t="s">
        <v>307</v>
      </c>
      <c r="AU402" s="254" t="s">
        <v>81</v>
      </c>
      <c r="AV402" s="14" t="s">
        <v>81</v>
      </c>
      <c r="AW402" s="14" t="s">
        <v>33</v>
      </c>
      <c r="AX402" s="14" t="s">
        <v>72</v>
      </c>
      <c r="AY402" s="254" t="s">
        <v>295</v>
      </c>
    </row>
    <row r="403" s="15" customFormat="1">
      <c r="A403" s="15"/>
      <c r="B403" s="255"/>
      <c r="C403" s="256"/>
      <c r="D403" s="235" t="s">
        <v>307</v>
      </c>
      <c r="E403" s="257" t="s">
        <v>21</v>
      </c>
      <c r="F403" s="258" t="s">
        <v>312</v>
      </c>
      <c r="G403" s="256"/>
      <c r="H403" s="259">
        <v>13.621</v>
      </c>
      <c r="I403" s="260"/>
      <c r="J403" s="256"/>
      <c r="K403" s="256"/>
      <c r="L403" s="261"/>
      <c r="M403" s="262"/>
      <c r="N403" s="263"/>
      <c r="O403" s="263"/>
      <c r="P403" s="263"/>
      <c r="Q403" s="263"/>
      <c r="R403" s="263"/>
      <c r="S403" s="263"/>
      <c r="T403" s="264"/>
      <c r="U403" s="15"/>
      <c r="V403" s="15"/>
      <c r="W403" s="15"/>
      <c r="X403" s="15"/>
      <c r="Y403" s="15"/>
      <c r="Z403" s="15"/>
      <c r="AA403" s="15"/>
      <c r="AB403" s="15"/>
      <c r="AC403" s="15"/>
      <c r="AD403" s="15"/>
      <c r="AE403" s="15"/>
      <c r="AT403" s="265" t="s">
        <v>307</v>
      </c>
      <c r="AU403" s="265" t="s">
        <v>81</v>
      </c>
      <c r="AV403" s="15" t="s">
        <v>303</v>
      </c>
      <c r="AW403" s="15" t="s">
        <v>33</v>
      </c>
      <c r="AX403" s="15" t="s">
        <v>79</v>
      </c>
      <c r="AY403" s="265" t="s">
        <v>295</v>
      </c>
    </row>
    <row r="404" s="2" customFormat="1" ht="24.15" customHeight="1">
      <c r="A404" s="40"/>
      <c r="B404" s="41"/>
      <c r="C404" s="215" t="s">
        <v>1491</v>
      </c>
      <c r="D404" s="215" t="s">
        <v>298</v>
      </c>
      <c r="E404" s="216" t="s">
        <v>1588</v>
      </c>
      <c r="F404" s="217" t="s">
        <v>1589</v>
      </c>
      <c r="G404" s="218" t="s">
        <v>301</v>
      </c>
      <c r="H404" s="219">
        <v>6.375</v>
      </c>
      <c r="I404" s="220"/>
      <c r="J404" s="221">
        <f>ROUND(I404*H404,2)</f>
        <v>0</v>
      </c>
      <c r="K404" s="217" t="s">
        <v>302</v>
      </c>
      <c r="L404" s="46"/>
      <c r="M404" s="222" t="s">
        <v>21</v>
      </c>
      <c r="N404" s="223" t="s">
        <v>43</v>
      </c>
      <c r="O404" s="86"/>
      <c r="P404" s="224">
        <f>O404*H404</f>
        <v>0</v>
      </c>
      <c r="Q404" s="224">
        <v>0.0015</v>
      </c>
      <c r="R404" s="224">
        <f>Q404*H404</f>
        <v>0.0095624999999999998</v>
      </c>
      <c r="S404" s="224">
        <v>0</v>
      </c>
      <c r="T404" s="225">
        <f>S404*H404</f>
        <v>0</v>
      </c>
      <c r="U404" s="40"/>
      <c r="V404" s="40"/>
      <c r="W404" s="40"/>
      <c r="X404" s="40"/>
      <c r="Y404" s="40"/>
      <c r="Z404" s="40"/>
      <c r="AA404" s="40"/>
      <c r="AB404" s="40"/>
      <c r="AC404" s="40"/>
      <c r="AD404" s="40"/>
      <c r="AE404" s="40"/>
      <c r="AR404" s="226" t="s">
        <v>373</v>
      </c>
      <c r="AT404" s="226" t="s">
        <v>298</v>
      </c>
      <c r="AU404" s="226" t="s">
        <v>81</v>
      </c>
      <c r="AY404" s="19" t="s">
        <v>295</v>
      </c>
      <c r="BE404" s="227">
        <f>IF(N404="základní",J404,0)</f>
        <v>0</v>
      </c>
      <c r="BF404" s="227">
        <f>IF(N404="snížená",J404,0)</f>
        <v>0</v>
      </c>
      <c r="BG404" s="227">
        <f>IF(N404="zákl. přenesená",J404,0)</f>
        <v>0</v>
      </c>
      <c r="BH404" s="227">
        <f>IF(N404="sníž. přenesená",J404,0)</f>
        <v>0</v>
      </c>
      <c r="BI404" s="227">
        <f>IF(N404="nulová",J404,0)</f>
        <v>0</v>
      </c>
      <c r="BJ404" s="19" t="s">
        <v>79</v>
      </c>
      <c r="BK404" s="227">
        <f>ROUND(I404*H404,2)</f>
        <v>0</v>
      </c>
      <c r="BL404" s="19" t="s">
        <v>373</v>
      </c>
      <c r="BM404" s="226" t="s">
        <v>3009</v>
      </c>
    </row>
    <row r="405" s="2" customFormat="1">
      <c r="A405" s="40"/>
      <c r="B405" s="41"/>
      <c r="C405" s="42"/>
      <c r="D405" s="228" t="s">
        <v>305</v>
      </c>
      <c r="E405" s="42"/>
      <c r="F405" s="229" t="s">
        <v>1591</v>
      </c>
      <c r="G405" s="42"/>
      <c r="H405" s="42"/>
      <c r="I405" s="230"/>
      <c r="J405" s="42"/>
      <c r="K405" s="42"/>
      <c r="L405" s="46"/>
      <c r="M405" s="231"/>
      <c r="N405" s="232"/>
      <c r="O405" s="86"/>
      <c r="P405" s="86"/>
      <c r="Q405" s="86"/>
      <c r="R405" s="86"/>
      <c r="S405" s="86"/>
      <c r="T405" s="87"/>
      <c r="U405" s="40"/>
      <c r="V405" s="40"/>
      <c r="W405" s="40"/>
      <c r="X405" s="40"/>
      <c r="Y405" s="40"/>
      <c r="Z405" s="40"/>
      <c r="AA405" s="40"/>
      <c r="AB405" s="40"/>
      <c r="AC405" s="40"/>
      <c r="AD405" s="40"/>
      <c r="AE405" s="40"/>
      <c r="AT405" s="19" t="s">
        <v>305</v>
      </c>
      <c r="AU405" s="19" t="s">
        <v>81</v>
      </c>
    </row>
    <row r="406" s="13" customFormat="1">
      <c r="A406" s="13"/>
      <c r="B406" s="233"/>
      <c r="C406" s="234"/>
      <c r="D406" s="235" t="s">
        <v>307</v>
      </c>
      <c r="E406" s="236" t="s">
        <v>21</v>
      </c>
      <c r="F406" s="237" t="s">
        <v>2495</v>
      </c>
      <c r="G406" s="234"/>
      <c r="H406" s="236" t="s">
        <v>21</v>
      </c>
      <c r="I406" s="238"/>
      <c r="J406" s="234"/>
      <c r="K406" s="234"/>
      <c r="L406" s="239"/>
      <c r="M406" s="240"/>
      <c r="N406" s="241"/>
      <c r="O406" s="241"/>
      <c r="P406" s="241"/>
      <c r="Q406" s="241"/>
      <c r="R406" s="241"/>
      <c r="S406" s="241"/>
      <c r="T406" s="242"/>
      <c r="U406" s="13"/>
      <c r="V406" s="13"/>
      <c r="W406" s="13"/>
      <c r="X406" s="13"/>
      <c r="Y406" s="13"/>
      <c r="Z406" s="13"/>
      <c r="AA406" s="13"/>
      <c r="AB406" s="13"/>
      <c r="AC406" s="13"/>
      <c r="AD406" s="13"/>
      <c r="AE406" s="13"/>
      <c r="AT406" s="243" t="s">
        <v>307</v>
      </c>
      <c r="AU406" s="243" t="s">
        <v>81</v>
      </c>
      <c r="AV406" s="13" t="s">
        <v>79</v>
      </c>
      <c r="AW406" s="13" t="s">
        <v>33</v>
      </c>
      <c r="AX406" s="13" t="s">
        <v>72</v>
      </c>
      <c r="AY406" s="243" t="s">
        <v>295</v>
      </c>
    </row>
    <row r="407" s="13" customFormat="1">
      <c r="A407" s="13"/>
      <c r="B407" s="233"/>
      <c r="C407" s="234"/>
      <c r="D407" s="235" t="s">
        <v>307</v>
      </c>
      <c r="E407" s="236" t="s">
        <v>21</v>
      </c>
      <c r="F407" s="237" t="s">
        <v>1592</v>
      </c>
      <c r="G407" s="234"/>
      <c r="H407" s="236" t="s">
        <v>21</v>
      </c>
      <c r="I407" s="238"/>
      <c r="J407" s="234"/>
      <c r="K407" s="234"/>
      <c r="L407" s="239"/>
      <c r="M407" s="240"/>
      <c r="N407" s="241"/>
      <c r="O407" s="241"/>
      <c r="P407" s="241"/>
      <c r="Q407" s="241"/>
      <c r="R407" s="241"/>
      <c r="S407" s="241"/>
      <c r="T407" s="242"/>
      <c r="U407" s="13"/>
      <c r="V407" s="13"/>
      <c r="W407" s="13"/>
      <c r="X407" s="13"/>
      <c r="Y407" s="13"/>
      <c r="Z407" s="13"/>
      <c r="AA407" s="13"/>
      <c r="AB407" s="13"/>
      <c r="AC407" s="13"/>
      <c r="AD407" s="13"/>
      <c r="AE407" s="13"/>
      <c r="AT407" s="243" t="s">
        <v>307</v>
      </c>
      <c r="AU407" s="243" t="s">
        <v>81</v>
      </c>
      <c r="AV407" s="13" t="s">
        <v>79</v>
      </c>
      <c r="AW407" s="13" t="s">
        <v>33</v>
      </c>
      <c r="AX407" s="13" t="s">
        <v>72</v>
      </c>
      <c r="AY407" s="243" t="s">
        <v>295</v>
      </c>
    </row>
    <row r="408" s="14" customFormat="1">
      <c r="A408" s="14"/>
      <c r="B408" s="244"/>
      <c r="C408" s="245"/>
      <c r="D408" s="235" t="s">
        <v>307</v>
      </c>
      <c r="E408" s="246" t="s">
        <v>21</v>
      </c>
      <c r="F408" s="247" t="s">
        <v>2635</v>
      </c>
      <c r="G408" s="245"/>
      <c r="H408" s="248">
        <v>1.2749999999999999</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307</v>
      </c>
      <c r="AU408" s="254" t="s">
        <v>81</v>
      </c>
      <c r="AV408" s="14" t="s">
        <v>81</v>
      </c>
      <c r="AW408" s="14" t="s">
        <v>33</v>
      </c>
      <c r="AX408" s="14" t="s">
        <v>72</v>
      </c>
      <c r="AY408" s="254" t="s">
        <v>295</v>
      </c>
    </row>
    <row r="409" s="13" customFormat="1">
      <c r="A409" s="13"/>
      <c r="B409" s="233"/>
      <c r="C409" s="234"/>
      <c r="D409" s="235" t="s">
        <v>307</v>
      </c>
      <c r="E409" s="236" t="s">
        <v>21</v>
      </c>
      <c r="F409" s="237" t="s">
        <v>1600</v>
      </c>
      <c r="G409" s="234"/>
      <c r="H409" s="236" t="s">
        <v>21</v>
      </c>
      <c r="I409" s="238"/>
      <c r="J409" s="234"/>
      <c r="K409" s="234"/>
      <c r="L409" s="239"/>
      <c r="M409" s="240"/>
      <c r="N409" s="241"/>
      <c r="O409" s="241"/>
      <c r="P409" s="241"/>
      <c r="Q409" s="241"/>
      <c r="R409" s="241"/>
      <c r="S409" s="241"/>
      <c r="T409" s="242"/>
      <c r="U409" s="13"/>
      <c r="V409" s="13"/>
      <c r="W409" s="13"/>
      <c r="X409" s="13"/>
      <c r="Y409" s="13"/>
      <c r="Z409" s="13"/>
      <c r="AA409" s="13"/>
      <c r="AB409" s="13"/>
      <c r="AC409" s="13"/>
      <c r="AD409" s="13"/>
      <c r="AE409" s="13"/>
      <c r="AT409" s="243" t="s">
        <v>307</v>
      </c>
      <c r="AU409" s="243" t="s">
        <v>81</v>
      </c>
      <c r="AV409" s="13" t="s">
        <v>79</v>
      </c>
      <c r="AW409" s="13" t="s">
        <v>33</v>
      </c>
      <c r="AX409" s="13" t="s">
        <v>72</v>
      </c>
      <c r="AY409" s="243" t="s">
        <v>295</v>
      </c>
    </row>
    <row r="410" s="14" customFormat="1">
      <c r="A410" s="14"/>
      <c r="B410" s="244"/>
      <c r="C410" s="245"/>
      <c r="D410" s="235" t="s">
        <v>307</v>
      </c>
      <c r="E410" s="246" t="s">
        <v>21</v>
      </c>
      <c r="F410" s="247" t="s">
        <v>2636</v>
      </c>
      <c r="G410" s="245"/>
      <c r="H410" s="248">
        <v>5.0999999999999996</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307</v>
      </c>
      <c r="AU410" s="254" t="s">
        <v>81</v>
      </c>
      <c r="AV410" s="14" t="s">
        <v>81</v>
      </c>
      <c r="AW410" s="14" t="s">
        <v>33</v>
      </c>
      <c r="AX410" s="14" t="s">
        <v>72</v>
      </c>
      <c r="AY410" s="254" t="s">
        <v>295</v>
      </c>
    </row>
    <row r="411" s="15" customFormat="1">
      <c r="A411" s="15"/>
      <c r="B411" s="255"/>
      <c r="C411" s="256"/>
      <c r="D411" s="235" t="s">
        <v>307</v>
      </c>
      <c r="E411" s="257" t="s">
        <v>21</v>
      </c>
      <c r="F411" s="258" t="s">
        <v>312</v>
      </c>
      <c r="G411" s="256"/>
      <c r="H411" s="259">
        <v>6.375</v>
      </c>
      <c r="I411" s="260"/>
      <c r="J411" s="256"/>
      <c r="K411" s="256"/>
      <c r="L411" s="261"/>
      <c r="M411" s="262"/>
      <c r="N411" s="263"/>
      <c r="O411" s="263"/>
      <c r="P411" s="263"/>
      <c r="Q411" s="263"/>
      <c r="R411" s="263"/>
      <c r="S411" s="263"/>
      <c r="T411" s="264"/>
      <c r="U411" s="15"/>
      <c r="V411" s="15"/>
      <c r="W411" s="15"/>
      <c r="X411" s="15"/>
      <c r="Y411" s="15"/>
      <c r="Z411" s="15"/>
      <c r="AA411" s="15"/>
      <c r="AB411" s="15"/>
      <c r="AC411" s="15"/>
      <c r="AD411" s="15"/>
      <c r="AE411" s="15"/>
      <c r="AT411" s="265" t="s">
        <v>307</v>
      </c>
      <c r="AU411" s="265" t="s">
        <v>81</v>
      </c>
      <c r="AV411" s="15" t="s">
        <v>303</v>
      </c>
      <c r="AW411" s="15" t="s">
        <v>33</v>
      </c>
      <c r="AX411" s="15" t="s">
        <v>79</v>
      </c>
      <c r="AY411" s="265" t="s">
        <v>295</v>
      </c>
    </row>
    <row r="412" s="2" customFormat="1" ht="37.8" customHeight="1">
      <c r="A412" s="40"/>
      <c r="B412" s="41"/>
      <c r="C412" s="215" t="s">
        <v>1495</v>
      </c>
      <c r="D412" s="215" t="s">
        <v>298</v>
      </c>
      <c r="E412" s="216" t="s">
        <v>1603</v>
      </c>
      <c r="F412" s="217" t="s">
        <v>1604</v>
      </c>
      <c r="G412" s="218" t="s">
        <v>301</v>
      </c>
      <c r="H412" s="219">
        <v>13.621</v>
      </c>
      <c r="I412" s="220"/>
      <c r="J412" s="221">
        <f>ROUND(I412*H412,2)</f>
        <v>0</v>
      </c>
      <c r="K412" s="217" t="s">
        <v>302</v>
      </c>
      <c r="L412" s="46"/>
      <c r="M412" s="222" t="s">
        <v>21</v>
      </c>
      <c r="N412" s="223" t="s">
        <v>43</v>
      </c>
      <c r="O412" s="86"/>
      <c r="P412" s="224">
        <f>O412*H412</f>
        <v>0</v>
      </c>
      <c r="Q412" s="224">
        <v>0.0060000000000000001</v>
      </c>
      <c r="R412" s="224">
        <f>Q412*H412</f>
        <v>0.081726000000000007</v>
      </c>
      <c r="S412" s="224">
        <v>0</v>
      </c>
      <c r="T412" s="225">
        <f>S412*H412</f>
        <v>0</v>
      </c>
      <c r="U412" s="40"/>
      <c r="V412" s="40"/>
      <c r="W412" s="40"/>
      <c r="X412" s="40"/>
      <c r="Y412" s="40"/>
      <c r="Z412" s="40"/>
      <c r="AA412" s="40"/>
      <c r="AB412" s="40"/>
      <c r="AC412" s="40"/>
      <c r="AD412" s="40"/>
      <c r="AE412" s="40"/>
      <c r="AR412" s="226" t="s">
        <v>373</v>
      </c>
      <c r="AT412" s="226" t="s">
        <v>298</v>
      </c>
      <c r="AU412" s="226" t="s">
        <v>81</v>
      </c>
      <c r="AY412" s="19" t="s">
        <v>295</v>
      </c>
      <c r="BE412" s="227">
        <f>IF(N412="základní",J412,0)</f>
        <v>0</v>
      </c>
      <c r="BF412" s="227">
        <f>IF(N412="snížená",J412,0)</f>
        <v>0</v>
      </c>
      <c r="BG412" s="227">
        <f>IF(N412="zákl. přenesená",J412,0)</f>
        <v>0</v>
      </c>
      <c r="BH412" s="227">
        <f>IF(N412="sníž. přenesená",J412,0)</f>
        <v>0</v>
      </c>
      <c r="BI412" s="227">
        <f>IF(N412="nulová",J412,0)</f>
        <v>0</v>
      </c>
      <c r="BJ412" s="19" t="s">
        <v>79</v>
      </c>
      <c r="BK412" s="227">
        <f>ROUND(I412*H412,2)</f>
        <v>0</v>
      </c>
      <c r="BL412" s="19" t="s">
        <v>373</v>
      </c>
      <c r="BM412" s="226" t="s">
        <v>3010</v>
      </c>
    </row>
    <row r="413" s="2" customFormat="1">
      <c r="A413" s="40"/>
      <c r="B413" s="41"/>
      <c r="C413" s="42"/>
      <c r="D413" s="228" t="s">
        <v>305</v>
      </c>
      <c r="E413" s="42"/>
      <c r="F413" s="229" t="s">
        <v>1606</v>
      </c>
      <c r="G413" s="42"/>
      <c r="H413" s="42"/>
      <c r="I413" s="230"/>
      <c r="J413" s="42"/>
      <c r="K413" s="42"/>
      <c r="L413" s="46"/>
      <c r="M413" s="231"/>
      <c r="N413" s="232"/>
      <c r="O413" s="86"/>
      <c r="P413" s="86"/>
      <c r="Q413" s="86"/>
      <c r="R413" s="86"/>
      <c r="S413" s="86"/>
      <c r="T413" s="87"/>
      <c r="U413" s="40"/>
      <c r="V413" s="40"/>
      <c r="W413" s="40"/>
      <c r="X413" s="40"/>
      <c r="Y413" s="40"/>
      <c r="Z413" s="40"/>
      <c r="AA413" s="40"/>
      <c r="AB413" s="40"/>
      <c r="AC413" s="40"/>
      <c r="AD413" s="40"/>
      <c r="AE413" s="40"/>
      <c r="AT413" s="19" t="s">
        <v>305</v>
      </c>
      <c r="AU413" s="19" t="s">
        <v>81</v>
      </c>
    </row>
    <row r="414" s="13" customFormat="1">
      <c r="A414" s="13"/>
      <c r="B414" s="233"/>
      <c r="C414" s="234"/>
      <c r="D414" s="235" t="s">
        <v>307</v>
      </c>
      <c r="E414" s="236" t="s">
        <v>21</v>
      </c>
      <c r="F414" s="237" t="s">
        <v>2495</v>
      </c>
      <c r="G414" s="234"/>
      <c r="H414" s="236" t="s">
        <v>21</v>
      </c>
      <c r="I414" s="238"/>
      <c r="J414" s="234"/>
      <c r="K414" s="234"/>
      <c r="L414" s="239"/>
      <c r="M414" s="240"/>
      <c r="N414" s="241"/>
      <c r="O414" s="241"/>
      <c r="P414" s="241"/>
      <c r="Q414" s="241"/>
      <c r="R414" s="241"/>
      <c r="S414" s="241"/>
      <c r="T414" s="242"/>
      <c r="U414" s="13"/>
      <c r="V414" s="13"/>
      <c r="W414" s="13"/>
      <c r="X414" s="13"/>
      <c r="Y414" s="13"/>
      <c r="Z414" s="13"/>
      <c r="AA414" s="13"/>
      <c r="AB414" s="13"/>
      <c r="AC414" s="13"/>
      <c r="AD414" s="13"/>
      <c r="AE414" s="13"/>
      <c r="AT414" s="243" t="s">
        <v>307</v>
      </c>
      <c r="AU414" s="243" t="s">
        <v>81</v>
      </c>
      <c r="AV414" s="13" t="s">
        <v>79</v>
      </c>
      <c r="AW414" s="13" t="s">
        <v>33</v>
      </c>
      <c r="AX414" s="13" t="s">
        <v>72</v>
      </c>
      <c r="AY414" s="243" t="s">
        <v>295</v>
      </c>
    </row>
    <row r="415" s="14" customFormat="1">
      <c r="A415" s="14"/>
      <c r="B415" s="244"/>
      <c r="C415" s="245"/>
      <c r="D415" s="235" t="s">
        <v>307</v>
      </c>
      <c r="E415" s="246" t="s">
        <v>21</v>
      </c>
      <c r="F415" s="247" t="s">
        <v>2633</v>
      </c>
      <c r="G415" s="245"/>
      <c r="H415" s="248">
        <v>15</v>
      </c>
      <c r="I415" s="249"/>
      <c r="J415" s="245"/>
      <c r="K415" s="245"/>
      <c r="L415" s="250"/>
      <c r="M415" s="251"/>
      <c r="N415" s="252"/>
      <c r="O415" s="252"/>
      <c r="P415" s="252"/>
      <c r="Q415" s="252"/>
      <c r="R415" s="252"/>
      <c r="S415" s="252"/>
      <c r="T415" s="253"/>
      <c r="U415" s="14"/>
      <c r="V415" s="14"/>
      <c r="W415" s="14"/>
      <c r="X415" s="14"/>
      <c r="Y415" s="14"/>
      <c r="Z415" s="14"/>
      <c r="AA415" s="14"/>
      <c r="AB415" s="14"/>
      <c r="AC415" s="14"/>
      <c r="AD415" s="14"/>
      <c r="AE415" s="14"/>
      <c r="AT415" s="254" t="s">
        <v>307</v>
      </c>
      <c r="AU415" s="254" t="s">
        <v>81</v>
      </c>
      <c r="AV415" s="14" t="s">
        <v>81</v>
      </c>
      <c r="AW415" s="14" t="s">
        <v>33</v>
      </c>
      <c r="AX415" s="14" t="s">
        <v>72</v>
      </c>
      <c r="AY415" s="254" t="s">
        <v>295</v>
      </c>
    </row>
    <row r="416" s="14" customFormat="1">
      <c r="A416" s="14"/>
      <c r="B416" s="244"/>
      <c r="C416" s="245"/>
      <c r="D416" s="235" t="s">
        <v>307</v>
      </c>
      <c r="E416" s="246" t="s">
        <v>21</v>
      </c>
      <c r="F416" s="247" t="s">
        <v>2497</v>
      </c>
      <c r="G416" s="245"/>
      <c r="H416" s="248">
        <v>-1.379</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307</v>
      </c>
      <c r="AU416" s="254" t="s">
        <v>81</v>
      </c>
      <c r="AV416" s="14" t="s">
        <v>81</v>
      </c>
      <c r="AW416" s="14" t="s">
        <v>33</v>
      </c>
      <c r="AX416" s="14" t="s">
        <v>72</v>
      </c>
      <c r="AY416" s="254" t="s">
        <v>295</v>
      </c>
    </row>
    <row r="417" s="15" customFormat="1">
      <c r="A417" s="15"/>
      <c r="B417" s="255"/>
      <c r="C417" s="256"/>
      <c r="D417" s="235" t="s">
        <v>307</v>
      </c>
      <c r="E417" s="257" t="s">
        <v>21</v>
      </c>
      <c r="F417" s="258" t="s">
        <v>312</v>
      </c>
      <c r="G417" s="256"/>
      <c r="H417" s="259">
        <v>13.621</v>
      </c>
      <c r="I417" s="260"/>
      <c r="J417" s="256"/>
      <c r="K417" s="256"/>
      <c r="L417" s="261"/>
      <c r="M417" s="262"/>
      <c r="N417" s="263"/>
      <c r="O417" s="263"/>
      <c r="P417" s="263"/>
      <c r="Q417" s="263"/>
      <c r="R417" s="263"/>
      <c r="S417" s="263"/>
      <c r="T417" s="264"/>
      <c r="U417" s="15"/>
      <c r="V417" s="15"/>
      <c r="W417" s="15"/>
      <c r="X417" s="15"/>
      <c r="Y417" s="15"/>
      <c r="Z417" s="15"/>
      <c r="AA417" s="15"/>
      <c r="AB417" s="15"/>
      <c r="AC417" s="15"/>
      <c r="AD417" s="15"/>
      <c r="AE417" s="15"/>
      <c r="AT417" s="265" t="s">
        <v>307</v>
      </c>
      <c r="AU417" s="265" t="s">
        <v>81</v>
      </c>
      <c r="AV417" s="15" t="s">
        <v>303</v>
      </c>
      <c r="AW417" s="15" t="s">
        <v>33</v>
      </c>
      <c r="AX417" s="15" t="s">
        <v>79</v>
      </c>
      <c r="AY417" s="265" t="s">
        <v>295</v>
      </c>
    </row>
    <row r="418" s="2" customFormat="1" ht="16.5" customHeight="1">
      <c r="A418" s="40"/>
      <c r="B418" s="41"/>
      <c r="C418" s="286" t="s">
        <v>1499</v>
      </c>
      <c r="D418" s="286" t="s">
        <v>947</v>
      </c>
      <c r="E418" s="287" t="s">
        <v>1614</v>
      </c>
      <c r="F418" s="288" t="s">
        <v>1615</v>
      </c>
      <c r="G418" s="289" t="s">
        <v>301</v>
      </c>
      <c r="H418" s="290">
        <v>14.983000000000001</v>
      </c>
      <c r="I418" s="291"/>
      <c r="J418" s="292">
        <f>ROUND(I418*H418,2)</f>
        <v>0</v>
      </c>
      <c r="K418" s="288" t="s">
        <v>302</v>
      </c>
      <c r="L418" s="293"/>
      <c r="M418" s="294" t="s">
        <v>21</v>
      </c>
      <c r="N418" s="295" t="s">
        <v>43</v>
      </c>
      <c r="O418" s="86"/>
      <c r="P418" s="224">
        <f>O418*H418</f>
        <v>0</v>
      </c>
      <c r="Q418" s="224">
        <v>0.0118</v>
      </c>
      <c r="R418" s="224">
        <f>Q418*H418</f>
        <v>0.1767994</v>
      </c>
      <c r="S418" s="224">
        <v>0</v>
      </c>
      <c r="T418" s="225">
        <f>S418*H418</f>
        <v>0</v>
      </c>
      <c r="U418" s="40"/>
      <c r="V418" s="40"/>
      <c r="W418" s="40"/>
      <c r="X418" s="40"/>
      <c r="Y418" s="40"/>
      <c r="Z418" s="40"/>
      <c r="AA418" s="40"/>
      <c r="AB418" s="40"/>
      <c r="AC418" s="40"/>
      <c r="AD418" s="40"/>
      <c r="AE418" s="40"/>
      <c r="AR418" s="226" t="s">
        <v>997</v>
      </c>
      <c r="AT418" s="226" t="s">
        <v>947</v>
      </c>
      <c r="AU418" s="226" t="s">
        <v>81</v>
      </c>
      <c r="AY418" s="19" t="s">
        <v>295</v>
      </c>
      <c r="BE418" s="227">
        <f>IF(N418="základní",J418,0)</f>
        <v>0</v>
      </c>
      <c r="BF418" s="227">
        <f>IF(N418="snížená",J418,0)</f>
        <v>0</v>
      </c>
      <c r="BG418" s="227">
        <f>IF(N418="zákl. přenesená",J418,0)</f>
        <v>0</v>
      </c>
      <c r="BH418" s="227">
        <f>IF(N418="sníž. přenesená",J418,0)</f>
        <v>0</v>
      </c>
      <c r="BI418" s="227">
        <f>IF(N418="nulová",J418,0)</f>
        <v>0</v>
      </c>
      <c r="BJ418" s="19" t="s">
        <v>79</v>
      </c>
      <c r="BK418" s="227">
        <f>ROUND(I418*H418,2)</f>
        <v>0</v>
      </c>
      <c r="BL418" s="19" t="s">
        <v>373</v>
      </c>
      <c r="BM418" s="226" t="s">
        <v>3011</v>
      </c>
    </row>
    <row r="419" s="14" customFormat="1">
      <c r="A419" s="14"/>
      <c r="B419" s="244"/>
      <c r="C419" s="245"/>
      <c r="D419" s="235" t="s">
        <v>307</v>
      </c>
      <c r="E419" s="245"/>
      <c r="F419" s="247" t="s">
        <v>2639</v>
      </c>
      <c r="G419" s="245"/>
      <c r="H419" s="248">
        <v>14.983000000000001</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307</v>
      </c>
      <c r="AU419" s="254" t="s">
        <v>81</v>
      </c>
      <c r="AV419" s="14" t="s">
        <v>81</v>
      </c>
      <c r="AW419" s="14" t="s">
        <v>4</v>
      </c>
      <c r="AX419" s="14" t="s">
        <v>79</v>
      </c>
      <c r="AY419" s="254" t="s">
        <v>295</v>
      </c>
    </row>
    <row r="420" s="2" customFormat="1" ht="24.15" customHeight="1">
      <c r="A420" s="40"/>
      <c r="B420" s="41"/>
      <c r="C420" s="215" t="s">
        <v>1501</v>
      </c>
      <c r="D420" s="215" t="s">
        <v>298</v>
      </c>
      <c r="E420" s="216" t="s">
        <v>1619</v>
      </c>
      <c r="F420" s="217" t="s">
        <v>1620</v>
      </c>
      <c r="G420" s="218" t="s">
        <v>328</v>
      </c>
      <c r="H420" s="219">
        <v>8</v>
      </c>
      <c r="I420" s="220"/>
      <c r="J420" s="221">
        <f>ROUND(I420*H420,2)</f>
        <v>0</v>
      </c>
      <c r="K420" s="217" t="s">
        <v>523</v>
      </c>
      <c r="L420" s="46"/>
      <c r="M420" s="222" t="s">
        <v>21</v>
      </c>
      <c r="N420" s="223" t="s">
        <v>43</v>
      </c>
      <c r="O420" s="86"/>
      <c r="P420" s="224">
        <f>O420*H420</f>
        <v>0</v>
      </c>
      <c r="Q420" s="224">
        <v>0.00025999999999999998</v>
      </c>
      <c r="R420" s="224">
        <f>Q420*H420</f>
        <v>0.0020799999999999998</v>
      </c>
      <c r="S420" s="224">
        <v>0</v>
      </c>
      <c r="T420" s="225">
        <f>S420*H420</f>
        <v>0</v>
      </c>
      <c r="U420" s="40"/>
      <c r="V420" s="40"/>
      <c r="W420" s="40"/>
      <c r="X420" s="40"/>
      <c r="Y420" s="40"/>
      <c r="Z420" s="40"/>
      <c r="AA420" s="40"/>
      <c r="AB420" s="40"/>
      <c r="AC420" s="40"/>
      <c r="AD420" s="40"/>
      <c r="AE420" s="40"/>
      <c r="AR420" s="226" t="s">
        <v>373</v>
      </c>
      <c r="AT420" s="226" t="s">
        <v>298</v>
      </c>
      <c r="AU420" s="226" t="s">
        <v>81</v>
      </c>
      <c r="AY420" s="19" t="s">
        <v>295</v>
      </c>
      <c r="BE420" s="227">
        <f>IF(N420="základní",J420,0)</f>
        <v>0</v>
      </c>
      <c r="BF420" s="227">
        <f>IF(N420="snížená",J420,0)</f>
        <v>0</v>
      </c>
      <c r="BG420" s="227">
        <f>IF(N420="zákl. přenesená",J420,0)</f>
        <v>0</v>
      </c>
      <c r="BH420" s="227">
        <f>IF(N420="sníž. přenesená",J420,0)</f>
        <v>0</v>
      </c>
      <c r="BI420" s="227">
        <f>IF(N420="nulová",J420,0)</f>
        <v>0</v>
      </c>
      <c r="BJ420" s="19" t="s">
        <v>79</v>
      </c>
      <c r="BK420" s="227">
        <f>ROUND(I420*H420,2)</f>
        <v>0</v>
      </c>
      <c r="BL420" s="19" t="s">
        <v>373</v>
      </c>
      <c r="BM420" s="226" t="s">
        <v>3012</v>
      </c>
    </row>
    <row r="421" s="2" customFormat="1" ht="24.15" customHeight="1">
      <c r="A421" s="40"/>
      <c r="B421" s="41"/>
      <c r="C421" s="215" t="s">
        <v>1506</v>
      </c>
      <c r="D421" s="215" t="s">
        <v>298</v>
      </c>
      <c r="E421" s="216" t="s">
        <v>1623</v>
      </c>
      <c r="F421" s="217" t="s">
        <v>1624</v>
      </c>
      <c r="G421" s="218" t="s">
        <v>301</v>
      </c>
      <c r="H421" s="219">
        <v>13.621</v>
      </c>
      <c r="I421" s="220"/>
      <c r="J421" s="221">
        <f>ROUND(I421*H421,2)</f>
        <v>0</v>
      </c>
      <c r="K421" s="217" t="s">
        <v>302</v>
      </c>
      <c r="L421" s="46"/>
      <c r="M421" s="222" t="s">
        <v>21</v>
      </c>
      <c r="N421" s="223" t="s">
        <v>43</v>
      </c>
      <c r="O421" s="86"/>
      <c r="P421" s="224">
        <f>O421*H421</f>
        <v>0</v>
      </c>
      <c r="Q421" s="224">
        <v>5.0000000000000002E-05</v>
      </c>
      <c r="R421" s="224">
        <f>Q421*H421</f>
        <v>0.0006810500000000001</v>
      </c>
      <c r="S421" s="224">
        <v>0</v>
      </c>
      <c r="T421" s="225">
        <f>S421*H421</f>
        <v>0</v>
      </c>
      <c r="U421" s="40"/>
      <c r="V421" s="40"/>
      <c r="W421" s="40"/>
      <c r="X421" s="40"/>
      <c r="Y421" s="40"/>
      <c r="Z421" s="40"/>
      <c r="AA421" s="40"/>
      <c r="AB421" s="40"/>
      <c r="AC421" s="40"/>
      <c r="AD421" s="40"/>
      <c r="AE421" s="40"/>
      <c r="AR421" s="226" t="s">
        <v>373</v>
      </c>
      <c r="AT421" s="226" t="s">
        <v>298</v>
      </c>
      <c r="AU421" s="226" t="s">
        <v>81</v>
      </c>
      <c r="AY421" s="19" t="s">
        <v>295</v>
      </c>
      <c r="BE421" s="227">
        <f>IF(N421="základní",J421,0)</f>
        <v>0</v>
      </c>
      <c r="BF421" s="227">
        <f>IF(N421="snížená",J421,0)</f>
        <v>0</v>
      </c>
      <c r="BG421" s="227">
        <f>IF(N421="zákl. přenesená",J421,0)</f>
        <v>0</v>
      </c>
      <c r="BH421" s="227">
        <f>IF(N421="sníž. přenesená",J421,0)</f>
        <v>0</v>
      </c>
      <c r="BI421" s="227">
        <f>IF(N421="nulová",J421,0)</f>
        <v>0</v>
      </c>
      <c r="BJ421" s="19" t="s">
        <v>79</v>
      </c>
      <c r="BK421" s="227">
        <f>ROUND(I421*H421,2)</f>
        <v>0</v>
      </c>
      <c r="BL421" s="19" t="s">
        <v>373</v>
      </c>
      <c r="BM421" s="226" t="s">
        <v>3013</v>
      </c>
    </row>
    <row r="422" s="2" customFormat="1">
      <c r="A422" s="40"/>
      <c r="B422" s="41"/>
      <c r="C422" s="42"/>
      <c r="D422" s="228" t="s">
        <v>305</v>
      </c>
      <c r="E422" s="42"/>
      <c r="F422" s="229" t="s">
        <v>1626</v>
      </c>
      <c r="G422" s="42"/>
      <c r="H422" s="42"/>
      <c r="I422" s="230"/>
      <c r="J422" s="42"/>
      <c r="K422" s="42"/>
      <c r="L422" s="46"/>
      <c r="M422" s="231"/>
      <c r="N422" s="232"/>
      <c r="O422" s="86"/>
      <c r="P422" s="86"/>
      <c r="Q422" s="86"/>
      <c r="R422" s="86"/>
      <c r="S422" s="86"/>
      <c r="T422" s="87"/>
      <c r="U422" s="40"/>
      <c r="V422" s="40"/>
      <c r="W422" s="40"/>
      <c r="X422" s="40"/>
      <c r="Y422" s="40"/>
      <c r="Z422" s="40"/>
      <c r="AA422" s="40"/>
      <c r="AB422" s="40"/>
      <c r="AC422" s="40"/>
      <c r="AD422" s="40"/>
      <c r="AE422" s="40"/>
      <c r="AT422" s="19" t="s">
        <v>305</v>
      </c>
      <c r="AU422" s="19" t="s">
        <v>81</v>
      </c>
    </row>
    <row r="423" s="14" customFormat="1">
      <c r="A423" s="14"/>
      <c r="B423" s="244"/>
      <c r="C423" s="245"/>
      <c r="D423" s="235" t="s">
        <v>307</v>
      </c>
      <c r="E423" s="246" t="s">
        <v>21</v>
      </c>
      <c r="F423" s="247" t="s">
        <v>2642</v>
      </c>
      <c r="G423" s="245"/>
      <c r="H423" s="248">
        <v>13.621</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307</v>
      </c>
      <c r="AU423" s="254" t="s">
        <v>81</v>
      </c>
      <c r="AV423" s="14" t="s">
        <v>81</v>
      </c>
      <c r="AW423" s="14" t="s">
        <v>33</v>
      </c>
      <c r="AX423" s="14" t="s">
        <v>72</v>
      </c>
      <c r="AY423" s="254" t="s">
        <v>295</v>
      </c>
    </row>
    <row r="424" s="15" customFormat="1">
      <c r="A424" s="15"/>
      <c r="B424" s="255"/>
      <c r="C424" s="256"/>
      <c r="D424" s="235" t="s">
        <v>307</v>
      </c>
      <c r="E424" s="257" t="s">
        <v>21</v>
      </c>
      <c r="F424" s="258" t="s">
        <v>312</v>
      </c>
      <c r="G424" s="256"/>
      <c r="H424" s="259">
        <v>13.621</v>
      </c>
      <c r="I424" s="260"/>
      <c r="J424" s="256"/>
      <c r="K424" s="256"/>
      <c r="L424" s="261"/>
      <c r="M424" s="262"/>
      <c r="N424" s="263"/>
      <c r="O424" s="263"/>
      <c r="P424" s="263"/>
      <c r="Q424" s="263"/>
      <c r="R424" s="263"/>
      <c r="S424" s="263"/>
      <c r="T424" s="264"/>
      <c r="U424" s="15"/>
      <c r="V424" s="15"/>
      <c r="W424" s="15"/>
      <c r="X424" s="15"/>
      <c r="Y424" s="15"/>
      <c r="Z424" s="15"/>
      <c r="AA424" s="15"/>
      <c r="AB424" s="15"/>
      <c r="AC424" s="15"/>
      <c r="AD424" s="15"/>
      <c r="AE424" s="15"/>
      <c r="AT424" s="265" t="s">
        <v>307</v>
      </c>
      <c r="AU424" s="265" t="s">
        <v>81</v>
      </c>
      <c r="AV424" s="15" t="s">
        <v>303</v>
      </c>
      <c r="AW424" s="15" t="s">
        <v>33</v>
      </c>
      <c r="AX424" s="15" t="s">
        <v>79</v>
      </c>
      <c r="AY424" s="265" t="s">
        <v>295</v>
      </c>
    </row>
    <row r="425" s="2" customFormat="1" ht="49.05" customHeight="1">
      <c r="A425" s="40"/>
      <c r="B425" s="41"/>
      <c r="C425" s="215" t="s">
        <v>1511</v>
      </c>
      <c r="D425" s="215" t="s">
        <v>298</v>
      </c>
      <c r="E425" s="216" t="s">
        <v>1628</v>
      </c>
      <c r="F425" s="217" t="s">
        <v>1629</v>
      </c>
      <c r="G425" s="218" t="s">
        <v>348</v>
      </c>
      <c r="H425" s="219">
        <v>0.27500000000000002</v>
      </c>
      <c r="I425" s="220"/>
      <c r="J425" s="221">
        <f>ROUND(I425*H425,2)</f>
        <v>0</v>
      </c>
      <c r="K425" s="217" t="s">
        <v>302</v>
      </c>
      <c r="L425" s="46"/>
      <c r="M425" s="222" t="s">
        <v>21</v>
      </c>
      <c r="N425" s="223" t="s">
        <v>43</v>
      </c>
      <c r="O425" s="86"/>
      <c r="P425" s="224">
        <f>O425*H425</f>
        <v>0</v>
      </c>
      <c r="Q425" s="224">
        <v>0</v>
      </c>
      <c r="R425" s="224">
        <f>Q425*H425</f>
        <v>0</v>
      </c>
      <c r="S425" s="224">
        <v>0</v>
      </c>
      <c r="T425" s="225">
        <f>S425*H425</f>
        <v>0</v>
      </c>
      <c r="U425" s="40"/>
      <c r="V425" s="40"/>
      <c r="W425" s="40"/>
      <c r="X425" s="40"/>
      <c r="Y425" s="40"/>
      <c r="Z425" s="40"/>
      <c r="AA425" s="40"/>
      <c r="AB425" s="40"/>
      <c r="AC425" s="40"/>
      <c r="AD425" s="40"/>
      <c r="AE425" s="40"/>
      <c r="AR425" s="226" t="s">
        <v>373</v>
      </c>
      <c r="AT425" s="226" t="s">
        <v>298</v>
      </c>
      <c r="AU425" s="226" t="s">
        <v>81</v>
      </c>
      <c r="AY425" s="19" t="s">
        <v>295</v>
      </c>
      <c r="BE425" s="227">
        <f>IF(N425="základní",J425,0)</f>
        <v>0</v>
      </c>
      <c r="BF425" s="227">
        <f>IF(N425="snížená",J425,0)</f>
        <v>0</v>
      </c>
      <c r="BG425" s="227">
        <f>IF(N425="zákl. přenesená",J425,0)</f>
        <v>0</v>
      </c>
      <c r="BH425" s="227">
        <f>IF(N425="sníž. přenesená",J425,0)</f>
        <v>0</v>
      </c>
      <c r="BI425" s="227">
        <f>IF(N425="nulová",J425,0)</f>
        <v>0</v>
      </c>
      <c r="BJ425" s="19" t="s">
        <v>79</v>
      </c>
      <c r="BK425" s="227">
        <f>ROUND(I425*H425,2)</f>
        <v>0</v>
      </c>
      <c r="BL425" s="19" t="s">
        <v>373</v>
      </c>
      <c r="BM425" s="226" t="s">
        <v>3014</v>
      </c>
    </row>
    <row r="426" s="2" customFormat="1">
      <c r="A426" s="40"/>
      <c r="B426" s="41"/>
      <c r="C426" s="42"/>
      <c r="D426" s="228" t="s">
        <v>305</v>
      </c>
      <c r="E426" s="42"/>
      <c r="F426" s="229" t="s">
        <v>1631</v>
      </c>
      <c r="G426" s="42"/>
      <c r="H426" s="42"/>
      <c r="I426" s="230"/>
      <c r="J426" s="42"/>
      <c r="K426" s="42"/>
      <c r="L426" s="46"/>
      <c r="M426" s="231"/>
      <c r="N426" s="232"/>
      <c r="O426" s="86"/>
      <c r="P426" s="86"/>
      <c r="Q426" s="86"/>
      <c r="R426" s="86"/>
      <c r="S426" s="86"/>
      <c r="T426" s="87"/>
      <c r="U426" s="40"/>
      <c r="V426" s="40"/>
      <c r="W426" s="40"/>
      <c r="X426" s="40"/>
      <c r="Y426" s="40"/>
      <c r="Z426" s="40"/>
      <c r="AA426" s="40"/>
      <c r="AB426" s="40"/>
      <c r="AC426" s="40"/>
      <c r="AD426" s="40"/>
      <c r="AE426" s="40"/>
      <c r="AT426" s="19" t="s">
        <v>305</v>
      </c>
      <c r="AU426" s="19" t="s">
        <v>81</v>
      </c>
    </row>
    <row r="427" s="12" customFormat="1" ht="22.8" customHeight="1">
      <c r="A427" s="12"/>
      <c r="B427" s="199"/>
      <c r="C427" s="200"/>
      <c r="D427" s="201" t="s">
        <v>71</v>
      </c>
      <c r="E427" s="213" t="s">
        <v>1632</v>
      </c>
      <c r="F427" s="213" t="s">
        <v>1633</v>
      </c>
      <c r="G427" s="200"/>
      <c r="H427" s="200"/>
      <c r="I427" s="203"/>
      <c r="J427" s="214">
        <f>BK427</f>
        <v>0</v>
      </c>
      <c r="K427" s="200"/>
      <c r="L427" s="205"/>
      <c r="M427" s="206"/>
      <c r="N427" s="207"/>
      <c r="O427" s="207"/>
      <c r="P427" s="208">
        <f>P428</f>
        <v>0</v>
      </c>
      <c r="Q427" s="207"/>
      <c r="R427" s="208">
        <f>R428</f>
        <v>0</v>
      </c>
      <c r="S427" s="207"/>
      <c r="T427" s="209">
        <f>T428</f>
        <v>0</v>
      </c>
      <c r="U427" s="12"/>
      <c r="V427" s="12"/>
      <c r="W427" s="12"/>
      <c r="X427" s="12"/>
      <c r="Y427" s="12"/>
      <c r="Z427" s="12"/>
      <c r="AA427" s="12"/>
      <c r="AB427" s="12"/>
      <c r="AC427" s="12"/>
      <c r="AD427" s="12"/>
      <c r="AE427" s="12"/>
      <c r="AR427" s="210" t="s">
        <v>81</v>
      </c>
      <c r="AT427" s="211" t="s">
        <v>71</v>
      </c>
      <c r="AU427" s="211" t="s">
        <v>79</v>
      </c>
      <c r="AY427" s="210" t="s">
        <v>295</v>
      </c>
      <c r="BK427" s="212">
        <f>BK428</f>
        <v>0</v>
      </c>
    </row>
    <row r="428" s="2" customFormat="1" ht="16.5" customHeight="1">
      <c r="A428" s="40"/>
      <c r="B428" s="41"/>
      <c r="C428" s="215" t="s">
        <v>1516</v>
      </c>
      <c r="D428" s="215" t="s">
        <v>298</v>
      </c>
      <c r="E428" s="216" t="s">
        <v>1635</v>
      </c>
      <c r="F428" s="217" t="s">
        <v>1636</v>
      </c>
      <c r="G428" s="218" t="s">
        <v>459</v>
      </c>
      <c r="H428" s="219">
        <v>3</v>
      </c>
      <c r="I428" s="220"/>
      <c r="J428" s="221">
        <f>ROUND(I428*H428,2)</f>
        <v>0</v>
      </c>
      <c r="K428" s="217" t="s">
        <v>523</v>
      </c>
      <c r="L428" s="46"/>
      <c r="M428" s="222" t="s">
        <v>21</v>
      </c>
      <c r="N428" s="223" t="s">
        <v>43</v>
      </c>
      <c r="O428" s="86"/>
      <c r="P428" s="224">
        <f>O428*H428</f>
        <v>0</v>
      </c>
      <c r="Q428" s="224">
        <v>0</v>
      </c>
      <c r="R428" s="224">
        <f>Q428*H428</f>
        <v>0</v>
      </c>
      <c r="S428" s="224">
        <v>0</v>
      </c>
      <c r="T428" s="225">
        <f>S428*H428</f>
        <v>0</v>
      </c>
      <c r="U428" s="40"/>
      <c r="V428" s="40"/>
      <c r="W428" s="40"/>
      <c r="X428" s="40"/>
      <c r="Y428" s="40"/>
      <c r="Z428" s="40"/>
      <c r="AA428" s="40"/>
      <c r="AB428" s="40"/>
      <c r="AC428" s="40"/>
      <c r="AD428" s="40"/>
      <c r="AE428" s="40"/>
      <c r="AR428" s="226" t="s">
        <v>373</v>
      </c>
      <c r="AT428" s="226" t="s">
        <v>298</v>
      </c>
      <c r="AU428" s="226" t="s">
        <v>81</v>
      </c>
      <c r="AY428" s="19" t="s">
        <v>295</v>
      </c>
      <c r="BE428" s="227">
        <f>IF(N428="základní",J428,0)</f>
        <v>0</v>
      </c>
      <c r="BF428" s="227">
        <f>IF(N428="snížená",J428,0)</f>
        <v>0</v>
      </c>
      <c r="BG428" s="227">
        <f>IF(N428="zákl. přenesená",J428,0)</f>
        <v>0</v>
      </c>
      <c r="BH428" s="227">
        <f>IF(N428="sníž. přenesená",J428,0)</f>
        <v>0</v>
      </c>
      <c r="BI428" s="227">
        <f>IF(N428="nulová",J428,0)</f>
        <v>0</v>
      </c>
      <c r="BJ428" s="19" t="s">
        <v>79</v>
      </c>
      <c r="BK428" s="227">
        <f>ROUND(I428*H428,2)</f>
        <v>0</v>
      </c>
      <c r="BL428" s="19" t="s">
        <v>373</v>
      </c>
      <c r="BM428" s="226" t="s">
        <v>3015</v>
      </c>
    </row>
    <row r="429" s="12" customFormat="1" ht="22.8" customHeight="1">
      <c r="A429" s="12"/>
      <c r="B429" s="199"/>
      <c r="C429" s="200"/>
      <c r="D429" s="201" t="s">
        <v>71</v>
      </c>
      <c r="E429" s="213" t="s">
        <v>1159</v>
      </c>
      <c r="F429" s="213" t="s">
        <v>1160</v>
      </c>
      <c r="G429" s="200"/>
      <c r="H429" s="200"/>
      <c r="I429" s="203"/>
      <c r="J429" s="214">
        <f>BK429</f>
        <v>0</v>
      </c>
      <c r="K429" s="200"/>
      <c r="L429" s="205"/>
      <c r="M429" s="206"/>
      <c r="N429" s="207"/>
      <c r="O429" s="207"/>
      <c r="P429" s="208">
        <f>SUM(P430:P494)</f>
        <v>0</v>
      </c>
      <c r="Q429" s="207"/>
      <c r="R429" s="208">
        <f>SUM(R430:R494)</f>
        <v>0.071675850000000013</v>
      </c>
      <c r="S429" s="207"/>
      <c r="T429" s="209">
        <f>SUM(T430:T494)</f>
        <v>0.01535269</v>
      </c>
      <c r="U429" s="12"/>
      <c r="V429" s="12"/>
      <c r="W429" s="12"/>
      <c r="X429" s="12"/>
      <c r="Y429" s="12"/>
      <c r="Z429" s="12"/>
      <c r="AA429" s="12"/>
      <c r="AB429" s="12"/>
      <c r="AC429" s="12"/>
      <c r="AD429" s="12"/>
      <c r="AE429" s="12"/>
      <c r="AR429" s="210" t="s">
        <v>81</v>
      </c>
      <c r="AT429" s="211" t="s">
        <v>71</v>
      </c>
      <c r="AU429" s="211" t="s">
        <v>79</v>
      </c>
      <c r="AY429" s="210" t="s">
        <v>295</v>
      </c>
      <c r="BK429" s="212">
        <f>SUM(BK430:BK494)</f>
        <v>0</v>
      </c>
    </row>
    <row r="430" s="2" customFormat="1" ht="24.15" customHeight="1">
      <c r="A430" s="40"/>
      <c r="B430" s="41"/>
      <c r="C430" s="215" t="s">
        <v>1521</v>
      </c>
      <c r="D430" s="215" t="s">
        <v>298</v>
      </c>
      <c r="E430" s="216" t="s">
        <v>1639</v>
      </c>
      <c r="F430" s="217" t="s">
        <v>1640</v>
      </c>
      <c r="G430" s="218" t="s">
        <v>301</v>
      </c>
      <c r="H430" s="219">
        <v>23.385999999999999</v>
      </c>
      <c r="I430" s="220"/>
      <c r="J430" s="221">
        <f>ROUND(I430*H430,2)</f>
        <v>0</v>
      </c>
      <c r="K430" s="217" t="s">
        <v>302</v>
      </c>
      <c r="L430" s="46"/>
      <c r="M430" s="222" t="s">
        <v>21</v>
      </c>
      <c r="N430" s="223" t="s">
        <v>43</v>
      </c>
      <c r="O430" s="86"/>
      <c r="P430" s="224">
        <f>O430*H430</f>
        <v>0</v>
      </c>
      <c r="Q430" s="224">
        <v>0</v>
      </c>
      <c r="R430" s="224">
        <f>Q430*H430</f>
        <v>0</v>
      </c>
      <c r="S430" s="224">
        <v>0.00014999999999999999</v>
      </c>
      <c r="T430" s="225">
        <f>S430*H430</f>
        <v>0.0035078999999999996</v>
      </c>
      <c r="U430" s="40"/>
      <c r="V430" s="40"/>
      <c r="W430" s="40"/>
      <c r="X430" s="40"/>
      <c r="Y430" s="40"/>
      <c r="Z430" s="40"/>
      <c r="AA430" s="40"/>
      <c r="AB430" s="40"/>
      <c r="AC430" s="40"/>
      <c r="AD430" s="40"/>
      <c r="AE430" s="40"/>
      <c r="AR430" s="226" t="s">
        <v>373</v>
      </c>
      <c r="AT430" s="226" t="s">
        <v>298</v>
      </c>
      <c r="AU430" s="226" t="s">
        <v>81</v>
      </c>
      <c r="AY430" s="19" t="s">
        <v>295</v>
      </c>
      <c r="BE430" s="227">
        <f>IF(N430="základní",J430,0)</f>
        <v>0</v>
      </c>
      <c r="BF430" s="227">
        <f>IF(N430="snížená",J430,0)</f>
        <v>0</v>
      </c>
      <c r="BG430" s="227">
        <f>IF(N430="zákl. přenesená",J430,0)</f>
        <v>0</v>
      </c>
      <c r="BH430" s="227">
        <f>IF(N430="sníž. přenesená",J430,0)</f>
        <v>0</v>
      </c>
      <c r="BI430" s="227">
        <f>IF(N430="nulová",J430,0)</f>
        <v>0</v>
      </c>
      <c r="BJ430" s="19" t="s">
        <v>79</v>
      </c>
      <c r="BK430" s="227">
        <f>ROUND(I430*H430,2)</f>
        <v>0</v>
      </c>
      <c r="BL430" s="19" t="s">
        <v>373</v>
      </c>
      <c r="BM430" s="226" t="s">
        <v>3016</v>
      </c>
    </row>
    <row r="431" s="2" customFormat="1">
      <c r="A431" s="40"/>
      <c r="B431" s="41"/>
      <c r="C431" s="42"/>
      <c r="D431" s="228" t="s">
        <v>305</v>
      </c>
      <c r="E431" s="42"/>
      <c r="F431" s="229" t="s">
        <v>1642</v>
      </c>
      <c r="G431" s="42"/>
      <c r="H431" s="42"/>
      <c r="I431" s="230"/>
      <c r="J431" s="42"/>
      <c r="K431" s="42"/>
      <c r="L431" s="46"/>
      <c r="M431" s="231"/>
      <c r="N431" s="232"/>
      <c r="O431" s="86"/>
      <c r="P431" s="86"/>
      <c r="Q431" s="86"/>
      <c r="R431" s="86"/>
      <c r="S431" s="86"/>
      <c r="T431" s="87"/>
      <c r="U431" s="40"/>
      <c r="V431" s="40"/>
      <c r="W431" s="40"/>
      <c r="X431" s="40"/>
      <c r="Y431" s="40"/>
      <c r="Z431" s="40"/>
      <c r="AA431" s="40"/>
      <c r="AB431" s="40"/>
      <c r="AC431" s="40"/>
      <c r="AD431" s="40"/>
      <c r="AE431" s="40"/>
      <c r="AT431" s="19" t="s">
        <v>305</v>
      </c>
      <c r="AU431" s="19" t="s">
        <v>81</v>
      </c>
    </row>
    <row r="432" s="13" customFormat="1">
      <c r="A432" s="13"/>
      <c r="B432" s="233"/>
      <c r="C432" s="234"/>
      <c r="D432" s="235" t="s">
        <v>307</v>
      </c>
      <c r="E432" s="236" t="s">
        <v>21</v>
      </c>
      <c r="F432" s="237" t="s">
        <v>2510</v>
      </c>
      <c r="G432" s="234"/>
      <c r="H432" s="236" t="s">
        <v>21</v>
      </c>
      <c r="I432" s="238"/>
      <c r="J432" s="234"/>
      <c r="K432" s="234"/>
      <c r="L432" s="239"/>
      <c r="M432" s="240"/>
      <c r="N432" s="241"/>
      <c r="O432" s="241"/>
      <c r="P432" s="241"/>
      <c r="Q432" s="241"/>
      <c r="R432" s="241"/>
      <c r="S432" s="241"/>
      <c r="T432" s="242"/>
      <c r="U432" s="13"/>
      <c r="V432" s="13"/>
      <c r="W432" s="13"/>
      <c r="X432" s="13"/>
      <c r="Y432" s="13"/>
      <c r="Z432" s="13"/>
      <c r="AA432" s="13"/>
      <c r="AB432" s="13"/>
      <c r="AC432" s="13"/>
      <c r="AD432" s="13"/>
      <c r="AE432" s="13"/>
      <c r="AT432" s="243" t="s">
        <v>307</v>
      </c>
      <c r="AU432" s="243" t="s">
        <v>81</v>
      </c>
      <c r="AV432" s="13" t="s">
        <v>79</v>
      </c>
      <c r="AW432" s="13" t="s">
        <v>33</v>
      </c>
      <c r="AX432" s="13" t="s">
        <v>72</v>
      </c>
      <c r="AY432" s="243" t="s">
        <v>295</v>
      </c>
    </row>
    <row r="433" s="14" customFormat="1">
      <c r="A433" s="14"/>
      <c r="B433" s="244"/>
      <c r="C433" s="245"/>
      <c r="D433" s="235" t="s">
        <v>307</v>
      </c>
      <c r="E433" s="246" t="s">
        <v>21</v>
      </c>
      <c r="F433" s="247" t="s">
        <v>2531</v>
      </c>
      <c r="G433" s="245"/>
      <c r="H433" s="248">
        <v>2.9199999999999999</v>
      </c>
      <c r="I433" s="249"/>
      <c r="J433" s="245"/>
      <c r="K433" s="245"/>
      <c r="L433" s="250"/>
      <c r="M433" s="251"/>
      <c r="N433" s="252"/>
      <c r="O433" s="252"/>
      <c r="P433" s="252"/>
      <c r="Q433" s="252"/>
      <c r="R433" s="252"/>
      <c r="S433" s="252"/>
      <c r="T433" s="253"/>
      <c r="U433" s="14"/>
      <c r="V433" s="14"/>
      <c r="W433" s="14"/>
      <c r="X433" s="14"/>
      <c r="Y433" s="14"/>
      <c r="Z433" s="14"/>
      <c r="AA433" s="14"/>
      <c r="AB433" s="14"/>
      <c r="AC433" s="14"/>
      <c r="AD433" s="14"/>
      <c r="AE433" s="14"/>
      <c r="AT433" s="254" t="s">
        <v>307</v>
      </c>
      <c r="AU433" s="254" t="s">
        <v>81</v>
      </c>
      <c r="AV433" s="14" t="s">
        <v>81</v>
      </c>
      <c r="AW433" s="14" t="s">
        <v>33</v>
      </c>
      <c r="AX433" s="14" t="s">
        <v>72</v>
      </c>
      <c r="AY433" s="254" t="s">
        <v>295</v>
      </c>
    </row>
    <row r="434" s="14" customFormat="1">
      <c r="A434" s="14"/>
      <c r="B434" s="244"/>
      <c r="C434" s="245"/>
      <c r="D434" s="235" t="s">
        <v>307</v>
      </c>
      <c r="E434" s="246" t="s">
        <v>21</v>
      </c>
      <c r="F434" s="247" t="s">
        <v>2368</v>
      </c>
      <c r="G434" s="245"/>
      <c r="H434" s="248">
        <v>4.0899999999999999</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307</v>
      </c>
      <c r="AU434" s="254" t="s">
        <v>81</v>
      </c>
      <c r="AV434" s="14" t="s">
        <v>81</v>
      </c>
      <c r="AW434" s="14" t="s">
        <v>33</v>
      </c>
      <c r="AX434" s="14" t="s">
        <v>72</v>
      </c>
      <c r="AY434" s="254" t="s">
        <v>295</v>
      </c>
    </row>
    <row r="435" s="14" customFormat="1">
      <c r="A435" s="14"/>
      <c r="B435" s="244"/>
      <c r="C435" s="245"/>
      <c r="D435" s="235" t="s">
        <v>307</v>
      </c>
      <c r="E435" s="246" t="s">
        <v>21</v>
      </c>
      <c r="F435" s="247" t="s">
        <v>2511</v>
      </c>
      <c r="G435" s="245"/>
      <c r="H435" s="248">
        <v>3.9689999999999999</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307</v>
      </c>
      <c r="AU435" s="254" t="s">
        <v>81</v>
      </c>
      <c r="AV435" s="14" t="s">
        <v>81</v>
      </c>
      <c r="AW435" s="14" t="s">
        <v>33</v>
      </c>
      <c r="AX435" s="14" t="s">
        <v>72</v>
      </c>
      <c r="AY435" s="254" t="s">
        <v>295</v>
      </c>
    </row>
    <row r="436" s="16" customFormat="1">
      <c r="A436" s="16"/>
      <c r="B436" s="270"/>
      <c r="C436" s="271"/>
      <c r="D436" s="235" t="s">
        <v>307</v>
      </c>
      <c r="E436" s="272" t="s">
        <v>21</v>
      </c>
      <c r="F436" s="273" t="s">
        <v>433</v>
      </c>
      <c r="G436" s="271"/>
      <c r="H436" s="274">
        <v>10.978999999999999</v>
      </c>
      <c r="I436" s="275"/>
      <c r="J436" s="271"/>
      <c r="K436" s="271"/>
      <c r="L436" s="276"/>
      <c r="M436" s="277"/>
      <c r="N436" s="278"/>
      <c r="O436" s="278"/>
      <c r="P436" s="278"/>
      <c r="Q436" s="278"/>
      <c r="R436" s="278"/>
      <c r="S436" s="278"/>
      <c r="T436" s="279"/>
      <c r="U436" s="16"/>
      <c r="V436" s="16"/>
      <c r="W436" s="16"/>
      <c r="X436" s="16"/>
      <c r="Y436" s="16"/>
      <c r="Z436" s="16"/>
      <c r="AA436" s="16"/>
      <c r="AB436" s="16"/>
      <c r="AC436" s="16"/>
      <c r="AD436" s="16"/>
      <c r="AE436" s="16"/>
      <c r="AT436" s="280" t="s">
        <v>307</v>
      </c>
      <c r="AU436" s="280" t="s">
        <v>81</v>
      </c>
      <c r="AV436" s="16" t="s">
        <v>92</v>
      </c>
      <c r="AW436" s="16" t="s">
        <v>33</v>
      </c>
      <c r="AX436" s="16" t="s">
        <v>72</v>
      </c>
      <c r="AY436" s="280" t="s">
        <v>295</v>
      </c>
    </row>
    <row r="437" s="13" customFormat="1">
      <c r="A437" s="13"/>
      <c r="B437" s="233"/>
      <c r="C437" s="234"/>
      <c r="D437" s="235" t="s">
        <v>307</v>
      </c>
      <c r="E437" s="236" t="s">
        <v>21</v>
      </c>
      <c r="F437" s="237" t="s">
        <v>1672</v>
      </c>
      <c r="G437" s="234"/>
      <c r="H437" s="236" t="s">
        <v>21</v>
      </c>
      <c r="I437" s="238"/>
      <c r="J437" s="234"/>
      <c r="K437" s="234"/>
      <c r="L437" s="239"/>
      <c r="M437" s="240"/>
      <c r="N437" s="241"/>
      <c r="O437" s="241"/>
      <c r="P437" s="241"/>
      <c r="Q437" s="241"/>
      <c r="R437" s="241"/>
      <c r="S437" s="241"/>
      <c r="T437" s="242"/>
      <c r="U437" s="13"/>
      <c r="V437" s="13"/>
      <c r="W437" s="13"/>
      <c r="X437" s="13"/>
      <c r="Y437" s="13"/>
      <c r="Z437" s="13"/>
      <c r="AA437" s="13"/>
      <c r="AB437" s="13"/>
      <c r="AC437" s="13"/>
      <c r="AD437" s="13"/>
      <c r="AE437" s="13"/>
      <c r="AT437" s="243" t="s">
        <v>307</v>
      </c>
      <c r="AU437" s="243" t="s">
        <v>81</v>
      </c>
      <c r="AV437" s="13" t="s">
        <v>79</v>
      </c>
      <c r="AW437" s="13" t="s">
        <v>33</v>
      </c>
      <c r="AX437" s="13" t="s">
        <v>72</v>
      </c>
      <c r="AY437" s="243" t="s">
        <v>295</v>
      </c>
    </row>
    <row r="438" s="13" customFormat="1">
      <c r="A438" s="13"/>
      <c r="B438" s="233"/>
      <c r="C438" s="234"/>
      <c r="D438" s="235" t="s">
        <v>307</v>
      </c>
      <c r="E438" s="236" t="s">
        <v>21</v>
      </c>
      <c r="F438" s="237" t="s">
        <v>2381</v>
      </c>
      <c r="G438" s="234"/>
      <c r="H438" s="236" t="s">
        <v>21</v>
      </c>
      <c r="I438" s="238"/>
      <c r="J438" s="234"/>
      <c r="K438" s="234"/>
      <c r="L438" s="239"/>
      <c r="M438" s="240"/>
      <c r="N438" s="241"/>
      <c r="O438" s="241"/>
      <c r="P438" s="241"/>
      <c r="Q438" s="241"/>
      <c r="R438" s="241"/>
      <c r="S438" s="241"/>
      <c r="T438" s="242"/>
      <c r="U438" s="13"/>
      <c r="V438" s="13"/>
      <c r="W438" s="13"/>
      <c r="X438" s="13"/>
      <c r="Y438" s="13"/>
      <c r="Z438" s="13"/>
      <c r="AA438" s="13"/>
      <c r="AB438" s="13"/>
      <c r="AC438" s="13"/>
      <c r="AD438" s="13"/>
      <c r="AE438" s="13"/>
      <c r="AT438" s="243" t="s">
        <v>307</v>
      </c>
      <c r="AU438" s="243" t="s">
        <v>81</v>
      </c>
      <c r="AV438" s="13" t="s">
        <v>79</v>
      </c>
      <c r="AW438" s="13" t="s">
        <v>33</v>
      </c>
      <c r="AX438" s="13" t="s">
        <v>72</v>
      </c>
      <c r="AY438" s="243" t="s">
        <v>295</v>
      </c>
    </row>
    <row r="439" s="14" customFormat="1">
      <c r="A439" s="14"/>
      <c r="B439" s="244"/>
      <c r="C439" s="245"/>
      <c r="D439" s="235" t="s">
        <v>307</v>
      </c>
      <c r="E439" s="246" t="s">
        <v>21</v>
      </c>
      <c r="F439" s="247" t="s">
        <v>2512</v>
      </c>
      <c r="G439" s="245"/>
      <c r="H439" s="248">
        <v>2.8809999999999998</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307</v>
      </c>
      <c r="AU439" s="254" t="s">
        <v>81</v>
      </c>
      <c r="AV439" s="14" t="s">
        <v>81</v>
      </c>
      <c r="AW439" s="14" t="s">
        <v>33</v>
      </c>
      <c r="AX439" s="14" t="s">
        <v>72</v>
      </c>
      <c r="AY439" s="254" t="s">
        <v>295</v>
      </c>
    </row>
    <row r="440" s="13" customFormat="1">
      <c r="A440" s="13"/>
      <c r="B440" s="233"/>
      <c r="C440" s="234"/>
      <c r="D440" s="235" t="s">
        <v>307</v>
      </c>
      <c r="E440" s="236" t="s">
        <v>21</v>
      </c>
      <c r="F440" s="237" t="s">
        <v>2383</v>
      </c>
      <c r="G440" s="234"/>
      <c r="H440" s="236" t="s">
        <v>21</v>
      </c>
      <c r="I440" s="238"/>
      <c r="J440" s="234"/>
      <c r="K440" s="234"/>
      <c r="L440" s="239"/>
      <c r="M440" s="240"/>
      <c r="N440" s="241"/>
      <c r="O440" s="241"/>
      <c r="P440" s="241"/>
      <c r="Q440" s="241"/>
      <c r="R440" s="241"/>
      <c r="S440" s="241"/>
      <c r="T440" s="242"/>
      <c r="U440" s="13"/>
      <c r="V440" s="13"/>
      <c r="W440" s="13"/>
      <c r="X440" s="13"/>
      <c r="Y440" s="13"/>
      <c r="Z440" s="13"/>
      <c r="AA440" s="13"/>
      <c r="AB440" s="13"/>
      <c r="AC440" s="13"/>
      <c r="AD440" s="13"/>
      <c r="AE440" s="13"/>
      <c r="AT440" s="243" t="s">
        <v>307</v>
      </c>
      <c r="AU440" s="243" t="s">
        <v>81</v>
      </c>
      <c r="AV440" s="13" t="s">
        <v>79</v>
      </c>
      <c r="AW440" s="13" t="s">
        <v>33</v>
      </c>
      <c r="AX440" s="13" t="s">
        <v>72</v>
      </c>
      <c r="AY440" s="243" t="s">
        <v>295</v>
      </c>
    </row>
    <row r="441" s="14" customFormat="1">
      <c r="A441" s="14"/>
      <c r="B441" s="244"/>
      <c r="C441" s="245"/>
      <c r="D441" s="235" t="s">
        <v>307</v>
      </c>
      <c r="E441" s="246" t="s">
        <v>21</v>
      </c>
      <c r="F441" s="247" t="s">
        <v>2513</v>
      </c>
      <c r="G441" s="245"/>
      <c r="H441" s="248">
        <v>9.3079999999999998</v>
      </c>
      <c r="I441" s="249"/>
      <c r="J441" s="245"/>
      <c r="K441" s="245"/>
      <c r="L441" s="250"/>
      <c r="M441" s="251"/>
      <c r="N441" s="252"/>
      <c r="O441" s="252"/>
      <c r="P441" s="252"/>
      <c r="Q441" s="252"/>
      <c r="R441" s="252"/>
      <c r="S441" s="252"/>
      <c r="T441" s="253"/>
      <c r="U441" s="14"/>
      <c r="V441" s="14"/>
      <c r="W441" s="14"/>
      <c r="X441" s="14"/>
      <c r="Y441" s="14"/>
      <c r="Z441" s="14"/>
      <c r="AA441" s="14"/>
      <c r="AB441" s="14"/>
      <c r="AC441" s="14"/>
      <c r="AD441" s="14"/>
      <c r="AE441" s="14"/>
      <c r="AT441" s="254" t="s">
        <v>307</v>
      </c>
      <c r="AU441" s="254" t="s">
        <v>81</v>
      </c>
      <c r="AV441" s="14" t="s">
        <v>81</v>
      </c>
      <c r="AW441" s="14" t="s">
        <v>33</v>
      </c>
      <c r="AX441" s="14" t="s">
        <v>72</v>
      </c>
      <c r="AY441" s="254" t="s">
        <v>295</v>
      </c>
    </row>
    <row r="442" s="14" customFormat="1">
      <c r="A442" s="14"/>
      <c r="B442" s="244"/>
      <c r="C442" s="245"/>
      <c r="D442" s="235" t="s">
        <v>307</v>
      </c>
      <c r="E442" s="246" t="s">
        <v>21</v>
      </c>
      <c r="F442" s="247" t="s">
        <v>2649</v>
      </c>
      <c r="G442" s="245"/>
      <c r="H442" s="248">
        <v>0.218</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307</v>
      </c>
      <c r="AU442" s="254" t="s">
        <v>81</v>
      </c>
      <c r="AV442" s="14" t="s">
        <v>81</v>
      </c>
      <c r="AW442" s="14" t="s">
        <v>33</v>
      </c>
      <c r="AX442" s="14" t="s">
        <v>72</v>
      </c>
      <c r="AY442" s="254" t="s">
        <v>295</v>
      </c>
    </row>
    <row r="443" s="16" customFormat="1">
      <c r="A443" s="16"/>
      <c r="B443" s="270"/>
      <c r="C443" s="271"/>
      <c r="D443" s="235" t="s">
        <v>307</v>
      </c>
      <c r="E443" s="272" t="s">
        <v>21</v>
      </c>
      <c r="F443" s="273" t="s">
        <v>433</v>
      </c>
      <c r="G443" s="271"/>
      <c r="H443" s="274">
        <v>12.407</v>
      </c>
      <c r="I443" s="275"/>
      <c r="J443" s="271"/>
      <c r="K443" s="271"/>
      <c r="L443" s="276"/>
      <c r="M443" s="277"/>
      <c r="N443" s="278"/>
      <c r="O443" s="278"/>
      <c r="P443" s="278"/>
      <c r="Q443" s="278"/>
      <c r="R443" s="278"/>
      <c r="S443" s="278"/>
      <c r="T443" s="279"/>
      <c r="U443" s="16"/>
      <c r="V443" s="16"/>
      <c r="W443" s="16"/>
      <c r="X443" s="16"/>
      <c r="Y443" s="16"/>
      <c r="Z443" s="16"/>
      <c r="AA443" s="16"/>
      <c r="AB443" s="16"/>
      <c r="AC443" s="16"/>
      <c r="AD443" s="16"/>
      <c r="AE443" s="16"/>
      <c r="AT443" s="280" t="s">
        <v>307</v>
      </c>
      <c r="AU443" s="280" t="s">
        <v>81</v>
      </c>
      <c r="AV443" s="16" t="s">
        <v>92</v>
      </c>
      <c r="AW443" s="16" t="s">
        <v>33</v>
      </c>
      <c r="AX443" s="16" t="s">
        <v>72</v>
      </c>
      <c r="AY443" s="280" t="s">
        <v>295</v>
      </c>
    </row>
    <row r="444" s="15" customFormat="1">
      <c r="A444" s="15"/>
      <c r="B444" s="255"/>
      <c r="C444" s="256"/>
      <c r="D444" s="235" t="s">
        <v>307</v>
      </c>
      <c r="E444" s="257" t="s">
        <v>21</v>
      </c>
      <c r="F444" s="258" t="s">
        <v>312</v>
      </c>
      <c r="G444" s="256"/>
      <c r="H444" s="259">
        <v>23.385999999999999</v>
      </c>
      <c r="I444" s="260"/>
      <c r="J444" s="256"/>
      <c r="K444" s="256"/>
      <c r="L444" s="261"/>
      <c r="M444" s="262"/>
      <c r="N444" s="263"/>
      <c r="O444" s="263"/>
      <c r="P444" s="263"/>
      <c r="Q444" s="263"/>
      <c r="R444" s="263"/>
      <c r="S444" s="263"/>
      <c r="T444" s="264"/>
      <c r="U444" s="15"/>
      <c r="V444" s="15"/>
      <c r="W444" s="15"/>
      <c r="X444" s="15"/>
      <c r="Y444" s="15"/>
      <c r="Z444" s="15"/>
      <c r="AA444" s="15"/>
      <c r="AB444" s="15"/>
      <c r="AC444" s="15"/>
      <c r="AD444" s="15"/>
      <c r="AE444" s="15"/>
      <c r="AT444" s="265" t="s">
        <v>307</v>
      </c>
      <c r="AU444" s="265" t="s">
        <v>81</v>
      </c>
      <c r="AV444" s="15" t="s">
        <v>303</v>
      </c>
      <c r="AW444" s="15" t="s">
        <v>33</v>
      </c>
      <c r="AX444" s="15" t="s">
        <v>79</v>
      </c>
      <c r="AY444" s="265" t="s">
        <v>295</v>
      </c>
    </row>
    <row r="445" s="2" customFormat="1" ht="16.5" customHeight="1">
      <c r="A445" s="40"/>
      <c r="B445" s="41"/>
      <c r="C445" s="215" t="s">
        <v>1535</v>
      </c>
      <c r="D445" s="215" t="s">
        <v>298</v>
      </c>
      <c r="E445" s="216" t="s">
        <v>1644</v>
      </c>
      <c r="F445" s="217" t="s">
        <v>1645</v>
      </c>
      <c r="G445" s="218" t="s">
        <v>301</v>
      </c>
      <c r="H445" s="219">
        <v>38.209000000000003</v>
      </c>
      <c r="I445" s="220"/>
      <c r="J445" s="221">
        <f>ROUND(I445*H445,2)</f>
        <v>0</v>
      </c>
      <c r="K445" s="217" t="s">
        <v>302</v>
      </c>
      <c r="L445" s="46"/>
      <c r="M445" s="222" t="s">
        <v>21</v>
      </c>
      <c r="N445" s="223" t="s">
        <v>43</v>
      </c>
      <c r="O445" s="86"/>
      <c r="P445" s="224">
        <f>O445*H445</f>
        <v>0</v>
      </c>
      <c r="Q445" s="224">
        <v>0.001</v>
      </c>
      <c r="R445" s="224">
        <f>Q445*H445</f>
        <v>0.038209000000000007</v>
      </c>
      <c r="S445" s="224">
        <v>0.00031</v>
      </c>
      <c r="T445" s="225">
        <f>S445*H445</f>
        <v>0.011844790000000001</v>
      </c>
      <c r="U445" s="40"/>
      <c r="V445" s="40"/>
      <c r="W445" s="40"/>
      <c r="X445" s="40"/>
      <c r="Y445" s="40"/>
      <c r="Z445" s="40"/>
      <c r="AA445" s="40"/>
      <c r="AB445" s="40"/>
      <c r="AC445" s="40"/>
      <c r="AD445" s="40"/>
      <c r="AE445" s="40"/>
      <c r="AR445" s="226" t="s">
        <v>373</v>
      </c>
      <c r="AT445" s="226" t="s">
        <v>298</v>
      </c>
      <c r="AU445" s="226" t="s">
        <v>81</v>
      </c>
      <c r="AY445" s="19" t="s">
        <v>295</v>
      </c>
      <c r="BE445" s="227">
        <f>IF(N445="základní",J445,0)</f>
        <v>0</v>
      </c>
      <c r="BF445" s="227">
        <f>IF(N445="snížená",J445,0)</f>
        <v>0</v>
      </c>
      <c r="BG445" s="227">
        <f>IF(N445="zákl. přenesená",J445,0)</f>
        <v>0</v>
      </c>
      <c r="BH445" s="227">
        <f>IF(N445="sníž. přenesená",J445,0)</f>
        <v>0</v>
      </c>
      <c r="BI445" s="227">
        <f>IF(N445="nulová",J445,0)</f>
        <v>0</v>
      </c>
      <c r="BJ445" s="19" t="s">
        <v>79</v>
      </c>
      <c r="BK445" s="227">
        <f>ROUND(I445*H445,2)</f>
        <v>0</v>
      </c>
      <c r="BL445" s="19" t="s">
        <v>373</v>
      </c>
      <c r="BM445" s="226" t="s">
        <v>3017</v>
      </c>
    </row>
    <row r="446" s="2" customFormat="1">
      <c r="A446" s="40"/>
      <c r="B446" s="41"/>
      <c r="C446" s="42"/>
      <c r="D446" s="228" t="s">
        <v>305</v>
      </c>
      <c r="E446" s="42"/>
      <c r="F446" s="229" t="s">
        <v>1647</v>
      </c>
      <c r="G446" s="42"/>
      <c r="H446" s="42"/>
      <c r="I446" s="230"/>
      <c r="J446" s="42"/>
      <c r="K446" s="42"/>
      <c r="L446" s="46"/>
      <c r="M446" s="231"/>
      <c r="N446" s="232"/>
      <c r="O446" s="86"/>
      <c r="P446" s="86"/>
      <c r="Q446" s="86"/>
      <c r="R446" s="86"/>
      <c r="S446" s="86"/>
      <c r="T446" s="87"/>
      <c r="U446" s="40"/>
      <c r="V446" s="40"/>
      <c r="W446" s="40"/>
      <c r="X446" s="40"/>
      <c r="Y446" s="40"/>
      <c r="Z446" s="40"/>
      <c r="AA446" s="40"/>
      <c r="AB446" s="40"/>
      <c r="AC446" s="40"/>
      <c r="AD446" s="40"/>
      <c r="AE446" s="40"/>
      <c r="AT446" s="19" t="s">
        <v>305</v>
      </c>
      <c r="AU446" s="19" t="s">
        <v>81</v>
      </c>
    </row>
    <row r="447" s="13" customFormat="1">
      <c r="A447" s="13"/>
      <c r="B447" s="233"/>
      <c r="C447" s="234"/>
      <c r="D447" s="235" t="s">
        <v>307</v>
      </c>
      <c r="E447" s="236" t="s">
        <v>21</v>
      </c>
      <c r="F447" s="237" t="s">
        <v>2510</v>
      </c>
      <c r="G447" s="234"/>
      <c r="H447" s="236" t="s">
        <v>21</v>
      </c>
      <c r="I447" s="238"/>
      <c r="J447" s="234"/>
      <c r="K447" s="234"/>
      <c r="L447" s="239"/>
      <c r="M447" s="240"/>
      <c r="N447" s="241"/>
      <c r="O447" s="241"/>
      <c r="P447" s="241"/>
      <c r="Q447" s="241"/>
      <c r="R447" s="241"/>
      <c r="S447" s="241"/>
      <c r="T447" s="242"/>
      <c r="U447" s="13"/>
      <c r="V447" s="13"/>
      <c r="W447" s="13"/>
      <c r="X447" s="13"/>
      <c r="Y447" s="13"/>
      <c r="Z447" s="13"/>
      <c r="AA447" s="13"/>
      <c r="AB447" s="13"/>
      <c r="AC447" s="13"/>
      <c r="AD447" s="13"/>
      <c r="AE447" s="13"/>
      <c r="AT447" s="243" t="s">
        <v>307</v>
      </c>
      <c r="AU447" s="243" t="s">
        <v>81</v>
      </c>
      <c r="AV447" s="13" t="s">
        <v>79</v>
      </c>
      <c r="AW447" s="13" t="s">
        <v>33</v>
      </c>
      <c r="AX447" s="13" t="s">
        <v>72</v>
      </c>
      <c r="AY447" s="243" t="s">
        <v>295</v>
      </c>
    </row>
    <row r="448" s="14" customFormat="1">
      <c r="A448" s="14"/>
      <c r="B448" s="244"/>
      <c r="C448" s="245"/>
      <c r="D448" s="235" t="s">
        <v>307</v>
      </c>
      <c r="E448" s="246" t="s">
        <v>21</v>
      </c>
      <c r="F448" s="247" t="s">
        <v>2516</v>
      </c>
      <c r="G448" s="245"/>
      <c r="H448" s="248">
        <v>9.2609999999999992</v>
      </c>
      <c r="I448" s="249"/>
      <c r="J448" s="245"/>
      <c r="K448" s="245"/>
      <c r="L448" s="250"/>
      <c r="M448" s="251"/>
      <c r="N448" s="252"/>
      <c r="O448" s="252"/>
      <c r="P448" s="252"/>
      <c r="Q448" s="252"/>
      <c r="R448" s="252"/>
      <c r="S448" s="252"/>
      <c r="T448" s="253"/>
      <c r="U448" s="14"/>
      <c r="V448" s="14"/>
      <c r="W448" s="14"/>
      <c r="X448" s="14"/>
      <c r="Y448" s="14"/>
      <c r="Z448" s="14"/>
      <c r="AA448" s="14"/>
      <c r="AB448" s="14"/>
      <c r="AC448" s="14"/>
      <c r="AD448" s="14"/>
      <c r="AE448" s="14"/>
      <c r="AT448" s="254" t="s">
        <v>307</v>
      </c>
      <c r="AU448" s="254" t="s">
        <v>81</v>
      </c>
      <c r="AV448" s="14" t="s">
        <v>81</v>
      </c>
      <c r="AW448" s="14" t="s">
        <v>33</v>
      </c>
      <c r="AX448" s="14" t="s">
        <v>72</v>
      </c>
      <c r="AY448" s="254" t="s">
        <v>295</v>
      </c>
    </row>
    <row r="449" s="16" customFormat="1">
      <c r="A449" s="16"/>
      <c r="B449" s="270"/>
      <c r="C449" s="271"/>
      <c r="D449" s="235" t="s">
        <v>307</v>
      </c>
      <c r="E449" s="272" t="s">
        <v>21</v>
      </c>
      <c r="F449" s="273" t="s">
        <v>433</v>
      </c>
      <c r="G449" s="271"/>
      <c r="H449" s="274">
        <v>9.2609999999999992</v>
      </c>
      <c r="I449" s="275"/>
      <c r="J449" s="271"/>
      <c r="K449" s="271"/>
      <c r="L449" s="276"/>
      <c r="M449" s="277"/>
      <c r="N449" s="278"/>
      <c r="O449" s="278"/>
      <c r="P449" s="278"/>
      <c r="Q449" s="278"/>
      <c r="R449" s="278"/>
      <c r="S449" s="278"/>
      <c r="T449" s="279"/>
      <c r="U449" s="16"/>
      <c r="V449" s="16"/>
      <c r="W449" s="16"/>
      <c r="X449" s="16"/>
      <c r="Y449" s="16"/>
      <c r="Z449" s="16"/>
      <c r="AA449" s="16"/>
      <c r="AB449" s="16"/>
      <c r="AC449" s="16"/>
      <c r="AD449" s="16"/>
      <c r="AE449" s="16"/>
      <c r="AT449" s="280" t="s">
        <v>307</v>
      </c>
      <c r="AU449" s="280" t="s">
        <v>81</v>
      </c>
      <c r="AV449" s="16" t="s">
        <v>92</v>
      </c>
      <c r="AW449" s="16" t="s">
        <v>33</v>
      </c>
      <c r="AX449" s="16" t="s">
        <v>72</v>
      </c>
      <c r="AY449" s="280" t="s">
        <v>295</v>
      </c>
    </row>
    <row r="450" s="13" customFormat="1">
      <c r="A450" s="13"/>
      <c r="B450" s="233"/>
      <c r="C450" s="234"/>
      <c r="D450" s="235" t="s">
        <v>307</v>
      </c>
      <c r="E450" s="236" t="s">
        <v>21</v>
      </c>
      <c r="F450" s="237" t="s">
        <v>1672</v>
      </c>
      <c r="G450" s="234"/>
      <c r="H450" s="236" t="s">
        <v>21</v>
      </c>
      <c r="I450" s="238"/>
      <c r="J450" s="234"/>
      <c r="K450" s="234"/>
      <c r="L450" s="239"/>
      <c r="M450" s="240"/>
      <c r="N450" s="241"/>
      <c r="O450" s="241"/>
      <c r="P450" s="241"/>
      <c r="Q450" s="241"/>
      <c r="R450" s="241"/>
      <c r="S450" s="241"/>
      <c r="T450" s="242"/>
      <c r="U450" s="13"/>
      <c r="V450" s="13"/>
      <c r="W450" s="13"/>
      <c r="X450" s="13"/>
      <c r="Y450" s="13"/>
      <c r="Z450" s="13"/>
      <c r="AA450" s="13"/>
      <c r="AB450" s="13"/>
      <c r="AC450" s="13"/>
      <c r="AD450" s="13"/>
      <c r="AE450" s="13"/>
      <c r="AT450" s="243" t="s">
        <v>307</v>
      </c>
      <c r="AU450" s="243" t="s">
        <v>81</v>
      </c>
      <c r="AV450" s="13" t="s">
        <v>79</v>
      </c>
      <c r="AW450" s="13" t="s">
        <v>33</v>
      </c>
      <c r="AX450" s="13" t="s">
        <v>72</v>
      </c>
      <c r="AY450" s="243" t="s">
        <v>295</v>
      </c>
    </row>
    <row r="451" s="13" customFormat="1">
      <c r="A451" s="13"/>
      <c r="B451" s="233"/>
      <c r="C451" s="234"/>
      <c r="D451" s="235" t="s">
        <v>307</v>
      </c>
      <c r="E451" s="236" t="s">
        <v>21</v>
      </c>
      <c r="F451" s="237" t="s">
        <v>2381</v>
      </c>
      <c r="G451" s="234"/>
      <c r="H451" s="236" t="s">
        <v>21</v>
      </c>
      <c r="I451" s="238"/>
      <c r="J451" s="234"/>
      <c r="K451" s="234"/>
      <c r="L451" s="239"/>
      <c r="M451" s="240"/>
      <c r="N451" s="241"/>
      <c r="O451" s="241"/>
      <c r="P451" s="241"/>
      <c r="Q451" s="241"/>
      <c r="R451" s="241"/>
      <c r="S451" s="241"/>
      <c r="T451" s="242"/>
      <c r="U451" s="13"/>
      <c r="V451" s="13"/>
      <c r="W451" s="13"/>
      <c r="X451" s="13"/>
      <c r="Y451" s="13"/>
      <c r="Z451" s="13"/>
      <c r="AA451" s="13"/>
      <c r="AB451" s="13"/>
      <c r="AC451" s="13"/>
      <c r="AD451" s="13"/>
      <c r="AE451" s="13"/>
      <c r="AT451" s="243" t="s">
        <v>307</v>
      </c>
      <c r="AU451" s="243" t="s">
        <v>81</v>
      </c>
      <c r="AV451" s="13" t="s">
        <v>79</v>
      </c>
      <c r="AW451" s="13" t="s">
        <v>33</v>
      </c>
      <c r="AX451" s="13" t="s">
        <v>72</v>
      </c>
      <c r="AY451" s="243" t="s">
        <v>295</v>
      </c>
    </row>
    <row r="452" s="14" customFormat="1">
      <c r="A452" s="14"/>
      <c r="B452" s="244"/>
      <c r="C452" s="245"/>
      <c r="D452" s="235" t="s">
        <v>307</v>
      </c>
      <c r="E452" s="246" t="s">
        <v>21</v>
      </c>
      <c r="F452" s="247" t="s">
        <v>2517</v>
      </c>
      <c r="G452" s="245"/>
      <c r="H452" s="248">
        <v>6.7210000000000001</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307</v>
      </c>
      <c r="AU452" s="254" t="s">
        <v>81</v>
      </c>
      <c r="AV452" s="14" t="s">
        <v>81</v>
      </c>
      <c r="AW452" s="14" t="s">
        <v>33</v>
      </c>
      <c r="AX452" s="14" t="s">
        <v>72</v>
      </c>
      <c r="AY452" s="254" t="s">
        <v>295</v>
      </c>
    </row>
    <row r="453" s="13" customFormat="1">
      <c r="A453" s="13"/>
      <c r="B453" s="233"/>
      <c r="C453" s="234"/>
      <c r="D453" s="235" t="s">
        <v>307</v>
      </c>
      <c r="E453" s="236" t="s">
        <v>21</v>
      </c>
      <c r="F453" s="237" t="s">
        <v>2383</v>
      </c>
      <c r="G453" s="234"/>
      <c r="H453" s="236" t="s">
        <v>21</v>
      </c>
      <c r="I453" s="238"/>
      <c r="J453" s="234"/>
      <c r="K453" s="234"/>
      <c r="L453" s="239"/>
      <c r="M453" s="240"/>
      <c r="N453" s="241"/>
      <c r="O453" s="241"/>
      <c r="P453" s="241"/>
      <c r="Q453" s="241"/>
      <c r="R453" s="241"/>
      <c r="S453" s="241"/>
      <c r="T453" s="242"/>
      <c r="U453" s="13"/>
      <c r="V453" s="13"/>
      <c r="W453" s="13"/>
      <c r="X453" s="13"/>
      <c r="Y453" s="13"/>
      <c r="Z453" s="13"/>
      <c r="AA453" s="13"/>
      <c r="AB453" s="13"/>
      <c r="AC453" s="13"/>
      <c r="AD453" s="13"/>
      <c r="AE453" s="13"/>
      <c r="AT453" s="243" t="s">
        <v>307</v>
      </c>
      <c r="AU453" s="243" t="s">
        <v>81</v>
      </c>
      <c r="AV453" s="13" t="s">
        <v>79</v>
      </c>
      <c r="AW453" s="13" t="s">
        <v>33</v>
      </c>
      <c r="AX453" s="13" t="s">
        <v>72</v>
      </c>
      <c r="AY453" s="243" t="s">
        <v>295</v>
      </c>
    </row>
    <row r="454" s="14" customFormat="1">
      <c r="A454" s="14"/>
      <c r="B454" s="244"/>
      <c r="C454" s="245"/>
      <c r="D454" s="235" t="s">
        <v>307</v>
      </c>
      <c r="E454" s="246" t="s">
        <v>21</v>
      </c>
      <c r="F454" s="247" t="s">
        <v>2518</v>
      </c>
      <c r="G454" s="245"/>
      <c r="H454" s="248">
        <v>21.719000000000001</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307</v>
      </c>
      <c r="AU454" s="254" t="s">
        <v>81</v>
      </c>
      <c r="AV454" s="14" t="s">
        <v>81</v>
      </c>
      <c r="AW454" s="14" t="s">
        <v>33</v>
      </c>
      <c r="AX454" s="14" t="s">
        <v>72</v>
      </c>
      <c r="AY454" s="254" t="s">
        <v>295</v>
      </c>
    </row>
    <row r="455" s="14" customFormat="1">
      <c r="A455" s="14"/>
      <c r="B455" s="244"/>
      <c r="C455" s="245"/>
      <c r="D455" s="235" t="s">
        <v>307</v>
      </c>
      <c r="E455" s="246" t="s">
        <v>21</v>
      </c>
      <c r="F455" s="247" t="s">
        <v>2654</v>
      </c>
      <c r="G455" s="245"/>
      <c r="H455" s="248">
        <v>0.50800000000000001</v>
      </c>
      <c r="I455" s="249"/>
      <c r="J455" s="245"/>
      <c r="K455" s="245"/>
      <c r="L455" s="250"/>
      <c r="M455" s="251"/>
      <c r="N455" s="252"/>
      <c r="O455" s="252"/>
      <c r="P455" s="252"/>
      <c r="Q455" s="252"/>
      <c r="R455" s="252"/>
      <c r="S455" s="252"/>
      <c r="T455" s="253"/>
      <c r="U455" s="14"/>
      <c r="V455" s="14"/>
      <c r="W455" s="14"/>
      <c r="X455" s="14"/>
      <c r="Y455" s="14"/>
      <c r="Z455" s="14"/>
      <c r="AA455" s="14"/>
      <c r="AB455" s="14"/>
      <c r="AC455" s="14"/>
      <c r="AD455" s="14"/>
      <c r="AE455" s="14"/>
      <c r="AT455" s="254" t="s">
        <v>307</v>
      </c>
      <c r="AU455" s="254" t="s">
        <v>81</v>
      </c>
      <c r="AV455" s="14" t="s">
        <v>81</v>
      </c>
      <c r="AW455" s="14" t="s">
        <v>33</v>
      </c>
      <c r="AX455" s="14" t="s">
        <v>72</v>
      </c>
      <c r="AY455" s="254" t="s">
        <v>295</v>
      </c>
    </row>
    <row r="456" s="16" customFormat="1">
      <c r="A456" s="16"/>
      <c r="B456" s="270"/>
      <c r="C456" s="271"/>
      <c r="D456" s="235" t="s">
        <v>307</v>
      </c>
      <c r="E456" s="272" t="s">
        <v>21</v>
      </c>
      <c r="F456" s="273" t="s">
        <v>433</v>
      </c>
      <c r="G456" s="271"/>
      <c r="H456" s="274">
        <v>28.948</v>
      </c>
      <c r="I456" s="275"/>
      <c r="J456" s="271"/>
      <c r="K456" s="271"/>
      <c r="L456" s="276"/>
      <c r="M456" s="277"/>
      <c r="N456" s="278"/>
      <c r="O456" s="278"/>
      <c r="P456" s="278"/>
      <c r="Q456" s="278"/>
      <c r="R456" s="278"/>
      <c r="S456" s="278"/>
      <c r="T456" s="279"/>
      <c r="U456" s="16"/>
      <c r="V456" s="16"/>
      <c r="W456" s="16"/>
      <c r="X456" s="16"/>
      <c r="Y456" s="16"/>
      <c r="Z456" s="16"/>
      <c r="AA456" s="16"/>
      <c r="AB456" s="16"/>
      <c r="AC456" s="16"/>
      <c r="AD456" s="16"/>
      <c r="AE456" s="16"/>
      <c r="AT456" s="280" t="s">
        <v>307</v>
      </c>
      <c r="AU456" s="280" t="s">
        <v>81</v>
      </c>
      <c r="AV456" s="16" t="s">
        <v>92</v>
      </c>
      <c r="AW456" s="16" t="s">
        <v>33</v>
      </c>
      <c r="AX456" s="16" t="s">
        <v>72</v>
      </c>
      <c r="AY456" s="280" t="s">
        <v>295</v>
      </c>
    </row>
    <row r="457" s="15" customFormat="1">
      <c r="A457" s="15"/>
      <c r="B457" s="255"/>
      <c r="C457" s="256"/>
      <c r="D457" s="235" t="s">
        <v>307</v>
      </c>
      <c r="E457" s="257" t="s">
        <v>21</v>
      </c>
      <c r="F457" s="258" t="s">
        <v>312</v>
      </c>
      <c r="G457" s="256"/>
      <c r="H457" s="259">
        <v>38.209000000000003</v>
      </c>
      <c r="I457" s="260"/>
      <c r="J457" s="256"/>
      <c r="K457" s="256"/>
      <c r="L457" s="261"/>
      <c r="M457" s="262"/>
      <c r="N457" s="263"/>
      <c r="O457" s="263"/>
      <c r="P457" s="263"/>
      <c r="Q457" s="263"/>
      <c r="R457" s="263"/>
      <c r="S457" s="263"/>
      <c r="T457" s="264"/>
      <c r="U457" s="15"/>
      <c r="V457" s="15"/>
      <c r="W457" s="15"/>
      <c r="X457" s="15"/>
      <c r="Y457" s="15"/>
      <c r="Z457" s="15"/>
      <c r="AA457" s="15"/>
      <c r="AB457" s="15"/>
      <c r="AC457" s="15"/>
      <c r="AD457" s="15"/>
      <c r="AE457" s="15"/>
      <c r="AT457" s="265" t="s">
        <v>307</v>
      </c>
      <c r="AU457" s="265" t="s">
        <v>81</v>
      </c>
      <c r="AV457" s="15" t="s">
        <v>303</v>
      </c>
      <c r="AW457" s="15" t="s">
        <v>33</v>
      </c>
      <c r="AX457" s="15" t="s">
        <v>79</v>
      </c>
      <c r="AY457" s="265" t="s">
        <v>295</v>
      </c>
    </row>
    <row r="458" s="2" customFormat="1" ht="44.25" customHeight="1">
      <c r="A458" s="40"/>
      <c r="B458" s="41"/>
      <c r="C458" s="215" t="s">
        <v>1540</v>
      </c>
      <c r="D458" s="215" t="s">
        <v>298</v>
      </c>
      <c r="E458" s="216" t="s">
        <v>1659</v>
      </c>
      <c r="F458" s="217" t="s">
        <v>1660</v>
      </c>
      <c r="G458" s="218" t="s">
        <v>301</v>
      </c>
      <c r="H458" s="219">
        <v>3.8999999999999999</v>
      </c>
      <c r="I458" s="220"/>
      <c r="J458" s="221">
        <f>ROUND(I458*H458,2)</f>
        <v>0</v>
      </c>
      <c r="K458" s="217" t="s">
        <v>302</v>
      </c>
      <c r="L458" s="46"/>
      <c r="M458" s="222" t="s">
        <v>21</v>
      </c>
      <c r="N458" s="223" t="s">
        <v>43</v>
      </c>
      <c r="O458" s="86"/>
      <c r="P458" s="224">
        <f>O458*H458</f>
        <v>0</v>
      </c>
      <c r="Q458" s="224">
        <v>0</v>
      </c>
      <c r="R458" s="224">
        <f>Q458*H458</f>
        <v>0</v>
      </c>
      <c r="S458" s="224">
        <v>0</v>
      </c>
      <c r="T458" s="225">
        <f>S458*H458</f>
        <v>0</v>
      </c>
      <c r="U458" s="40"/>
      <c r="V458" s="40"/>
      <c r="W458" s="40"/>
      <c r="X458" s="40"/>
      <c r="Y458" s="40"/>
      <c r="Z458" s="40"/>
      <c r="AA458" s="40"/>
      <c r="AB458" s="40"/>
      <c r="AC458" s="40"/>
      <c r="AD458" s="40"/>
      <c r="AE458" s="40"/>
      <c r="AR458" s="226" t="s">
        <v>373</v>
      </c>
      <c r="AT458" s="226" t="s">
        <v>298</v>
      </c>
      <c r="AU458" s="226" t="s">
        <v>81</v>
      </c>
      <c r="AY458" s="19" t="s">
        <v>295</v>
      </c>
      <c r="BE458" s="227">
        <f>IF(N458="základní",J458,0)</f>
        <v>0</v>
      </c>
      <c r="BF458" s="227">
        <f>IF(N458="snížená",J458,0)</f>
        <v>0</v>
      </c>
      <c r="BG458" s="227">
        <f>IF(N458="zákl. přenesená",J458,0)</f>
        <v>0</v>
      </c>
      <c r="BH458" s="227">
        <f>IF(N458="sníž. přenesená",J458,0)</f>
        <v>0</v>
      </c>
      <c r="BI458" s="227">
        <f>IF(N458="nulová",J458,0)</f>
        <v>0</v>
      </c>
      <c r="BJ458" s="19" t="s">
        <v>79</v>
      </c>
      <c r="BK458" s="227">
        <f>ROUND(I458*H458,2)</f>
        <v>0</v>
      </c>
      <c r="BL458" s="19" t="s">
        <v>373</v>
      </c>
      <c r="BM458" s="226" t="s">
        <v>3018</v>
      </c>
    </row>
    <row r="459" s="2" customFormat="1">
      <c r="A459" s="40"/>
      <c r="B459" s="41"/>
      <c r="C459" s="42"/>
      <c r="D459" s="228" t="s">
        <v>305</v>
      </c>
      <c r="E459" s="42"/>
      <c r="F459" s="229" t="s">
        <v>1662</v>
      </c>
      <c r="G459" s="42"/>
      <c r="H459" s="42"/>
      <c r="I459" s="230"/>
      <c r="J459" s="42"/>
      <c r="K459" s="42"/>
      <c r="L459" s="46"/>
      <c r="M459" s="231"/>
      <c r="N459" s="232"/>
      <c r="O459" s="86"/>
      <c r="P459" s="86"/>
      <c r="Q459" s="86"/>
      <c r="R459" s="86"/>
      <c r="S459" s="86"/>
      <c r="T459" s="87"/>
      <c r="U459" s="40"/>
      <c r="V459" s="40"/>
      <c r="W459" s="40"/>
      <c r="X459" s="40"/>
      <c r="Y459" s="40"/>
      <c r="Z459" s="40"/>
      <c r="AA459" s="40"/>
      <c r="AB459" s="40"/>
      <c r="AC459" s="40"/>
      <c r="AD459" s="40"/>
      <c r="AE459" s="40"/>
      <c r="AT459" s="19" t="s">
        <v>305</v>
      </c>
      <c r="AU459" s="19" t="s">
        <v>81</v>
      </c>
    </row>
    <row r="460" s="14" customFormat="1">
      <c r="A460" s="14"/>
      <c r="B460" s="244"/>
      <c r="C460" s="245"/>
      <c r="D460" s="235" t="s">
        <v>307</v>
      </c>
      <c r="E460" s="246" t="s">
        <v>21</v>
      </c>
      <c r="F460" s="247" t="s">
        <v>2387</v>
      </c>
      <c r="G460" s="245"/>
      <c r="H460" s="248">
        <v>2.25</v>
      </c>
      <c r="I460" s="249"/>
      <c r="J460" s="245"/>
      <c r="K460" s="245"/>
      <c r="L460" s="250"/>
      <c r="M460" s="251"/>
      <c r="N460" s="252"/>
      <c r="O460" s="252"/>
      <c r="P460" s="252"/>
      <c r="Q460" s="252"/>
      <c r="R460" s="252"/>
      <c r="S460" s="252"/>
      <c r="T460" s="253"/>
      <c r="U460" s="14"/>
      <c r="V460" s="14"/>
      <c r="W460" s="14"/>
      <c r="X460" s="14"/>
      <c r="Y460" s="14"/>
      <c r="Z460" s="14"/>
      <c r="AA460" s="14"/>
      <c r="AB460" s="14"/>
      <c r="AC460" s="14"/>
      <c r="AD460" s="14"/>
      <c r="AE460" s="14"/>
      <c r="AT460" s="254" t="s">
        <v>307</v>
      </c>
      <c r="AU460" s="254" t="s">
        <v>81</v>
      </c>
      <c r="AV460" s="14" t="s">
        <v>81</v>
      </c>
      <c r="AW460" s="14" t="s">
        <v>33</v>
      </c>
      <c r="AX460" s="14" t="s">
        <v>72</v>
      </c>
      <c r="AY460" s="254" t="s">
        <v>295</v>
      </c>
    </row>
    <row r="461" s="14" customFormat="1">
      <c r="A461" s="14"/>
      <c r="B461" s="244"/>
      <c r="C461" s="245"/>
      <c r="D461" s="235" t="s">
        <v>307</v>
      </c>
      <c r="E461" s="246" t="s">
        <v>21</v>
      </c>
      <c r="F461" s="247" t="s">
        <v>2388</v>
      </c>
      <c r="G461" s="245"/>
      <c r="H461" s="248">
        <v>1.6499999999999999</v>
      </c>
      <c r="I461" s="249"/>
      <c r="J461" s="245"/>
      <c r="K461" s="245"/>
      <c r="L461" s="250"/>
      <c r="M461" s="251"/>
      <c r="N461" s="252"/>
      <c r="O461" s="252"/>
      <c r="P461" s="252"/>
      <c r="Q461" s="252"/>
      <c r="R461" s="252"/>
      <c r="S461" s="252"/>
      <c r="T461" s="253"/>
      <c r="U461" s="14"/>
      <c r="V461" s="14"/>
      <c r="W461" s="14"/>
      <c r="X461" s="14"/>
      <c r="Y461" s="14"/>
      <c r="Z461" s="14"/>
      <c r="AA461" s="14"/>
      <c r="AB461" s="14"/>
      <c r="AC461" s="14"/>
      <c r="AD461" s="14"/>
      <c r="AE461" s="14"/>
      <c r="AT461" s="254" t="s">
        <v>307</v>
      </c>
      <c r="AU461" s="254" t="s">
        <v>81</v>
      </c>
      <c r="AV461" s="14" t="s">
        <v>81</v>
      </c>
      <c r="AW461" s="14" t="s">
        <v>33</v>
      </c>
      <c r="AX461" s="14" t="s">
        <v>72</v>
      </c>
      <c r="AY461" s="254" t="s">
        <v>295</v>
      </c>
    </row>
    <row r="462" s="15" customFormat="1">
      <c r="A462" s="15"/>
      <c r="B462" s="255"/>
      <c r="C462" s="256"/>
      <c r="D462" s="235" t="s">
        <v>307</v>
      </c>
      <c r="E462" s="257" t="s">
        <v>21</v>
      </c>
      <c r="F462" s="258" t="s">
        <v>312</v>
      </c>
      <c r="G462" s="256"/>
      <c r="H462" s="259">
        <v>3.8999999999999999</v>
      </c>
      <c r="I462" s="260"/>
      <c r="J462" s="256"/>
      <c r="K462" s="256"/>
      <c r="L462" s="261"/>
      <c r="M462" s="262"/>
      <c r="N462" s="263"/>
      <c r="O462" s="263"/>
      <c r="P462" s="263"/>
      <c r="Q462" s="263"/>
      <c r="R462" s="263"/>
      <c r="S462" s="263"/>
      <c r="T462" s="264"/>
      <c r="U462" s="15"/>
      <c r="V462" s="15"/>
      <c r="W462" s="15"/>
      <c r="X462" s="15"/>
      <c r="Y462" s="15"/>
      <c r="Z462" s="15"/>
      <c r="AA462" s="15"/>
      <c r="AB462" s="15"/>
      <c r="AC462" s="15"/>
      <c r="AD462" s="15"/>
      <c r="AE462" s="15"/>
      <c r="AT462" s="265" t="s">
        <v>307</v>
      </c>
      <c r="AU462" s="265" t="s">
        <v>81</v>
      </c>
      <c r="AV462" s="15" t="s">
        <v>303</v>
      </c>
      <c r="AW462" s="15" t="s">
        <v>33</v>
      </c>
      <c r="AX462" s="15" t="s">
        <v>79</v>
      </c>
      <c r="AY462" s="265" t="s">
        <v>295</v>
      </c>
    </row>
    <row r="463" s="2" customFormat="1" ht="16.5" customHeight="1">
      <c r="A463" s="40"/>
      <c r="B463" s="41"/>
      <c r="C463" s="286" t="s">
        <v>1545</v>
      </c>
      <c r="D463" s="286" t="s">
        <v>947</v>
      </c>
      <c r="E463" s="287" t="s">
        <v>1174</v>
      </c>
      <c r="F463" s="288" t="s">
        <v>1175</v>
      </c>
      <c r="G463" s="289" t="s">
        <v>301</v>
      </c>
      <c r="H463" s="290">
        <v>4.0949999999999998</v>
      </c>
      <c r="I463" s="291"/>
      <c r="J463" s="292">
        <f>ROUND(I463*H463,2)</f>
        <v>0</v>
      </c>
      <c r="K463" s="288" t="s">
        <v>302</v>
      </c>
      <c r="L463" s="293"/>
      <c r="M463" s="294" t="s">
        <v>21</v>
      </c>
      <c r="N463" s="295" t="s">
        <v>43</v>
      </c>
      <c r="O463" s="86"/>
      <c r="P463" s="224">
        <f>O463*H463</f>
        <v>0</v>
      </c>
      <c r="Q463" s="224">
        <v>1.0000000000000001E-05</v>
      </c>
      <c r="R463" s="224">
        <f>Q463*H463</f>
        <v>4.0949999999999999E-05</v>
      </c>
      <c r="S463" s="224">
        <v>0</v>
      </c>
      <c r="T463" s="225">
        <f>S463*H463</f>
        <v>0</v>
      </c>
      <c r="U463" s="40"/>
      <c r="V463" s="40"/>
      <c r="W463" s="40"/>
      <c r="X463" s="40"/>
      <c r="Y463" s="40"/>
      <c r="Z463" s="40"/>
      <c r="AA463" s="40"/>
      <c r="AB463" s="40"/>
      <c r="AC463" s="40"/>
      <c r="AD463" s="40"/>
      <c r="AE463" s="40"/>
      <c r="AR463" s="226" t="s">
        <v>997</v>
      </c>
      <c r="AT463" s="226" t="s">
        <v>947</v>
      </c>
      <c r="AU463" s="226" t="s">
        <v>81</v>
      </c>
      <c r="AY463" s="19" t="s">
        <v>295</v>
      </c>
      <c r="BE463" s="227">
        <f>IF(N463="základní",J463,0)</f>
        <v>0</v>
      </c>
      <c r="BF463" s="227">
        <f>IF(N463="snížená",J463,0)</f>
        <v>0</v>
      </c>
      <c r="BG463" s="227">
        <f>IF(N463="zákl. přenesená",J463,0)</f>
        <v>0</v>
      </c>
      <c r="BH463" s="227">
        <f>IF(N463="sníž. přenesená",J463,0)</f>
        <v>0</v>
      </c>
      <c r="BI463" s="227">
        <f>IF(N463="nulová",J463,0)</f>
        <v>0</v>
      </c>
      <c r="BJ463" s="19" t="s">
        <v>79</v>
      </c>
      <c r="BK463" s="227">
        <f>ROUND(I463*H463,2)</f>
        <v>0</v>
      </c>
      <c r="BL463" s="19" t="s">
        <v>373</v>
      </c>
      <c r="BM463" s="226" t="s">
        <v>3019</v>
      </c>
    </row>
    <row r="464" s="14" customFormat="1">
      <c r="A464" s="14"/>
      <c r="B464" s="244"/>
      <c r="C464" s="245"/>
      <c r="D464" s="235" t="s">
        <v>307</v>
      </c>
      <c r="E464" s="245"/>
      <c r="F464" s="247" t="s">
        <v>2522</v>
      </c>
      <c r="G464" s="245"/>
      <c r="H464" s="248">
        <v>4.0949999999999998</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307</v>
      </c>
      <c r="AU464" s="254" t="s">
        <v>81</v>
      </c>
      <c r="AV464" s="14" t="s">
        <v>81</v>
      </c>
      <c r="AW464" s="14" t="s">
        <v>4</v>
      </c>
      <c r="AX464" s="14" t="s">
        <v>79</v>
      </c>
      <c r="AY464" s="254" t="s">
        <v>295</v>
      </c>
    </row>
    <row r="465" s="2" customFormat="1" ht="33" customHeight="1">
      <c r="A465" s="40"/>
      <c r="B465" s="41"/>
      <c r="C465" s="215" t="s">
        <v>1550</v>
      </c>
      <c r="D465" s="215" t="s">
        <v>298</v>
      </c>
      <c r="E465" s="216" t="s">
        <v>1667</v>
      </c>
      <c r="F465" s="217" t="s">
        <v>1668</v>
      </c>
      <c r="G465" s="218" t="s">
        <v>301</v>
      </c>
      <c r="H465" s="219">
        <v>72.665000000000006</v>
      </c>
      <c r="I465" s="220"/>
      <c r="J465" s="221">
        <f>ROUND(I465*H465,2)</f>
        <v>0</v>
      </c>
      <c r="K465" s="217" t="s">
        <v>302</v>
      </c>
      <c r="L465" s="46"/>
      <c r="M465" s="222" t="s">
        <v>21</v>
      </c>
      <c r="N465" s="223" t="s">
        <v>43</v>
      </c>
      <c r="O465" s="86"/>
      <c r="P465" s="224">
        <f>O465*H465</f>
        <v>0</v>
      </c>
      <c r="Q465" s="224">
        <v>0.00020000000000000001</v>
      </c>
      <c r="R465" s="224">
        <f>Q465*H465</f>
        <v>0.014533000000000003</v>
      </c>
      <c r="S465" s="224">
        <v>0</v>
      </c>
      <c r="T465" s="225">
        <f>S465*H465</f>
        <v>0</v>
      </c>
      <c r="U465" s="40"/>
      <c r="V465" s="40"/>
      <c r="W465" s="40"/>
      <c r="X465" s="40"/>
      <c r="Y465" s="40"/>
      <c r="Z465" s="40"/>
      <c r="AA465" s="40"/>
      <c r="AB465" s="40"/>
      <c r="AC465" s="40"/>
      <c r="AD465" s="40"/>
      <c r="AE465" s="40"/>
      <c r="AR465" s="226" t="s">
        <v>373</v>
      </c>
      <c r="AT465" s="226" t="s">
        <v>298</v>
      </c>
      <c r="AU465" s="226" t="s">
        <v>81</v>
      </c>
      <c r="AY465" s="19" t="s">
        <v>295</v>
      </c>
      <c r="BE465" s="227">
        <f>IF(N465="základní",J465,0)</f>
        <v>0</v>
      </c>
      <c r="BF465" s="227">
        <f>IF(N465="snížená",J465,0)</f>
        <v>0</v>
      </c>
      <c r="BG465" s="227">
        <f>IF(N465="zákl. přenesená",J465,0)</f>
        <v>0</v>
      </c>
      <c r="BH465" s="227">
        <f>IF(N465="sníž. přenesená",J465,0)</f>
        <v>0</v>
      </c>
      <c r="BI465" s="227">
        <f>IF(N465="nulová",J465,0)</f>
        <v>0</v>
      </c>
      <c r="BJ465" s="19" t="s">
        <v>79</v>
      </c>
      <c r="BK465" s="227">
        <f>ROUND(I465*H465,2)</f>
        <v>0</v>
      </c>
      <c r="BL465" s="19" t="s">
        <v>373</v>
      </c>
      <c r="BM465" s="226" t="s">
        <v>3020</v>
      </c>
    </row>
    <row r="466" s="2" customFormat="1">
      <c r="A466" s="40"/>
      <c r="B466" s="41"/>
      <c r="C466" s="42"/>
      <c r="D466" s="228" t="s">
        <v>305</v>
      </c>
      <c r="E466" s="42"/>
      <c r="F466" s="229" t="s">
        <v>1670</v>
      </c>
      <c r="G466" s="42"/>
      <c r="H466" s="42"/>
      <c r="I466" s="230"/>
      <c r="J466" s="42"/>
      <c r="K466" s="42"/>
      <c r="L466" s="46"/>
      <c r="M466" s="231"/>
      <c r="N466" s="232"/>
      <c r="O466" s="86"/>
      <c r="P466" s="86"/>
      <c r="Q466" s="86"/>
      <c r="R466" s="86"/>
      <c r="S466" s="86"/>
      <c r="T466" s="87"/>
      <c r="U466" s="40"/>
      <c r="V466" s="40"/>
      <c r="W466" s="40"/>
      <c r="X466" s="40"/>
      <c r="Y466" s="40"/>
      <c r="Z466" s="40"/>
      <c r="AA466" s="40"/>
      <c r="AB466" s="40"/>
      <c r="AC466" s="40"/>
      <c r="AD466" s="40"/>
      <c r="AE466" s="40"/>
      <c r="AT466" s="19" t="s">
        <v>305</v>
      </c>
      <c r="AU466" s="19" t="s">
        <v>81</v>
      </c>
    </row>
    <row r="467" s="13" customFormat="1">
      <c r="A467" s="13"/>
      <c r="B467" s="233"/>
      <c r="C467" s="234"/>
      <c r="D467" s="235" t="s">
        <v>307</v>
      </c>
      <c r="E467" s="236" t="s">
        <v>21</v>
      </c>
      <c r="F467" s="237" t="s">
        <v>2510</v>
      </c>
      <c r="G467" s="234"/>
      <c r="H467" s="236" t="s">
        <v>21</v>
      </c>
      <c r="I467" s="238"/>
      <c r="J467" s="234"/>
      <c r="K467" s="234"/>
      <c r="L467" s="239"/>
      <c r="M467" s="240"/>
      <c r="N467" s="241"/>
      <c r="O467" s="241"/>
      <c r="P467" s="241"/>
      <c r="Q467" s="241"/>
      <c r="R467" s="241"/>
      <c r="S467" s="241"/>
      <c r="T467" s="242"/>
      <c r="U467" s="13"/>
      <c r="V467" s="13"/>
      <c r="W467" s="13"/>
      <c r="X467" s="13"/>
      <c r="Y467" s="13"/>
      <c r="Z467" s="13"/>
      <c r="AA467" s="13"/>
      <c r="AB467" s="13"/>
      <c r="AC467" s="13"/>
      <c r="AD467" s="13"/>
      <c r="AE467" s="13"/>
      <c r="AT467" s="243" t="s">
        <v>307</v>
      </c>
      <c r="AU467" s="243" t="s">
        <v>81</v>
      </c>
      <c r="AV467" s="13" t="s">
        <v>79</v>
      </c>
      <c r="AW467" s="13" t="s">
        <v>33</v>
      </c>
      <c r="AX467" s="13" t="s">
        <v>72</v>
      </c>
      <c r="AY467" s="243" t="s">
        <v>295</v>
      </c>
    </row>
    <row r="468" s="14" customFormat="1">
      <c r="A468" s="14"/>
      <c r="B468" s="244"/>
      <c r="C468" s="245"/>
      <c r="D468" s="235" t="s">
        <v>307</v>
      </c>
      <c r="E468" s="246" t="s">
        <v>21</v>
      </c>
      <c r="F468" s="247" t="s">
        <v>2531</v>
      </c>
      <c r="G468" s="245"/>
      <c r="H468" s="248">
        <v>2.9199999999999999</v>
      </c>
      <c r="I468" s="249"/>
      <c r="J468" s="245"/>
      <c r="K468" s="245"/>
      <c r="L468" s="250"/>
      <c r="M468" s="251"/>
      <c r="N468" s="252"/>
      <c r="O468" s="252"/>
      <c r="P468" s="252"/>
      <c r="Q468" s="252"/>
      <c r="R468" s="252"/>
      <c r="S468" s="252"/>
      <c r="T468" s="253"/>
      <c r="U468" s="14"/>
      <c r="V468" s="14"/>
      <c r="W468" s="14"/>
      <c r="X468" s="14"/>
      <c r="Y468" s="14"/>
      <c r="Z468" s="14"/>
      <c r="AA468" s="14"/>
      <c r="AB468" s="14"/>
      <c r="AC468" s="14"/>
      <c r="AD468" s="14"/>
      <c r="AE468" s="14"/>
      <c r="AT468" s="254" t="s">
        <v>307</v>
      </c>
      <c r="AU468" s="254" t="s">
        <v>81</v>
      </c>
      <c r="AV468" s="14" t="s">
        <v>81</v>
      </c>
      <c r="AW468" s="14" t="s">
        <v>33</v>
      </c>
      <c r="AX468" s="14" t="s">
        <v>72</v>
      </c>
      <c r="AY468" s="254" t="s">
        <v>295</v>
      </c>
    </row>
    <row r="469" s="14" customFormat="1">
      <c r="A469" s="14"/>
      <c r="B469" s="244"/>
      <c r="C469" s="245"/>
      <c r="D469" s="235" t="s">
        <v>307</v>
      </c>
      <c r="E469" s="246" t="s">
        <v>21</v>
      </c>
      <c r="F469" s="247" t="s">
        <v>2368</v>
      </c>
      <c r="G469" s="245"/>
      <c r="H469" s="248">
        <v>4.0899999999999999</v>
      </c>
      <c r="I469" s="249"/>
      <c r="J469" s="245"/>
      <c r="K469" s="245"/>
      <c r="L469" s="250"/>
      <c r="M469" s="251"/>
      <c r="N469" s="252"/>
      <c r="O469" s="252"/>
      <c r="P469" s="252"/>
      <c r="Q469" s="252"/>
      <c r="R469" s="252"/>
      <c r="S469" s="252"/>
      <c r="T469" s="253"/>
      <c r="U469" s="14"/>
      <c r="V469" s="14"/>
      <c r="W469" s="14"/>
      <c r="X469" s="14"/>
      <c r="Y469" s="14"/>
      <c r="Z469" s="14"/>
      <c r="AA469" s="14"/>
      <c r="AB469" s="14"/>
      <c r="AC469" s="14"/>
      <c r="AD469" s="14"/>
      <c r="AE469" s="14"/>
      <c r="AT469" s="254" t="s">
        <v>307</v>
      </c>
      <c r="AU469" s="254" t="s">
        <v>81</v>
      </c>
      <c r="AV469" s="14" t="s">
        <v>81</v>
      </c>
      <c r="AW469" s="14" t="s">
        <v>33</v>
      </c>
      <c r="AX469" s="14" t="s">
        <v>72</v>
      </c>
      <c r="AY469" s="254" t="s">
        <v>295</v>
      </c>
    </row>
    <row r="470" s="14" customFormat="1">
      <c r="A470" s="14"/>
      <c r="B470" s="244"/>
      <c r="C470" s="245"/>
      <c r="D470" s="235" t="s">
        <v>307</v>
      </c>
      <c r="E470" s="246" t="s">
        <v>21</v>
      </c>
      <c r="F470" s="247" t="s">
        <v>2376</v>
      </c>
      <c r="G470" s="245"/>
      <c r="H470" s="248">
        <v>13.23</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307</v>
      </c>
      <c r="AU470" s="254" t="s">
        <v>81</v>
      </c>
      <c r="AV470" s="14" t="s">
        <v>81</v>
      </c>
      <c r="AW470" s="14" t="s">
        <v>33</v>
      </c>
      <c r="AX470" s="14" t="s">
        <v>72</v>
      </c>
      <c r="AY470" s="254" t="s">
        <v>295</v>
      </c>
    </row>
    <row r="471" s="16" customFormat="1">
      <c r="A471" s="16"/>
      <c r="B471" s="270"/>
      <c r="C471" s="271"/>
      <c r="D471" s="235" t="s">
        <v>307</v>
      </c>
      <c r="E471" s="272" t="s">
        <v>21</v>
      </c>
      <c r="F471" s="273" t="s">
        <v>433</v>
      </c>
      <c r="G471" s="271"/>
      <c r="H471" s="274">
        <v>20.239999999999998</v>
      </c>
      <c r="I471" s="275"/>
      <c r="J471" s="271"/>
      <c r="K471" s="271"/>
      <c r="L471" s="276"/>
      <c r="M471" s="277"/>
      <c r="N471" s="278"/>
      <c r="O471" s="278"/>
      <c r="P471" s="278"/>
      <c r="Q471" s="278"/>
      <c r="R471" s="278"/>
      <c r="S471" s="278"/>
      <c r="T471" s="279"/>
      <c r="U471" s="16"/>
      <c r="V471" s="16"/>
      <c r="W471" s="16"/>
      <c r="X471" s="16"/>
      <c r="Y471" s="16"/>
      <c r="Z471" s="16"/>
      <c r="AA471" s="16"/>
      <c r="AB471" s="16"/>
      <c r="AC471" s="16"/>
      <c r="AD471" s="16"/>
      <c r="AE471" s="16"/>
      <c r="AT471" s="280" t="s">
        <v>307</v>
      </c>
      <c r="AU471" s="280" t="s">
        <v>81</v>
      </c>
      <c r="AV471" s="16" t="s">
        <v>92</v>
      </c>
      <c r="AW471" s="16" t="s">
        <v>33</v>
      </c>
      <c r="AX471" s="16" t="s">
        <v>72</v>
      </c>
      <c r="AY471" s="280" t="s">
        <v>295</v>
      </c>
    </row>
    <row r="472" s="13" customFormat="1">
      <c r="A472" s="13"/>
      <c r="B472" s="233"/>
      <c r="C472" s="234"/>
      <c r="D472" s="235" t="s">
        <v>307</v>
      </c>
      <c r="E472" s="236" t="s">
        <v>21</v>
      </c>
      <c r="F472" s="237" t="s">
        <v>1672</v>
      </c>
      <c r="G472" s="234"/>
      <c r="H472" s="236" t="s">
        <v>21</v>
      </c>
      <c r="I472" s="238"/>
      <c r="J472" s="234"/>
      <c r="K472" s="234"/>
      <c r="L472" s="239"/>
      <c r="M472" s="240"/>
      <c r="N472" s="241"/>
      <c r="O472" s="241"/>
      <c r="P472" s="241"/>
      <c r="Q472" s="241"/>
      <c r="R472" s="241"/>
      <c r="S472" s="241"/>
      <c r="T472" s="242"/>
      <c r="U472" s="13"/>
      <c r="V472" s="13"/>
      <c r="W472" s="13"/>
      <c r="X472" s="13"/>
      <c r="Y472" s="13"/>
      <c r="Z472" s="13"/>
      <c r="AA472" s="13"/>
      <c r="AB472" s="13"/>
      <c r="AC472" s="13"/>
      <c r="AD472" s="13"/>
      <c r="AE472" s="13"/>
      <c r="AT472" s="243" t="s">
        <v>307</v>
      </c>
      <c r="AU472" s="243" t="s">
        <v>81</v>
      </c>
      <c r="AV472" s="13" t="s">
        <v>79</v>
      </c>
      <c r="AW472" s="13" t="s">
        <v>33</v>
      </c>
      <c r="AX472" s="13" t="s">
        <v>72</v>
      </c>
      <c r="AY472" s="243" t="s">
        <v>295</v>
      </c>
    </row>
    <row r="473" s="13" customFormat="1">
      <c r="A473" s="13"/>
      <c r="B473" s="233"/>
      <c r="C473" s="234"/>
      <c r="D473" s="235" t="s">
        <v>307</v>
      </c>
      <c r="E473" s="236" t="s">
        <v>21</v>
      </c>
      <c r="F473" s="237" t="s">
        <v>2381</v>
      </c>
      <c r="G473" s="234"/>
      <c r="H473" s="236" t="s">
        <v>21</v>
      </c>
      <c r="I473" s="238"/>
      <c r="J473" s="234"/>
      <c r="K473" s="234"/>
      <c r="L473" s="239"/>
      <c r="M473" s="240"/>
      <c r="N473" s="241"/>
      <c r="O473" s="241"/>
      <c r="P473" s="241"/>
      <c r="Q473" s="241"/>
      <c r="R473" s="241"/>
      <c r="S473" s="241"/>
      <c r="T473" s="242"/>
      <c r="U473" s="13"/>
      <c r="V473" s="13"/>
      <c r="W473" s="13"/>
      <c r="X473" s="13"/>
      <c r="Y473" s="13"/>
      <c r="Z473" s="13"/>
      <c r="AA473" s="13"/>
      <c r="AB473" s="13"/>
      <c r="AC473" s="13"/>
      <c r="AD473" s="13"/>
      <c r="AE473" s="13"/>
      <c r="AT473" s="243" t="s">
        <v>307</v>
      </c>
      <c r="AU473" s="243" t="s">
        <v>81</v>
      </c>
      <c r="AV473" s="13" t="s">
        <v>79</v>
      </c>
      <c r="AW473" s="13" t="s">
        <v>33</v>
      </c>
      <c r="AX473" s="13" t="s">
        <v>72</v>
      </c>
      <c r="AY473" s="243" t="s">
        <v>295</v>
      </c>
    </row>
    <row r="474" s="14" customFormat="1">
      <c r="A474" s="14"/>
      <c r="B474" s="244"/>
      <c r="C474" s="245"/>
      <c r="D474" s="235" t="s">
        <v>307</v>
      </c>
      <c r="E474" s="246" t="s">
        <v>21</v>
      </c>
      <c r="F474" s="247" t="s">
        <v>3021</v>
      </c>
      <c r="G474" s="245"/>
      <c r="H474" s="248">
        <v>15</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307</v>
      </c>
      <c r="AU474" s="254" t="s">
        <v>81</v>
      </c>
      <c r="AV474" s="14" t="s">
        <v>81</v>
      </c>
      <c r="AW474" s="14" t="s">
        <v>33</v>
      </c>
      <c r="AX474" s="14" t="s">
        <v>72</v>
      </c>
      <c r="AY474" s="254" t="s">
        <v>295</v>
      </c>
    </row>
    <row r="475" s="13" customFormat="1">
      <c r="A475" s="13"/>
      <c r="B475" s="233"/>
      <c r="C475" s="234"/>
      <c r="D475" s="235" t="s">
        <v>307</v>
      </c>
      <c r="E475" s="236" t="s">
        <v>21</v>
      </c>
      <c r="F475" s="237" t="s">
        <v>2383</v>
      </c>
      <c r="G475" s="234"/>
      <c r="H475" s="236" t="s">
        <v>21</v>
      </c>
      <c r="I475" s="238"/>
      <c r="J475" s="234"/>
      <c r="K475" s="234"/>
      <c r="L475" s="239"/>
      <c r="M475" s="240"/>
      <c r="N475" s="241"/>
      <c r="O475" s="241"/>
      <c r="P475" s="241"/>
      <c r="Q475" s="241"/>
      <c r="R475" s="241"/>
      <c r="S475" s="241"/>
      <c r="T475" s="242"/>
      <c r="U475" s="13"/>
      <c r="V475" s="13"/>
      <c r="W475" s="13"/>
      <c r="X475" s="13"/>
      <c r="Y475" s="13"/>
      <c r="Z475" s="13"/>
      <c r="AA475" s="13"/>
      <c r="AB475" s="13"/>
      <c r="AC475" s="13"/>
      <c r="AD475" s="13"/>
      <c r="AE475" s="13"/>
      <c r="AT475" s="243" t="s">
        <v>307</v>
      </c>
      <c r="AU475" s="243" t="s">
        <v>81</v>
      </c>
      <c r="AV475" s="13" t="s">
        <v>79</v>
      </c>
      <c r="AW475" s="13" t="s">
        <v>33</v>
      </c>
      <c r="AX475" s="13" t="s">
        <v>72</v>
      </c>
      <c r="AY475" s="243" t="s">
        <v>295</v>
      </c>
    </row>
    <row r="476" s="14" customFormat="1">
      <c r="A476" s="14"/>
      <c r="B476" s="244"/>
      <c r="C476" s="245"/>
      <c r="D476" s="235" t="s">
        <v>307</v>
      </c>
      <c r="E476" s="246" t="s">
        <v>21</v>
      </c>
      <c r="F476" s="247" t="s">
        <v>2525</v>
      </c>
      <c r="G476" s="245"/>
      <c r="H476" s="248">
        <v>36.700000000000003</v>
      </c>
      <c r="I476" s="249"/>
      <c r="J476" s="245"/>
      <c r="K476" s="245"/>
      <c r="L476" s="250"/>
      <c r="M476" s="251"/>
      <c r="N476" s="252"/>
      <c r="O476" s="252"/>
      <c r="P476" s="252"/>
      <c r="Q476" s="252"/>
      <c r="R476" s="252"/>
      <c r="S476" s="252"/>
      <c r="T476" s="253"/>
      <c r="U476" s="14"/>
      <c r="V476" s="14"/>
      <c r="W476" s="14"/>
      <c r="X476" s="14"/>
      <c r="Y476" s="14"/>
      <c r="Z476" s="14"/>
      <c r="AA476" s="14"/>
      <c r="AB476" s="14"/>
      <c r="AC476" s="14"/>
      <c r="AD476" s="14"/>
      <c r="AE476" s="14"/>
      <c r="AT476" s="254" t="s">
        <v>307</v>
      </c>
      <c r="AU476" s="254" t="s">
        <v>81</v>
      </c>
      <c r="AV476" s="14" t="s">
        <v>81</v>
      </c>
      <c r="AW476" s="14" t="s">
        <v>33</v>
      </c>
      <c r="AX476" s="14" t="s">
        <v>72</v>
      </c>
      <c r="AY476" s="254" t="s">
        <v>295</v>
      </c>
    </row>
    <row r="477" s="14" customFormat="1">
      <c r="A477" s="14"/>
      <c r="B477" s="244"/>
      <c r="C477" s="245"/>
      <c r="D477" s="235" t="s">
        <v>307</v>
      </c>
      <c r="E477" s="246" t="s">
        <v>21</v>
      </c>
      <c r="F477" s="247" t="s">
        <v>2541</v>
      </c>
      <c r="G477" s="245"/>
      <c r="H477" s="248">
        <v>0.72499999999999998</v>
      </c>
      <c r="I477" s="249"/>
      <c r="J477" s="245"/>
      <c r="K477" s="245"/>
      <c r="L477" s="250"/>
      <c r="M477" s="251"/>
      <c r="N477" s="252"/>
      <c r="O477" s="252"/>
      <c r="P477" s="252"/>
      <c r="Q477" s="252"/>
      <c r="R477" s="252"/>
      <c r="S477" s="252"/>
      <c r="T477" s="253"/>
      <c r="U477" s="14"/>
      <c r="V477" s="14"/>
      <c r="W477" s="14"/>
      <c r="X477" s="14"/>
      <c r="Y477" s="14"/>
      <c r="Z477" s="14"/>
      <c r="AA477" s="14"/>
      <c r="AB477" s="14"/>
      <c r="AC477" s="14"/>
      <c r="AD477" s="14"/>
      <c r="AE477" s="14"/>
      <c r="AT477" s="254" t="s">
        <v>307</v>
      </c>
      <c r="AU477" s="254" t="s">
        <v>81</v>
      </c>
      <c r="AV477" s="14" t="s">
        <v>81</v>
      </c>
      <c r="AW477" s="14" t="s">
        <v>33</v>
      </c>
      <c r="AX477" s="14" t="s">
        <v>72</v>
      </c>
      <c r="AY477" s="254" t="s">
        <v>295</v>
      </c>
    </row>
    <row r="478" s="16" customFormat="1">
      <c r="A478" s="16"/>
      <c r="B478" s="270"/>
      <c r="C478" s="271"/>
      <c r="D478" s="235" t="s">
        <v>307</v>
      </c>
      <c r="E478" s="272" t="s">
        <v>21</v>
      </c>
      <c r="F478" s="273" t="s">
        <v>433</v>
      </c>
      <c r="G478" s="271"/>
      <c r="H478" s="274">
        <v>52.424999999999997</v>
      </c>
      <c r="I478" s="275"/>
      <c r="J478" s="271"/>
      <c r="K478" s="271"/>
      <c r="L478" s="276"/>
      <c r="M478" s="277"/>
      <c r="N478" s="278"/>
      <c r="O478" s="278"/>
      <c r="P478" s="278"/>
      <c r="Q478" s="278"/>
      <c r="R478" s="278"/>
      <c r="S478" s="278"/>
      <c r="T478" s="279"/>
      <c r="U478" s="16"/>
      <c r="V478" s="16"/>
      <c r="W478" s="16"/>
      <c r="X478" s="16"/>
      <c r="Y478" s="16"/>
      <c r="Z478" s="16"/>
      <c r="AA478" s="16"/>
      <c r="AB478" s="16"/>
      <c r="AC478" s="16"/>
      <c r="AD478" s="16"/>
      <c r="AE478" s="16"/>
      <c r="AT478" s="280" t="s">
        <v>307</v>
      </c>
      <c r="AU478" s="280" t="s">
        <v>81</v>
      </c>
      <c r="AV478" s="16" t="s">
        <v>92</v>
      </c>
      <c r="AW478" s="16" t="s">
        <v>33</v>
      </c>
      <c r="AX478" s="16" t="s">
        <v>72</v>
      </c>
      <c r="AY478" s="280" t="s">
        <v>295</v>
      </c>
    </row>
    <row r="479" s="15" customFormat="1">
      <c r="A479" s="15"/>
      <c r="B479" s="255"/>
      <c r="C479" s="256"/>
      <c r="D479" s="235" t="s">
        <v>307</v>
      </c>
      <c r="E479" s="257" t="s">
        <v>21</v>
      </c>
      <c r="F479" s="258" t="s">
        <v>312</v>
      </c>
      <c r="G479" s="256"/>
      <c r="H479" s="259">
        <v>72.665000000000006</v>
      </c>
      <c r="I479" s="260"/>
      <c r="J479" s="256"/>
      <c r="K479" s="256"/>
      <c r="L479" s="261"/>
      <c r="M479" s="262"/>
      <c r="N479" s="263"/>
      <c r="O479" s="263"/>
      <c r="P479" s="263"/>
      <c r="Q479" s="263"/>
      <c r="R479" s="263"/>
      <c r="S479" s="263"/>
      <c r="T479" s="264"/>
      <c r="U479" s="15"/>
      <c r="V479" s="15"/>
      <c r="W479" s="15"/>
      <c r="X479" s="15"/>
      <c r="Y479" s="15"/>
      <c r="Z479" s="15"/>
      <c r="AA479" s="15"/>
      <c r="AB479" s="15"/>
      <c r="AC479" s="15"/>
      <c r="AD479" s="15"/>
      <c r="AE479" s="15"/>
      <c r="AT479" s="265" t="s">
        <v>307</v>
      </c>
      <c r="AU479" s="265" t="s">
        <v>81</v>
      </c>
      <c r="AV479" s="15" t="s">
        <v>303</v>
      </c>
      <c r="AW479" s="15" t="s">
        <v>33</v>
      </c>
      <c r="AX479" s="15" t="s">
        <v>79</v>
      </c>
      <c r="AY479" s="265" t="s">
        <v>295</v>
      </c>
    </row>
    <row r="480" s="2" customFormat="1" ht="37.8" customHeight="1">
      <c r="A480" s="40"/>
      <c r="B480" s="41"/>
      <c r="C480" s="215" t="s">
        <v>1552</v>
      </c>
      <c r="D480" s="215" t="s">
        <v>298</v>
      </c>
      <c r="E480" s="216" t="s">
        <v>1685</v>
      </c>
      <c r="F480" s="217" t="s">
        <v>1686</v>
      </c>
      <c r="G480" s="218" t="s">
        <v>301</v>
      </c>
      <c r="H480" s="219">
        <v>72.665000000000006</v>
      </c>
      <c r="I480" s="220"/>
      <c r="J480" s="221">
        <f>ROUND(I480*H480,2)</f>
        <v>0</v>
      </c>
      <c r="K480" s="217" t="s">
        <v>302</v>
      </c>
      <c r="L480" s="46"/>
      <c r="M480" s="222" t="s">
        <v>21</v>
      </c>
      <c r="N480" s="223" t="s">
        <v>43</v>
      </c>
      <c r="O480" s="86"/>
      <c r="P480" s="224">
        <f>O480*H480</f>
        <v>0</v>
      </c>
      <c r="Q480" s="224">
        <v>0.00025999999999999998</v>
      </c>
      <c r="R480" s="224">
        <f>Q480*H480</f>
        <v>0.018892900000000001</v>
      </c>
      <c r="S480" s="224">
        <v>0</v>
      </c>
      <c r="T480" s="225">
        <f>S480*H480</f>
        <v>0</v>
      </c>
      <c r="U480" s="40"/>
      <c r="V480" s="40"/>
      <c r="W480" s="40"/>
      <c r="X480" s="40"/>
      <c r="Y480" s="40"/>
      <c r="Z480" s="40"/>
      <c r="AA480" s="40"/>
      <c r="AB480" s="40"/>
      <c r="AC480" s="40"/>
      <c r="AD480" s="40"/>
      <c r="AE480" s="40"/>
      <c r="AR480" s="226" t="s">
        <v>373</v>
      </c>
      <c r="AT480" s="226" t="s">
        <v>298</v>
      </c>
      <c r="AU480" s="226" t="s">
        <v>81</v>
      </c>
      <c r="AY480" s="19" t="s">
        <v>295</v>
      </c>
      <c r="BE480" s="227">
        <f>IF(N480="základní",J480,0)</f>
        <v>0</v>
      </c>
      <c r="BF480" s="227">
        <f>IF(N480="snížená",J480,0)</f>
        <v>0</v>
      </c>
      <c r="BG480" s="227">
        <f>IF(N480="zákl. přenesená",J480,0)</f>
        <v>0</v>
      </c>
      <c r="BH480" s="227">
        <f>IF(N480="sníž. přenesená",J480,0)</f>
        <v>0</v>
      </c>
      <c r="BI480" s="227">
        <f>IF(N480="nulová",J480,0)</f>
        <v>0</v>
      </c>
      <c r="BJ480" s="19" t="s">
        <v>79</v>
      </c>
      <c r="BK480" s="227">
        <f>ROUND(I480*H480,2)</f>
        <v>0</v>
      </c>
      <c r="BL480" s="19" t="s">
        <v>373</v>
      </c>
      <c r="BM480" s="226" t="s">
        <v>3022</v>
      </c>
    </row>
    <row r="481" s="2" customFormat="1">
      <c r="A481" s="40"/>
      <c r="B481" s="41"/>
      <c r="C481" s="42"/>
      <c r="D481" s="228" t="s">
        <v>305</v>
      </c>
      <c r="E481" s="42"/>
      <c r="F481" s="229" t="s">
        <v>1688</v>
      </c>
      <c r="G481" s="42"/>
      <c r="H481" s="42"/>
      <c r="I481" s="230"/>
      <c r="J481" s="42"/>
      <c r="K481" s="42"/>
      <c r="L481" s="46"/>
      <c r="M481" s="231"/>
      <c r="N481" s="232"/>
      <c r="O481" s="86"/>
      <c r="P481" s="86"/>
      <c r="Q481" s="86"/>
      <c r="R481" s="86"/>
      <c r="S481" s="86"/>
      <c r="T481" s="87"/>
      <c r="U481" s="40"/>
      <c r="V481" s="40"/>
      <c r="W481" s="40"/>
      <c r="X481" s="40"/>
      <c r="Y481" s="40"/>
      <c r="Z481" s="40"/>
      <c r="AA481" s="40"/>
      <c r="AB481" s="40"/>
      <c r="AC481" s="40"/>
      <c r="AD481" s="40"/>
      <c r="AE481" s="40"/>
      <c r="AT481" s="19" t="s">
        <v>305</v>
      </c>
      <c r="AU481" s="19" t="s">
        <v>81</v>
      </c>
    </row>
    <row r="482" s="13" customFormat="1">
      <c r="A482" s="13"/>
      <c r="B482" s="233"/>
      <c r="C482" s="234"/>
      <c r="D482" s="235" t="s">
        <v>307</v>
      </c>
      <c r="E482" s="236" t="s">
        <v>21</v>
      </c>
      <c r="F482" s="237" t="s">
        <v>2510</v>
      </c>
      <c r="G482" s="234"/>
      <c r="H482" s="236" t="s">
        <v>21</v>
      </c>
      <c r="I482" s="238"/>
      <c r="J482" s="234"/>
      <c r="K482" s="234"/>
      <c r="L482" s="239"/>
      <c r="M482" s="240"/>
      <c r="N482" s="241"/>
      <c r="O482" s="241"/>
      <c r="P482" s="241"/>
      <c r="Q482" s="241"/>
      <c r="R482" s="241"/>
      <c r="S482" s="241"/>
      <c r="T482" s="242"/>
      <c r="U482" s="13"/>
      <c r="V482" s="13"/>
      <c r="W482" s="13"/>
      <c r="X482" s="13"/>
      <c r="Y482" s="13"/>
      <c r="Z482" s="13"/>
      <c r="AA482" s="13"/>
      <c r="AB482" s="13"/>
      <c r="AC482" s="13"/>
      <c r="AD482" s="13"/>
      <c r="AE482" s="13"/>
      <c r="AT482" s="243" t="s">
        <v>307</v>
      </c>
      <c r="AU482" s="243" t="s">
        <v>81</v>
      </c>
      <c r="AV482" s="13" t="s">
        <v>79</v>
      </c>
      <c r="AW482" s="13" t="s">
        <v>33</v>
      </c>
      <c r="AX482" s="13" t="s">
        <v>72</v>
      </c>
      <c r="AY482" s="243" t="s">
        <v>295</v>
      </c>
    </row>
    <row r="483" s="14" customFormat="1">
      <c r="A483" s="14"/>
      <c r="B483" s="244"/>
      <c r="C483" s="245"/>
      <c r="D483" s="235" t="s">
        <v>307</v>
      </c>
      <c r="E483" s="246" t="s">
        <v>21</v>
      </c>
      <c r="F483" s="247" t="s">
        <v>2531</v>
      </c>
      <c r="G483" s="245"/>
      <c r="H483" s="248">
        <v>2.9199999999999999</v>
      </c>
      <c r="I483" s="249"/>
      <c r="J483" s="245"/>
      <c r="K483" s="245"/>
      <c r="L483" s="250"/>
      <c r="M483" s="251"/>
      <c r="N483" s="252"/>
      <c r="O483" s="252"/>
      <c r="P483" s="252"/>
      <c r="Q483" s="252"/>
      <c r="R483" s="252"/>
      <c r="S483" s="252"/>
      <c r="T483" s="253"/>
      <c r="U483" s="14"/>
      <c r="V483" s="14"/>
      <c r="W483" s="14"/>
      <c r="X483" s="14"/>
      <c r="Y483" s="14"/>
      <c r="Z483" s="14"/>
      <c r="AA483" s="14"/>
      <c r="AB483" s="14"/>
      <c r="AC483" s="14"/>
      <c r="AD483" s="14"/>
      <c r="AE483" s="14"/>
      <c r="AT483" s="254" t="s">
        <v>307</v>
      </c>
      <c r="AU483" s="254" t="s">
        <v>81</v>
      </c>
      <c r="AV483" s="14" t="s">
        <v>81</v>
      </c>
      <c r="AW483" s="14" t="s">
        <v>33</v>
      </c>
      <c r="AX483" s="14" t="s">
        <v>72</v>
      </c>
      <c r="AY483" s="254" t="s">
        <v>295</v>
      </c>
    </row>
    <row r="484" s="14" customFormat="1">
      <c r="A484" s="14"/>
      <c r="B484" s="244"/>
      <c r="C484" s="245"/>
      <c r="D484" s="235" t="s">
        <v>307</v>
      </c>
      <c r="E484" s="246" t="s">
        <v>21</v>
      </c>
      <c r="F484" s="247" t="s">
        <v>2368</v>
      </c>
      <c r="G484" s="245"/>
      <c r="H484" s="248">
        <v>4.0899999999999999</v>
      </c>
      <c r="I484" s="249"/>
      <c r="J484" s="245"/>
      <c r="K484" s="245"/>
      <c r="L484" s="250"/>
      <c r="M484" s="251"/>
      <c r="N484" s="252"/>
      <c r="O484" s="252"/>
      <c r="P484" s="252"/>
      <c r="Q484" s="252"/>
      <c r="R484" s="252"/>
      <c r="S484" s="252"/>
      <c r="T484" s="253"/>
      <c r="U484" s="14"/>
      <c r="V484" s="14"/>
      <c r="W484" s="14"/>
      <c r="X484" s="14"/>
      <c r="Y484" s="14"/>
      <c r="Z484" s="14"/>
      <c r="AA484" s="14"/>
      <c r="AB484" s="14"/>
      <c r="AC484" s="14"/>
      <c r="AD484" s="14"/>
      <c r="AE484" s="14"/>
      <c r="AT484" s="254" t="s">
        <v>307</v>
      </c>
      <c r="AU484" s="254" t="s">
        <v>81</v>
      </c>
      <c r="AV484" s="14" t="s">
        <v>81</v>
      </c>
      <c r="AW484" s="14" t="s">
        <v>33</v>
      </c>
      <c r="AX484" s="14" t="s">
        <v>72</v>
      </c>
      <c r="AY484" s="254" t="s">
        <v>295</v>
      </c>
    </row>
    <row r="485" s="14" customFormat="1">
      <c r="A485" s="14"/>
      <c r="B485" s="244"/>
      <c r="C485" s="245"/>
      <c r="D485" s="235" t="s">
        <v>307</v>
      </c>
      <c r="E485" s="246" t="s">
        <v>21</v>
      </c>
      <c r="F485" s="247" t="s">
        <v>2376</v>
      </c>
      <c r="G485" s="245"/>
      <c r="H485" s="248">
        <v>13.23</v>
      </c>
      <c r="I485" s="249"/>
      <c r="J485" s="245"/>
      <c r="K485" s="245"/>
      <c r="L485" s="250"/>
      <c r="M485" s="251"/>
      <c r="N485" s="252"/>
      <c r="O485" s="252"/>
      <c r="P485" s="252"/>
      <c r="Q485" s="252"/>
      <c r="R485" s="252"/>
      <c r="S485" s="252"/>
      <c r="T485" s="253"/>
      <c r="U485" s="14"/>
      <c r="V485" s="14"/>
      <c r="W485" s="14"/>
      <c r="X485" s="14"/>
      <c r="Y485" s="14"/>
      <c r="Z485" s="14"/>
      <c r="AA485" s="14"/>
      <c r="AB485" s="14"/>
      <c r="AC485" s="14"/>
      <c r="AD485" s="14"/>
      <c r="AE485" s="14"/>
      <c r="AT485" s="254" t="s">
        <v>307</v>
      </c>
      <c r="AU485" s="254" t="s">
        <v>81</v>
      </c>
      <c r="AV485" s="14" t="s">
        <v>81</v>
      </c>
      <c r="AW485" s="14" t="s">
        <v>33</v>
      </c>
      <c r="AX485" s="14" t="s">
        <v>72</v>
      </c>
      <c r="AY485" s="254" t="s">
        <v>295</v>
      </c>
    </row>
    <row r="486" s="16" customFormat="1">
      <c r="A486" s="16"/>
      <c r="B486" s="270"/>
      <c r="C486" s="271"/>
      <c r="D486" s="235" t="s">
        <v>307</v>
      </c>
      <c r="E486" s="272" t="s">
        <v>21</v>
      </c>
      <c r="F486" s="273" t="s">
        <v>433</v>
      </c>
      <c r="G486" s="271"/>
      <c r="H486" s="274">
        <v>20.239999999999998</v>
      </c>
      <c r="I486" s="275"/>
      <c r="J486" s="271"/>
      <c r="K486" s="271"/>
      <c r="L486" s="276"/>
      <c r="M486" s="277"/>
      <c r="N486" s="278"/>
      <c r="O486" s="278"/>
      <c r="P486" s="278"/>
      <c r="Q486" s="278"/>
      <c r="R486" s="278"/>
      <c r="S486" s="278"/>
      <c r="T486" s="279"/>
      <c r="U486" s="16"/>
      <c r="V486" s="16"/>
      <c r="W486" s="16"/>
      <c r="X486" s="16"/>
      <c r="Y486" s="16"/>
      <c r="Z486" s="16"/>
      <c r="AA486" s="16"/>
      <c r="AB486" s="16"/>
      <c r="AC486" s="16"/>
      <c r="AD486" s="16"/>
      <c r="AE486" s="16"/>
      <c r="AT486" s="280" t="s">
        <v>307</v>
      </c>
      <c r="AU486" s="280" t="s">
        <v>81</v>
      </c>
      <c r="AV486" s="16" t="s">
        <v>92</v>
      </c>
      <c r="AW486" s="16" t="s">
        <v>33</v>
      </c>
      <c r="AX486" s="16" t="s">
        <v>72</v>
      </c>
      <c r="AY486" s="280" t="s">
        <v>295</v>
      </c>
    </row>
    <row r="487" s="13" customFormat="1">
      <c r="A487" s="13"/>
      <c r="B487" s="233"/>
      <c r="C487" s="234"/>
      <c r="D487" s="235" t="s">
        <v>307</v>
      </c>
      <c r="E487" s="236" t="s">
        <v>21</v>
      </c>
      <c r="F487" s="237" t="s">
        <v>1672</v>
      </c>
      <c r="G487" s="234"/>
      <c r="H487" s="236" t="s">
        <v>21</v>
      </c>
      <c r="I487" s="238"/>
      <c r="J487" s="234"/>
      <c r="K487" s="234"/>
      <c r="L487" s="239"/>
      <c r="M487" s="240"/>
      <c r="N487" s="241"/>
      <c r="O487" s="241"/>
      <c r="P487" s="241"/>
      <c r="Q487" s="241"/>
      <c r="R487" s="241"/>
      <c r="S487" s="241"/>
      <c r="T487" s="242"/>
      <c r="U487" s="13"/>
      <c r="V487" s="13"/>
      <c r="W487" s="13"/>
      <c r="X487" s="13"/>
      <c r="Y487" s="13"/>
      <c r="Z487" s="13"/>
      <c r="AA487" s="13"/>
      <c r="AB487" s="13"/>
      <c r="AC487" s="13"/>
      <c r="AD487" s="13"/>
      <c r="AE487" s="13"/>
      <c r="AT487" s="243" t="s">
        <v>307</v>
      </c>
      <c r="AU487" s="243" t="s">
        <v>81</v>
      </c>
      <c r="AV487" s="13" t="s">
        <v>79</v>
      </c>
      <c r="AW487" s="13" t="s">
        <v>33</v>
      </c>
      <c r="AX487" s="13" t="s">
        <v>72</v>
      </c>
      <c r="AY487" s="243" t="s">
        <v>295</v>
      </c>
    </row>
    <row r="488" s="13" customFormat="1">
      <c r="A488" s="13"/>
      <c r="B488" s="233"/>
      <c r="C488" s="234"/>
      <c r="D488" s="235" t="s">
        <v>307</v>
      </c>
      <c r="E488" s="236" t="s">
        <v>21</v>
      </c>
      <c r="F488" s="237" t="s">
        <v>2381</v>
      </c>
      <c r="G488" s="234"/>
      <c r="H488" s="236" t="s">
        <v>21</v>
      </c>
      <c r="I488" s="238"/>
      <c r="J488" s="234"/>
      <c r="K488" s="234"/>
      <c r="L488" s="239"/>
      <c r="M488" s="240"/>
      <c r="N488" s="241"/>
      <c r="O488" s="241"/>
      <c r="P488" s="241"/>
      <c r="Q488" s="241"/>
      <c r="R488" s="241"/>
      <c r="S488" s="241"/>
      <c r="T488" s="242"/>
      <c r="U488" s="13"/>
      <c r="V488" s="13"/>
      <c r="W488" s="13"/>
      <c r="X488" s="13"/>
      <c r="Y488" s="13"/>
      <c r="Z488" s="13"/>
      <c r="AA488" s="13"/>
      <c r="AB488" s="13"/>
      <c r="AC488" s="13"/>
      <c r="AD488" s="13"/>
      <c r="AE488" s="13"/>
      <c r="AT488" s="243" t="s">
        <v>307</v>
      </c>
      <c r="AU488" s="243" t="s">
        <v>81</v>
      </c>
      <c r="AV488" s="13" t="s">
        <v>79</v>
      </c>
      <c r="AW488" s="13" t="s">
        <v>33</v>
      </c>
      <c r="AX488" s="13" t="s">
        <v>72</v>
      </c>
      <c r="AY488" s="243" t="s">
        <v>295</v>
      </c>
    </row>
    <row r="489" s="14" customFormat="1">
      <c r="A489" s="14"/>
      <c r="B489" s="244"/>
      <c r="C489" s="245"/>
      <c r="D489" s="235" t="s">
        <v>307</v>
      </c>
      <c r="E489" s="246" t="s">
        <v>21</v>
      </c>
      <c r="F489" s="247" t="s">
        <v>3021</v>
      </c>
      <c r="G489" s="245"/>
      <c r="H489" s="248">
        <v>15</v>
      </c>
      <c r="I489" s="249"/>
      <c r="J489" s="245"/>
      <c r="K489" s="245"/>
      <c r="L489" s="250"/>
      <c r="M489" s="251"/>
      <c r="N489" s="252"/>
      <c r="O489" s="252"/>
      <c r="P489" s="252"/>
      <c r="Q489" s="252"/>
      <c r="R489" s="252"/>
      <c r="S489" s="252"/>
      <c r="T489" s="253"/>
      <c r="U489" s="14"/>
      <c r="V489" s="14"/>
      <c r="W489" s="14"/>
      <c r="X489" s="14"/>
      <c r="Y489" s="14"/>
      <c r="Z489" s="14"/>
      <c r="AA489" s="14"/>
      <c r="AB489" s="14"/>
      <c r="AC489" s="14"/>
      <c r="AD489" s="14"/>
      <c r="AE489" s="14"/>
      <c r="AT489" s="254" t="s">
        <v>307</v>
      </c>
      <c r="AU489" s="254" t="s">
        <v>81</v>
      </c>
      <c r="AV489" s="14" t="s">
        <v>81</v>
      </c>
      <c r="AW489" s="14" t="s">
        <v>33</v>
      </c>
      <c r="AX489" s="14" t="s">
        <v>72</v>
      </c>
      <c r="AY489" s="254" t="s">
        <v>295</v>
      </c>
    </row>
    <row r="490" s="13" customFormat="1">
      <c r="A490" s="13"/>
      <c r="B490" s="233"/>
      <c r="C490" s="234"/>
      <c r="D490" s="235" t="s">
        <v>307</v>
      </c>
      <c r="E490" s="236" t="s">
        <v>21</v>
      </c>
      <c r="F490" s="237" t="s">
        <v>2383</v>
      </c>
      <c r="G490" s="234"/>
      <c r="H490" s="236" t="s">
        <v>21</v>
      </c>
      <c r="I490" s="238"/>
      <c r="J490" s="234"/>
      <c r="K490" s="234"/>
      <c r="L490" s="239"/>
      <c r="M490" s="240"/>
      <c r="N490" s="241"/>
      <c r="O490" s="241"/>
      <c r="P490" s="241"/>
      <c r="Q490" s="241"/>
      <c r="R490" s="241"/>
      <c r="S490" s="241"/>
      <c r="T490" s="242"/>
      <c r="U490" s="13"/>
      <c r="V490" s="13"/>
      <c r="W490" s="13"/>
      <c r="X490" s="13"/>
      <c r="Y490" s="13"/>
      <c r="Z490" s="13"/>
      <c r="AA490" s="13"/>
      <c r="AB490" s="13"/>
      <c r="AC490" s="13"/>
      <c r="AD490" s="13"/>
      <c r="AE490" s="13"/>
      <c r="AT490" s="243" t="s">
        <v>307</v>
      </c>
      <c r="AU490" s="243" t="s">
        <v>81</v>
      </c>
      <c r="AV490" s="13" t="s">
        <v>79</v>
      </c>
      <c r="AW490" s="13" t="s">
        <v>33</v>
      </c>
      <c r="AX490" s="13" t="s">
        <v>72</v>
      </c>
      <c r="AY490" s="243" t="s">
        <v>295</v>
      </c>
    </row>
    <row r="491" s="14" customFormat="1">
      <c r="A491" s="14"/>
      <c r="B491" s="244"/>
      <c r="C491" s="245"/>
      <c r="D491" s="235" t="s">
        <v>307</v>
      </c>
      <c r="E491" s="246" t="s">
        <v>21</v>
      </c>
      <c r="F491" s="247" t="s">
        <v>2525</v>
      </c>
      <c r="G491" s="245"/>
      <c r="H491" s="248">
        <v>36.700000000000003</v>
      </c>
      <c r="I491" s="249"/>
      <c r="J491" s="245"/>
      <c r="K491" s="245"/>
      <c r="L491" s="250"/>
      <c r="M491" s="251"/>
      <c r="N491" s="252"/>
      <c r="O491" s="252"/>
      <c r="P491" s="252"/>
      <c r="Q491" s="252"/>
      <c r="R491" s="252"/>
      <c r="S491" s="252"/>
      <c r="T491" s="253"/>
      <c r="U491" s="14"/>
      <c r="V491" s="14"/>
      <c r="W491" s="14"/>
      <c r="X491" s="14"/>
      <c r="Y491" s="14"/>
      <c r="Z491" s="14"/>
      <c r="AA491" s="14"/>
      <c r="AB491" s="14"/>
      <c r="AC491" s="14"/>
      <c r="AD491" s="14"/>
      <c r="AE491" s="14"/>
      <c r="AT491" s="254" t="s">
        <v>307</v>
      </c>
      <c r="AU491" s="254" t="s">
        <v>81</v>
      </c>
      <c r="AV491" s="14" t="s">
        <v>81</v>
      </c>
      <c r="AW491" s="14" t="s">
        <v>33</v>
      </c>
      <c r="AX491" s="14" t="s">
        <v>72</v>
      </c>
      <c r="AY491" s="254" t="s">
        <v>295</v>
      </c>
    </row>
    <row r="492" s="14" customFormat="1">
      <c r="A492" s="14"/>
      <c r="B492" s="244"/>
      <c r="C492" s="245"/>
      <c r="D492" s="235" t="s">
        <v>307</v>
      </c>
      <c r="E492" s="246" t="s">
        <v>21</v>
      </c>
      <c r="F492" s="247" t="s">
        <v>2541</v>
      </c>
      <c r="G492" s="245"/>
      <c r="H492" s="248">
        <v>0.72499999999999998</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307</v>
      </c>
      <c r="AU492" s="254" t="s">
        <v>81</v>
      </c>
      <c r="AV492" s="14" t="s">
        <v>81</v>
      </c>
      <c r="AW492" s="14" t="s">
        <v>33</v>
      </c>
      <c r="AX492" s="14" t="s">
        <v>72</v>
      </c>
      <c r="AY492" s="254" t="s">
        <v>295</v>
      </c>
    </row>
    <row r="493" s="16" customFormat="1">
      <c r="A493" s="16"/>
      <c r="B493" s="270"/>
      <c r="C493" s="271"/>
      <c r="D493" s="235" t="s">
        <v>307</v>
      </c>
      <c r="E493" s="272" t="s">
        <v>21</v>
      </c>
      <c r="F493" s="273" t="s">
        <v>433</v>
      </c>
      <c r="G493" s="271"/>
      <c r="H493" s="274">
        <v>52.424999999999997</v>
      </c>
      <c r="I493" s="275"/>
      <c r="J493" s="271"/>
      <c r="K493" s="271"/>
      <c r="L493" s="276"/>
      <c r="M493" s="277"/>
      <c r="N493" s="278"/>
      <c r="O493" s="278"/>
      <c r="P493" s="278"/>
      <c r="Q493" s="278"/>
      <c r="R493" s="278"/>
      <c r="S493" s="278"/>
      <c r="T493" s="279"/>
      <c r="U493" s="16"/>
      <c r="V493" s="16"/>
      <c r="W493" s="16"/>
      <c r="X493" s="16"/>
      <c r="Y493" s="16"/>
      <c r="Z493" s="16"/>
      <c r="AA493" s="16"/>
      <c r="AB493" s="16"/>
      <c r="AC493" s="16"/>
      <c r="AD493" s="16"/>
      <c r="AE493" s="16"/>
      <c r="AT493" s="280" t="s">
        <v>307</v>
      </c>
      <c r="AU493" s="280" t="s">
        <v>81</v>
      </c>
      <c r="AV493" s="16" t="s">
        <v>92</v>
      </c>
      <c r="AW493" s="16" t="s">
        <v>33</v>
      </c>
      <c r="AX493" s="16" t="s">
        <v>72</v>
      </c>
      <c r="AY493" s="280" t="s">
        <v>295</v>
      </c>
    </row>
    <row r="494" s="15" customFormat="1">
      <c r="A494" s="15"/>
      <c r="B494" s="255"/>
      <c r="C494" s="256"/>
      <c r="D494" s="235" t="s">
        <v>307</v>
      </c>
      <c r="E494" s="257" t="s">
        <v>21</v>
      </c>
      <c r="F494" s="258" t="s">
        <v>312</v>
      </c>
      <c r="G494" s="256"/>
      <c r="H494" s="259">
        <v>72.665000000000006</v>
      </c>
      <c r="I494" s="260"/>
      <c r="J494" s="256"/>
      <c r="K494" s="256"/>
      <c r="L494" s="261"/>
      <c r="M494" s="266"/>
      <c r="N494" s="267"/>
      <c r="O494" s="267"/>
      <c r="P494" s="267"/>
      <c r="Q494" s="267"/>
      <c r="R494" s="267"/>
      <c r="S494" s="267"/>
      <c r="T494" s="268"/>
      <c r="U494" s="15"/>
      <c r="V494" s="15"/>
      <c r="W494" s="15"/>
      <c r="X494" s="15"/>
      <c r="Y494" s="15"/>
      <c r="Z494" s="15"/>
      <c r="AA494" s="15"/>
      <c r="AB494" s="15"/>
      <c r="AC494" s="15"/>
      <c r="AD494" s="15"/>
      <c r="AE494" s="15"/>
      <c r="AT494" s="265" t="s">
        <v>307</v>
      </c>
      <c r="AU494" s="265" t="s">
        <v>81</v>
      </c>
      <c r="AV494" s="15" t="s">
        <v>303</v>
      </c>
      <c r="AW494" s="15" t="s">
        <v>33</v>
      </c>
      <c r="AX494" s="15" t="s">
        <v>79</v>
      </c>
      <c r="AY494" s="265" t="s">
        <v>295</v>
      </c>
    </row>
    <row r="495" s="2" customFormat="1" ht="6.96" customHeight="1">
      <c r="A495" s="40"/>
      <c r="B495" s="61"/>
      <c r="C495" s="62"/>
      <c r="D495" s="62"/>
      <c r="E495" s="62"/>
      <c r="F495" s="62"/>
      <c r="G495" s="62"/>
      <c r="H495" s="62"/>
      <c r="I495" s="62"/>
      <c r="J495" s="62"/>
      <c r="K495" s="62"/>
      <c r="L495" s="46"/>
      <c r="M495" s="40"/>
      <c r="O495" s="40"/>
      <c r="P495" s="40"/>
      <c r="Q495" s="40"/>
      <c r="R495" s="40"/>
      <c r="S495" s="40"/>
      <c r="T495" s="40"/>
      <c r="U495" s="40"/>
      <c r="V495" s="40"/>
      <c r="W495" s="40"/>
      <c r="X495" s="40"/>
      <c r="Y495" s="40"/>
      <c r="Z495" s="40"/>
      <c r="AA495" s="40"/>
      <c r="AB495" s="40"/>
      <c r="AC495" s="40"/>
      <c r="AD495" s="40"/>
      <c r="AE495" s="40"/>
    </row>
  </sheetData>
  <sheetProtection sheet="1" autoFilter="0" formatColumns="0" formatRows="0" objects="1" scenarios="1" spinCount="100000" saltValue="FiLro82GpqEuOvI/UffDhsb6IxpxfuevayDrd0CpF4s+5fyfHc67IWsuu/LvI+4WwFBqXavC+uLeiLSor1l4Gg==" hashValue="E82NN3aGbJpdqGEO+nD6M5lwiuYv8h5HVxjlVl5wOVscJ0n5sPOgCRl/Al7yFdAi3VuKF7xZELcrMjZ++Qa56w==" algorithmName="SHA-512" password="CC4B"/>
  <autoFilter ref="C106:K494"/>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3_01/317944321"/>
    <hyperlink ref="F116" r:id="rId2" display="https://podminky.urs.cz/item/CS_URS_2023_01/340231001"/>
    <hyperlink ref="F122" r:id="rId3" display="https://podminky.urs.cz/item/CS_URS_2023_01/611131101"/>
    <hyperlink ref="F127" r:id="rId4" display="https://podminky.urs.cz/item/CS_URS_2023_01/611321141"/>
    <hyperlink ref="F132" r:id="rId5" display="https://podminky.urs.cz/item/CS_URS_2023_01/611321191"/>
    <hyperlink ref="F136" r:id="rId6" display="https://podminky.urs.cz/item/CS_URS_2023_01/611325422"/>
    <hyperlink ref="F140" r:id="rId7" display="https://podminky.urs.cz/item/CS_URS_2023_01/612325422"/>
    <hyperlink ref="F148" r:id="rId8" display="https://podminky.urs.cz/item/CS_URS_2023_01/619991011"/>
    <hyperlink ref="F153" r:id="rId9" display="https://podminky.urs.cz/item/CS_URS_2023_01/631311114"/>
    <hyperlink ref="F162" r:id="rId10" display="https://podminky.urs.cz/item/CS_URS_2023_01/631319011"/>
    <hyperlink ref="F164" r:id="rId11" display="https://podminky.urs.cz/item/CS_URS_2023_01/631362021"/>
    <hyperlink ref="F173" r:id="rId12" display="https://podminky.urs.cz/item/CS_URS_2023_01/634112113"/>
    <hyperlink ref="F182" r:id="rId13" display="https://podminky.urs.cz/item/CS_URS_2023_01/642944121"/>
    <hyperlink ref="F188" r:id="rId14" display="https://podminky.urs.cz/item/CS_URS_2023_01/949101111"/>
    <hyperlink ref="F194" r:id="rId15" display="https://podminky.urs.cz/item/CS_URS_2023_01/952901111"/>
    <hyperlink ref="F201" r:id="rId16" display="https://podminky.urs.cz/item/CS_URS_2023_01/998012104"/>
    <hyperlink ref="F205" r:id="rId17" display="https://podminky.urs.cz/item/CS_URS_2023_01/713121111"/>
    <hyperlink ref="F216" r:id="rId18" display="https://podminky.urs.cz/item/CS_URS_2023_01/998713104"/>
    <hyperlink ref="F223" r:id="rId19" display="https://podminky.urs.cz/item/CS_URS_2023_01/763111331"/>
    <hyperlink ref="F228" r:id="rId20" display="https://podminky.urs.cz/item/CS_URS_2023_01/763111458"/>
    <hyperlink ref="F233" r:id="rId21" display="https://podminky.urs.cz/item/CS_URS_2023_01/763111713"/>
    <hyperlink ref="F238" r:id="rId22" display="https://podminky.urs.cz/item/CS_URS_2023_01/763111742"/>
    <hyperlink ref="F245" r:id="rId23" display="https://podminky.urs.cz/item/CS_URS_2023_01/763121422"/>
    <hyperlink ref="F250" r:id="rId24" display="https://podminky.urs.cz/item/CS_URS_2023_01/763121471"/>
    <hyperlink ref="F255" r:id="rId25" display="https://podminky.urs.cz/item/CS_URS_2023_01/763121751"/>
    <hyperlink ref="F257" r:id="rId26" display="https://podminky.urs.cz/item/CS_URS_2023_01/763172323"/>
    <hyperlink ref="F262" r:id="rId27" display="https://podminky.urs.cz/item/CS_URS_2023_01/763173111"/>
    <hyperlink ref="F265" r:id="rId28" display="https://podminky.urs.cz/item/CS_URS_2023_01/763173113"/>
    <hyperlink ref="F268" r:id="rId29" display="https://podminky.urs.cz/item/CS_URS_2023_01/763173132"/>
    <hyperlink ref="F271" r:id="rId30" display="https://podminky.urs.cz/item/CS_URS_2023_01/763181311"/>
    <hyperlink ref="F286" r:id="rId31" display="https://podminky.urs.cz/item/CS_URS_2023_01/763181411"/>
    <hyperlink ref="F293" r:id="rId32" display="https://podminky.urs.cz/item/CS_URS_2023_01/998763102"/>
    <hyperlink ref="F296" r:id="rId33" display="https://podminky.urs.cz/item/CS_URS_2023_01/766660001"/>
    <hyperlink ref="F307" r:id="rId34" display="https://podminky.urs.cz/item/CS_URS_2023_01/766660021"/>
    <hyperlink ref="F314" r:id="rId35" display="https://podminky.urs.cz/item/CS_URS_2023_01/766660717"/>
    <hyperlink ref="F322" r:id="rId36" display="https://podminky.urs.cz/item/CS_URS_2023_01/766695212"/>
    <hyperlink ref="F327" r:id="rId37" display="https://podminky.urs.cz/item/CS_URS_2023_01/998766104"/>
    <hyperlink ref="F331" r:id="rId38" display="https://podminky.urs.cz/item/CS_URS_2023_01/998767104"/>
    <hyperlink ref="F334" r:id="rId39" display="https://podminky.urs.cz/item/CS_URS_2023_01/771121011"/>
    <hyperlink ref="F338" r:id="rId40" display="https://podminky.urs.cz/item/CS_URS_2023_01/771574263"/>
    <hyperlink ref="F346" r:id="rId41" display="https://podminky.urs.cz/item/CS_URS_2023_01/771577111"/>
    <hyperlink ref="F348" r:id="rId42" display="https://podminky.urs.cz/item/CS_URS_2023_01/771591112"/>
    <hyperlink ref="F352" r:id="rId43" display="https://podminky.urs.cz/item/CS_URS_2023_01/771592011"/>
    <hyperlink ref="F354" r:id="rId44" display="https://podminky.urs.cz/item/CS_URS_2023_01/998771104"/>
    <hyperlink ref="F357" r:id="rId45" display="https://podminky.urs.cz/item/CS_URS_2023_01/776111311"/>
    <hyperlink ref="F362" r:id="rId46" display="https://podminky.urs.cz/item/CS_URS_2023_01/776121112"/>
    <hyperlink ref="F367" r:id="rId47" display="https://podminky.urs.cz/item/CS_URS_2023_01/776141112"/>
    <hyperlink ref="F372" r:id="rId48" display="https://podminky.urs.cz/item/CS_URS_2023_01/776221111"/>
    <hyperlink ref="F384" r:id="rId49" display="https://podminky.urs.cz/item/CS_URS_2023_01/776421312"/>
    <hyperlink ref="F391" r:id="rId50" display="https://podminky.urs.cz/item/CS_URS_2023_01/776991121"/>
    <hyperlink ref="F396" r:id="rId51" display="https://podminky.urs.cz/item/CS_URS_2023_01/998776104"/>
    <hyperlink ref="F399" r:id="rId52" display="https://podminky.urs.cz/item/CS_URS_2023_01/781121011"/>
    <hyperlink ref="F405" r:id="rId53" display="https://podminky.urs.cz/item/CS_URS_2023_01/781131112"/>
    <hyperlink ref="F413" r:id="rId54" display="https://podminky.urs.cz/item/CS_URS_2023_01/781474112"/>
    <hyperlink ref="F422" r:id="rId55" display="https://podminky.urs.cz/item/CS_URS_2023_01/781495211"/>
    <hyperlink ref="F426" r:id="rId56" display="https://podminky.urs.cz/item/CS_URS_2023_01/998781104"/>
    <hyperlink ref="F431" r:id="rId57" display="https://podminky.urs.cz/item/CS_URS_2023_01/784111011"/>
    <hyperlink ref="F446" r:id="rId58" display="https://podminky.urs.cz/item/CS_URS_2023_01/784121001"/>
    <hyperlink ref="F459" r:id="rId59" display="https://podminky.urs.cz/item/CS_URS_2023_01/784171111"/>
    <hyperlink ref="F466" r:id="rId60" display="https://podminky.urs.cz/item/CS_URS_2023_01/784181101"/>
    <hyperlink ref="F481" r:id="rId61" display="https://podminky.urs.cz/item/CS_URS_2023_01/784211101"/>
  </hyperlinks>
  <pageMargins left="0.39375" right="0.39375" top="0.39375" bottom="0.39375" header="0" footer="0"/>
  <pageSetup paperSize="9" orientation="portrait" blackAndWhite="1" fitToHeight="100"/>
  <headerFooter>
    <oddFooter>&amp;CStrana &amp;P z &amp;N</oddFooter>
  </headerFooter>
  <drawing r:id="rId62"/>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170</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877</v>
      </c>
      <c r="F9" s="1"/>
      <c r="G9" s="1"/>
      <c r="H9" s="1"/>
      <c r="L9" s="22"/>
    </row>
    <row r="10" s="1" customFormat="1" ht="12" customHeight="1">
      <c r="B10" s="22"/>
      <c r="D10" s="145" t="s">
        <v>267</v>
      </c>
      <c r="L10" s="22"/>
    </row>
    <row r="11" s="2" customFormat="1" ht="16.5" customHeight="1">
      <c r="A11" s="40"/>
      <c r="B11" s="46"/>
      <c r="C11" s="40"/>
      <c r="D11" s="40"/>
      <c r="E11" s="158" t="s">
        <v>2357</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3023</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ROUND((SUM(BE93:BE203)),  2)</f>
        <v>0</v>
      </c>
      <c r="G37" s="40"/>
      <c r="H37" s="40"/>
      <c r="I37" s="160">
        <v>0.20999999999999999</v>
      </c>
      <c r="J37" s="159">
        <f>ROUND(((SUM(BE93:BE203))*I37),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ROUND((SUM(BF93:BF203)),  2)</f>
        <v>0</v>
      </c>
      <c r="G38" s="40"/>
      <c r="H38" s="40"/>
      <c r="I38" s="160">
        <v>0.14999999999999999</v>
      </c>
      <c r="J38" s="159">
        <f>ROUND(((SUM(BF93:BF203))*I38),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ROUND((SUM(BG93:BG203)),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ROUND((SUM(BH93:BH203)),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ROUND((SUM(BI93:BI203)),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877</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2357</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SO-02.3.7 - Pokoje 2. - 13.NP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273</v>
      </c>
      <c r="E68" s="180"/>
      <c r="F68" s="180"/>
      <c r="G68" s="180"/>
      <c r="H68" s="180"/>
      <c r="I68" s="180"/>
      <c r="J68" s="181">
        <f>J94</f>
        <v>0</v>
      </c>
      <c r="K68" s="178"/>
      <c r="L68" s="182"/>
      <c r="S68" s="9"/>
      <c r="T68" s="9"/>
      <c r="U68" s="9"/>
      <c r="V68" s="9"/>
      <c r="W68" s="9"/>
      <c r="X68" s="9"/>
      <c r="Y68" s="9"/>
      <c r="Z68" s="9"/>
      <c r="AA68" s="9"/>
      <c r="AB68" s="9"/>
      <c r="AC68" s="9"/>
      <c r="AD68" s="9"/>
      <c r="AE68" s="9"/>
    </row>
    <row r="69" s="10" customFormat="1" ht="19.92" customHeight="1">
      <c r="A69" s="10"/>
      <c r="B69" s="183"/>
      <c r="C69" s="127"/>
      <c r="D69" s="184" t="s">
        <v>274</v>
      </c>
      <c r="E69" s="185"/>
      <c r="F69" s="185"/>
      <c r="G69" s="185"/>
      <c r="H69" s="185"/>
      <c r="I69" s="185"/>
      <c r="J69" s="186">
        <f>J95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280</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Rekonstrukce a modernizace VŠ kolejí Kounicova 50</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265</v>
      </c>
      <c r="D80" s="24"/>
      <c r="E80" s="24"/>
      <c r="F80" s="24"/>
      <c r="G80" s="24"/>
      <c r="H80" s="24"/>
      <c r="I80" s="24"/>
      <c r="J80" s="24"/>
      <c r="K80" s="24"/>
      <c r="L80" s="22"/>
    </row>
    <row r="81" s="1" customFormat="1" ht="16.5" customHeight="1">
      <c r="B81" s="23"/>
      <c r="C81" s="24"/>
      <c r="D81" s="24"/>
      <c r="E81" s="172" t="s">
        <v>877</v>
      </c>
      <c r="F81" s="24"/>
      <c r="G81" s="24"/>
      <c r="H81" s="24"/>
      <c r="I81" s="24"/>
      <c r="J81" s="24"/>
      <c r="K81" s="24"/>
      <c r="L81" s="22"/>
    </row>
    <row r="82" s="1" customFormat="1" ht="12" customHeight="1">
      <c r="B82" s="23"/>
      <c r="C82" s="34" t="s">
        <v>267</v>
      </c>
      <c r="D82" s="24"/>
      <c r="E82" s="24"/>
      <c r="F82" s="24"/>
      <c r="G82" s="24"/>
      <c r="H82" s="24"/>
      <c r="I82" s="24"/>
      <c r="J82" s="24"/>
      <c r="K82" s="24"/>
      <c r="L82" s="22"/>
    </row>
    <row r="83" s="2" customFormat="1" ht="16.5" customHeight="1">
      <c r="A83" s="40"/>
      <c r="B83" s="41"/>
      <c r="C83" s="42"/>
      <c r="D83" s="42"/>
      <c r="E83" s="269" t="s">
        <v>2357</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401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SO-02.3.7 - Pokoje 2. - 13.NP</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F16</f>
        <v>Kounicova 50, Brno</v>
      </c>
      <c r="G87" s="42"/>
      <c r="H87" s="42"/>
      <c r="I87" s="34" t="s">
        <v>24</v>
      </c>
      <c r="J87" s="74" t="str">
        <f>IF(J16="","",J16)</f>
        <v>20. 3. 2023</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26</v>
      </c>
      <c r="D89" s="42"/>
      <c r="E89" s="42"/>
      <c r="F89" s="29" t="str">
        <f>E19</f>
        <v>Intar a.s.</v>
      </c>
      <c r="G89" s="42"/>
      <c r="H89" s="42"/>
      <c r="I89" s="34" t="s">
        <v>32</v>
      </c>
      <c r="J89" s="38" t="str">
        <f>E25</f>
        <v>Intar a.s.</v>
      </c>
      <c r="K89" s="42"/>
      <c r="L89" s="147"/>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IF(E22="","",E22)</f>
        <v>Vyplň údaj</v>
      </c>
      <c r="G90" s="42"/>
      <c r="H90" s="42"/>
      <c r="I90" s="34" t="s">
        <v>34</v>
      </c>
      <c r="J90" s="38" t="str">
        <f>E28</f>
        <v>Toman Martin</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281</v>
      </c>
      <c r="D92" s="191" t="s">
        <v>57</v>
      </c>
      <c r="E92" s="191" t="s">
        <v>53</v>
      </c>
      <c r="F92" s="191" t="s">
        <v>54</v>
      </c>
      <c r="G92" s="191" t="s">
        <v>282</v>
      </c>
      <c r="H92" s="191" t="s">
        <v>283</v>
      </c>
      <c r="I92" s="191" t="s">
        <v>284</v>
      </c>
      <c r="J92" s="191" t="s">
        <v>271</v>
      </c>
      <c r="K92" s="192" t="s">
        <v>285</v>
      </c>
      <c r="L92" s="193"/>
      <c r="M92" s="94" t="s">
        <v>21</v>
      </c>
      <c r="N92" s="95" t="s">
        <v>42</v>
      </c>
      <c r="O92" s="95" t="s">
        <v>286</v>
      </c>
      <c r="P92" s="95" t="s">
        <v>287</v>
      </c>
      <c r="Q92" s="95" t="s">
        <v>288</v>
      </c>
      <c r="R92" s="95" t="s">
        <v>289</v>
      </c>
      <c r="S92" s="95" t="s">
        <v>290</v>
      </c>
      <c r="T92" s="96" t="s">
        <v>291</v>
      </c>
      <c r="U92" s="188"/>
      <c r="V92" s="188"/>
      <c r="W92" s="188"/>
      <c r="X92" s="188"/>
      <c r="Y92" s="188"/>
      <c r="Z92" s="188"/>
      <c r="AA92" s="188"/>
      <c r="AB92" s="188"/>
      <c r="AC92" s="188"/>
      <c r="AD92" s="188"/>
      <c r="AE92" s="188"/>
    </row>
    <row r="93" s="2" customFormat="1" ht="22.8" customHeight="1">
      <c r="A93" s="40"/>
      <c r="B93" s="41"/>
      <c r="C93" s="101" t="s">
        <v>292</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272</v>
      </c>
      <c r="BK93" s="198">
        <f>BK94</f>
        <v>0</v>
      </c>
    </row>
    <row r="94" s="12" customFormat="1" ht="25.92" customHeight="1">
      <c r="A94" s="12"/>
      <c r="B94" s="199"/>
      <c r="C94" s="200"/>
      <c r="D94" s="201" t="s">
        <v>71</v>
      </c>
      <c r="E94" s="202" t="s">
        <v>293</v>
      </c>
      <c r="F94" s="202" t="s">
        <v>294</v>
      </c>
      <c r="G94" s="200"/>
      <c r="H94" s="200"/>
      <c r="I94" s="203"/>
      <c r="J94" s="204">
        <f>BK94</f>
        <v>0</v>
      </c>
      <c r="K94" s="200"/>
      <c r="L94" s="205"/>
      <c r="M94" s="206"/>
      <c r="N94" s="207"/>
      <c r="O94" s="207"/>
      <c r="P94" s="208">
        <f>P95</f>
        <v>0</v>
      </c>
      <c r="Q94" s="207"/>
      <c r="R94" s="208">
        <f>R95</f>
        <v>0</v>
      </c>
      <c r="S94" s="207"/>
      <c r="T94" s="209">
        <f>T95</f>
        <v>0</v>
      </c>
      <c r="U94" s="12"/>
      <c r="V94" s="12"/>
      <c r="W94" s="12"/>
      <c r="X94" s="12"/>
      <c r="Y94" s="12"/>
      <c r="Z94" s="12"/>
      <c r="AA94" s="12"/>
      <c r="AB94" s="12"/>
      <c r="AC94" s="12"/>
      <c r="AD94" s="12"/>
      <c r="AE94" s="12"/>
      <c r="AR94" s="210" t="s">
        <v>79</v>
      </c>
      <c r="AT94" s="211" t="s">
        <v>71</v>
      </c>
      <c r="AU94" s="211" t="s">
        <v>72</v>
      </c>
      <c r="AY94" s="210" t="s">
        <v>295</v>
      </c>
      <c r="BK94" s="212">
        <f>BK95</f>
        <v>0</v>
      </c>
    </row>
    <row r="95" s="12" customFormat="1" ht="22.8" customHeight="1">
      <c r="A95" s="12"/>
      <c r="B95" s="199"/>
      <c r="C95" s="200"/>
      <c r="D95" s="201" t="s">
        <v>71</v>
      </c>
      <c r="E95" s="213" t="s">
        <v>296</v>
      </c>
      <c r="F95" s="213" t="s">
        <v>297</v>
      </c>
      <c r="G95" s="200"/>
      <c r="H95" s="200"/>
      <c r="I95" s="203"/>
      <c r="J95" s="214">
        <f>BK95</f>
        <v>0</v>
      </c>
      <c r="K95" s="200"/>
      <c r="L95" s="205"/>
      <c r="M95" s="206"/>
      <c r="N95" s="207"/>
      <c r="O95" s="207"/>
      <c r="P95" s="208">
        <f>SUM(P96:P203)</f>
        <v>0</v>
      </c>
      <c r="Q95" s="207"/>
      <c r="R95" s="208">
        <f>SUM(R96:R203)</f>
        <v>0</v>
      </c>
      <c r="S95" s="207"/>
      <c r="T95" s="209">
        <f>SUM(T96:T203)</f>
        <v>0</v>
      </c>
      <c r="U95" s="12"/>
      <c r="V95" s="12"/>
      <c r="W95" s="12"/>
      <c r="X95" s="12"/>
      <c r="Y95" s="12"/>
      <c r="Z95" s="12"/>
      <c r="AA95" s="12"/>
      <c r="AB95" s="12"/>
      <c r="AC95" s="12"/>
      <c r="AD95" s="12"/>
      <c r="AE95" s="12"/>
      <c r="AR95" s="210" t="s">
        <v>79</v>
      </c>
      <c r="AT95" s="211" t="s">
        <v>71</v>
      </c>
      <c r="AU95" s="211" t="s">
        <v>79</v>
      </c>
      <c r="AY95" s="210" t="s">
        <v>295</v>
      </c>
      <c r="BK95" s="212">
        <f>SUM(BK96:BK203)</f>
        <v>0</v>
      </c>
    </row>
    <row r="96" s="2" customFormat="1" ht="16.5" customHeight="1">
      <c r="A96" s="40"/>
      <c r="B96" s="41"/>
      <c r="C96" s="215" t="s">
        <v>79</v>
      </c>
      <c r="D96" s="215" t="s">
        <v>298</v>
      </c>
      <c r="E96" s="216" t="s">
        <v>3024</v>
      </c>
      <c r="F96" s="217" t="s">
        <v>3025</v>
      </c>
      <c r="G96" s="218" t="s">
        <v>503</v>
      </c>
      <c r="H96" s="219">
        <v>23</v>
      </c>
      <c r="I96" s="220"/>
      <c r="J96" s="221">
        <f>ROUND(I96*H96,2)</f>
        <v>0</v>
      </c>
      <c r="K96" s="217" t="s">
        <v>523</v>
      </c>
      <c r="L96" s="46"/>
      <c r="M96" s="222" t="s">
        <v>21</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303</v>
      </c>
      <c r="AT96" s="226" t="s">
        <v>298</v>
      </c>
      <c r="AU96" s="226" t="s">
        <v>81</v>
      </c>
      <c r="AY96" s="19" t="s">
        <v>295</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303</v>
      </c>
      <c r="BM96" s="226" t="s">
        <v>3026</v>
      </c>
    </row>
    <row r="97" s="14" customFormat="1">
      <c r="A97" s="14"/>
      <c r="B97" s="244"/>
      <c r="C97" s="245"/>
      <c r="D97" s="235" t="s">
        <v>307</v>
      </c>
      <c r="E97" s="246" t="s">
        <v>21</v>
      </c>
      <c r="F97" s="247" t="s">
        <v>2347</v>
      </c>
      <c r="G97" s="245"/>
      <c r="H97" s="248">
        <v>2</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307</v>
      </c>
      <c r="AU97" s="254" t="s">
        <v>81</v>
      </c>
      <c r="AV97" s="14" t="s">
        <v>81</v>
      </c>
      <c r="AW97" s="14" t="s">
        <v>33</v>
      </c>
      <c r="AX97" s="14" t="s">
        <v>72</v>
      </c>
      <c r="AY97" s="254" t="s">
        <v>295</v>
      </c>
    </row>
    <row r="98" s="14" customFormat="1">
      <c r="A98" s="14"/>
      <c r="B98" s="244"/>
      <c r="C98" s="245"/>
      <c r="D98" s="235" t="s">
        <v>307</v>
      </c>
      <c r="E98" s="246" t="s">
        <v>21</v>
      </c>
      <c r="F98" s="247" t="s">
        <v>2331</v>
      </c>
      <c r="G98" s="245"/>
      <c r="H98" s="248">
        <v>2</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307</v>
      </c>
      <c r="AU98" s="254" t="s">
        <v>81</v>
      </c>
      <c r="AV98" s="14" t="s">
        <v>81</v>
      </c>
      <c r="AW98" s="14" t="s">
        <v>33</v>
      </c>
      <c r="AX98" s="14" t="s">
        <v>72</v>
      </c>
      <c r="AY98" s="254" t="s">
        <v>295</v>
      </c>
    </row>
    <row r="99" s="14" customFormat="1">
      <c r="A99" s="14"/>
      <c r="B99" s="244"/>
      <c r="C99" s="245"/>
      <c r="D99" s="235" t="s">
        <v>307</v>
      </c>
      <c r="E99" s="246" t="s">
        <v>21</v>
      </c>
      <c r="F99" s="247" t="s">
        <v>2332</v>
      </c>
      <c r="G99" s="245"/>
      <c r="H99" s="248">
        <v>2</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307</v>
      </c>
      <c r="AU99" s="254" t="s">
        <v>81</v>
      </c>
      <c r="AV99" s="14" t="s">
        <v>81</v>
      </c>
      <c r="AW99" s="14" t="s">
        <v>33</v>
      </c>
      <c r="AX99" s="14" t="s">
        <v>72</v>
      </c>
      <c r="AY99" s="254" t="s">
        <v>295</v>
      </c>
    </row>
    <row r="100" s="14" customFormat="1">
      <c r="A100" s="14"/>
      <c r="B100" s="244"/>
      <c r="C100" s="245"/>
      <c r="D100" s="235" t="s">
        <v>307</v>
      </c>
      <c r="E100" s="246" t="s">
        <v>21</v>
      </c>
      <c r="F100" s="247" t="s">
        <v>2333</v>
      </c>
      <c r="G100" s="245"/>
      <c r="H100" s="248">
        <v>2</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307</v>
      </c>
      <c r="AU100" s="254" t="s">
        <v>81</v>
      </c>
      <c r="AV100" s="14" t="s">
        <v>81</v>
      </c>
      <c r="AW100" s="14" t="s">
        <v>33</v>
      </c>
      <c r="AX100" s="14" t="s">
        <v>72</v>
      </c>
      <c r="AY100" s="254" t="s">
        <v>295</v>
      </c>
    </row>
    <row r="101" s="14" customFormat="1">
      <c r="A101" s="14"/>
      <c r="B101" s="244"/>
      <c r="C101" s="245"/>
      <c r="D101" s="235" t="s">
        <v>307</v>
      </c>
      <c r="E101" s="246" t="s">
        <v>21</v>
      </c>
      <c r="F101" s="247" t="s">
        <v>2334</v>
      </c>
      <c r="G101" s="245"/>
      <c r="H101" s="248">
        <v>2</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307</v>
      </c>
      <c r="AU101" s="254" t="s">
        <v>81</v>
      </c>
      <c r="AV101" s="14" t="s">
        <v>81</v>
      </c>
      <c r="AW101" s="14" t="s">
        <v>33</v>
      </c>
      <c r="AX101" s="14" t="s">
        <v>72</v>
      </c>
      <c r="AY101" s="254" t="s">
        <v>295</v>
      </c>
    </row>
    <row r="102" s="14" customFormat="1">
      <c r="A102" s="14"/>
      <c r="B102" s="244"/>
      <c r="C102" s="245"/>
      <c r="D102" s="235" t="s">
        <v>307</v>
      </c>
      <c r="E102" s="246" t="s">
        <v>21</v>
      </c>
      <c r="F102" s="247" t="s">
        <v>2335</v>
      </c>
      <c r="G102" s="245"/>
      <c r="H102" s="248">
        <v>2</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307</v>
      </c>
      <c r="AU102" s="254" t="s">
        <v>81</v>
      </c>
      <c r="AV102" s="14" t="s">
        <v>81</v>
      </c>
      <c r="AW102" s="14" t="s">
        <v>33</v>
      </c>
      <c r="AX102" s="14" t="s">
        <v>72</v>
      </c>
      <c r="AY102" s="254" t="s">
        <v>295</v>
      </c>
    </row>
    <row r="103" s="14" customFormat="1">
      <c r="A103" s="14"/>
      <c r="B103" s="244"/>
      <c r="C103" s="245"/>
      <c r="D103" s="235" t="s">
        <v>307</v>
      </c>
      <c r="E103" s="246" t="s">
        <v>21</v>
      </c>
      <c r="F103" s="247" t="s">
        <v>2336</v>
      </c>
      <c r="G103" s="245"/>
      <c r="H103" s="248">
        <v>2</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307</v>
      </c>
      <c r="AU103" s="254" t="s">
        <v>81</v>
      </c>
      <c r="AV103" s="14" t="s">
        <v>81</v>
      </c>
      <c r="AW103" s="14" t="s">
        <v>33</v>
      </c>
      <c r="AX103" s="14" t="s">
        <v>72</v>
      </c>
      <c r="AY103" s="254" t="s">
        <v>295</v>
      </c>
    </row>
    <row r="104" s="14" customFormat="1">
      <c r="A104" s="14"/>
      <c r="B104" s="244"/>
      <c r="C104" s="245"/>
      <c r="D104" s="235" t="s">
        <v>307</v>
      </c>
      <c r="E104" s="246" t="s">
        <v>21</v>
      </c>
      <c r="F104" s="247" t="s">
        <v>2337</v>
      </c>
      <c r="G104" s="245"/>
      <c r="H104" s="248">
        <v>2</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307</v>
      </c>
      <c r="AU104" s="254" t="s">
        <v>81</v>
      </c>
      <c r="AV104" s="14" t="s">
        <v>81</v>
      </c>
      <c r="AW104" s="14" t="s">
        <v>33</v>
      </c>
      <c r="AX104" s="14" t="s">
        <v>72</v>
      </c>
      <c r="AY104" s="254" t="s">
        <v>295</v>
      </c>
    </row>
    <row r="105" s="14" customFormat="1">
      <c r="A105" s="14"/>
      <c r="B105" s="244"/>
      <c r="C105" s="245"/>
      <c r="D105" s="235" t="s">
        <v>307</v>
      </c>
      <c r="E105" s="246" t="s">
        <v>21</v>
      </c>
      <c r="F105" s="247" t="s">
        <v>2338</v>
      </c>
      <c r="G105" s="245"/>
      <c r="H105" s="248">
        <v>2</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307</v>
      </c>
      <c r="AU105" s="254" t="s">
        <v>81</v>
      </c>
      <c r="AV105" s="14" t="s">
        <v>81</v>
      </c>
      <c r="AW105" s="14" t="s">
        <v>33</v>
      </c>
      <c r="AX105" s="14" t="s">
        <v>72</v>
      </c>
      <c r="AY105" s="254" t="s">
        <v>295</v>
      </c>
    </row>
    <row r="106" s="14" customFormat="1">
      <c r="A106" s="14"/>
      <c r="B106" s="244"/>
      <c r="C106" s="245"/>
      <c r="D106" s="235" t="s">
        <v>307</v>
      </c>
      <c r="E106" s="246" t="s">
        <v>21</v>
      </c>
      <c r="F106" s="247" t="s">
        <v>2339</v>
      </c>
      <c r="G106" s="245"/>
      <c r="H106" s="248">
        <v>2</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307</v>
      </c>
      <c r="AU106" s="254" t="s">
        <v>81</v>
      </c>
      <c r="AV106" s="14" t="s">
        <v>81</v>
      </c>
      <c r="AW106" s="14" t="s">
        <v>33</v>
      </c>
      <c r="AX106" s="14" t="s">
        <v>72</v>
      </c>
      <c r="AY106" s="254" t="s">
        <v>295</v>
      </c>
    </row>
    <row r="107" s="14" customFormat="1">
      <c r="A107" s="14"/>
      <c r="B107" s="244"/>
      <c r="C107" s="245"/>
      <c r="D107" s="235" t="s">
        <v>307</v>
      </c>
      <c r="E107" s="246" t="s">
        <v>21</v>
      </c>
      <c r="F107" s="247" t="s">
        <v>2340</v>
      </c>
      <c r="G107" s="245"/>
      <c r="H107" s="248">
        <v>2</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307</v>
      </c>
      <c r="AU107" s="254" t="s">
        <v>81</v>
      </c>
      <c r="AV107" s="14" t="s">
        <v>81</v>
      </c>
      <c r="AW107" s="14" t="s">
        <v>33</v>
      </c>
      <c r="AX107" s="14" t="s">
        <v>72</v>
      </c>
      <c r="AY107" s="254" t="s">
        <v>295</v>
      </c>
    </row>
    <row r="108" s="14" customFormat="1">
      <c r="A108" s="14"/>
      <c r="B108" s="244"/>
      <c r="C108" s="245"/>
      <c r="D108" s="235" t="s">
        <v>307</v>
      </c>
      <c r="E108" s="246" t="s">
        <v>21</v>
      </c>
      <c r="F108" s="247" t="s">
        <v>3027</v>
      </c>
      <c r="G108" s="245"/>
      <c r="H108" s="248">
        <v>2</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307</v>
      </c>
      <c r="AU108" s="254" t="s">
        <v>81</v>
      </c>
      <c r="AV108" s="14" t="s">
        <v>81</v>
      </c>
      <c r="AW108" s="14" t="s">
        <v>33</v>
      </c>
      <c r="AX108" s="14" t="s">
        <v>72</v>
      </c>
      <c r="AY108" s="254" t="s">
        <v>295</v>
      </c>
    </row>
    <row r="109" s="16" customFormat="1">
      <c r="A109" s="16"/>
      <c r="B109" s="270"/>
      <c r="C109" s="271"/>
      <c r="D109" s="235" t="s">
        <v>307</v>
      </c>
      <c r="E109" s="272" t="s">
        <v>21</v>
      </c>
      <c r="F109" s="273" t="s">
        <v>433</v>
      </c>
      <c r="G109" s="271"/>
      <c r="H109" s="274">
        <v>24</v>
      </c>
      <c r="I109" s="275"/>
      <c r="J109" s="271"/>
      <c r="K109" s="271"/>
      <c r="L109" s="276"/>
      <c r="M109" s="277"/>
      <c r="N109" s="278"/>
      <c r="O109" s="278"/>
      <c r="P109" s="278"/>
      <c r="Q109" s="278"/>
      <c r="R109" s="278"/>
      <c r="S109" s="278"/>
      <c r="T109" s="279"/>
      <c r="U109" s="16"/>
      <c r="V109" s="16"/>
      <c r="W109" s="16"/>
      <c r="X109" s="16"/>
      <c r="Y109" s="16"/>
      <c r="Z109" s="16"/>
      <c r="AA109" s="16"/>
      <c r="AB109" s="16"/>
      <c r="AC109" s="16"/>
      <c r="AD109" s="16"/>
      <c r="AE109" s="16"/>
      <c r="AT109" s="280" t="s">
        <v>307</v>
      </c>
      <c r="AU109" s="280" t="s">
        <v>81</v>
      </c>
      <c r="AV109" s="16" t="s">
        <v>92</v>
      </c>
      <c r="AW109" s="16" t="s">
        <v>33</v>
      </c>
      <c r="AX109" s="16" t="s">
        <v>72</v>
      </c>
      <c r="AY109" s="280" t="s">
        <v>295</v>
      </c>
    </row>
    <row r="110" s="13" customFormat="1">
      <c r="A110" s="13"/>
      <c r="B110" s="233"/>
      <c r="C110" s="234"/>
      <c r="D110" s="235" t="s">
        <v>307</v>
      </c>
      <c r="E110" s="236" t="s">
        <v>21</v>
      </c>
      <c r="F110" s="237" t="s">
        <v>3028</v>
      </c>
      <c r="G110" s="234"/>
      <c r="H110" s="236" t="s">
        <v>21</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307</v>
      </c>
      <c r="AU110" s="243" t="s">
        <v>81</v>
      </c>
      <c r="AV110" s="13" t="s">
        <v>79</v>
      </c>
      <c r="AW110" s="13" t="s">
        <v>33</v>
      </c>
      <c r="AX110" s="13" t="s">
        <v>72</v>
      </c>
      <c r="AY110" s="243" t="s">
        <v>295</v>
      </c>
    </row>
    <row r="111" s="14" customFormat="1">
      <c r="A111" s="14"/>
      <c r="B111" s="244"/>
      <c r="C111" s="245"/>
      <c r="D111" s="235" t="s">
        <v>307</v>
      </c>
      <c r="E111" s="246" t="s">
        <v>21</v>
      </c>
      <c r="F111" s="247" t="s">
        <v>272</v>
      </c>
      <c r="G111" s="245"/>
      <c r="H111" s="248">
        <v>-1</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307</v>
      </c>
      <c r="AU111" s="254" t="s">
        <v>81</v>
      </c>
      <c r="AV111" s="14" t="s">
        <v>81</v>
      </c>
      <c r="AW111" s="14" t="s">
        <v>33</v>
      </c>
      <c r="AX111" s="14" t="s">
        <v>72</v>
      </c>
      <c r="AY111" s="254" t="s">
        <v>295</v>
      </c>
    </row>
    <row r="112" s="16" customFormat="1">
      <c r="A112" s="16"/>
      <c r="B112" s="270"/>
      <c r="C112" s="271"/>
      <c r="D112" s="235" t="s">
        <v>307</v>
      </c>
      <c r="E112" s="272" t="s">
        <v>21</v>
      </c>
      <c r="F112" s="273" t="s">
        <v>433</v>
      </c>
      <c r="G112" s="271"/>
      <c r="H112" s="274">
        <v>-1</v>
      </c>
      <c r="I112" s="275"/>
      <c r="J112" s="271"/>
      <c r="K112" s="271"/>
      <c r="L112" s="276"/>
      <c r="M112" s="277"/>
      <c r="N112" s="278"/>
      <c r="O112" s="278"/>
      <c r="P112" s="278"/>
      <c r="Q112" s="278"/>
      <c r="R112" s="278"/>
      <c r="S112" s="278"/>
      <c r="T112" s="279"/>
      <c r="U112" s="16"/>
      <c r="V112" s="16"/>
      <c r="W112" s="16"/>
      <c r="X112" s="16"/>
      <c r="Y112" s="16"/>
      <c r="Z112" s="16"/>
      <c r="AA112" s="16"/>
      <c r="AB112" s="16"/>
      <c r="AC112" s="16"/>
      <c r="AD112" s="16"/>
      <c r="AE112" s="16"/>
      <c r="AT112" s="280" t="s">
        <v>307</v>
      </c>
      <c r="AU112" s="280" t="s">
        <v>81</v>
      </c>
      <c r="AV112" s="16" t="s">
        <v>92</v>
      </c>
      <c r="AW112" s="16" t="s">
        <v>33</v>
      </c>
      <c r="AX112" s="16" t="s">
        <v>72</v>
      </c>
      <c r="AY112" s="280" t="s">
        <v>295</v>
      </c>
    </row>
    <row r="113" s="15" customFormat="1">
      <c r="A113" s="15"/>
      <c r="B113" s="255"/>
      <c r="C113" s="256"/>
      <c r="D113" s="235" t="s">
        <v>307</v>
      </c>
      <c r="E113" s="257" t="s">
        <v>21</v>
      </c>
      <c r="F113" s="258" t="s">
        <v>312</v>
      </c>
      <c r="G113" s="256"/>
      <c r="H113" s="259">
        <v>23</v>
      </c>
      <c r="I113" s="260"/>
      <c r="J113" s="256"/>
      <c r="K113" s="256"/>
      <c r="L113" s="261"/>
      <c r="M113" s="262"/>
      <c r="N113" s="263"/>
      <c r="O113" s="263"/>
      <c r="P113" s="263"/>
      <c r="Q113" s="263"/>
      <c r="R113" s="263"/>
      <c r="S113" s="263"/>
      <c r="T113" s="264"/>
      <c r="U113" s="15"/>
      <c r="V113" s="15"/>
      <c r="W113" s="15"/>
      <c r="X113" s="15"/>
      <c r="Y113" s="15"/>
      <c r="Z113" s="15"/>
      <c r="AA113" s="15"/>
      <c r="AB113" s="15"/>
      <c r="AC113" s="15"/>
      <c r="AD113" s="15"/>
      <c r="AE113" s="15"/>
      <c r="AT113" s="265" t="s">
        <v>307</v>
      </c>
      <c r="AU113" s="265" t="s">
        <v>81</v>
      </c>
      <c r="AV113" s="15" t="s">
        <v>303</v>
      </c>
      <c r="AW113" s="15" t="s">
        <v>33</v>
      </c>
      <c r="AX113" s="15" t="s">
        <v>79</v>
      </c>
      <c r="AY113" s="265" t="s">
        <v>295</v>
      </c>
    </row>
    <row r="114" s="2" customFormat="1" ht="16.5" customHeight="1">
      <c r="A114" s="40"/>
      <c r="B114" s="41"/>
      <c r="C114" s="215" t="s">
        <v>81</v>
      </c>
      <c r="D114" s="215" t="s">
        <v>298</v>
      </c>
      <c r="E114" s="216" t="s">
        <v>3029</v>
      </c>
      <c r="F114" s="217" t="s">
        <v>3030</v>
      </c>
      <c r="G114" s="218" t="s">
        <v>503</v>
      </c>
      <c r="H114" s="219">
        <v>46</v>
      </c>
      <c r="I114" s="220"/>
      <c r="J114" s="221">
        <f>ROUND(I114*H114,2)</f>
        <v>0</v>
      </c>
      <c r="K114" s="217" t="s">
        <v>523</v>
      </c>
      <c r="L114" s="46"/>
      <c r="M114" s="222" t="s">
        <v>21</v>
      </c>
      <c r="N114" s="223"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303</v>
      </c>
      <c r="AT114" s="226" t="s">
        <v>298</v>
      </c>
      <c r="AU114" s="226" t="s">
        <v>81</v>
      </c>
      <c r="AY114" s="19" t="s">
        <v>295</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303</v>
      </c>
      <c r="BM114" s="226" t="s">
        <v>3031</v>
      </c>
    </row>
    <row r="115" s="14" customFormat="1">
      <c r="A115" s="14"/>
      <c r="B115" s="244"/>
      <c r="C115" s="245"/>
      <c r="D115" s="235" t="s">
        <v>307</v>
      </c>
      <c r="E115" s="246" t="s">
        <v>21</v>
      </c>
      <c r="F115" s="247" t="s">
        <v>3032</v>
      </c>
      <c r="G115" s="245"/>
      <c r="H115" s="248">
        <v>3</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307</v>
      </c>
      <c r="AU115" s="254" t="s">
        <v>81</v>
      </c>
      <c r="AV115" s="14" t="s">
        <v>81</v>
      </c>
      <c r="AW115" s="14" t="s">
        <v>33</v>
      </c>
      <c r="AX115" s="14" t="s">
        <v>72</v>
      </c>
      <c r="AY115" s="254" t="s">
        <v>295</v>
      </c>
    </row>
    <row r="116" s="14" customFormat="1">
      <c r="A116" s="14"/>
      <c r="B116" s="244"/>
      <c r="C116" s="245"/>
      <c r="D116" s="235" t="s">
        <v>307</v>
      </c>
      <c r="E116" s="246" t="s">
        <v>21</v>
      </c>
      <c r="F116" s="247" t="s">
        <v>820</v>
      </c>
      <c r="G116" s="245"/>
      <c r="H116" s="248">
        <v>4</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307</v>
      </c>
      <c r="AU116" s="254" t="s">
        <v>81</v>
      </c>
      <c r="AV116" s="14" t="s">
        <v>81</v>
      </c>
      <c r="AW116" s="14" t="s">
        <v>33</v>
      </c>
      <c r="AX116" s="14" t="s">
        <v>72</v>
      </c>
      <c r="AY116" s="254" t="s">
        <v>295</v>
      </c>
    </row>
    <row r="117" s="14" customFormat="1">
      <c r="A117" s="14"/>
      <c r="B117" s="244"/>
      <c r="C117" s="245"/>
      <c r="D117" s="235" t="s">
        <v>307</v>
      </c>
      <c r="E117" s="246" t="s">
        <v>21</v>
      </c>
      <c r="F117" s="247" t="s">
        <v>821</v>
      </c>
      <c r="G117" s="245"/>
      <c r="H117" s="248">
        <v>4</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307</v>
      </c>
      <c r="AU117" s="254" t="s">
        <v>81</v>
      </c>
      <c r="AV117" s="14" t="s">
        <v>81</v>
      </c>
      <c r="AW117" s="14" t="s">
        <v>33</v>
      </c>
      <c r="AX117" s="14" t="s">
        <v>72</v>
      </c>
      <c r="AY117" s="254" t="s">
        <v>295</v>
      </c>
    </row>
    <row r="118" s="14" customFormat="1">
      <c r="A118" s="14"/>
      <c r="B118" s="244"/>
      <c r="C118" s="245"/>
      <c r="D118" s="235" t="s">
        <v>307</v>
      </c>
      <c r="E118" s="246" t="s">
        <v>21</v>
      </c>
      <c r="F118" s="247" t="s">
        <v>822</v>
      </c>
      <c r="G118" s="245"/>
      <c r="H118" s="248">
        <v>4</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307</v>
      </c>
      <c r="AU118" s="254" t="s">
        <v>81</v>
      </c>
      <c r="AV118" s="14" t="s">
        <v>81</v>
      </c>
      <c r="AW118" s="14" t="s">
        <v>33</v>
      </c>
      <c r="AX118" s="14" t="s">
        <v>72</v>
      </c>
      <c r="AY118" s="254" t="s">
        <v>295</v>
      </c>
    </row>
    <row r="119" s="14" customFormat="1">
      <c r="A119" s="14"/>
      <c r="B119" s="244"/>
      <c r="C119" s="245"/>
      <c r="D119" s="235" t="s">
        <v>307</v>
      </c>
      <c r="E119" s="246" t="s">
        <v>21</v>
      </c>
      <c r="F119" s="247" t="s">
        <v>823</v>
      </c>
      <c r="G119" s="245"/>
      <c r="H119" s="248">
        <v>4</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307</v>
      </c>
      <c r="AU119" s="254" t="s">
        <v>81</v>
      </c>
      <c r="AV119" s="14" t="s">
        <v>81</v>
      </c>
      <c r="AW119" s="14" t="s">
        <v>33</v>
      </c>
      <c r="AX119" s="14" t="s">
        <v>72</v>
      </c>
      <c r="AY119" s="254" t="s">
        <v>295</v>
      </c>
    </row>
    <row r="120" s="14" customFormat="1">
      <c r="A120" s="14"/>
      <c r="B120" s="244"/>
      <c r="C120" s="245"/>
      <c r="D120" s="235" t="s">
        <v>307</v>
      </c>
      <c r="E120" s="246" t="s">
        <v>21</v>
      </c>
      <c r="F120" s="247" t="s">
        <v>824</v>
      </c>
      <c r="G120" s="245"/>
      <c r="H120" s="248">
        <v>4</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307</v>
      </c>
      <c r="AU120" s="254" t="s">
        <v>81</v>
      </c>
      <c r="AV120" s="14" t="s">
        <v>81</v>
      </c>
      <c r="AW120" s="14" t="s">
        <v>33</v>
      </c>
      <c r="AX120" s="14" t="s">
        <v>72</v>
      </c>
      <c r="AY120" s="254" t="s">
        <v>295</v>
      </c>
    </row>
    <row r="121" s="14" customFormat="1">
      <c r="A121" s="14"/>
      <c r="B121" s="244"/>
      <c r="C121" s="245"/>
      <c r="D121" s="235" t="s">
        <v>307</v>
      </c>
      <c r="E121" s="246" t="s">
        <v>21</v>
      </c>
      <c r="F121" s="247" t="s">
        <v>825</v>
      </c>
      <c r="G121" s="245"/>
      <c r="H121" s="248">
        <v>4</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307</v>
      </c>
      <c r="AU121" s="254" t="s">
        <v>81</v>
      </c>
      <c r="AV121" s="14" t="s">
        <v>81</v>
      </c>
      <c r="AW121" s="14" t="s">
        <v>33</v>
      </c>
      <c r="AX121" s="14" t="s">
        <v>72</v>
      </c>
      <c r="AY121" s="254" t="s">
        <v>295</v>
      </c>
    </row>
    <row r="122" s="14" customFormat="1">
      <c r="A122" s="14"/>
      <c r="B122" s="244"/>
      <c r="C122" s="245"/>
      <c r="D122" s="235" t="s">
        <v>307</v>
      </c>
      <c r="E122" s="246" t="s">
        <v>21</v>
      </c>
      <c r="F122" s="247" t="s">
        <v>826</v>
      </c>
      <c r="G122" s="245"/>
      <c r="H122" s="248">
        <v>4</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307</v>
      </c>
      <c r="AU122" s="254" t="s">
        <v>81</v>
      </c>
      <c r="AV122" s="14" t="s">
        <v>81</v>
      </c>
      <c r="AW122" s="14" t="s">
        <v>33</v>
      </c>
      <c r="AX122" s="14" t="s">
        <v>72</v>
      </c>
      <c r="AY122" s="254" t="s">
        <v>295</v>
      </c>
    </row>
    <row r="123" s="14" customFormat="1">
      <c r="A123" s="14"/>
      <c r="B123" s="244"/>
      <c r="C123" s="245"/>
      <c r="D123" s="235" t="s">
        <v>307</v>
      </c>
      <c r="E123" s="246" t="s">
        <v>21</v>
      </c>
      <c r="F123" s="247" t="s">
        <v>827</v>
      </c>
      <c r="G123" s="245"/>
      <c r="H123" s="248">
        <v>4</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307</v>
      </c>
      <c r="AU123" s="254" t="s">
        <v>81</v>
      </c>
      <c r="AV123" s="14" t="s">
        <v>81</v>
      </c>
      <c r="AW123" s="14" t="s">
        <v>33</v>
      </c>
      <c r="AX123" s="14" t="s">
        <v>72</v>
      </c>
      <c r="AY123" s="254" t="s">
        <v>295</v>
      </c>
    </row>
    <row r="124" s="14" customFormat="1">
      <c r="A124" s="14"/>
      <c r="B124" s="244"/>
      <c r="C124" s="245"/>
      <c r="D124" s="235" t="s">
        <v>307</v>
      </c>
      <c r="E124" s="246" t="s">
        <v>21</v>
      </c>
      <c r="F124" s="247" t="s">
        <v>828</v>
      </c>
      <c r="G124" s="245"/>
      <c r="H124" s="248">
        <v>4</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307</v>
      </c>
      <c r="AU124" s="254" t="s">
        <v>81</v>
      </c>
      <c r="AV124" s="14" t="s">
        <v>81</v>
      </c>
      <c r="AW124" s="14" t="s">
        <v>33</v>
      </c>
      <c r="AX124" s="14" t="s">
        <v>72</v>
      </c>
      <c r="AY124" s="254" t="s">
        <v>295</v>
      </c>
    </row>
    <row r="125" s="14" customFormat="1">
      <c r="A125" s="14"/>
      <c r="B125" s="244"/>
      <c r="C125" s="245"/>
      <c r="D125" s="235" t="s">
        <v>307</v>
      </c>
      <c r="E125" s="246" t="s">
        <v>21</v>
      </c>
      <c r="F125" s="247" t="s">
        <v>829</v>
      </c>
      <c r="G125" s="245"/>
      <c r="H125" s="248">
        <v>4</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307</v>
      </c>
      <c r="AU125" s="254" t="s">
        <v>81</v>
      </c>
      <c r="AV125" s="14" t="s">
        <v>81</v>
      </c>
      <c r="AW125" s="14" t="s">
        <v>33</v>
      </c>
      <c r="AX125" s="14" t="s">
        <v>72</v>
      </c>
      <c r="AY125" s="254" t="s">
        <v>295</v>
      </c>
    </row>
    <row r="126" s="14" customFormat="1">
      <c r="A126" s="14"/>
      <c r="B126" s="244"/>
      <c r="C126" s="245"/>
      <c r="D126" s="235" t="s">
        <v>307</v>
      </c>
      <c r="E126" s="246" t="s">
        <v>21</v>
      </c>
      <c r="F126" s="247" t="s">
        <v>830</v>
      </c>
      <c r="G126" s="245"/>
      <c r="H126" s="248">
        <v>4</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307</v>
      </c>
      <c r="AU126" s="254" t="s">
        <v>81</v>
      </c>
      <c r="AV126" s="14" t="s">
        <v>81</v>
      </c>
      <c r="AW126" s="14" t="s">
        <v>33</v>
      </c>
      <c r="AX126" s="14" t="s">
        <v>72</v>
      </c>
      <c r="AY126" s="254" t="s">
        <v>295</v>
      </c>
    </row>
    <row r="127" s="16" customFormat="1">
      <c r="A127" s="16"/>
      <c r="B127" s="270"/>
      <c r="C127" s="271"/>
      <c r="D127" s="235" t="s">
        <v>307</v>
      </c>
      <c r="E127" s="272" t="s">
        <v>21</v>
      </c>
      <c r="F127" s="273" t="s">
        <v>433</v>
      </c>
      <c r="G127" s="271"/>
      <c r="H127" s="274">
        <v>47</v>
      </c>
      <c r="I127" s="275"/>
      <c r="J127" s="271"/>
      <c r="K127" s="271"/>
      <c r="L127" s="276"/>
      <c r="M127" s="277"/>
      <c r="N127" s="278"/>
      <c r="O127" s="278"/>
      <c r="P127" s="278"/>
      <c r="Q127" s="278"/>
      <c r="R127" s="278"/>
      <c r="S127" s="278"/>
      <c r="T127" s="279"/>
      <c r="U127" s="16"/>
      <c r="V127" s="16"/>
      <c r="W127" s="16"/>
      <c r="X127" s="16"/>
      <c r="Y127" s="16"/>
      <c r="Z127" s="16"/>
      <c r="AA127" s="16"/>
      <c r="AB127" s="16"/>
      <c r="AC127" s="16"/>
      <c r="AD127" s="16"/>
      <c r="AE127" s="16"/>
      <c r="AT127" s="280" t="s">
        <v>307</v>
      </c>
      <c r="AU127" s="280" t="s">
        <v>81</v>
      </c>
      <c r="AV127" s="16" t="s">
        <v>92</v>
      </c>
      <c r="AW127" s="16" t="s">
        <v>33</v>
      </c>
      <c r="AX127" s="16" t="s">
        <v>72</v>
      </c>
      <c r="AY127" s="280" t="s">
        <v>295</v>
      </c>
    </row>
    <row r="128" s="13" customFormat="1">
      <c r="A128" s="13"/>
      <c r="B128" s="233"/>
      <c r="C128" s="234"/>
      <c r="D128" s="235" t="s">
        <v>307</v>
      </c>
      <c r="E128" s="236" t="s">
        <v>21</v>
      </c>
      <c r="F128" s="237" t="s">
        <v>3033</v>
      </c>
      <c r="G128" s="234"/>
      <c r="H128" s="236" t="s">
        <v>21</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307</v>
      </c>
      <c r="AU128" s="243" t="s">
        <v>81</v>
      </c>
      <c r="AV128" s="13" t="s">
        <v>79</v>
      </c>
      <c r="AW128" s="13" t="s">
        <v>33</v>
      </c>
      <c r="AX128" s="13" t="s">
        <v>72</v>
      </c>
      <c r="AY128" s="243" t="s">
        <v>295</v>
      </c>
    </row>
    <row r="129" s="14" customFormat="1">
      <c r="A129" s="14"/>
      <c r="B129" s="244"/>
      <c r="C129" s="245"/>
      <c r="D129" s="235" t="s">
        <v>307</v>
      </c>
      <c r="E129" s="246" t="s">
        <v>21</v>
      </c>
      <c r="F129" s="247" t="s">
        <v>272</v>
      </c>
      <c r="G129" s="245"/>
      <c r="H129" s="248">
        <v>-1</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307</v>
      </c>
      <c r="AU129" s="254" t="s">
        <v>81</v>
      </c>
      <c r="AV129" s="14" t="s">
        <v>81</v>
      </c>
      <c r="AW129" s="14" t="s">
        <v>33</v>
      </c>
      <c r="AX129" s="14" t="s">
        <v>72</v>
      </c>
      <c r="AY129" s="254" t="s">
        <v>295</v>
      </c>
    </row>
    <row r="130" s="16" customFormat="1">
      <c r="A130" s="16"/>
      <c r="B130" s="270"/>
      <c r="C130" s="271"/>
      <c r="D130" s="235" t="s">
        <v>307</v>
      </c>
      <c r="E130" s="272" t="s">
        <v>21</v>
      </c>
      <c r="F130" s="273" t="s">
        <v>433</v>
      </c>
      <c r="G130" s="271"/>
      <c r="H130" s="274">
        <v>-1</v>
      </c>
      <c r="I130" s="275"/>
      <c r="J130" s="271"/>
      <c r="K130" s="271"/>
      <c r="L130" s="276"/>
      <c r="M130" s="277"/>
      <c r="N130" s="278"/>
      <c r="O130" s="278"/>
      <c r="P130" s="278"/>
      <c r="Q130" s="278"/>
      <c r="R130" s="278"/>
      <c r="S130" s="278"/>
      <c r="T130" s="279"/>
      <c r="U130" s="16"/>
      <c r="V130" s="16"/>
      <c r="W130" s="16"/>
      <c r="X130" s="16"/>
      <c r="Y130" s="16"/>
      <c r="Z130" s="16"/>
      <c r="AA130" s="16"/>
      <c r="AB130" s="16"/>
      <c r="AC130" s="16"/>
      <c r="AD130" s="16"/>
      <c r="AE130" s="16"/>
      <c r="AT130" s="280" t="s">
        <v>307</v>
      </c>
      <c r="AU130" s="280" t="s">
        <v>81</v>
      </c>
      <c r="AV130" s="16" t="s">
        <v>92</v>
      </c>
      <c r="AW130" s="16" t="s">
        <v>33</v>
      </c>
      <c r="AX130" s="16" t="s">
        <v>72</v>
      </c>
      <c r="AY130" s="280" t="s">
        <v>295</v>
      </c>
    </row>
    <row r="131" s="15" customFormat="1">
      <c r="A131" s="15"/>
      <c r="B131" s="255"/>
      <c r="C131" s="256"/>
      <c r="D131" s="235" t="s">
        <v>307</v>
      </c>
      <c r="E131" s="257" t="s">
        <v>21</v>
      </c>
      <c r="F131" s="258" t="s">
        <v>312</v>
      </c>
      <c r="G131" s="256"/>
      <c r="H131" s="259">
        <v>46</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307</v>
      </c>
      <c r="AU131" s="265" t="s">
        <v>81</v>
      </c>
      <c r="AV131" s="15" t="s">
        <v>303</v>
      </c>
      <c r="AW131" s="15" t="s">
        <v>33</v>
      </c>
      <c r="AX131" s="15" t="s">
        <v>79</v>
      </c>
      <c r="AY131" s="265" t="s">
        <v>295</v>
      </c>
    </row>
    <row r="132" s="2" customFormat="1" ht="16.5" customHeight="1">
      <c r="A132" s="40"/>
      <c r="B132" s="41"/>
      <c r="C132" s="215" t="s">
        <v>92</v>
      </c>
      <c r="D132" s="215" t="s">
        <v>298</v>
      </c>
      <c r="E132" s="216" t="s">
        <v>3034</v>
      </c>
      <c r="F132" s="217" t="s">
        <v>3035</v>
      </c>
      <c r="G132" s="218" t="s">
        <v>503</v>
      </c>
      <c r="H132" s="219">
        <v>46</v>
      </c>
      <c r="I132" s="220"/>
      <c r="J132" s="221">
        <f>ROUND(I132*H132,2)</f>
        <v>0</v>
      </c>
      <c r="K132" s="217" t="s">
        <v>523</v>
      </c>
      <c r="L132" s="46"/>
      <c r="M132" s="222" t="s">
        <v>21</v>
      </c>
      <c r="N132" s="223" t="s">
        <v>43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303</v>
      </c>
      <c r="AT132" s="226" t="s">
        <v>298</v>
      </c>
      <c r="AU132" s="226" t="s">
        <v>81</v>
      </c>
      <c r="AY132" s="19" t="s">
        <v>295</v>
      </c>
      <c r="BE132" s="227">
        <f>IF(N132="základní",J132,0)</f>
        <v>0</v>
      </c>
      <c r="BF132" s="227">
        <f>IF(N132="snížená",J132,0)</f>
        <v>0</v>
      </c>
      <c r="BG132" s="227">
        <f>IF(N132="zákl. přenesená",J132,0)</f>
        <v>0</v>
      </c>
      <c r="BH132" s="227">
        <f>IF(N132="sníž. přenesená",J132,0)</f>
        <v>0</v>
      </c>
      <c r="BI132" s="227">
        <f>IF(N132="nulová",J132,0)</f>
        <v>0</v>
      </c>
      <c r="BJ132" s="19" t="s">
        <v>79</v>
      </c>
      <c r="BK132" s="227">
        <f>ROUND(I132*H132,2)</f>
        <v>0</v>
      </c>
      <c r="BL132" s="19" t="s">
        <v>303</v>
      </c>
      <c r="BM132" s="226" t="s">
        <v>3036</v>
      </c>
    </row>
    <row r="133" s="14" customFormat="1">
      <c r="A133" s="14"/>
      <c r="B133" s="244"/>
      <c r="C133" s="245"/>
      <c r="D133" s="235" t="s">
        <v>307</v>
      </c>
      <c r="E133" s="246" t="s">
        <v>21</v>
      </c>
      <c r="F133" s="247" t="s">
        <v>3032</v>
      </c>
      <c r="G133" s="245"/>
      <c r="H133" s="248">
        <v>3</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307</v>
      </c>
      <c r="AU133" s="254" t="s">
        <v>81</v>
      </c>
      <c r="AV133" s="14" t="s">
        <v>81</v>
      </c>
      <c r="AW133" s="14" t="s">
        <v>33</v>
      </c>
      <c r="AX133" s="14" t="s">
        <v>72</v>
      </c>
      <c r="AY133" s="254" t="s">
        <v>295</v>
      </c>
    </row>
    <row r="134" s="14" customFormat="1">
      <c r="A134" s="14"/>
      <c r="B134" s="244"/>
      <c r="C134" s="245"/>
      <c r="D134" s="235" t="s">
        <v>307</v>
      </c>
      <c r="E134" s="246" t="s">
        <v>21</v>
      </c>
      <c r="F134" s="247" t="s">
        <v>820</v>
      </c>
      <c r="G134" s="245"/>
      <c r="H134" s="248">
        <v>4</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307</v>
      </c>
      <c r="AU134" s="254" t="s">
        <v>81</v>
      </c>
      <c r="AV134" s="14" t="s">
        <v>81</v>
      </c>
      <c r="AW134" s="14" t="s">
        <v>33</v>
      </c>
      <c r="AX134" s="14" t="s">
        <v>72</v>
      </c>
      <c r="AY134" s="254" t="s">
        <v>295</v>
      </c>
    </row>
    <row r="135" s="14" customFormat="1">
      <c r="A135" s="14"/>
      <c r="B135" s="244"/>
      <c r="C135" s="245"/>
      <c r="D135" s="235" t="s">
        <v>307</v>
      </c>
      <c r="E135" s="246" t="s">
        <v>21</v>
      </c>
      <c r="F135" s="247" t="s">
        <v>821</v>
      </c>
      <c r="G135" s="245"/>
      <c r="H135" s="248">
        <v>4</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307</v>
      </c>
      <c r="AU135" s="254" t="s">
        <v>81</v>
      </c>
      <c r="AV135" s="14" t="s">
        <v>81</v>
      </c>
      <c r="AW135" s="14" t="s">
        <v>33</v>
      </c>
      <c r="AX135" s="14" t="s">
        <v>72</v>
      </c>
      <c r="AY135" s="254" t="s">
        <v>295</v>
      </c>
    </row>
    <row r="136" s="14" customFormat="1">
      <c r="A136" s="14"/>
      <c r="B136" s="244"/>
      <c r="C136" s="245"/>
      <c r="D136" s="235" t="s">
        <v>307</v>
      </c>
      <c r="E136" s="246" t="s">
        <v>21</v>
      </c>
      <c r="F136" s="247" t="s">
        <v>822</v>
      </c>
      <c r="G136" s="245"/>
      <c r="H136" s="248">
        <v>4</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307</v>
      </c>
      <c r="AU136" s="254" t="s">
        <v>81</v>
      </c>
      <c r="AV136" s="14" t="s">
        <v>81</v>
      </c>
      <c r="AW136" s="14" t="s">
        <v>33</v>
      </c>
      <c r="AX136" s="14" t="s">
        <v>72</v>
      </c>
      <c r="AY136" s="254" t="s">
        <v>295</v>
      </c>
    </row>
    <row r="137" s="14" customFormat="1">
      <c r="A137" s="14"/>
      <c r="B137" s="244"/>
      <c r="C137" s="245"/>
      <c r="D137" s="235" t="s">
        <v>307</v>
      </c>
      <c r="E137" s="246" t="s">
        <v>21</v>
      </c>
      <c r="F137" s="247" t="s">
        <v>823</v>
      </c>
      <c r="G137" s="245"/>
      <c r="H137" s="248">
        <v>4</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307</v>
      </c>
      <c r="AU137" s="254" t="s">
        <v>81</v>
      </c>
      <c r="AV137" s="14" t="s">
        <v>81</v>
      </c>
      <c r="AW137" s="14" t="s">
        <v>33</v>
      </c>
      <c r="AX137" s="14" t="s">
        <v>72</v>
      </c>
      <c r="AY137" s="254" t="s">
        <v>295</v>
      </c>
    </row>
    <row r="138" s="14" customFormat="1">
      <c r="A138" s="14"/>
      <c r="B138" s="244"/>
      <c r="C138" s="245"/>
      <c r="D138" s="235" t="s">
        <v>307</v>
      </c>
      <c r="E138" s="246" t="s">
        <v>21</v>
      </c>
      <c r="F138" s="247" t="s">
        <v>824</v>
      </c>
      <c r="G138" s="245"/>
      <c r="H138" s="248">
        <v>4</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307</v>
      </c>
      <c r="AU138" s="254" t="s">
        <v>81</v>
      </c>
      <c r="AV138" s="14" t="s">
        <v>81</v>
      </c>
      <c r="AW138" s="14" t="s">
        <v>33</v>
      </c>
      <c r="AX138" s="14" t="s">
        <v>72</v>
      </c>
      <c r="AY138" s="254" t="s">
        <v>295</v>
      </c>
    </row>
    <row r="139" s="14" customFormat="1">
      <c r="A139" s="14"/>
      <c r="B139" s="244"/>
      <c r="C139" s="245"/>
      <c r="D139" s="235" t="s">
        <v>307</v>
      </c>
      <c r="E139" s="246" t="s">
        <v>21</v>
      </c>
      <c r="F139" s="247" t="s">
        <v>825</v>
      </c>
      <c r="G139" s="245"/>
      <c r="H139" s="248">
        <v>4</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307</v>
      </c>
      <c r="AU139" s="254" t="s">
        <v>81</v>
      </c>
      <c r="AV139" s="14" t="s">
        <v>81</v>
      </c>
      <c r="AW139" s="14" t="s">
        <v>33</v>
      </c>
      <c r="AX139" s="14" t="s">
        <v>72</v>
      </c>
      <c r="AY139" s="254" t="s">
        <v>295</v>
      </c>
    </row>
    <row r="140" s="14" customFormat="1">
      <c r="A140" s="14"/>
      <c r="B140" s="244"/>
      <c r="C140" s="245"/>
      <c r="D140" s="235" t="s">
        <v>307</v>
      </c>
      <c r="E140" s="246" t="s">
        <v>21</v>
      </c>
      <c r="F140" s="247" t="s">
        <v>826</v>
      </c>
      <c r="G140" s="245"/>
      <c r="H140" s="248">
        <v>4</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307</v>
      </c>
      <c r="AU140" s="254" t="s">
        <v>81</v>
      </c>
      <c r="AV140" s="14" t="s">
        <v>81</v>
      </c>
      <c r="AW140" s="14" t="s">
        <v>33</v>
      </c>
      <c r="AX140" s="14" t="s">
        <v>72</v>
      </c>
      <c r="AY140" s="254" t="s">
        <v>295</v>
      </c>
    </row>
    <row r="141" s="14" customFormat="1">
      <c r="A141" s="14"/>
      <c r="B141" s="244"/>
      <c r="C141" s="245"/>
      <c r="D141" s="235" t="s">
        <v>307</v>
      </c>
      <c r="E141" s="246" t="s">
        <v>21</v>
      </c>
      <c r="F141" s="247" t="s">
        <v>827</v>
      </c>
      <c r="G141" s="245"/>
      <c r="H141" s="248">
        <v>4</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307</v>
      </c>
      <c r="AU141" s="254" t="s">
        <v>81</v>
      </c>
      <c r="AV141" s="14" t="s">
        <v>81</v>
      </c>
      <c r="AW141" s="14" t="s">
        <v>33</v>
      </c>
      <c r="AX141" s="14" t="s">
        <v>72</v>
      </c>
      <c r="AY141" s="254" t="s">
        <v>295</v>
      </c>
    </row>
    <row r="142" s="14" customFormat="1">
      <c r="A142" s="14"/>
      <c r="B142" s="244"/>
      <c r="C142" s="245"/>
      <c r="D142" s="235" t="s">
        <v>307</v>
      </c>
      <c r="E142" s="246" t="s">
        <v>21</v>
      </c>
      <c r="F142" s="247" t="s">
        <v>828</v>
      </c>
      <c r="G142" s="245"/>
      <c r="H142" s="248">
        <v>4</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307</v>
      </c>
      <c r="AU142" s="254" t="s">
        <v>81</v>
      </c>
      <c r="AV142" s="14" t="s">
        <v>81</v>
      </c>
      <c r="AW142" s="14" t="s">
        <v>33</v>
      </c>
      <c r="AX142" s="14" t="s">
        <v>72</v>
      </c>
      <c r="AY142" s="254" t="s">
        <v>295</v>
      </c>
    </row>
    <row r="143" s="14" customFormat="1">
      <c r="A143" s="14"/>
      <c r="B143" s="244"/>
      <c r="C143" s="245"/>
      <c r="D143" s="235" t="s">
        <v>307</v>
      </c>
      <c r="E143" s="246" t="s">
        <v>21</v>
      </c>
      <c r="F143" s="247" t="s">
        <v>829</v>
      </c>
      <c r="G143" s="245"/>
      <c r="H143" s="248">
        <v>4</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307</v>
      </c>
      <c r="AU143" s="254" t="s">
        <v>81</v>
      </c>
      <c r="AV143" s="14" t="s">
        <v>81</v>
      </c>
      <c r="AW143" s="14" t="s">
        <v>33</v>
      </c>
      <c r="AX143" s="14" t="s">
        <v>72</v>
      </c>
      <c r="AY143" s="254" t="s">
        <v>295</v>
      </c>
    </row>
    <row r="144" s="14" customFormat="1">
      <c r="A144" s="14"/>
      <c r="B144" s="244"/>
      <c r="C144" s="245"/>
      <c r="D144" s="235" t="s">
        <v>307</v>
      </c>
      <c r="E144" s="246" t="s">
        <v>21</v>
      </c>
      <c r="F144" s="247" t="s">
        <v>830</v>
      </c>
      <c r="G144" s="245"/>
      <c r="H144" s="248">
        <v>4</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307</v>
      </c>
      <c r="AU144" s="254" t="s">
        <v>81</v>
      </c>
      <c r="AV144" s="14" t="s">
        <v>81</v>
      </c>
      <c r="AW144" s="14" t="s">
        <v>33</v>
      </c>
      <c r="AX144" s="14" t="s">
        <v>72</v>
      </c>
      <c r="AY144" s="254" t="s">
        <v>295</v>
      </c>
    </row>
    <row r="145" s="16" customFormat="1">
      <c r="A145" s="16"/>
      <c r="B145" s="270"/>
      <c r="C145" s="271"/>
      <c r="D145" s="235" t="s">
        <v>307</v>
      </c>
      <c r="E145" s="272" t="s">
        <v>21</v>
      </c>
      <c r="F145" s="273" t="s">
        <v>433</v>
      </c>
      <c r="G145" s="271"/>
      <c r="H145" s="274">
        <v>47</v>
      </c>
      <c r="I145" s="275"/>
      <c r="J145" s="271"/>
      <c r="K145" s="271"/>
      <c r="L145" s="276"/>
      <c r="M145" s="277"/>
      <c r="N145" s="278"/>
      <c r="O145" s="278"/>
      <c r="P145" s="278"/>
      <c r="Q145" s="278"/>
      <c r="R145" s="278"/>
      <c r="S145" s="278"/>
      <c r="T145" s="279"/>
      <c r="U145" s="16"/>
      <c r="V145" s="16"/>
      <c r="W145" s="16"/>
      <c r="X145" s="16"/>
      <c r="Y145" s="16"/>
      <c r="Z145" s="16"/>
      <c r="AA145" s="16"/>
      <c r="AB145" s="16"/>
      <c r="AC145" s="16"/>
      <c r="AD145" s="16"/>
      <c r="AE145" s="16"/>
      <c r="AT145" s="280" t="s">
        <v>307</v>
      </c>
      <c r="AU145" s="280" t="s">
        <v>81</v>
      </c>
      <c r="AV145" s="16" t="s">
        <v>92</v>
      </c>
      <c r="AW145" s="16" t="s">
        <v>33</v>
      </c>
      <c r="AX145" s="16" t="s">
        <v>72</v>
      </c>
      <c r="AY145" s="280" t="s">
        <v>295</v>
      </c>
    </row>
    <row r="146" s="13" customFormat="1">
      <c r="A146" s="13"/>
      <c r="B146" s="233"/>
      <c r="C146" s="234"/>
      <c r="D146" s="235" t="s">
        <v>307</v>
      </c>
      <c r="E146" s="236" t="s">
        <v>21</v>
      </c>
      <c r="F146" s="237" t="s">
        <v>3037</v>
      </c>
      <c r="G146" s="234"/>
      <c r="H146" s="236" t="s">
        <v>21</v>
      </c>
      <c r="I146" s="238"/>
      <c r="J146" s="234"/>
      <c r="K146" s="234"/>
      <c r="L146" s="239"/>
      <c r="M146" s="240"/>
      <c r="N146" s="241"/>
      <c r="O146" s="241"/>
      <c r="P146" s="241"/>
      <c r="Q146" s="241"/>
      <c r="R146" s="241"/>
      <c r="S146" s="241"/>
      <c r="T146" s="242"/>
      <c r="U146" s="13"/>
      <c r="V146" s="13"/>
      <c r="W146" s="13"/>
      <c r="X146" s="13"/>
      <c r="Y146" s="13"/>
      <c r="Z146" s="13"/>
      <c r="AA146" s="13"/>
      <c r="AB146" s="13"/>
      <c r="AC146" s="13"/>
      <c r="AD146" s="13"/>
      <c r="AE146" s="13"/>
      <c r="AT146" s="243" t="s">
        <v>307</v>
      </c>
      <c r="AU146" s="243" t="s">
        <v>81</v>
      </c>
      <c r="AV146" s="13" t="s">
        <v>79</v>
      </c>
      <c r="AW146" s="13" t="s">
        <v>33</v>
      </c>
      <c r="AX146" s="13" t="s">
        <v>72</v>
      </c>
      <c r="AY146" s="243" t="s">
        <v>295</v>
      </c>
    </row>
    <row r="147" s="14" customFormat="1">
      <c r="A147" s="14"/>
      <c r="B147" s="244"/>
      <c r="C147" s="245"/>
      <c r="D147" s="235" t="s">
        <v>307</v>
      </c>
      <c r="E147" s="246" t="s">
        <v>21</v>
      </c>
      <c r="F147" s="247" t="s">
        <v>272</v>
      </c>
      <c r="G147" s="245"/>
      <c r="H147" s="248">
        <v>-1</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307</v>
      </c>
      <c r="AU147" s="254" t="s">
        <v>81</v>
      </c>
      <c r="AV147" s="14" t="s">
        <v>81</v>
      </c>
      <c r="AW147" s="14" t="s">
        <v>33</v>
      </c>
      <c r="AX147" s="14" t="s">
        <v>72</v>
      </c>
      <c r="AY147" s="254" t="s">
        <v>295</v>
      </c>
    </row>
    <row r="148" s="16" customFormat="1">
      <c r="A148" s="16"/>
      <c r="B148" s="270"/>
      <c r="C148" s="271"/>
      <c r="D148" s="235" t="s">
        <v>307</v>
      </c>
      <c r="E148" s="272" t="s">
        <v>21</v>
      </c>
      <c r="F148" s="273" t="s">
        <v>433</v>
      </c>
      <c r="G148" s="271"/>
      <c r="H148" s="274">
        <v>-1</v>
      </c>
      <c r="I148" s="275"/>
      <c r="J148" s="271"/>
      <c r="K148" s="271"/>
      <c r="L148" s="276"/>
      <c r="M148" s="277"/>
      <c r="N148" s="278"/>
      <c r="O148" s="278"/>
      <c r="P148" s="278"/>
      <c r="Q148" s="278"/>
      <c r="R148" s="278"/>
      <c r="S148" s="278"/>
      <c r="T148" s="279"/>
      <c r="U148" s="16"/>
      <c r="V148" s="16"/>
      <c r="W148" s="16"/>
      <c r="X148" s="16"/>
      <c r="Y148" s="16"/>
      <c r="Z148" s="16"/>
      <c r="AA148" s="16"/>
      <c r="AB148" s="16"/>
      <c r="AC148" s="16"/>
      <c r="AD148" s="16"/>
      <c r="AE148" s="16"/>
      <c r="AT148" s="280" t="s">
        <v>307</v>
      </c>
      <c r="AU148" s="280" t="s">
        <v>81</v>
      </c>
      <c r="AV148" s="16" t="s">
        <v>92</v>
      </c>
      <c r="AW148" s="16" t="s">
        <v>33</v>
      </c>
      <c r="AX148" s="16" t="s">
        <v>72</v>
      </c>
      <c r="AY148" s="280" t="s">
        <v>295</v>
      </c>
    </row>
    <row r="149" s="15" customFormat="1">
      <c r="A149" s="15"/>
      <c r="B149" s="255"/>
      <c r="C149" s="256"/>
      <c r="D149" s="235" t="s">
        <v>307</v>
      </c>
      <c r="E149" s="257" t="s">
        <v>21</v>
      </c>
      <c r="F149" s="258" t="s">
        <v>312</v>
      </c>
      <c r="G149" s="256"/>
      <c r="H149" s="259">
        <v>46</v>
      </c>
      <c r="I149" s="260"/>
      <c r="J149" s="256"/>
      <c r="K149" s="256"/>
      <c r="L149" s="261"/>
      <c r="M149" s="262"/>
      <c r="N149" s="263"/>
      <c r="O149" s="263"/>
      <c r="P149" s="263"/>
      <c r="Q149" s="263"/>
      <c r="R149" s="263"/>
      <c r="S149" s="263"/>
      <c r="T149" s="264"/>
      <c r="U149" s="15"/>
      <c r="V149" s="15"/>
      <c r="W149" s="15"/>
      <c r="X149" s="15"/>
      <c r="Y149" s="15"/>
      <c r="Z149" s="15"/>
      <c r="AA149" s="15"/>
      <c r="AB149" s="15"/>
      <c r="AC149" s="15"/>
      <c r="AD149" s="15"/>
      <c r="AE149" s="15"/>
      <c r="AT149" s="265" t="s">
        <v>307</v>
      </c>
      <c r="AU149" s="265" t="s">
        <v>81</v>
      </c>
      <c r="AV149" s="15" t="s">
        <v>303</v>
      </c>
      <c r="AW149" s="15" t="s">
        <v>33</v>
      </c>
      <c r="AX149" s="15" t="s">
        <v>79</v>
      </c>
      <c r="AY149" s="265" t="s">
        <v>295</v>
      </c>
    </row>
    <row r="150" s="2" customFormat="1" ht="16.5" customHeight="1">
      <c r="A150" s="40"/>
      <c r="B150" s="41"/>
      <c r="C150" s="215" t="s">
        <v>303</v>
      </c>
      <c r="D150" s="215" t="s">
        <v>298</v>
      </c>
      <c r="E150" s="216" t="s">
        <v>3038</v>
      </c>
      <c r="F150" s="217" t="s">
        <v>3039</v>
      </c>
      <c r="G150" s="218" t="s">
        <v>503</v>
      </c>
      <c r="H150" s="219">
        <v>70</v>
      </c>
      <c r="I150" s="220"/>
      <c r="J150" s="221">
        <f>ROUND(I150*H150,2)</f>
        <v>0</v>
      </c>
      <c r="K150" s="217" t="s">
        <v>523</v>
      </c>
      <c r="L150" s="46"/>
      <c r="M150" s="222" t="s">
        <v>21</v>
      </c>
      <c r="N150" s="223" t="s">
        <v>43</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303</v>
      </c>
      <c r="AT150" s="226" t="s">
        <v>298</v>
      </c>
      <c r="AU150" s="226" t="s">
        <v>81</v>
      </c>
      <c r="AY150" s="19" t="s">
        <v>295</v>
      </c>
      <c r="BE150" s="227">
        <f>IF(N150="základní",J150,0)</f>
        <v>0</v>
      </c>
      <c r="BF150" s="227">
        <f>IF(N150="snížená",J150,0)</f>
        <v>0</v>
      </c>
      <c r="BG150" s="227">
        <f>IF(N150="zákl. přenesená",J150,0)</f>
        <v>0</v>
      </c>
      <c r="BH150" s="227">
        <f>IF(N150="sníž. přenesená",J150,0)</f>
        <v>0</v>
      </c>
      <c r="BI150" s="227">
        <f>IF(N150="nulová",J150,0)</f>
        <v>0</v>
      </c>
      <c r="BJ150" s="19" t="s">
        <v>79</v>
      </c>
      <c r="BK150" s="227">
        <f>ROUND(I150*H150,2)</f>
        <v>0</v>
      </c>
      <c r="BL150" s="19" t="s">
        <v>303</v>
      </c>
      <c r="BM150" s="226" t="s">
        <v>3040</v>
      </c>
    </row>
    <row r="151" s="14" customFormat="1">
      <c r="A151" s="14"/>
      <c r="B151" s="244"/>
      <c r="C151" s="245"/>
      <c r="D151" s="235" t="s">
        <v>307</v>
      </c>
      <c r="E151" s="246" t="s">
        <v>21</v>
      </c>
      <c r="F151" s="247" t="s">
        <v>3041</v>
      </c>
      <c r="G151" s="245"/>
      <c r="H151" s="248">
        <v>5</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307</v>
      </c>
      <c r="AU151" s="254" t="s">
        <v>81</v>
      </c>
      <c r="AV151" s="14" t="s">
        <v>81</v>
      </c>
      <c r="AW151" s="14" t="s">
        <v>33</v>
      </c>
      <c r="AX151" s="14" t="s">
        <v>72</v>
      </c>
      <c r="AY151" s="254" t="s">
        <v>295</v>
      </c>
    </row>
    <row r="152" s="14" customFormat="1">
      <c r="A152" s="14"/>
      <c r="B152" s="244"/>
      <c r="C152" s="245"/>
      <c r="D152" s="235" t="s">
        <v>307</v>
      </c>
      <c r="E152" s="246" t="s">
        <v>21</v>
      </c>
      <c r="F152" s="247" t="s">
        <v>3042</v>
      </c>
      <c r="G152" s="245"/>
      <c r="H152" s="248">
        <v>6</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307</v>
      </c>
      <c r="AU152" s="254" t="s">
        <v>81</v>
      </c>
      <c r="AV152" s="14" t="s">
        <v>81</v>
      </c>
      <c r="AW152" s="14" t="s">
        <v>33</v>
      </c>
      <c r="AX152" s="14" t="s">
        <v>72</v>
      </c>
      <c r="AY152" s="254" t="s">
        <v>295</v>
      </c>
    </row>
    <row r="153" s="14" customFormat="1">
      <c r="A153" s="14"/>
      <c r="B153" s="244"/>
      <c r="C153" s="245"/>
      <c r="D153" s="235" t="s">
        <v>307</v>
      </c>
      <c r="E153" s="246" t="s">
        <v>21</v>
      </c>
      <c r="F153" s="247" t="s">
        <v>3043</v>
      </c>
      <c r="G153" s="245"/>
      <c r="H153" s="248">
        <v>6</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307</v>
      </c>
      <c r="AU153" s="254" t="s">
        <v>81</v>
      </c>
      <c r="AV153" s="14" t="s">
        <v>81</v>
      </c>
      <c r="AW153" s="14" t="s">
        <v>33</v>
      </c>
      <c r="AX153" s="14" t="s">
        <v>72</v>
      </c>
      <c r="AY153" s="254" t="s">
        <v>295</v>
      </c>
    </row>
    <row r="154" s="14" customFormat="1">
      <c r="A154" s="14"/>
      <c r="B154" s="244"/>
      <c r="C154" s="245"/>
      <c r="D154" s="235" t="s">
        <v>307</v>
      </c>
      <c r="E154" s="246" t="s">
        <v>21</v>
      </c>
      <c r="F154" s="247" t="s">
        <v>3044</v>
      </c>
      <c r="G154" s="245"/>
      <c r="H154" s="248">
        <v>6</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307</v>
      </c>
      <c r="AU154" s="254" t="s">
        <v>81</v>
      </c>
      <c r="AV154" s="14" t="s">
        <v>81</v>
      </c>
      <c r="AW154" s="14" t="s">
        <v>33</v>
      </c>
      <c r="AX154" s="14" t="s">
        <v>72</v>
      </c>
      <c r="AY154" s="254" t="s">
        <v>295</v>
      </c>
    </row>
    <row r="155" s="14" customFormat="1">
      <c r="A155" s="14"/>
      <c r="B155" s="244"/>
      <c r="C155" s="245"/>
      <c r="D155" s="235" t="s">
        <v>307</v>
      </c>
      <c r="E155" s="246" t="s">
        <v>21</v>
      </c>
      <c r="F155" s="247" t="s">
        <v>3045</v>
      </c>
      <c r="G155" s="245"/>
      <c r="H155" s="248">
        <v>6</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307</v>
      </c>
      <c r="AU155" s="254" t="s">
        <v>81</v>
      </c>
      <c r="AV155" s="14" t="s">
        <v>81</v>
      </c>
      <c r="AW155" s="14" t="s">
        <v>33</v>
      </c>
      <c r="AX155" s="14" t="s">
        <v>72</v>
      </c>
      <c r="AY155" s="254" t="s">
        <v>295</v>
      </c>
    </row>
    <row r="156" s="14" customFormat="1">
      <c r="A156" s="14"/>
      <c r="B156" s="244"/>
      <c r="C156" s="245"/>
      <c r="D156" s="235" t="s">
        <v>307</v>
      </c>
      <c r="E156" s="246" t="s">
        <v>21</v>
      </c>
      <c r="F156" s="247" t="s">
        <v>3046</v>
      </c>
      <c r="G156" s="245"/>
      <c r="H156" s="248">
        <v>6</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307</v>
      </c>
      <c r="AU156" s="254" t="s">
        <v>81</v>
      </c>
      <c r="AV156" s="14" t="s">
        <v>81</v>
      </c>
      <c r="AW156" s="14" t="s">
        <v>33</v>
      </c>
      <c r="AX156" s="14" t="s">
        <v>72</v>
      </c>
      <c r="AY156" s="254" t="s">
        <v>295</v>
      </c>
    </row>
    <row r="157" s="14" customFormat="1">
      <c r="A157" s="14"/>
      <c r="B157" s="244"/>
      <c r="C157" s="245"/>
      <c r="D157" s="235" t="s">
        <v>307</v>
      </c>
      <c r="E157" s="246" t="s">
        <v>21</v>
      </c>
      <c r="F157" s="247" t="s">
        <v>3047</v>
      </c>
      <c r="G157" s="245"/>
      <c r="H157" s="248">
        <v>6</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307</v>
      </c>
      <c r="AU157" s="254" t="s">
        <v>81</v>
      </c>
      <c r="AV157" s="14" t="s">
        <v>81</v>
      </c>
      <c r="AW157" s="14" t="s">
        <v>33</v>
      </c>
      <c r="AX157" s="14" t="s">
        <v>72</v>
      </c>
      <c r="AY157" s="254" t="s">
        <v>295</v>
      </c>
    </row>
    <row r="158" s="14" customFormat="1">
      <c r="A158" s="14"/>
      <c r="B158" s="244"/>
      <c r="C158" s="245"/>
      <c r="D158" s="235" t="s">
        <v>307</v>
      </c>
      <c r="E158" s="246" t="s">
        <v>21</v>
      </c>
      <c r="F158" s="247" t="s">
        <v>3048</v>
      </c>
      <c r="G158" s="245"/>
      <c r="H158" s="248">
        <v>6</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307</v>
      </c>
      <c r="AU158" s="254" t="s">
        <v>81</v>
      </c>
      <c r="AV158" s="14" t="s">
        <v>81</v>
      </c>
      <c r="AW158" s="14" t="s">
        <v>33</v>
      </c>
      <c r="AX158" s="14" t="s">
        <v>72</v>
      </c>
      <c r="AY158" s="254" t="s">
        <v>295</v>
      </c>
    </row>
    <row r="159" s="14" customFormat="1">
      <c r="A159" s="14"/>
      <c r="B159" s="244"/>
      <c r="C159" s="245"/>
      <c r="D159" s="235" t="s">
        <v>307</v>
      </c>
      <c r="E159" s="246" t="s">
        <v>21</v>
      </c>
      <c r="F159" s="247" t="s">
        <v>3049</v>
      </c>
      <c r="G159" s="245"/>
      <c r="H159" s="248">
        <v>6</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307</v>
      </c>
      <c r="AU159" s="254" t="s">
        <v>81</v>
      </c>
      <c r="AV159" s="14" t="s">
        <v>81</v>
      </c>
      <c r="AW159" s="14" t="s">
        <v>33</v>
      </c>
      <c r="AX159" s="14" t="s">
        <v>72</v>
      </c>
      <c r="AY159" s="254" t="s">
        <v>295</v>
      </c>
    </row>
    <row r="160" s="14" customFormat="1">
      <c r="A160" s="14"/>
      <c r="B160" s="244"/>
      <c r="C160" s="245"/>
      <c r="D160" s="235" t="s">
        <v>307</v>
      </c>
      <c r="E160" s="246" t="s">
        <v>21</v>
      </c>
      <c r="F160" s="247" t="s">
        <v>3050</v>
      </c>
      <c r="G160" s="245"/>
      <c r="H160" s="248">
        <v>6</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307</v>
      </c>
      <c r="AU160" s="254" t="s">
        <v>81</v>
      </c>
      <c r="AV160" s="14" t="s">
        <v>81</v>
      </c>
      <c r="AW160" s="14" t="s">
        <v>33</v>
      </c>
      <c r="AX160" s="14" t="s">
        <v>72</v>
      </c>
      <c r="AY160" s="254" t="s">
        <v>295</v>
      </c>
    </row>
    <row r="161" s="14" customFormat="1">
      <c r="A161" s="14"/>
      <c r="B161" s="244"/>
      <c r="C161" s="245"/>
      <c r="D161" s="235" t="s">
        <v>307</v>
      </c>
      <c r="E161" s="246" t="s">
        <v>21</v>
      </c>
      <c r="F161" s="247" t="s">
        <v>3051</v>
      </c>
      <c r="G161" s="245"/>
      <c r="H161" s="248">
        <v>6</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307</v>
      </c>
      <c r="AU161" s="254" t="s">
        <v>81</v>
      </c>
      <c r="AV161" s="14" t="s">
        <v>81</v>
      </c>
      <c r="AW161" s="14" t="s">
        <v>33</v>
      </c>
      <c r="AX161" s="14" t="s">
        <v>72</v>
      </c>
      <c r="AY161" s="254" t="s">
        <v>295</v>
      </c>
    </row>
    <row r="162" s="14" customFormat="1">
      <c r="A162" s="14"/>
      <c r="B162" s="244"/>
      <c r="C162" s="245"/>
      <c r="D162" s="235" t="s">
        <v>307</v>
      </c>
      <c r="E162" s="246" t="s">
        <v>21</v>
      </c>
      <c r="F162" s="247" t="s">
        <v>3052</v>
      </c>
      <c r="G162" s="245"/>
      <c r="H162" s="248">
        <v>6</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307</v>
      </c>
      <c r="AU162" s="254" t="s">
        <v>81</v>
      </c>
      <c r="AV162" s="14" t="s">
        <v>81</v>
      </c>
      <c r="AW162" s="14" t="s">
        <v>33</v>
      </c>
      <c r="AX162" s="14" t="s">
        <v>72</v>
      </c>
      <c r="AY162" s="254" t="s">
        <v>295</v>
      </c>
    </row>
    <row r="163" s="16" customFormat="1">
      <c r="A163" s="16"/>
      <c r="B163" s="270"/>
      <c r="C163" s="271"/>
      <c r="D163" s="235" t="s">
        <v>307</v>
      </c>
      <c r="E163" s="272" t="s">
        <v>21</v>
      </c>
      <c r="F163" s="273" t="s">
        <v>433</v>
      </c>
      <c r="G163" s="271"/>
      <c r="H163" s="274">
        <v>71</v>
      </c>
      <c r="I163" s="275"/>
      <c r="J163" s="271"/>
      <c r="K163" s="271"/>
      <c r="L163" s="276"/>
      <c r="M163" s="277"/>
      <c r="N163" s="278"/>
      <c r="O163" s="278"/>
      <c r="P163" s="278"/>
      <c r="Q163" s="278"/>
      <c r="R163" s="278"/>
      <c r="S163" s="278"/>
      <c r="T163" s="279"/>
      <c r="U163" s="16"/>
      <c r="V163" s="16"/>
      <c r="W163" s="16"/>
      <c r="X163" s="16"/>
      <c r="Y163" s="16"/>
      <c r="Z163" s="16"/>
      <c r="AA163" s="16"/>
      <c r="AB163" s="16"/>
      <c r="AC163" s="16"/>
      <c r="AD163" s="16"/>
      <c r="AE163" s="16"/>
      <c r="AT163" s="280" t="s">
        <v>307</v>
      </c>
      <c r="AU163" s="280" t="s">
        <v>81</v>
      </c>
      <c r="AV163" s="16" t="s">
        <v>92</v>
      </c>
      <c r="AW163" s="16" t="s">
        <v>33</v>
      </c>
      <c r="AX163" s="16" t="s">
        <v>72</v>
      </c>
      <c r="AY163" s="280" t="s">
        <v>295</v>
      </c>
    </row>
    <row r="164" s="13" customFormat="1">
      <c r="A164" s="13"/>
      <c r="B164" s="233"/>
      <c r="C164" s="234"/>
      <c r="D164" s="235" t="s">
        <v>307</v>
      </c>
      <c r="E164" s="236" t="s">
        <v>21</v>
      </c>
      <c r="F164" s="237" t="s">
        <v>3053</v>
      </c>
      <c r="G164" s="234"/>
      <c r="H164" s="236" t="s">
        <v>21</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307</v>
      </c>
      <c r="AU164" s="243" t="s">
        <v>81</v>
      </c>
      <c r="AV164" s="13" t="s">
        <v>79</v>
      </c>
      <c r="AW164" s="13" t="s">
        <v>33</v>
      </c>
      <c r="AX164" s="13" t="s">
        <v>72</v>
      </c>
      <c r="AY164" s="243" t="s">
        <v>295</v>
      </c>
    </row>
    <row r="165" s="14" customFormat="1">
      <c r="A165" s="14"/>
      <c r="B165" s="244"/>
      <c r="C165" s="245"/>
      <c r="D165" s="235" t="s">
        <v>307</v>
      </c>
      <c r="E165" s="246" t="s">
        <v>21</v>
      </c>
      <c r="F165" s="247" t="s">
        <v>272</v>
      </c>
      <c r="G165" s="245"/>
      <c r="H165" s="248">
        <v>-1</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307</v>
      </c>
      <c r="AU165" s="254" t="s">
        <v>81</v>
      </c>
      <c r="AV165" s="14" t="s">
        <v>81</v>
      </c>
      <c r="AW165" s="14" t="s">
        <v>33</v>
      </c>
      <c r="AX165" s="14" t="s">
        <v>72</v>
      </c>
      <c r="AY165" s="254" t="s">
        <v>295</v>
      </c>
    </row>
    <row r="166" s="16" customFormat="1">
      <c r="A166" s="16"/>
      <c r="B166" s="270"/>
      <c r="C166" s="271"/>
      <c r="D166" s="235" t="s">
        <v>307</v>
      </c>
      <c r="E166" s="272" t="s">
        <v>21</v>
      </c>
      <c r="F166" s="273" t="s">
        <v>433</v>
      </c>
      <c r="G166" s="271"/>
      <c r="H166" s="274">
        <v>-1</v>
      </c>
      <c r="I166" s="275"/>
      <c r="J166" s="271"/>
      <c r="K166" s="271"/>
      <c r="L166" s="276"/>
      <c r="M166" s="277"/>
      <c r="N166" s="278"/>
      <c r="O166" s="278"/>
      <c r="P166" s="278"/>
      <c r="Q166" s="278"/>
      <c r="R166" s="278"/>
      <c r="S166" s="278"/>
      <c r="T166" s="279"/>
      <c r="U166" s="16"/>
      <c r="V166" s="16"/>
      <c r="W166" s="16"/>
      <c r="X166" s="16"/>
      <c r="Y166" s="16"/>
      <c r="Z166" s="16"/>
      <c r="AA166" s="16"/>
      <c r="AB166" s="16"/>
      <c r="AC166" s="16"/>
      <c r="AD166" s="16"/>
      <c r="AE166" s="16"/>
      <c r="AT166" s="280" t="s">
        <v>307</v>
      </c>
      <c r="AU166" s="280" t="s">
        <v>81</v>
      </c>
      <c r="AV166" s="16" t="s">
        <v>92</v>
      </c>
      <c r="AW166" s="16" t="s">
        <v>33</v>
      </c>
      <c r="AX166" s="16" t="s">
        <v>72</v>
      </c>
      <c r="AY166" s="280" t="s">
        <v>295</v>
      </c>
    </row>
    <row r="167" s="15" customFormat="1">
      <c r="A167" s="15"/>
      <c r="B167" s="255"/>
      <c r="C167" s="256"/>
      <c r="D167" s="235" t="s">
        <v>307</v>
      </c>
      <c r="E167" s="257" t="s">
        <v>21</v>
      </c>
      <c r="F167" s="258" t="s">
        <v>312</v>
      </c>
      <c r="G167" s="256"/>
      <c r="H167" s="259">
        <v>70</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307</v>
      </c>
      <c r="AU167" s="265" t="s">
        <v>81</v>
      </c>
      <c r="AV167" s="15" t="s">
        <v>303</v>
      </c>
      <c r="AW167" s="15" t="s">
        <v>33</v>
      </c>
      <c r="AX167" s="15" t="s">
        <v>79</v>
      </c>
      <c r="AY167" s="265" t="s">
        <v>295</v>
      </c>
    </row>
    <row r="168" s="2" customFormat="1" ht="16.5" customHeight="1">
      <c r="A168" s="40"/>
      <c r="B168" s="41"/>
      <c r="C168" s="215" t="s">
        <v>332</v>
      </c>
      <c r="D168" s="215" t="s">
        <v>298</v>
      </c>
      <c r="E168" s="216" t="s">
        <v>3054</v>
      </c>
      <c r="F168" s="217" t="s">
        <v>3055</v>
      </c>
      <c r="G168" s="218" t="s">
        <v>503</v>
      </c>
      <c r="H168" s="219">
        <v>70</v>
      </c>
      <c r="I168" s="220"/>
      <c r="J168" s="221">
        <f>ROUND(I168*H168,2)</f>
        <v>0</v>
      </c>
      <c r="K168" s="217" t="s">
        <v>523</v>
      </c>
      <c r="L168" s="46"/>
      <c r="M168" s="222" t="s">
        <v>21</v>
      </c>
      <c r="N168" s="223" t="s">
        <v>43</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303</v>
      </c>
      <c r="AT168" s="226" t="s">
        <v>298</v>
      </c>
      <c r="AU168" s="226" t="s">
        <v>81</v>
      </c>
      <c r="AY168" s="19" t="s">
        <v>295</v>
      </c>
      <c r="BE168" s="227">
        <f>IF(N168="základní",J168,0)</f>
        <v>0</v>
      </c>
      <c r="BF168" s="227">
        <f>IF(N168="snížená",J168,0)</f>
        <v>0</v>
      </c>
      <c r="BG168" s="227">
        <f>IF(N168="zákl. přenesená",J168,0)</f>
        <v>0</v>
      </c>
      <c r="BH168" s="227">
        <f>IF(N168="sníž. přenesená",J168,0)</f>
        <v>0</v>
      </c>
      <c r="BI168" s="227">
        <f>IF(N168="nulová",J168,0)</f>
        <v>0</v>
      </c>
      <c r="BJ168" s="19" t="s">
        <v>79</v>
      </c>
      <c r="BK168" s="227">
        <f>ROUND(I168*H168,2)</f>
        <v>0</v>
      </c>
      <c r="BL168" s="19" t="s">
        <v>303</v>
      </c>
      <c r="BM168" s="226" t="s">
        <v>3056</v>
      </c>
    </row>
    <row r="169" s="14" customFormat="1">
      <c r="A169" s="14"/>
      <c r="B169" s="244"/>
      <c r="C169" s="245"/>
      <c r="D169" s="235" t="s">
        <v>307</v>
      </c>
      <c r="E169" s="246" t="s">
        <v>21</v>
      </c>
      <c r="F169" s="247" t="s">
        <v>3041</v>
      </c>
      <c r="G169" s="245"/>
      <c r="H169" s="248">
        <v>5</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307</v>
      </c>
      <c r="AU169" s="254" t="s">
        <v>81</v>
      </c>
      <c r="AV169" s="14" t="s">
        <v>81</v>
      </c>
      <c r="AW169" s="14" t="s">
        <v>33</v>
      </c>
      <c r="AX169" s="14" t="s">
        <v>72</v>
      </c>
      <c r="AY169" s="254" t="s">
        <v>295</v>
      </c>
    </row>
    <row r="170" s="14" customFormat="1">
      <c r="A170" s="14"/>
      <c r="B170" s="244"/>
      <c r="C170" s="245"/>
      <c r="D170" s="235" t="s">
        <v>307</v>
      </c>
      <c r="E170" s="246" t="s">
        <v>21</v>
      </c>
      <c r="F170" s="247" t="s">
        <v>3042</v>
      </c>
      <c r="G170" s="245"/>
      <c r="H170" s="248">
        <v>6</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307</v>
      </c>
      <c r="AU170" s="254" t="s">
        <v>81</v>
      </c>
      <c r="AV170" s="14" t="s">
        <v>81</v>
      </c>
      <c r="AW170" s="14" t="s">
        <v>33</v>
      </c>
      <c r="AX170" s="14" t="s">
        <v>72</v>
      </c>
      <c r="AY170" s="254" t="s">
        <v>295</v>
      </c>
    </row>
    <row r="171" s="14" customFormat="1">
      <c r="A171" s="14"/>
      <c r="B171" s="244"/>
      <c r="C171" s="245"/>
      <c r="D171" s="235" t="s">
        <v>307</v>
      </c>
      <c r="E171" s="246" t="s">
        <v>21</v>
      </c>
      <c r="F171" s="247" t="s">
        <v>3043</v>
      </c>
      <c r="G171" s="245"/>
      <c r="H171" s="248">
        <v>6</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307</v>
      </c>
      <c r="AU171" s="254" t="s">
        <v>81</v>
      </c>
      <c r="AV171" s="14" t="s">
        <v>81</v>
      </c>
      <c r="AW171" s="14" t="s">
        <v>33</v>
      </c>
      <c r="AX171" s="14" t="s">
        <v>72</v>
      </c>
      <c r="AY171" s="254" t="s">
        <v>295</v>
      </c>
    </row>
    <row r="172" s="14" customFormat="1">
      <c r="A172" s="14"/>
      <c r="B172" s="244"/>
      <c r="C172" s="245"/>
      <c r="D172" s="235" t="s">
        <v>307</v>
      </c>
      <c r="E172" s="246" t="s">
        <v>21</v>
      </c>
      <c r="F172" s="247" t="s">
        <v>3044</v>
      </c>
      <c r="G172" s="245"/>
      <c r="H172" s="248">
        <v>6</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307</v>
      </c>
      <c r="AU172" s="254" t="s">
        <v>81</v>
      </c>
      <c r="AV172" s="14" t="s">
        <v>81</v>
      </c>
      <c r="AW172" s="14" t="s">
        <v>33</v>
      </c>
      <c r="AX172" s="14" t="s">
        <v>72</v>
      </c>
      <c r="AY172" s="254" t="s">
        <v>295</v>
      </c>
    </row>
    <row r="173" s="14" customFormat="1">
      <c r="A173" s="14"/>
      <c r="B173" s="244"/>
      <c r="C173" s="245"/>
      <c r="D173" s="235" t="s">
        <v>307</v>
      </c>
      <c r="E173" s="246" t="s">
        <v>21</v>
      </c>
      <c r="F173" s="247" t="s">
        <v>3045</v>
      </c>
      <c r="G173" s="245"/>
      <c r="H173" s="248">
        <v>6</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307</v>
      </c>
      <c r="AU173" s="254" t="s">
        <v>81</v>
      </c>
      <c r="AV173" s="14" t="s">
        <v>81</v>
      </c>
      <c r="AW173" s="14" t="s">
        <v>33</v>
      </c>
      <c r="AX173" s="14" t="s">
        <v>72</v>
      </c>
      <c r="AY173" s="254" t="s">
        <v>295</v>
      </c>
    </row>
    <row r="174" s="14" customFormat="1">
      <c r="A174" s="14"/>
      <c r="B174" s="244"/>
      <c r="C174" s="245"/>
      <c r="D174" s="235" t="s">
        <v>307</v>
      </c>
      <c r="E174" s="246" t="s">
        <v>21</v>
      </c>
      <c r="F174" s="247" t="s">
        <v>3046</v>
      </c>
      <c r="G174" s="245"/>
      <c r="H174" s="248">
        <v>6</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307</v>
      </c>
      <c r="AU174" s="254" t="s">
        <v>81</v>
      </c>
      <c r="AV174" s="14" t="s">
        <v>81</v>
      </c>
      <c r="AW174" s="14" t="s">
        <v>33</v>
      </c>
      <c r="AX174" s="14" t="s">
        <v>72</v>
      </c>
      <c r="AY174" s="254" t="s">
        <v>295</v>
      </c>
    </row>
    <row r="175" s="14" customFormat="1">
      <c r="A175" s="14"/>
      <c r="B175" s="244"/>
      <c r="C175" s="245"/>
      <c r="D175" s="235" t="s">
        <v>307</v>
      </c>
      <c r="E175" s="246" t="s">
        <v>21</v>
      </c>
      <c r="F175" s="247" t="s">
        <v>3047</v>
      </c>
      <c r="G175" s="245"/>
      <c r="H175" s="248">
        <v>6</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307</v>
      </c>
      <c r="AU175" s="254" t="s">
        <v>81</v>
      </c>
      <c r="AV175" s="14" t="s">
        <v>81</v>
      </c>
      <c r="AW175" s="14" t="s">
        <v>33</v>
      </c>
      <c r="AX175" s="14" t="s">
        <v>72</v>
      </c>
      <c r="AY175" s="254" t="s">
        <v>295</v>
      </c>
    </row>
    <row r="176" s="14" customFormat="1">
      <c r="A176" s="14"/>
      <c r="B176" s="244"/>
      <c r="C176" s="245"/>
      <c r="D176" s="235" t="s">
        <v>307</v>
      </c>
      <c r="E176" s="246" t="s">
        <v>21</v>
      </c>
      <c r="F176" s="247" t="s">
        <v>3048</v>
      </c>
      <c r="G176" s="245"/>
      <c r="H176" s="248">
        <v>6</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307</v>
      </c>
      <c r="AU176" s="254" t="s">
        <v>81</v>
      </c>
      <c r="AV176" s="14" t="s">
        <v>81</v>
      </c>
      <c r="AW176" s="14" t="s">
        <v>33</v>
      </c>
      <c r="AX176" s="14" t="s">
        <v>72</v>
      </c>
      <c r="AY176" s="254" t="s">
        <v>295</v>
      </c>
    </row>
    <row r="177" s="14" customFormat="1">
      <c r="A177" s="14"/>
      <c r="B177" s="244"/>
      <c r="C177" s="245"/>
      <c r="D177" s="235" t="s">
        <v>307</v>
      </c>
      <c r="E177" s="246" t="s">
        <v>21</v>
      </c>
      <c r="F177" s="247" t="s">
        <v>3049</v>
      </c>
      <c r="G177" s="245"/>
      <c r="H177" s="248">
        <v>6</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307</v>
      </c>
      <c r="AU177" s="254" t="s">
        <v>81</v>
      </c>
      <c r="AV177" s="14" t="s">
        <v>81</v>
      </c>
      <c r="AW177" s="14" t="s">
        <v>33</v>
      </c>
      <c r="AX177" s="14" t="s">
        <v>72</v>
      </c>
      <c r="AY177" s="254" t="s">
        <v>295</v>
      </c>
    </row>
    <row r="178" s="14" customFormat="1">
      <c r="A178" s="14"/>
      <c r="B178" s="244"/>
      <c r="C178" s="245"/>
      <c r="D178" s="235" t="s">
        <v>307</v>
      </c>
      <c r="E178" s="246" t="s">
        <v>21</v>
      </c>
      <c r="F178" s="247" t="s">
        <v>3050</v>
      </c>
      <c r="G178" s="245"/>
      <c r="H178" s="248">
        <v>6</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307</v>
      </c>
      <c r="AU178" s="254" t="s">
        <v>81</v>
      </c>
      <c r="AV178" s="14" t="s">
        <v>81</v>
      </c>
      <c r="AW178" s="14" t="s">
        <v>33</v>
      </c>
      <c r="AX178" s="14" t="s">
        <v>72</v>
      </c>
      <c r="AY178" s="254" t="s">
        <v>295</v>
      </c>
    </row>
    <row r="179" s="14" customFormat="1">
      <c r="A179" s="14"/>
      <c r="B179" s="244"/>
      <c r="C179" s="245"/>
      <c r="D179" s="235" t="s">
        <v>307</v>
      </c>
      <c r="E179" s="246" t="s">
        <v>21</v>
      </c>
      <c r="F179" s="247" t="s">
        <v>3051</v>
      </c>
      <c r="G179" s="245"/>
      <c r="H179" s="248">
        <v>6</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307</v>
      </c>
      <c r="AU179" s="254" t="s">
        <v>81</v>
      </c>
      <c r="AV179" s="14" t="s">
        <v>81</v>
      </c>
      <c r="AW179" s="14" t="s">
        <v>33</v>
      </c>
      <c r="AX179" s="14" t="s">
        <v>72</v>
      </c>
      <c r="AY179" s="254" t="s">
        <v>295</v>
      </c>
    </row>
    <row r="180" s="14" customFormat="1">
      <c r="A180" s="14"/>
      <c r="B180" s="244"/>
      <c r="C180" s="245"/>
      <c r="D180" s="235" t="s">
        <v>307</v>
      </c>
      <c r="E180" s="246" t="s">
        <v>21</v>
      </c>
      <c r="F180" s="247" t="s">
        <v>3052</v>
      </c>
      <c r="G180" s="245"/>
      <c r="H180" s="248">
        <v>6</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307</v>
      </c>
      <c r="AU180" s="254" t="s">
        <v>81</v>
      </c>
      <c r="AV180" s="14" t="s">
        <v>81</v>
      </c>
      <c r="AW180" s="14" t="s">
        <v>33</v>
      </c>
      <c r="AX180" s="14" t="s">
        <v>72</v>
      </c>
      <c r="AY180" s="254" t="s">
        <v>295</v>
      </c>
    </row>
    <row r="181" s="16" customFormat="1">
      <c r="A181" s="16"/>
      <c r="B181" s="270"/>
      <c r="C181" s="271"/>
      <c r="D181" s="235" t="s">
        <v>307</v>
      </c>
      <c r="E181" s="272" t="s">
        <v>21</v>
      </c>
      <c r="F181" s="273" t="s">
        <v>433</v>
      </c>
      <c r="G181" s="271"/>
      <c r="H181" s="274">
        <v>71</v>
      </c>
      <c r="I181" s="275"/>
      <c r="J181" s="271"/>
      <c r="K181" s="271"/>
      <c r="L181" s="276"/>
      <c r="M181" s="277"/>
      <c r="N181" s="278"/>
      <c r="O181" s="278"/>
      <c r="P181" s="278"/>
      <c r="Q181" s="278"/>
      <c r="R181" s="278"/>
      <c r="S181" s="278"/>
      <c r="T181" s="279"/>
      <c r="U181" s="16"/>
      <c r="V181" s="16"/>
      <c r="W181" s="16"/>
      <c r="X181" s="16"/>
      <c r="Y181" s="16"/>
      <c r="Z181" s="16"/>
      <c r="AA181" s="16"/>
      <c r="AB181" s="16"/>
      <c r="AC181" s="16"/>
      <c r="AD181" s="16"/>
      <c r="AE181" s="16"/>
      <c r="AT181" s="280" t="s">
        <v>307</v>
      </c>
      <c r="AU181" s="280" t="s">
        <v>81</v>
      </c>
      <c r="AV181" s="16" t="s">
        <v>92</v>
      </c>
      <c r="AW181" s="16" t="s">
        <v>33</v>
      </c>
      <c r="AX181" s="16" t="s">
        <v>72</v>
      </c>
      <c r="AY181" s="280" t="s">
        <v>295</v>
      </c>
    </row>
    <row r="182" s="13" customFormat="1">
      <c r="A182" s="13"/>
      <c r="B182" s="233"/>
      <c r="C182" s="234"/>
      <c r="D182" s="235" t="s">
        <v>307</v>
      </c>
      <c r="E182" s="236" t="s">
        <v>21</v>
      </c>
      <c r="F182" s="237" t="s">
        <v>3057</v>
      </c>
      <c r="G182" s="234"/>
      <c r="H182" s="236" t="s">
        <v>21</v>
      </c>
      <c r="I182" s="238"/>
      <c r="J182" s="234"/>
      <c r="K182" s="234"/>
      <c r="L182" s="239"/>
      <c r="M182" s="240"/>
      <c r="N182" s="241"/>
      <c r="O182" s="241"/>
      <c r="P182" s="241"/>
      <c r="Q182" s="241"/>
      <c r="R182" s="241"/>
      <c r="S182" s="241"/>
      <c r="T182" s="242"/>
      <c r="U182" s="13"/>
      <c r="V182" s="13"/>
      <c r="W182" s="13"/>
      <c r="X182" s="13"/>
      <c r="Y182" s="13"/>
      <c r="Z182" s="13"/>
      <c r="AA182" s="13"/>
      <c r="AB182" s="13"/>
      <c r="AC182" s="13"/>
      <c r="AD182" s="13"/>
      <c r="AE182" s="13"/>
      <c r="AT182" s="243" t="s">
        <v>307</v>
      </c>
      <c r="AU182" s="243" t="s">
        <v>81</v>
      </c>
      <c r="AV182" s="13" t="s">
        <v>79</v>
      </c>
      <c r="AW182" s="13" t="s">
        <v>33</v>
      </c>
      <c r="AX182" s="13" t="s">
        <v>72</v>
      </c>
      <c r="AY182" s="243" t="s">
        <v>295</v>
      </c>
    </row>
    <row r="183" s="14" customFormat="1">
      <c r="A183" s="14"/>
      <c r="B183" s="244"/>
      <c r="C183" s="245"/>
      <c r="D183" s="235" t="s">
        <v>307</v>
      </c>
      <c r="E183" s="246" t="s">
        <v>21</v>
      </c>
      <c r="F183" s="247" t="s">
        <v>272</v>
      </c>
      <c r="G183" s="245"/>
      <c r="H183" s="248">
        <v>-1</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307</v>
      </c>
      <c r="AU183" s="254" t="s">
        <v>81</v>
      </c>
      <c r="AV183" s="14" t="s">
        <v>81</v>
      </c>
      <c r="AW183" s="14" t="s">
        <v>33</v>
      </c>
      <c r="AX183" s="14" t="s">
        <v>72</v>
      </c>
      <c r="AY183" s="254" t="s">
        <v>295</v>
      </c>
    </row>
    <row r="184" s="16" customFormat="1">
      <c r="A184" s="16"/>
      <c r="B184" s="270"/>
      <c r="C184" s="271"/>
      <c r="D184" s="235" t="s">
        <v>307</v>
      </c>
      <c r="E184" s="272" t="s">
        <v>21</v>
      </c>
      <c r="F184" s="273" t="s">
        <v>433</v>
      </c>
      <c r="G184" s="271"/>
      <c r="H184" s="274">
        <v>-1</v>
      </c>
      <c r="I184" s="275"/>
      <c r="J184" s="271"/>
      <c r="K184" s="271"/>
      <c r="L184" s="276"/>
      <c r="M184" s="277"/>
      <c r="N184" s="278"/>
      <c r="O184" s="278"/>
      <c r="P184" s="278"/>
      <c r="Q184" s="278"/>
      <c r="R184" s="278"/>
      <c r="S184" s="278"/>
      <c r="T184" s="279"/>
      <c r="U184" s="16"/>
      <c r="V184" s="16"/>
      <c r="W184" s="16"/>
      <c r="X184" s="16"/>
      <c r="Y184" s="16"/>
      <c r="Z184" s="16"/>
      <c r="AA184" s="16"/>
      <c r="AB184" s="16"/>
      <c r="AC184" s="16"/>
      <c r="AD184" s="16"/>
      <c r="AE184" s="16"/>
      <c r="AT184" s="280" t="s">
        <v>307</v>
      </c>
      <c r="AU184" s="280" t="s">
        <v>81</v>
      </c>
      <c r="AV184" s="16" t="s">
        <v>92</v>
      </c>
      <c r="AW184" s="16" t="s">
        <v>33</v>
      </c>
      <c r="AX184" s="16" t="s">
        <v>72</v>
      </c>
      <c r="AY184" s="280" t="s">
        <v>295</v>
      </c>
    </row>
    <row r="185" s="15" customFormat="1">
      <c r="A185" s="15"/>
      <c r="B185" s="255"/>
      <c r="C185" s="256"/>
      <c r="D185" s="235" t="s">
        <v>307</v>
      </c>
      <c r="E185" s="257" t="s">
        <v>21</v>
      </c>
      <c r="F185" s="258" t="s">
        <v>312</v>
      </c>
      <c r="G185" s="256"/>
      <c r="H185" s="259">
        <v>70</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307</v>
      </c>
      <c r="AU185" s="265" t="s">
        <v>81</v>
      </c>
      <c r="AV185" s="15" t="s">
        <v>303</v>
      </c>
      <c r="AW185" s="15" t="s">
        <v>33</v>
      </c>
      <c r="AX185" s="15" t="s">
        <v>79</v>
      </c>
      <c r="AY185" s="265" t="s">
        <v>295</v>
      </c>
    </row>
    <row r="186" s="2" customFormat="1" ht="16.5" customHeight="1">
      <c r="A186" s="40"/>
      <c r="B186" s="41"/>
      <c r="C186" s="215" t="s">
        <v>338</v>
      </c>
      <c r="D186" s="215" t="s">
        <v>298</v>
      </c>
      <c r="E186" s="216" t="s">
        <v>3058</v>
      </c>
      <c r="F186" s="217" t="s">
        <v>3059</v>
      </c>
      <c r="G186" s="218" t="s">
        <v>503</v>
      </c>
      <c r="H186" s="219">
        <v>23</v>
      </c>
      <c r="I186" s="220"/>
      <c r="J186" s="221">
        <f>ROUND(I186*H186,2)</f>
        <v>0</v>
      </c>
      <c r="K186" s="217" t="s">
        <v>523</v>
      </c>
      <c r="L186" s="46"/>
      <c r="M186" s="222" t="s">
        <v>21</v>
      </c>
      <c r="N186" s="223" t="s">
        <v>43</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303</v>
      </c>
      <c r="AT186" s="226" t="s">
        <v>298</v>
      </c>
      <c r="AU186" s="226" t="s">
        <v>81</v>
      </c>
      <c r="AY186" s="19" t="s">
        <v>295</v>
      </c>
      <c r="BE186" s="227">
        <f>IF(N186="základní",J186,0)</f>
        <v>0</v>
      </c>
      <c r="BF186" s="227">
        <f>IF(N186="snížená",J186,0)</f>
        <v>0</v>
      </c>
      <c r="BG186" s="227">
        <f>IF(N186="zákl. přenesená",J186,0)</f>
        <v>0</v>
      </c>
      <c r="BH186" s="227">
        <f>IF(N186="sníž. přenesená",J186,0)</f>
        <v>0</v>
      </c>
      <c r="BI186" s="227">
        <f>IF(N186="nulová",J186,0)</f>
        <v>0</v>
      </c>
      <c r="BJ186" s="19" t="s">
        <v>79</v>
      </c>
      <c r="BK186" s="227">
        <f>ROUND(I186*H186,2)</f>
        <v>0</v>
      </c>
      <c r="BL186" s="19" t="s">
        <v>303</v>
      </c>
      <c r="BM186" s="226" t="s">
        <v>3060</v>
      </c>
    </row>
    <row r="187" s="14" customFormat="1">
      <c r="A187" s="14"/>
      <c r="B187" s="244"/>
      <c r="C187" s="245"/>
      <c r="D187" s="235" t="s">
        <v>307</v>
      </c>
      <c r="E187" s="246" t="s">
        <v>21</v>
      </c>
      <c r="F187" s="247" t="s">
        <v>2347</v>
      </c>
      <c r="G187" s="245"/>
      <c r="H187" s="248">
        <v>2</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307</v>
      </c>
      <c r="AU187" s="254" t="s">
        <v>81</v>
      </c>
      <c r="AV187" s="14" t="s">
        <v>81</v>
      </c>
      <c r="AW187" s="14" t="s">
        <v>33</v>
      </c>
      <c r="AX187" s="14" t="s">
        <v>72</v>
      </c>
      <c r="AY187" s="254" t="s">
        <v>295</v>
      </c>
    </row>
    <row r="188" s="14" customFormat="1">
      <c r="A188" s="14"/>
      <c r="B188" s="244"/>
      <c r="C188" s="245"/>
      <c r="D188" s="235" t="s">
        <v>307</v>
      </c>
      <c r="E188" s="246" t="s">
        <v>21</v>
      </c>
      <c r="F188" s="247" t="s">
        <v>2331</v>
      </c>
      <c r="G188" s="245"/>
      <c r="H188" s="248">
        <v>2</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307</v>
      </c>
      <c r="AU188" s="254" t="s">
        <v>81</v>
      </c>
      <c r="AV188" s="14" t="s">
        <v>81</v>
      </c>
      <c r="AW188" s="14" t="s">
        <v>33</v>
      </c>
      <c r="AX188" s="14" t="s">
        <v>72</v>
      </c>
      <c r="AY188" s="254" t="s">
        <v>295</v>
      </c>
    </row>
    <row r="189" s="14" customFormat="1">
      <c r="A189" s="14"/>
      <c r="B189" s="244"/>
      <c r="C189" s="245"/>
      <c r="D189" s="235" t="s">
        <v>307</v>
      </c>
      <c r="E189" s="246" t="s">
        <v>21</v>
      </c>
      <c r="F189" s="247" t="s">
        <v>2332</v>
      </c>
      <c r="G189" s="245"/>
      <c r="H189" s="248">
        <v>2</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307</v>
      </c>
      <c r="AU189" s="254" t="s">
        <v>81</v>
      </c>
      <c r="AV189" s="14" t="s">
        <v>81</v>
      </c>
      <c r="AW189" s="14" t="s">
        <v>33</v>
      </c>
      <c r="AX189" s="14" t="s">
        <v>72</v>
      </c>
      <c r="AY189" s="254" t="s">
        <v>295</v>
      </c>
    </row>
    <row r="190" s="14" customFormat="1">
      <c r="A190" s="14"/>
      <c r="B190" s="244"/>
      <c r="C190" s="245"/>
      <c r="D190" s="235" t="s">
        <v>307</v>
      </c>
      <c r="E190" s="246" t="s">
        <v>21</v>
      </c>
      <c r="F190" s="247" t="s">
        <v>2333</v>
      </c>
      <c r="G190" s="245"/>
      <c r="H190" s="248">
        <v>2</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307</v>
      </c>
      <c r="AU190" s="254" t="s">
        <v>81</v>
      </c>
      <c r="AV190" s="14" t="s">
        <v>81</v>
      </c>
      <c r="AW190" s="14" t="s">
        <v>33</v>
      </c>
      <c r="AX190" s="14" t="s">
        <v>72</v>
      </c>
      <c r="AY190" s="254" t="s">
        <v>295</v>
      </c>
    </row>
    <row r="191" s="14" customFormat="1">
      <c r="A191" s="14"/>
      <c r="B191" s="244"/>
      <c r="C191" s="245"/>
      <c r="D191" s="235" t="s">
        <v>307</v>
      </c>
      <c r="E191" s="246" t="s">
        <v>21</v>
      </c>
      <c r="F191" s="247" t="s">
        <v>2334</v>
      </c>
      <c r="G191" s="245"/>
      <c r="H191" s="248">
        <v>2</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307</v>
      </c>
      <c r="AU191" s="254" t="s">
        <v>81</v>
      </c>
      <c r="AV191" s="14" t="s">
        <v>81</v>
      </c>
      <c r="AW191" s="14" t="s">
        <v>33</v>
      </c>
      <c r="AX191" s="14" t="s">
        <v>72</v>
      </c>
      <c r="AY191" s="254" t="s">
        <v>295</v>
      </c>
    </row>
    <row r="192" s="14" customFormat="1">
      <c r="A192" s="14"/>
      <c r="B192" s="244"/>
      <c r="C192" s="245"/>
      <c r="D192" s="235" t="s">
        <v>307</v>
      </c>
      <c r="E192" s="246" t="s">
        <v>21</v>
      </c>
      <c r="F192" s="247" t="s">
        <v>2335</v>
      </c>
      <c r="G192" s="245"/>
      <c r="H192" s="248">
        <v>2</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307</v>
      </c>
      <c r="AU192" s="254" t="s">
        <v>81</v>
      </c>
      <c r="AV192" s="14" t="s">
        <v>81</v>
      </c>
      <c r="AW192" s="14" t="s">
        <v>33</v>
      </c>
      <c r="AX192" s="14" t="s">
        <v>72</v>
      </c>
      <c r="AY192" s="254" t="s">
        <v>295</v>
      </c>
    </row>
    <row r="193" s="14" customFormat="1">
      <c r="A193" s="14"/>
      <c r="B193" s="244"/>
      <c r="C193" s="245"/>
      <c r="D193" s="235" t="s">
        <v>307</v>
      </c>
      <c r="E193" s="246" t="s">
        <v>21</v>
      </c>
      <c r="F193" s="247" t="s">
        <v>2336</v>
      </c>
      <c r="G193" s="245"/>
      <c r="H193" s="248">
        <v>2</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307</v>
      </c>
      <c r="AU193" s="254" t="s">
        <v>81</v>
      </c>
      <c r="AV193" s="14" t="s">
        <v>81</v>
      </c>
      <c r="AW193" s="14" t="s">
        <v>33</v>
      </c>
      <c r="AX193" s="14" t="s">
        <v>72</v>
      </c>
      <c r="AY193" s="254" t="s">
        <v>295</v>
      </c>
    </row>
    <row r="194" s="14" customFormat="1">
      <c r="A194" s="14"/>
      <c r="B194" s="244"/>
      <c r="C194" s="245"/>
      <c r="D194" s="235" t="s">
        <v>307</v>
      </c>
      <c r="E194" s="246" t="s">
        <v>21</v>
      </c>
      <c r="F194" s="247" t="s">
        <v>2337</v>
      </c>
      <c r="G194" s="245"/>
      <c r="H194" s="248">
        <v>2</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307</v>
      </c>
      <c r="AU194" s="254" t="s">
        <v>81</v>
      </c>
      <c r="AV194" s="14" t="s">
        <v>81</v>
      </c>
      <c r="AW194" s="14" t="s">
        <v>33</v>
      </c>
      <c r="AX194" s="14" t="s">
        <v>72</v>
      </c>
      <c r="AY194" s="254" t="s">
        <v>295</v>
      </c>
    </row>
    <row r="195" s="14" customFormat="1">
      <c r="A195" s="14"/>
      <c r="B195" s="244"/>
      <c r="C195" s="245"/>
      <c r="D195" s="235" t="s">
        <v>307</v>
      </c>
      <c r="E195" s="246" t="s">
        <v>21</v>
      </c>
      <c r="F195" s="247" t="s">
        <v>2338</v>
      </c>
      <c r="G195" s="245"/>
      <c r="H195" s="248">
        <v>2</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307</v>
      </c>
      <c r="AU195" s="254" t="s">
        <v>81</v>
      </c>
      <c r="AV195" s="14" t="s">
        <v>81</v>
      </c>
      <c r="AW195" s="14" t="s">
        <v>33</v>
      </c>
      <c r="AX195" s="14" t="s">
        <v>72</v>
      </c>
      <c r="AY195" s="254" t="s">
        <v>295</v>
      </c>
    </row>
    <row r="196" s="14" customFormat="1">
      <c r="A196" s="14"/>
      <c r="B196" s="244"/>
      <c r="C196" s="245"/>
      <c r="D196" s="235" t="s">
        <v>307</v>
      </c>
      <c r="E196" s="246" t="s">
        <v>21</v>
      </c>
      <c r="F196" s="247" t="s">
        <v>2339</v>
      </c>
      <c r="G196" s="245"/>
      <c r="H196" s="248">
        <v>2</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307</v>
      </c>
      <c r="AU196" s="254" t="s">
        <v>81</v>
      </c>
      <c r="AV196" s="14" t="s">
        <v>81</v>
      </c>
      <c r="AW196" s="14" t="s">
        <v>33</v>
      </c>
      <c r="AX196" s="14" t="s">
        <v>72</v>
      </c>
      <c r="AY196" s="254" t="s">
        <v>295</v>
      </c>
    </row>
    <row r="197" s="14" customFormat="1">
      <c r="A197" s="14"/>
      <c r="B197" s="244"/>
      <c r="C197" s="245"/>
      <c r="D197" s="235" t="s">
        <v>307</v>
      </c>
      <c r="E197" s="246" t="s">
        <v>21</v>
      </c>
      <c r="F197" s="247" t="s">
        <v>2340</v>
      </c>
      <c r="G197" s="245"/>
      <c r="H197" s="248">
        <v>2</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307</v>
      </c>
      <c r="AU197" s="254" t="s">
        <v>81</v>
      </c>
      <c r="AV197" s="14" t="s">
        <v>81</v>
      </c>
      <c r="AW197" s="14" t="s">
        <v>33</v>
      </c>
      <c r="AX197" s="14" t="s">
        <v>72</v>
      </c>
      <c r="AY197" s="254" t="s">
        <v>295</v>
      </c>
    </row>
    <row r="198" s="14" customFormat="1">
      <c r="A198" s="14"/>
      <c r="B198" s="244"/>
      <c r="C198" s="245"/>
      <c r="D198" s="235" t="s">
        <v>307</v>
      </c>
      <c r="E198" s="246" t="s">
        <v>21</v>
      </c>
      <c r="F198" s="247" t="s">
        <v>3027</v>
      </c>
      <c r="G198" s="245"/>
      <c r="H198" s="248">
        <v>2</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307</v>
      </c>
      <c r="AU198" s="254" t="s">
        <v>81</v>
      </c>
      <c r="AV198" s="14" t="s">
        <v>81</v>
      </c>
      <c r="AW198" s="14" t="s">
        <v>33</v>
      </c>
      <c r="AX198" s="14" t="s">
        <v>72</v>
      </c>
      <c r="AY198" s="254" t="s">
        <v>295</v>
      </c>
    </row>
    <row r="199" s="16" customFormat="1">
      <c r="A199" s="16"/>
      <c r="B199" s="270"/>
      <c r="C199" s="271"/>
      <c r="D199" s="235" t="s">
        <v>307</v>
      </c>
      <c r="E199" s="272" t="s">
        <v>21</v>
      </c>
      <c r="F199" s="273" t="s">
        <v>433</v>
      </c>
      <c r="G199" s="271"/>
      <c r="H199" s="274">
        <v>24</v>
      </c>
      <c r="I199" s="275"/>
      <c r="J199" s="271"/>
      <c r="K199" s="271"/>
      <c r="L199" s="276"/>
      <c r="M199" s="277"/>
      <c r="N199" s="278"/>
      <c r="O199" s="278"/>
      <c r="P199" s="278"/>
      <c r="Q199" s="278"/>
      <c r="R199" s="278"/>
      <c r="S199" s="278"/>
      <c r="T199" s="279"/>
      <c r="U199" s="16"/>
      <c r="V199" s="16"/>
      <c r="W199" s="16"/>
      <c r="X199" s="16"/>
      <c r="Y199" s="16"/>
      <c r="Z199" s="16"/>
      <c r="AA199" s="16"/>
      <c r="AB199" s="16"/>
      <c r="AC199" s="16"/>
      <c r="AD199" s="16"/>
      <c r="AE199" s="16"/>
      <c r="AT199" s="280" t="s">
        <v>307</v>
      </c>
      <c r="AU199" s="280" t="s">
        <v>81</v>
      </c>
      <c r="AV199" s="16" t="s">
        <v>92</v>
      </c>
      <c r="AW199" s="16" t="s">
        <v>33</v>
      </c>
      <c r="AX199" s="16" t="s">
        <v>72</v>
      </c>
      <c r="AY199" s="280" t="s">
        <v>295</v>
      </c>
    </row>
    <row r="200" s="13" customFormat="1">
      <c r="A200" s="13"/>
      <c r="B200" s="233"/>
      <c r="C200" s="234"/>
      <c r="D200" s="235" t="s">
        <v>307</v>
      </c>
      <c r="E200" s="236" t="s">
        <v>21</v>
      </c>
      <c r="F200" s="237" t="s">
        <v>3061</v>
      </c>
      <c r="G200" s="234"/>
      <c r="H200" s="236" t="s">
        <v>21</v>
      </c>
      <c r="I200" s="238"/>
      <c r="J200" s="234"/>
      <c r="K200" s="234"/>
      <c r="L200" s="239"/>
      <c r="M200" s="240"/>
      <c r="N200" s="241"/>
      <c r="O200" s="241"/>
      <c r="P200" s="241"/>
      <c r="Q200" s="241"/>
      <c r="R200" s="241"/>
      <c r="S200" s="241"/>
      <c r="T200" s="242"/>
      <c r="U200" s="13"/>
      <c r="V200" s="13"/>
      <c r="W200" s="13"/>
      <c r="X200" s="13"/>
      <c r="Y200" s="13"/>
      <c r="Z200" s="13"/>
      <c r="AA200" s="13"/>
      <c r="AB200" s="13"/>
      <c r="AC200" s="13"/>
      <c r="AD200" s="13"/>
      <c r="AE200" s="13"/>
      <c r="AT200" s="243" t="s">
        <v>307</v>
      </c>
      <c r="AU200" s="243" t="s">
        <v>81</v>
      </c>
      <c r="AV200" s="13" t="s">
        <v>79</v>
      </c>
      <c r="AW200" s="13" t="s">
        <v>33</v>
      </c>
      <c r="AX200" s="13" t="s">
        <v>72</v>
      </c>
      <c r="AY200" s="243" t="s">
        <v>295</v>
      </c>
    </row>
    <row r="201" s="14" customFormat="1">
      <c r="A201" s="14"/>
      <c r="B201" s="244"/>
      <c r="C201" s="245"/>
      <c r="D201" s="235" t="s">
        <v>307</v>
      </c>
      <c r="E201" s="246" t="s">
        <v>21</v>
      </c>
      <c r="F201" s="247" t="s">
        <v>272</v>
      </c>
      <c r="G201" s="245"/>
      <c r="H201" s="248">
        <v>-1</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307</v>
      </c>
      <c r="AU201" s="254" t="s">
        <v>81</v>
      </c>
      <c r="AV201" s="14" t="s">
        <v>81</v>
      </c>
      <c r="AW201" s="14" t="s">
        <v>33</v>
      </c>
      <c r="AX201" s="14" t="s">
        <v>72</v>
      </c>
      <c r="AY201" s="254" t="s">
        <v>295</v>
      </c>
    </row>
    <row r="202" s="16" customFormat="1">
      <c r="A202" s="16"/>
      <c r="B202" s="270"/>
      <c r="C202" s="271"/>
      <c r="D202" s="235" t="s">
        <v>307</v>
      </c>
      <c r="E202" s="272" t="s">
        <v>21</v>
      </c>
      <c r="F202" s="273" t="s">
        <v>433</v>
      </c>
      <c r="G202" s="271"/>
      <c r="H202" s="274">
        <v>-1</v>
      </c>
      <c r="I202" s="275"/>
      <c r="J202" s="271"/>
      <c r="K202" s="271"/>
      <c r="L202" s="276"/>
      <c r="M202" s="277"/>
      <c r="N202" s="278"/>
      <c r="O202" s="278"/>
      <c r="P202" s="278"/>
      <c r="Q202" s="278"/>
      <c r="R202" s="278"/>
      <c r="S202" s="278"/>
      <c r="T202" s="279"/>
      <c r="U202" s="16"/>
      <c r="V202" s="16"/>
      <c r="W202" s="16"/>
      <c r="X202" s="16"/>
      <c r="Y202" s="16"/>
      <c r="Z202" s="16"/>
      <c r="AA202" s="16"/>
      <c r="AB202" s="16"/>
      <c r="AC202" s="16"/>
      <c r="AD202" s="16"/>
      <c r="AE202" s="16"/>
      <c r="AT202" s="280" t="s">
        <v>307</v>
      </c>
      <c r="AU202" s="280" t="s">
        <v>81</v>
      </c>
      <c r="AV202" s="16" t="s">
        <v>92</v>
      </c>
      <c r="AW202" s="16" t="s">
        <v>33</v>
      </c>
      <c r="AX202" s="16" t="s">
        <v>72</v>
      </c>
      <c r="AY202" s="280" t="s">
        <v>295</v>
      </c>
    </row>
    <row r="203" s="15" customFormat="1">
      <c r="A203" s="15"/>
      <c r="B203" s="255"/>
      <c r="C203" s="256"/>
      <c r="D203" s="235" t="s">
        <v>307</v>
      </c>
      <c r="E203" s="257" t="s">
        <v>21</v>
      </c>
      <c r="F203" s="258" t="s">
        <v>312</v>
      </c>
      <c r="G203" s="256"/>
      <c r="H203" s="259">
        <v>23</v>
      </c>
      <c r="I203" s="260"/>
      <c r="J203" s="256"/>
      <c r="K203" s="256"/>
      <c r="L203" s="261"/>
      <c r="M203" s="266"/>
      <c r="N203" s="267"/>
      <c r="O203" s="267"/>
      <c r="P203" s="267"/>
      <c r="Q203" s="267"/>
      <c r="R203" s="267"/>
      <c r="S203" s="267"/>
      <c r="T203" s="268"/>
      <c r="U203" s="15"/>
      <c r="V203" s="15"/>
      <c r="W203" s="15"/>
      <c r="X203" s="15"/>
      <c r="Y203" s="15"/>
      <c r="Z203" s="15"/>
      <c r="AA203" s="15"/>
      <c r="AB203" s="15"/>
      <c r="AC203" s="15"/>
      <c r="AD203" s="15"/>
      <c r="AE203" s="15"/>
      <c r="AT203" s="265" t="s">
        <v>307</v>
      </c>
      <c r="AU203" s="265" t="s">
        <v>81</v>
      </c>
      <c r="AV203" s="15" t="s">
        <v>303</v>
      </c>
      <c r="AW203" s="15" t="s">
        <v>33</v>
      </c>
      <c r="AX203" s="15" t="s">
        <v>79</v>
      </c>
      <c r="AY203" s="265" t="s">
        <v>295</v>
      </c>
    </row>
    <row r="204" s="2" customFormat="1" ht="6.96" customHeight="1">
      <c r="A204" s="40"/>
      <c r="B204" s="61"/>
      <c r="C204" s="62"/>
      <c r="D204" s="62"/>
      <c r="E204" s="62"/>
      <c r="F204" s="62"/>
      <c r="G204" s="62"/>
      <c r="H204" s="62"/>
      <c r="I204" s="62"/>
      <c r="J204" s="62"/>
      <c r="K204" s="62"/>
      <c r="L204" s="46"/>
      <c r="M204" s="40"/>
      <c r="O204" s="40"/>
      <c r="P204" s="40"/>
      <c r="Q204" s="40"/>
      <c r="R204" s="40"/>
      <c r="S204" s="40"/>
      <c r="T204" s="40"/>
      <c r="U204" s="40"/>
      <c r="V204" s="40"/>
      <c r="W204" s="40"/>
      <c r="X204" s="40"/>
      <c r="Y204" s="40"/>
      <c r="Z204" s="40"/>
      <c r="AA204" s="40"/>
      <c r="AB204" s="40"/>
      <c r="AC204" s="40"/>
      <c r="AD204" s="40"/>
      <c r="AE204" s="40"/>
    </row>
  </sheetData>
  <sheetProtection sheet="1" autoFilter="0" formatColumns="0" formatRows="0" objects="1" scenarios="1" spinCount="100000" saltValue="waHcgFnrnenQlobSpfkheGkUgLXqEy1PBEoRpnEMpZon06Axc1qR1MRM01u27LqEAWhUf4tfaycq+iW6vy+b9A==" hashValue="ffNsaCeRRzVcldEO8d/Fe3T5y4xJ1Zkh0Vl32NoDnfZU/nQo7WRJv735MoG7KyYOOGbMalbhEJC9C+mjA5e/gw==" algorithmName="SHA-512" password="CC4B"/>
  <autoFilter ref="C92:K203"/>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172</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1" customFormat="1" ht="12" customHeight="1">
      <c r="B8" s="22"/>
      <c r="D8" s="145" t="s">
        <v>265</v>
      </c>
      <c r="L8" s="22"/>
    </row>
    <row r="9" s="2" customFormat="1" ht="16.5" customHeight="1">
      <c r="A9" s="40"/>
      <c r="B9" s="46"/>
      <c r="C9" s="40"/>
      <c r="D9" s="40"/>
      <c r="E9" s="146" t="s">
        <v>877</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3062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20. 3. 2023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21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28</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27</v>
      </c>
      <c r="J25" s="135" t="s">
        <v>21</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29</v>
      </c>
      <c r="J26" s="135" t="s">
        <v>21</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71.25" customHeight="1">
      <c r="A29" s="150"/>
      <c r="B29" s="151"/>
      <c r="C29" s="150"/>
      <c r="D29" s="150"/>
      <c r="E29" s="152" t="s">
        <v>37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ROUND((SUM(BE90:BE120)),  2)</f>
        <v>0</v>
      </c>
      <c r="G35" s="40"/>
      <c r="H35" s="40"/>
      <c r="I35" s="160">
        <v>0.20999999999999999</v>
      </c>
      <c r="J35" s="159">
        <f>ROUND(((SUM(BE90:BE120))*I35),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ROUND((SUM(BF90:BF120)),  2)</f>
        <v>0</v>
      </c>
      <c r="G36" s="40"/>
      <c r="H36" s="40"/>
      <c r="I36" s="160">
        <v>0.14999999999999999</v>
      </c>
      <c r="J36" s="159">
        <f>ROUND(((SUM(BF90:BF120))*I36),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ROUND((SUM(BG90:BG120)),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ROUND((SUM(BH90:BH120)),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ROUND((SUM(BI90:BI120)),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269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a modernizace VŠ kolejí Kounicova 50</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265</v>
      </c>
      <c r="D51" s="24"/>
      <c r="E51" s="24"/>
      <c r="F51" s="24"/>
      <c r="G51" s="24"/>
      <c r="H51" s="24"/>
      <c r="I51" s="24"/>
      <c r="J51" s="24"/>
      <c r="K51" s="24"/>
      <c r="L51" s="22"/>
    </row>
    <row r="52" s="2" customFormat="1" ht="16.5" customHeight="1">
      <c r="A52" s="40"/>
      <c r="B52" s="41"/>
      <c r="C52" s="42"/>
      <c r="D52" s="42"/>
      <c r="E52" s="172" t="s">
        <v>877</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SO-02.4 - Střecha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50, Brno</v>
      </c>
      <c r="G56" s="42"/>
      <c r="H56" s="42"/>
      <c r="I56" s="34" t="s">
        <v>24</v>
      </c>
      <c r="J56" s="74" t="str">
        <f>IF(J14="","",J14)</f>
        <v>20. 3. 2023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Intar a.s.</v>
      </c>
      <c r="G58" s="42"/>
      <c r="H58" s="42"/>
      <c r="I58" s="34" t="s">
        <v>32</v>
      </c>
      <c r="J58" s="38" t="str">
        <f>E23</f>
        <v>Intar a.s.</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34</v>
      </c>
      <c r="J59" s="38" t="str">
        <f>E26</f>
        <v>Toman Martin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270</v>
      </c>
      <c r="D61" s="174"/>
      <c r="E61" s="174"/>
      <c r="F61" s="174"/>
      <c r="G61" s="174"/>
      <c r="H61" s="174"/>
      <c r="I61" s="174"/>
      <c r="J61" s="175" t="s">
        <v>271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272</v>
      </c>
    </row>
    <row r="64" s="9" customFormat="1" ht="24.96" customHeight="1">
      <c r="A64" s="9"/>
      <c r="B64" s="177"/>
      <c r="C64" s="178"/>
      <c r="D64" s="179" t="s">
        <v>273</v>
      </c>
      <c r="E64" s="180"/>
      <c r="F64" s="180"/>
      <c r="G64" s="180"/>
      <c r="H64" s="180"/>
      <c r="I64" s="180"/>
      <c r="J64" s="181">
        <f>J91</f>
        <v>0</v>
      </c>
      <c r="K64" s="178"/>
      <c r="L64" s="182"/>
      <c r="S64" s="9"/>
      <c r="T64" s="9"/>
      <c r="U64" s="9"/>
      <c r="V64" s="9"/>
      <c r="W64" s="9"/>
      <c r="X64" s="9"/>
      <c r="Y64" s="9"/>
      <c r="Z64" s="9"/>
      <c r="AA64" s="9"/>
      <c r="AB64" s="9"/>
      <c r="AC64" s="9"/>
      <c r="AD64" s="9"/>
      <c r="AE64" s="9"/>
    </row>
    <row r="65" s="10" customFormat="1" ht="19.92" customHeight="1">
      <c r="A65" s="10"/>
      <c r="B65" s="183"/>
      <c r="C65" s="127"/>
      <c r="D65" s="184" t="s">
        <v>274</v>
      </c>
      <c r="E65" s="185"/>
      <c r="F65" s="185"/>
      <c r="G65" s="185"/>
      <c r="H65" s="185"/>
      <c r="I65" s="185"/>
      <c r="J65" s="186">
        <f>J92</f>
        <v>0</v>
      </c>
      <c r="K65" s="127"/>
      <c r="L65" s="187"/>
      <c r="S65" s="10"/>
      <c r="T65" s="10"/>
      <c r="U65" s="10"/>
      <c r="V65" s="10"/>
      <c r="W65" s="10"/>
      <c r="X65" s="10"/>
      <c r="Y65" s="10"/>
      <c r="Z65" s="10"/>
      <c r="AA65" s="10"/>
      <c r="AB65" s="10"/>
      <c r="AC65" s="10"/>
      <c r="AD65" s="10"/>
      <c r="AE65" s="10"/>
    </row>
    <row r="66" s="9" customFormat="1" ht="24.96" customHeight="1">
      <c r="A66" s="9"/>
      <c r="B66" s="177"/>
      <c r="C66" s="178"/>
      <c r="D66" s="179" t="s">
        <v>276</v>
      </c>
      <c r="E66" s="180"/>
      <c r="F66" s="180"/>
      <c r="G66" s="180"/>
      <c r="H66" s="180"/>
      <c r="I66" s="180"/>
      <c r="J66" s="181">
        <f>J95</f>
        <v>0</v>
      </c>
      <c r="K66" s="178"/>
      <c r="L66" s="182"/>
      <c r="S66" s="9"/>
      <c r="T66" s="9"/>
      <c r="U66" s="9"/>
      <c r="V66" s="9"/>
      <c r="W66" s="9"/>
      <c r="X66" s="9"/>
      <c r="Y66" s="9"/>
      <c r="Z66" s="9"/>
      <c r="AA66" s="9"/>
      <c r="AB66" s="9"/>
      <c r="AC66" s="9"/>
      <c r="AD66" s="9"/>
      <c r="AE66" s="9"/>
    </row>
    <row r="67" s="10" customFormat="1" ht="19.92" customHeight="1">
      <c r="A67" s="10"/>
      <c r="B67" s="183"/>
      <c r="C67" s="127"/>
      <c r="D67" s="184" t="s">
        <v>3063</v>
      </c>
      <c r="E67" s="185"/>
      <c r="F67" s="185"/>
      <c r="G67" s="185"/>
      <c r="H67" s="185"/>
      <c r="I67" s="185"/>
      <c r="J67" s="186">
        <f>J96</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833</v>
      </c>
      <c r="E68" s="185"/>
      <c r="F68" s="185"/>
      <c r="G68" s="185"/>
      <c r="H68" s="185"/>
      <c r="I68" s="185"/>
      <c r="J68" s="186">
        <f>J107</f>
        <v>0</v>
      </c>
      <c r="K68" s="127"/>
      <c r="L68" s="187"/>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280</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Rekonstrukce a modernizace VŠ kolejí Kounicova 50</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265</v>
      </c>
      <c r="D79" s="24"/>
      <c r="E79" s="24"/>
      <c r="F79" s="24"/>
      <c r="G79" s="24"/>
      <c r="H79" s="24"/>
      <c r="I79" s="24"/>
      <c r="J79" s="24"/>
      <c r="K79" s="24"/>
      <c r="L79" s="22"/>
    </row>
    <row r="80" s="2" customFormat="1" ht="16.5" customHeight="1">
      <c r="A80" s="40"/>
      <c r="B80" s="41"/>
      <c r="C80" s="42"/>
      <c r="D80" s="42"/>
      <c r="E80" s="172" t="s">
        <v>877</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SO-02.4 - Střecha</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Kounicova 50, Brno</v>
      </c>
      <c r="G84" s="42"/>
      <c r="H84" s="42"/>
      <c r="I84" s="34" t="s">
        <v>24</v>
      </c>
      <c r="J84" s="74" t="str">
        <f>IF(J14="","",J14)</f>
        <v>20. 3. 2023</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Intar a.s.</v>
      </c>
      <c r="G86" s="42"/>
      <c r="H86" s="42"/>
      <c r="I86" s="34" t="s">
        <v>32</v>
      </c>
      <c r="J86" s="38" t="str">
        <f>E23</f>
        <v>Intar a.s.</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34</v>
      </c>
      <c r="J87" s="38" t="str">
        <f>E26</f>
        <v>Toman Martin</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281</v>
      </c>
      <c r="D89" s="191" t="s">
        <v>57</v>
      </c>
      <c r="E89" s="191" t="s">
        <v>53</v>
      </c>
      <c r="F89" s="191" t="s">
        <v>54</v>
      </c>
      <c r="G89" s="191" t="s">
        <v>282</v>
      </c>
      <c r="H89" s="191" t="s">
        <v>283</v>
      </c>
      <c r="I89" s="191" t="s">
        <v>284</v>
      </c>
      <c r="J89" s="191" t="s">
        <v>271</v>
      </c>
      <c r="K89" s="192" t="s">
        <v>285</v>
      </c>
      <c r="L89" s="193"/>
      <c r="M89" s="94" t="s">
        <v>21</v>
      </c>
      <c r="N89" s="95" t="s">
        <v>42</v>
      </c>
      <c r="O89" s="95" t="s">
        <v>286</v>
      </c>
      <c r="P89" s="95" t="s">
        <v>287</v>
      </c>
      <c r="Q89" s="95" t="s">
        <v>288</v>
      </c>
      <c r="R89" s="95" t="s">
        <v>289</v>
      </c>
      <c r="S89" s="95" t="s">
        <v>290</v>
      </c>
      <c r="T89" s="96" t="s">
        <v>291</v>
      </c>
      <c r="U89" s="188"/>
      <c r="V89" s="188"/>
      <c r="W89" s="188"/>
      <c r="X89" s="188"/>
      <c r="Y89" s="188"/>
      <c r="Z89" s="188"/>
      <c r="AA89" s="188"/>
      <c r="AB89" s="188"/>
      <c r="AC89" s="188"/>
      <c r="AD89" s="188"/>
      <c r="AE89" s="188"/>
    </row>
    <row r="90" s="2" customFormat="1" ht="22.8" customHeight="1">
      <c r="A90" s="40"/>
      <c r="B90" s="41"/>
      <c r="C90" s="101" t="s">
        <v>292</v>
      </c>
      <c r="D90" s="42"/>
      <c r="E90" s="42"/>
      <c r="F90" s="42"/>
      <c r="G90" s="42"/>
      <c r="H90" s="42"/>
      <c r="I90" s="42"/>
      <c r="J90" s="194">
        <f>BK90</f>
        <v>0</v>
      </c>
      <c r="K90" s="42"/>
      <c r="L90" s="46"/>
      <c r="M90" s="97"/>
      <c r="N90" s="195"/>
      <c r="O90" s="98"/>
      <c r="P90" s="196">
        <f>P91+P95</f>
        <v>0</v>
      </c>
      <c r="Q90" s="98"/>
      <c r="R90" s="196">
        <f>R91+R95</f>
        <v>1.1779500000000001</v>
      </c>
      <c r="S90" s="98"/>
      <c r="T90" s="197">
        <f>T91+T95</f>
        <v>0</v>
      </c>
      <c r="U90" s="40"/>
      <c r="V90" s="40"/>
      <c r="W90" s="40"/>
      <c r="X90" s="40"/>
      <c r="Y90" s="40"/>
      <c r="Z90" s="40"/>
      <c r="AA90" s="40"/>
      <c r="AB90" s="40"/>
      <c r="AC90" s="40"/>
      <c r="AD90" s="40"/>
      <c r="AE90" s="40"/>
      <c r="AT90" s="19" t="s">
        <v>71</v>
      </c>
      <c r="AU90" s="19" t="s">
        <v>272</v>
      </c>
      <c r="BK90" s="198">
        <f>BK91+BK95</f>
        <v>0</v>
      </c>
    </row>
    <row r="91" s="12" customFormat="1" ht="25.92" customHeight="1">
      <c r="A91" s="12"/>
      <c r="B91" s="199"/>
      <c r="C91" s="200"/>
      <c r="D91" s="201" t="s">
        <v>71</v>
      </c>
      <c r="E91" s="202" t="s">
        <v>293</v>
      </c>
      <c r="F91" s="202" t="s">
        <v>294</v>
      </c>
      <c r="G91" s="200"/>
      <c r="H91" s="200"/>
      <c r="I91" s="203"/>
      <c r="J91" s="204">
        <f>BK91</f>
        <v>0</v>
      </c>
      <c r="K91" s="200"/>
      <c r="L91" s="205"/>
      <c r="M91" s="206"/>
      <c r="N91" s="207"/>
      <c r="O91" s="207"/>
      <c r="P91" s="208">
        <f>P92</f>
        <v>0</v>
      </c>
      <c r="Q91" s="207"/>
      <c r="R91" s="208">
        <f>R92</f>
        <v>0</v>
      </c>
      <c r="S91" s="207"/>
      <c r="T91" s="209">
        <f>T92</f>
        <v>0</v>
      </c>
      <c r="U91" s="12"/>
      <c r="V91" s="12"/>
      <c r="W91" s="12"/>
      <c r="X91" s="12"/>
      <c r="Y91" s="12"/>
      <c r="Z91" s="12"/>
      <c r="AA91" s="12"/>
      <c r="AB91" s="12"/>
      <c r="AC91" s="12"/>
      <c r="AD91" s="12"/>
      <c r="AE91" s="12"/>
      <c r="AR91" s="210" t="s">
        <v>79</v>
      </c>
      <c r="AT91" s="211" t="s">
        <v>71</v>
      </c>
      <c r="AU91" s="211" t="s">
        <v>72</v>
      </c>
      <c r="AY91" s="210" t="s">
        <v>295</v>
      </c>
      <c r="BK91" s="212">
        <f>BK92</f>
        <v>0</v>
      </c>
    </row>
    <row r="92" s="12" customFormat="1" ht="22.8" customHeight="1">
      <c r="A92" s="12"/>
      <c r="B92" s="199"/>
      <c r="C92" s="200"/>
      <c r="D92" s="201" t="s">
        <v>71</v>
      </c>
      <c r="E92" s="213" t="s">
        <v>296</v>
      </c>
      <c r="F92" s="213" t="s">
        <v>297</v>
      </c>
      <c r="G92" s="200"/>
      <c r="H92" s="200"/>
      <c r="I92" s="203"/>
      <c r="J92" s="214">
        <f>BK92</f>
        <v>0</v>
      </c>
      <c r="K92" s="200"/>
      <c r="L92" s="205"/>
      <c r="M92" s="206"/>
      <c r="N92" s="207"/>
      <c r="O92" s="207"/>
      <c r="P92" s="208">
        <f>SUM(P93:P94)</f>
        <v>0</v>
      </c>
      <c r="Q92" s="207"/>
      <c r="R92" s="208">
        <f>SUM(R93:R94)</f>
        <v>0</v>
      </c>
      <c r="S92" s="207"/>
      <c r="T92" s="209">
        <f>SUM(T93:T94)</f>
        <v>0</v>
      </c>
      <c r="U92" s="12"/>
      <c r="V92" s="12"/>
      <c r="W92" s="12"/>
      <c r="X92" s="12"/>
      <c r="Y92" s="12"/>
      <c r="Z92" s="12"/>
      <c r="AA92" s="12"/>
      <c r="AB92" s="12"/>
      <c r="AC92" s="12"/>
      <c r="AD92" s="12"/>
      <c r="AE92" s="12"/>
      <c r="AR92" s="210" t="s">
        <v>79</v>
      </c>
      <c r="AT92" s="211" t="s">
        <v>71</v>
      </c>
      <c r="AU92" s="211" t="s">
        <v>79</v>
      </c>
      <c r="AY92" s="210" t="s">
        <v>295</v>
      </c>
      <c r="BK92" s="212">
        <f>SUM(BK93:BK94)</f>
        <v>0</v>
      </c>
    </row>
    <row r="93" s="2" customFormat="1" ht="24.15" customHeight="1">
      <c r="A93" s="40"/>
      <c r="B93" s="41"/>
      <c r="C93" s="215" t="s">
        <v>79</v>
      </c>
      <c r="D93" s="215" t="s">
        <v>298</v>
      </c>
      <c r="E93" s="216" t="s">
        <v>3064</v>
      </c>
      <c r="F93" s="217" t="s">
        <v>3065</v>
      </c>
      <c r="G93" s="218" t="s">
        <v>459</v>
      </c>
      <c r="H93" s="219">
        <v>1</v>
      </c>
      <c r="I93" s="220"/>
      <c r="J93" s="221">
        <f>ROUND(I93*H93,2)</f>
        <v>0</v>
      </c>
      <c r="K93" s="217" t="s">
        <v>523</v>
      </c>
      <c r="L93" s="46"/>
      <c r="M93" s="222" t="s">
        <v>21</v>
      </c>
      <c r="N93" s="223" t="s">
        <v>43</v>
      </c>
      <c r="O93" s="86"/>
      <c r="P93" s="224">
        <f>O93*H93</f>
        <v>0</v>
      </c>
      <c r="Q93" s="224">
        <v>0</v>
      </c>
      <c r="R93" s="224">
        <f>Q93*H93</f>
        <v>0</v>
      </c>
      <c r="S93" s="224">
        <v>0</v>
      </c>
      <c r="T93" s="225">
        <f>S93*H93</f>
        <v>0</v>
      </c>
      <c r="U93" s="40"/>
      <c r="V93" s="40"/>
      <c r="W93" s="40"/>
      <c r="X93" s="40"/>
      <c r="Y93" s="40"/>
      <c r="Z93" s="40"/>
      <c r="AA93" s="40"/>
      <c r="AB93" s="40"/>
      <c r="AC93" s="40"/>
      <c r="AD93" s="40"/>
      <c r="AE93" s="40"/>
      <c r="AR93" s="226" t="s">
        <v>303</v>
      </c>
      <c r="AT93" s="226" t="s">
        <v>298</v>
      </c>
      <c r="AU93" s="226" t="s">
        <v>81</v>
      </c>
      <c r="AY93" s="19" t="s">
        <v>295</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303</v>
      </c>
      <c r="BM93" s="226" t="s">
        <v>3066</v>
      </c>
    </row>
    <row r="94" s="2" customFormat="1" ht="37.8" customHeight="1">
      <c r="A94" s="40"/>
      <c r="B94" s="41"/>
      <c r="C94" s="215" t="s">
        <v>81</v>
      </c>
      <c r="D94" s="215" t="s">
        <v>298</v>
      </c>
      <c r="E94" s="216" t="s">
        <v>3067</v>
      </c>
      <c r="F94" s="217" t="s">
        <v>3068</v>
      </c>
      <c r="G94" s="218" t="s">
        <v>459</v>
      </c>
      <c r="H94" s="219">
        <v>2</v>
      </c>
      <c r="I94" s="220"/>
      <c r="J94" s="221">
        <f>ROUND(I94*H94,2)</f>
        <v>0</v>
      </c>
      <c r="K94" s="217" t="s">
        <v>523</v>
      </c>
      <c r="L94" s="46"/>
      <c r="M94" s="222" t="s">
        <v>21</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303</v>
      </c>
      <c r="AT94" s="226" t="s">
        <v>298</v>
      </c>
      <c r="AU94" s="226" t="s">
        <v>81</v>
      </c>
      <c r="AY94" s="19" t="s">
        <v>295</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303</v>
      </c>
      <c r="BM94" s="226" t="s">
        <v>3069</v>
      </c>
    </row>
    <row r="95" s="12" customFormat="1" ht="25.92" customHeight="1">
      <c r="A95" s="12"/>
      <c r="B95" s="199"/>
      <c r="C95" s="200"/>
      <c r="D95" s="201" t="s">
        <v>71</v>
      </c>
      <c r="E95" s="202" t="s">
        <v>366</v>
      </c>
      <c r="F95" s="202" t="s">
        <v>367</v>
      </c>
      <c r="G95" s="200"/>
      <c r="H95" s="200"/>
      <c r="I95" s="203"/>
      <c r="J95" s="204">
        <f>BK95</f>
        <v>0</v>
      </c>
      <c r="K95" s="200"/>
      <c r="L95" s="205"/>
      <c r="M95" s="206"/>
      <c r="N95" s="207"/>
      <c r="O95" s="207"/>
      <c r="P95" s="208">
        <f>P96+P107</f>
        <v>0</v>
      </c>
      <c r="Q95" s="207"/>
      <c r="R95" s="208">
        <f>R96+R107</f>
        <v>1.1779500000000001</v>
      </c>
      <c r="S95" s="207"/>
      <c r="T95" s="209">
        <f>T96+T107</f>
        <v>0</v>
      </c>
      <c r="U95" s="12"/>
      <c r="V95" s="12"/>
      <c r="W95" s="12"/>
      <c r="X95" s="12"/>
      <c r="Y95" s="12"/>
      <c r="Z95" s="12"/>
      <c r="AA95" s="12"/>
      <c r="AB95" s="12"/>
      <c r="AC95" s="12"/>
      <c r="AD95" s="12"/>
      <c r="AE95" s="12"/>
      <c r="AR95" s="210" t="s">
        <v>81</v>
      </c>
      <c r="AT95" s="211" t="s">
        <v>71</v>
      </c>
      <c r="AU95" s="211" t="s">
        <v>72</v>
      </c>
      <c r="AY95" s="210" t="s">
        <v>295</v>
      </c>
      <c r="BK95" s="212">
        <f>BK96+BK107</f>
        <v>0</v>
      </c>
    </row>
    <row r="96" s="12" customFormat="1" ht="22.8" customHeight="1">
      <c r="A96" s="12"/>
      <c r="B96" s="199"/>
      <c r="C96" s="200"/>
      <c r="D96" s="201" t="s">
        <v>71</v>
      </c>
      <c r="E96" s="213" t="s">
        <v>3070</v>
      </c>
      <c r="F96" s="213" t="s">
        <v>3071</v>
      </c>
      <c r="G96" s="200"/>
      <c r="H96" s="200"/>
      <c r="I96" s="203"/>
      <c r="J96" s="214">
        <f>BK96</f>
        <v>0</v>
      </c>
      <c r="K96" s="200"/>
      <c r="L96" s="205"/>
      <c r="M96" s="206"/>
      <c r="N96" s="207"/>
      <c r="O96" s="207"/>
      <c r="P96" s="208">
        <f>SUM(P97:P106)</f>
        <v>0</v>
      </c>
      <c r="Q96" s="207"/>
      <c r="R96" s="208">
        <f>SUM(R97:R106)</f>
        <v>0.98000000000000009</v>
      </c>
      <c r="S96" s="207"/>
      <c r="T96" s="209">
        <f>SUM(T97:T106)</f>
        <v>0</v>
      </c>
      <c r="U96" s="12"/>
      <c r="V96" s="12"/>
      <c r="W96" s="12"/>
      <c r="X96" s="12"/>
      <c r="Y96" s="12"/>
      <c r="Z96" s="12"/>
      <c r="AA96" s="12"/>
      <c r="AB96" s="12"/>
      <c r="AC96" s="12"/>
      <c r="AD96" s="12"/>
      <c r="AE96" s="12"/>
      <c r="AR96" s="210" t="s">
        <v>81</v>
      </c>
      <c r="AT96" s="211" t="s">
        <v>71</v>
      </c>
      <c r="AU96" s="211" t="s">
        <v>79</v>
      </c>
      <c r="AY96" s="210" t="s">
        <v>295</v>
      </c>
      <c r="BK96" s="212">
        <f>SUM(BK97:BK106)</f>
        <v>0</v>
      </c>
    </row>
    <row r="97" s="2" customFormat="1" ht="16.5" customHeight="1">
      <c r="A97" s="40"/>
      <c r="B97" s="41"/>
      <c r="C97" s="215" t="s">
        <v>92</v>
      </c>
      <c r="D97" s="215" t="s">
        <v>298</v>
      </c>
      <c r="E97" s="216" t="s">
        <v>3072</v>
      </c>
      <c r="F97" s="217" t="s">
        <v>3073</v>
      </c>
      <c r="G97" s="218" t="s">
        <v>459</v>
      </c>
      <c r="H97" s="219">
        <v>12</v>
      </c>
      <c r="I97" s="220"/>
      <c r="J97" s="221">
        <f>ROUND(I97*H97,2)</f>
        <v>0</v>
      </c>
      <c r="K97" s="217" t="s">
        <v>523</v>
      </c>
      <c r="L97" s="46"/>
      <c r="M97" s="222" t="s">
        <v>21</v>
      </c>
      <c r="N97" s="223" t="s">
        <v>43</v>
      </c>
      <c r="O97" s="86"/>
      <c r="P97" s="224">
        <f>O97*H97</f>
        <v>0</v>
      </c>
      <c r="Q97" s="224">
        <v>0.070000000000000007</v>
      </c>
      <c r="R97" s="224">
        <f>Q97*H97</f>
        <v>0.84000000000000008</v>
      </c>
      <c r="S97" s="224">
        <v>0</v>
      </c>
      <c r="T97" s="225">
        <f>S97*H97</f>
        <v>0</v>
      </c>
      <c r="U97" s="40"/>
      <c r="V97" s="40"/>
      <c r="W97" s="40"/>
      <c r="X97" s="40"/>
      <c r="Y97" s="40"/>
      <c r="Z97" s="40"/>
      <c r="AA97" s="40"/>
      <c r="AB97" s="40"/>
      <c r="AC97" s="40"/>
      <c r="AD97" s="40"/>
      <c r="AE97" s="40"/>
      <c r="AR97" s="226" t="s">
        <v>373</v>
      </c>
      <c r="AT97" s="226" t="s">
        <v>298</v>
      </c>
      <c r="AU97" s="226" t="s">
        <v>81</v>
      </c>
      <c r="AY97" s="19" t="s">
        <v>295</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373</v>
      </c>
      <c r="BM97" s="226" t="s">
        <v>3074</v>
      </c>
    </row>
    <row r="98" s="13" customFormat="1">
      <c r="A98" s="13"/>
      <c r="B98" s="233"/>
      <c r="C98" s="234"/>
      <c r="D98" s="235" t="s">
        <v>307</v>
      </c>
      <c r="E98" s="236" t="s">
        <v>21</v>
      </c>
      <c r="F98" s="237" t="s">
        <v>3075</v>
      </c>
      <c r="G98" s="234"/>
      <c r="H98" s="236" t="s">
        <v>21</v>
      </c>
      <c r="I98" s="238"/>
      <c r="J98" s="234"/>
      <c r="K98" s="234"/>
      <c r="L98" s="239"/>
      <c r="M98" s="240"/>
      <c r="N98" s="241"/>
      <c r="O98" s="241"/>
      <c r="P98" s="241"/>
      <c r="Q98" s="241"/>
      <c r="R98" s="241"/>
      <c r="S98" s="241"/>
      <c r="T98" s="242"/>
      <c r="U98" s="13"/>
      <c r="V98" s="13"/>
      <c r="W98" s="13"/>
      <c r="X98" s="13"/>
      <c r="Y98" s="13"/>
      <c r="Z98" s="13"/>
      <c r="AA98" s="13"/>
      <c r="AB98" s="13"/>
      <c r="AC98" s="13"/>
      <c r="AD98" s="13"/>
      <c r="AE98" s="13"/>
      <c r="AT98" s="243" t="s">
        <v>307</v>
      </c>
      <c r="AU98" s="243" t="s">
        <v>81</v>
      </c>
      <c r="AV98" s="13" t="s">
        <v>79</v>
      </c>
      <c r="AW98" s="13" t="s">
        <v>33</v>
      </c>
      <c r="AX98" s="13" t="s">
        <v>72</v>
      </c>
      <c r="AY98" s="243" t="s">
        <v>295</v>
      </c>
    </row>
    <row r="99" s="14" customFormat="1">
      <c r="A99" s="14"/>
      <c r="B99" s="244"/>
      <c r="C99" s="245"/>
      <c r="D99" s="235" t="s">
        <v>307</v>
      </c>
      <c r="E99" s="246" t="s">
        <v>21</v>
      </c>
      <c r="F99" s="247" t="s">
        <v>382</v>
      </c>
      <c r="G99" s="245"/>
      <c r="H99" s="248">
        <v>12</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307</v>
      </c>
      <c r="AU99" s="254" t="s">
        <v>81</v>
      </c>
      <c r="AV99" s="14" t="s">
        <v>81</v>
      </c>
      <c r="AW99" s="14" t="s">
        <v>33</v>
      </c>
      <c r="AX99" s="14" t="s">
        <v>72</v>
      </c>
      <c r="AY99" s="254" t="s">
        <v>295</v>
      </c>
    </row>
    <row r="100" s="15" customFormat="1">
      <c r="A100" s="15"/>
      <c r="B100" s="255"/>
      <c r="C100" s="256"/>
      <c r="D100" s="235" t="s">
        <v>307</v>
      </c>
      <c r="E100" s="257" t="s">
        <v>21</v>
      </c>
      <c r="F100" s="258" t="s">
        <v>312</v>
      </c>
      <c r="G100" s="256"/>
      <c r="H100" s="259">
        <v>12</v>
      </c>
      <c r="I100" s="260"/>
      <c r="J100" s="256"/>
      <c r="K100" s="256"/>
      <c r="L100" s="261"/>
      <c r="M100" s="262"/>
      <c r="N100" s="263"/>
      <c r="O100" s="263"/>
      <c r="P100" s="263"/>
      <c r="Q100" s="263"/>
      <c r="R100" s="263"/>
      <c r="S100" s="263"/>
      <c r="T100" s="264"/>
      <c r="U100" s="15"/>
      <c r="V100" s="15"/>
      <c r="W100" s="15"/>
      <c r="X100" s="15"/>
      <c r="Y100" s="15"/>
      <c r="Z100" s="15"/>
      <c r="AA100" s="15"/>
      <c r="AB100" s="15"/>
      <c r="AC100" s="15"/>
      <c r="AD100" s="15"/>
      <c r="AE100" s="15"/>
      <c r="AT100" s="265" t="s">
        <v>307</v>
      </c>
      <c r="AU100" s="265" t="s">
        <v>81</v>
      </c>
      <c r="AV100" s="15" t="s">
        <v>303</v>
      </c>
      <c r="AW100" s="15" t="s">
        <v>33</v>
      </c>
      <c r="AX100" s="15" t="s">
        <v>79</v>
      </c>
      <c r="AY100" s="265" t="s">
        <v>295</v>
      </c>
    </row>
    <row r="101" s="2" customFormat="1" ht="16.5" customHeight="1">
      <c r="A101" s="40"/>
      <c r="B101" s="41"/>
      <c r="C101" s="215" t="s">
        <v>303</v>
      </c>
      <c r="D101" s="215" t="s">
        <v>298</v>
      </c>
      <c r="E101" s="216" t="s">
        <v>3076</v>
      </c>
      <c r="F101" s="217" t="s">
        <v>3077</v>
      </c>
      <c r="G101" s="218" t="s">
        <v>459</v>
      </c>
      <c r="H101" s="219">
        <v>2</v>
      </c>
      <c r="I101" s="220"/>
      <c r="J101" s="221">
        <f>ROUND(I101*H101,2)</f>
        <v>0</v>
      </c>
      <c r="K101" s="217" t="s">
        <v>523</v>
      </c>
      <c r="L101" s="46"/>
      <c r="M101" s="222" t="s">
        <v>21</v>
      </c>
      <c r="N101" s="223" t="s">
        <v>43</v>
      </c>
      <c r="O101" s="86"/>
      <c r="P101" s="224">
        <f>O101*H101</f>
        <v>0</v>
      </c>
      <c r="Q101" s="224">
        <v>0.070000000000000007</v>
      </c>
      <c r="R101" s="224">
        <f>Q101*H101</f>
        <v>0.14000000000000001</v>
      </c>
      <c r="S101" s="224">
        <v>0</v>
      </c>
      <c r="T101" s="225">
        <f>S101*H101</f>
        <v>0</v>
      </c>
      <c r="U101" s="40"/>
      <c r="V101" s="40"/>
      <c r="W101" s="40"/>
      <c r="X101" s="40"/>
      <c r="Y101" s="40"/>
      <c r="Z101" s="40"/>
      <c r="AA101" s="40"/>
      <c r="AB101" s="40"/>
      <c r="AC101" s="40"/>
      <c r="AD101" s="40"/>
      <c r="AE101" s="40"/>
      <c r="AR101" s="226" t="s">
        <v>373</v>
      </c>
      <c r="AT101" s="226" t="s">
        <v>298</v>
      </c>
      <c r="AU101" s="226" t="s">
        <v>81</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373</v>
      </c>
      <c r="BM101" s="226" t="s">
        <v>3078</v>
      </c>
    </row>
    <row r="102" s="13" customFormat="1">
      <c r="A102" s="13"/>
      <c r="B102" s="233"/>
      <c r="C102" s="234"/>
      <c r="D102" s="235" t="s">
        <v>307</v>
      </c>
      <c r="E102" s="236" t="s">
        <v>21</v>
      </c>
      <c r="F102" s="237" t="s">
        <v>3079</v>
      </c>
      <c r="G102" s="234"/>
      <c r="H102" s="236" t="s">
        <v>21</v>
      </c>
      <c r="I102" s="238"/>
      <c r="J102" s="234"/>
      <c r="K102" s="234"/>
      <c r="L102" s="239"/>
      <c r="M102" s="240"/>
      <c r="N102" s="241"/>
      <c r="O102" s="241"/>
      <c r="P102" s="241"/>
      <c r="Q102" s="241"/>
      <c r="R102" s="241"/>
      <c r="S102" s="241"/>
      <c r="T102" s="242"/>
      <c r="U102" s="13"/>
      <c r="V102" s="13"/>
      <c r="W102" s="13"/>
      <c r="X102" s="13"/>
      <c r="Y102" s="13"/>
      <c r="Z102" s="13"/>
      <c r="AA102" s="13"/>
      <c r="AB102" s="13"/>
      <c r="AC102" s="13"/>
      <c r="AD102" s="13"/>
      <c r="AE102" s="13"/>
      <c r="AT102" s="243" t="s">
        <v>307</v>
      </c>
      <c r="AU102" s="243" t="s">
        <v>81</v>
      </c>
      <c r="AV102" s="13" t="s">
        <v>79</v>
      </c>
      <c r="AW102" s="13" t="s">
        <v>33</v>
      </c>
      <c r="AX102" s="13" t="s">
        <v>72</v>
      </c>
      <c r="AY102" s="243" t="s">
        <v>295</v>
      </c>
    </row>
    <row r="103" s="14" customFormat="1">
      <c r="A103" s="14"/>
      <c r="B103" s="244"/>
      <c r="C103" s="245"/>
      <c r="D103" s="235" t="s">
        <v>307</v>
      </c>
      <c r="E103" s="246" t="s">
        <v>21</v>
      </c>
      <c r="F103" s="247" t="s">
        <v>81</v>
      </c>
      <c r="G103" s="245"/>
      <c r="H103" s="248">
        <v>2</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307</v>
      </c>
      <c r="AU103" s="254" t="s">
        <v>81</v>
      </c>
      <c r="AV103" s="14" t="s">
        <v>81</v>
      </c>
      <c r="AW103" s="14" t="s">
        <v>33</v>
      </c>
      <c r="AX103" s="14" t="s">
        <v>72</v>
      </c>
      <c r="AY103" s="254" t="s">
        <v>295</v>
      </c>
    </row>
    <row r="104" s="15" customFormat="1">
      <c r="A104" s="15"/>
      <c r="B104" s="255"/>
      <c r="C104" s="256"/>
      <c r="D104" s="235" t="s">
        <v>307</v>
      </c>
      <c r="E104" s="257" t="s">
        <v>21</v>
      </c>
      <c r="F104" s="258" t="s">
        <v>312</v>
      </c>
      <c r="G104" s="256"/>
      <c r="H104" s="259">
        <v>2</v>
      </c>
      <c r="I104" s="260"/>
      <c r="J104" s="256"/>
      <c r="K104" s="256"/>
      <c r="L104" s="261"/>
      <c r="M104" s="262"/>
      <c r="N104" s="263"/>
      <c r="O104" s="263"/>
      <c r="P104" s="263"/>
      <c r="Q104" s="263"/>
      <c r="R104" s="263"/>
      <c r="S104" s="263"/>
      <c r="T104" s="264"/>
      <c r="U104" s="15"/>
      <c r="V104" s="15"/>
      <c r="W104" s="15"/>
      <c r="X104" s="15"/>
      <c r="Y104" s="15"/>
      <c r="Z104" s="15"/>
      <c r="AA104" s="15"/>
      <c r="AB104" s="15"/>
      <c r="AC104" s="15"/>
      <c r="AD104" s="15"/>
      <c r="AE104" s="15"/>
      <c r="AT104" s="265" t="s">
        <v>307</v>
      </c>
      <c r="AU104" s="265" t="s">
        <v>81</v>
      </c>
      <c r="AV104" s="15" t="s">
        <v>303</v>
      </c>
      <c r="AW104" s="15" t="s">
        <v>33</v>
      </c>
      <c r="AX104" s="15" t="s">
        <v>79</v>
      </c>
      <c r="AY104" s="265" t="s">
        <v>295</v>
      </c>
    </row>
    <row r="105" s="2" customFormat="1" ht="49.05" customHeight="1">
      <c r="A105" s="40"/>
      <c r="B105" s="41"/>
      <c r="C105" s="215" t="s">
        <v>332</v>
      </c>
      <c r="D105" s="215" t="s">
        <v>298</v>
      </c>
      <c r="E105" s="216" t="s">
        <v>3080</v>
      </c>
      <c r="F105" s="217" t="s">
        <v>3081</v>
      </c>
      <c r="G105" s="218" t="s">
        <v>348</v>
      </c>
      <c r="H105" s="219">
        <v>0.10000000000000001</v>
      </c>
      <c r="I105" s="220"/>
      <c r="J105" s="221">
        <f>ROUND(I105*H105,2)</f>
        <v>0</v>
      </c>
      <c r="K105" s="217" t="s">
        <v>302</v>
      </c>
      <c r="L105" s="46"/>
      <c r="M105" s="222" t="s">
        <v>21</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373</v>
      </c>
      <c r="AT105" s="226" t="s">
        <v>298</v>
      </c>
      <c r="AU105" s="226" t="s">
        <v>81</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373</v>
      </c>
      <c r="BM105" s="226" t="s">
        <v>3082</v>
      </c>
    </row>
    <row r="106" s="2" customFormat="1">
      <c r="A106" s="40"/>
      <c r="B106" s="41"/>
      <c r="C106" s="42"/>
      <c r="D106" s="228" t="s">
        <v>305</v>
      </c>
      <c r="E106" s="42"/>
      <c r="F106" s="229" t="s">
        <v>3083</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305</v>
      </c>
      <c r="AU106" s="19" t="s">
        <v>81</v>
      </c>
    </row>
    <row r="107" s="12" customFormat="1" ht="22.8" customHeight="1">
      <c r="A107" s="12"/>
      <c r="B107" s="199"/>
      <c r="C107" s="200"/>
      <c r="D107" s="201" t="s">
        <v>71</v>
      </c>
      <c r="E107" s="213" t="s">
        <v>848</v>
      </c>
      <c r="F107" s="213" t="s">
        <v>849</v>
      </c>
      <c r="G107" s="200"/>
      <c r="H107" s="200"/>
      <c r="I107" s="203"/>
      <c r="J107" s="214">
        <f>BK107</f>
        <v>0</v>
      </c>
      <c r="K107" s="200"/>
      <c r="L107" s="205"/>
      <c r="M107" s="206"/>
      <c r="N107" s="207"/>
      <c r="O107" s="207"/>
      <c r="P107" s="208">
        <f>SUM(P108:P120)</f>
        <v>0</v>
      </c>
      <c r="Q107" s="207"/>
      <c r="R107" s="208">
        <f>SUM(R108:R120)</f>
        <v>0.19795000000000002</v>
      </c>
      <c r="S107" s="207"/>
      <c r="T107" s="209">
        <f>SUM(T108:T120)</f>
        <v>0</v>
      </c>
      <c r="U107" s="12"/>
      <c r="V107" s="12"/>
      <c r="W107" s="12"/>
      <c r="X107" s="12"/>
      <c r="Y107" s="12"/>
      <c r="Z107" s="12"/>
      <c r="AA107" s="12"/>
      <c r="AB107" s="12"/>
      <c r="AC107" s="12"/>
      <c r="AD107" s="12"/>
      <c r="AE107" s="12"/>
      <c r="AR107" s="210" t="s">
        <v>81</v>
      </c>
      <c r="AT107" s="211" t="s">
        <v>71</v>
      </c>
      <c r="AU107" s="211" t="s">
        <v>79</v>
      </c>
      <c r="AY107" s="210" t="s">
        <v>295</v>
      </c>
      <c r="BK107" s="212">
        <f>SUM(BK108:BK120)</f>
        <v>0</v>
      </c>
    </row>
    <row r="108" s="2" customFormat="1" ht="33" customHeight="1">
      <c r="A108" s="40"/>
      <c r="B108" s="41"/>
      <c r="C108" s="215" t="s">
        <v>338</v>
      </c>
      <c r="D108" s="215" t="s">
        <v>298</v>
      </c>
      <c r="E108" s="216" t="s">
        <v>3084</v>
      </c>
      <c r="F108" s="217" t="s">
        <v>3085</v>
      </c>
      <c r="G108" s="218" t="s">
        <v>328</v>
      </c>
      <c r="H108" s="219">
        <v>14.4</v>
      </c>
      <c r="I108" s="220"/>
      <c r="J108" s="221">
        <f>ROUND(I108*H108,2)</f>
        <v>0</v>
      </c>
      <c r="K108" s="217" t="s">
        <v>523</v>
      </c>
      <c r="L108" s="46"/>
      <c r="M108" s="222" t="s">
        <v>21</v>
      </c>
      <c r="N108" s="223" t="s">
        <v>43</v>
      </c>
      <c r="O108" s="86"/>
      <c r="P108" s="224">
        <f>O108*H108</f>
        <v>0</v>
      </c>
      <c r="Q108" s="224">
        <v>0.01</v>
      </c>
      <c r="R108" s="224">
        <f>Q108*H108</f>
        <v>0.14400000000000002</v>
      </c>
      <c r="S108" s="224">
        <v>0</v>
      </c>
      <c r="T108" s="225">
        <f>S108*H108</f>
        <v>0</v>
      </c>
      <c r="U108" s="40"/>
      <c r="V108" s="40"/>
      <c r="W108" s="40"/>
      <c r="X108" s="40"/>
      <c r="Y108" s="40"/>
      <c r="Z108" s="40"/>
      <c r="AA108" s="40"/>
      <c r="AB108" s="40"/>
      <c r="AC108" s="40"/>
      <c r="AD108" s="40"/>
      <c r="AE108" s="40"/>
      <c r="AR108" s="226" t="s">
        <v>373</v>
      </c>
      <c r="AT108" s="226" t="s">
        <v>298</v>
      </c>
      <c r="AU108" s="226" t="s">
        <v>81</v>
      </c>
      <c r="AY108" s="19" t="s">
        <v>295</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373</v>
      </c>
      <c r="BM108" s="226" t="s">
        <v>3086</v>
      </c>
    </row>
    <row r="109" s="13" customFormat="1">
      <c r="A109" s="13"/>
      <c r="B109" s="233"/>
      <c r="C109" s="234"/>
      <c r="D109" s="235" t="s">
        <v>307</v>
      </c>
      <c r="E109" s="236" t="s">
        <v>21</v>
      </c>
      <c r="F109" s="237" t="s">
        <v>3075</v>
      </c>
      <c r="G109" s="234"/>
      <c r="H109" s="236" t="s">
        <v>21</v>
      </c>
      <c r="I109" s="238"/>
      <c r="J109" s="234"/>
      <c r="K109" s="234"/>
      <c r="L109" s="239"/>
      <c r="M109" s="240"/>
      <c r="N109" s="241"/>
      <c r="O109" s="241"/>
      <c r="P109" s="241"/>
      <c r="Q109" s="241"/>
      <c r="R109" s="241"/>
      <c r="S109" s="241"/>
      <c r="T109" s="242"/>
      <c r="U109" s="13"/>
      <c r="V109" s="13"/>
      <c r="W109" s="13"/>
      <c r="X109" s="13"/>
      <c r="Y109" s="13"/>
      <c r="Z109" s="13"/>
      <c r="AA109" s="13"/>
      <c r="AB109" s="13"/>
      <c r="AC109" s="13"/>
      <c r="AD109" s="13"/>
      <c r="AE109" s="13"/>
      <c r="AT109" s="243" t="s">
        <v>307</v>
      </c>
      <c r="AU109" s="243" t="s">
        <v>81</v>
      </c>
      <c r="AV109" s="13" t="s">
        <v>79</v>
      </c>
      <c r="AW109" s="13" t="s">
        <v>33</v>
      </c>
      <c r="AX109" s="13" t="s">
        <v>72</v>
      </c>
      <c r="AY109" s="243" t="s">
        <v>295</v>
      </c>
    </row>
    <row r="110" s="14" customFormat="1">
      <c r="A110" s="14"/>
      <c r="B110" s="244"/>
      <c r="C110" s="245"/>
      <c r="D110" s="235" t="s">
        <v>307</v>
      </c>
      <c r="E110" s="246" t="s">
        <v>21</v>
      </c>
      <c r="F110" s="247" t="s">
        <v>3087</v>
      </c>
      <c r="G110" s="245"/>
      <c r="H110" s="248">
        <v>14.4</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307</v>
      </c>
      <c r="AU110" s="254" t="s">
        <v>81</v>
      </c>
      <c r="AV110" s="14" t="s">
        <v>81</v>
      </c>
      <c r="AW110" s="14" t="s">
        <v>33</v>
      </c>
      <c r="AX110" s="14" t="s">
        <v>72</v>
      </c>
      <c r="AY110" s="254" t="s">
        <v>295</v>
      </c>
    </row>
    <row r="111" s="15" customFormat="1">
      <c r="A111" s="15"/>
      <c r="B111" s="255"/>
      <c r="C111" s="256"/>
      <c r="D111" s="235" t="s">
        <v>307</v>
      </c>
      <c r="E111" s="257" t="s">
        <v>21</v>
      </c>
      <c r="F111" s="258" t="s">
        <v>312</v>
      </c>
      <c r="G111" s="256"/>
      <c r="H111" s="259">
        <v>14.4</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307</v>
      </c>
      <c r="AU111" s="265" t="s">
        <v>81</v>
      </c>
      <c r="AV111" s="15" t="s">
        <v>303</v>
      </c>
      <c r="AW111" s="15" t="s">
        <v>33</v>
      </c>
      <c r="AX111" s="15" t="s">
        <v>79</v>
      </c>
      <c r="AY111" s="265" t="s">
        <v>295</v>
      </c>
    </row>
    <row r="112" s="2" customFormat="1" ht="37.8" customHeight="1">
      <c r="A112" s="40"/>
      <c r="B112" s="41"/>
      <c r="C112" s="215" t="s">
        <v>345</v>
      </c>
      <c r="D112" s="215" t="s">
        <v>298</v>
      </c>
      <c r="E112" s="216" t="s">
        <v>3088</v>
      </c>
      <c r="F112" s="217" t="s">
        <v>3089</v>
      </c>
      <c r="G112" s="218" t="s">
        <v>301</v>
      </c>
      <c r="H112" s="219">
        <v>5</v>
      </c>
      <c r="I112" s="220"/>
      <c r="J112" s="221">
        <f>ROUND(I112*H112,2)</f>
        <v>0</v>
      </c>
      <c r="K112" s="217" t="s">
        <v>302</v>
      </c>
      <c r="L112" s="46"/>
      <c r="M112" s="222" t="s">
        <v>21</v>
      </c>
      <c r="N112" s="223" t="s">
        <v>43</v>
      </c>
      <c r="O112" s="86"/>
      <c r="P112" s="224">
        <f>O112*H112</f>
        <v>0</v>
      </c>
      <c r="Q112" s="224">
        <v>0.010789999999999999</v>
      </c>
      <c r="R112" s="224">
        <f>Q112*H112</f>
        <v>0.053949999999999998</v>
      </c>
      <c r="S112" s="224">
        <v>0</v>
      </c>
      <c r="T112" s="225">
        <f>S112*H112</f>
        <v>0</v>
      </c>
      <c r="U112" s="40"/>
      <c r="V112" s="40"/>
      <c r="W112" s="40"/>
      <c r="X112" s="40"/>
      <c r="Y112" s="40"/>
      <c r="Z112" s="40"/>
      <c r="AA112" s="40"/>
      <c r="AB112" s="40"/>
      <c r="AC112" s="40"/>
      <c r="AD112" s="40"/>
      <c r="AE112" s="40"/>
      <c r="AR112" s="226" t="s">
        <v>373</v>
      </c>
      <c r="AT112" s="226" t="s">
        <v>298</v>
      </c>
      <c r="AU112" s="226" t="s">
        <v>81</v>
      </c>
      <c r="AY112" s="19" t="s">
        <v>295</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373</v>
      </c>
      <c r="BM112" s="226" t="s">
        <v>3090</v>
      </c>
    </row>
    <row r="113" s="2" customFormat="1">
      <c r="A113" s="40"/>
      <c r="B113" s="41"/>
      <c r="C113" s="42"/>
      <c r="D113" s="228" t="s">
        <v>305</v>
      </c>
      <c r="E113" s="42"/>
      <c r="F113" s="229" t="s">
        <v>3091</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305</v>
      </c>
      <c r="AU113" s="19" t="s">
        <v>81</v>
      </c>
    </row>
    <row r="114" s="13" customFormat="1">
      <c r="A114" s="13"/>
      <c r="B114" s="233"/>
      <c r="C114" s="234"/>
      <c r="D114" s="235" t="s">
        <v>307</v>
      </c>
      <c r="E114" s="236" t="s">
        <v>21</v>
      </c>
      <c r="F114" s="237" t="s">
        <v>3092</v>
      </c>
      <c r="G114" s="234"/>
      <c r="H114" s="236" t="s">
        <v>21</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307</v>
      </c>
      <c r="AU114" s="243" t="s">
        <v>81</v>
      </c>
      <c r="AV114" s="13" t="s">
        <v>79</v>
      </c>
      <c r="AW114" s="13" t="s">
        <v>33</v>
      </c>
      <c r="AX114" s="13" t="s">
        <v>72</v>
      </c>
      <c r="AY114" s="243" t="s">
        <v>295</v>
      </c>
    </row>
    <row r="115" s="14" customFormat="1">
      <c r="A115" s="14"/>
      <c r="B115" s="244"/>
      <c r="C115" s="245"/>
      <c r="D115" s="235" t="s">
        <v>307</v>
      </c>
      <c r="E115" s="246" t="s">
        <v>21</v>
      </c>
      <c r="F115" s="247" t="s">
        <v>3093</v>
      </c>
      <c r="G115" s="245"/>
      <c r="H115" s="248">
        <v>3</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307</v>
      </c>
      <c r="AU115" s="254" t="s">
        <v>81</v>
      </c>
      <c r="AV115" s="14" t="s">
        <v>81</v>
      </c>
      <c r="AW115" s="14" t="s">
        <v>33</v>
      </c>
      <c r="AX115" s="14" t="s">
        <v>72</v>
      </c>
      <c r="AY115" s="254" t="s">
        <v>295</v>
      </c>
    </row>
    <row r="116" s="13" customFormat="1">
      <c r="A116" s="13"/>
      <c r="B116" s="233"/>
      <c r="C116" s="234"/>
      <c r="D116" s="235" t="s">
        <v>307</v>
      </c>
      <c r="E116" s="236" t="s">
        <v>21</v>
      </c>
      <c r="F116" s="237" t="s">
        <v>3094</v>
      </c>
      <c r="G116" s="234"/>
      <c r="H116" s="236" t="s">
        <v>21</v>
      </c>
      <c r="I116" s="238"/>
      <c r="J116" s="234"/>
      <c r="K116" s="234"/>
      <c r="L116" s="239"/>
      <c r="M116" s="240"/>
      <c r="N116" s="241"/>
      <c r="O116" s="241"/>
      <c r="P116" s="241"/>
      <c r="Q116" s="241"/>
      <c r="R116" s="241"/>
      <c r="S116" s="241"/>
      <c r="T116" s="242"/>
      <c r="U116" s="13"/>
      <c r="V116" s="13"/>
      <c r="W116" s="13"/>
      <c r="X116" s="13"/>
      <c r="Y116" s="13"/>
      <c r="Z116" s="13"/>
      <c r="AA116" s="13"/>
      <c r="AB116" s="13"/>
      <c r="AC116" s="13"/>
      <c r="AD116" s="13"/>
      <c r="AE116" s="13"/>
      <c r="AT116" s="243" t="s">
        <v>307</v>
      </c>
      <c r="AU116" s="243" t="s">
        <v>81</v>
      </c>
      <c r="AV116" s="13" t="s">
        <v>79</v>
      </c>
      <c r="AW116" s="13" t="s">
        <v>33</v>
      </c>
      <c r="AX116" s="13" t="s">
        <v>72</v>
      </c>
      <c r="AY116" s="243" t="s">
        <v>295</v>
      </c>
    </row>
    <row r="117" s="14" customFormat="1">
      <c r="A117" s="14"/>
      <c r="B117" s="244"/>
      <c r="C117" s="245"/>
      <c r="D117" s="235" t="s">
        <v>307</v>
      </c>
      <c r="E117" s="246" t="s">
        <v>21</v>
      </c>
      <c r="F117" s="247" t="s">
        <v>3095</v>
      </c>
      <c r="G117" s="245"/>
      <c r="H117" s="248">
        <v>2</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307</v>
      </c>
      <c r="AU117" s="254" t="s">
        <v>81</v>
      </c>
      <c r="AV117" s="14" t="s">
        <v>81</v>
      </c>
      <c r="AW117" s="14" t="s">
        <v>33</v>
      </c>
      <c r="AX117" s="14" t="s">
        <v>72</v>
      </c>
      <c r="AY117" s="254" t="s">
        <v>295</v>
      </c>
    </row>
    <row r="118" s="15" customFormat="1">
      <c r="A118" s="15"/>
      <c r="B118" s="255"/>
      <c r="C118" s="256"/>
      <c r="D118" s="235" t="s">
        <v>307</v>
      </c>
      <c r="E118" s="257" t="s">
        <v>21</v>
      </c>
      <c r="F118" s="258" t="s">
        <v>312</v>
      </c>
      <c r="G118" s="256"/>
      <c r="H118" s="259">
        <v>5</v>
      </c>
      <c r="I118" s="260"/>
      <c r="J118" s="256"/>
      <c r="K118" s="256"/>
      <c r="L118" s="261"/>
      <c r="M118" s="262"/>
      <c r="N118" s="263"/>
      <c r="O118" s="263"/>
      <c r="P118" s="263"/>
      <c r="Q118" s="263"/>
      <c r="R118" s="263"/>
      <c r="S118" s="263"/>
      <c r="T118" s="264"/>
      <c r="U118" s="15"/>
      <c r="V118" s="15"/>
      <c r="W118" s="15"/>
      <c r="X118" s="15"/>
      <c r="Y118" s="15"/>
      <c r="Z118" s="15"/>
      <c r="AA118" s="15"/>
      <c r="AB118" s="15"/>
      <c r="AC118" s="15"/>
      <c r="AD118" s="15"/>
      <c r="AE118" s="15"/>
      <c r="AT118" s="265" t="s">
        <v>307</v>
      </c>
      <c r="AU118" s="265" t="s">
        <v>81</v>
      </c>
      <c r="AV118" s="15" t="s">
        <v>303</v>
      </c>
      <c r="AW118" s="15" t="s">
        <v>33</v>
      </c>
      <c r="AX118" s="15" t="s">
        <v>79</v>
      </c>
      <c r="AY118" s="265" t="s">
        <v>295</v>
      </c>
    </row>
    <row r="119" s="2" customFormat="1" ht="49.05" customHeight="1">
      <c r="A119" s="40"/>
      <c r="B119" s="41"/>
      <c r="C119" s="215" t="s">
        <v>351</v>
      </c>
      <c r="D119" s="215" t="s">
        <v>298</v>
      </c>
      <c r="E119" s="216" t="s">
        <v>3096</v>
      </c>
      <c r="F119" s="217" t="s">
        <v>3097</v>
      </c>
      <c r="G119" s="218" t="s">
        <v>348</v>
      </c>
      <c r="H119" s="219">
        <v>0.19800000000000001</v>
      </c>
      <c r="I119" s="220"/>
      <c r="J119" s="221">
        <f>ROUND(I119*H119,2)</f>
        <v>0</v>
      </c>
      <c r="K119" s="217" t="s">
        <v>302</v>
      </c>
      <c r="L119" s="46"/>
      <c r="M119" s="222" t="s">
        <v>21</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373</v>
      </c>
      <c r="AT119" s="226" t="s">
        <v>298</v>
      </c>
      <c r="AU119" s="226" t="s">
        <v>81</v>
      </c>
      <c r="AY119" s="19" t="s">
        <v>295</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373</v>
      </c>
      <c r="BM119" s="226" t="s">
        <v>3098</v>
      </c>
    </row>
    <row r="120" s="2" customFormat="1">
      <c r="A120" s="40"/>
      <c r="B120" s="41"/>
      <c r="C120" s="42"/>
      <c r="D120" s="228" t="s">
        <v>305</v>
      </c>
      <c r="E120" s="42"/>
      <c r="F120" s="229" t="s">
        <v>3099</v>
      </c>
      <c r="G120" s="42"/>
      <c r="H120" s="42"/>
      <c r="I120" s="230"/>
      <c r="J120" s="42"/>
      <c r="K120" s="42"/>
      <c r="L120" s="46"/>
      <c r="M120" s="282"/>
      <c r="N120" s="283"/>
      <c r="O120" s="284"/>
      <c r="P120" s="284"/>
      <c r="Q120" s="284"/>
      <c r="R120" s="284"/>
      <c r="S120" s="284"/>
      <c r="T120" s="285"/>
      <c r="U120" s="40"/>
      <c r="V120" s="40"/>
      <c r="W120" s="40"/>
      <c r="X120" s="40"/>
      <c r="Y120" s="40"/>
      <c r="Z120" s="40"/>
      <c r="AA120" s="40"/>
      <c r="AB120" s="40"/>
      <c r="AC120" s="40"/>
      <c r="AD120" s="40"/>
      <c r="AE120" s="40"/>
      <c r="AT120" s="19" t="s">
        <v>305</v>
      </c>
      <c r="AU120" s="19" t="s">
        <v>81</v>
      </c>
    </row>
    <row r="121" s="2" customFormat="1" ht="6.96" customHeight="1">
      <c r="A121" s="40"/>
      <c r="B121" s="61"/>
      <c r="C121" s="62"/>
      <c r="D121" s="62"/>
      <c r="E121" s="62"/>
      <c r="F121" s="62"/>
      <c r="G121" s="62"/>
      <c r="H121" s="62"/>
      <c r="I121" s="62"/>
      <c r="J121" s="62"/>
      <c r="K121" s="62"/>
      <c r="L121" s="46"/>
      <c r="M121" s="40"/>
      <c r="O121" s="40"/>
      <c r="P121" s="40"/>
      <c r="Q121" s="40"/>
      <c r="R121" s="40"/>
      <c r="S121" s="40"/>
      <c r="T121" s="40"/>
      <c r="U121" s="40"/>
      <c r="V121" s="40"/>
      <c r="W121" s="40"/>
      <c r="X121" s="40"/>
      <c r="Y121" s="40"/>
      <c r="Z121" s="40"/>
      <c r="AA121" s="40"/>
      <c r="AB121" s="40"/>
      <c r="AC121" s="40"/>
      <c r="AD121" s="40"/>
      <c r="AE121" s="40"/>
    </row>
  </sheetData>
  <sheetProtection sheet="1" autoFilter="0" formatColumns="0" formatRows="0" objects="1" scenarios="1" spinCount="100000" saltValue="NX4rHtq+Hwe9XOLoF/sQatkXXUMJ1kTGIoDtNeUxZIPAZ4BV008YdR9rhW57beO/M9CO7zxXgiuckhACwiWxaA==" hashValue="M9lwY6ajQytP+T5TdYsbsgKBEJ3u/Zjo67b1NSjWwBXVCpzet0AVGg7B7GGLyap5v3qVqFFJ9Sfx+OOCFr5UgA==" algorithmName="SHA-512" password="CC4B"/>
  <autoFilter ref="C89:K120"/>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106" r:id="rId1" display="https://podminky.urs.cz/item/CS_URS_2023_01/998712104"/>
    <hyperlink ref="F113" r:id="rId2" display="https://podminky.urs.cz/item/CS_URS_2023_01/764314612"/>
    <hyperlink ref="F120" r:id="rId3" display="https://podminky.urs.cz/item/CS_URS_2023_01/998764104"/>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175</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2" customFormat="1" ht="12" customHeight="1">
      <c r="A8" s="40"/>
      <c r="B8" s="46"/>
      <c r="C8" s="40"/>
      <c r="D8" s="145" t="s">
        <v>265</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3100</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21</v>
      </c>
      <c r="G11" s="40"/>
      <c r="H11" s="40"/>
      <c r="I11" s="145" t="s">
        <v>20</v>
      </c>
      <c r="J11" s="135" t="s">
        <v>21</v>
      </c>
      <c r="K11" s="40"/>
      <c r="L11" s="147"/>
      <c r="S11" s="40"/>
      <c r="T11" s="40"/>
      <c r="U11" s="40"/>
      <c r="V11" s="40"/>
      <c r="W11" s="40"/>
      <c r="X11" s="40"/>
      <c r="Y11" s="40"/>
      <c r="Z11" s="40"/>
      <c r="AA11" s="40"/>
      <c r="AB11" s="40"/>
      <c r="AC11" s="40"/>
      <c r="AD11" s="40"/>
      <c r="AE11" s="40"/>
    </row>
    <row r="12" s="2" customFormat="1" ht="12" customHeight="1">
      <c r="A12" s="40"/>
      <c r="B12" s="46"/>
      <c r="C12" s="40"/>
      <c r="D12" s="145" t="s">
        <v>22</v>
      </c>
      <c r="E12" s="40"/>
      <c r="F12" s="135" t="s">
        <v>23</v>
      </c>
      <c r="G12" s="40"/>
      <c r="H12" s="40"/>
      <c r="I12" s="145" t="s">
        <v>24</v>
      </c>
      <c r="J12" s="149" t="str">
        <f>'Rekapitulace stavby'!AN8</f>
        <v>20. 3. 2023</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26</v>
      </c>
      <c r="E14" s="40"/>
      <c r="F14" s="40"/>
      <c r="G14" s="40"/>
      <c r="H14" s="40"/>
      <c r="I14" s="145" t="s">
        <v>27</v>
      </c>
      <c r="J14" s="135" t="s">
        <v>21</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21</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30</v>
      </c>
      <c r="E17" s="40"/>
      <c r="F17" s="40"/>
      <c r="G17" s="40"/>
      <c r="H17" s="40"/>
      <c r="I17" s="145" t="s">
        <v>27</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32</v>
      </c>
      <c r="E20" s="40"/>
      <c r="F20" s="40"/>
      <c r="G20" s="40"/>
      <c r="H20" s="40"/>
      <c r="I20" s="145" t="s">
        <v>27</v>
      </c>
      <c r="J20" s="135" t="s">
        <v>21</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28</v>
      </c>
      <c r="F21" s="40"/>
      <c r="G21" s="40"/>
      <c r="H21" s="40"/>
      <c r="I21" s="145" t="s">
        <v>29</v>
      </c>
      <c r="J21" s="135" t="s">
        <v>21</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27</v>
      </c>
      <c r="J23" s="135" t="s">
        <v>21</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5" t="s">
        <v>29</v>
      </c>
      <c r="J24" s="135" t="s">
        <v>21</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71.25" customHeight="1">
      <c r="A27" s="150"/>
      <c r="B27" s="151"/>
      <c r="C27" s="150"/>
      <c r="D27" s="150"/>
      <c r="E27" s="152" t="s">
        <v>37</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ROUND(J86,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ROUND((SUM(BE86:BE248)),  2)</f>
        <v>0</v>
      </c>
      <c r="G33" s="40"/>
      <c r="H33" s="40"/>
      <c r="I33" s="160">
        <v>0.20999999999999999</v>
      </c>
      <c r="J33" s="159">
        <f>ROUND(((SUM(BE86:BE248))*I33),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ROUND((SUM(BF86:BF248)),  2)</f>
        <v>0</v>
      </c>
      <c r="G34" s="40"/>
      <c r="H34" s="40"/>
      <c r="I34" s="160">
        <v>0.14999999999999999</v>
      </c>
      <c r="J34" s="159">
        <f>ROUND(((SUM(BF86:BF248))*I34),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ROUND((SUM(BG86:BG248)),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ROUND((SUM(BH86:BH248)),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ROUND((SUM(BI86:BI248)),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269</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Rekonstrukce a modernizace VŠ kolejí Kounicova 50</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265</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SO-03 - ZTI</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Kounicova 50, Brno</v>
      </c>
      <c r="G52" s="42"/>
      <c r="H52" s="42"/>
      <c r="I52" s="34" t="s">
        <v>24</v>
      </c>
      <c r="J52" s="74" t="str">
        <f>IF(J12="","",J12)</f>
        <v>20. 3. 2023</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Intar a.s.</v>
      </c>
      <c r="G54" s="42"/>
      <c r="H54" s="42"/>
      <c r="I54" s="34" t="s">
        <v>32</v>
      </c>
      <c r="J54" s="38" t="str">
        <f>E21</f>
        <v>Intar a.s.</v>
      </c>
      <c r="K54" s="42"/>
      <c r="L54" s="147"/>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34</v>
      </c>
      <c r="J55" s="38" t="str">
        <f>E24</f>
        <v>Toman Martin</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270</v>
      </c>
      <c r="D57" s="174"/>
      <c r="E57" s="174"/>
      <c r="F57" s="174"/>
      <c r="G57" s="174"/>
      <c r="H57" s="174"/>
      <c r="I57" s="174"/>
      <c r="J57" s="175" t="s">
        <v>271</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J86</f>
        <v>0</v>
      </c>
      <c r="K59" s="42"/>
      <c r="L59" s="147"/>
      <c r="S59" s="40"/>
      <c r="T59" s="40"/>
      <c r="U59" s="40"/>
      <c r="V59" s="40"/>
      <c r="W59" s="40"/>
      <c r="X59" s="40"/>
      <c r="Y59" s="40"/>
      <c r="Z59" s="40"/>
      <c r="AA59" s="40"/>
      <c r="AB59" s="40"/>
      <c r="AC59" s="40"/>
      <c r="AD59" s="40"/>
      <c r="AE59" s="40"/>
      <c r="AU59" s="19" t="s">
        <v>272</v>
      </c>
    </row>
    <row r="60" s="9" customFormat="1" ht="24.96" customHeight="1">
      <c r="A60" s="9"/>
      <c r="B60" s="177"/>
      <c r="C60" s="178"/>
      <c r="D60" s="179" t="s">
        <v>3101</v>
      </c>
      <c r="E60" s="180"/>
      <c r="F60" s="180"/>
      <c r="G60" s="180"/>
      <c r="H60" s="180"/>
      <c r="I60" s="180"/>
      <c r="J60" s="181">
        <f>J87</f>
        <v>0</v>
      </c>
      <c r="K60" s="178"/>
      <c r="L60" s="182"/>
      <c r="S60" s="9"/>
      <c r="T60" s="9"/>
      <c r="U60" s="9"/>
      <c r="V60" s="9"/>
      <c r="W60" s="9"/>
      <c r="X60" s="9"/>
      <c r="Y60" s="9"/>
      <c r="Z60" s="9"/>
      <c r="AA60" s="9"/>
      <c r="AB60" s="9"/>
      <c r="AC60" s="9"/>
      <c r="AD60" s="9"/>
      <c r="AE60" s="9"/>
    </row>
    <row r="61" s="10" customFormat="1" ht="19.92" customHeight="1">
      <c r="A61" s="10"/>
      <c r="B61" s="183"/>
      <c r="C61" s="127"/>
      <c r="D61" s="184" t="s">
        <v>3102</v>
      </c>
      <c r="E61" s="185"/>
      <c r="F61" s="185"/>
      <c r="G61" s="185"/>
      <c r="H61" s="185"/>
      <c r="I61" s="185"/>
      <c r="J61" s="186">
        <f>J88</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3103</v>
      </c>
      <c r="E62" s="185"/>
      <c r="F62" s="185"/>
      <c r="G62" s="185"/>
      <c r="H62" s="185"/>
      <c r="I62" s="185"/>
      <c r="J62" s="186">
        <f>J134</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3104</v>
      </c>
      <c r="E63" s="185"/>
      <c r="F63" s="185"/>
      <c r="G63" s="185"/>
      <c r="H63" s="185"/>
      <c r="I63" s="185"/>
      <c r="J63" s="186">
        <f>J187</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3105</v>
      </c>
      <c r="E64" s="185"/>
      <c r="F64" s="185"/>
      <c r="G64" s="185"/>
      <c r="H64" s="185"/>
      <c r="I64" s="185"/>
      <c r="J64" s="186">
        <f>J236</f>
        <v>0</v>
      </c>
      <c r="K64" s="127"/>
      <c r="L64" s="187"/>
      <c r="S64" s="10"/>
      <c r="T64" s="10"/>
      <c r="U64" s="10"/>
      <c r="V64" s="10"/>
      <c r="W64" s="10"/>
      <c r="X64" s="10"/>
      <c r="Y64" s="10"/>
      <c r="Z64" s="10"/>
      <c r="AA64" s="10"/>
      <c r="AB64" s="10"/>
      <c r="AC64" s="10"/>
      <c r="AD64" s="10"/>
      <c r="AE64" s="10"/>
    </row>
    <row r="65" s="9" customFormat="1" ht="24.96" customHeight="1">
      <c r="A65" s="9"/>
      <c r="B65" s="177"/>
      <c r="C65" s="178"/>
      <c r="D65" s="179" t="s">
        <v>3106</v>
      </c>
      <c r="E65" s="180"/>
      <c r="F65" s="180"/>
      <c r="G65" s="180"/>
      <c r="H65" s="180"/>
      <c r="I65" s="180"/>
      <c r="J65" s="181">
        <f>J239</f>
        <v>0</v>
      </c>
      <c r="K65" s="178"/>
      <c r="L65" s="182"/>
      <c r="S65" s="9"/>
      <c r="T65" s="9"/>
      <c r="U65" s="9"/>
      <c r="V65" s="9"/>
      <c r="W65" s="9"/>
      <c r="X65" s="9"/>
      <c r="Y65" s="9"/>
      <c r="Z65" s="9"/>
      <c r="AA65" s="9"/>
      <c r="AB65" s="9"/>
      <c r="AC65" s="9"/>
      <c r="AD65" s="9"/>
      <c r="AE65" s="9"/>
    </row>
    <row r="66" s="10" customFormat="1" ht="19.92" customHeight="1">
      <c r="A66" s="10"/>
      <c r="B66" s="183"/>
      <c r="C66" s="127"/>
      <c r="D66" s="184" t="s">
        <v>3107</v>
      </c>
      <c r="E66" s="185"/>
      <c r="F66" s="185"/>
      <c r="G66" s="185"/>
      <c r="H66" s="185"/>
      <c r="I66" s="185"/>
      <c r="J66" s="186">
        <f>J240</f>
        <v>0</v>
      </c>
      <c r="K66" s="127"/>
      <c r="L66" s="187"/>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280</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Rekonstrukce a modernizace VŠ kolejí Kounicova 50</v>
      </c>
      <c r="F76" s="34"/>
      <c r="G76" s="34"/>
      <c r="H76" s="34"/>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265</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E9</f>
        <v>SO-03 - ZTI</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22</v>
      </c>
      <c r="D80" s="42"/>
      <c r="E80" s="42"/>
      <c r="F80" s="29" t="str">
        <f>F12</f>
        <v>Kounicova 50, Brno</v>
      </c>
      <c r="G80" s="42"/>
      <c r="H80" s="42"/>
      <c r="I80" s="34" t="s">
        <v>24</v>
      </c>
      <c r="J80" s="74" t="str">
        <f>IF(J12="","",J12)</f>
        <v>20. 3. 2023</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26</v>
      </c>
      <c r="D82" s="42"/>
      <c r="E82" s="42"/>
      <c r="F82" s="29" t="str">
        <f>E15</f>
        <v>Intar a.s.</v>
      </c>
      <c r="G82" s="42"/>
      <c r="H82" s="42"/>
      <c r="I82" s="34" t="s">
        <v>32</v>
      </c>
      <c r="J82" s="38" t="str">
        <f>E21</f>
        <v>Intar a.s.</v>
      </c>
      <c r="K82" s="42"/>
      <c r="L82" s="147"/>
      <c r="S82" s="40"/>
      <c r="T82" s="40"/>
      <c r="U82" s="40"/>
      <c r="V82" s="40"/>
      <c r="W82" s="40"/>
      <c r="X82" s="40"/>
      <c r="Y82" s="40"/>
      <c r="Z82" s="40"/>
      <c r="AA82" s="40"/>
      <c r="AB82" s="40"/>
      <c r="AC82" s="40"/>
      <c r="AD82" s="40"/>
      <c r="AE82" s="40"/>
    </row>
    <row r="83" s="2" customFormat="1" ht="15.15" customHeight="1">
      <c r="A83" s="40"/>
      <c r="B83" s="41"/>
      <c r="C83" s="34" t="s">
        <v>30</v>
      </c>
      <c r="D83" s="42"/>
      <c r="E83" s="42"/>
      <c r="F83" s="29" t="str">
        <f>IF(E18="","",E18)</f>
        <v>Vyplň údaj</v>
      </c>
      <c r="G83" s="42"/>
      <c r="H83" s="42"/>
      <c r="I83" s="34" t="s">
        <v>34</v>
      </c>
      <c r="J83" s="38" t="str">
        <f>E24</f>
        <v>Toman Martin</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281</v>
      </c>
      <c r="D85" s="191" t="s">
        <v>57</v>
      </c>
      <c r="E85" s="191" t="s">
        <v>53</v>
      </c>
      <c r="F85" s="191" t="s">
        <v>54</v>
      </c>
      <c r="G85" s="191" t="s">
        <v>282</v>
      </c>
      <c r="H85" s="191" t="s">
        <v>283</v>
      </c>
      <c r="I85" s="191" t="s">
        <v>284</v>
      </c>
      <c r="J85" s="191" t="s">
        <v>271</v>
      </c>
      <c r="K85" s="192" t="s">
        <v>285</v>
      </c>
      <c r="L85" s="193"/>
      <c r="M85" s="94" t="s">
        <v>21</v>
      </c>
      <c r="N85" s="95" t="s">
        <v>42</v>
      </c>
      <c r="O85" s="95" t="s">
        <v>286</v>
      </c>
      <c r="P85" s="95" t="s">
        <v>287</v>
      </c>
      <c r="Q85" s="95" t="s">
        <v>288</v>
      </c>
      <c r="R85" s="95" t="s">
        <v>289</v>
      </c>
      <c r="S85" s="95" t="s">
        <v>290</v>
      </c>
      <c r="T85" s="96" t="s">
        <v>291</v>
      </c>
      <c r="U85" s="188"/>
      <c r="V85" s="188"/>
      <c r="W85" s="188"/>
      <c r="X85" s="188"/>
      <c r="Y85" s="188"/>
      <c r="Z85" s="188"/>
      <c r="AA85" s="188"/>
      <c r="AB85" s="188"/>
      <c r="AC85" s="188"/>
      <c r="AD85" s="188"/>
      <c r="AE85" s="188"/>
    </row>
    <row r="86" s="2" customFormat="1" ht="22.8" customHeight="1">
      <c r="A86" s="40"/>
      <c r="B86" s="41"/>
      <c r="C86" s="101" t="s">
        <v>292</v>
      </c>
      <c r="D86" s="42"/>
      <c r="E86" s="42"/>
      <c r="F86" s="42"/>
      <c r="G86" s="42"/>
      <c r="H86" s="42"/>
      <c r="I86" s="42"/>
      <c r="J86" s="194">
        <f>BK86</f>
        <v>0</v>
      </c>
      <c r="K86" s="42"/>
      <c r="L86" s="46"/>
      <c r="M86" s="97"/>
      <c r="N86" s="195"/>
      <c r="O86" s="98"/>
      <c r="P86" s="196">
        <f>P87+P239</f>
        <v>0</v>
      </c>
      <c r="Q86" s="98"/>
      <c r="R86" s="196">
        <f>R87+R239</f>
        <v>43.348350000000003</v>
      </c>
      <c r="S86" s="98"/>
      <c r="T86" s="197">
        <f>T87+T239</f>
        <v>0</v>
      </c>
      <c r="U86" s="40"/>
      <c r="V86" s="40"/>
      <c r="W86" s="40"/>
      <c r="X86" s="40"/>
      <c r="Y86" s="40"/>
      <c r="Z86" s="40"/>
      <c r="AA86" s="40"/>
      <c r="AB86" s="40"/>
      <c r="AC86" s="40"/>
      <c r="AD86" s="40"/>
      <c r="AE86" s="40"/>
      <c r="AT86" s="19" t="s">
        <v>71</v>
      </c>
      <c r="AU86" s="19" t="s">
        <v>272</v>
      </c>
      <c r="BK86" s="198">
        <f>BK87+BK239</f>
        <v>0</v>
      </c>
    </row>
    <row r="87" s="12" customFormat="1" ht="25.92" customHeight="1">
      <c r="A87" s="12"/>
      <c r="B87" s="199"/>
      <c r="C87" s="200"/>
      <c r="D87" s="201" t="s">
        <v>71</v>
      </c>
      <c r="E87" s="202" t="s">
        <v>366</v>
      </c>
      <c r="F87" s="202" t="s">
        <v>3108</v>
      </c>
      <c r="G87" s="200"/>
      <c r="H87" s="200"/>
      <c r="I87" s="203"/>
      <c r="J87" s="204">
        <f>BK87</f>
        <v>0</v>
      </c>
      <c r="K87" s="200"/>
      <c r="L87" s="205"/>
      <c r="M87" s="206"/>
      <c r="N87" s="207"/>
      <c r="O87" s="207"/>
      <c r="P87" s="208">
        <f>P88+P134+P187+P236</f>
        <v>0</v>
      </c>
      <c r="Q87" s="207"/>
      <c r="R87" s="208">
        <f>R88+R134+R187+R236</f>
        <v>43.348350000000003</v>
      </c>
      <c r="S87" s="207"/>
      <c r="T87" s="209">
        <f>T88+T134+T187+T236</f>
        <v>0</v>
      </c>
      <c r="U87" s="12"/>
      <c r="V87" s="12"/>
      <c r="W87" s="12"/>
      <c r="X87" s="12"/>
      <c r="Y87" s="12"/>
      <c r="Z87" s="12"/>
      <c r="AA87" s="12"/>
      <c r="AB87" s="12"/>
      <c r="AC87" s="12"/>
      <c r="AD87" s="12"/>
      <c r="AE87" s="12"/>
      <c r="AR87" s="210" t="s">
        <v>81</v>
      </c>
      <c r="AT87" s="211" t="s">
        <v>71</v>
      </c>
      <c r="AU87" s="211" t="s">
        <v>72</v>
      </c>
      <c r="AY87" s="210" t="s">
        <v>295</v>
      </c>
      <c r="BK87" s="212">
        <f>BK88+BK134+BK187+BK236</f>
        <v>0</v>
      </c>
    </row>
    <row r="88" s="12" customFormat="1" ht="22.8" customHeight="1">
      <c r="A88" s="12"/>
      <c r="B88" s="199"/>
      <c r="C88" s="200"/>
      <c r="D88" s="201" t="s">
        <v>71</v>
      </c>
      <c r="E88" s="213" t="s">
        <v>3109</v>
      </c>
      <c r="F88" s="213" t="s">
        <v>3110</v>
      </c>
      <c r="G88" s="200"/>
      <c r="H88" s="200"/>
      <c r="I88" s="203"/>
      <c r="J88" s="214">
        <f>BK88</f>
        <v>0</v>
      </c>
      <c r="K88" s="200"/>
      <c r="L88" s="205"/>
      <c r="M88" s="206"/>
      <c r="N88" s="207"/>
      <c r="O88" s="207"/>
      <c r="P88" s="208">
        <f>SUM(P89:P133)</f>
        <v>0</v>
      </c>
      <c r="Q88" s="207"/>
      <c r="R88" s="208">
        <f>SUM(R89:R133)</f>
        <v>2.8943599999999998</v>
      </c>
      <c r="S88" s="207"/>
      <c r="T88" s="209">
        <f>SUM(T89:T133)</f>
        <v>0</v>
      </c>
      <c r="U88" s="12"/>
      <c r="V88" s="12"/>
      <c r="W88" s="12"/>
      <c r="X88" s="12"/>
      <c r="Y88" s="12"/>
      <c r="Z88" s="12"/>
      <c r="AA88" s="12"/>
      <c r="AB88" s="12"/>
      <c r="AC88" s="12"/>
      <c r="AD88" s="12"/>
      <c r="AE88" s="12"/>
      <c r="AR88" s="210" t="s">
        <v>81</v>
      </c>
      <c r="AT88" s="211" t="s">
        <v>71</v>
      </c>
      <c r="AU88" s="211" t="s">
        <v>79</v>
      </c>
      <c r="AY88" s="210" t="s">
        <v>295</v>
      </c>
      <c r="BK88" s="212">
        <f>SUM(BK89:BK133)</f>
        <v>0</v>
      </c>
    </row>
    <row r="89" s="2" customFormat="1" ht="16.5" customHeight="1">
      <c r="A89" s="40"/>
      <c r="B89" s="41"/>
      <c r="C89" s="215" t="s">
        <v>79</v>
      </c>
      <c r="D89" s="215" t="s">
        <v>298</v>
      </c>
      <c r="E89" s="216" t="s">
        <v>3111</v>
      </c>
      <c r="F89" s="217" t="s">
        <v>3112</v>
      </c>
      <c r="G89" s="218" t="s">
        <v>459</v>
      </c>
      <c r="H89" s="219">
        <v>681</v>
      </c>
      <c r="I89" s="220"/>
      <c r="J89" s="221">
        <f>ROUND(I89*H89,2)</f>
        <v>0</v>
      </c>
      <c r="K89" s="217" t="s">
        <v>523</v>
      </c>
      <c r="L89" s="46"/>
      <c r="M89" s="222" t="s">
        <v>21</v>
      </c>
      <c r="N89" s="223" t="s">
        <v>43</v>
      </c>
      <c r="O89" s="86"/>
      <c r="P89" s="224">
        <f>O89*H89</f>
        <v>0</v>
      </c>
      <c r="Q89" s="224">
        <v>0</v>
      </c>
      <c r="R89" s="224">
        <f>Q89*H89</f>
        <v>0</v>
      </c>
      <c r="S89" s="224">
        <v>0</v>
      </c>
      <c r="T89" s="225">
        <f>S89*H89</f>
        <v>0</v>
      </c>
      <c r="U89" s="40"/>
      <c r="V89" s="40"/>
      <c r="W89" s="40"/>
      <c r="X89" s="40"/>
      <c r="Y89" s="40"/>
      <c r="Z89" s="40"/>
      <c r="AA89" s="40"/>
      <c r="AB89" s="40"/>
      <c r="AC89" s="40"/>
      <c r="AD89" s="40"/>
      <c r="AE89" s="40"/>
      <c r="AR89" s="226" t="s">
        <v>373</v>
      </c>
      <c r="AT89" s="226" t="s">
        <v>298</v>
      </c>
      <c r="AU89" s="226" t="s">
        <v>81</v>
      </c>
      <c r="AY89" s="19" t="s">
        <v>295</v>
      </c>
      <c r="BE89" s="227">
        <f>IF(N89="základní",J89,0)</f>
        <v>0</v>
      </c>
      <c r="BF89" s="227">
        <f>IF(N89="snížená",J89,0)</f>
        <v>0</v>
      </c>
      <c r="BG89" s="227">
        <f>IF(N89="zákl. přenesená",J89,0)</f>
        <v>0</v>
      </c>
      <c r="BH89" s="227">
        <f>IF(N89="sníž. přenesená",J89,0)</f>
        <v>0</v>
      </c>
      <c r="BI89" s="227">
        <f>IF(N89="nulová",J89,0)</f>
        <v>0</v>
      </c>
      <c r="BJ89" s="19" t="s">
        <v>79</v>
      </c>
      <c r="BK89" s="227">
        <f>ROUND(I89*H89,2)</f>
        <v>0</v>
      </c>
      <c r="BL89" s="19" t="s">
        <v>373</v>
      </c>
      <c r="BM89" s="226" t="s">
        <v>81</v>
      </c>
    </row>
    <row r="90" s="2" customFormat="1" ht="16.5" customHeight="1">
      <c r="A90" s="40"/>
      <c r="B90" s="41"/>
      <c r="C90" s="286" t="s">
        <v>81</v>
      </c>
      <c r="D90" s="286" t="s">
        <v>947</v>
      </c>
      <c r="E90" s="287" t="s">
        <v>3113</v>
      </c>
      <c r="F90" s="288" t="s">
        <v>3114</v>
      </c>
      <c r="G90" s="289" t="s">
        <v>459</v>
      </c>
      <c r="H90" s="290">
        <v>308</v>
      </c>
      <c r="I90" s="291"/>
      <c r="J90" s="292">
        <f>ROUND(I90*H90,2)</f>
        <v>0</v>
      </c>
      <c r="K90" s="288" t="s">
        <v>523</v>
      </c>
      <c r="L90" s="293"/>
      <c r="M90" s="294" t="s">
        <v>21</v>
      </c>
      <c r="N90" s="295"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997</v>
      </c>
      <c r="AT90" s="226" t="s">
        <v>947</v>
      </c>
      <c r="AU90" s="226" t="s">
        <v>81</v>
      </c>
      <c r="AY90" s="19" t="s">
        <v>295</v>
      </c>
      <c r="BE90" s="227">
        <f>IF(N90="základní",J90,0)</f>
        <v>0</v>
      </c>
      <c r="BF90" s="227">
        <f>IF(N90="snížená",J90,0)</f>
        <v>0</v>
      </c>
      <c r="BG90" s="227">
        <f>IF(N90="zákl. přenesená",J90,0)</f>
        <v>0</v>
      </c>
      <c r="BH90" s="227">
        <f>IF(N90="sníž. přenesená",J90,0)</f>
        <v>0</v>
      </c>
      <c r="BI90" s="227">
        <f>IF(N90="nulová",J90,0)</f>
        <v>0</v>
      </c>
      <c r="BJ90" s="19" t="s">
        <v>79</v>
      </c>
      <c r="BK90" s="227">
        <f>ROUND(I90*H90,2)</f>
        <v>0</v>
      </c>
      <c r="BL90" s="19" t="s">
        <v>373</v>
      </c>
      <c r="BM90" s="226" t="s">
        <v>303</v>
      </c>
    </row>
    <row r="91" s="2" customFormat="1" ht="16.5" customHeight="1">
      <c r="A91" s="40"/>
      <c r="B91" s="41"/>
      <c r="C91" s="286" t="s">
        <v>92</v>
      </c>
      <c r="D91" s="286" t="s">
        <v>947</v>
      </c>
      <c r="E91" s="287" t="s">
        <v>3115</v>
      </c>
      <c r="F91" s="288" t="s">
        <v>3116</v>
      </c>
      <c r="G91" s="289" t="s">
        <v>459</v>
      </c>
      <c r="H91" s="290">
        <v>296</v>
      </c>
      <c r="I91" s="291"/>
      <c r="J91" s="292">
        <f>ROUND(I91*H91,2)</f>
        <v>0</v>
      </c>
      <c r="K91" s="288" t="s">
        <v>523</v>
      </c>
      <c r="L91" s="293"/>
      <c r="M91" s="294" t="s">
        <v>21</v>
      </c>
      <c r="N91" s="295" t="s">
        <v>43</v>
      </c>
      <c r="O91" s="86"/>
      <c r="P91" s="224">
        <f>O91*H91</f>
        <v>0</v>
      </c>
      <c r="Q91" s="224">
        <v>0</v>
      </c>
      <c r="R91" s="224">
        <f>Q91*H91</f>
        <v>0</v>
      </c>
      <c r="S91" s="224">
        <v>0</v>
      </c>
      <c r="T91" s="225">
        <f>S91*H91</f>
        <v>0</v>
      </c>
      <c r="U91" s="40"/>
      <c r="V91" s="40"/>
      <c r="W91" s="40"/>
      <c r="X91" s="40"/>
      <c r="Y91" s="40"/>
      <c r="Z91" s="40"/>
      <c r="AA91" s="40"/>
      <c r="AB91" s="40"/>
      <c r="AC91" s="40"/>
      <c r="AD91" s="40"/>
      <c r="AE91" s="40"/>
      <c r="AR91" s="226" t="s">
        <v>997</v>
      </c>
      <c r="AT91" s="226" t="s">
        <v>947</v>
      </c>
      <c r="AU91" s="226" t="s">
        <v>81</v>
      </c>
      <c r="AY91" s="19" t="s">
        <v>295</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373</v>
      </c>
      <c r="BM91" s="226" t="s">
        <v>338</v>
      </c>
    </row>
    <row r="92" s="2" customFormat="1" ht="16.5" customHeight="1">
      <c r="A92" s="40"/>
      <c r="B92" s="41"/>
      <c r="C92" s="286" t="s">
        <v>303</v>
      </c>
      <c r="D92" s="286" t="s">
        <v>947</v>
      </c>
      <c r="E92" s="287" t="s">
        <v>3117</v>
      </c>
      <c r="F92" s="288" t="s">
        <v>3118</v>
      </c>
      <c r="G92" s="289" t="s">
        <v>459</v>
      </c>
      <c r="H92" s="290">
        <v>11</v>
      </c>
      <c r="I92" s="291"/>
      <c r="J92" s="292">
        <f>ROUND(I92*H92,2)</f>
        <v>0</v>
      </c>
      <c r="K92" s="288" t="s">
        <v>523</v>
      </c>
      <c r="L92" s="293"/>
      <c r="M92" s="294" t="s">
        <v>21</v>
      </c>
      <c r="N92" s="295"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997</v>
      </c>
      <c r="AT92" s="226" t="s">
        <v>947</v>
      </c>
      <c r="AU92" s="226" t="s">
        <v>81</v>
      </c>
      <c r="AY92" s="19" t="s">
        <v>295</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373</v>
      </c>
      <c r="BM92" s="226" t="s">
        <v>351</v>
      </c>
    </row>
    <row r="93" s="2" customFormat="1" ht="16.5" customHeight="1">
      <c r="A93" s="40"/>
      <c r="B93" s="41"/>
      <c r="C93" s="286" t="s">
        <v>332</v>
      </c>
      <c r="D93" s="286" t="s">
        <v>947</v>
      </c>
      <c r="E93" s="287" t="s">
        <v>3119</v>
      </c>
      <c r="F93" s="288" t="s">
        <v>3120</v>
      </c>
      <c r="G93" s="289" t="s">
        <v>459</v>
      </c>
      <c r="H93" s="290">
        <v>36</v>
      </c>
      <c r="I93" s="291"/>
      <c r="J93" s="292">
        <f>ROUND(I93*H93,2)</f>
        <v>0</v>
      </c>
      <c r="K93" s="288" t="s">
        <v>523</v>
      </c>
      <c r="L93" s="293"/>
      <c r="M93" s="294" t="s">
        <v>21</v>
      </c>
      <c r="N93" s="295" t="s">
        <v>43</v>
      </c>
      <c r="O93" s="86"/>
      <c r="P93" s="224">
        <f>O93*H93</f>
        <v>0</v>
      </c>
      <c r="Q93" s="224">
        <v>0</v>
      </c>
      <c r="R93" s="224">
        <f>Q93*H93</f>
        <v>0</v>
      </c>
      <c r="S93" s="224">
        <v>0</v>
      </c>
      <c r="T93" s="225">
        <f>S93*H93</f>
        <v>0</v>
      </c>
      <c r="U93" s="40"/>
      <c r="V93" s="40"/>
      <c r="W93" s="40"/>
      <c r="X93" s="40"/>
      <c r="Y93" s="40"/>
      <c r="Z93" s="40"/>
      <c r="AA93" s="40"/>
      <c r="AB93" s="40"/>
      <c r="AC93" s="40"/>
      <c r="AD93" s="40"/>
      <c r="AE93" s="40"/>
      <c r="AR93" s="226" t="s">
        <v>997</v>
      </c>
      <c r="AT93" s="226" t="s">
        <v>947</v>
      </c>
      <c r="AU93" s="226" t="s">
        <v>81</v>
      </c>
      <c r="AY93" s="19" t="s">
        <v>295</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373</v>
      </c>
      <c r="BM93" s="226" t="s">
        <v>361</v>
      </c>
    </row>
    <row r="94" s="2" customFormat="1" ht="16.5" customHeight="1">
      <c r="A94" s="40"/>
      <c r="B94" s="41"/>
      <c r="C94" s="286" t="s">
        <v>338</v>
      </c>
      <c r="D94" s="286" t="s">
        <v>947</v>
      </c>
      <c r="E94" s="287" t="s">
        <v>3121</v>
      </c>
      <c r="F94" s="288" t="s">
        <v>3122</v>
      </c>
      <c r="G94" s="289" t="s">
        <v>459</v>
      </c>
      <c r="H94" s="290">
        <v>30</v>
      </c>
      <c r="I94" s="291"/>
      <c r="J94" s="292">
        <f>ROUND(I94*H94,2)</f>
        <v>0</v>
      </c>
      <c r="K94" s="288" t="s">
        <v>523</v>
      </c>
      <c r="L94" s="293"/>
      <c r="M94" s="294" t="s">
        <v>21</v>
      </c>
      <c r="N94" s="295"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997</v>
      </c>
      <c r="AT94" s="226" t="s">
        <v>947</v>
      </c>
      <c r="AU94" s="226" t="s">
        <v>81</v>
      </c>
      <c r="AY94" s="19" t="s">
        <v>295</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373</v>
      </c>
      <c r="BM94" s="226" t="s">
        <v>382</v>
      </c>
    </row>
    <row r="95" s="2" customFormat="1" ht="16.5" customHeight="1">
      <c r="A95" s="40"/>
      <c r="B95" s="41"/>
      <c r="C95" s="286" t="s">
        <v>345</v>
      </c>
      <c r="D95" s="286" t="s">
        <v>947</v>
      </c>
      <c r="E95" s="287" t="s">
        <v>3123</v>
      </c>
      <c r="F95" s="288" t="s">
        <v>3124</v>
      </c>
      <c r="G95" s="289" t="s">
        <v>459</v>
      </c>
      <c r="H95" s="290">
        <v>6</v>
      </c>
      <c r="I95" s="291"/>
      <c r="J95" s="292">
        <f>ROUND(I95*H95,2)</f>
        <v>0</v>
      </c>
      <c r="K95" s="288" t="s">
        <v>523</v>
      </c>
      <c r="L95" s="293"/>
      <c r="M95" s="294" t="s">
        <v>21</v>
      </c>
      <c r="N95" s="295"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997</v>
      </c>
      <c r="AT95" s="226" t="s">
        <v>947</v>
      </c>
      <c r="AU95" s="226" t="s">
        <v>81</v>
      </c>
      <c r="AY95" s="19" t="s">
        <v>295</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373</v>
      </c>
      <c r="BM95" s="226" t="s">
        <v>481</v>
      </c>
    </row>
    <row r="96" s="2" customFormat="1" ht="16.5" customHeight="1">
      <c r="A96" s="40"/>
      <c r="B96" s="41"/>
      <c r="C96" s="286" t="s">
        <v>351</v>
      </c>
      <c r="D96" s="286" t="s">
        <v>947</v>
      </c>
      <c r="E96" s="287" t="s">
        <v>3125</v>
      </c>
      <c r="F96" s="288" t="s">
        <v>3126</v>
      </c>
      <c r="G96" s="289" t="s">
        <v>459</v>
      </c>
      <c r="H96" s="290">
        <v>14</v>
      </c>
      <c r="I96" s="291"/>
      <c r="J96" s="292">
        <f>ROUND(I96*H96,2)</f>
        <v>0</v>
      </c>
      <c r="K96" s="288" t="s">
        <v>523</v>
      </c>
      <c r="L96" s="293"/>
      <c r="M96" s="294" t="s">
        <v>21</v>
      </c>
      <c r="N96" s="295"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997</v>
      </c>
      <c r="AT96" s="226" t="s">
        <v>947</v>
      </c>
      <c r="AU96" s="226" t="s">
        <v>81</v>
      </c>
      <c r="AY96" s="19" t="s">
        <v>295</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373</v>
      </c>
      <c r="BM96" s="226" t="s">
        <v>373</v>
      </c>
    </row>
    <row r="97" s="2" customFormat="1" ht="16.5" customHeight="1">
      <c r="A97" s="40"/>
      <c r="B97" s="41"/>
      <c r="C97" s="215" t="s">
        <v>296</v>
      </c>
      <c r="D97" s="215" t="s">
        <v>298</v>
      </c>
      <c r="E97" s="216" t="s">
        <v>3127</v>
      </c>
      <c r="F97" s="217" t="s">
        <v>3128</v>
      </c>
      <c r="G97" s="218" t="s">
        <v>328</v>
      </c>
      <c r="H97" s="219">
        <v>1300</v>
      </c>
      <c r="I97" s="220"/>
      <c r="J97" s="221">
        <f>ROUND(I97*H97,2)</f>
        <v>0</v>
      </c>
      <c r="K97" s="217" t="s">
        <v>302</v>
      </c>
      <c r="L97" s="46"/>
      <c r="M97" s="222" t="s">
        <v>21</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373</v>
      </c>
      <c r="AT97" s="226" t="s">
        <v>298</v>
      </c>
      <c r="AU97" s="226" t="s">
        <v>81</v>
      </c>
      <c r="AY97" s="19" t="s">
        <v>295</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373</v>
      </c>
      <c r="BM97" s="226" t="s">
        <v>500</v>
      </c>
    </row>
    <row r="98" s="2" customFormat="1">
      <c r="A98" s="40"/>
      <c r="B98" s="41"/>
      <c r="C98" s="42"/>
      <c r="D98" s="228" t="s">
        <v>305</v>
      </c>
      <c r="E98" s="42"/>
      <c r="F98" s="229" t="s">
        <v>3129</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305</v>
      </c>
      <c r="AU98" s="19" t="s">
        <v>81</v>
      </c>
    </row>
    <row r="99" s="2" customFormat="1" ht="16.5" customHeight="1">
      <c r="A99" s="40"/>
      <c r="B99" s="41"/>
      <c r="C99" s="215" t="s">
        <v>361</v>
      </c>
      <c r="D99" s="215" t="s">
        <v>298</v>
      </c>
      <c r="E99" s="216" t="s">
        <v>3130</v>
      </c>
      <c r="F99" s="217" t="s">
        <v>3131</v>
      </c>
      <c r="G99" s="218" t="s">
        <v>459</v>
      </c>
      <c r="H99" s="219">
        <v>26</v>
      </c>
      <c r="I99" s="220"/>
      <c r="J99" s="221">
        <f>ROUND(I99*H99,2)</f>
        <v>0</v>
      </c>
      <c r="K99" s="217" t="s">
        <v>302</v>
      </c>
      <c r="L99" s="46"/>
      <c r="M99" s="222" t="s">
        <v>21</v>
      </c>
      <c r="N99" s="223" t="s">
        <v>43</v>
      </c>
      <c r="O99" s="86"/>
      <c r="P99" s="224">
        <f>O99*H99</f>
        <v>0</v>
      </c>
      <c r="Q99" s="224">
        <v>0.0020200000000000001</v>
      </c>
      <c r="R99" s="224">
        <f>Q99*H99</f>
        <v>0.052520000000000004</v>
      </c>
      <c r="S99" s="224">
        <v>0</v>
      </c>
      <c r="T99" s="225">
        <f>S99*H99</f>
        <v>0</v>
      </c>
      <c r="U99" s="40"/>
      <c r="V99" s="40"/>
      <c r="W99" s="40"/>
      <c r="X99" s="40"/>
      <c r="Y99" s="40"/>
      <c r="Z99" s="40"/>
      <c r="AA99" s="40"/>
      <c r="AB99" s="40"/>
      <c r="AC99" s="40"/>
      <c r="AD99" s="40"/>
      <c r="AE99" s="40"/>
      <c r="AR99" s="226" t="s">
        <v>373</v>
      </c>
      <c r="AT99" s="226" t="s">
        <v>298</v>
      </c>
      <c r="AU99" s="226" t="s">
        <v>81</v>
      </c>
      <c r="AY99" s="19" t="s">
        <v>295</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373</v>
      </c>
      <c r="BM99" s="226" t="s">
        <v>511</v>
      </c>
    </row>
    <row r="100" s="2" customFormat="1">
      <c r="A100" s="40"/>
      <c r="B100" s="41"/>
      <c r="C100" s="42"/>
      <c r="D100" s="228" t="s">
        <v>305</v>
      </c>
      <c r="E100" s="42"/>
      <c r="F100" s="229" t="s">
        <v>3132</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305</v>
      </c>
      <c r="AU100" s="19" t="s">
        <v>81</v>
      </c>
    </row>
    <row r="101" s="2" customFormat="1" ht="16.5" customHeight="1">
      <c r="A101" s="40"/>
      <c r="B101" s="41"/>
      <c r="C101" s="215" t="s">
        <v>370</v>
      </c>
      <c r="D101" s="215" t="s">
        <v>298</v>
      </c>
      <c r="E101" s="216" t="s">
        <v>3133</v>
      </c>
      <c r="F101" s="217" t="s">
        <v>3134</v>
      </c>
      <c r="G101" s="218" t="s">
        <v>459</v>
      </c>
      <c r="H101" s="219">
        <v>14</v>
      </c>
      <c r="I101" s="220"/>
      <c r="J101" s="221">
        <f>ROUND(I101*H101,2)</f>
        <v>0</v>
      </c>
      <c r="K101" s="217" t="s">
        <v>302</v>
      </c>
      <c r="L101" s="46"/>
      <c r="M101" s="222" t="s">
        <v>21</v>
      </c>
      <c r="N101" s="223" t="s">
        <v>43</v>
      </c>
      <c r="O101" s="86"/>
      <c r="P101" s="224">
        <f>O101*H101</f>
        <v>0</v>
      </c>
      <c r="Q101" s="224">
        <v>0.0022599999999999999</v>
      </c>
      <c r="R101" s="224">
        <f>Q101*H101</f>
        <v>0.031640000000000001</v>
      </c>
      <c r="S101" s="224">
        <v>0</v>
      </c>
      <c r="T101" s="225">
        <f>S101*H101</f>
        <v>0</v>
      </c>
      <c r="U101" s="40"/>
      <c r="V101" s="40"/>
      <c r="W101" s="40"/>
      <c r="X101" s="40"/>
      <c r="Y101" s="40"/>
      <c r="Z101" s="40"/>
      <c r="AA101" s="40"/>
      <c r="AB101" s="40"/>
      <c r="AC101" s="40"/>
      <c r="AD101" s="40"/>
      <c r="AE101" s="40"/>
      <c r="AR101" s="226" t="s">
        <v>373</v>
      </c>
      <c r="AT101" s="226" t="s">
        <v>298</v>
      </c>
      <c r="AU101" s="226" t="s">
        <v>81</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373</v>
      </c>
      <c r="BM101" s="226" t="s">
        <v>520</v>
      </c>
    </row>
    <row r="102" s="2" customFormat="1">
      <c r="A102" s="40"/>
      <c r="B102" s="41"/>
      <c r="C102" s="42"/>
      <c r="D102" s="228" t="s">
        <v>305</v>
      </c>
      <c r="E102" s="42"/>
      <c r="F102" s="229" t="s">
        <v>3135</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305</v>
      </c>
      <c r="AU102" s="19" t="s">
        <v>81</v>
      </c>
    </row>
    <row r="103" s="2" customFormat="1" ht="16.5" customHeight="1">
      <c r="A103" s="40"/>
      <c r="B103" s="41"/>
      <c r="C103" s="215" t="s">
        <v>382</v>
      </c>
      <c r="D103" s="215" t="s">
        <v>298</v>
      </c>
      <c r="E103" s="216" t="s">
        <v>3136</v>
      </c>
      <c r="F103" s="217" t="s">
        <v>3137</v>
      </c>
      <c r="G103" s="218" t="s">
        <v>459</v>
      </c>
      <c r="H103" s="219">
        <v>26</v>
      </c>
      <c r="I103" s="220"/>
      <c r="J103" s="221">
        <f>ROUND(I103*H103,2)</f>
        <v>0</v>
      </c>
      <c r="K103" s="217" t="s">
        <v>302</v>
      </c>
      <c r="L103" s="46"/>
      <c r="M103" s="222" t="s">
        <v>21</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373</v>
      </c>
      <c r="AT103" s="226" t="s">
        <v>298</v>
      </c>
      <c r="AU103" s="226" t="s">
        <v>81</v>
      </c>
      <c r="AY103" s="19" t="s">
        <v>295</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373</v>
      </c>
      <c r="BM103" s="226" t="s">
        <v>532</v>
      </c>
    </row>
    <row r="104" s="2" customFormat="1">
      <c r="A104" s="40"/>
      <c r="B104" s="41"/>
      <c r="C104" s="42"/>
      <c r="D104" s="228" t="s">
        <v>305</v>
      </c>
      <c r="E104" s="42"/>
      <c r="F104" s="229" t="s">
        <v>3138</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305</v>
      </c>
      <c r="AU104" s="19" t="s">
        <v>81</v>
      </c>
    </row>
    <row r="105" s="2" customFormat="1" ht="16.5" customHeight="1">
      <c r="A105" s="40"/>
      <c r="B105" s="41"/>
      <c r="C105" s="215" t="s">
        <v>393</v>
      </c>
      <c r="D105" s="215" t="s">
        <v>298</v>
      </c>
      <c r="E105" s="216" t="s">
        <v>3139</v>
      </c>
      <c r="F105" s="217" t="s">
        <v>3140</v>
      </c>
      <c r="G105" s="218" t="s">
        <v>459</v>
      </c>
      <c r="H105" s="219">
        <v>14</v>
      </c>
      <c r="I105" s="220"/>
      <c r="J105" s="221">
        <f>ROUND(I105*H105,2)</f>
        <v>0</v>
      </c>
      <c r="K105" s="217" t="s">
        <v>302</v>
      </c>
      <c r="L105" s="46"/>
      <c r="M105" s="222" t="s">
        <v>21</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373</v>
      </c>
      <c r="AT105" s="226" t="s">
        <v>298</v>
      </c>
      <c r="AU105" s="226" t="s">
        <v>81</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373</v>
      </c>
      <c r="BM105" s="226" t="s">
        <v>545</v>
      </c>
    </row>
    <row r="106" s="2" customFormat="1">
      <c r="A106" s="40"/>
      <c r="B106" s="41"/>
      <c r="C106" s="42"/>
      <c r="D106" s="228" t="s">
        <v>305</v>
      </c>
      <c r="E106" s="42"/>
      <c r="F106" s="229" t="s">
        <v>3141</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305</v>
      </c>
      <c r="AU106" s="19" t="s">
        <v>81</v>
      </c>
    </row>
    <row r="107" s="2" customFormat="1" ht="16.5" customHeight="1">
      <c r="A107" s="40"/>
      <c r="B107" s="41"/>
      <c r="C107" s="215" t="s">
        <v>481</v>
      </c>
      <c r="D107" s="215" t="s">
        <v>298</v>
      </c>
      <c r="E107" s="216" t="s">
        <v>3142</v>
      </c>
      <c r="F107" s="217" t="s">
        <v>3143</v>
      </c>
      <c r="G107" s="218" t="s">
        <v>328</v>
      </c>
      <c r="H107" s="219">
        <v>800</v>
      </c>
      <c r="I107" s="220"/>
      <c r="J107" s="221">
        <f>ROUND(I107*H107,2)</f>
        <v>0</v>
      </c>
      <c r="K107" s="217" t="s">
        <v>302</v>
      </c>
      <c r="L107" s="46"/>
      <c r="M107" s="222" t="s">
        <v>21</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373</v>
      </c>
      <c r="AT107" s="226" t="s">
        <v>298</v>
      </c>
      <c r="AU107" s="226" t="s">
        <v>81</v>
      </c>
      <c r="AY107" s="19" t="s">
        <v>295</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373</v>
      </c>
      <c r="BM107" s="226" t="s">
        <v>743</v>
      </c>
    </row>
    <row r="108" s="2" customFormat="1">
      <c r="A108" s="40"/>
      <c r="B108" s="41"/>
      <c r="C108" s="42"/>
      <c r="D108" s="228" t="s">
        <v>305</v>
      </c>
      <c r="E108" s="42"/>
      <c r="F108" s="229" t="s">
        <v>3144</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305</v>
      </c>
      <c r="AU108" s="19" t="s">
        <v>81</v>
      </c>
    </row>
    <row r="109" s="2" customFormat="1" ht="16.5" customHeight="1">
      <c r="A109" s="40"/>
      <c r="B109" s="41"/>
      <c r="C109" s="215" t="s">
        <v>8</v>
      </c>
      <c r="D109" s="215" t="s">
        <v>298</v>
      </c>
      <c r="E109" s="216" t="s">
        <v>3145</v>
      </c>
      <c r="F109" s="217" t="s">
        <v>3146</v>
      </c>
      <c r="G109" s="218" t="s">
        <v>328</v>
      </c>
      <c r="H109" s="219">
        <v>88</v>
      </c>
      <c r="I109" s="220"/>
      <c r="J109" s="221">
        <f>ROUND(I109*H109,2)</f>
        <v>0</v>
      </c>
      <c r="K109" s="217" t="s">
        <v>302</v>
      </c>
      <c r="L109" s="46"/>
      <c r="M109" s="222" t="s">
        <v>21</v>
      </c>
      <c r="N109" s="223" t="s">
        <v>43</v>
      </c>
      <c r="O109" s="86"/>
      <c r="P109" s="224">
        <f>O109*H109</f>
        <v>0</v>
      </c>
      <c r="Q109" s="224">
        <v>0.00040000000000000002</v>
      </c>
      <c r="R109" s="224">
        <f>Q109*H109</f>
        <v>0.035200000000000002</v>
      </c>
      <c r="S109" s="224">
        <v>0</v>
      </c>
      <c r="T109" s="225">
        <f>S109*H109</f>
        <v>0</v>
      </c>
      <c r="U109" s="40"/>
      <c r="V109" s="40"/>
      <c r="W109" s="40"/>
      <c r="X109" s="40"/>
      <c r="Y109" s="40"/>
      <c r="Z109" s="40"/>
      <c r="AA109" s="40"/>
      <c r="AB109" s="40"/>
      <c r="AC109" s="40"/>
      <c r="AD109" s="40"/>
      <c r="AE109" s="40"/>
      <c r="AR109" s="226" t="s">
        <v>373</v>
      </c>
      <c r="AT109" s="226" t="s">
        <v>298</v>
      </c>
      <c r="AU109" s="226" t="s">
        <v>81</v>
      </c>
      <c r="AY109" s="19" t="s">
        <v>295</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373</v>
      </c>
      <c r="BM109" s="226" t="s">
        <v>1032</v>
      </c>
    </row>
    <row r="110" s="2" customFormat="1">
      <c r="A110" s="40"/>
      <c r="B110" s="41"/>
      <c r="C110" s="42"/>
      <c r="D110" s="228" t="s">
        <v>305</v>
      </c>
      <c r="E110" s="42"/>
      <c r="F110" s="229" t="s">
        <v>3147</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305</v>
      </c>
      <c r="AU110" s="19" t="s">
        <v>81</v>
      </c>
    </row>
    <row r="111" s="2" customFormat="1" ht="21.75" customHeight="1">
      <c r="A111" s="40"/>
      <c r="B111" s="41"/>
      <c r="C111" s="215" t="s">
        <v>373</v>
      </c>
      <c r="D111" s="215" t="s">
        <v>298</v>
      </c>
      <c r="E111" s="216" t="s">
        <v>3148</v>
      </c>
      <c r="F111" s="217" t="s">
        <v>3149</v>
      </c>
      <c r="G111" s="218" t="s">
        <v>328</v>
      </c>
      <c r="H111" s="219">
        <v>773</v>
      </c>
      <c r="I111" s="220"/>
      <c r="J111" s="221">
        <f>ROUND(I111*H111,2)</f>
        <v>0</v>
      </c>
      <c r="K111" s="217" t="s">
        <v>302</v>
      </c>
      <c r="L111" s="46"/>
      <c r="M111" s="222" t="s">
        <v>21</v>
      </c>
      <c r="N111" s="223" t="s">
        <v>43</v>
      </c>
      <c r="O111" s="86"/>
      <c r="P111" s="224">
        <f>O111*H111</f>
        <v>0</v>
      </c>
      <c r="Q111" s="224">
        <v>0.00035</v>
      </c>
      <c r="R111" s="224">
        <f>Q111*H111</f>
        <v>0.27055000000000001</v>
      </c>
      <c r="S111" s="224">
        <v>0</v>
      </c>
      <c r="T111" s="225">
        <f>S111*H111</f>
        <v>0</v>
      </c>
      <c r="U111" s="40"/>
      <c r="V111" s="40"/>
      <c r="W111" s="40"/>
      <c r="X111" s="40"/>
      <c r="Y111" s="40"/>
      <c r="Z111" s="40"/>
      <c r="AA111" s="40"/>
      <c r="AB111" s="40"/>
      <c r="AC111" s="40"/>
      <c r="AD111" s="40"/>
      <c r="AE111" s="40"/>
      <c r="AR111" s="226" t="s">
        <v>373</v>
      </c>
      <c r="AT111" s="226" t="s">
        <v>298</v>
      </c>
      <c r="AU111" s="226" t="s">
        <v>81</v>
      </c>
      <c r="AY111" s="19" t="s">
        <v>295</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373</v>
      </c>
      <c r="BM111" s="226" t="s">
        <v>997</v>
      </c>
    </row>
    <row r="112" s="2" customFormat="1">
      <c r="A112" s="40"/>
      <c r="B112" s="41"/>
      <c r="C112" s="42"/>
      <c r="D112" s="228" t="s">
        <v>305</v>
      </c>
      <c r="E112" s="42"/>
      <c r="F112" s="229" t="s">
        <v>3150</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305</v>
      </c>
      <c r="AU112" s="19" t="s">
        <v>81</v>
      </c>
    </row>
    <row r="113" s="2" customFormat="1" ht="24.15" customHeight="1">
      <c r="A113" s="40"/>
      <c r="B113" s="41"/>
      <c r="C113" s="215" t="s">
        <v>488</v>
      </c>
      <c r="D113" s="215" t="s">
        <v>298</v>
      </c>
      <c r="E113" s="216" t="s">
        <v>3151</v>
      </c>
      <c r="F113" s="217" t="s">
        <v>3152</v>
      </c>
      <c r="G113" s="218" t="s">
        <v>328</v>
      </c>
      <c r="H113" s="219">
        <v>1100</v>
      </c>
      <c r="I113" s="220"/>
      <c r="J113" s="221">
        <f>ROUND(I113*H113,2)</f>
        <v>0</v>
      </c>
      <c r="K113" s="217" t="s">
        <v>302</v>
      </c>
      <c r="L113" s="46"/>
      <c r="M113" s="222" t="s">
        <v>21</v>
      </c>
      <c r="N113" s="223" t="s">
        <v>43</v>
      </c>
      <c r="O113" s="86"/>
      <c r="P113" s="224">
        <f>O113*H113</f>
        <v>0</v>
      </c>
      <c r="Q113" s="224">
        <v>0.0017700000000000001</v>
      </c>
      <c r="R113" s="224">
        <f>Q113*H113</f>
        <v>1.9470000000000001</v>
      </c>
      <c r="S113" s="224">
        <v>0</v>
      </c>
      <c r="T113" s="225">
        <f>S113*H113</f>
        <v>0</v>
      </c>
      <c r="U113" s="40"/>
      <c r="V113" s="40"/>
      <c r="W113" s="40"/>
      <c r="X113" s="40"/>
      <c r="Y113" s="40"/>
      <c r="Z113" s="40"/>
      <c r="AA113" s="40"/>
      <c r="AB113" s="40"/>
      <c r="AC113" s="40"/>
      <c r="AD113" s="40"/>
      <c r="AE113" s="40"/>
      <c r="AR113" s="226" t="s">
        <v>373</v>
      </c>
      <c r="AT113" s="226" t="s">
        <v>298</v>
      </c>
      <c r="AU113" s="226" t="s">
        <v>81</v>
      </c>
      <c r="AY113" s="19" t="s">
        <v>295</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373</v>
      </c>
      <c r="BM113" s="226" t="s">
        <v>1054</v>
      </c>
    </row>
    <row r="114" s="2" customFormat="1">
      <c r="A114" s="40"/>
      <c r="B114" s="41"/>
      <c r="C114" s="42"/>
      <c r="D114" s="228" t="s">
        <v>305</v>
      </c>
      <c r="E114" s="42"/>
      <c r="F114" s="229" t="s">
        <v>3153</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305</v>
      </c>
      <c r="AU114" s="19" t="s">
        <v>81</v>
      </c>
    </row>
    <row r="115" s="2" customFormat="1" ht="24.15" customHeight="1">
      <c r="A115" s="40"/>
      <c r="B115" s="41"/>
      <c r="C115" s="215" t="s">
        <v>500</v>
      </c>
      <c r="D115" s="215" t="s">
        <v>298</v>
      </c>
      <c r="E115" s="216" t="s">
        <v>3154</v>
      </c>
      <c r="F115" s="217" t="s">
        <v>3155</v>
      </c>
      <c r="G115" s="218" t="s">
        <v>328</v>
      </c>
      <c r="H115" s="219">
        <v>239</v>
      </c>
      <c r="I115" s="220"/>
      <c r="J115" s="221">
        <f>ROUND(I115*H115,2)</f>
        <v>0</v>
      </c>
      <c r="K115" s="217" t="s">
        <v>302</v>
      </c>
      <c r="L115" s="46"/>
      <c r="M115" s="222" t="s">
        <v>21</v>
      </c>
      <c r="N115" s="223" t="s">
        <v>43</v>
      </c>
      <c r="O115" s="86"/>
      <c r="P115" s="224">
        <f>O115*H115</f>
        <v>0</v>
      </c>
      <c r="Q115" s="224">
        <v>0.00233</v>
      </c>
      <c r="R115" s="224">
        <f>Q115*H115</f>
        <v>0.55686999999999998</v>
      </c>
      <c r="S115" s="224">
        <v>0</v>
      </c>
      <c r="T115" s="225">
        <f>S115*H115</f>
        <v>0</v>
      </c>
      <c r="U115" s="40"/>
      <c r="V115" s="40"/>
      <c r="W115" s="40"/>
      <c r="X115" s="40"/>
      <c r="Y115" s="40"/>
      <c r="Z115" s="40"/>
      <c r="AA115" s="40"/>
      <c r="AB115" s="40"/>
      <c r="AC115" s="40"/>
      <c r="AD115" s="40"/>
      <c r="AE115" s="40"/>
      <c r="AR115" s="226" t="s">
        <v>373</v>
      </c>
      <c r="AT115" s="226" t="s">
        <v>298</v>
      </c>
      <c r="AU115" s="226" t="s">
        <v>81</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373</v>
      </c>
      <c r="BM115" s="226" t="s">
        <v>1064</v>
      </c>
    </row>
    <row r="116" s="2" customFormat="1">
      <c r="A116" s="40"/>
      <c r="B116" s="41"/>
      <c r="C116" s="42"/>
      <c r="D116" s="228" t="s">
        <v>305</v>
      </c>
      <c r="E116" s="42"/>
      <c r="F116" s="229" t="s">
        <v>3156</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305</v>
      </c>
      <c r="AU116" s="19" t="s">
        <v>81</v>
      </c>
    </row>
    <row r="117" s="2" customFormat="1" ht="16.5" customHeight="1">
      <c r="A117" s="40"/>
      <c r="B117" s="41"/>
      <c r="C117" s="215" t="s">
        <v>506</v>
      </c>
      <c r="D117" s="215" t="s">
        <v>298</v>
      </c>
      <c r="E117" s="216" t="s">
        <v>3157</v>
      </c>
      <c r="F117" s="217" t="s">
        <v>3158</v>
      </c>
      <c r="G117" s="218" t="s">
        <v>459</v>
      </c>
      <c r="H117" s="219">
        <v>307</v>
      </c>
      <c r="I117" s="220"/>
      <c r="J117" s="221">
        <f>ROUND(I117*H117,2)</f>
        <v>0</v>
      </c>
      <c r="K117" s="217" t="s">
        <v>302</v>
      </c>
      <c r="L117" s="46"/>
      <c r="M117" s="222" t="s">
        <v>21</v>
      </c>
      <c r="N117" s="223"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373</v>
      </c>
      <c r="AT117" s="226" t="s">
        <v>298</v>
      </c>
      <c r="AU117" s="226" t="s">
        <v>81</v>
      </c>
      <c r="AY117" s="19" t="s">
        <v>295</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373</v>
      </c>
      <c r="BM117" s="226" t="s">
        <v>1073</v>
      </c>
    </row>
    <row r="118" s="2" customFormat="1">
      <c r="A118" s="40"/>
      <c r="B118" s="41"/>
      <c r="C118" s="42"/>
      <c r="D118" s="228" t="s">
        <v>305</v>
      </c>
      <c r="E118" s="42"/>
      <c r="F118" s="229" t="s">
        <v>3159</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305</v>
      </c>
      <c r="AU118" s="19" t="s">
        <v>81</v>
      </c>
    </row>
    <row r="119" s="2" customFormat="1" ht="16.5" customHeight="1">
      <c r="A119" s="40"/>
      <c r="B119" s="41"/>
      <c r="C119" s="215" t="s">
        <v>511</v>
      </c>
      <c r="D119" s="215" t="s">
        <v>298</v>
      </c>
      <c r="E119" s="216" t="s">
        <v>3160</v>
      </c>
      <c r="F119" s="217" t="s">
        <v>3161</v>
      </c>
      <c r="G119" s="218" t="s">
        <v>459</v>
      </c>
      <c r="H119" s="219">
        <v>331</v>
      </c>
      <c r="I119" s="220"/>
      <c r="J119" s="221">
        <f>ROUND(I119*H119,2)</f>
        <v>0</v>
      </c>
      <c r="K119" s="217" t="s">
        <v>302</v>
      </c>
      <c r="L119" s="46"/>
      <c r="M119" s="222" t="s">
        <v>21</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373</v>
      </c>
      <c r="AT119" s="226" t="s">
        <v>298</v>
      </c>
      <c r="AU119" s="226" t="s">
        <v>81</v>
      </c>
      <c r="AY119" s="19" t="s">
        <v>295</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373</v>
      </c>
      <c r="BM119" s="226" t="s">
        <v>1083</v>
      </c>
    </row>
    <row r="120" s="2" customFormat="1">
      <c r="A120" s="40"/>
      <c r="B120" s="41"/>
      <c r="C120" s="42"/>
      <c r="D120" s="228" t="s">
        <v>305</v>
      </c>
      <c r="E120" s="42"/>
      <c r="F120" s="229" t="s">
        <v>3162</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305</v>
      </c>
      <c r="AU120" s="19" t="s">
        <v>81</v>
      </c>
    </row>
    <row r="121" s="2" customFormat="1" ht="21.75" customHeight="1">
      <c r="A121" s="40"/>
      <c r="B121" s="41"/>
      <c r="C121" s="215" t="s">
        <v>7</v>
      </c>
      <c r="D121" s="215" t="s">
        <v>298</v>
      </c>
      <c r="E121" s="216" t="s">
        <v>3163</v>
      </c>
      <c r="F121" s="217" t="s">
        <v>3164</v>
      </c>
      <c r="G121" s="218" t="s">
        <v>459</v>
      </c>
      <c r="H121" s="219">
        <v>307</v>
      </c>
      <c r="I121" s="220"/>
      <c r="J121" s="221">
        <f>ROUND(I121*H121,2)</f>
        <v>0</v>
      </c>
      <c r="K121" s="217" t="s">
        <v>302</v>
      </c>
      <c r="L121" s="46"/>
      <c r="M121" s="222" t="s">
        <v>21</v>
      </c>
      <c r="N121" s="223"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373</v>
      </c>
      <c r="AT121" s="226" t="s">
        <v>298</v>
      </c>
      <c r="AU121" s="226" t="s">
        <v>81</v>
      </c>
      <c r="AY121" s="19" t="s">
        <v>295</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373</v>
      </c>
      <c r="BM121" s="226" t="s">
        <v>1092</v>
      </c>
    </row>
    <row r="122" s="2" customFormat="1">
      <c r="A122" s="40"/>
      <c r="B122" s="41"/>
      <c r="C122" s="42"/>
      <c r="D122" s="228" t="s">
        <v>305</v>
      </c>
      <c r="E122" s="42"/>
      <c r="F122" s="229" t="s">
        <v>3165</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305</v>
      </c>
      <c r="AU122" s="19" t="s">
        <v>81</v>
      </c>
    </row>
    <row r="123" s="2" customFormat="1" ht="16.5" customHeight="1">
      <c r="A123" s="40"/>
      <c r="B123" s="41"/>
      <c r="C123" s="215" t="s">
        <v>520</v>
      </c>
      <c r="D123" s="215" t="s">
        <v>298</v>
      </c>
      <c r="E123" s="216" t="s">
        <v>3166</v>
      </c>
      <c r="F123" s="217" t="s">
        <v>3167</v>
      </c>
      <c r="G123" s="218" t="s">
        <v>459</v>
      </c>
      <c r="H123" s="219">
        <v>650</v>
      </c>
      <c r="I123" s="220"/>
      <c r="J123" s="221">
        <f>ROUND(I123*H123,2)</f>
        <v>0</v>
      </c>
      <c r="K123" s="217" t="s">
        <v>302</v>
      </c>
      <c r="L123" s="46"/>
      <c r="M123" s="222" t="s">
        <v>21</v>
      </c>
      <c r="N123" s="223" t="s">
        <v>43</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373</v>
      </c>
      <c r="AT123" s="226" t="s">
        <v>298</v>
      </c>
      <c r="AU123" s="226" t="s">
        <v>81</v>
      </c>
      <c r="AY123" s="19" t="s">
        <v>295</v>
      </c>
      <c r="BE123" s="227">
        <f>IF(N123="základní",J123,0)</f>
        <v>0</v>
      </c>
      <c r="BF123" s="227">
        <f>IF(N123="snížená",J123,0)</f>
        <v>0</v>
      </c>
      <c r="BG123" s="227">
        <f>IF(N123="zákl. přenesená",J123,0)</f>
        <v>0</v>
      </c>
      <c r="BH123" s="227">
        <f>IF(N123="sníž. přenesená",J123,0)</f>
        <v>0</v>
      </c>
      <c r="BI123" s="227">
        <f>IF(N123="nulová",J123,0)</f>
        <v>0</v>
      </c>
      <c r="BJ123" s="19" t="s">
        <v>79</v>
      </c>
      <c r="BK123" s="227">
        <f>ROUND(I123*H123,2)</f>
        <v>0</v>
      </c>
      <c r="BL123" s="19" t="s">
        <v>373</v>
      </c>
      <c r="BM123" s="226" t="s">
        <v>1102</v>
      </c>
    </row>
    <row r="124" s="2" customFormat="1">
      <c r="A124" s="40"/>
      <c r="B124" s="41"/>
      <c r="C124" s="42"/>
      <c r="D124" s="228" t="s">
        <v>305</v>
      </c>
      <c r="E124" s="42"/>
      <c r="F124" s="229" t="s">
        <v>3168</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305</v>
      </c>
      <c r="AU124" s="19" t="s">
        <v>81</v>
      </c>
    </row>
    <row r="125" s="2" customFormat="1" ht="24.15" customHeight="1">
      <c r="A125" s="40"/>
      <c r="B125" s="41"/>
      <c r="C125" s="215" t="s">
        <v>525</v>
      </c>
      <c r="D125" s="215" t="s">
        <v>298</v>
      </c>
      <c r="E125" s="216" t="s">
        <v>3169</v>
      </c>
      <c r="F125" s="217" t="s">
        <v>3170</v>
      </c>
      <c r="G125" s="218" t="s">
        <v>459</v>
      </c>
      <c r="H125" s="219">
        <v>2</v>
      </c>
      <c r="I125" s="220"/>
      <c r="J125" s="221">
        <f>ROUND(I125*H125,2)</f>
        <v>0</v>
      </c>
      <c r="K125" s="217" t="s">
        <v>302</v>
      </c>
      <c r="L125" s="46"/>
      <c r="M125" s="222" t="s">
        <v>21</v>
      </c>
      <c r="N125" s="223" t="s">
        <v>43</v>
      </c>
      <c r="O125" s="86"/>
      <c r="P125" s="224">
        <f>O125*H125</f>
        <v>0</v>
      </c>
      <c r="Q125" s="224">
        <v>0.00029</v>
      </c>
      <c r="R125" s="224">
        <f>Q125*H125</f>
        <v>0.00058</v>
      </c>
      <c r="S125" s="224">
        <v>0</v>
      </c>
      <c r="T125" s="225">
        <f>S125*H125</f>
        <v>0</v>
      </c>
      <c r="U125" s="40"/>
      <c r="V125" s="40"/>
      <c r="W125" s="40"/>
      <c r="X125" s="40"/>
      <c r="Y125" s="40"/>
      <c r="Z125" s="40"/>
      <c r="AA125" s="40"/>
      <c r="AB125" s="40"/>
      <c r="AC125" s="40"/>
      <c r="AD125" s="40"/>
      <c r="AE125" s="40"/>
      <c r="AR125" s="226" t="s">
        <v>373</v>
      </c>
      <c r="AT125" s="226" t="s">
        <v>298</v>
      </c>
      <c r="AU125" s="226" t="s">
        <v>81</v>
      </c>
      <c r="AY125" s="19" t="s">
        <v>295</v>
      </c>
      <c r="BE125" s="227">
        <f>IF(N125="základní",J125,0)</f>
        <v>0</v>
      </c>
      <c r="BF125" s="227">
        <f>IF(N125="snížená",J125,0)</f>
        <v>0</v>
      </c>
      <c r="BG125" s="227">
        <f>IF(N125="zákl. přenesená",J125,0)</f>
        <v>0</v>
      </c>
      <c r="BH125" s="227">
        <f>IF(N125="sníž. přenesená",J125,0)</f>
        <v>0</v>
      </c>
      <c r="BI125" s="227">
        <f>IF(N125="nulová",J125,0)</f>
        <v>0</v>
      </c>
      <c r="BJ125" s="19" t="s">
        <v>79</v>
      </c>
      <c r="BK125" s="227">
        <f>ROUND(I125*H125,2)</f>
        <v>0</v>
      </c>
      <c r="BL125" s="19" t="s">
        <v>373</v>
      </c>
      <c r="BM125" s="226" t="s">
        <v>1114</v>
      </c>
    </row>
    <row r="126" s="2" customFormat="1">
      <c r="A126" s="40"/>
      <c r="B126" s="41"/>
      <c r="C126" s="42"/>
      <c r="D126" s="228" t="s">
        <v>305</v>
      </c>
      <c r="E126" s="42"/>
      <c r="F126" s="229" t="s">
        <v>3171</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305</v>
      </c>
      <c r="AU126" s="19" t="s">
        <v>81</v>
      </c>
    </row>
    <row r="127" s="2" customFormat="1" ht="16.5" customHeight="1">
      <c r="A127" s="40"/>
      <c r="B127" s="41"/>
      <c r="C127" s="215" t="s">
        <v>532</v>
      </c>
      <c r="D127" s="215" t="s">
        <v>298</v>
      </c>
      <c r="E127" s="216" t="s">
        <v>3172</v>
      </c>
      <c r="F127" s="217" t="s">
        <v>3173</v>
      </c>
      <c r="G127" s="218" t="s">
        <v>328</v>
      </c>
      <c r="H127" s="219">
        <v>2200</v>
      </c>
      <c r="I127" s="220"/>
      <c r="J127" s="221">
        <f>ROUND(I127*H127,2)</f>
        <v>0</v>
      </c>
      <c r="K127" s="217" t="s">
        <v>302</v>
      </c>
      <c r="L127" s="46"/>
      <c r="M127" s="222" t="s">
        <v>21</v>
      </c>
      <c r="N127" s="223"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373</v>
      </c>
      <c r="AT127" s="226" t="s">
        <v>298</v>
      </c>
      <c r="AU127" s="226" t="s">
        <v>81</v>
      </c>
      <c r="AY127" s="19" t="s">
        <v>295</v>
      </c>
      <c r="BE127" s="227">
        <f>IF(N127="základní",J127,0)</f>
        <v>0</v>
      </c>
      <c r="BF127" s="227">
        <f>IF(N127="snížená",J127,0)</f>
        <v>0</v>
      </c>
      <c r="BG127" s="227">
        <f>IF(N127="zákl. přenesená",J127,0)</f>
        <v>0</v>
      </c>
      <c r="BH127" s="227">
        <f>IF(N127="sníž. přenesená",J127,0)</f>
        <v>0</v>
      </c>
      <c r="BI127" s="227">
        <f>IF(N127="nulová",J127,0)</f>
        <v>0</v>
      </c>
      <c r="BJ127" s="19" t="s">
        <v>79</v>
      </c>
      <c r="BK127" s="227">
        <f>ROUND(I127*H127,2)</f>
        <v>0</v>
      </c>
      <c r="BL127" s="19" t="s">
        <v>373</v>
      </c>
      <c r="BM127" s="226" t="s">
        <v>1124</v>
      </c>
    </row>
    <row r="128" s="2" customFormat="1">
      <c r="A128" s="40"/>
      <c r="B128" s="41"/>
      <c r="C128" s="42"/>
      <c r="D128" s="228" t="s">
        <v>305</v>
      </c>
      <c r="E128" s="42"/>
      <c r="F128" s="229" t="s">
        <v>3174</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305</v>
      </c>
      <c r="AU128" s="19" t="s">
        <v>81</v>
      </c>
    </row>
    <row r="129" s="2" customFormat="1" ht="37.8" customHeight="1">
      <c r="A129" s="40"/>
      <c r="B129" s="41"/>
      <c r="C129" s="215" t="s">
        <v>538</v>
      </c>
      <c r="D129" s="215" t="s">
        <v>298</v>
      </c>
      <c r="E129" s="216" t="s">
        <v>3175</v>
      </c>
      <c r="F129" s="217" t="s">
        <v>3176</v>
      </c>
      <c r="G129" s="218" t="s">
        <v>328</v>
      </c>
      <c r="H129" s="219">
        <v>120</v>
      </c>
      <c r="I129" s="220"/>
      <c r="J129" s="221">
        <f>ROUND(I129*H129,2)</f>
        <v>0</v>
      </c>
      <c r="K129" s="217" t="s">
        <v>523</v>
      </c>
      <c r="L129" s="46"/>
      <c r="M129" s="222" t="s">
        <v>21</v>
      </c>
      <c r="N129" s="223"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373</v>
      </c>
      <c r="AT129" s="226" t="s">
        <v>298</v>
      </c>
      <c r="AU129" s="226" t="s">
        <v>81</v>
      </c>
      <c r="AY129" s="19" t="s">
        <v>295</v>
      </c>
      <c r="BE129" s="227">
        <f>IF(N129="základní",J129,0)</f>
        <v>0</v>
      </c>
      <c r="BF129" s="227">
        <f>IF(N129="snížená",J129,0)</f>
        <v>0</v>
      </c>
      <c r="BG129" s="227">
        <f>IF(N129="zákl. přenesená",J129,0)</f>
        <v>0</v>
      </c>
      <c r="BH129" s="227">
        <f>IF(N129="sníž. přenesená",J129,0)</f>
        <v>0</v>
      </c>
      <c r="BI129" s="227">
        <f>IF(N129="nulová",J129,0)</f>
        <v>0</v>
      </c>
      <c r="BJ129" s="19" t="s">
        <v>79</v>
      </c>
      <c r="BK129" s="227">
        <f>ROUND(I129*H129,2)</f>
        <v>0</v>
      </c>
      <c r="BL129" s="19" t="s">
        <v>373</v>
      </c>
      <c r="BM129" s="226" t="s">
        <v>863</v>
      </c>
    </row>
    <row r="130" s="2" customFormat="1" ht="24.15" customHeight="1">
      <c r="A130" s="40"/>
      <c r="B130" s="41"/>
      <c r="C130" s="215" t="s">
        <v>545</v>
      </c>
      <c r="D130" s="215" t="s">
        <v>298</v>
      </c>
      <c r="E130" s="216" t="s">
        <v>3177</v>
      </c>
      <c r="F130" s="217" t="s">
        <v>3178</v>
      </c>
      <c r="G130" s="218" t="s">
        <v>348</v>
      </c>
      <c r="H130" s="219">
        <v>14.85</v>
      </c>
      <c r="I130" s="220"/>
      <c r="J130" s="221">
        <f>ROUND(I130*H130,2)</f>
        <v>0</v>
      </c>
      <c r="K130" s="217" t="s">
        <v>302</v>
      </c>
      <c r="L130" s="46"/>
      <c r="M130" s="222" t="s">
        <v>21</v>
      </c>
      <c r="N130" s="223" t="s">
        <v>43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373</v>
      </c>
      <c r="AT130" s="226" t="s">
        <v>298</v>
      </c>
      <c r="AU130" s="226" t="s">
        <v>81</v>
      </c>
      <c r="AY130" s="19" t="s">
        <v>295</v>
      </c>
      <c r="BE130" s="227">
        <f>IF(N130="základní",J130,0)</f>
        <v>0</v>
      </c>
      <c r="BF130" s="227">
        <f>IF(N130="snížená",J130,0)</f>
        <v>0</v>
      </c>
      <c r="BG130" s="227">
        <f>IF(N130="zákl. přenesená",J130,0)</f>
        <v>0</v>
      </c>
      <c r="BH130" s="227">
        <f>IF(N130="sníž. přenesená",J130,0)</f>
        <v>0</v>
      </c>
      <c r="BI130" s="227">
        <f>IF(N130="nulová",J130,0)</f>
        <v>0</v>
      </c>
      <c r="BJ130" s="19" t="s">
        <v>79</v>
      </c>
      <c r="BK130" s="227">
        <f>ROUND(I130*H130,2)</f>
        <v>0</v>
      </c>
      <c r="BL130" s="19" t="s">
        <v>373</v>
      </c>
      <c r="BM130" s="226" t="s">
        <v>1144</v>
      </c>
    </row>
    <row r="131" s="2" customFormat="1">
      <c r="A131" s="40"/>
      <c r="B131" s="41"/>
      <c r="C131" s="42"/>
      <c r="D131" s="228" t="s">
        <v>305</v>
      </c>
      <c r="E131" s="42"/>
      <c r="F131" s="229" t="s">
        <v>3179</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305</v>
      </c>
      <c r="AU131" s="19" t="s">
        <v>81</v>
      </c>
    </row>
    <row r="132" s="2" customFormat="1" ht="24.15" customHeight="1">
      <c r="A132" s="40"/>
      <c r="B132" s="41"/>
      <c r="C132" s="215" t="s">
        <v>550</v>
      </c>
      <c r="D132" s="215" t="s">
        <v>298</v>
      </c>
      <c r="E132" s="216" t="s">
        <v>3180</v>
      </c>
      <c r="F132" s="217" t="s">
        <v>3181</v>
      </c>
      <c r="G132" s="218" t="s">
        <v>348</v>
      </c>
      <c r="H132" s="219">
        <v>6</v>
      </c>
      <c r="I132" s="220"/>
      <c r="J132" s="221">
        <f>ROUND(I132*H132,2)</f>
        <v>0</v>
      </c>
      <c r="K132" s="217" t="s">
        <v>302</v>
      </c>
      <c r="L132" s="46"/>
      <c r="M132" s="222" t="s">
        <v>21</v>
      </c>
      <c r="N132" s="223" t="s">
        <v>43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373</v>
      </c>
      <c r="AT132" s="226" t="s">
        <v>298</v>
      </c>
      <c r="AU132" s="226" t="s">
        <v>81</v>
      </c>
      <c r="AY132" s="19" t="s">
        <v>295</v>
      </c>
      <c r="BE132" s="227">
        <f>IF(N132="základní",J132,0)</f>
        <v>0</v>
      </c>
      <c r="BF132" s="227">
        <f>IF(N132="snížená",J132,0)</f>
        <v>0</v>
      </c>
      <c r="BG132" s="227">
        <f>IF(N132="zákl. přenesená",J132,0)</f>
        <v>0</v>
      </c>
      <c r="BH132" s="227">
        <f>IF(N132="sníž. přenesená",J132,0)</f>
        <v>0</v>
      </c>
      <c r="BI132" s="227">
        <f>IF(N132="nulová",J132,0)</f>
        <v>0</v>
      </c>
      <c r="BJ132" s="19" t="s">
        <v>79</v>
      </c>
      <c r="BK132" s="227">
        <f>ROUND(I132*H132,2)</f>
        <v>0</v>
      </c>
      <c r="BL132" s="19" t="s">
        <v>373</v>
      </c>
      <c r="BM132" s="226" t="s">
        <v>1154</v>
      </c>
    </row>
    <row r="133" s="2" customFormat="1">
      <c r="A133" s="40"/>
      <c r="B133" s="41"/>
      <c r="C133" s="42"/>
      <c r="D133" s="228" t="s">
        <v>305</v>
      </c>
      <c r="E133" s="42"/>
      <c r="F133" s="229" t="s">
        <v>3182</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305</v>
      </c>
      <c r="AU133" s="19" t="s">
        <v>81</v>
      </c>
    </row>
    <row r="134" s="12" customFormat="1" ht="22.8" customHeight="1">
      <c r="A134" s="12"/>
      <c r="B134" s="199"/>
      <c r="C134" s="200"/>
      <c r="D134" s="201" t="s">
        <v>71</v>
      </c>
      <c r="E134" s="213" t="s">
        <v>3183</v>
      </c>
      <c r="F134" s="213" t="s">
        <v>3184</v>
      </c>
      <c r="G134" s="200"/>
      <c r="H134" s="200"/>
      <c r="I134" s="203"/>
      <c r="J134" s="214">
        <f>BK134</f>
        <v>0</v>
      </c>
      <c r="K134" s="200"/>
      <c r="L134" s="205"/>
      <c r="M134" s="206"/>
      <c r="N134" s="207"/>
      <c r="O134" s="207"/>
      <c r="P134" s="208">
        <f>SUM(P135:P186)</f>
        <v>0</v>
      </c>
      <c r="Q134" s="207"/>
      <c r="R134" s="208">
        <f>SUM(R135:R186)</f>
        <v>10.574090000000002</v>
      </c>
      <c r="S134" s="207"/>
      <c r="T134" s="209">
        <f>SUM(T135:T186)</f>
        <v>0</v>
      </c>
      <c r="U134" s="12"/>
      <c r="V134" s="12"/>
      <c r="W134" s="12"/>
      <c r="X134" s="12"/>
      <c r="Y134" s="12"/>
      <c r="Z134" s="12"/>
      <c r="AA134" s="12"/>
      <c r="AB134" s="12"/>
      <c r="AC134" s="12"/>
      <c r="AD134" s="12"/>
      <c r="AE134" s="12"/>
      <c r="AR134" s="210" t="s">
        <v>81</v>
      </c>
      <c r="AT134" s="211" t="s">
        <v>71</v>
      </c>
      <c r="AU134" s="211" t="s">
        <v>79</v>
      </c>
      <c r="AY134" s="210" t="s">
        <v>295</v>
      </c>
      <c r="BK134" s="212">
        <f>SUM(BK135:BK186)</f>
        <v>0</v>
      </c>
    </row>
    <row r="135" s="2" customFormat="1" ht="24.15" customHeight="1">
      <c r="A135" s="40"/>
      <c r="B135" s="41"/>
      <c r="C135" s="215" t="s">
        <v>743</v>
      </c>
      <c r="D135" s="215" t="s">
        <v>298</v>
      </c>
      <c r="E135" s="216" t="s">
        <v>3185</v>
      </c>
      <c r="F135" s="217" t="s">
        <v>3186</v>
      </c>
      <c r="G135" s="218" t="s">
        <v>328</v>
      </c>
      <c r="H135" s="219">
        <v>49</v>
      </c>
      <c r="I135" s="220"/>
      <c r="J135" s="221">
        <f>ROUND(I135*H135,2)</f>
        <v>0</v>
      </c>
      <c r="K135" s="217" t="s">
        <v>302</v>
      </c>
      <c r="L135" s="46"/>
      <c r="M135" s="222" t="s">
        <v>21</v>
      </c>
      <c r="N135" s="223" t="s">
        <v>43</v>
      </c>
      <c r="O135" s="86"/>
      <c r="P135" s="224">
        <f>O135*H135</f>
        <v>0</v>
      </c>
      <c r="Q135" s="224">
        <v>0.0024499999999999999</v>
      </c>
      <c r="R135" s="224">
        <f>Q135*H135</f>
        <v>0.12004999999999999</v>
      </c>
      <c r="S135" s="224">
        <v>0</v>
      </c>
      <c r="T135" s="225">
        <f>S135*H135</f>
        <v>0</v>
      </c>
      <c r="U135" s="40"/>
      <c r="V135" s="40"/>
      <c r="W135" s="40"/>
      <c r="X135" s="40"/>
      <c r="Y135" s="40"/>
      <c r="Z135" s="40"/>
      <c r="AA135" s="40"/>
      <c r="AB135" s="40"/>
      <c r="AC135" s="40"/>
      <c r="AD135" s="40"/>
      <c r="AE135" s="40"/>
      <c r="AR135" s="226" t="s">
        <v>373</v>
      </c>
      <c r="AT135" s="226" t="s">
        <v>298</v>
      </c>
      <c r="AU135" s="226" t="s">
        <v>81</v>
      </c>
      <c r="AY135" s="19" t="s">
        <v>295</v>
      </c>
      <c r="BE135" s="227">
        <f>IF(N135="základní",J135,0)</f>
        <v>0</v>
      </c>
      <c r="BF135" s="227">
        <f>IF(N135="snížená",J135,0)</f>
        <v>0</v>
      </c>
      <c r="BG135" s="227">
        <f>IF(N135="zákl. přenesená",J135,0)</f>
        <v>0</v>
      </c>
      <c r="BH135" s="227">
        <f>IF(N135="sníž. přenesená",J135,0)</f>
        <v>0</v>
      </c>
      <c r="BI135" s="227">
        <f>IF(N135="nulová",J135,0)</f>
        <v>0</v>
      </c>
      <c r="BJ135" s="19" t="s">
        <v>79</v>
      </c>
      <c r="BK135" s="227">
        <f>ROUND(I135*H135,2)</f>
        <v>0</v>
      </c>
      <c r="BL135" s="19" t="s">
        <v>373</v>
      </c>
      <c r="BM135" s="226" t="s">
        <v>1168</v>
      </c>
    </row>
    <row r="136" s="2" customFormat="1">
      <c r="A136" s="40"/>
      <c r="B136" s="41"/>
      <c r="C136" s="42"/>
      <c r="D136" s="228" t="s">
        <v>305</v>
      </c>
      <c r="E136" s="42"/>
      <c r="F136" s="229" t="s">
        <v>3187</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305</v>
      </c>
      <c r="AU136" s="19" t="s">
        <v>81</v>
      </c>
    </row>
    <row r="137" s="2" customFormat="1" ht="24.15" customHeight="1">
      <c r="A137" s="40"/>
      <c r="B137" s="41"/>
      <c r="C137" s="215" t="s">
        <v>1028</v>
      </c>
      <c r="D137" s="215" t="s">
        <v>298</v>
      </c>
      <c r="E137" s="216" t="s">
        <v>3188</v>
      </c>
      <c r="F137" s="217" t="s">
        <v>3189</v>
      </c>
      <c r="G137" s="218" t="s">
        <v>328</v>
      </c>
      <c r="H137" s="219">
        <v>3000</v>
      </c>
      <c r="I137" s="220"/>
      <c r="J137" s="221">
        <f>ROUND(I137*H137,2)</f>
        <v>0</v>
      </c>
      <c r="K137" s="217" t="s">
        <v>302</v>
      </c>
      <c r="L137" s="46"/>
      <c r="M137" s="222" t="s">
        <v>21</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373</v>
      </c>
      <c r="AT137" s="226" t="s">
        <v>298</v>
      </c>
      <c r="AU137" s="226" t="s">
        <v>81</v>
      </c>
      <c r="AY137" s="19" t="s">
        <v>295</v>
      </c>
      <c r="BE137" s="227">
        <f>IF(N137="základní",J137,0)</f>
        <v>0</v>
      </c>
      <c r="BF137" s="227">
        <f>IF(N137="snížená",J137,0)</f>
        <v>0</v>
      </c>
      <c r="BG137" s="227">
        <f>IF(N137="zákl. přenesená",J137,0)</f>
        <v>0</v>
      </c>
      <c r="BH137" s="227">
        <f>IF(N137="sníž. přenesená",J137,0)</f>
        <v>0</v>
      </c>
      <c r="BI137" s="227">
        <f>IF(N137="nulová",J137,0)</f>
        <v>0</v>
      </c>
      <c r="BJ137" s="19" t="s">
        <v>79</v>
      </c>
      <c r="BK137" s="227">
        <f>ROUND(I137*H137,2)</f>
        <v>0</v>
      </c>
      <c r="BL137" s="19" t="s">
        <v>373</v>
      </c>
      <c r="BM137" s="226" t="s">
        <v>1178</v>
      </c>
    </row>
    <row r="138" s="2" customFormat="1">
      <c r="A138" s="40"/>
      <c r="B138" s="41"/>
      <c r="C138" s="42"/>
      <c r="D138" s="228" t="s">
        <v>305</v>
      </c>
      <c r="E138" s="42"/>
      <c r="F138" s="229" t="s">
        <v>3190</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305</v>
      </c>
      <c r="AU138" s="19" t="s">
        <v>81</v>
      </c>
    </row>
    <row r="139" s="2" customFormat="1" ht="24.15" customHeight="1">
      <c r="A139" s="40"/>
      <c r="B139" s="41"/>
      <c r="C139" s="215" t="s">
        <v>1032</v>
      </c>
      <c r="D139" s="215" t="s">
        <v>298</v>
      </c>
      <c r="E139" s="216" t="s">
        <v>3191</v>
      </c>
      <c r="F139" s="217" t="s">
        <v>3192</v>
      </c>
      <c r="G139" s="218" t="s">
        <v>328</v>
      </c>
      <c r="H139" s="219">
        <v>2000</v>
      </c>
      <c r="I139" s="220"/>
      <c r="J139" s="221">
        <f>ROUND(I139*H139,2)</f>
        <v>0</v>
      </c>
      <c r="K139" s="217" t="s">
        <v>302</v>
      </c>
      <c r="L139" s="46"/>
      <c r="M139" s="222" t="s">
        <v>21</v>
      </c>
      <c r="N139" s="223"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373</v>
      </c>
      <c r="AT139" s="226" t="s">
        <v>298</v>
      </c>
      <c r="AU139" s="226" t="s">
        <v>81</v>
      </c>
      <c r="AY139" s="19" t="s">
        <v>295</v>
      </c>
      <c r="BE139" s="227">
        <f>IF(N139="základní",J139,0)</f>
        <v>0</v>
      </c>
      <c r="BF139" s="227">
        <f>IF(N139="snížená",J139,0)</f>
        <v>0</v>
      </c>
      <c r="BG139" s="227">
        <f>IF(N139="zákl. přenesená",J139,0)</f>
        <v>0</v>
      </c>
      <c r="BH139" s="227">
        <f>IF(N139="sníž. přenesená",J139,0)</f>
        <v>0</v>
      </c>
      <c r="BI139" s="227">
        <f>IF(N139="nulová",J139,0)</f>
        <v>0</v>
      </c>
      <c r="BJ139" s="19" t="s">
        <v>79</v>
      </c>
      <c r="BK139" s="227">
        <f>ROUND(I139*H139,2)</f>
        <v>0</v>
      </c>
      <c r="BL139" s="19" t="s">
        <v>373</v>
      </c>
      <c r="BM139" s="226" t="s">
        <v>1429</v>
      </c>
    </row>
    <row r="140" s="2" customFormat="1">
      <c r="A140" s="40"/>
      <c r="B140" s="41"/>
      <c r="C140" s="42"/>
      <c r="D140" s="228" t="s">
        <v>305</v>
      </c>
      <c r="E140" s="42"/>
      <c r="F140" s="229" t="s">
        <v>3193</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305</v>
      </c>
      <c r="AU140" s="19" t="s">
        <v>81</v>
      </c>
    </row>
    <row r="141" s="2" customFormat="1" ht="16.5" customHeight="1">
      <c r="A141" s="40"/>
      <c r="B141" s="41"/>
      <c r="C141" s="215" t="s">
        <v>1037</v>
      </c>
      <c r="D141" s="215" t="s">
        <v>298</v>
      </c>
      <c r="E141" s="216" t="s">
        <v>3194</v>
      </c>
      <c r="F141" s="217" t="s">
        <v>3195</v>
      </c>
      <c r="G141" s="218" t="s">
        <v>459</v>
      </c>
      <c r="H141" s="219">
        <v>336</v>
      </c>
      <c r="I141" s="220"/>
      <c r="J141" s="221">
        <f>ROUND(I141*H141,2)</f>
        <v>0</v>
      </c>
      <c r="K141" s="217" t="s">
        <v>302</v>
      </c>
      <c r="L141" s="46"/>
      <c r="M141" s="222" t="s">
        <v>21</v>
      </c>
      <c r="N141" s="223" t="s">
        <v>43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373</v>
      </c>
      <c r="AT141" s="226" t="s">
        <v>298</v>
      </c>
      <c r="AU141" s="226" t="s">
        <v>81</v>
      </c>
      <c r="AY141" s="19" t="s">
        <v>295</v>
      </c>
      <c r="BE141" s="227">
        <f>IF(N141="základní",J141,0)</f>
        <v>0</v>
      </c>
      <c r="BF141" s="227">
        <f>IF(N141="snížená",J141,0)</f>
        <v>0</v>
      </c>
      <c r="BG141" s="227">
        <f>IF(N141="zákl. přenesená",J141,0)</f>
        <v>0</v>
      </c>
      <c r="BH141" s="227">
        <f>IF(N141="sníž. přenesená",J141,0)</f>
        <v>0</v>
      </c>
      <c r="BI141" s="227">
        <f>IF(N141="nulová",J141,0)</f>
        <v>0</v>
      </c>
      <c r="BJ141" s="19" t="s">
        <v>79</v>
      </c>
      <c r="BK141" s="227">
        <f>ROUND(I141*H141,2)</f>
        <v>0</v>
      </c>
      <c r="BL141" s="19" t="s">
        <v>373</v>
      </c>
      <c r="BM141" s="226" t="s">
        <v>1440</v>
      </c>
    </row>
    <row r="142" s="2" customFormat="1">
      <c r="A142" s="40"/>
      <c r="B142" s="41"/>
      <c r="C142" s="42"/>
      <c r="D142" s="228" t="s">
        <v>305</v>
      </c>
      <c r="E142" s="42"/>
      <c r="F142" s="229" t="s">
        <v>3196</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305</v>
      </c>
      <c r="AU142" s="19" t="s">
        <v>81</v>
      </c>
    </row>
    <row r="143" s="2" customFormat="1" ht="24.15" customHeight="1">
      <c r="A143" s="40"/>
      <c r="B143" s="41"/>
      <c r="C143" s="215" t="s">
        <v>997</v>
      </c>
      <c r="D143" s="215" t="s">
        <v>298</v>
      </c>
      <c r="E143" s="216" t="s">
        <v>3197</v>
      </c>
      <c r="F143" s="217" t="s">
        <v>3198</v>
      </c>
      <c r="G143" s="218" t="s">
        <v>459</v>
      </c>
      <c r="H143" s="219">
        <v>55</v>
      </c>
      <c r="I143" s="220"/>
      <c r="J143" s="221">
        <f>ROUND(I143*H143,2)</f>
        <v>0</v>
      </c>
      <c r="K143" s="217" t="s">
        <v>302</v>
      </c>
      <c r="L143" s="46"/>
      <c r="M143" s="222" t="s">
        <v>21</v>
      </c>
      <c r="N143" s="223" t="s">
        <v>43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373</v>
      </c>
      <c r="AT143" s="226" t="s">
        <v>298</v>
      </c>
      <c r="AU143" s="226" t="s">
        <v>81</v>
      </c>
      <c r="AY143" s="19" t="s">
        <v>295</v>
      </c>
      <c r="BE143" s="227">
        <f>IF(N143="základní",J143,0)</f>
        <v>0</v>
      </c>
      <c r="BF143" s="227">
        <f>IF(N143="snížená",J143,0)</f>
        <v>0</v>
      </c>
      <c r="BG143" s="227">
        <f>IF(N143="zákl. přenesená",J143,0)</f>
        <v>0</v>
      </c>
      <c r="BH143" s="227">
        <f>IF(N143="sníž. přenesená",J143,0)</f>
        <v>0</v>
      </c>
      <c r="BI143" s="227">
        <f>IF(N143="nulová",J143,0)</f>
        <v>0</v>
      </c>
      <c r="BJ143" s="19" t="s">
        <v>79</v>
      </c>
      <c r="BK143" s="227">
        <f>ROUND(I143*H143,2)</f>
        <v>0</v>
      </c>
      <c r="BL143" s="19" t="s">
        <v>373</v>
      </c>
      <c r="BM143" s="226" t="s">
        <v>1448</v>
      </c>
    </row>
    <row r="144" s="2" customFormat="1">
      <c r="A144" s="40"/>
      <c r="B144" s="41"/>
      <c r="C144" s="42"/>
      <c r="D144" s="228" t="s">
        <v>305</v>
      </c>
      <c r="E144" s="42"/>
      <c r="F144" s="229" t="s">
        <v>3199</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305</v>
      </c>
      <c r="AU144" s="19" t="s">
        <v>81</v>
      </c>
    </row>
    <row r="145" s="2" customFormat="1" ht="21.75" customHeight="1">
      <c r="A145" s="40"/>
      <c r="B145" s="41"/>
      <c r="C145" s="215" t="s">
        <v>1049</v>
      </c>
      <c r="D145" s="215" t="s">
        <v>298</v>
      </c>
      <c r="E145" s="216" t="s">
        <v>3200</v>
      </c>
      <c r="F145" s="217" t="s">
        <v>3201</v>
      </c>
      <c r="G145" s="218" t="s">
        <v>459</v>
      </c>
      <c r="H145" s="219">
        <v>14</v>
      </c>
      <c r="I145" s="220"/>
      <c r="J145" s="221">
        <f>ROUND(I145*H145,2)</f>
        <v>0</v>
      </c>
      <c r="K145" s="217" t="s">
        <v>302</v>
      </c>
      <c r="L145" s="46"/>
      <c r="M145" s="222" t="s">
        <v>21</v>
      </c>
      <c r="N145" s="223" t="s">
        <v>43</v>
      </c>
      <c r="O145" s="86"/>
      <c r="P145" s="224">
        <f>O145*H145</f>
        <v>0</v>
      </c>
      <c r="Q145" s="224">
        <v>0.00155</v>
      </c>
      <c r="R145" s="224">
        <f>Q145*H145</f>
        <v>0.021700000000000001</v>
      </c>
      <c r="S145" s="224">
        <v>0</v>
      </c>
      <c r="T145" s="225">
        <f>S145*H145</f>
        <v>0</v>
      </c>
      <c r="U145" s="40"/>
      <c r="V145" s="40"/>
      <c r="W145" s="40"/>
      <c r="X145" s="40"/>
      <c r="Y145" s="40"/>
      <c r="Z145" s="40"/>
      <c r="AA145" s="40"/>
      <c r="AB145" s="40"/>
      <c r="AC145" s="40"/>
      <c r="AD145" s="40"/>
      <c r="AE145" s="40"/>
      <c r="AR145" s="226" t="s">
        <v>373</v>
      </c>
      <c r="AT145" s="226" t="s">
        <v>298</v>
      </c>
      <c r="AU145" s="226" t="s">
        <v>81</v>
      </c>
      <c r="AY145" s="19" t="s">
        <v>295</v>
      </c>
      <c r="BE145" s="227">
        <f>IF(N145="základní",J145,0)</f>
        <v>0</v>
      </c>
      <c r="BF145" s="227">
        <f>IF(N145="snížená",J145,0)</f>
        <v>0</v>
      </c>
      <c r="BG145" s="227">
        <f>IF(N145="zákl. přenesená",J145,0)</f>
        <v>0</v>
      </c>
      <c r="BH145" s="227">
        <f>IF(N145="sníž. přenesená",J145,0)</f>
        <v>0</v>
      </c>
      <c r="BI145" s="227">
        <f>IF(N145="nulová",J145,0)</f>
        <v>0</v>
      </c>
      <c r="BJ145" s="19" t="s">
        <v>79</v>
      </c>
      <c r="BK145" s="227">
        <f>ROUND(I145*H145,2)</f>
        <v>0</v>
      </c>
      <c r="BL145" s="19" t="s">
        <v>373</v>
      </c>
      <c r="BM145" s="226" t="s">
        <v>1459</v>
      </c>
    </row>
    <row r="146" s="2" customFormat="1">
      <c r="A146" s="40"/>
      <c r="B146" s="41"/>
      <c r="C146" s="42"/>
      <c r="D146" s="228" t="s">
        <v>305</v>
      </c>
      <c r="E146" s="42"/>
      <c r="F146" s="229" t="s">
        <v>3202</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305</v>
      </c>
      <c r="AU146" s="19" t="s">
        <v>81</v>
      </c>
    </row>
    <row r="147" s="2" customFormat="1" ht="21.75" customHeight="1">
      <c r="A147" s="40"/>
      <c r="B147" s="41"/>
      <c r="C147" s="215" t="s">
        <v>1054</v>
      </c>
      <c r="D147" s="215" t="s">
        <v>298</v>
      </c>
      <c r="E147" s="216" t="s">
        <v>3203</v>
      </c>
      <c r="F147" s="217" t="s">
        <v>3204</v>
      </c>
      <c r="G147" s="218" t="s">
        <v>459</v>
      </c>
      <c r="H147" s="219">
        <v>28</v>
      </c>
      <c r="I147" s="220"/>
      <c r="J147" s="221">
        <f>ROUND(I147*H147,2)</f>
        <v>0</v>
      </c>
      <c r="K147" s="217" t="s">
        <v>302</v>
      </c>
      <c r="L147" s="46"/>
      <c r="M147" s="222" t="s">
        <v>21</v>
      </c>
      <c r="N147" s="223" t="s">
        <v>43</v>
      </c>
      <c r="O147" s="86"/>
      <c r="P147" s="224">
        <f>O147*H147</f>
        <v>0</v>
      </c>
      <c r="Q147" s="224">
        <v>0.00098999999999999999</v>
      </c>
      <c r="R147" s="224">
        <f>Q147*H147</f>
        <v>0.027720000000000002</v>
      </c>
      <c r="S147" s="224">
        <v>0</v>
      </c>
      <c r="T147" s="225">
        <f>S147*H147</f>
        <v>0</v>
      </c>
      <c r="U147" s="40"/>
      <c r="V147" s="40"/>
      <c r="W147" s="40"/>
      <c r="X147" s="40"/>
      <c r="Y147" s="40"/>
      <c r="Z147" s="40"/>
      <c r="AA147" s="40"/>
      <c r="AB147" s="40"/>
      <c r="AC147" s="40"/>
      <c r="AD147" s="40"/>
      <c r="AE147" s="40"/>
      <c r="AR147" s="226" t="s">
        <v>373</v>
      </c>
      <c r="AT147" s="226" t="s">
        <v>298</v>
      </c>
      <c r="AU147" s="226" t="s">
        <v>81</v>
      </c>
      <c r="AY147" s="19" t="s">
        <v>295</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373</v>
      </c>
      <c r="BM147" s="226" t="s">
        <v>1465</v>
      </c>
    </row>
    <row r="148" s="2" customFormat="1">
      <c r="A148" s="40"/>
      <c r="B148" s="41"/>
      <c r="C148" s="42"/>
      <c r="D148" s="228" t="s">
        <v>305</v>
      </c>
      <c r="E148" s="42"/>
      <c r="F148" s="229" t="s">
        <v>3205</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305</v>
      </c>
      <c r="AU148" s="19" t="s">
        <v>81</v>
      </c>
    </row>
    <row r="149" s="2" customFormat="1" ht="21.75" customHeight="1">
      <c r="A149" s="40"/>
      <c r="B149" s="41"/>
      <c r="C149" s="215" t="s">
        <v>1060</v>
      </c>
      <c r="D149" s="215" t="s">
        <v>298</v>
      </c>
      <c r="E149" s="216" t="s">
        <v>3206</v>
      </c>
      <c r="F149" s="217" t="s">
        <v>3207</v>
      </c>
      <c r="G149" s="218" t="s">
        <v>459</v>
      </c>
      <c r="H149" s="219">
        <v>13</v>
      </c>
      <c r="I149" s="220"/>
      <c r="J149" s="221">
        <f>ROUND(I149*H149,2)</f>
        <v>0</v>
      </c>
      <c r="K149" s="217" t="s">
        <v>302</v>
      </c>
      <c r="L149" s="46"/>
      <c r="M149" s="222" t="s">
        <v>21</v>
      </c>
      <c r="N149" s="223" t="s">
        <v>43</v>
      </c>
      <c r="O149" s="86"/>
      <c r="P149" s="224">
        <f>O149*H149</f>
        <v>0</v>
      </c>
      <c r="Q149" s="224">
        <v>0.0016800000000000001</v>
      </c>
      <c r="R149" s="224">
        <f>Q149*H149</f>
        <v>0.021840000000000002</v>
      </c>
      <c r="S149" s="224">
        <v>0</v>
      </c>
      <c r="T149" s="225">
        <f>S149*H149</f>
        <v>0</v>
      </c>
      <c r="U149" s="40"/>
      <c r="V149" s="40"/>
      <c r="W149" s="40"/>
      <c r="X149" s="40"/>
      <c r="Y149" s="40"/>
      <c r="Z149" s="40"/>
      <c r="AA149" s="40"/>
      <c r="AB149" s="40"/>
      <c r="AC149" s="40"/>
      <c r="AD149" s="40"/>
      <c r="AE149" s="40"/>
      <c r="AR149" s="226" t="s">
        <v>373</v>
      </c>
      <c r="AT149" s="226" t="s">
        <v>298</v>
      </c>
      <c r="AU149" s="226" t="s">
        <v>81</v>
      </c>
      <c r="AY149" s="19" t="s">
        <v>295</v>
      </c>
      <c r="BE149" s="227">
        <f>IF(N149="základní",J149,0)</f>
        <v>0</v>
      </c>
      <c r="BF149" s="227">
        <f>IF(N149="snížená",J149,0)</f>
        <v>0</v>
      </c>
      <c r="BG149" s="227">
        <f>IF(N149="zákl. přenesená",J149,0)</f>
        <v>0</v>
      </c>
      <c r="BH149" s="227">
        <f>IF(N149="sníž. přenesená",J149,0)</f>
        <v>0</v>
      </c>
      <c r="BI149" s="227">
        <f>IF(N149="nulová",J149,0)</f>
        <v>0</v>
      </c>
      <c r="BJ149" s="19" t="s">
        <v>79</v>
      </c>
      <c r="BK149" s="227">
        <f>ROUND(I149*H149,2)</f>
        <v>0</v>
      </c>
      <c r="BL149" s="19" t="s">
        <v>373</v>
      </c>
      <c r="BM149" s="226" t="s">
        <v>1472</v>
      </c>
    </row>
    <row r="150" s="2" customFormat="1">
      <c r="A150" s="40"/>
      <c r="B150" s="41"/>
      <c r="C150" s="42"/>
      <c r="D150" s="228" t="s">
        <v>305</v>
      </c>
      <c r="E150" s="42"/>
      <c r="F150" s="229" t="s">
        <v>3208</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305</v>
      </c>
      <c r="AU150" s="19" t="s">
        <v>81</v>
      </c>
    </row>
    <row r="151" s="2" customFormat="1" ht="24.15" customHeight="1">
      <c r="A151" s="40"/>
      <c r="B151" s="41"/>
      <c r="C151" s="215" t="s">
        <v>1064</v>
      </c>
      <c r="D151" s="215" t="s">
        <v>298</v>
      </c>
      <c r="E151" s="216" t="s">
        <v>3209</v>
      </c>
      <c r="F151" s="217" t="s">
        <v>3210</v>
      </c>
      <c r="G151" s="218" t="s">
        <v>459</v>
      </c>
      <c r="H151" s="219">
        <v>84</v>
      </c>
      <c r="I151" s="220"/>
      <c r="J151" s="221">
        <f>ROUND(I151*H151,2)</f>
        <v>0</v>
      </c>
      <c r="K151" s="217" t="s">
        <v>302</v>
      </c>
      <c r="L151" s="46"/>
      <c r="M151" s="222" t="s">
        <v>21</v>
      </c>
      <c r="N151" s="223" t="s">
        <v>43</v>
      </c>
      <c r="O151" s="86"/>
      <c r="P151" s="224">
        <f>O151*H151</f>
        <v>0</v>
      </c>
      <c r="Q151" s="224">
        <v>0.0020600000000000002</v>
      </c>
      <c r="R151" s="224">
        <f>Q151*H151</f>
        <v>0.17304000000000003</v>
      </c>
      <c r="S151" s="224">
        <v>0</v>
      </c>
      <c r="T151" s="225">
        <f>S151*H151</f>
        <v>0</v>
      </c>
      <c r="U151" s="40"/>
      <c r="V151" s="40"/>
      <c r="W151" s="40"/>
      <c r="X151" s="40"/>
      <c r="Y151" s="40"/>
      <c r="Z151" s="40"/>
      <c r="AA151" s="40"/>
      <c r="AB151" s="40"/>
      <c r="AC151" s="40"/>
      <c r="AD151" s="40"/>
      <c r="AE151" s="40"/>
      <c r="AR151" s="226" t="s">
        <v>373</v>
      </c>
      <c r="AT151" s="226" t="s">
        <v>298</v>
      </c>
      <c r="AU151" s="226" t="s">
        <v>81</v>
      </c>
      <c r="AY151" s="19" t="s">
        <v>295</v>
      </c>
      <c r="BE151" s="227">
        <f>IF(N151="základní",J151,0)</f>
        <v>0</v>
      </c>
      <c r="BF151" s="227">
        <f>IF(N151="snížená",J151,0)</f>
        <v>0</v>
      </c>
      <c r="BG151" s="227">
        <f>IF(N151="zákl. přenesená",J151,0)</f>
        <v>0</v>
      </c>
      <c r="BH151" s="227">
        <f>IF(N151="sníž. přenesená",J151,0)</f>
        <v>0</v>
      </c>
      <c r="BI151" s="227">
        <f>IF(N151="nulová",J151,0)</f>
        <v>0</v>
      </c>
      <c r="BJ151" s="19" t="s">
        <v>79</v>
      </c>
      <c r="BK151" s="227">
        <f>ROUND(I151*H151,2)</f>
        <v>0</v>
      </c>
      <c r="BL151" s="19" t="s">
        <v>373</v>
      </c>
      <c r="BM151" s="226" t="s">
        <v>1478</v>
      </c>
    </row>
    <row r="152" s="2" customFormat="1">
      <c r="A152" s="40"/>
      <c r="B152" s="41"/>
      <c r="C152" s="42"/>
      <c r="D152" s="228" t="s">
        <v>305</v>
      </c>
      <c r="E152" s="42"/>
      <c r="F152" s="229" t="s">
        <v>3211</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305</v>
      </c>
      <c r="AU152" s="19" t="s">
        <v>81</v>
      </c>
    </row>
    <row r="153" s="2" customFormat="1" ht="24.15" customHeight="1">
      <c r="A153" s="40"/>
      <c r="B153" s="41"/>
      <c r="C153" s="215" t="s">
        <v>1069</v>
      </c>
      <c r="D153" s="215" t="s">
        <v>298</v>
      </c>
      <c r="E153" s="216" t="s">
        <v>3212</v>
      </c>
      <c r="F153" s="217" t="s">
        <v>3213</v>
      </c>
      <c r="G153" s="218" t="s">
        <v>328</v>
      </c>
      <c r="H153" s="219">
        <v>1818</v>
      </c>
      <c r="I153" s="220"/>
      <c r="J153" s="221">
        <f>ROUND(I153*H153,2)</f>
        <v>0</v>
      </c>
      <c r="K153" s="217" t="s">
        <v>302</v>
      </c>
      <c r="L153" s="46"/>
      <c r="M153" s="222" t="s">
        <v>21</v>
      </c>
      <c r="N153" s="223" t="s">
        <v>43</v>
      </c>
      <c r="O153" s="86"/>
      <c r="P153" s="224">
        <f>O153*H153</f>
        <v>0</v>
      </c>
      <c r="Q153" s="224">
        <v>0.00072999999999999996</v>
      </c>
      <c r="R153" s="224">
        <f>Q153*H153</f>
        <v>1.32714</v>
      </c>
      <c r="S153" s="224">
        <v>0</v>
      </c>
      <c r="T153" s="225">
        <f>S153*H153</f>
        <v>0</v>
      </c>
      <c r="U153" s="40"/>
      <c r="V153" s="40"/>
      <c r="W153" s="40"/>
      <c r="X153" s="40"/>
      <c r="Y153" s="40"/>
      <c r="Z153" s="40"/>
      <c r="AA153" s="40"/>
      <c r="AB153" s="40"/>
      <c r="AC153" s="40"/>
      <c r="AD153" s="40"/>
      <c r="AE153" s="40"/>
      <c r="AR153" s="226" t="s">
        <v>373</v>
      </c>
      <c r="AT153" s="226" t="s">
        <v>298</v>
      </c>
      <c r="AU153" s="226" t="s">
        <v>81</v>
      </c>
      <c r="AY153" s="19" t="s">
        <v>295</v>
      </c>
      <c r="BE153" s="227">
        <f>IF(N153="základní",J153,0)</f>
        <v>0</v>
      </c>
      <c r="BF153" s="227">
        <f>IF(N153="snížená",J153,0)</f>
        <v>0</v>
      </c>
      <c r="BG153" s="227">
        <f>IF(N153="zákl. přenesená",J153,0)</f>
        <v>0</v>
      </c>
      <c r="BH153" s="227">
        <f>IF(N153="sníž. přenesená",J153,0)</f>
        <v>0</v>
      </c>
      <c r="BI153" s="227">
        <f>IF(N153="nulová",J153,0)</f>
        <v>0</v>
      </c>
      <c r="BJ153" s="19" t="s">
        <v>79</v>
      </c>
      <c r="BK153" s="227">
        <f>ROUND(I153*H153,2)</f>
        <v>0</v>
      </c>
      <c r="BL153" s="19" t="s">
        <v>373</v>
      </c>
      <c r="BM153" s="226" t="s">
        <v>1486</v>
      </c>
    </row>
    <row r="154" s="2" customFormat="1">
      <c r="A154" s="40"/>
      <c r="B154" s="41"/>
      <c r="C154" s="42"/>
      <c r="D154" s="228" t="s">
        <v>305</v>
      </c>
      <c r="E154" s="42"/>
      <c r="F154" s="229" t="s">
        <v>3214</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305</v>
      </c>
      <c r="AU154" s="19" t="s">
        <v>81</v>
      </c>
    </row>
    <row r="155" s="2" customFormat="1" ht="24.15" customHeight="1">
      <c r="A155" s="40"/>
      <c r="B155" s="41"/>
      <c r="C155" s="215" t="s">
        <v>1073</v>
      </c>
      <c r="D155" s="215" t="s">
        <v>298</v>
      </c>
      <c r="E155" s="216" t="s">
        <v>3215</v>
      </c>
      <c r="F155" s="217" t="s">
        <v>3216</v>
      </c>
      <c r="G155" s="218" t="s">
        <v>328</v>
      </c>
      <c r="H155" s="219">
        <v>1217</v>
      </c>
      <c r="I155" s="220"/>
      <c r="J155" s="221">
        <f>ROUND(I155*H155,2)</f>
        <v>0</v>
      </c>
      <c r="K155" s="217" t="s">
        <v>302</v>
      </c>
      <c r="L155" s="46"/>
      <c r="M155" s="222" t="s">
        <v>21</v>
      </c>
      <c r="N155" s="223" t="s">
        <v>43</v>
      </c>
      <c r="O155" s="86"/>
      <c r="P155" s="224">
        <f>O155*H155</f>
        <v>0</v>
      </c>
      <c r="Q155" s="224">
        <v>0.00097999999999999997</v>
      </c>
      <c r="R155" s="224">
        <f>Q155*H155</f>
        <v>1.1926600000000001</v>
      </c>
      <c r="S155" s="224">
        <v>0</v>
      </c>
      <c r="T155" s="225">
        <f>S155*H155</f>
        <v>0</v>
      </c>
      <c r="U155" s="40"/>
      <c r="V155" s="40"/>
      <c r="W155" s="40"/>
      <c r="X155" s="40"/>
      <c r="Y155" s="40"/>
      <c r="Z155" s="40"/>
      <c r="AA155" s="40"/>
      <c r="AB155" s="40"/>
      <c r="AC155" s="40"/>
      <c r="AD155" s="40"/>
      <c r="AE155" s="40"/>
      <c r="AR155" s="226" t="s">
        <v>373</v>
      </c>
      <c r="AT155" s="226" t="s">
        <v>298</v>
      </c>
      <c r="AU155" s="226" t="s">
        <v>81</v>
      </c>
      <c r="AY155" s="19" t="s">
        <v>295</v>
      </c>
      <c r="BE155" s="227">
        <f>IF(N155="základní",J155,0)</f>
        <v>0</v>
      </c>
      <c r="BF155" s="227">
        <f>IF(N155="snížená",J155,0)</f>
        <v>0</v>
      </c>
      <c r="BG155" s="227">
        <f>IF(N155="zákl. přenesená",J155,0)</f>
        <v>0</v>
      </c>
      <c r="BH155" s="227">
        <f>IF(N155="sníž. přenesená",J155,0)</f>
        <v>0</v>
      </c>
      <c r="BI155" s="227">
        <f>IF(N155="nulová",J155,0)</f>
        <v>0</v>
      </c>
      <c r="BJ155" s="19" t="s">
        <v>79</v>
      </c>
      <c r="BK155" s="227">
        <f>ROUND(I155*H155,2)</f>
        <v>0</v>
      </c>
      <c r="BL155" s="19" t="s">
        <v>373</v>
      </c>
      <c r="BM155" s="226" t="s">
        <v>1491</v>
      </c>
    </row>
    <row r="156" s="2" customFormat="1">
      <c r="A156" s="40"/>
      <c r="B156" s="41"/>
      <c r="C156" s="42"/>
      <c r="D156" s="228" t="s">
        <v>305</v>
      </c>
      <c r="E156" s="42"/>
      <c r="F156" s="229" t="s">
        <v>3217</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305</v>
      </c>
      <c r="AU156" s="19" t="s">
        <v>81</v>
      </c>
    </row>
    <row r="157" s="2" customFormat="1" ht="24.15" customHeight="1">
      <c r="A157" s="40"/>
      <c r="B157" s="41"/>
      <c r="C157" s="215" t="s">
        <v>1077</v>
      </c>
      <c r="D157" s="215" t="s">
        <v>298</v>
      </c>
      <c r="E157" s="216" t="s">
        <v>3218</v>
      </c>
      <c r="F157" s="217" t="s">
        <v>3219</v>
      </c>
      <c r="G157" s="218" t="s">
        <v>328</v>
      </c>
      <c r="H157" s="219">
        <v>738</v>
      </c>
      <c r="I157" s="220"/>
      <c r="J157" s="221">
        <f>ROUND(I157*H157,2)</f>
        <v>0</v>
      </c>
      <c r="K157" s="217" t="s">
        <v>302</v>
      </c>
      <c r="L157" s="46"/>
      <c r="M157" s="222" t="s">
        <v>21</v>
      </c>
      <c r="N157" s="223" t="s">
        <v>43</v>
      </c>
      <c r="O157" s="86"/>
      <c r="P157" s="224">
        <f>O157*H157</f>
        <v>0</v>
      </c>
      <c r="Q157" s="224">
        <v>0.0012999999999999999</v>
      </c>
      <c r="R157" s="224">
        <f>Q157*H157</f>
        <v>0.95939999999999992</v>
      </c>
      <c r="S157" s="224">
        <v>0</v>
      </c>
      <c r="T157" s="225">
        <f>S157*H157</f>
        <v>0</v>
      </c>
      <c r="U157" s="40"/>
      <c r="V157" s="40"/>
      <c r="W157" s="40"/>
      <c r="X157" s="40"/>
      <c r="Y157" s="40"/>
      <c r="Z157" s="40"/>
      <c r="AA157" s="40"/>
      <c r="AB157" s="40"/>
      <c r="AC157" s="40"/>
      <c r="AD157" s="40"/>
      <c r="AE157" s="40"/>
      <c r="AR157" s="226" t="s">
        <v>373</v>
      </c>
      <c r="AT157" s="226" t="s">
        <v>298</v>
      </c>
      <c r="AU157" s="226" t="s">
        <v>81</v>
      </c>
      <c r="AY157" s="19" t="s">
        <v>295</v>
      </c>
      <c r="BE157" s="227">
        <f>IF(N157="základní",J157,0)</f>
        <v>0</v>
      </c>
      <c r="BF157" s="227">
        <f>IF(N157="snížená",J157,0)</f>
        <v>0</v>
      </c>
      <c r="BG157" s="227">
        <f>IF(N157="zákl. přenesená",J157,0)</f>
        <v>0</v>
      </c>
      <c r="BH157" s="227">
        <f>IF(N157="sníž. přenesená",J157,0)</f>
        <v>0</v>
      </c>
      <c r="BI157" s="227">
        <f>IF(N157="nulová",J157,0)</f>
        <v>0</v>
      </c>
      <c r="BJ157" s="19" t="s">
        <v>79</v>
      </c>
      <c r="BK157" s="227">
        <f>ROUND(I157*H157,2)</f>
        <v>0</v>
      </c>
      <c r="BL157" s="19" t="s">
        <v>373</v>
      </c>
      <c r="BM157" s="226" t="s">
        <v>1499</v>
      </c>
    </row>
    <row r="158" s="2" customFormat="1">
      <c r="A158" s="40"/>
      <c r="B158" s="41"/>
      <c r="C158" s="42"/>
      <c r="D158" s="228" t="s">
        <v>305</v>
      </c>
      <c r="E158" s="42"/>
      <c r="F158" s="229" t="s">
        <v>3220</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305</v>
      </c>
      <c r="AU158" s="19" t="s">
        <v>81</v>
      </c>
    </row>
    <row r="159" s="2" customFormat="1" ht="24.15" customHeight="1">
      <c r="A159" s="40"/>
      <c r="B159" s="41"/>
      <c r="C159" s="215" t="s">
        <v>1083</v>
      </c>
      <c r="D159" s="215" t="s">
        <v>298</v>
      </c>
      <c r="E159" s="216" t="s">
        <v>3221</v>
      </c>
      <c r="F159" s="217" t="s">
        <v>3222</v>
      </c>
      <c r="G159" s="218" t="s">
        <v>328</v>
      </c>
      <c r="H159" s="219">
        <v>420</v>
      </c>
      <c r="I159" s="220"/>
      <c r="J159" s="221">
        <f>ROUND(I159*H159,2)</f>
        <v>0</v>
      </c>
      <c r="K159" s="217" t="s">
        <v>302</v>
      </c>
      <c r="L159" s="46"/>
      <c r="M159" s="222" t="s">
        <v>21</v>
      </c>
      <c r="N159" s="223" t="s">
        <v>43</v>
      </c>
      <c r="O159" s="86"/>
      <c r="P159" s="224">
        <f>O159*H159</f>
        <v>0</v>
      </c>
      <c r="Q159" s="224">
        <v>0.00263</v>
      </c>
      <c r="R159" s="224">
        <f>Q159*H159</f>
        <v>1.1046</v>
      </c>
      <c r="S159" s="224">
        <v>0</v>
      </c>
      <c r="T159" s="225">
        <f>S159*H159</f>
        <v>0</v>
      </c>
      <c r="U159" s="40"/>
      <c r="V159" s="40"/>
      <c r="W159" s="40"/>
      <c r="X159" s="40"/>
      <c r="Y159" s="40"/>
      <c r="Z159" s="40"/>
      <c r="AA159" s="40"/>
      <c r="AB159" s="40"/>
      <c r="AC159" s="40"/>
      <c r="AD159" s="40"/>
      <c r="AE159" s="40"/>
      <c r="AR159" s="226" t="s">
        <v>373</v>
      </c>
      <c r="AT159" s="226" t="s">
        <v>298</v>
      </c>
      <c r="AU159" s="226" t="s">
        <v>81</v>
      </c>
      <c r="AY159" s="19" t="s">
        <v>295</v>
      </c>
      <c r="BE159" s="227">
        <f>IF(N159="základní",J159,0)</f>
        <v>0</v>
      </c>
      <c r="BF159" s="227">
        <f>IF(N159="snížená",J159,0)</f>
        <v>0</v>
      </c>
      <c r="BG159" s="227">
        <f>IF(N159="zákl. přenesená",J159,0)</f>
        <v>0</v>
      </c>
      <c r="BH159" s="227">
        <f>IF(N159="sníž. přenesená",J159,0)</f>
        <v>0</v>
      </c>
      <c r="BI159" s="227">
        <f>IF(N159="nulová",J159,0)</f>
        <v>0</v>
      </c>
      <c r="BJ159" s="19" t="s">
        <v>79</v>
      </c>
      <c r="BK159" s="227">
        <f>ROUND(I159*H159,2)</f>
        <v>0</v>
      </c>
      <c r="BL159" s="19" t="s">
        <v>373</v>
      </c>
      <c r="BM159" s="226" t="s">
        <v>1506</v>
      </c>
    </row>
    <row r="160" s="2" customFormat="1">
      <c r="A160" s="40"/>
      <c r="B160" s="41"/>
      <c r="C160" s="42"/>
      <c r="D160" s="228" t="s">
        <v>305</v>
      </c>
      <c r="E160" s="42"/>
      <c r="F160" s="229" t="s">
        <v>3223</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305</v>
      </c>
      <c r="AU160" s="19" t="s">
        <v>81</v>
      </c>
    </row>
    <row r="161" s="2" customFormat="1" ht="24.15" customHeight="1">
      <c r="A161" s="40"/>
      <c r="B161" s="41"/>
      <c r="C161" s="215" t="s">
        <v>1087</v>
      </c>
      <c r="D161" s="215" t="s">
        <v>298</v>
      </c>
      <c r="E161" s="216" t="s">
        <v>3224</v>
      </c>
      <c r="F161" s="217" t="s">
        <v>3225</v>
      </c>
      <c r="G161" s="218" t="s">
        <v>328</v>
      </c>
      <c r="H161" s="219">
        <v>874</v>
      </c>
      <c r="I161" s="220"/>
      <c r="J161" s="221">
        <f>ROUND(I161*H161,2)</f>
        <v>0</v>
      </c>
      <c r="K161" s="217" t="s">
        <v>302</v>
      </c>
      <c r="L161" s="46"/>
      <c r="M161" s="222" t="s">
        <v>21</v>
      </c>
      <c r="N161" s="223" t="s">
        <v>43</v>
      </c>
      <c r="O161" s="86"/>
      <c r="P161" s="224">
        <f>O161*H161</f>
        <v>0</v>
      </c>
      <c r="Q161" s="224">
        <v>0.00364</v>
      </c>
      <c r="R161" s="224">
        <f>Q161*H161</f>
        <v>3.1813600000000002</v>
      </c>
      <c r="S161" s="224">
        <v>0</v>
      </c>
      <c r="T161" s="225">
        <f>S161*H161</f>
        <v>0</v>
      </c>
      <c r="U161" s="40"/>
      <c r="V161" s="40"/>
      <c r="W161" s="40"/>
      <c r="X161" s="40"/>
      <c r="Y161" s="40"/>
      <c r="Z161" s="40"/>
      <c r="AA161" s="40"/>
      <c r="AB161" s="40"/>
      <c r="AC161" s="40"/>
      <c r="AD161" s="40"/>
      <c r="AE161" s="40"/>
      <c r="AR161" s="226" t="s">
        <v>373</v>
      </c>
      <c r="AT161" s="226" t="s">
        <v>298</v>
      </c>
      <c r="AU161" s="226" t="s">
        <v>81</v>
      </c>
      <c r="AY161" s="19" t="s">
        <v>295</v>
      </c>
      <c r="BE161" s="227">
        <f>IF(N161="základní",J161,0)</f>
        <v>0</v>
      </c>
      <c r="BF161" s="227">
        <f>IF(N161="snížená",J161,0)</f>
        <v>0</v>
      </c>
      <c r="BG161" s="227">
        <f>IF(N161="zákl. přenesená",J161,0)</f>
        <v>0</v>
      </c>
      <c r="BH161" s="227">
        <f>IF(N161="sníž. přenesená",J161,0)</f>
        <v>0</v>
      </c>
      <c r="BI161" s="227">
        <f>IF(N161="nulová",J161,0)</f>
        <v>0</v>
      </c>
      <c r="BJ161" s="19" t="s">
        <v>79</v>
      </c>
      <c r="BK161" s="227">
        <f>ROUND(I161*H161,2)</f>
        <v>0</v>
      </c>
      <c r="BL161" s="19" t="s">
        <v>373</v>
      </c>
      <c r="BM161" s="226" t="s">
        <v>1516</v>
      </c>
    </row>
    <row r="162" s="2" customFormat="1">
      <c r="A162" s="40"/>
      <c r="B162" s="41"/>
      <c r="C162" s="42"/>
      <c r="D162" s="228" t="s">
        <v>305</v>
      </c>
      <c r="E162" s="42"/>
      <c r="F162" s="229" t="s">
        <v>3226</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305</v>
      </c>
      <c r="AU162" s="19" t="s">
        <v>81</v>
      </c>
    </row>
    <row r="163" s="2" customFormat="1" ht="24.15" customHeight="1">
      <c r="A163" s="40"/>
      <c r="B163" s="41"/>
      <c r="C163" s="215" t="s">
        <v>1092</v>
      </c>
      <c r="D163" s="215" t="s">
        <v>298</v>
      </c>
      <c r="E163" s="216" t="s">
        <v>3227</v>
      </c>
      <c r="F163" s="217" t="s">
        <v>3228</v>
      </c>
      <c r="G163" s="218" t="s">
        <v>328</v>
      </c>
      <c r="H163" s="219">
        <v>1818</v>
      </c>
      <c r="I163" s="220"/>
      <c r="J163" s="221">
        <f>ROUND(I163*H163,2)</f>
        <v>0</v>
      </c>
      <c r="K163" s="217" t="s">
        <v>302</v>
      </c>
      <c r="L163" s="46"/>
      <c r="M163" s="222" t="s">
        <v>21</v>
      </c>
      <c r="N163" s="223" t="s">
        <v>43</v>
      </c>
      <c r="O163" s="86"/>
      <c r="P163" s="224">
        <f>O163*H163</f>
        <v>0</v>
      </c>
      <c r="Q163" s="224">
        <v>0.00020000000000000001</v>
      </c>
      <c r="R163" s="224">
        <f>Q163*H163</f>
        <v>0.36360000000000003</v>
      </c>
      <c r="S163" s="224">
        <v>0</v>
      </c>
      <c r="T163" s="225">
        <f>S163*H163</f>
        <v>0</v>
      </c>
      <c r="U163" s="40"/>
      <c r="V163" s="40"/>
      <c r="W163" s="40"/>
      <c r="X163" s="40"/>
      <c r="Y163" s="40"/>
      <c r="Z163" s="40"/>
      <c r="AA163" s="40"/>
      <c r="AB163" s="40"/>
      <c r="AC163" s="40"/>
      <c r="AD163" s="40"/>
      <c r="AE163" s="40"/>
      <c r="AR163" s="226" t="s">
        <v>373</v>
      </c>
      <c r="AT163" s="226" t="s">
        <v>298</v>
      </c>
      <c r="AU163" s="226" t="s">
        <v>81</v>
      </c>
      <c r="AY163" s="19" t="s">
        <v>295</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373</v>
      </c>
      <c r="BM163" s="226" t="s">
        <v>1535</v>
      </c>
    </row>
    <row r="164" s="2" customFormat="1">
      <c r="A164" s="40"/>
      <c r="B164" s="41"/>
      <c r="C164" s="42"/>
      <c r="D164" s="228" t="s">
        <v>305</v>
      </c>
      <c r="E164" s="42"/>
      <c r="F164" s="229" t="s">
        <v>3229</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305</v>
      </c>
      <c r="AU164" s="19" t="s">
        <v>81</v>
      </c>
    </row>
    <row r="165" s="2" customFormat="1" ht="33" customHeight="1">
      <c r="A165" s="40"/>
      <c r="B165" s="41"/>
      <c r="C165" s="215" t="s">
        <v>1098</v>
      </c>
      <c r="D165" s="215" t="s">
        <v>298</v>
      </c>
      <c r="E165" s="216" t="s">
        <v>3230</v>
      </c>
      <c r="F165" s="217" t="s">
        <v>3231</v>
      </c>
      <c r="G165" s="218" t="s">
        <v>328</v>
      </c>
      <c r="H165" s="219">
        <v>3300</v>
      </c>
      <c r="I165" s="220"/>
      <c r="J165" s="221">
        <f>ROUND(I165*H165,2)</f>
        <v>0</v>
      </c>
      <c r="K165" s="217" t="s">
        <v>302</v>
      </c>
      <c r="L165" s="46"/>
      <c r="M165" s="222" t="s">
        <v>21</v>
      </c>
      <c r="N165" s="223" t="s">
        <v>43</v>
      </c>
      <c r="O165" s="86"/>
      <c r="P165" s="224">
        <f>O165*H165</f>
        <v>0</v>
      </c>
      <c r="Q165" s="224">
        <v>0.00027</v>
      </c>
      <c r="R165" s="224">
        <f>Q165*H165</f>
        <v>0.89100000000000001</v>
      </c>
      <c r="S165" s="224">
        <v>0</v>
      </c>
      <c r="T165" s="225">
        <f>S165*H165</f>
        <v>0</v>
      </c>
      <c r="U165" s="40"/>
      <c r="V165" s="40"/>
      <c r="W165" s="40"/>
      <c r="X165" s="40"/>
      <c r="Y165" s="40"/>
      <c r="Z165" s="40"/>
      <c r="AA165" s="40"/>
      <c r="AB165" s="40"/>
      <c r="AC165" s="40"/>
      <c r="AD165" s="40"/>
      <c r="AE165" s="40"/>
      <c r="AR165" s="226" t="s">
        <v>373</v>
      </c>
      <c r="AT165" s="226" t="s">
        <v>298</v>
      </c>
      <c r="AU165" s="226" t="s">
        <v>81</v>
      </c>
      <c r="AY165" s="19" t="s">
        <v>295</v>
      </c>
      <c r="BE165" s="227">
        <f>IF(N165="základní",J165,0)</f>
        <v>0</v>
      </c>
      <c r="BF165" s="227">
        <f>IF(N165="snížená",J165,0)</f>
        <v>0</v>
      </c>
      <c r="BG165" s="227">
        <f>IF(N165="zákl. přenesená",J165,0)</f>
        <v>0</v>
      </c>
      <c r="BH165" s="227">
        <f>IF(N165="sníž. přenesená",J165,0)</f>
        <v>0</v>
      </c>
      <c r="BI165" s="227">
        <f>IF(N165="nulová",J165,0)</f>
        <v>0</v>
      </c>
      <c r="BJ165" s="19" t="s">
        <v>79</v>
      </c>
      <c r="BK165" s="227">
        <f>ROUND(I165*H165,2)</f>
        <v>0</v>
      </c>
      <c r="BL165" s="19" t="s">
        <v>373</v>
      </c>
      <c r="BM165" s="226" t="s">
        <v>1545</v>
      </c>
    </row>
    <row r="166" s="2" customFormat="1">
      <c r="A166" s="40"/>
      <c r="B166" s="41"/>
      <c r="C166" s="42"/>
      <c r="D166" s="228" t="s">
        <v>305</v>
      </c>
      <c r="E166" s="42"/>
      <c r="F166" s="229" t="s">
        <v>3232</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305</v>
      </c>
      <c r="AU166" s="19" t="s">
        <v>81</v>
      </c>
    </row>
    <row r="167" s="2" customFormat="1" ht="16.5" customHeight="1">
      <c r="A167" s="40"/>
      <c r="B167" s="41"/>
      <c r="C167" s="215" t="s">
        <v>1102</v>
      </c>
      <c r="D167" s="215" t="s">
        <v>298</v>
      </c>
      <c r="E167" s="216" t="s">
        <v>3233</v>
      </c>
      <c r="F167" s="217" t="s">
        <v>3234</v>
      </c>
      <c r="G167" s="218" t="s">
        <v>328</v>
      </c>
      <c r="H167" s="219">
        <v>5000</v>
      </c>
      <c r="I167" s="220"/>
      <c r="J167" s="221">
        <f>ROUND(I167*H167,2)</f>
        <v>0</v>
      </c>
      <c r="K167" s="217" t="s">
        <v>302</v>
      </c>
      <c r="L167" s="46"/>
      <c r="M167" s="222" t="s">
        <v>21</v>
      </c>
      <c r="N167" s="223" t="s">
        <v>43</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373</v>
      </c>
      <c r="AT167" s="226" t="s">
        <v>298</v>
      </c>
      <c r="AU167" s="226" t="s">
        <v>81</v>
      </c>
      <c r="AY167" s="19" t="s">
        <v>295</v>
      </c>
      <c r="BE167" s="227">
        <f>IF(N167="základní",J167,0)</f>
        <v>0</v>
      </c>
      <c r="BF167" s="227">
        <f>IF(N167="snížená",J167,0)</f>
        <v>0</v>
      </c>
      <c r="BG167" s="227">
        <f>IF(N167="zákl. přenesená",J167,0)</f>
        <v>0</v>
      </c>
      <c r="BH167" s="227">
        <f>IF(N167="sníž. přenesená",J167,0)</f>
        <v>0</v>
      </c>
      <c r="BI167" s="227">
        <f>IF(N167="nulová",J167,0)</f>
        <v>0</v>
      </c>
      <c r="BJ167" s="19" t="s">
        <v>79</v>
      </c>
      <c r="BK167" s="227">
        <f>ROUND(I167*H167,2)</f>
        <v>0</v>
      </c>
      <c r="BL167" s="19" t="s">
        <v>373</v>
      </c>
      <c r="BM167" s="226" t="s">
        <v>1552</v>
      </c>
    </row>
    <row r="168" s="2" customFormat="1">
      <c r="A168" s="40"/>
      <c r="B168" s="41"/>
      <c r="C168" s="42"/>
      <c r="D168" s="228" t="s">
        <v>305</v>
      </c>
      <c r="E168" s="42"/>
      <c r="F168" s="229" t="s">
        <v>3235</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305</v>
      </c>
      <c r="AU168" s="19" t="s">
        <v>81</v>
      </c>
    </row>
    <row r="169" s="2" customFormat="1" ht="16.5" customHeight="1">
      <c r="A169" s="40"/>
      <c r="B169" s="41"/>
      <c r="C169" s="215" t="s">
        <v>1109</v>
      </c>
      <c r="D169" s="215" t="s">
        <v>298</v>
      </c>
      <c r="E169" s="216" t="s">
        <v>3236</v>
      </c>
      <c r="F169" s="217" t="s">
        <v>3237</v>
      </c>
      <c r="G169" s="218" t="s">
        <v>328</v>
      </c>
      <c r="H169" s="219">
        <v>24</v>
      </c>
      <c r="I169" s="220"/>
      <c r="J169" s="221">
        <f>ROUND(I169*H169,2)</f>
        <v>0</v>
      </c>
      <c r="K169" s="217" t="s">
        <v>302</v>
      </c>
      <c r="L169" s="46"/>
      <c r="M169" s="222" t="s">
        <v>21</v>
      </c>
      <c r="N169" s="223" t="s">
        <v>43</v>
      </c>
      <c r="O169" s="86"/>
      <c r="P169" s="224">
        <f>O169*H169</f>
        <v>0</v>
      </c>
      <c r="Q169" s="224">
        <v>0.00025999999999999998</v>
      </c>
      <c r="R169" s="224">
        <f>Q169*H169</f>
        <v>0.006239999999999999</v>
      </c>
      <c r="S169" s="224">
        <v>0</v>
      </c>
      <c r="T169" s="225">
        <f>S169*H169</f>
        <v>0</v>
      </c>
      <c r="U169" s="40"/>
      <c r="V169" s="40"/>
      <c r="W169" s="40"/>
      <c r="X169" s="40"/>
      <c r="Y169" s="40"/>
      <c r="Z169" s="40"/>
      <c r="AA169" s="40"/>
      <c r="AB169" s="40"/>
      <c r="AC169" s="40"/>
      <c r="AD169" s="40"/>
      <c r="AE169" s="40"/>
      <c r="AR169" s="226" t="s">
        <v>373</v>
      </c>
      <c r="AT169" s="226" t="s">
        <v>298</v>
      </c>
      <c r="AU169" s="226" t="s">
        <v>81</v>
      </c>
      <c r="AY169" s="19" t="s">
        <v>295</v>
      </c>
      <c r="BE169" s="227">
        <f>IF(N169="základní",J169,0)</f>
        <v>0</v>
      </c>
      <c r="BF169" s="227">
        <f>IF(N169="snížená",J169,0)</f>
        <v>0</v>
      </c>
      <c r="BG169" s="227">
        <f>IF(N169="zákl. přenesená",J169,0)</f>
        <v>0</v>
      </c>
      <c r="BH169" s="227">
        <f>IF(N169="sníž. přenesená",J169,0)</f>
        <v>0</v>
      </c>
      <c r="BI169" s="227">
        <f>IF(N169="nulová",J169,0)</f>
        <v>0</v>
      </c>
      <c r="BJ169" s="19" t="s">
        <v>79</v>
      </c>
      <c r="BK169" s="227">
        <f>ROUND(I169*H169,2)</f>
        <v>0</v>
      </c>
      <c r="BL169" s="19" t="s">
        <v>373</v>
      </c>
      <c r="BM169" s="226" t="s">
        <v>1556</v>
      </c>
    </row>
    <row r="170" s="2" customFormat="1">
      <c r="A170" s="40"/>
      <c r="B170" s="41"/>
      <c r="C170" s="42"/>
      <c r="D170" s="228" t="s">
        <v>305</v>
      </c>
      <c r="E170" s="42"/>
      <c r="F170" s="229" t="s">
        <v>3238</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305</v>
      </c>
      <c r="AU170" s="19" t="s">
        <v>81</v>
      </c>
    </row>
    <row r="171" s="2" customFormat="1" ht="16.5" customHeight="1">
      <c r="A171" s="40"/>
      <c r="B171" s="41"/>
      <c r="C171" s="215" t="s">
        <v>1114</v>
      </c>
      <c r="D171" s="215" t="s">
        <v>298</v>
      </c>
      <c r="E171" s="216" t="s">
        <v>3239</v>
      </c>
      <c r="F171" s="217" t="s">
        <v>3240</v>
      </c>
      <c r="G171" s="218" t="s">
        <v>328</v>
      </c>
      <c r="H171" s="219">
        <v>48</v>
      </c>
      <c r="I171" s="220"/>
      <c r="J171" s="221">
        <f>ROUND(I171*H171,2)</f>
        <v>0</v>
      </c>
      <c r="K171" s="217" t="s">
        <v>302</v>
      </c>
      <c r="L171" s="46"/>
      <c r="M171" s="222" t="s">
        <v>21</v>
      </c>
      <c r="N171" s="223" t="s">
        <v>43</v>
      </c>
      <c r="O171" s="86"/>
      <c r="P171" s="224">
        <f>O171*H171</f>
        <v>0</v>
      </c>
      <c r="Q171" s="224">
        <v>0.00029999999999999997</v>
      </c>
      <c r="R171" s="224">
        <f>Q171*H171</f>
        <v>0.0144</v>
      </c>
      <c r="S171" s="224">
        <v>0</v>
      </c>
      <c r="T171" s="225">
        <f>S171*H171</f>
        <v>0</v>
      </c>
      <c r="U171" s="40"/>
      <c r="V171" s="40"/>
      <c r="W171" s="40"/>
      <c r="X171" s="40"/>
      <c r="Y171" s="40"/>
      <c r="Z171" s="40"/>
      <c r="AA171" s="40"/>
      <c r="AB171" s="40"/>
      <c r="AC171" s="40"/>
      <c r="AD171" s="40"/>
      <c r="AE171" s="40"/>
      <c r="AR171" s="226" t="s">
        <v>373</v>
      </c>
      <c r="AT171" s="226" t="s">
        <v>298</v>
      </c>
      <c r="AU171" s="226" t="s">
        <v>81</v>
      </c>
      <c r="AY171" s="19" t="s">
        <v>295</v>
      </c>
      <c r="BE171" s="227">
        <f>IF(N171="základní",J171,0)</f>
        <v>0</v>
      </c>
      <c r="BF171" s="227">
        <f>IF(N171="snížená",J171,0)</f>
        <v>0</v>
      </c>
      <c r="BG171" s="227">
        <f>IF(N171="zákl. přenesená",J171,0)</f>
        <v>0</v>
      </c>
      <c r="BH171" s="227">
        <f>IF(N171="sníž. přenesená",J171,0)</f>
        <v>0</v>
      </c>
      <c r="BI171" s="227">
        <f>IF(N171="nulová",J171,0)</f>
        <v>0</v>
      </c>
      <c r="BJ171" s="19" t="s">
        <v>79</v>
      </c>
      <c r="BK171" s="227">
        <f>ROUND(I171*H171,2)</f>
        <v>0</v>
      </c>
      <c r="BL171" s="19" t="s">
        <v>373</v>
      </c>
      <c r="BM171" s="226" t="s">
        <v>1566</v>
      </c>
    </row>
    <row r="172" s="2" customFormat="1">
      <c r="A172" s="40"/>
      <c r="B172" s="41"/>
      <c r="C172" s="42"/>
      <c r="D172" s="228" t="s">
        <v>305</v>
      </c>
      <c r="E172" s="42"/>
      <c r="F172" s="229" t="s">
        <v>3241</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305</v>
      </c>
      <c r="AU172" s="19" t="s">
        <v>81</v>
      </c>
    </row>
    <row r="173" s="2" customFormat="1" ht="21.75" customHeight="1">
      <c r="A173" s="40"/>
      <c r="B173" s="41"/>
      <c r="C173" s="215" t="s">
        <v>1119</v>
      </c>
      <c r="D173" s="215" t="s">
        <v>298</v>
      </c>
      <c r="E173" s="216" t="s">
        <v>3242</v>
      </c>
      <c r="F173" s="217" t="s">
        <v>3243</v>
      </c>
      <c r="G173" s="218" t="s">
        <v>459</v>
      </c>
      <c r="H173" s="219">
        <v>336</v>
      </c>
      <c r="I173" s="220"/>
      <c r="J173" s="221">
        <f>ROUND(I173*H173,2)</f>
        <v>0</v>
      </c>
      <c r="K173" s="217" t="s">
        <v>302</v>
      </c>
      <c r="L173" s="46"/>
      <c r="M173" s="222" t="s">
        <v>21</v>
      </c>
      <c r="N173" s="223" t="s">
        <v>43</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373</v>
      </c>
      <c r="AT173" s="226" t="s">
        <v>298</v>
      </c>
      <c r="AU173" s="226" t="s">
        <v>81</v>
      </c>
      <c r="AY173" s="19" t="s">
        <v>295</v>
      </c>
      <c r="BE173" s="227">
        <f>IF(N173="základní",J173,0)</f>
        <v>0</v>
      </c>
      <c r="BF173" s="227">
        <f>IF(N173="snížená",J173,0)</f>
        <v>0</v>
      </c>
      <c r="BG173" s="227">
        <f>IF(N173="zákl. přenesená",J173,0)</f>
        <v>0</v>
      </c>
      <c r="BH173" s="227">
        <f>IF(N173="sníž. přenesená",J173,0)</f>
        <v>0</v>
      </c>
      <c r="BI173" s="227">
        <f>IF(N173="nulová",J173,0)</f>
        <v>0</v>
      </c>
      <c r="BJ173" s="19" t="s">
        <v>79</v>
      </c>
      <c r="BK173" s="227">
        <f>ROUND(I173*H173,2)</f>
        <v>0</v>
      </c>
      <c r="BL173" s="19" t="s">
        <v>373</v>
      </c>
      <c r="BM173" s="226" t="s">
        <v>1573</v>
      </c>
    </row>
    <row r="174" s="2" customFormat="1">
      <c r="A174" s="40"/>
      <c r="B174" s="41"/>
      <c r="C174" s="42"/>
      <c r="D174" s="228" t="s">
        <v>305</v>
      </c>
      <c r="E174" s="42"/>
      <c r="F174" s="229" t="s">
        <v>3244</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305</v>
      </c>
      <c r="AU174" s="19" t="s">
        <v>81</v>
      </c>
    </row>
    <row r="175" s="2" customFormat="1" ht="16.5" customHeight="1">
      <c r="A175" s="40"/>
      <c r="B175" s="41"/>
      <c r="C175" s="215" t="s">
        <v>1124</v>
      </c>
      <c r="D175" s="215" t="s">
        <v>298</v>
      </c>
      <c r="E175" s="216" t="s">
        <v>3245</v>
      </c>
      <c r="F175" s="217" t="s">
        <v>3246</v>
      </c>
      <c r="G175" s="218" t="s">
        <v>459</v>
      </c>
      <c r="H175" s="219">
        <v>6</v>
      </c>
      <c r="I175" s="220"/>
      <c r="J175" s="221">
        <f>ROUND(I175*H175,2)</f>
        <v>0</v>
      </c>
      <c r="K175" s="217" t="s">
        <v>302</v>
      </c>
      <c r="L175" s="46"/>
      <c r="M175" s="222" t="s">
        <v>21</v>
      </c>
      <c r="N175" s="223" t="s">
        <v>43</v>
      </c>
      <c r="O175" s="86"/>
      <c r="P175" s="224">
        <f>O175*H175</f>
        <v>0</v>
      </c>
      <c r="Q175" s="224">
        <v>0.00089999999999999998</v>
      </c>
      <c r="R175" s="224">
        <f>Q175*H175</f>
        <v>0.0054000000000000003</v>
      </c>
      <c r="S175" s="224">
        <v>0</v>
      </c>
      <c r="T175" s="225">
        <f>S175*H175</f>
        <v>0</v>
      </c>
      <c r="U175" s="40"/>
      <c r="V175" s="40"/>
      <c r="W175" s="40"/>
      <c r="X175" s="40"/>
      <c r="Y175" s="40"/>
      <c r="Z175" s="40"/>
      <c r="AA175" s="40"/>
      <c r="AB175" s="40"/>
      <c r="AC175" s="40"/>
      <c r="AD175" s="40"/>
      <c r="AE175" s="40"/>
      <c r="AR175" s="226" t="s">
        <v>373</v>
      </c>
      <c r="AT175" s="226" t="s">
        <v>298</v>
      </c>
      <c r="AU175" s="226" t="s">
        <v>81</v>
      </c>
      <c r="AY175" s="19" t="s">
        <v>295</v>
      </c>
      <c r="BE175" s="227">
        <f>IF(N175="základní",J175,0)</f>
        <v>0</v>
      </c>
      <c r="BF175" s="227">
        <f>IF(N175="snížená",J175,0)</f>
        <v>0</v>
      </c>
      <c r="BG175" s="227">
        <f>IF(N175="zákl. přenesená",J175,0)</f>
        <v>0</v>
      </c>
      <c r="BH175" s="227">
        <f>IF(N175="sníž. přenesená",J175,0)</f>
        <v>0</v>
      </c>
      <c r="BI175" s="227">
        <f>IF(N175="nulová",J175,0)</f>
        <v>0</v>
      </c>
      <c r="BJ175" s="19" t="s">
        <v>79</v>
      </c>
      <c r="BK175" s="227">
        <f>ROUND(I175*H175,2)</f>
        <v>0</v>
      </c>
      <c r="BL175" s="19" t="s">
        <v>373</v>
      </c>
      <c r="BM175" s="226" t="s">
        <v>1578</v>
      </c>
    </row>
    <row r="176" s="2" customFormat="1">
      <c r="A176" s="40"/>
      <c r="B176" s="41"/>
      <c r="C176" s="42"/>
      <c r="D176" s="228" t="s">
        <v>305</v>
      </c>
      <c r="E176" s="42"/>
      <c r="F176" s="229" t="s">
        <v>3247</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305</v>
      </c>
      <c r="AU176" s="19" t="s">
        <v>81</v>
      </c>
    </row>
    <row r="177" s="2" customFormat="1" ht="16.5" customHeight="1">
      <c r="A177" s="40"/>
      <c r="B177" s="41"/>
      <c r="C177" s="215" t="s">
        <v>1129</v>
      </c>
      <c r="D177" s="215" t="s">
        <v>298</v>
      </c>
      <c r="E177" s="216" t="s">
        <v>3248</v>
      </c>
      <c r="F177" s="217" t="s">
        <v>3249</v>
      </c>
      <c r="G177" s="218" t="s">
        <v>459</v>
      </c>
      <c r="H177" s="219">
        <v>336</v>
      </c>
      <c r="I177" s="220"/>
      <c r="J177" s="221">
        <f>ROUND(I177*H177,2)</f>
        <v>0</v>
      </c>
      <c r="K177" s="217" t="s">
        <v>302</v>
      </c>
      <c r="L177" s="46"/>
      <c r="M177" s="222" t="s">
        <v>21</v>
      </c>
      <c r="N177" s="223" t="s">
        <v>43</v>
      </c>
      <c r="O177" s="86"/>
      <c r="P177" s="224">
        <f>O177*H177</f>
        <v>0</v>
      </c>
      <c r="Q177" s="224">
        <v>0.00056999999999999998</v>
      </c>
      <c r="R177" s="224">
        <f>Q177*H177</f>
        <v>0.19152</v>
      </c>
      <c r="S177" s="224">
        <v>0</v>
      </c>
      <c r="T177" s="225">
        <f>S177*H177</f>
        <v>0</v>
      </c>
      <c r="U177" s="40"/>
      <c r="V177" s="40"/>
      <c r="W177" s="40"/>
      <c r="X177" s="40"/>
      <c r="Y177" s="40"/>
      <c r="Z177" s="40"/>
      <c r="AA177" s="40"/>
      <c r="AB177" s="40"/>
      <c r="AC177" s="40"/>
      <c r="AD177" s="40"/>
      <c r="AE177" s="40"/>
      <c r="AR177" s="226" t="s">
        <v>373</v>
      </c>
      <c r="AT177" s="226" t="s">
        <v>298</v>
      </c>
      <c r="AU177" s="226" t="s">
        <v>81</v>
      </c>
      <c r="AY177" s="19" t="s">
        <v>295</v>
      </c>
      <c r="BE177" s="227">
        <f>IF(N177="základní",J177,0)</f>
        <v>0</v>
      </c>
      <c r="BF177" s="227">
        <f>IF(N177="snížená",J177,0)</f>
        <v>0</v>
      </c>
      <c r="BG177" s="227">
        <f>IF(N177="zákl. přenesená",J177,0)</f>
        <v>0</v>
      </c>
      <c r="BH177" s="227">
        <f>IF(N177="sníž. přenesená",J177,0)</f>
        <v>0</v>
      </c>
      <c r="BI177" s="227">
        <f>IF(N177="nulová",J177,0)</f>
        <v>0</v>
      </c>
      <c r="BJ177" s="19" t="s">
        <v>79</v>
      </c>
      <c r="BK177" s="227">
        <f>ROUND(I177*H177,2)</f>
        <v>0</v>
      </c>
      <c r="BL177" s="19" t="s">
        <v>373</v>
      </c>
      <c r="BM177" s="226" t="s">
        <v>1587</v>
      </c>
    </row>
    <row r="178" s="2" customFormat="1">
      <c r="A178" s="40"/>
      <c r="B178" s="41"/>
      <c r="C178" s="42"/>
      <c r="D178" s="228" t="s">
        <v>305</v>
      </c>
      <c r="E178" s="42"/>
      <c r="F178" s="229" t="s">
        <v>3250</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305</v>
      </c>
      <c r="AU178" s="19" t="s">
        <v>81</v>
      </c>
    </row>
    <row r="179" s="2" customFormat="1" ht="24.15" customHeight="1">
      <c r="A179" s="40"/>
      <c r="B179" s="41"/>
      <c r="C179" s="215" t="s">
        <v>863</v>
      </c>
      <c r="D179" s="215" t="s">
        <v>298</v>
      </c>
      <c r="E179" s="216" t="s">
        <v>3251</v>
      </c>
      <c r="F179" s="217" t="s">
        <v>3252</v>
      </c>
      <c r="G179" s="218" t="s">
        <v>328</v>
      </c>
      <c r="H179" s="219">
        <v>5118</v>
      </c>
      <c r="I179" s="220"/>
      <c r="J179" s="221">
        <f>ROUND(I179*H179,2)</f>
        <v>0</v>
      </c>
      <c r="K179" s="217" t="s">
        <v>302</v>
      </c>
      <c r="L179" s="46"/>
      <c r="M179" s="222" t="s">
        <v>21</v>
      </c>
      <c r="N179" s="223" t="s">
        <v>43</v>
      </c>
      <c r="O179" s="86"/>
      <c r="P179" s="224">
        <f>O179*H179</f>
        <v>0</v>
      </c>
      <c r="Q179" s="224">
        <v>0.00018000000000000001</v>
      </c>
      <c r="R179" s="224">
        <f>Q179*H179</f>
        <v>0.92124000000000006</v>
      </c>
      <c r="S179" s="224">
        <v>0</v>
      </c>
      <c r="T179" s="225">
        <f>S179*H179</f>
        <v>0</v>
      </c>
      <c r="U179" s="40"/>
      <c r="V179" s="40"/>
      <c r="W179" s="40"/>
      <c r="X179" s="40"/>
      <c r="Y179" s="40"/>
      <c r="Z179" s="40"/>
      <c r="AA179" s="40"/>
      <c r="AB179" s="40"/>
      <c r="AC179" s="40"/>
      <c r="AD179" s="40"/>
      <c r="AE179" s="40"/>
      <c r="AR179" s="226" t="s">
        <v>373</v>
      </c>
      <c r="AT179" s="226" t="s">
        <v>298</v>
      </c>
      <c r="AU179" s="226" t="s">
        <v>81</v>
      </c>
      <c r="AY179" s="19" t="s">
        <v>295</v>
      </c>
      <c r="BE179" s="227">
        <f>IF(N179="základní",J179,0)</f>
        <v>0</v>
      </c>
      <c r="BF179" s="227">
        <f>IF(N179="snížená",J179,0)</f>
        <v>0</v>
      </c>
      <c r="BG179" s="227">
        <f>IF(N179="zákl. přenesená",J179,0)</f>
        <v>0</v>
      </c>
      <c r="BH179" s="227">
        <f>IF(N179="sníž. přenesená",J179,0)</f>
        <v>0</v>
      </c>
      <c r="BI179" s="227">
        <f>IF(N179="nulová",J179,0)</f>
        <v>0</v>
      </c>
      <c r="BJ179" s="19" t="s">
        <v>79</v>
      </c>
      <c r="BK179" s="227">
        <f>ROUND(I179*H179,2)</f>
        <v>0</v>
      </c>
      <c r="BL179" s="19" t="s">
        <v>373</v>
      </c>
      <c r="BM179" s="226" t="s">
        <v>1243</v>
      </c>
    </row>
    <row r="180" s="2" customFormat="1">
      <c r="A180" s="40"/>
      <c r="B180" s="41"/>
      <c r="C180" s="42"/>
      <c r="D180" s="228" t="s">
        <v>305</v>
      </c>
      <c r="E180" s="42"/>
      <c r="F180" s="229" t="s">
        <v>3253</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305</v>
      </c>
      <c r="AU180" s="19" t="s">
        <v>81</v>
      </c>
    </row>
    <row r="181" s="2" customFormat="1" ht="21.75" customHeight="1">
      <c r="A181" s="40"/>
      <c r="B181" s="41"/>
      <c r="C181" s="215" t="s">
        <v>1137</v>
      </c>
      <c r="D181" s="215" t="s">
        <v>298</v>
      </c>
      <c r="E181" s="216" t="s">
        <v>3254</v>
      </c>
      <c r="F181" s="217" t="s">
        <v>3255</v>
      </c>
      <c r="G181" s="218" t="s">
        <v>328</v>
      </c>
      <c r="H181" s="219">
        <v>5118</v>
      </c>
      <c r="I181" s="220"/>
      <c r="J181" s="221">
        <f>ROUND(I181*H181,2)</f>
        <v>0</v>
      </c>
      <c r="K181" s="217" t="s">
        <v>302</v>
      </c>
      <c r="L181" s="46"/>
      <c r="M181" s="222" t="s">
        <v>21</v>
      </c>
      <c r="N181" s="223" t="s">
        <v>43</v>
      </c>
      <c r="O181" s="86"/>
      <c r="P181" s="224">
        <f>O181*H181</f>
        <v>0</v>
      </c>
      <c r="Q181" s="224">
        <v>1.0000000000000001E-05</v>
      </c>
      <c r="R181" s="224">
        <f>Q181*H181</f>
        <v>0.051180000000000003</v>
      </c>
      <c r="S181" s="224">
        <v>0</v>
      </c>
      <c r="T181" s="225">
        <f>S181*H181</f>
        <v>0</v>
      </c>
      <c r="U181" s="40"/>
      <c r="V181" s="40"/>
      <c r="W181" s="40"/>
      <c r="X181" s="40"/>
      <c r="Y181" s="40"/>
      <c r="Z181" s="40"/>
      <c r="AA181" s="40"/>
      <c r="AB181" s="40"/>
      <c r="AC181" s="40"/>
      <c r="AD181" s="40"/>
      <c r="AE181" s="40"/>
      <c r="AR181" s="226" t="s">
        <v>373</v>
      </c>
      <c r="AT181" s="226" t="s">
        <v>298</v>
      </c>
      <c r="AU181" s="226" t="s">
        <v>81</v>
      </c>
      <c r="AY181" s="19" t="s">
        <v>295</v>
      </c>
      <c r="BE181" s="227">
        <f>IF(N181="základní",J181,0)</f>
        <v>0</v>
      </c>
      <c r="BF181" s="227">
        <f>IF(N181="snížená",J181,0)</f>
        <v>0</v>
      </c>
      <c r="BG181" s="227">
        <f>IF(N181="zákl. přenesená",J181,0)</f>
        <v>0</v>
      </c>
      <c r="BH181" s="227">
        <f>IF(N181="sníž. přenesená",J181,0)</f>
        <v>0</v>
      </c>
      <c r="BI181" s="227">
        <f>IF(N181="nulová",J181,0)</f>
        <v>0</v>
      </c>
      <c r="BJ181" s="19" t="s">
        <v>79</v>
      </c>
      <c r="BK181" s="227">
        <f>ROUND(I181*H181,2)</f>
        <v>0</v>
      </c>
      <c r="BL181" s="19" t="s">
        <v>373</v>
      </c>
      <c r="BM181" s="226" t="s">
        <v>1622</v>
      </c>
    </row>
    <row r="182" s="2" customFormat="1">
      <c r="A182" s="40"/>
      <c r="B182" s="41"/>
      <c r="C182" s="42"/>
      <c r="D182" s="228" t="s">
        <v>305</v>
      </c>
      <c r="E182" s="42"/>
      <c r="F182" s="229" t="s">
        <v>3256</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305</v>
      </c>
      <c r="AU182" s="19" t="s">
        <v>81</v>
      </c>
    </row>
    <row r="183" s="2" customFormat="1" ht="24.15" customHeight="1">
      <c r="A183" s="40"/>
      <c r="B183" s="41"/>
      <c r="C183" s="215" t="s">
        <v>1144</v>
      </c>
      <c r="D183" s="215" t="s">
        <v>298</v>
      </c>
      <c r="E183" s="216" t="s">
        <v>3257</v>
      </c>
      <c r="F183" s="217" t="s">
        <v>3258</v>
      </c>
      <c r="G183" s="218" t="s">
        <v>348</v>
      </c>
      <c r="H183" s="219">
        <v>10.574</v>
      </c>
      <c r="I183" s="220"/>
      <c r="J183" s="221">
        <f>ROUND(I183*H183,2)</f>
        <v>0</v>
      </c>
      <c r="K183" s="217" t="s">
        <v>302</v>
      </c>
      <c r="L183" s="46"/>
      <c r="M183" s="222" t="s">
        <v>21</v>
      </c>
      <c r="N183" s="223" t="s">
        <v>43</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373</v>
      </c>
      <c r="AT183" s="226" t="s">
        <v>298</v>
      </c>
      <c r="AU183" s="226" t="s">
        <v>81</v>
      </c>
      <c r="AY183" s="19" t="s">
        <v>295</v>
      </c>
      <c r="BE183" s="227">
        <f>IF(N183="základní",J183,0)</f>
        <v>0</v>
      </c>
      <c r="BF183" s="227">
        <f>IF(N183="snížená",J183,0)</f>
        <v>0</v>
      </c>
      <c r="BG183" s="227">
        <f>IF(N183="zákl. přenesená",J183,0)</f>
        <v>0</v>
      </c>
      <c r="BH183" s="227">
        <f>IF(N183="sníž. přenesená",J183,0)</f>
        <v>0</v>
      </c>
      <c r="BI183" s="227">
        <f>IF(N183="nulová",J183,0)</f>
        <v>0</v>
      </c>
      <c r="BJ183" s="19" t="s">
        <v>79</v>
      </c>
      <c r="BK183" s="227">
        <f>ROUND(I183*H183,2)</f>
        <v>0</v>
      </c>
      <c r="BL183" s="19" t="s">
        <v>373</v>
      </c>
      <c r="BM183" s="226" t="s">
        <v>1634</v>
      </c>
    </row>
    <row r="184" s="2" customFormat="1">
      <c r="A184" s="40"/>
      <c r="B184" s="41"/>
      <c r="C184" s="42"/>
      <c r="D184" s="228" t="s">
        <v>305</v>
      </c>
      <c r="E184" s="42"/>
      <c r="F184" s="229" t="s">
        <v>3259</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305</v>
      </c>
      <c r="AU184" s="19" t="s">
        <v>81</v>
      </c>
    </row>
    <row r="185" s="2" customFormat="1" ht="24.15" customHeight="1">
      <c r="A185" s="40"/>
      <c r="B185" s="41"/>
      <c r="C185" s="215" t="s">
        <v>1149</v>
      </c>
      <c r="D185" s="215" t="s">
        <v>298</v>
      </c>
      <c r="E185" s="216" t="s">
        <v>3260</v>
      </c>
      <c r="F185" s="217" t="s">
        <v>3261</v>
      </c>
      <c r="G185" s="218" t="s">
        <v>348</v>
      </c>
      <c r="H185" s="219">
        <v>10.574</v>
      </c>
      <c r="I185" s="220"/>
      <c r="J185" s="221">
        <f>ROUND(I185*H185,2)</f>
        <v>0</v>
      </c>
      <c r="K185" s="217" t="s">
        <v>302</v>
      </c>
      <c r="L185" s="46"/>
      <c r="M185" s="222" t="s">
        <v>21</v>
      </c>
      <c r="N185" s="223" t="s">
        <v>43</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373</v>
      </c>
      <c r="AT185" s="226" t="s">
        <v>298</v>
      </c>
      <c r="AU185" s="226" t="s">
        <v>81</v>
      </c>
      <c r="AY185" s="19" t="s">
        <v>295</v>
      </c>
      <c r="BE185" s="227">
        <f>IF(N185="základní",J185,0)</f>
        <v>0</v>
      </c>
      <c r="BF185" s="227">
        <f>IF(N185="snížená",J185,0)</f>
        <v>0</v>
      </c>
      <c r="BG185" s="227">
        <f>IF(N185="zákl. přenesená",J185,0)</f>
        <v>0</v>
      </c>
      <c r="BH185" s="227">
        <f>IF(N185="sníž. přenesená",J185,0)</f>
        <v>0</v>
      </c>
      <c r="BI185" s="227">
        <f>IF(N185="nulová",J185,0)</f>
        <v>0</v>
      </c>
      <c r="BJ185" s="19" t="s">
        <v>79</v>
      </c>
      <c r="BK185" s="227">
        <f>ROUND(I185*H185,2)</f>
        <v>0</v>
      </c>
      <c r="BL185" s="19" t="s">
        <v>373</v>
      </c>
      <c r="BM185" s="226" t="s">
        <v>1643</v>
      </c>
    </row>
    <row r="186" s="2" customFormat="1">
      <c r="A186" s="40"/>
      <c r="B186" s="41"/>
      <c r="C186" s="42"/>
      <c r="D186" s="228" t="s">
        <v>305</v>
      </c>
      <c r="E186" s="42"/>
      <c r="F186" s="229" t="s">
        <v>3262</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305</v>
      </c>
      <c r="AU186" s="19" t="s">
        <v>81</v>
      </c>
    </row>
    <row r="187" s="12" customFormat="1" ht="22.8" customHeight="1">
      <c r="A187" s="12"/>
      <c r="B187" s="199"/>
      <c r="C187" s="200"/>
      <c r="D187" s="201" t="s">
        <v>71</v>
      </c>
      <c r="E187" s="213" t="s">
        <v>498</v>
      </c>
      <c r="F187" s="213" t="s">
        <v>3263</v>
      </c>
      <c r="G187" s="200"/>
      <c r="H187" s="200"/>
      <c r="I187" s="203"/>
      <c r="J187" s="214">
        <f>BK187</f>
        <v>0</v>
      </c>
      <c r="K187" s="200"/>
      <c r="L187" s="205"/>
      <c r="M187" s="206"/>
      <c r="N187" s="207"/>
      <c r="O187" s="207"/>
      <c r="P187" s="208">
        <f>SUM(P188:P235)</f>
        <v>0</v>
      </c>
      <c r="Q187" s="207"/>
      <c r="R187" s="208">
        <f>SUM(R188:R235)</f>
        <v>29.726600000000001</v>
      </c>
      <c r="S187" s="207"/>
      <c r="T187" s="209">
        <f>SUM(T188:T235)</f>
        <v>0</v>
      </c>
      <c r="U187" s="12"/>
      <c r="V187" s="12"/>
      <c r="W187" s="12"/>
      <c r="X187" s="12"/>
      <c r="Y187" s="12"/>
      <c r="Z187" s="12"/>
      <c r="AA187" s="12"/>
      <c r="AB187" s="12"/>
      <c r="AC187" s="12"/>
      <c r="AD187" s="12"/>
      <c r="AE187" s="12"/>
      <c r="AR187" s="210" t="s">
        <v>81</v>
      </c>
      <c r="AT187" s="211" t="s">
        <v>71</v>
      </c>
      <c r="AU187" s="211" t="s">
        <v>79</v>
      </c>
      <c r="AY187" s="210" t="s">
        <v>295</v>
      </c>
      <c r="BK187" s="212">
        <f>SUM(BK188:BK235)</f>
        <v>0</v>
      </c>
    </row>
    <row r="188" s="2" customFormat="1" ht="16.5" customHeight="1">
      <c r="A188" s="40"/>
      <c r="B188" s="41"/>
      <c r="C188" s="215" t="s">
        <v>1154</v>
      </c>
      <c r="D188" s="215" t="s">
        <v>298</v>
      </c>
      <c r="E188" s="216" t="s">
        <v>501</v>
      </c>
      <c r="F188" s="217" t="s">
        <v>3264</v>
      </c>
      <c r="G188" s="218" t="s">
        <v>503</v>
      </c>
      <c r="H188" s="219">
        <v>146</v>
      </c>
      <c r="I188" s="220"/>
      <c r="J188" s="221">
        <f>ROUND(I188*H188,2)</f>
        <v>0</v>
      </c>
      <c r="K188" s="217" t="s">
        <v>302</v>
      </c>
      <c r="L188" s="46"/>
      <c r="M188" s="222" t="s">
        <v>21</v>
      </c>
      <c r="N188" s="223" t="s">
        <v>43</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373</v>
      </c>
      <c r="AT188" s="226" t="s">
        <v>298</v>
      </c>
      <c r="AU188" s="226" t="s">
        <v>81</v>
      </c>
      <c r="AY188" s="19" t="s">
        <v>295</v>
      </c>
      <c r="BE188" s="227">
        <f>IF(N188="základní",J188,0)</f>
        <v>0</v>
      </c>
      <c r="BF188" s="227">
        <f>IF(N188="snížená",J188,0)</f>
        <v>0</v>
      </c>
      <c r="BG188" s="227">
        <f>IF(N188="zákl. přenesená",J188,0)</f>
        <v>0</v>
      </c>
      <c r="BH188" s="227">
        <f>IF(N188="sníž. přenesená",J188,0)</f>
        <v>0</v>
      </c>
      <c r="BI188" s="227">
        <f>IF(N188="nulová",J188,0)</f>
        <v>0</v>
      </c>
      <c r="BJ188" s="19" t="s">
        <v>79</v>
      </c>
      <c r="BK188" s="227">
        <f>ROUND(I188*H188,2)</f>
        <v>0</v>
      </c>
      <c r="BL188" s="19" t="s">
        <v>373</v>
      </c>
      <c r="BM188" s="226" t="s">
        <v>1664</v>
      </c>
    </row>
    <row r="189" s="2" customFormat="1">
      <c r="A189" s="40"/>
      <c r="B189" s="41"/>
      <c r="C189" s="42"/>
      <c r="D189" s="228" t="s">
        <v>305</v>
      </c>
      <c r="E189" s="42"/>
      <c r="F189" s="229" t="s">
        <v>505</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305</v>
      </c>
      <c r="AU189" s="19" t="s">
        <v>81</v>
      </c>
    </row>
    <row r="190" s="2" customFormat="1" ht="24.15" customHeight="1">
      <c r="A190" s="40"/>
      <c r="B190" s="41"/>
      <c r="C190" s="215" t="s">
        <v>1161</v>
      </c>
      <c r="D190" s="215" t="s">
        <v>298</v>
      </c>
      <c r="E190" s="216" t="s">
        <v>3265</v>
      </c>
      <c r="F190" s="217" t="s">
        <v>3266</v>
      </c>
      <c r="G190" s="218" t="s">
        <v>503</v>
      </c>
      <c r="H190" s="219">
        <v>296</v>
      </c>
      <c r="I190" s="220"/>
      <c r="J190" s="221">
        <f>ROUND(I190*H190,2)</f>
        <v>0</v>
      </c>
      <c r="K190" s="217" t="s">
        <v>302</v>
      </c>
      <c r="L190" s="46"/>
      <c r="M190" s="222" t="s">
        <v>21</v>
      </c>
      <c r="N190" s="223" t="s">
        <v>43</v>
      </c>
      <c r="O190" s="86"/>
      <c r="P190" s="224">
        <f>O190*H190</f>
        <v>0</v>
      </c>
      <c r="Q190" s="224">
        <v>0.02894</v>
      </c>
      <c r="R190" s="224">
        <f>Q190*H190</f>
        <v>8.5662400000000005</v>
      </c>
      <c r="S190" s="224">
        <v>0</v>
      </c>
      <c r="T190" s="225">
        <f>S190*H190</f>
        <v>0</v>
      </c>
      <c r="U190" s="40"/>
      <c r="V190" s="40"/>
      <c r="W190" s="40"/>
      <c r="X190" s="40"/>
      <c r="Y190" s="40"/>
      <c r="Z190" s="40"/>
      <c r="AA190" s="40"/>
      <c r="AB190" s="40"/>
      <c r="AC190" s="40"/>
      <c r="AD190" s="40"/>
      <c r="AE190" s="40"/>
      <c r="AR190" s="226" t="s">
        <v>373</v>
      </c>
      <c r="AT190" s="226" t="s">
        <v>298</v>
      </c>
      <c r="AU190" s="226" t="s">
        <v>81</v>
      </c>
      <c r="AY190" s="19" t="s">
        <v>295</v>
      </c>
      <c r="BE190" s="227">
        <f>IF(N190="základní",J190,0)</f>
        <v>0</v>
      </c>
      <c r="BF190" s="227">
        <f>IF(N190="snížená",J190,0)</f>
        <v>0</v>
      </c>
      <c r="BG190" s="227">
        <f>IF(N190="zákl. přenesená",J190,0)</f>
        <v>0</v>
      </c>
      <c r="BH190" s="227">
        <f>IF(N190="sníž. přenesená",J190,0)</f>
        <v>0</v>
      </c>
      <c r="BI190" s="227">
        <f>IF(N190="nulová",J190,0)</f>
        <v>0</v>
      </c>
      <c r="BJ190" s="19" t="s">
        <v>79</v>
      </c>
      <c r="BK190" s="227">
        <f>ROUND(I190*H190,2)</f>
        <v>0</v>
      </c>
      <c r="BL190" s="19" t="s">
        <v>373</v>
      </c>
      <c r="BM190" s="226" t="s">
        <v>1684</v>
      </c>
    </row>
    <row r="191" s="2" customFormat="1">
      <c r="A191" s="40"/>
      <c r="B191" s="41"/>
      <c r="C191" s="42"/>
      <c r="D191" s="228" t="s">
        <v>305</v>
      </c>
      <c r="E191" s="42"/>
      <c r="F191" s="229" t="s">
        <v>3267</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305</v>
      </c>
      <c r="AU191" s="19" t="s">
        <v>81</v>
      </c>
    </row>
    <row r="192" s="2" customFormat="1" ht="16.5" customHeight="1">
      <c r="A192" s="40"/>
      <c r="B192" s="41"/>
      <c r="C192" s="215" t="s">
        <v>1168</v>
      </c>
      <c r="D192" s="215" t="s">
        <v>298</v>
      </c>
      <c r="E192" s="216" t="s">
        <v>507</v>
      </c>
      <c r="F192" s="217" t="s">
        <v>3268</v>
      </c>
      <c r="G192" s="218" t="s">
        <v>503</v>
      </c>
      <c r="H192" s="219">
        <v>156</v>
      </c>
      <c r="I192" s="220"/>
      <c r="J192" s="221">
        <f>ROUND(I192*H192,2)</f>
        <v>0</v>
      </c>
      <c r="K192" s="217" t="s">
        <v>302</v>
      </c>
      <c r="L192" s="46"/>
      <c r="M192" s="222" t="s">
        <v>21</v>
      </c>
      <c r="N192" s="223" t="s">
        <v>43</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373</v>
      </c>
      <c r="AT192" s="226" t="s">
        <v>298</v>
      </c>
      <c r="AU192" s="226" t="s">
        <v>81</v>
      </c>
      <c r="AY192" s="19" t="s">
        <v>295</v>
      </c>
      <c r="BE192" s="227">
        <f>IF(N192="základní",J192,0)</f>
        <v>0</v>
      </c>
      <c r="BF192" s="227">
        <f>IF(N192="snížená",J192,0)</f>
        <v>0</v>
      </c>
      <c r="BG192" s="227">
        <f>IF(N192="zákl. přenesená",J192,0)</f>
        <v>0</v>
      </c>
      <c r="BH192" s="227">
        <f>IF(N192="sníž. přenesená",J192,0)</f>
        <v>0</v>
      </c>
      <c r="BI192" s="227">
        <f>IF(N192="nulová",J192,0)</f>
        <v>0</v>
      </c>
      <c r="BJ192" s="19" t="s">
        <v>79</v>
      </c>
      <c r="BK192" s="227">
        <f>ROUND(I192*H192,2)</f>
        <v>0</v>
      </c>
      <c r="BL192" s="19" t="s">
        <v>373</v>
      </c>
      <c r="BM192" s="226" t="s">
        <v>1820</v>
      </c>
    </row>
    <row r="193" s="2" customFormat="1">
      <c r="A193" s="40"/>
      <c r="B193" s="41"/>
      <c r="C193" s="42"/>
      <c r="D193" s="228" t="s">
        <v>305</v>
      </c>
      <c r="E193" s="42"/>
      <c r="F193" s="229" t="s">
        <v>510</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305</v>
      </c>
      <c r="AU193" s="19" t="s">
        <v>81</v>
      </c>
    </row>
    <row r="194" s="2" customFormat="1" ht="24.15" customHeight="1">
      <c r="A194" s="40"/>
      <c r="B194" s="41"/>
      <c r="C194" s="215" t="s">
        <v>1173</v>
      </c>
      <c r="D194" s="215" t="s">
        <v>298</v>
      </c>
      <c r="E194" s="216" t="s">
        <v>3269</v>
      </c>
      <c r="F194" s="217" t="s">
        <v>3270</v>
      </c>
      <c r="G194" s="218" t="s">
        <v>459</v>
      </c>
      <c r="H194" s="219">
        <v>308</v>
      </c>
      <c r="I194" s="220"/>
      <c r="J194" s="221">
        <f>ROUND(I194*H194,2)</f>
        <v>0</v>
      </c>
      <c r="K194" s="217" t="s">
        <v>523</v>
      </c>
      <c r="L194" s="46"/>
      <c r="M194" s="222" t="s">
        <v>21</v>
      </c>
      <c r="N194" s="223" t="s">
        <v>43</v>
      </c>
      <c r="O194" s="86"/>
      <c r="P194" s="224">
        <f>O194*H194</f>
        <v>0</v>
      </c>
      <c r="Q194" s="224">
        <v>0.0025200000000000001</v>
      </c>
      <c r="R194" s="224">
        <f>Q194*H194</f>
        <v>0.77616000000000007</v>
      </c>
      <c r="S194" s="224">
        <v>0</v>
      </c>
      <c r="T194" s="225">
        <f>S194*H194</f>
        <v>0</v>
      </c>
      <c r="U194" s="40"/>
      <c r="V194" s="40"/>
      <c r="W194" s="40"/>
      <c r="X194" s="40"/>
      <c r="Y194" s="40"/>
      <c r="Z194" s="40"/>
      <c r="AA194" s="40"/>
      <c r="AB194" s="40"/>
      <c r="AC194" s="40"/>
      <c r="AD194" s="40"/>
      <c r="AE194" s="40"/>
      <c r="AR194" s="226" t="s">
        <v>373</v>
      </c>
      <c r="AT194" s="226" t="s">
        <v>298</v>
      </c>
      <c r="AU194" s="226" t="s">
        <v>81</v>
      </c>
      <c r="AY194" s="19" t="s">
        <v>295</v>
      </c>
      <c r="BE194" s="227">
        <f>IF(N194="základní",J194,0)</f>
        <v>0</v>
      </c>
      <c r="BF194" s="227">
        <f>IF(N194="snížená",J194,0)</f>
        <v>0</v>
      </c>
      <c r="BG194" s="227">
        <f>IF(N194="zákl. přenesená",J194,0)</f>
        <v>0</v>
      </c>
      <c r="BH194" s="227">
        <f>IF(N194="sníž. přenesená",J194,0)</f>
        <v>0</v>
      </c>
      <c r="BI194" s="227">
        <f>IF(N194="nulová",J194,0)</f>
        <v>0</v>
      </c>
      <c r="BJ194" s="19" t="s">
        <v>79</v>
      </c>
      <c r="BK194" s="227">
        <f>ROUND(I194*H194,2)</f>
        <v>0</v>
      </c>
      <c r="BL194" s="19" t="s">
        <v>373</v>
      </c>
      <c r="BM194" s="226" t="s">
        <v>1999</v>
      </c>
    </row>
    <row r="195" s="2" customFormat="1" ht="24.15" customHeight="1">
      <c r="A195" s="40"/>
      <c r="B195" s="41"/>
      <c r="C195" s="286" t="s">
        <v>1178</v>
      </c>
      <c r="D195" s="286" t="s">
        <v>947</v>
      </c>
      <c r="E195" s="287" t="s">
        <v>3271</v>
      </c>
      <c r="F195" s="288" t="s">
        <v>3272</v>
      </c>
      <c r="G195" s="289" t="s">
        <v>459</v>
      </c>
      <c r="H195" s="290">
        <v>308</v>
      </c>
      <c r="I195" s="291"/>
      <c r="J195" s="292">
        <f>ROUND(I195*H195,2)</f>
        <v>0</v>
      </c>
      <c r="K195" s="288" t="s">
        <v>523</v>
      </c>
      <c r="L195" s="293"/>
      <c r="M195" s="294" t="s">
        <v>21</v>
      </c>
      <c r="N195" s="295" t="s">
        <v>43</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997</v>
      </c>
      <c r="AT195" s="226" t="s">
        <v>947</v>
      </c>
      <c r="AU195" s="226" t="s">
        <v>81</v>
      </c>
      <c r="AY195" s="19" t="s">
        <v>295</v>
      </c>
      <c r="BE195" s="227">
        <f>IF(N195="základní",J195,0)</f>
        <v>0</v>
      </c>
      <c r="BF195" s="227">
        <f>IF(N195="snížená",J195,0)</f>
        <v>0</v>
      </c>
      <c r="BG195" s="227">
        <f>IF(N195="zákl. přenesená",J195,0)</f>
        <v>0</v>
      </c>
      <c r="BH195" s="227">
        <f>IF(N195="sníž. přenesená",J195,0)</f>
        <v>0</v>
      </c>
      <c r="BI195" s="227">
        <f>IF(N195="nulová",J195,0)</f>
        <v>0</v>
      </c>
      <c r="BJ195" s="19" t="s">
        <v>79</v>
      </c>
      <c r="BK195" s="227">
        <f>ROUND(I195*H195,2)</f>
        <v>0</v>
      </c>
      <c r="BL195" s="19" t="s">
        <v>373</v>
      </c>
      <c r="BM195" s="226" t="s">
        <v>2003</v>
      </c>
    </row>
    <row r="196" s="2" customFormat="1" ht="21.75" customHeight="1">
      <c r="A196" s="40"/>
      <c r="B196" s="41"/>
      <c r="C196" s="215" t="s">
        <v>1183</v>
      </c>
      <c r="D196" s="215" t="s">
        <v>298</v>
      </c>
      <c r="E196" s="216" t="s">
        <v>3273</v>
      </c>
      <c r="F196" s="217" t="s">
        <v>3274</v>
      </c>
      <c r="G196" s="218" t="s">
        <v>503</v>
      </c>
      <c r="H196" s="219">
        <v>144</v>
      </c>
      <c r="I196" s="220"/>
      <c r="J196" s="221">
        <f>ROUND(I196*H196,2)</f>
        <v>0</v>
      </c>
      <c r="K196" s="217" t="s">
        <v>302</v>
      </c>
      <c r="L196" s="46"/>
      <c r="M196" s="222" t="s">
        <v>21</v>
      </c>
      <c r="N196" s="223" t="s">
        <v>43</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373</v>
      </c>
      <c r="AT196" s="226" t="s">
        <v>298</v>
      </c>
      <c r="AU196" s="226" t="s">
        <v>81</v>
      </c>
      <c r="AY196" s="19" t="s">
        <v>295</v>
      </c>
      <c r="BE196" s="227">
        <f>IF(N196="základní",J196,0)</f>
        <v>0</v>
      </c>
      <c r="BF196" s="227">
        <f>IF(N196="snížená",J196,0)</f>
        <v>0</v>
      </c>
      <c r="BG196" s="227">
        <f>IF(N196="zákl. přenesená",J196,0)</f>
        <v>0</v>
      </c>
      <c r="BH196" s="227">
        <f>IF(N196="sníž. přenesená",J196,0)</f>
        <v>0</v>
      </c>
      <c r="BI196" s="227">
        <f>IF(N196="nulová",J196,0)</f>
        <v>0</v>
      </c>
      <c r="BJ196" s="19" t="s">
        <v>79</v>
      </c>
      <c r="BK196" s="227">
        <f>ROUND(I196*H196,2)</f>
        <v>0</v>
      </c>
      <c r="BL196" s="19" t="s">
        <v>373</v>
      </c>
      <c r="BM196" s="226" t="s">
        <v>2007</v>
      </c>
    </row>
    <row r="197" s="2" customFormat="1">
      <c r="A197" s="40"/>
      <c r="B197" s="41"/>
      <c r="C197" s="42"/>
      <c r="D197" s="228" t="s">
        <v>305</v>
      </c>
      <c r="E197" s="42"/>
      <c r="F197" s="229" t="s">
        <v>3275</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305</v>
      </c>
      <c r="AU197" s="19" t="s">
        <v>81</v>
      </c>
    </row>
    <row r="198" s="2" customFormat="1" ht="21.75" customHeight="1">
      <c r="A198" s="40"/>
      <c r="B198" s="41"/>
      <c r="C198" s="215" t="s">
        <v>1429</v>
      </c>
      <c r="D198" s="215" t="s">
        <v>298</v>
      </c>
      <c r="E198" s="216" t="s">
        <v>3276</v>
      </c>
      <c r="F198" s="217" t="s">
        <v>3277</v>
      </c>
      <c r="G198" s="218" t="s">
        <v>503</v>
      </c>
      <c r="H198" s="219">
        <v>144</v>
      </c>
      <c r="I198" s="220"/>
      <c r="J198" s="221">
        <f>ROUND(I198*H198,2)</f>
        <v>0</v>
      </c>
      <c r="K198" s="217" t="s">
        <v>302</v>
      </c>
      <c r="L198" s="46"/>
      <c r="M198" s="222" t="s">
        <v>21</v>
      </c>
      <c r="N198" s="223" t="s">
        <v>43</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373</v>
      </c>
      <c r="AT198" s="226" t="s">
        <v>298</v>
      </c>
      <c r="AU198" s="226" t="s">
        <v>81</v>
      </c>
      <c r="AY198" s="19" t="s">
        <v>295</v>
      </c>
      <c r="BE198" s="227">
        <f>IF(N198="základní",J198,0)</f>
        <v>0</v>
      </c>
      <c r="BF198" s="227">
        <f>IF(N198="snížená",J198,0)</f>
        <v>0</v>
      </c>
      <c r="BG198" s="227">
        <f>IF(N198="zákl. přenesená",J198,0)</f>
        <v>0</v>
      </c>
      <c r="BH198" s="227">
        <f>IF(N198="sníž. přenesená",J198,0)</f>
        <v>0</v>
      </c>
      <c r="BI198" s="227">
        <f>IF(N198="nulová",J198,0)</f>
        <v>0</v>
      </c>
      <c r="BJ198" s="19" t="s">
        <v>79</v>
      </c>
      <c r="BK198" s="227">
        <f>ROUND(I198*H198,2)</f>
        <v>0</v>
      </c>
      <c r="BL198" s="19" t="s">
        <v>373</v>
      </c>
      <c r="BM198" s="226" t="s">
        <v>2012</v>
      </c>
    </row>
    <row r="199" s="2" customFormat="1">
      <c r="A199" s="40"/>
      <c r="B199" s="41"/>
      <c r="C199" s="42"/>
      <c r="D199" s="228" t="s">
        <v>305</v>
      </c>
      <c r="E199" s="42"/>
      <c r="F199" s="229" t="s">
        <v>3278</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305</v>
      </c>
      <c r="AU199" s="19" t="s">
        <v>81</v>
      </c>
    </row>
    <row r="200" s="2" customFormat="1" ht="24.15" customHeight="1">
      <c r="A200" s="40"/>
      <c r="B200" s="41"/>
      <c r="C200" s="215" t="s">
        <v>1438</v>
      </c>
      <c r="D200" s="215" t="s">
        <v>298</v>
      </c>
      <c r="E200" s="216" t="s">
        <v>3279</v>
      </c>
      <c r="F200" s="217" t="s">
        <v>3280</v>
      </c>
      <c r="G200" s="218" t="s">
        <v>459</v>
      </c>
      <c r="H200" s="219">
        <v>142</v>
      </c>
      <c r="I200" s="220"/>
      <c r="J200" s="221">
        <f>ROUND(I200*H200,2)</f>
        <v>0</v>
      </c>
      <c r="K200" s="217" t="s">
        <v>302</v>
      </c>
      <c r="L200" s="46"/>
      <c r="M200" s="222" t="s">
        <v>21</v>
      </c>
      <c r="N200" s="223" t="s">
        <v>43</v>
      </c>
      <c r="O200" s="86"/>
      <c r="P200" s="224">
        <f>O200*H200</f>
        <v>0</v>
      </c>
      <c r="Q200" s="224">
        <v>0.034509999999999999</v>
      </c>
      <c r="R200" s="224">
        <f>Q200*H200</f>
        <v>4.9004199999999996</v>
      </c>
      <c r="S200" s="224">
        <v>0</v>
      </c>
      <c r="T200" s="225">
        <f>S200*H200</f>
        <v>0</v>
      </c>
      <c r="U200" s="40"/>
      <c r="V200" s="40"/>
      <c r="W200" s="40"/>
      <c r="X200" s="40"/>
      <c r="Y200" s="40"/>
      <c r="Z200" s="40"/>
      <c r="AA200" s="40"/>
      <c r="AB200" s="40"/>
      <c r="AC200" s="40"/>
      <c r="AD200" s="40"/>
      <c r="AE200" s="40"/>
      <c r="AR200" s="226" t="s">
        <v>373</v>
      </c>
      <c r="AT200" s="226" t="s">
        <v>298</v>
      </c>
      <c r="AU200" s="226" t="s">
        <v>81</v>
      </c>
      <c r="AY200" s="19" t="s">
        <v>295</v>
      </c>
      <c r="BE200" s="227">
        <f>IF(N200="základní",J200,0)</f>
        <v>0</v>
      </c>
      <c r="BF200" s="227">
        <f>IF(N200="snížená",J200,0)</f>
        <v>0</v>
      </c>
      <c r="BG200" s="227">
        <f>IF(N200="zákl. přenesená",J200,0)</f>
        <v>0</v>
      </c>
      <c r="BH200" s="227">
        <f>IF(N200="sníž. přenesená",J200,0)</f>
        <v>0</v>
      </c>
      <c r="BI200" s="227">
        <f>IF(N200="nulová",J200,0)</f>
        <v>0</v>
      </c>
      <c r="BJ200" s="19" t="s">
        <v>79</v>
      </c>
      <c r="BK200" s="227">
        <f>ROUND(I200*H200,2)</f>
        <v>0</v>
      </c>
      <c r="BL200" s="19" t="s">
        <v>373</v>
      </c>
      <c r="BM200" s="226" t="s">
        <v>2017</v>
      </c>
    </row>
    <row r="201" s="2" customFormat="1">
      <c r="A201" s="40"/>
      <c r="B201" s="41"/>
      <c r="C201" s="42"/>
      <c r="D201" s="228" t="s">
        <v>305</v>
      </c>
      <c r="E201" s="42"/>
      <c r="F201" s="229" t="s">
        <v>3281</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305</v>
      </c>
      <c r="AU201" s="19" t="s">
        <v>81</v>
      </c>
    </row>
    <row r="202" s="2" customFormat="1" ht="24.15" customHeight="1">
      <c r="A202" s="40"/>
      <c r="B202" s="41"/>
      <c r="C202" s="215" t="s">
        <v>1440</v>
      </c>
      <c r="D202" s="215" t="s">
        <v>298</v>
      </c>
      <c r="E202" s="216" t="s">
        <v>3282</v>
      </c>
      <c r="F202" s="217" t="s">
        <v>3283</v>
      </c>
      <c r="G202" s="218" t="s">
        <v>459</v>
      </c>
      <c r="H202" s="219">
        <v>142</v>
      </c>
      <c r="I202" s="220"/>
      <c r="J202" s="221">
        <f>ROUND(I202*H202,2)</f>
        <v>0</v>
      </c>
      <c r="K202" s="217" t="s">
        <v>523</v>
      </c>
      <c r="L202" s="46"/>
      <c r="M202" s="222" t="s">
        <v>21</v>
      </c>
      <c r="N202" s="223" t="s">
        <v>43</v>
      </c>
      <c r="O202" s="86"/>
      <c r="P202" s="224">
        <f>O202*H202</f>
        <v>0</v>
      </c>
      <c r="Q202" s="224">
        <v>0.034509999999999999</v>
      </c>
      <c r="R202" s="224">
        <f>Q202*H202</f>
        <v>4.9004199999999996</v>
      </c>
      <c r="S202" s="224">
        <v>0</v>
      </c>
      <c r="T202" s="225">
        <f>S202*H202</f>
        <v>0</v>
      </c>
      <c r="U202" s="40"/>
      <c r="V202" s="40"/>
      <c r="W202" s="40"/>
      <c r="X202" s="40"/>
      <c r="Y202" s="40"/>
      <c r="Z202" s="40"/>
      <c r="AA202" s="40"/>
      <c r="AB202" s="40"/>
      <c r="AC202" s="40"/>
      <c r="AD202" s="40"/>
      <c r="AE202" s="40"/>
      <c r="AR202" s="226" t="s">
        <v>373</v>
      </c>
      <c r="AT202" s="226" t="s">
        <v>298</v>
      </c>
      <c r="AU202" s="226" t="s">
        <v>81</v>
      </c>
      <c r="AY202" s="19" t="s">
        <v>295</v>
      </c>
      <c r="BE202" s="227">
        <f>IF(N202="základní",J202,0)</f>
        <v>0</v>
      </c>
      <c r="BF202" s="227">
        <f>IF(N202="snížená",J202,0)</f>
        <v>0</v>
      </c>
      <c r="BG202" s="227">
        <f>IF(N202="zákl. přenesená",J202,0)</f>
        <v>0</v>
      </c>
      <c r="BH202" s="227">
        <f>IF(N202="sníž. přenesená",J202,0)</f>
        <v>0</v>
      </c>
      <c r="BI202" s="227">
        <f>IF(N202="nulová",J202,0)</f>
        <v>0</v>
      </c>
      <c r="BJ202" s="19" t="s">
        <v>79</v>
      </c>
      <c r="BK202" s="227">
        <f>ROUND(I202*H202,2)</f>
        <v>0</v>
      </c>
      <c r="BL202" s="19" t="s">
        <v>373</v>
      </c>
      <c r="BM202" s="226" t="s">
        <v>3284</v>
      </c>
    </row>
    <row r="203" s="2" customFormat="1" ht="24.15" customHeight="1">
      <c r="A203" s="40"/>
      <c r="B203" s="41"/>
      <c r="C203" s="215" t="s">
        <v>1444</v>
      </c>
      <c r="D203" s="215" t="s">
        <v>298</v>
      </c>
      <c r="E203" s="216" t="s">
        <v>3285</v>
      </c>
      <c r="F203" s="217" t="s">
        <v>3286</v>
      </c>
      <c r="G203" s="218" t="s">
        <v>459</v>
      </c>
      <c r="H203" s="219">
        <v>12</v>
      </c>
      <c r="I203" s="220"/>
      <c r="J203" s="221">
        <f>ROUND(I203*H203,2)</f>
        <v>0</v>
      </c>
      <c r="K203" s="217" t="s">
        <v>523</v>
      </c>
      <c r="L203" s="46"/>
      <c r="M203" s="222" t="s">
        <v>21</v>
      </c>
      <c r="N203" s="223" t="s">
        <v>43</v>
      </c>
      <c r="O203" s="86"/>
      <c r="P203" s="224">
        <f>O203*H203</f>
        <v>0</v>
      </c>
      <c r="Q203" s="224">
        <v>0.034509999999999999</v>
      </c>
      <c r="R203" s="224">
        <f>Q203*H203</f>
        <v>0.41411999999999999</v>
      </c>
      <c r="S203" s="224">
        <v>0</v>
      </c>
      <c r="T203" s="225">
        <f>S203*H203</f>
        <v>0</v>
      </c>
      <c r="U203" s="40"/>
      <c r="V203" s="40"/>
      <c r="W203" s="40"/>
      <c r="X203" s="40"/>
      <c r="Y203" s="40"/>
      <c r="Z203" s="40"/>
      <c r="AA203" s="40"/>
      <c r="AB203" s="40"/>
      <c r="AC203" s="40"/>
      <c r="AD203" s="40"/>
      <c r="AE203" s="40"/>
      <c r="AR203" s="226" t="s">
        <v>373</v>
      </c>
      <c r="AT203" s="226" t="s">
        <v>298</v>
      </c>
      <c r="AU203" s="226" t="s">
        <v>81</v>
      </c>
      <c r="AY203" s="19" t="s">
        <v>295</v>
      </c>
      <c r="BE203" s="227">
        <f>IF(N203="základní",J203,0)</f>
        <v>0</v>
      </c>
      <c r="BF203" s="227">
        <f>IF(N203="snížená",J203,0)</f>
        <v>0</v>
      </c>
      <c r="BG203" s="227">
        <f>IF(N203="zákl. přenesená",J203,0)</f>
        <v>0</v>
      </c>
      <c r="BH203" s="227">
        <f>IF(N203="sníž. přenesená",J203,0)</f>
        <v>0</v>
      </c>
      <c r="BI203" s="227">
        <f>IF(N203="nulová",J203,0)</f>
        <v>0</v>
      </c>
      <c r="BJ203" s="19" t="s">
        <v>79</v>
      </c>
      <c r="BK203" s="227">
        <f>ROUND(I203*H203,2)</f>
        <v>0</v>
      </c>
      <c r="BL203" s="19" t="s">
        <v>373</v>
      </c>
      <c r="BM203" s="226" t="s">
        <v>3287</v>
      </c>
    </row>
    <row r="204" s="2" customFormat="1" ht="24.15" customHeight="1">
      <c r="A204" s="40"/>
      <c r="B204" s="41"/>
      <c r="C204" s="215" t="s">
        <v>1448</v>
      </c>
      <c r="D204" s="215" t="s">
        <v>298</v>
      </c>
      <c r="E204" s="216" t="s">
        <v>3288</v>
      </c>
      <c r="F204" s="217" t="s">
        <v>3289</v>
      </c>
      <c r="G204" s="218" t="s">
        <v>503</v>
      </c>
      <c r="H204" s="219">
        <v>12</v>
      </c>
      <c r="I204" s="220"/>
      <c r="J204" s="221">
        <f>ROUND(I204*H204,2)</f>
        <v>0</v>
      </c>
      <c r="K204" s="217" t="s">
        <v>302</v>
      </c>
      <c r="L204" s="46"/>
      <c r="M204" s="222" t="s">
        <v>21</v>
      </c>
      <c r="N204" s="223" t="s">
        <v>43</v>
      </c>
      <c r="O204" s="86"/>
      <c r="P204" s="224">
        <f>O204*H204</f>
        <v>0</v>
      </c>
      <c r="Q204" s="224">
        <v>0.032370000000000003</v>
      </c>
      <c r="R204" s="224">
        <f>Q204*H204</f>
        <v>0.38844000000000001</v>
      </c>
      <c r="S204" s="224">
        <v>0</v>
      </c>
      <c r="T204" s="225">
        <f>S204*H204</f>
        <v>0</v>
      </c>
      <c r="U204" s="40"/>
      <c r="V204" s="40"/>
      <c r="W204" s="40"/>
      <c r="X204" s="40"/>
      <c r="Y204" s="40"/>
      <c r="Z204" s="40"/>
      <c r="AA204" s="40"/>
      <c r="AB204" s="40"/>
      <c r="AC204" s="40"/>
      <c r="AD204" s="40"/>
      <c r="AE204" s="40"/>
      <c r="AR204" s="226" t="s">
        <v>373</v>
      </c>
      <c r="AT204" s="226" t="s">
        <v>298</v>
      </c>
      <c r="AU204" s="226" t="s">
        <v>81</v>
      </c>
      <c r="AY204" s="19" t="s">
        <v>295</v>
      </c>
      <c r="BE204" s="227">
        <f>IF(N204="základní",J204,0)</f>
        <v>0</v>
      </c>
      <c r="BF204" s="227">
        <f>IF(N204="snížená",J204,0)</f>
        <v>0</v>
      </c>
      <c r="BG204" s="227">
        <f>IF(N204="zákl. přenesená",J204,0)</f>
        <v>0</v>
      </c>
      <c r="BH204" s="227">
        <f>IF(N204="sníž. přenesená",J204,0)</f>
        <v>0</v>
      </c>
      <c r="BI204" s="227">
        <f>IF(N204="nulová",J204,0)</f>
        <v>0</v>
      </c>
      <c r="BJ204" s="19" t="s">
        <v>79</v>
      </c>
      <c r="BK204" s="227">
        <f>ROUND(I204*H204,2)</f>
        <v>0</v>
      </c>
      <c r="BL204" s="19" t="s">
        <v>373</v>
      </c>
      <c r="BM204" s="226" t="s">
        <v>3290</v>
      </c>
    </row>
    <row r="205" s="2" customFormat="1">
      <c r="A205" s="40"/>
      <c r="B205" s="41"/>
      <c r="C205" s="42"/>
      <c r="D205" s="228" t="s">
        <v>305</v>
      </c>
      <c r="E205" s="42"/>
      <c r="F205" s="229" t="s">
        <v>3291</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305</v>
      </c>
      <c r="AU205" s="19" t="s">
        <v>81</v>
      </c>
    </row>
    <row r="206" s="2" customFormat="1" ht="24.15" customHeight="1">
      <c r="A206" s="40"/>
      <c r="B206" s="41"/>
      <c r="C206" s="215" t="s">
        <v>1453</v>
      </c>
      <c r="D206" s="215" t="s">
        <v>298</v>
      </c>
      <c r="E206" s="216" t="s">
        <v>3292</v>
      </c>
      <c r="F206" s="217" t="s">
        <v>3293</v>
      </c>
      <c r="G206" s="218" t="s">
        <v>503</v>
      </c>
      <c r="H206" s="219">
        <v>142</v>
      </c>
      <c r="I206" s="220"/>
      <c r="J206" s="221">
        <f>ROUND(I206*H206,2)</f>
        <v>0</v>
      </c>
      <c r="K206" s="217" t="s">
        <v>523</v>
      </c>
      <c r="L206" s="46"/>
      <c r="M206" s="222" t="s">
        <v>21</v>
      </c>
      <c r="N206" s="223" t="s">
        <v>43</v>
      </c>
      <c r="O206" s="86"/>
      <c r="P206" s="224">
        <f>O206*H206</f>
        <v>0</v>
      </c>
      <c r="Q206" s="224">
        <v>0.032370000000000003</v>
      </c>
      <c r="R206" s="224">
        <f>Q206*H206</f>
        <v>4.5965400000000001</v>
      </c>
      <c r="S206" s="224">
        <v>0</v>
      </c>
      <c r="T206" s="225">
        <f>S206*H206</f>
        <v>0</v>
      </c>
      <c r="U206" s="40"/>
      <c r="V206" s="40"/>
      <c r="W206" s="40"/>
      <c r="X206" s="40"/>
      <c r="Y206" s="40"/>
      <c r="Z206" s="40"/>
      <c r="AA206" s="40"/>
      <c r="AB206" s="40"/>
      <c r="AC206" s="40"/>
      <c r="AD206" s="40"/>
      <c r="AE206" s="40"/>
      <c r="AR206" s="226" t="s">
        <v>373</v>
      </c>
      <c r="AT206" s="226" t="s">
        <v>298</v>
      </c>
      <c r="AU206" s="226" t="s">
        <v>81</v>
      </c>
      <c r="AY206" s="19" t="s">
        <v>295</v>
      </c>
      <c r="BE206" s="227">
        <f>IF(N206="základní",J206,0)</f>
        <v>0</v>
      </c>
      <c r="BF206" s="227">
        <f>IF(N206="snížená",J206,0)</f>
        <v>0</v>
      </c>
      <c r="BG206" s="227">
        <f>IF(N206="zákl. přenesená",J206,0)</f>
        <v>0</v>
      </c>
      <c r="BH206" s="227">
        <f>IF(N206="sníž. přenesená",J206,0)</f>
        <v>0</v>
      </c>
      <c r="BI206" s="227">
        <f>IF(N206="nulová",J206,0)</f>
        <v>0</v>
      </c>
      <c r="BJ206" s="19" t="s">
        <v>79</v>
      </c>
      <c r="BK206" s="227">
        <f>ROUND(I206*H206,2)</f>
        <v>0</v>
      </c>
      <c r="BL206" s="19" t="s">
        <v>373</v>
      </c>
      <c r="BM206" s="226" t="s">
        <v>3294</v>
      </c>
    </row>
    <row r="207" s="2" customFormat="1" ht="24.15" customHeight="1">
      <c r="A207" s="40"/>
      <c r="B207" s="41"/>
      <c r="C207" s="215" t="s">
        <v>1459</v>
      </c>
      <c r="D207" s="215" t="s">
        <v>298</v>
      </c>
      <c r="E207" s="216" t="s">
        <v>3295</v>
      </c>
      <c r="F207" s="217" t="s">
        <v>3296</v>
      </c>
      <c r="G207" s="218" t="s">
        <v>503</v>
      </c>
      <c r="H207" s="219">
        <v>142</v>
      </c>
      <c r="I207" s="220"/>
      <c r="J207" s="221">
        <f>ROUND(I207*H207,2)</f>
        <v>0</v>
      </c>
      <c r="K207" s="217" t="s">
        <v>523</v>
      </c>
      <c r="L207" s="46"/>
      <c r="M207" s="222" t="s">
        <v>21</v>
      </c>
      <c r="N207" s="223" t="s">
        <v>43</v>
      </c>
      <c r="O207" s="86"/>
      <c r="P207" s="224">
        <f>O207*H207</f>
        <v>0</v>
      </c>
      <c r="Q207" s="224">
        <v>0.032370000000000003</v>
      </c>
      <c r="R207" s="224">
        <f>Q207*H207</f>
        <v>4.5965400000000001</v>
      </c>
      <c r="S207" s="224">
        <v>0</v>
      </c>
      <c r="T207" s="225">
        <f>S207*H207</f>
        <v>0</v>
      </c>
      <c r="U207" s="40"/>
      <c r="V207" s="40"/>
      <c r="W207" s="40"/>
      <c r="X207" s="40"/>
      <c r="Y207" s="40"/>
      <c r="Z207" s="40"/>
      <c r="AA207" s="40"/>
      <c r="AB207" s="40"/>
      <c r="AC207" s="40"/>
      <c r="AD207" s="40"/>
      <c r="AE207" s="40"/>
      <c r="AR207" s="226" t="s">
        <v>373</v>
      </c>
      <c r="AT207" s="226" t="s">
        <v>298</v>
      </c>
      <c r="AU207" s="226" t="s">
        <v>81</v>
      </c>
      <c r="AY207" s="19" t="s">
        <v>295</v>
      </c>
      <c r="BE207" s="227">
        <f>IF(N207="základní",J207,0)</f>
        <v>0</v>
      </c>
      <c r="BF207" s="227">
        <f>IF(N207="snížená",J207,0)</f>
        <v>0</v>
      </c>
      <c r="BG207" s="227">
        <f>IF(N207="zákl. přenesená",J207,0)</f>
        <v>0</v>
      </c>
      <c r="BH207" s="227">
        <f>IF(N207="sníž. přenesená",J207,0)</f>
        <v>0</v>
      </c>
      <c r="BI207" s="227">
        <f>IF(N207="nulová",J207,0)</f>
        <v>0</v>
      </c>
      <c r="BJ207" s="19" t="s">
        <v>79</v>
      </c>
      <c r="BK207" s="227">
        <f>ROUND(I207*H207,2)</f>
        <v>0</v>
      </c>
      <c r="BL207" s="19" t="s">
        <v>373</v>
      </c>
      <c r="BM207" s="226" t="s">
        <v>3297</v>
      </c>
    </row>
    <row r="208" s="2" customFormat="1" ht="24.15" customHeight="1">
      <c r="A208" s="40"/>
      <c r="B208" s="41"/>
      <c r="C208" s="215" t="s">
        <v>1463</v>
      </c>
      <c r="D208" s="215" t="s">
        <v>298</v>
      </c>
      <c r="E208" s="216" t="s">
        <v>3298</v>
      </c>
      <c r="F208" s="217" t="s">
        <v>3299</v>
      </c>
      <c r="G208" s="218" t="s">
        <v>459</v>
      </c>
      <c r="H208" s="219">
        <v>24</v>
      </c>
      <c r="I208" s="220"/>
      <c r="J208" s="221">
        <f>ROUND(I208*H208,2)</f>
        <v>0</v>
      </c>
      <c r="K208" s="217" t="s">
        <v>302</v>
      </c>
      <c r="L208" s="46"/>
      <c r="M208" s="222" t="s">
        <v>21</v>
      </c>
      <c r="N208" s="223" t="s">
        <v>43</v>
      </c>
      <c r="O208" s="86"/>
      <c r="P208" s="224">
        <f>O208*H208</f>
        <v>0</v>
      </c>
      <c r="Q208" s="224">
        <v>0.0098300000000000002</v>
      </c>
      <c r="R208" s="224">
        <f>Q208*H208</f>
        <v>0.23592000000000002</v>
      </c>
      <c r="S208" s="224">
        <v>0</v>
      </c>
      <c r="T208" s="225">
        <f>S208*H208</f>
        <v>0</v>
      </c>
      <c r="U208" s="40"/>
      <c r="V208" s="40"/>
      <c r="W208" s="40"/>
      <c r="X208" s="40"/>
      <c r="Y208" s="40"/>
      <c r="Z208" s="40"/>
      <c r="AA208" s="40"/>
      <c r="AB208" s="40"/>
      <c r="AC208" s="40"/>
      <c r="AD208" s="40"/>
      <c r="AE208" s="40"/>
      <c r="AR208" s="226" t="s">
        <v>373</v>
      </c>
      <c r="AT208" s="226" t="s">
        <v>298</v>
      </c>
      <c r="AU208" s="226" t="s">
        <v>81</v>
      </c>
      <c r="AY208" s="19" t="s">
        <v>295</v>
      </c>
      <c r="BE208" s="227">
        <f>IF(N208="základní",J208,0)</f>
        <v>0</v>
      </c>
      <c r="BF208" s="227">
        <f>IF(N208="snížená",J208,0)</f>
        <v>0</v>
      </c>
      <c r="BG208" s="227">
        <f>IF(N208="zákl. přenesená",J208,0)</f>
        <v>0</v>
      </c>
      <c r="BH208" s="227">
        <f>IF(N208="sníž. přenesená",J208,0)</f>
        <v>0</v>
      </c>
      <c r="BI208" s="227">
        <f>IF(N208="nulová",J208,0)</f>
        <v>0</v>
      </c>
      <c r="BJ208" s="19" t="s">
        <v>79</v>
      </c>
      <c r="BK208" s="227">
        <f>ROUND(I208*H208,2)</f>
        <v>0</v>
      </c>
      <c r="BL208" s="19" t="s">
        <v>373</v>
      </c>
      <c r="BM208" s="226" t="s">
        <v>3300</v>
      </c>
    </row>
    <row r="209" s="2" customFormat="1">
      <c r="A209" s="40"/>
      <c r="B209" s="41"/>
      <c r="C209" s="42"/>
      <c r="D209" s="228" t="s">
        <v>305</v>
      </c>
      <c r="E209" s="42"/>
      <c r="F209" s="229" t="s">
        <v>3301</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305</v>
      </c>
      <c r="AU209" s="19" t="s">
        <v>81</v>
      </c>
    </row>
    <row r="210" s="2" customFormat="1" ht="24.15" customHeight="1">
      <c r="A210" s="40"/>
      <c r="B210" s="41"/>
      <c r="C210" s="215" t="s">
        <v>1465</v>
      </c>
      <c r="D210" s="215" t="s">
        <v>298</v>
      </c>
      <c r="E210" s="216" t="s">
        <v>3302</v>
      </c>
      <c r="F210" s="217" t="s">
        <v>3303</v>
      </c>
      <c r="G210" s="218" t="s">
        <v>503</v>
      </c>
      <c r="H210" s="219">
        <v>36</v>
      </c>
      <c r="I210" s="220"/>
      <c r="J210" s="221">
        <f>ROUND(I210*H210,2)</f>
        <v>0</v>
      </c>
      <c r="K210" s="217" t="s">
        <v>302</v>
      </c>
      <c r="L210" s="46"/>
      <c r="M210" s="222" t="s">
        <v>21</v>
      </c>
      <c r="N210" s="223" t="s">
        <v>43</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373</v>
      </c>
      <c r="AT210" s="226" t="s">
        <v>298</v>
      </c>
      <c r="AU210" s="226" t="s">
        <v>81</v>
      </c>
      <c r="AY210" s="19" t="s">
        <v>295</v>
      </c>
      <c r="BE210" s="227">
        <f>IF(N210="základní",J210,0)</f>
        <v>0</v>
      </c>
      <c r="BF210" s="227">
        <f>IF(N210="snížená",J210,0)</f>
        <v>0</v>
      </c>
      <c r="BG210" s="227">
        <f>IF(N210="zákl. přenesená",J210,0)</f>
        <v>0</v>
      </c>
      <c r="BH210" s="227">
        <f>IF(N210="sníž. přenesená",J210,0)</f>
        <v>0</v>
      </c>
      <c r="BI210" s="227">
        <f>IF(N210="nulová",J210,0)</f>
        <v>0</v>
      </c>
      <c r="BJ210" s="19" t="s">
        <v>79</v>
      </c>
      <c r="BK210" s="227">
        <f>ROUND(I210*H210,2)</f>
        <v>0</v>
      </c>
      <c r="BL210" s="19" t="s">
        <v>373</v>
      </c>
      <c r="BM210" s="226" t="s">
        <v>3304</v>
      </c>
    </row>
    <row r="211" s="2" customFormat="1">
      <c r="A211" s="40"/>
      <c r="B211" s="41"/>
      <c r="C211" s="42"/>
      <c r="D211" s="228" t="s">
        <v>305</v>
      </c>
      <c r="E211" s="42"/>
      <c r="F211" s="229" t="s">
        <v>3305</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305</v>
      </c>
      <c r="AU211" s="19" t="s">
        <v>81</v>
      </c>
    </row>
    <row r="212" s="2" customFormat="1" ht="16.5" customHeight="1">
      <c r="A212" s="40"/>
      <c r="B212" s="41"/>
      <c r="C212" s="215" t="s">
        <v>1467</v>
      </c>
      <c r="D212" s="215" t="s">
        <v>298</v>
      </c>
      <c r="E212" s="216" t="s">
        <v>512</v>
      </c>
      <c r="F212" s="217" t="s">
        <v>3306</v>
      </c>
      <c r="G212" s="218" t="s">
        <v>503</v>
      </c>
      <c r="H212" s="219">
        <v>12</v>
      </c>
      <c r="I212" s="220"/>
      <c r="J212" s="221">
        <f>ROUND(I212*H212,2)</f>
        <v>0</v>
      </c>
      <c r="K212" s="217" t="s">
        <v>302</v>
      </c>
      <c r="L212" s="46"/>
      <c r="M212" s="222" t="s">
        <v>21</v>
      </c>
      <c r="N212" s="223" t="s">
        <v>43</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373</v>
      </c>
      <c r="AT212" s="226" t="s">
        <v>298</v>
      </c>
      <c r="AU212" s="226" t="s">
        <v>81</v>
      </c>
      <c r="AY212" s="19" t="s">
        <v>295</v>
      </c>
      <c r="BE212" s="227">
        <f>IF(N212="základní",J212,0)</f>
        <v>0</v>
      </c>
      <c r="BF212" s="227">
        <f>IF(N212="snížená",J212,0)</f>
        <v>0</v>
      </c>
      <c r="BG212" s="227">
        <f>IF(N212="zákl. přenesená",J212,0)</f>
        <v>0</v>
      </c>
      <c r="BH212" s="227">
        <f>IF(N212="sníž. přenesená",J212,0)</f>
        <v>0</v>
      </c>
      <c r="BI212" s="227">
        <f>IF(N212="nulová",J212,0)</f>
        <v>0</v>
      </c>
      <c r="BJ212" s="19" t="s">
        <v>79</v>
      </c>
      <c r="BK212" s="227">
        <f>ROUND(I212*H212,2)</f>
        <v>0</v>
      </c>
      <c r="BL212" s="19" t="s">
        <v>373</v>
      </c>
      <c r="BM212" s="226" t="s">
        <v>3307</v>
      </c>
    </row>
    <row r="213" s="2" customFormat="1">
      <c r="A213" s="40"/>
      <c r="B213" s="41"/>
      <c r="C213" s="42"/>
      <c r="D213" s="228" t="s">
        <v>305</v>
      </c>
      <c r="E213" s="42"/>
      <c r="F213" s="229" t="s">
        <v>515</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305</v>
      </c>
      <c r="AU213" s="19" t="s">
        <v>81</v>
      </c>
    </row>
    <row r="214" s="2" customFormat="1" ht="33" customHeight="1">
      <c r="A214" s="40"/>
      <c r="B214" s="41"/>
      <c r="C214" s="215" t="s">
        <v>1472</v>
      </c>
      <c r="D214" s="215" t="s">
        <v>298</v>
      </c>
      <c r="E214" s="216" t="s">
        <v>3308</v>
      </c>
      <c r="F214" s="217" t="s">
        <v>3309</v>
      </c>
      <c r="G214" s="218" t="s">
        <v>459</v>
      </c>
      <c r="H214" s="219">
        <v>12</v>
      </c>
      <c r="I214" s="220"/>
      <c r="J214" s="221">
        <f>ROUND(I214*H214,2)</f>
        <v>0</v>
      </c>
      <c r="K214" s="217" t="s">
        <v>302</v>
      </c>
      <c r="L214" s="46"/>
      <c r="M214" s="222" t="s">
        <v>21</v>
      </c>
      <c r="N214" s="223" t="s">
        <v>43</v>
      </c>
      <c r="O214" s="86"/>
      <c r="P214" s="224">
        <f>O214*H214</f>
        <v>0</v>
      </c>
      <c r="Q214" s="224">
        <v>0.0147</v>
      </c>
      <c r="R214" s="224">
        <f>Q214*H214</f>
        <v>0.1764</v>
      </c>
      <c r="S214" s="224">
        <v>0</v>
      </c>
      <c r="T214" s="225">
        <f>S214*H214</f>
        <v>0</v>
      </c>
      <c r="U214" s="40"/>
      <c r="V214" s="40"/>
      <c r="W214" s="40"/>
      <c r="X214" s="40"/>
      <c r="Y214" s="40"/>
      <c r="Z214" s="40"/>
      <c r="AA214" s="40"/>
      <c r="AB214" s="40"/>
      <c r="AC214" s="40"/>
      <c r="AD214" s="40"/>
      <c r="AE214" s="40"/>
      <c r="AR214" s="226" t="s">
        <v>373</v>
      </c>
      <c r="AT214" s="226" t="s">
        <v>298</v>
      </c>
      <c r="AU214" s="226" t="s">
        <v>81</v>
      </c>
      <c r="AY214" s="19" t="s">
        <v>295</v>
      </c>
      <c r="BE214" s="227">
        <f>IF(N214="základní",J214,0)</f>
        <v>0</v>
      </c>
      <c r="BF214" s="227">
        <f>IF(N214="snížená",J214,0)</f>
        <v>0</v>
      </c>
      <c r="BG214" s="227">
        <f>IF(N214="zákl. přenesená",J214,0)</f>
        <v>0</v>
      </c>
      <c r="BH214" s="227">
        <f>IF(N214="sníž. přenesená",J214,0)</f>
        <v>0</v>
      </c>
      <c r="BI214" s="227">
        <f>IF(N214="nulová",J214,0)</f>
        <v>0</v>
      </c>
      <c r="BJ214" s="19" t="s">
        <v>79</v>
      </c>
      <c r="BK214" s="227">
        <f>ROUND(I214*H214,2)</f>
        <v>0</v>
      </c>
      <c r="BL214" s="19" t="s">
        <v>373</v>
      </c>
      <c r="BM214" s="226" t="s">
        <v>3310</v>
      </c>
    </row>
    <row r="215" s="2" customFormat="1">
      <c r="A215" s="40"/>
      <c r="B215" s="41"/>
      <c r="C215" s="42"/>
      <c r="D215" s="228" t="s">
        <v>305</v>
      </c>
      <c r="E215" s="42"/>
      <c r="F215" s="229" t="s">
        <v>3311</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305</v>
      </c>
      <c r="AU215" s="19" t="s">
        <v>81</v>
      </c>
    </row>
    <row r="216" s="2" customFormat="1" ht="24.15" customHeight="1">
      <c r="A216" s="40"/>
      <c r="B216" s="41"/>
      <c r="C216" s="215" t="s">
        <v>1474</v>
      </c>
      <c r="D216" s="215" t="s">
        <v>298</v>
      </c>
      <c r="E216" s="216" t="s">
        <v>3312</v>
      </c>
      <c r="F216" s="217" t="s">
        <v>3313</v>
      </c>
      <c r="G216" s="218" t="s">
        <v>348</v>
      </c>
      <c r="H216" s="219">
        <v>34.780000000000001</v>
      </c>
      <c r="I216" s="220"/>
      <c r="J216" s="221">
        <f>ROUND(I216*H216,2)</f>
        <v>0</v>
      </c>
      <c r="K216" s="217" t="s">
        <v>523</v>
      </c>
      <c r="L216" s="46"/>
      <c r="M216" s="222" t="s">
        <v>21</v>
      </c>
      <c r="N216" s="223" t="s">
        <v>43</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373</v>
      </c>
      <c r="AT216" s="226" t="s">
        <v>298</v>
      </c>
      <c r="AU216" s="226" t="s">
        <v>81</v>
      </c>
      <c r="AY216" s="19" t="s">
        <v>295</v>
      </c>
      <c r="BE216" s="227">
        <f>IF(N216="základní",J216,0)</f>
        <v>0</v>
      </c>
      <c r="BF216" s="227">
        <f>IF(N216="snížená",J216,0)</f>
        <v>0</v>
      </c>
      <c r="BG216" s="227">
        <f>IF(N216="zákl. přenesená",J216,0)</f>
        <v>0</v>
      </c>
      <c r="BH216" s="227">
        <f>IF(N216="sníž. přenesená",J216,0)</f>
        <v>0</v>
      </c>
      <c r="BI216" s="227">
        <f>IF(N216="nulová",J216,0)</f>
        <v>0</v>
      </c>
      <c r="BJ216" s="19" t="s">
        <v>79</v>
      </c>
      <c r="BK216" s="227">
        <f>ROUND(I216*H216,2)</f>
        <v>0</v>
      </c>
      <c r="BL216" s="19" t="s">
        <v>373</v>
      </c>
      <c r="BM216" s="226" t="s">
        <v>3314</v>
      </c>
    </row>
    <row r="217" s="2" customFormat="1" ht="16.5" customHeight="1">
      <c r="A217" s="40"/>
      <c r="B217" s="41"/>
      <c r="C217" s="215" t="s">
        <v>1478</v>
      </c>
      <c r="D217" s="215" t="s">
        <v>298</v>
      </c>
      <c r="E217" s="216" t="s">
        <v>3315</v>
      </c>
      <c r="F217" s="217" t="s">
        <v>3316</v>
      </c>
      <c r="G217" s="218" t="s">
        <v>459</v>
      </c>
      <c r="H217" s="219">
        <v>384</v>
      </c>
      <c r="I217" s="220"/>
      <c r="J217" s="221">
        <f>ROUND(I217*H217,2)</f>
        <v>0</v>
      </c>
      <c r="K217" s="217" t="s">
        <v>302</v>
      </c>
      <c r="L217" s="46"/>
      <c r="M217" s="222" t="s">
        <v>21</v>
      </c>
      <c r="N217" s="223" t="s">
        <v>43</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373</v>
      </c>
      <c r="AT217" s="226" t="s">
        <v>298</v>
      </c>
      <c r="AU217" s="226" t="s">
        <v>81</v>
      </c>
      <c r="AY217" s="19" t="s">
        <v>295</v>
      </c>
      <c r="BE217" s="227">
        <f>IF(N217="základní",J217,0)</f>
        <v>0</v>
      </c>
      <c r="BF217" s="227">
        <f>IF(N217="snížená",J217,0)</f>
        <v>0</v>
      </c>
      <c r="BG217" s="227">
        <f>IF(N217="zákl. přenesená",J217,0)</f>
        <v>0</v>
      </c>
      <c r="BH217" s="227">
        <f>IF(N217="sníž. přenesená",J217,0)</f>
        <v>0</v>
      </c>
      <c r="BI217" s="227">
        <f>IF(N217="nulová",J217,0)</f>
        <v>0</v>
      </c>
      <c r="BJ217" s="19" t="s">
        <v>79</v>
      </c>
      <c r="BK217" s="227">
        <f>ROUND(I217*H217,2)</f>
        <v>0</v>
      </c>
      <c r="BL217" s="19" t="s">
        <v>373</v>
      </c>
      <c r="BM217" s="226" t="s">
        <v>3317</v>
      </c>
    </row>
    <row r="218" s="2" customFormat="1">
      <c r="A218" s="40"/>
      <c r="B218" s="41"/>
      <c r="C218" s="42"/>
      <c r="D218" s="228" t="s">
        <v>305</v>
      </c>
      <c r="E218" s="42"/>
      <c r="F218" s="229" t="s">
        <v>3318</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305</v>
      </c>
      <c r="AU218" s="19" t="s">
        <v>81</v>
      </c>
    </row>
    <row r="219" s="2" customFormat="1" ht="21.75" customHeight="1">
      <c r="A219" s="40"/>
      <c r="B219" s="41"/>
      <c r="C219" s="215" t="s">
        <v>1484</v>
      </c>
      <c r="D219" s="215" t="s">
        <v>298</v>
      </c>
      <c r="E219" s="216" t="s">
        <v>3319</v>
      </c>
      <c r="F219" s="217" t="s">
        <v>3320</v>
      </c>
      <c r="G219" s="218" t="s">
        <v>459</v>
      </c>
      <c r="H219" s="219">
        <v>676</v>
      </c>
      <c r="I219" s="220"/>
      <c r="J219" s="221">
        <f>ROUND(I219*H219,2)</f>
        <v>0</v>
      </c>
      <c r="K219" s="217" t="s">
        <v>302</v>
      </c>
      <c r="L219" s="46"/>
      <c r="M219" s="222" t="s">
        <v>21</v>
      </c>
      <c r="N219" s="223" t="s">
        <v>43</v>
      </c>
      <c r="O219" s="86"/>
      <c r="P219" s="224">
        <f>O219*H219</f>
        <v>0</v>
      </c>
      <c r="Q219" s="224">
        <v>9.0000000000000006E-05</v>
      </c>
      <c r="R219" s="224">
        <f>Q219*H219</f>
        <v>0.060840000000000005</v>
      </c>
      <c r="S219" s="224">
        <v>0</v>
      </c>
      <c r="T219" s="225">
        <f>S219*H219</f>
        <v>0</v>
      </c>
      <c r="U219" s="40"/>
      <c r="V219" s="40"/>
      <c r="W219" s="40"/>
      <c r="X219" s="40"/>
      <c r="Y219" s="40"/>
      <c r="Z219" s="40"/>
      <c r="AA219" s="40"/>
      <c r="AB219" s="40"/>
      <c r="AC219" s="40"/>
      <c r="AD219" s="40"/>
      <c r="AE219" s="40"/>
      <c r="AR219" s="226" t="s">
        <v>373</v>
      </c>
      <c r="AT219" s="226" t="s">
        <v>298</v>
      </c>
      <c r="AU219" s="226" t="s">
        <v>81</v>
      </c>
      <c r="AY219" s="19" t="s">
        <v>295</v>
      </c>
      <c r="BE219" s="227">
        <f>IF(N219="základní",J219,0)</f>
        <v>0</v>
      </c>
      <c r="BF219" s="227">
        <f>IF(N219="snížená",J219,0)</f>
        <v>0</v>
      </c>
      <c r="BG219" s="227">
        <f>IF(N219="zákl. přenesená",J219,0)</f>
        <v>0</v>
      </c>
      <c r="BH219" s="227">
        <f>IF(N219="sníž. přenesená",J219,0)</f>
        <v>0</v>
      </c>
      <c r="BI219" s="227">
        <f>IF(N219="nulová",J219,0)</f>
        <v>0</v>
      </c>
      <c r="BJ219" s="19" t="s">
        <v>79</v>
      </c>
      <c r="BK219" s="227">
        <f>ROUND(I219*H219,2)</f>
        <v>0</v>
      </c>
      <c r="BL219" s="19" t="s">
        <v>373</v>
      </c>
      <c r="BM219" s="226" t="s">
        <v>3321</v>
      </c>
    </row>
    <row r="220" s="2" customFormat="1">
      <c r="A220" s="40"/>
      <c r="B220" s="41"/>
      <c r="C220" s="42"/>
      <c r="D220" s="228" t="s">
        <v>305</v>
      </c>
      <c r="E220" s="42"/>
      <c r="F220" s="229" t="s">
        <v>3322</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305</v>
      </c>
      <c r="AU220" s="19" t="s">
        <v>81</v>
      </c>
    </row>
    <row r="221" s="2" customFormat="1" ht="16.5" customHeight="1">
      <c r="A221" s="40"/>
      <c r="B221" s="41"/>
      <c r="C221" s="286" t="s">
        <v>1486</v>
      </c>
      <c r="D221" s="286" t="s">
        <v>947</v>
      </c>
      <c r="E221" s="287" t="s">
        <v>3323</v>
      </c>
      <c r="F221" s="288" t="s">
        <v>3324</v>
      </c>
      <c r="G221" s="289" t="s">
        <v>459</v>
      </c>
      <c r="H221" s="290">
        <v>676</v>
      </c>
      <c r="I221" s="291"/>
      <c r="J221" s="292">
        <f>ROUND(I221*H221,2)</f>
        <v>0</v>
      </c>
      <c r="K221" s="288" t="s">
        <v>523</v>
      </c>
      <c r="L221" s="293"/>
      <c r="M221" s="294" t="s">
        <v>21</v>
      </c>
      <c r="N221" s="295" t="s">
        <v>43</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997</v>
      </c>
      <c r="AT221" s="226" t="s">
        <v>947</v>
      </c>
      <c r="AU221" s="226" t="s">
        <v>81</v>
      </c>
      <c r="AY221" s="19" t="s">
        <v>295</v>
      </c>
      <c r="BE221" s="227">
        <f>IF(N221="základní",J221,0)</f>
        <v>0</v>
      </c>
      <c r="BF221" s="227">
        <f>IF(N221="snížená",J221,0)</f>
        <v>0</v>
      </c>
      <c r="BG221" s="227">
        <f>IF(N221="zákl. přenesená",J221,0)</f>
        <v>0</v>
      </c>
      <c r="BH221" s="227">
        <f>IF(N221="sníž. přenesená",J221,0)</f>
        <v>0</v>
      </c>
      <c r="BI221" s="227">
        <f>IF(N221="nulová",J221,0)</f>
        <v>0</v>
      </c>
      <c r="BJ221" s="19" t="s">
        <v>79</v>
      </c>
      <c r="BK221" s="227">
        <f>ROUND(I221*H221,2)</f>
        <v>0</v>
      </c>
      <c r="BL221" s="19" t="s">
        <v>373</v>
      </c>
      <c r="BM221" s="226" t="s">
        <v>3325</v>
      </c>
    </row>
    <row r="222" s="2" customFormat="1" ht="16.5" customHeight="1">
      <c r="A222" s="40"/>
      <c r="B222" s="41"/>
      <c r="C222" s="215" t="s">
        <v>1488</v>
      </c>
      <c r="D222" s="215" t="s">
        <v>298</v>
      </c>
      <c r="E222" s="216" t="s">
        <v>516</v>
      </c>
      <c r="F222" s="217" t="s">
        <v>3326</v>
      </c>
      <c r="G222" s="218" t="s">
        <v>503</v>
      </c>
      <c r="H222" s="219">
        <v>348</v>
      </c>
      <c r="I222" s="220"/>
      <c r="J222" s="221">
        <f>ROUND(I222*H222,2)</f>
        <v>0</v>
      </c>
      <c r="K222" s="217" t="s">
        <v>302</v>
      </c>
      <c r="L222" s="46"/>
      <c r="M222" s="222" t="s">
        <v>21</v>
      </c>
      <c r="N222" s="223" t="s">
        <v>43</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373</v>
      </c>
      <c r="AT222" s="226" t="s">
        <v>298</v>
      </c>
      <c r="AU222" s="226" t="s">
        <v>81</v>
      </c>
      <c r="AY222" s="19" t="s">
        <v>295</v>
      </c>
      <c r="BE222" s="227">
        <f>IF(N222="základní",J222,0)</f>
        <v>0</v>
      </c>
      <c r="BF222" s="227">
        <f>IF(N222="snížená",J222,0)</f>
        <v>0</v>
      </c>
      <c r="BG222" s="227">
        <f>IF(N222="zákl. přenesená",J222,0)</f>
        <v>0</v>
      </c>
      <c r="BH222" s="227">
        <f>IF(N222="sníž. přenesená",J222,0)</f>
        <v>0</v>
      </c>
      <c r="BI222" s="227">
        <f>IF(N222="nulová",J222,0)</f>
        <v>0</v>
      </c>
      <c r="BJ222" s="19" t="s">
        <v>79</v>
      </c>
      <c r="BK222" s="227">
        <f>ROUND(I222*H222,2)</f>
        <v>0</v>
      </c>
      <c r="BL222" s="19" t="s">
        <v>373</v>
      </c>
      <c r="BM222" s="226" t="s">
        <v>3327</v>
      </c>
    </row>
    <row r="223" s="2" customFormat="1">
      <c r="A223" s="40"/>
      <c r="B223" s="41"/>
      <c r="C223" s="42"/>
      <c r="D223" s="228" t="s">
        <v>305</v>
      </c>
      <c r="E223" s="42"/>
      <c r="F223" s="229" t="s">
        <v>519</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305</v>
      </c>
      <c r="AU223" s="19" t="s">
        <v>81</v>
      </c>
    </row>
    <row r="224" s="2" customFormat="1" ht="24.15" customHeight="1">
      <c r="A224" s="40"/>
      <c r="B224" s="41"/>
      <c r="C224" s="215" t="s">
        <v>1491</v>
      </c>
      <c r="D224" s="215" t="s">
        <v>298</v>
      </c>
      <c r="E224" s="216" t="s">
        <v>3328</v>
      </c>
      <c r="F224" s="217" t="s">
        <v>3329</v>
      </c>
      <c r="G224" s="218" t="s">
        <v>459</v>
      </c>
      <c r="H224" s="219">
        <v>12</v>
      </c>
      <c r="I224" s="220"/>
      <c r="J224" s="221">
        <f>ROUND(I224*H224,2)</f>
        <v>0</v>
      </c>
      <c r="K224" s="217" t="s">
        <v>302</v>
      </c>
      <c r="L224" s="46"/>
      <c r="M224" s="222" t="s">
        <v>21</v>
      </c>
      <c r="N224" s="223" t="s">
        <v>43</v>
      </c>
      <c r="O224" s="86"/>
      <c r="P224" s="224">
        <f>O224*H224</f>
        <v>0</v>
      </c>
      <c r="Q224" s="224">
        <v>0.0019599999999999999</v>
      </c>
      <c r="R224" s="224">
        <f>Q224*H224</f>
        <v>0.023519999999999999</v>
      </c>
      <c r="S224" s="224">
        <v>0</v>
      </c>
      <c r="T224" s="225">
        <f>S224*H224</f>
        <v>0</v>
      </c>
      <c r="U224" s="40"/>
      <c r="V224" s="40"/>
      <c r="W224" s="40"/>
      <c r="X224" s="40"/>
      <c r="Y224" s="40"/>
      <c r="Z224" s="40"/>
      <c r="AA224" s="40"/>
      <c r="AB224" s="40"/>
      <c r="AC224" s="40"/>
      <c r="AD224" s="40"/>
      <c r="AE224" s="40"/>
      <c r="AR224" s="226" t="s">
        <v>373</v>
      </c>
      <c r="AT224" s="226" t="s">
        <v>298</v>
      </c>
      <c r="AU224" s="226" t="s">
        <v>81</v>
      </c>
      <c r="AY224" s="19" t="s">
        <v>295</v>
      </c>
      <c r="BE224" s="227">
        <f>IF(N224="základní",J224,0)</f>
        <v>0</v>
      </c>
      <c r="BF224" s="227">
        <f>IF(N224="snížená",J224,0)</f>
        <v>0</v>
      </c>
      <c r="BG224" s="227">
        <f>IF(N224="zákl. přenesená",J224,0)</f>
        <v>0</v>
      </c>
      <c r="BH224" s="227">
        <f>IF(N224="sníž. přenesená",J224,0)</f>
        <v>0</v>
      </c>
      <c r="BI224" s="227">
        <f>IF(N224="nulová",J224,0)</f>
        <v>0</v>
      </c>
      <c r="BJ224" s="19" t="s">
        <v>79</v>
      </c>
      <c r="BK224" s="227">
        <f>ROUND(I224*H224,2)</f>
        <v>0</v>
      </c>
      <c r="BL224" s="19" t="s">
        <v>373</v>
      </c>
      <c r="BM224" s="226" t="s">
        <v>3330</v>
      </c>
    </row>
    <row r="225" s="2" customFormat="1">
      <c r="A225" s="40"/>
      <c r="B225" s="41"/>
      <c r="C225" s="42"/>
      <c r="D225" s="228" t="s">
        <v>305</v>
      </c>
      <c r="E225" s="42"/>
      <c r="F225" s="229" t="s">
        <v>3331</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305</v>
      </c>
      <c r="AU225" s="19" t="s">
        <v>81</v>
      </c>
    </row>
    <row r="226" s="2" customFormat="1" ht="24.15" customHeight="1">
      <c r="A226" s="40"/>
      <c r="B226" s="41"/>
      <c r="C226" s="215" t="s">
        <v>1495</v>
      </c>
      <c r="D226" s="215" t="s">
        <v>298</v>
      </c>
      <c r="E226" s="216" t="s">
        <v>3332</v>
      </c>
      <c r="F226" s="217" t="s">
        <v>3333</v>
      </c>
      <c r="G226" s="218" t="s">
        <v>459</v>
      </c>
      <c r="H226" s="219">
        <v>24</v>
      </c>
      <c r="I226" s="220"/>
      <c r="J226" s="221">
        <f>ROUND(I226*H226,2)</f>
        <v>0</v>
      </c>
      <c r="K226" s="217" t="s">
        <v>302</v>
      </c>
      <c r="L226" s="46"/>
      <c r="M226" s="222" t="s">
        <v>21</v>
      </c>
      <c r="N226" s="223" t="s">
        <v>43</v>
      </c>
      <c r="O226" s="86"/>
      <c r="P226" s="224">
        <f>O226*H226</f>
        <v>0</v>
      </c>
      <c r="Q226" s="224">
        <v>0.0018</v>
      </c>
      <c r="R226" s="224">
        <f>Q226*H226</f>
        <v>0.043200000000000002</v>
      </c>
      <c r="S226" s="224">
        <v>0</v>
      </c>
      <c r="T226" s="225">
        <f>S226*H226</f>
        <v>0</v>
      </c>
      <c r="U226" s="40"/>
      <c r="V226" s="40"/>
      <c r="W226" s="40"/>
      <c r="X226" s="40"/>
      <c r="Y226" s="40"/>
      <c r="Z226" s="40"/>
      <c r="AA226" s="40"/>
      <c r="AB226" s="40"/>
      <c r="AC226" s="40"/>
      <c r="AD226" s="40"/>
      <c r="AE226" s="40"/>
      <c r="AR226" s="226" t="s">
        <v>373</v>
      </c>
      <c r="AT226" s="226" t="s">
        <v>298</v>
      </c>
      <c r="AU226" s="226" t="s">
        <v>81</v>
      </c>
      <c r="AY226" s="19" t="s">
        <v>295</v>
      </c>
      <c r="BE226" s="227">
        <f>IF(N226="základní",J226,0)</f>
        <v>0</v>
      </c>
      <c r="BF226" s="227">
        <f>IF(N226="snížená",J226,0)</f>
        <v>0</v>
      </c>
      <c r="BG226" s="227">
        <f>IF(N226="zákl. přenesená",J226,0)</f>
        <v>0</v>
      </c>
      <c r="BH226" s="227">
        <f>IF(N226="sníž. přenesená",J226,0)</f>
        <v>0</v>
      </c>
      <c r="BI226" s="227">
        <f>IF(N226="nulová",J226,0)</f>
        <v>0</v>
      </c>
      <c r="BJ226" s="19" t="s">
        <v>79</v>
      </c>
      <c r="BK226" s="227">
        <f>ROUND(I226*H226,2)</f>
        <v>0</v>
      </c>
      <c r="BL226" s="19" t="s">
        <v>373</v>
      </c>
      <c r="BM226" s="226" t="s">
        <v>3334</v>
      </c>
    </row>
    <row r="227" s="2" customFormat="1">
      <c r="A227" s="40"/>
      <c r="B227" s="41"/>
      <c r="C227" s="42"/>
      <c r="D227" s="228" t="s">
        <v>305</v>
      </c>
      <c r="E227" s="42"/>
      <c r="F227" s="229" t="s">
        <v>3335</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305</v>
      </c>
      <c r="AU227" s="19" t="s">
        <v>81</v>
      </c>
    </row>
    <row r="228" s="2" customFormat="1" ht="16.5" customHeight="1">
      <c r="A228" s="40"/>
      <c r="B228" s="41"/>
      <c r="C228" s="215" t="s">
        <v>1499</v>
      </c>
      <c r="D228" s="215" t="s">
        <v>298</v>
      </c>
      <c r="E228" s="216" t="s">
        <v>3336</v>
      </c>
      <c r="F228" s="217" t="s">
        <v>3337</v>
      </c>
      <c r="G228" s="218" t="s">
        <v>459</v>
      </c>
      <c r="H228" s="219">
        <v>308</v>
      </c>
      <c r="I228" s="220"/>
      <c r="J228" s="221">
        <f>ROUND(I228*H228,2)</f>
        <v>0</v>
      </c>
      <c r="K228" s="217" t="s">
        <v>523</v>
      </c>
      <c r="L228" s="46"/>
      <c r="M228" s="222" t="s">
        <v>21</v>
      </c>
      <c r="N228" s="223" t="s">
        <v>43</v>
      </c>
      <c r="O228" s="86"/>
      <c r="P228" s="224">
        <f>O228*H228</f>
        <v>0</v>
      </c>
      <c r="Q228" s="224">
        <v>4.0000000000000003E-05</v>
      </c>
      <c r="R228" s="224">
        <f>Q228*H228</f>
        <v>0.012320000000000001</v>
      </c>
      <c r="S228" s="224">
        <v>0</v>
      </c>
      <c r="T228" s="225">
        <f>S228*H228</f>
        <v>0</v>
      </c>
      <c r="U228" s="40"/>
      <c r="V228" s="40"/>
      <c r="W228" s="40"/>
      <c r="X228" s="40"/>
      <c r="Y228" s="40"/>
      <c r="Z228" s="40"/>
      <c r="AA228" s="40"/>
      <c r="AB228" s="40"/>
      <c r="AC228" s="40"/>
      <c r="AD228" s="40"/>
      <c r="AE228" s="40"/>
      <c r="AR228" s="226" t="s">
        <v>373</v>
      </c>
      <c r="AT228" s="226" t="s">
        <v>298</v>
      </c>
      <c r="AU228" s="226" t="s">
        <v>81</v>
      </c>
      <c r="AY228" s="19" t="s">
        <v>295</v>
      </c>
      <c r="BE228" s="227">
        <f>IF(N228="základní",J228,0)</f>
        <v>0</v>
      </c>
      <c r="BF228" s="227">
        <f>IF(N228="snížená",J228,0)</f>
        <v>0</v>
      </c>
      <c r="BG228" s="227">
        <f>IF(N228="zákl. přenesená",J228,0)</f>
        <v>0</v>
      </c>
      <c r="BH228" s="227">
        <f>IF(N228="sníž. přenesená",J228,0)</f>
        <v>0</v>
      </c>
      <c r="BI228" s="227">
        <f>IF(N228="nulová",J228,0)</f>
        <v>0</v>
      </c>
      <c r="BJ228" s="19" t="s">
        <v>79</v>
      </c>
      <c r="BK228" s="227">
        <f>ROUND(I228*H228,2)</f>
        <v>0</v>
      </c>
      <c r="BL228" s="19" t="s">
        <v>373</v>
      </c>
      <c r="BM228" s="226" t="s">
        <v>3338</v>
      </c>
    </row>
    <row r="229" s="2" customFormat="1" ht="16.5" customHeight="1">
      <c r="A229" s="40"/>
      <c r="B229" s="41"/>
      <c r="C229" s="286" t="s">
        <v>1501</v>
      </c>
      <c r="D229" s="286" t="s">
        <v>947</v>
      </c>
      <c r="E229" s="287" t="s">
        <v>3339</v>
      </c>
      <c r="F229" s="288" t="s">
        <v>3340</v>
      </c>
      <c r="G229" s="289" t="s">
        <v>459</v>
      </c>
      <c r="H229" s="290">
        <v>308</v>
      </c>
      <c r="I229" s="291"/>
      <c r="J229" s="292">
        <f>ROUND(I229*H229,2)</f>
        <v>0</v>
      </c>
      <c r="K229" s="288" t="s">
        <v>523</v>
      </c>
      <c r="L229" s="293"/>
      <c r="M229" s="294" t="s">
        <v>21</v>
      </c>
      <c r="N229" s="295" t="s">
        <v>43</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997</v>
      </c>
      <c r="AT229" s="226" t="s">
        <v>947</v>
      </c>
      <c r="AU229" s="226" t="s">
        <v>81</v>
      </c>
      <c r="AY229" s="19" t="s">
        <v>295</v>
      </c>
      <c r="BE229" s="227">
        <f>IF(N229="základní",J229,0)</f>
        <v>0</v>
      </c>
      <c r="BF229" s="227">
        <f>IF(N229="snížená",J229,0)</f>
        <v>0</v>
      </c>
      <c r="BG229" s="227">
        <f>IF(N229="zákl. přenesená",J229,0)</f>
        <v>0</v>
      </c>
      <c r="BH229" s="227">
        <f>IF(N229="sníž. přenesená",J229,0)</f>
        <v>0</v>
      </c>
      <c r="BI229" s="227">
        <f>IF(N229="nulová",J229,0)</f>
        <v>0</v>
      </c>
      <c r="BJ229" s="19" t="s">
        <v>79</v>
      </c>
      <c r="BK229" s="227">
        <f>ROUND(I229*H229,2)</f>
        <v>0</v>
      </c>
      <c r="BL229" s="19" t="s">
        <v>373</v>
      </c>
      <c r="BM229" s="226" t="s">
        <v>3341</v>
      </c>
    </row>
    <row r="230" s="2" customFormat="1" ht="16.5" customHeight="1">
      <c r="A230" s="40"/>
      <c r="B230" s="41"/>
      <c r="C230" s="215" t="s">
        <v>1506</v>
      </c>
      <c r="D230" s="215" t="s">
        <v>298</v>
      </c>
      <c r="E230" s="216" t="s">
        <v>3342</v>
      </c>
      <c r="F230" s="217" t="s">
        <v>3343</v>
      </c>
      <c r="G230" s="218" t="s">
        <v>459</v>
      </c>
      <c r="H230" s="219">
        <v>296</v>
      </c>
      <c r="I230" s="220"/>
      <c r="J230" s="221">
        <f>ROUND(I230*H230,2)</f>
        <v>0</v>
      </c>
      <c r="K230" s="217" t="s">
        <v>523</v>
      </c>
      <c r="L230" s="46"/>
      <c r="M230" s="222" t="s">
        <v>21</v>
      </c>
      <c r="N230" s="223" t="s">
        <v>43</v>
      </c>
      <c r="O230" s="86"/>
      <c r="P230" s="224">
        <f>O230*H230</f>
        <v>0</v>
      </c>
      <c r="Q230" s="224">
        <v>0.00012</v>
      </c>
      <c r="R230" s="224">
        <f>Q230*H230</f>
        <v>0.035520000000000003</v>
      </c>
      <c r="S230" s="224">
        <v>0</v>
      </c>
      <c r="T230" s="225">
        <f>S230*H230</f>
        <v>0</v>
      </c>
      <c r="U230" s="40"/>
      <c r="V230" s="40"/>
      <c r="W230" s="40"/>
      <c r="X230" s="40"/>
      <c r="Y230" s="40"/>
      <c r="Z230" s="40"/>
      <c r="AA230" s="40"/>
      <c r="AB230" s="40"/>
      <c r="AC230" s="40"/>
      <c r="AD230" s="40"/>
      <c r="AE230" s="40"/>
      <c r="AR230" s="226" t="s">
        <v>373</v>
      </c>
      <c r="AT230" s="226" t="s">
        <v>298</v>
      </c>
      <c r="AU230" s="226" t="s">
        <v>81</v>
      </c>
      <c r="AY230" s="19" t="s">
        <v>295</v>
      </c>
      <c r="BE230" s="227">
        <f>IF(N230="základní",J230,0)</f>
        <v>0</v>
      </c>
      <c r="BF230" s="227">
        <f>IF(N230="snížená",J230,0)</f>
        <v>0</v>
      </c>
      <c r="BG230" s="227">
        <f>IF(N230="zákl. přenesená",J230,0)</f>
        <v>0</v>
      </c>
      <c r="BH230" s="227">
        <f>IF(N230="sníž. přenesená",J230,0)</f>
        <v>0</v>
      </c>
      <c r="BI230" s="227">
        <f>IF(N230="nulová",J230,0)</f>
        <v>0</v>
      </c>
      <c r="BJ230" s="19" t="s">
        <v>79</v>
      </c>
      <c r="BK230" s="227">
        <f>ROUND(I230*H230,2)</f>
        <v>0</v>
      </c>
      <c r="BL230" s="19" t="s">
        <v>373</v>
      </c>
      <c r="BM230" s="226" t="s">
        <v>3344</v>
      </c>
    </row>
    <row r="231" s="2" customFormat="1" ht="37.8" customHeight="1">
      <c r="A231" s="40"/>
      <c r="B231" s="41"/>
      <c r="C231" s="286" t="s">
        <v>1511</v>
      </c>
      <c r="D231" s="286" t="s">
        <v>947</v>
      </c>
      <c r="E231" s="287" t="s">
        <v>3345</v>
      </c>
      <c r="F231" s="288" t="s">
        <v>3346</v>
      </c>
      <c r="G231" s="289" t="s">
        <v>459</v>
      </c>
      <c r="H231" s="290">
        <v>296</v>
      </c>
      <c r="I231" s="291"/>
      <c r="J231" s="292">
        <f>ROUND(I231*H231,2)</f>
        <v>0</v>
      </c>
      <c r="K231" s="288" t="s">
        <v>523</v>
      </c>
      <c r="L231" s="293"/>
      <c r="M231" s="294" t="s">
        <v>21</v>
      </c>
      <c r="N231" s="295" t="s">
        <v>43</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997</v>
      </c>
      <c r="AT231" s="226" t="s">
        <v>947</v>
      </c>
      <c r="AU231" s="226" t="s">
        <v>81</v>
      </c>
      <c r="AY231" s="19" t="s">
        <v>295</v>
      </c>
      <c r="BE231" s="227">
        <f>IF(N231="základní",J231,0)</f>
        <v>0</v>
      </c>
      <c r="BF231" s="227">
        <f>IF(N231="snížená",J231,0)</f>
        <v>0</v>
      </c>
      <c r="BG231" s="227">
        <f>IF(N231="zákl. přenesená",J231,0)</f>
        <v>0</v>
      </c>
      <c r="BH231" s="227">
        <f>IF(N231="sníž. přenesená",J231,0)</f>
        <v>0</v>
      </c>
      <c r="BI231" s="227">
        <f>IF(N231="nulová",J231,0)</f>
        <v>0</v>
      </c>
      <c r="BJ231" s="19" t="s">
        <v>79</v>
      </c>
      <c r="BK231" s="227">
        <f>ROUND(I231*H231,2)</f>
        <v>0</v>
      </c>
      <c r="BL231" s="19" t="s">
        <v>373</v>
      </c>
      <c r="BM231" s="226" t="s">
        <v>3347</v>
      </c>
    </row>
    <row r="232" s="2" customFormat="1" ht="16.5" customHeight="1">
      <c r="A232" s="40"/>
      <c r="B232" s="41"/>
      <c r="C232" s="215" t="s">
        <v>1516</v>
      </c>
      <c r="D232" s="215" t="s">
        <v>298</v>
      </c>
      <c r="E232" s="216" t="s">
        <v>3348</v>
      </c>
      <c r="F232" s="217" t="s">
        <v>3349</v>
      </c>
      <c r="G232" s="218" t="s">
        <v>459</v>
      </c>
      <c r="H232" s="219">
        <v>18</v>
      </c>
      <c r="I232" s="220"/>
      <c r="J232" s="221">
        <f>ROUND(I232*H232,2)</f>
        <v>0</v>
      </c>
      <c r="K232" s="217" t="s">
        <v>302</v>
      </c>
      <c r="L232" s="46"/>
      <c r="M232" s="222" t="s">
        <v>21</v>
      </c>
      <c r="N232" s="223" t="s">
        <v>43</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373</v>
      </c>
      <c r="AT232" s="226" t="s">
        <v>298</v>
      </c>
      <c r="AU232" s="226" t="s">
        <v>81</v>
      </c>
      <c r="AY232" s="19" t="s">
        <v>295</v>
      </c>
      <c r="BE232" s="227">
        <f>IF(N232="základní",J232,0)</f>
        <v>0</v>
      </c>
      <c r="BF232" s="227">
        <f>IF(N232="snížená",J232,0)</f>
        <v>0</v>
      </c>
      <c r="BG232" s="227">
        <f>IF(N232="zákl. přenesená",J232,0)</f>
        <v>0</v>
      </c>
      <c r="BH232" s="227">
        <f>IF(N232="sníž. přenesená",J232,0)</f>
        <v>0</v>
      </c>
      <c r="BI232" s="227">
        <f>IF(N232="nulová",J232,0)</f>
        <v>0</v>
      </c>
      <c r="BJ232" s="19" t="s">
        <v>79</v>
      </c>
      <c r="BK232" s="227">
        <f>ROUND(I232*H232,2)</f>
        <v>0</v>
      </c>
      <c r="BL232" s="19" t="s">
        <v>373</v>
      </c>
      <c r="BM232" s="226" t="s">
        <v>3350</v>
      </c>
    </row>
    <row r="233" s="2" customFormat="1">
      <c r="A233" s="40"/>
      <c r="B233" s="41"/>
      <c r="C233" s="42"/>
      <c r="D233" s="228" t="s">
        <v>305</v>
      </c>
      <c r="E233" s="42"/>
      <c r="F233" s="229" t="s">
        <v>3351</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305</v>
      </c>
      <c r="AU233" s="19" t="s">
        <v>81</v>
      </c>
    </row>
    <row r="234" s="2" customFormat="1" ht="24.15" customHeight="1">
      <c r="A234" s="40"/>
      <c r="B234" s="41"/>
      <c r="C234" s="215" t="s">
        <v>1521</v>
      </c>
      <c r="D234" s="215" t="s">
        <v>298</v>
      </c>
      <c r="E234" s="216" t="s">
        <v>3352</v>
      </c>
      <c r="F234" s="217" t="s">
        <v>3353</v>
      </c>
      <c r="G234" s="218" t="s">
        <v>3354</v>
      </c>
      <c r="H234" s="297"/>
      <c r="I234" s="220"/>
      <c r="J234" s="221">
        <f>ROUND(I234*H234,2)</f>
        <v>0</v>
      </c>
      <c r="K234" s="217" t="s">
        <v>302</v>
      </c>
      <c r="L234" s="46"/>
      <c r="M234" s="222" t="s">
        <v>21</v>
      </c>
      <c r="N234" s="223" t="s">
        <v>43</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373</v>
      </c>
      <c r="AT234" s="226" t="s">
        <v>298</v>
      </c>
      <c r="AU234" s="226" t="s">
        <v>81</v>
      </c>
      <c r="AY234" s="19" t="s">
        <v>295</v>
      </c>
      <c r="BE234" s="227">
        <f>IF(N234="základní",J234,0)</f>
        <v>0</v>
      </c>
      <c r="BF234" s="227">
        <f>IF(N234="snížená",J234,0)</f>
        <v>0</v>
      </c>
      <c r="BG234" s="227">
        <f>IF(N234="zákl. přenesená",J234,0)</f>
        <v>0</v>
      </c>
      <c r="BH234" s="227">
        <f>IF(N234="sníž. přenesená",J234,0)</f>
        <v>0</v>
      </c>
      <c r="BI234" s="227">
        <f>IF(N234="nulová",J234,0)</f>
        <v>0</v>
      </c>
      <c r="BJ234" s="19" t="s">
        <v>79</v>
      </c>
      <c r="BK234" s="227">
        <f>ROUND(I234*H234,2)</f>
        <v>0</v>
      </c>
      <c r="BL234" s="19" t="s">
        <v>373</v>
      </c>
      <c r="BM234" s="226" t="s">
        <v>3355</v>
      </c>
    </row>
    <row r="235" s="2" customFormat="1">
      <c r="A235" s="40"/>
      <c r="B235" s="41"/>
      <c r="C235" s="42"/>
      <c r="D235" s="228" t="s">
        <v>305</v>
      </c>
      <c r="E235" s="42"/>
      <c r="F235" s="229" t="s">
        <v>3356</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9" t="s">
        <v>305</v>
      </c>
      <c r="AU235" s="19" t="s">
        <v>81</v>
      </c>
    </row>
    <row r="236" s="12" customFormat="1" ht="22.8" customHeight="1">
      <c r="A236" s="12"/>
      <c r="B236" s="199"/>
      <c r="C236" s="200"/>
      <c r="D236" s="201" t="s">
        <v>71</v>
      </c>
      <c r="E236" s="213" t="s">
        <v>3357</v>
      </c>
      <c r="F236" s="213" t="s">
        <v>3358</v>
      </c>
      <c r="G236" s="200"/>
      <c r="H236" s="200"/>
      <c r="I236" s="203"/>
      <c r="J236" s="214">
        <f>BK236</f>
        <v>0</v>
      </c>
      <c r="K236" s="200"/>
      <c r="L236" s="205"/>
      <c r="M236" s="206"/>
      <c r="N236" s="207"/>
      <c r="O236" s="207"/>
      <c r="P236" s="208">
        <f>SUM(P237:P238)</f>
        <v>0</v>
      </c>
      <c r="Q236" s="207"/>
      <c r="R236" s="208">
        <f>SUM(R237:R238)</f>
        <v>0.15329999999999999</v>
      </c>
      <c r="S236" s="207"/>
      <c r="T236" s="209">
        <f>SUM(T237:T238)</f>
        <v>0</v>
      </c>
      <c r="U236" s="12"/>
      <c r="V236" s="12"/>
      <c r="W236" s="12"/>
      <c r="X236" s="12"/>
      <c r="Y236" s="12"/>
      <c r="Z236" s="12"/>
      <c r="AA236" s="12"/>
      <c r="AB236" s="12"/>
      <c r="AC236" s="12"/>
      <c r="AD236" s="12"/>
      <c r="AE236" s="12"/>
      <c r="AR236" s="210" t="s">
        <v>81</v>
      </c>
      <c r="AT236" s="211" t="s">
        <v>71</v>
      </c>
      <c r="AU236" s="211" t="s">
        <v>79</v>
      </c>
      <c r="AY236" s="210" t="s">
        <v>295</v>
      </c>
      <c r="BK236" s="212">
        <f>SUM(BK237:BK238)</f>
        <v>0</v>
      </c>
    </row>
    <row r="237" s="2" customFormat="1" ht="24.15" customHeight="1">
      <c r="A237" s="40"/>
      <c r="B237" s="41"/>
      <c r="C237" s="215" t="s">
        <v>1535</v>
      </c>
      <c r="D237" s="215" t="s">
        <v>298</v>
      </c>
      <c r="E237" s="216" t="s">
        <v>3359</v>
      </c>
      <c r="F237" s="217" t="s">
        <v>3360</v>
      </c>
      <c r="G237" s="218" t="s">
        <v>459</v>
      </c>
      <c r="H237" s="219">
        <v>42</v>
      </c>
      <c r="I237" s="220"/>
      <c r="J237" s="221">
        <f>ROUND(I237*H237,2)</f>
        <v>0</v>
      </c>
      <c r="K237" s="217" t="s">
        <v>523</v>
      </c>
      <c r="L237" s="46"/>
      <c r="M237" s="222" t="s">
        <v>21</v>
      </c>
      <c r="N237" s="223" t="s">
        <v>43</v>
      </c>
      <c r="O237" s="86"/>
      <c r="P237" s="224">
        <f>O237*H237</f>
        <v>0</v>
      </c>
      <c r="Q237" s="224">
        <v>0.00052999999999999998</v>
      </c>
      <c r="R237" s="224">
        <f>Q237*H237</f>
        <v>0.022259999999999999</v>
      </c>
      <c r="S237" s="224">
        <v>0</v>
      </c>
      <c r="T237" s="225">
        <f>S237*H237</f>
        <v>0</v>
      </c>
      <c r="U237" s="40"/>
      <c r="V237" s="40"/>
      <c r="W237" s="40"/>
      <c r="X237" s="40"/>
      <c r="Y237" s="40"/>
      <c r="Z237" s="40"/>
      <c r="AA237" s="40"/>
      <c r="AB237" s="40"/>
      <c r="AC237" s="40"/>
      <c r="AD237" s="40"/>
      <c r="AE237" s="40"/>
      <c r="AR237" s="226" t="s">
        <v>373</v>
      </c>
      <c r="AT237" s="226" t="s">
        <v>298</v>
      </c>
      <c r="AU237" s="226" t="s">
        <v>81</v>
      </c>
      <c r="AY237" s="19" t="s">
        <v>295</v>
      </c>
      <c r="BE237" s="227">
        <f>IF(N237="základní",J237,0)</f>
        <v>0</v>
      </c>
      <c r="BF237" s="227">
        <f>IF(N237="snížená",J237,0)</f>
        <v>0</v>
      </c>
      <c r="BG237" s="227">
        <f>IF(N237="zákl. přenesená",J237,0)</f>
        <v>0</v>
      </c>
      <c r="BH237" s="227">
        <f>IF(N237="sníž. přenesená",J237,0)</f>
        <v>0</v>
      </c>
      <c r="BI237" s="227">
        <f>IF(N237="nulová",J237,0)</f>
        <v>0</v>
      </c>
      <c r="BJ237" s="19" t="s">
        <v>79</v>
      </c>
      <c r="BK237" s="227">
        <f>ROUND(I237*H237,2)</f>
        <v>0</v>
      </c>
      <c r="BL237" s="19" t="s">
        <v>373</v>
      </c>
      <c r="BM237" s="226" t="s">
        <v>3361</v>
      </c>
    </row>
    <row r="238" s="2" customFormat="1" ht="24.15" customHeight="1">
      <c r="A238" s="40"/>
      <c r="B238" s="41"/>
      <c r="C238" s="215" t="s">
        <v>1540</v>
      </c>
      <c r="D238" s="215" t="s">
        <v>298</v>
      </c>
      <c r="E238" s="216" t="s">
        <v>3362</v>
      </c>
      <c r="F238" s="217" t="s">
        <v>3363</v>
      </c>
      <c r="G238" s="218" t="s">
        <v>459</v>
      </c>
      <c r="H238" s="219">
        <v>168</v>
      </c>
      <c r="I238" s="220"/>
      <c r="J238" s="221">
        <f>ROUND(I238*H238,2)</f>
        <v>0</v>
      </c>
      <c r="K238" s="217" t="s">
        <v>523</v>
      </c>
      <c r="L238" s="46"/>
      <c r="M238" s="222" t="s">
        <v>21</v>
      </c>
      <c r="N238" s="223" t="s">
        <v>43</v>
      </c>
      <c r="O238" s="86"/>
      <c r="P238" s="224">
        <f>O238*H238</f>
        <v>0</v>
      </c>
      <c r="Q238" s="224">
        <v>0.00077999999999999999</v>
      </c>
      <c r="R238" s="224">
        <f>Q238*H238</f>
        <v>0.13103999999999999</v>
      </c>
      <c r="S238" s="224">
        <v>0</v>
      </c>
      <c r="T238" s="225">
        <f>S238*H238</f>
        <v>0</v>
      </c>
      <c r="U238" s="40"/>
      <c r="V238" s="40"/>
      <c r="W238" s="40"/>
      <c r="X238" s="40"/>
      <c r="Y238" s="40"/>
      <c r="Z238" s="40"/>
      <c r="AA238" s="40"/>
      <c r="AB238" s="40"/>
      <c r="AC238" s="40"/>
      <c r="AD238" s="40"/>
      <c r="AE238" s="40"/>
      <c r="AR238" s="226" t="s">
        <v>373</v>
      </c>
      <c r="AT238" s="226" t="s">
        <v>298</v>
      </c>
      <c r="AU238" s="226" t="s">
        <v>81</v>
      </c>
      <c r="AY238" s="19" t="s">
        <v>295</v>
      </c>
      <c r="BE238" s="227">
        <f>IF(N238="základní",J238,0)</f>
        <v>0</v>
      </c>
      <c r="BF238" s="227">
        <f>IF(N238="snížená",J238,0)</f>
        <v>0</v>
      </c>
      <c r="BG238" s="227">
        <f>IF(N238="zákl. přenesená",J238,0)</f>
        <v>0</v>
      </c>
      <c r="BH238" s="227">
        <f>IF(N238="sníž. přenesená",J238,0)</f>
        <v>0</v>
      </c>
      <c r="BI238" s="227">
        <f>IF(N238="nulová",J238,0)</f>
        <v>0</v>
      </c>
      <c r="BJ238" s="19" t="s">
        <v>79</v>
      </c>
      <c r="BK238" s="227">
        <f>ROUND(I238*H238,2)</f>
        <v>0</v>
      </c>
      <c r="BL238" s="19" t="s">
        <v>373</v>
      </c>
      <c r="BM238" s="226" t="s">
        <v>3364</v>
      </c>
    </row>
    <row r="239" s="12" customFormat="1" ht="25.92" customHeight="1">
      <c r="A239" s="12"/>
      <c r="B239" s="199"/>
      <c r="C239" s="200"/>
      <c r="D239" s="201" t="s">
        <v>71</v>
      </c>
      <c r="E239" s="202" t="s">
        <v>3365</v>
      </c>
      <c r="F239" s="202" t="s">
        <v>3366</v>
      </c>
      <c r="G239" s="200"/>
      <c r="H239" s="200"/>
      <c r="I239" s="203"/>
      <c r="J239" s="204">
        <f>BK239</f>
        <v>0</v>
      </c>
      <c r="K239" s="200"/>
      <c r="L239" s="205"/>
      <c r="M239" s="206"/>
      <c r="N239" s="207"/>
      <c r="O239" s="207"/>
      <c r="P239" s="208">
        <f>P240</f>
        <v>0</v>
      </c>
      <c r="Q239" s="207"/>
      <c r="R239" s="208">
        <f>R240</f>
        <v>0</v>
      </c>
      <c r="S239" s="207"/>
      <c r="T239" s="209">
        <f>T240</f>
        <v>0</v>
      </c>
      <c r="U239" s="12"/>
      <c r="V239" s="12"/>
      <c r="W239" s="12"/>
      <c r="X239" s="12"/>
      <c r="Y239" s="12"/>
      <c r="Z239" s="12"/>
      <c r="AA239" s="12"/>
      <c r="AB239" s="12"/>
      <c r="AC239" s="12"/>
      <c r="AD239" s="12"/>
      <c r="AE239" s="12"/>
      <c r="AR239" s="210" t="s">
        <v>303</v>
      </c>
      <c r="AT239" s="211" t="s">
        <v>71</v>
      </c>
      <c r="AU239" s="211" t="s">
        <v>72</v>
      </c>
      <c r="AY239" s="210" t="s">
        <v>295</v>
      </c>
      <c r="BK239" s="212">
        <f>BK240</f>
        <v>0</v>
      </c>
    </row>
    <row r="240" s="12" customFormat="1" ht="22.8" customHeight="1">
      <c r="A240" s="12"/>
      <c r="B240" s="199"/>
      <c r="C240" s="200"/>
      <c r="D240" s="201" t="s">
        <v>71</v>
      </c>
      <c r="E240" s="213" t="s">
        <v>3367</v>
      </c>
      <c r="F240" s="213" t="s">
        <v>3366</v>
      </c>
      <c r="G240" s="200"/>
      <c r="H240" s="200"/>
      <c r="I240" s="203"/>
      <c r="J240" s="214">
        <f>BK240</f>
        <v>0</v>
      </c>
      <c r="K240" s="200"/>
      <c r="L240" s="205"/>
      <c r="M240" s="206"/>
      <c r="N240" s="207"/>
      <c r="O240" s="207"/>
      <c r="P240" s="208">
        <f>SUM(P241:P248)</f>
        <v>0</v>
      </c>
      <c r="Q240" s="207"/>
      <c r="R240" s="208">
        <f>SUM(R241:R248)</f>
        <v>0</v>
      </c>
      <c r="S240" s="207"/>
      <c r="T240" s="209">
        <f>SUM(T241:T248)</f>
        <v>0</v>
      </c>
      <c r="U240" s="12"/>
      <c r="V240" s="12"/>
      <c r="W240" s="12"/>
      <c r="X240" s="12"/>
      <c r="Y240" s="12"/>
      <c r="Z240" s="12"/>
      <c r="AA240" s="12"/>
      <c r="AB240" s="12"/>
      <c r="AC240" s="12"/>
      <c r="AD240" s="12"/>
      <c r="AE240" s="12"/>
      <c r="AR240" s="210" t="s">
        <v>79</v>
      </c>
      <c r="AT240" s="211" t="s">
        <v>71</v>
      </c>
      <c r="AU240" s="211" t="s">
        <v>79</v>
      </c>
      <c r="AY240" s="210" t="s">
        <v>295</v>
      </c>
      <c r="BK240" s="212">
        <f>SUM(BK241:BK248)</f>
        <v>0</v>
      </c>
    </row>
    <row r="241" s="2" customFormat="1" ht="24.15" customHeight="1">
      <c r="A241" s="40"/>
      <c r="B241" s="41"/>
      <c r="C241" s="215" t="s">
        <v>1545</v>
      </c>
      <c r="D241" s="215" t="s">
        <v>298</v>
      </c>
      <c r="E241" s="216" t="s">
        <v>3368</v>
      </c>
      <c r="F241" s="217" t="s">
        <v>3369</v>
      </c>
      <c r="G241" s="218" t="s">
        <v>328</v>
      </c>
      <c r="H241" s="219">
        <v>4850</v>
      </c>
      <c r="I241" s="220"/>
      <c r="J241" s="221">
        <f>ROUND(I241*H241,2)</f>
        <v>0</v>
      </c>
      <c r="K241" s="217" t="s">
        <v>523</v>
      </c>
      <c r="L241" s="46"/>
      <c r="M241" s="222" t="s">
        <v>21</v>
      </c>
      <c r="N241" s="223" t="s">
        <v>43</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303</v>
      </c>
      <c r="AT241" s="226" t="s">
        <v>298</v>
      </c>
      <c r="AU241" s="226" t="s">
        <v>81</v>
      </c>
      <c r="AY241" s="19" t="s">
        <v>295</v>
      </c>
      <c r="BE241" s="227">
        <f>IF(N241="základní",J241,0)</f>
        <v>0</v>
      </c>
      <c r="BF241" s="227">
        <f>IF(N241="snížená",J241,0)</f>
        <v>0</v>
      </c>
      <c r="BG241" s="227">
        <f>IF(N241="zákl. přenesená",J241,0)</f>
        <v>0</v>
      </c>
      <c r="BH241" s="227">
        <f>IF(N241="sníž. přenesená",J241,0)</f>
        <v>0</v>
      </c>
      <c r="BI241" s="227">
        <f>IF(N241="nulová",J241,0)</f>
        <v>0</v>
      </c>
      <c r="BJ241" s="19" t="s">
        <v>79</v>
      </c>
      <c r="BK241" s="227">
        <f>ROUND(I241*H241,2)</f>
        <v>0</v>
      </c>
      <c r="BL241" s="19" t="s">
        <v>303</v>
      </c>
      <c r="BM241" s="226" t="s">
        <v>3370</v>
      </c>
    </row>
    <row r="242" s="2" customFormat="1" ht="16.5" customHeight="1">
      <c r="A242" s="40"/>
      <c r="B242" s="41"/>
      <c r="C242" s="215" t="s">
        <v>1550</v>
      </c>
      <c r="D242" s="215" t="s">
        <v>298</v>
      </c>
      <c r="E242" s="216" t="s">
        <v>3371</v>
      </c>
      <c r="F242" s="217" t="s">
        <v>3372</v>
      </c>
      <c r="G242" s="218" t="s">
        <v>503</v>
      </c>
      <c r="H242" s="219">
        <v>36</v>
      </c>
      <c r="I242" s="220"/>
      <c r="J242" s="221">
        <f>ROUND(I242*H242,2)</f>
        <v>0</v>
      </c>
      <c r="K242" s="217" t="s">
        <v>523</v>
      </c>
      <c r="L242" s="46"/>
      <c r="M242" s="222" t="s">
        <v>21</v>
      </c>
      <c r="N242" s="223" t="s">
        <v>43</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303</v>
      </c>
      <c r="AT242" s="226" t="s">
        <v>298</v>
      </c>
      <c r="AU242" s="226" t="s">
        <v>81</v>
      </c>
      <c r="AY242" s="19" t="s">
        <v>295</v>
      </c>
      <c r="BE242" s="227">
        <f>IF(N242="základní",J242,0)</f>
        <v>0</v>
      </c>
      <c r="BF242" s="227">
        <f>IF(N242="snížená",J242,0)</f>
        <v>0</v>
      </c>
      <c r="BG242" s="227">
        <f>IF(N242="zákl. přenesená",J242,0)</f>
        <v>0</v>
      </c>
      <c r="BH242" s="227">
        <f>IF(N242="sníž. přenesená",J242,0)</f>
        <v>0</v>
      </c>
      <c r="BI242" s="227">
        <f>IF(N242="nulová",J242,0)</f>
        <v>0</v>
      </c>
      <c r="BJ242" s="19" t="s">
        <v>79</v>
      </c>
      <c r="BK242" s="227">
        <f>ROUND(I242*H242,2)</f>
        <v>0</v>
      </c>
      <c r="BL242" s="19" t="s">
        <v>303</v>
      </c>
      <c r="BM242" s="226" t="s">
        <v>3373</v>
      </c>
    </row>
    <row r="243" s="2" customFormat="1" ht="24.15" customHeight="1">
      <c r="A243" s="40"/>
      <c r="B243" s="41"/>
      <c r="C243" s="215" t="s">
        <v>1552</v>
      </c>
      <c r="D243" s="215" t="s">
        <v>298</v>
      </c>
      <c r="E243" s="216" t="s">
        <v>3374</v>
      </c>
      <c r="F243" s="217" t="s">
        <v>3375</v>
      </c>
      <c r="G243" s="218" t="s">
        <v>503</v>
      </c>
      <c r="H243" s="219">
        <v>156</v>
      </c>
      <c r="I243" s="220"/>
      <c r="J243" s="221">
        <f>ROUND(I243*H243,2)</f>
        <v>0</v>
      </c>
      <c r="K243" s="217" t="s">
        <v>523</v>
      </c>
      <c r="L243" s="46"/>
      <c r="M243" s="222" t="s">
        <v>21</v>
      </c>
      <c r="N243" s="223" t="s">
        <v>43</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303</v>
      </c>
      <c r="AT243" s="226" t="s">
        <v>298</v>
      </c>
      <c r="AU243" s="226" t="s">
        <v>81</v>
      </c>
      <c r="AY243" s="19" t="s">
        <v>295</v>
      </c>
      <c r="BE243" s="227">
        <f>IF(N243="základní",J243,0)</f>
        <v>0</v>
      </c>
      <c r="BF243" s="227">
        <f>IF(N243="snížená",J243,0)</f>
        <v>0</v>
      </c>
      <c r="BG243" s="227">
        <f>IF(N243="zákl. přenesená",J243,0)</f>
        <v>0</v>
      </c>
      <c r="BH243" s="227">
        <f>IF(N243="sníž. přenesená",J243,0)</f>
        <v>0</v>
      </c>
      <c r="BI243" s="227">
        <f>IF(N243="nulová",J243,0)</f>
        <v>0</v>
      </c>
      <c r="BJ243" s="19" t="s">
        <v>79</v>
      </c>
      <c r="BK243" s="227">
        <f>ROUND(I243*H243,2)</f>
        <v>0</v>
      </c>
      <c r="BL243" s="19" t="s">
        <v>303</v>
      </c>
      <c r="BM243" s="226" t="s">
        <v>3376</v>
      </c>
    </row>
    <row r="244" s="2" customFormat="1" ht="24.15" customHeight="1">
      <c r="A244" s="40"/>
      <c r="B244" s="41"/>
      <c r="C244" s="215" t="s">
        <v>1554</v>
      </c>
      <c r="D244" s="215" t="s">
        <v>298</v>
      </c>
      <c r="E244" s="216" t="s">
        <v>3377</v>
      </c>
      <c r="F244" s="217" t="s">
        <v>3378</v>
      </c>
      <c r="G244" s="218" t="s">
        <v>503</v>
      </c>
      <c r="H244" s="219">
        <v>1</v>
      </c>
      <c r="I244" s="220"/>
      <c r="J244" s="221">
        <f>ROUND(I244*H244,2)</f>
        <v>0</v>
      </c>
      <c r="K244" s="217" t="s">
        <v>523</v>
      </c>
      <c r="L244" s="46"/>
      <c r="M244" s="222" t="s">
        <v>21</v>
      </c>
      <c r="N244" s="223" t="s">
        <v>43</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303</v>
      </c>
      <c r="AT244" s="226" t="s">
        <v>298</v>
      </c>
      <c r="AU244" s="226" t="s">
        <v>81</v>
      </c>
      <c r="AY244" s="19" t="s">
        <v>295</v>
      </c>
      <c r="BE244" s="227">
        <f>IF(N244="základní",J244,0)</f>
        <v>0</v>
      </c>
      <c r="BF244" s="227">
        <f>IF(N244="snížená",J244,0)</f>
        <v>0</v>
      </c>
      <c r="BG244" s="227">
        <f>IF(N244="zákl. přenesená",J244,0)</f>
        <v>0</v>
      </c>
      <c r="BH244" s="227">
        <f>IF(N244="sníž. přenesená",J244,0)</f>
        <v>0</v>
      </c>
      <c r="BI244" s="227">
        <f>IF(N244="nulová",J244,0)</f>
        <v>0</v>
      </c>
      <c r="BJ244" s="19" t="s">
        <v>79</v>
      </c>
      <c r="BK244" s="227">
        <f>ROUND(I244*H244,2)</f>
        <v>0</v>
      </c>
      <c r="BL244" s="19" t="s">
        <v>303</v>
      </c>
      <c r="BM244" s="226" t="s">
        <v>3379</v>
      </c>
    </row>
    <row r="245" s="2" customFormat="1" ht="16.5" customHeight="1">
      <c r="A245" s="40"/>
      <c r="B245" s="41"/>
      <c r="C245" s="215" t="s">
        <v>1556</v>
      </c>
      <c r="D245" s="215" t="s">
        <v>298</v>
      </c>
      <c r="E245" s="216" t="s">
        <v>3380</v>
      </c>
      <c r="F245" s="217" t="s">
        <v>3381</v>
      </c>
      <c r="G245" s="218" t="s">
        <v>459</v>
      </c>
      <c r="H245" s="219">
        <v>1</v>
      </c>
      <c r="I245" s="220"/>
      <c r="J245" s="221">
        <f>ROUND(I245*H245,2)</f>
        <v>0</v>
      </c>
      <c r="K245" s="217" t="s">
        <v>302</v>
      </c>
      <c r="L245" s="46"/>
      <c r="M245" s="222" t="s">
        <v>21</v>
      </c>
      <c r="N245" s="223" t="s">
        <v>43</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303</v>
      </c>
      <c r="AT245" s="226" t="s">
        <v>298</v>
      </c>
      <c r="AU245" s="226" t="s">
        <v>81</v>
      </c>
      <c r="AY245" s="19" t="s">
        <v>295</v>
      </c>
      <c r="BE245" s="227">
        <f>IF(N245="základní",J245,0)</f>
        <v>0</v>
      </c>
      <c r="BF245" s="227">
        <f>IF(N245="snížená",J245,0)</f>
        <v>0</v>
      </c>
      <c r="BG245" s="227">
        <f>IF(N245="zákl. přenesená",J245,0)</f>
        <v>0</v>
      </c>
      <c r="BH245" s="227">
        <f>IF(N245="sníž. přenesená",J245,0)</f>
        <v>0</v>
      </c>
      <c r="BI245" s="227">
        <f>IF(N245="nulová",J245,0)</f>
        <v>0</v>
      </c>
      <c r="BJ245" s="19" t="s">
        <v>79</v>
      </c>
      <c r="BK245" s="227">
        <f>ROUND(I245*H245,2)</f>
        <v>0</v>
      </c>
      <c r="BL245" s="19" t="s">
        <v>303</v>
      </c>
      <c r="BM245" s="226" t="s">
        <v>3382</v>
      </c>
    </row>
    <row r="246" s="2" customFormat="1">
      <c r="A246" s="40"/>
      <c r="B246" s="41"/>
      <c r="C246" s="42"/>
      <c r="D246" s="228" t="s">
        <v>305</v>
      </c>
      <c r="E246" s="42"/>
      <c r="F246" s="229" t="s">
        <v>3383</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305</v>
      </c>
      <c r="AU246" s="19" t="s">
        <v>81</v>
      </c>
    </row>
    <row r="247" s="2" customFormat="1" ht="16.5" customHeight="1">
      <c r="A247" s="40"/>
      <c r="B247" s="41"/>
      <c r="C247" s="215" t="s">
        <v>1561</v>
      </c>
      <c r="D247" s="215" t="s">
        <v>298</v>
      </c>
      <c r="E247" s="216" t="s">
        <v>3384</v>
      </c>
      <c r="F247" s="217" t="s">
        <v>3385</v>
      </c>
      <c r="G247" s="218" t="s">
        <v>459</v>
      </c>
      <c r="H247" s="219">
        <v>1</v>
      </c>
      <c r="I247" s="220"/>
      <c r="J247" s="221">
        <f>ROUND(I247*H247,2)</f>
        <v>0</v>
      </c>
      <c r="K247" s="217" t="s">
        <v>523</v>
      </c>
      <c r="L247" s="46"/>
      <c r="M247" s="222" t="s">
        <v>21</v>
      </c>
      <c r="N247" s="223" t="s">
        <v>43</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303</v>
      </c>
      <c r="AT247" s="226" t="s">
        <v>298</v>
      </c>
      <c r="AU247" s="226" t="s">
        <v>81</v>
      </c>
      <c r="AY247" s="19" t="s">
        <v>295</v>
      </c>
      <c r="BE247" s="227">
        <f>IF(N247="základní",J247,0)</f>
        <v>0</v>
      </c>
      <c r="BF247" s="227">
        <f>IF(N247="snížená",J247,0)</f>
        <v>0</v>
      </c>
      <c r="BG247" s="227">
        <f>IF(N247="zákl. přenesená",J247,0)</f>
        <v>0</v>
      </c>
      <c r="BH247" s="227">
        <f>IF(N247="sníž. přenesená",J247,0)</f>
        <v>0</v>
      </c>
      <c r="BI247" s="227">
        <f>IF(N247="nulová",J247,0)</f>
        <v>0</v>
      </c>
      <c r="BJ247" s="19" t="s">
        <v>79</v>
      </c>
      <c r="BK247" s="227">
        <f>ROUND(I247*H247,2)</f>
        <v>0</v>
      </c>
      <c r="BL247" s="19" t="s">
        <v>303</v>
      </c>
      <c r="BM247" s="226" t="s">
        <v>3386</v>
      </c>
    </row>
    <row r="248" s="2" customFormat="1" ht="16.5" customHeight="1">
      <c r="A248" s="40"/>
      <c r="B248" s="41"/>
      <c r="C248" s="215" t="s">
        <v>1566</v>
      </c>
      <c r="D248" s="215" t="s">
        <v>298</v>
      </c>
      <c r="E248" s="216" t="s">
        <v>3387</v>
      </c>
      <c r="F248" s="217" t="s">
        <v>3388</v>
      </c>
      <c r="G248" s="218" t="s">
        <v>459</v>
      </c>
      <c r="H248" s="219">
        <v>1</v>
      </c>
      <c r="I248" s="220"/>
      <c r="J248" s="221">
        <f>ROUND(I248*H248,2)</f>
        <v>0</v>
      </c>
      <c r="K248" s="217" t="s">
        <v>523</v>
      </c>
      <c r="L248" s="46"/>
      <c r="M248" s="298" t="s">
        <v>21</v>
      </c>
      <c r="N248" s="299" t="s">
        <v>43</v>
      </c>
      <c r="O248" s="284"/>
      <c r="P248" s="300">
        <f>O248*H248</f>
        <v>0</v>
      </c>
      <c r="Q248" s="300">
        <v>0</v>
      </c>
      <c r="R248" s="300">
        <f>Q248*H248</f>
        <v>0</v>
      </c>
      <c r="S248" s="300">
        <v>0</v>
      </c>
      <c r="T248" s="301">
        <f>S248*H248</f>
        <v>0</v>
      </c>
      <c r="U248" s="40"/>
      <c r="V248" s="40"/>
      <c r="W248" s="40"/>
      <c r="X248" s="40"/>
      <c r="Y248" s="40"/>
      <c r="Z248" s="40"/>
      <c r="AA248" s="40"/>
      <c r="AB248" s="40"/>
      <c r="AC248" s="40"/>
      <c r="AD248" s="40"/>
      <c r="AE248" s="40"/>
      <c r="AR248" s="226" t="s">
        <v>303</v>
      </c>
      <c r="AT248" s="226" t="s">
        <v>298</v>
      </c>
      <c r="AU248" s="226" t="s">
        <v>81</v>
      </c>
      <c r="AY248" s="19" t="s">
        <v>295</v>
      </c>
      <c r="BE248" s="227">
        <f>IF(N248="základní",J248,0)</f>
        <v>0</v>
      </c>
      <c r="BF248" s="227">
        <f>IF(N248="snížená",J248,0)</f>
        <v>0</v>
      </c>
      <c r="BG248" s="227">
        <f>IF(N248="zákl. přenesená",J248,0)</f>
        <v>0</v>
      </c>
      <c r="BH248" s="227">
        <f>IF(N248="sníž. přenesená",J248,0)</f>
        <v>0</v>
      </c>
      <c r="BI248" s="227">
        <f>IF(N248="nulová",J248,0)</f>
        <v>0</v>
      </c>
      <c r="BJ248" s="19" t="s">
        <v>79</v>
      </c>
      <c r="BK248" s="227">
        <f>ROUND(I248*H248,2)</f>
        <v>0</v>
      </c>
      <c r="BL248" s="19" t="s">
        <v>303</v>
      </c>
      <c r="BM248" s="226" t="s">
        <v>3389</v>
      </c>
    </row>
    <row r="249" s="2" customFormat="1" ht="6.96" customHeight="1">
      <c r="A249" s="40"/>
      <c r="B249" s="61"/>
      <c r="C249" s="62"/>
      <c r="D249" s="62"/>
      <c r="E249" s="62"/>
      <c r="F249" s="62"/>
      <c r="G249" s="62"/>
      <c r="H249" s="62"/>
      <c r="I249" s="62"/>
      <c r="J249" s="62"/>
      <c r="K249" s="62"/>
      <c r="L249" s="46"/>
      <c r="M249" s="40"/>
      <c r="O249" s="40"/>
      <c r="P249" s="40"/>
      <c r="Q249" s="40"/>
      <c r="R249" s="40"/>
      <c r="S249" s="40"/>
      <c r="T249" s="40"/>
      <c r="U249" s="40"/>
      <c r="V249" s="40"/>
      <c r="W249" s="40"/>
      <c r="X249" s="40"/>
      <c r="Y249" s="40"/>
      <c r="Z249" s="40"/>
      <c r="AA249" s="40"/>
      <c r="AB249" s="40"/>
      <c r="AC249" s="40"/>
      <c r="AD249" s="40"/>
      <c r="AE249" s="40"/>
    </row>
  </sheetData>
  <sheetProtection sheet="1" autoFilter="0" formatColumns="0" formatRows="0" objects="1" scenarios="1" spinCount="100000" saltValue="Ej1LzOpH4GLXEIRt2w3czLp05xt8XNSRdo+eTPpHEqLcqsDV2E4ya420R25kxWOIt6KqbHl+yTTxdc0MbmqRSA==" hashValue="stX90qx4q7wuREuKBUGmufAH1D1SN/MdUUzW2EwsUvOjTuvpxc5lZoWyUMNiJl2Dqnuo9ZDoBky5l/goT22LJg==" algorithmName="SHA-512" password="CC4B"/>
  <autoFilter ref="C85:K248"/>
  <mergeCells count="9">
    <mergeCell ref="E7:H7"/>
    <mergeCell ref="E9:H9"/>
    <mergeCell ref="E18:H18"/>
    <mergeCell ref="E27:H27"/>
    <mergeCell ref="E48:H48"/>
    <mergeCell ref="E50:H50"/>
    <mergeCell ref="E76:H76"/>
    <mergeCell ref="E78:H78"/>
    <mergeCell ref="L2:V2"/>
  </mergeCells>
  <hyperlinks>
    <hyperlink ref="F98" r:id="rId1" display="https://podminky.urs.cz/item/CS_URS_2023_01/721140806"/>
    <hyperlink ref="F100" r:id="rId2" display="https://podminky.urs.cz/item/CS_URS_2023_01/721140915"/>
    <hyperlink ref="F102" r:id="rId3" display="https://podminky.urs.cz/item/CS_URS_2023_01/721140916"/>
    <hyperlink ref="F104" r:id="rId4" display="https://podminky.urs.cz/item/CS_URS_2023_01/721140925"/>
    <hyperlink ref="F106" r:id="rId5" display="https://podminky.urs.cz/item/CS_URS_2023_01/721140926"/>
    <hyperlink ref="F108" r:id="rId6" display="https://podminky.urs.cz/item/CS_URS_2023_01/721171808"/>
    <hyperlink ref="F110" r:id="rId7" display="https://podminky.urs.cz/item/CS_URS_2023_01/721174041"/>
    <hyperlink ref="F112" r:id="rId8" display="https://podminky.urs.cz/item/CS_URS_2023_01/721174043"/>
    <hyperlink ref="F114" r:id="rId9" display="https://podminky.urs.cz/item/CS_URS_2023_01/721175212"/>
    <hyperlink ref="F116" r:id="rId10" display="https://podminky.urs.cz/item/CS_URS_2023_01/721175213"/>
    <hyperlink ref="F118" r:id="rId11" display="https://podminky.urs.cz/item/CS_URS_2023_01/721194104"/>
    <hyperlink ref="F120" r:id="rId12" display="https://podminky.urs.cz/item/CS_URS_2023_01/721194105"/>
    <hyperlink ref="F122" r:id="rId13" display="https://podminky.urs.cz/item/CS_URS_2023_01/721194109"/>
    <hyperlink ref="F124" r:id="rId14" display="https://podminky.urs.cz/item/CS_URS_2023_01/721220801"/>
    <hyperlink ref="F126" r:id="rId15" display="https://podminky.urs.cz/item/CS_URS_2023_01/721273153"/>
    <hyperlink ref="F128" r:id="rId16" display="https://podminky.urs.cz/item/CS_URS_2023_01/721290112"/>
    <hyperlink ref="F131" r:id="rId17" display="https://podminky.urs.cz/item/CS_URS_2023_01/998721105"/>
    <hyperlink ref="F133" r:id="rId18" display="https://podminky.urs.cz/item/CS_URS_2023_01/998721181"/>
    <hyperlink ref="F136" r:id="rId19" display="https://podminky.urs.cz/item/CS_URS_2023_01/722130107"/>
    <hyperlink ref="F138" r:id="rId20" display="https://podminky.urs.cz/item/CS_URS_2023_01/722130802"/>
    <hyperlink ref="F140" r:id="rId21" display="https://podminky.urs.cz/item/CS_URS_2023_01/722130803"/>
    <hyperlink ref="F142" r:id="rId22" display="https://podminky.urs.cz/item/CS_URS_2023_01/722130821"/>
    <hyperlink ref="F144" r:id="rId23" display="https://podminky.urs.cz/item/CS_URS_2023_01/722130916"/>
    <hyperlink ref="F146" r:id="rId24" display="https://podminky.urs.cz/item/CS_URS_2023_01/722131934"/>
    <hyperlink ref="F148" r:id="rId25" display="https://podminky.urs.cz/item/CS_URS_2023_01/722131935"/>
    <hyperlink ref="F150" r:id="rId26" display="https://podminky.urs.cz/item/CS_URS_2023_01/722131936"/>
    <hyperlink ref="F152" r:id="rId27" display="https://podminky.urs.cz/item/CS_URS_2023_01/722174075"/>
    <hyperlink ref="F154" r:id="rId28" display="https://podminky.urs.cz/item/CS_URS_2023_01/722175002"/>
    <hyperlink ref="F156" r:id="rId29" display="https://podminky.urs.cz/item/CS_URS_2023_01/722175003"/>
    <hyperlink ref="F158" r:id="rId30" display="https://podminky.urs.cz/item/CS_URS_2023_01/722175004"/>
    <hyperlink ref="F160" r:id="rId31" display="https://podminky.urs.cz/item/CS_URS_2023_01/722175005"/>
    <hyperlink ref="F162" r:id="rId32" display="https://podminky.urs.cz/item/CS_URS_2023_01/722175006"/>
    <hyperlink ref="F164" r:id="rId33" display="https://podminky.urs.cz/item/CS_URS_2023_01/722181251"/>
    <hyperlink ref="F166" r:id="rId34" display="https://podminky.urs.cz/item/CS_URS_2023_01/722181253"/>
    <hyperlink ref="F168" r:id="rId35" display="https://podminky.urs.cz/item/CS_URS_2023_01/722181812"/>
    <hyperlink ref="F170" r:id="rId36" display="https://podminky.urs.cz/item/CS_URS_2023_01/722182013"/>
    <hyperlink ref="F172" r:id="rId37" display="https://podminky.urs.cz/item/CS_URS_2023_01/722182015"/>
    <hyperlink ref="F174" r:id="rId38" display="https://podminky.urs.cz/item/CS_URS_2023_01/722220863"/>
    <hyperlink ref="F176" r:id="rId39" display="https://podminky.urs.cz/item/CS_URS_2023_01/722221135"/>
    <hyperlink ref="F178" r:id="rId40" display="https://podminky.urs.cz/item/CS_URS_2023_01/722230102"/>
    <hyperlink ref="F180" r:id="rId41" display="https://podminky.urs.cz/item/CS_URS_2023_01/722290226"/>
    <hyperlink ref="F182" r:id="rId42" display="https://podminky.urs.cz/item/CS_URS_2023_01/722290234"/>
    <hyperlink ref="F184" r:id="rId43" display="https://podminky.urs.cz/item/CS_URS_2023_01/998722105"/>
    <hyperlink ref="F186" r:id="rId44" display="https://podminky.urs.cz/item/CS_URS_2023_01/998722181"/>
    <hyperlink ref="F189" r:id="rId45" display="https://podminky.urs.cz/item/CS_URS_2023_01/725110811"/>
    <hyperlink ref="F191" r:id="rId46" display="https://podminky.urs.cz/item/CS_URS_2023_01/725112171"/>
    <hyperlink ref="F193" r:id="rId47" display="https://podminky.urs.cz/item/CS_URS_2023_01/725210821"/>
    <hyperlink ref="F197" r:id="rId48" display="https://podminky.urs.cz/item/CS_URS_2023_01/725240811"/>
    <hyperlink ref="F199" r:id="rId49" display="https://podminky.urs.cz/item/CS_URS_2023_01/725240812"/>
    <hyperlink ref="F201" r:id="rId50" display="https://podminky.urs.cz/item/CS_URS_2023_01/725241223"/>
    <hyperlink ref="F205" r:id="rId51" display="https://podminky.urs.cz/item/CS_URS_2023_01/725244143"/>
    <hyperlink ref="F209" r:id="rId52" display="https://podminky.urs.cz/item/CS_URS_2023_01/725311131"/>
    <hyperlink ref="F211" r:id="rId53" display="https://podminky.urs.cz/item/CS_URS_2023_01/725320822"/>
    <hyperlink ref="F213" r:id="rId54" display="https://podminky.urs.cz/item/CS_URS_2023_01/725330820"/>
    <hyperlink ref="F215" r:id="rId55" display="https://podminky.urs.cz/item/CS_URS_2023_01/725331111"/>
    <hyperlink ref="F218" r:id="rId56" display="https://podminky.urs.cz/item/CS_URS_2023_01/725810811"/>
    <hyperlink ref="F220" r:id="rId57" display="https://podminky.urs.cz/item/CS_URS_2023_01/725819401"/>
    <hyperlink ref="F223" r:id="rId58" display="https://podminky.urs.cz/item/CS_URS_2023_01/725820801"/>
    <hyperlink ref="F225" r:id="rId59" display="https://podminky.urs.cz/item/CS_URS_2023_01/725821316"/>
    <hyperlink ref="F227" r:id="rId60" display="https://podminky.urs.cz/item/CS_URS_2023_01/725821329"/>
    <hyperlink ref="F233" r:id="rId61" display="https://podminky.urs.cz/item/CS_URS_2023_01/725850800"/>
    <hyperlink ref="F235" r:id="rId62" display="https://podminky.urs.cz/item/CS_URS_2023_01/998725201"/>
    <hyperlink ref="F246" r:id="rId63" display="https://podminky.urs.cz/item/CS_URS_2023_01/0017"/>
  </hyperlinks>
  <pageMargins left="0.39375" right="0.39375" top="0.39375" bottom="0.39375" header="0" footer="0"/>
  <pageSetup paperSize="9" orientation="portrait" blackAndWhite="1" fitToHeight="100"/>
  <headerFooter>
    <oddFooter>&amp;CStrana &amp;P z &amp;N</oddFooter>
  </headerFooter>
  <drawing r:id="rId64"/>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178</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2" customFormat="1" ht="12" customHeight="1">
      <c r="A8" s="40"/>
      <c r="B8" s="46"/>
      <c r="C8" s="40"/>
      <c r="D8" s="145" t="s">
        <v>265</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3390</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21</v>
      </c>
      <c r="G11" s="40"/>
      <c r="H11" s="40"/>
      <c r="I11" s="145" t="s">
        <v>20</v>
      </c>
      <c r="J11" s="135" t="s">
        <v>21</v>
      </c>
      <c r="K11" s="40"/>
      <c r="L11" s="147"/>
      <c r="S11" s="40"/>
      <c r="T11" s="40"/>
      <c r="U11" s="40"/>
      <c r="V11" s="40"/>
      <c r="W11" s="40"/>
      <c r="X11" s="40"/>
      <c r="Y11" s="40"/>
      <c r="Z11" s="40"/>
      <c r="AA11" s="40"/>
      <c r="AB11" s="40"/>
      <c r="AC11" s="40"/>
      <c r="AD11" s="40"/>
      <c r="AE11" s="40"/>
    </row>
    <row r="12" s="2" customFormat="1" ht="12" customHeight="1">
      <c r="A12" s="40"/>
      <c r="B12" s="46"/>
      <c r="C12" s="40"/>
      <c r="D12" s="145" t="s">
        <v>22</v>
      </c>
      <c r="E12" s="40"/>
      <c r="F12" s="135" t="s">
        <v>23</v>
      </c>
      <c r="G12" s="40"/>
      <c r="H12" s="40"/>
      <c r="I12" s="145" t="s">
        <v>24</v>
      </c>
      <c r="J12" s="149" t="str">
        <f>'Rekapitulace stavby'!AN8</f>
        <v>20. 3. 2023</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26</v>
      </c>
      <c r="E14" s="40"/>
      <c r="F14" s="40"/>
      <c r="G14" s="40"/>
      <c r="H14" s="40"/>
      <c r="I14" s="145" t="s">
        <v>27</v>
      </c>
      <c r="J14" s="135" t="s">
        <v>21</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21</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30</v>
      </c>
      <c r="E17" s="40"/>
      <c r="F17" s="40"/>
      <c r="G17" s="40"/>
      <c r="H17" s="40"/>
      <c r="I17" s="145" t="s">
        <v>27</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32</v>
      </c>
      <c r="E20" s="40"/>
      <c r="F20" s="40"/>
      <c r="G20" s="40"/>
      <c r="H20" s="40"/>
      <c r="I20" s="145" t="s">
        <v>27</v>
      </c>
      <c r="J20" s="135" t="s">
        <v>21</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28</v>
      </c>
      <c r="F21" s="40"/>
      <c r="G21" s="40"/>
      <c r="H21" s="40"/>
      <c r="I21" s="145" t="s">
        <v>29</v>
      </c>
      <c r="J21" s="135" t="s">
        <v>21</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27</v>
      </c>
      <c r="J23" s="135" t="s">
        <v>21</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5" t="s">
        <v>29</v>
      </c>
      <c r="J24" s="135" t="s">
        <v>21</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71.25" customHeight="1">
      <c r="A27" s="150"/>
      <c r="B27" s="151"/>
      <c r="C27" s="150"/>
      <c r="D27" s="150"/>
      <c r="E27" s="152" t="s">
        <v>37</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ROUND(J87,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ROUND((SUM(BE87:BE157)),  2)</f>
        <v>0</v>
      </c>
      <c r="G33" s="40"/>
      <c r="H33" s="40"/>
      <c r="I33" s="160">
        <v>0.20999999999999999</v>
      </c>
      <c r="J33" s="159">
        <f>ROUND(((SUM(BE87:BE157))*I33),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ROUND((SUM(BF87:BF157)),  2)</f>
        <v>0</v>
      </c>
      <c r="G34" s="40"/>
      <c r="H34" s="40"/>
      <c r="I34" s="160">
        <v>0.14999999999999999</v>
      </c>
      <c r="J34" s="159">
        <f>ROUND(((SUM(BF87:BF157))*I34),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ROUND((SUM(BG87:BG157)),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ROUND((SUM(BH87:BH157)),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ROUND((SUM(BI87:BI157)),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269</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Rekonstrukce a modernizace VŠ kolejí Kounicova 50</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265</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SO-04 - ÚT</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Kounicova 50, Brno</v>
      </c>
      <c r="G52" s="42"/>
      <c r="H52" s="42"/>
      <c r="I52" s="34" t="s">
        <v>24</v>
      </c>
      <c r="J52" s="74" t="str">
        <f>IF(J12="","",J12)</f>
        <v>20. 3. 2023</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Intar a.s.</v>
      </c>
      <c r="G54" s="42"/>
      <c r="H54" s="42"/>
      <c r="I54" s="34" t="s">
        <v>32</v>
      </c>
      <c r="J54" s="38" t="str">
        <f>E21</f>
        <v>Intar a.s.</v>
      </c>
      <c r="K54" s="42"/>
      <c r="L54" s="147"/>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34</v>
      </c>
      <c r="J55" s="38" t="str">
        <f>E24</f>
        <v>Toman Martin</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270</v>
      </c>
      <c r="D57" s="174"/>
      <c r="E57" s="174"/>
      <c r="F57" s="174"/>
      <c r="G57" s="174"/>
      <c r="H57" s="174"/>
      <c r="I57" s="174"/>
      <c r="J57" s="175" t="s">
        <v>271</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J87</f>
        <v>0</v>
      </c>
      <c r="K59" s="42"/>
      <c r="L59" s="147"/>
      <c r="S59" s="40"/>
      <c r="T59" s="40"/>
      <c r="U59" s="40"/>
      <c r="V59" s="40"/>
      <c r="W59" s="40"/>
      <c r="X59" s="40"/>
      <c r="Y59" s="40"/>
      <c r="Z59" s="40"/>
      <c r="AA59" s="40"/>
      <c r="AB59" s="40"/>
      <c r="AC59" s="40"/>
      <c r="AD59" s="40"/>
      <c r="AE59" s="40"/>
      <c r="AU59" s="19" t="s">
        <v>272</v>
      </c>
    </row>
    <row r="60" s="9" customFormat="1" ht="24.96" customHeight="1">
      <c r="A60" s="9"/>
      <c r="B60" s="177"/>
      <c r="C60" s="178"/>
      <c r="D60" s="179" t="s">
        <v>3101</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7"/>
      <c r="D61" s="184" t="s">
        <v>3391</v>
      </c>
      <c r="E61" s="185"/>
      <c r="F61" s="185"/>
      <c r="G61" s="185"/>
      <c r="H61" s="185"/>
      <c r="I61" s="185"/>
      <c r="J61" s="186">
        <f>J89</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3392</v>
      </c>
      <c r="E62" s="185"/>
      <c r="F62" s="185"/>
      <c r="G62" s="185"/>
      <c r="H62" s="185"/>
      <c r="I62" s="185"/>
      <c r="J62" s="186">
        <f>J93</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3393</v>
      </c>
      <c r="E63" s="185"/>
      <c r="F63" s="185"/>
      <c r="G63" s="185"/>
      <c r="H63" s="185"/>
      <c r="I63" s="185"/>
      <c r="J63" s="186">
        <f>J98</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3394</v>
      </c>
      <c r="E64" s="185"/>
      <c r="F64" s="185"/>
      <c r="G64" s="185"/>
      <c r="H64" s="185"/>
      <c r="I64" s="185"/>
      <c r="J64" s="186">
        <f>J118</f>
        <v>0</v>
      </c>
      <c r="K64" s="127"/>
      <c r="L64" s="187"/>
      <c r="S64" s="10"/>
      <c r="T64" s="10"/>
      <c r="U64" s="10"/>
      <c r="V64" s="10"/>
      <c r="W64" s="10"/>
      <c r="X64" s="10"/>
      <c r="Y64" s="10"/>
      <c r="Z64" s="10"/>
      <c r="AA64" s="10"/>
      <c r="AB64" s="10"/>
      <c r="AC64" s="10"/>
      <c r="AD64" s="10"/>
      <c r="AE64" s="10"/>
    </row>
    <row r="65" s="10" customFormat="1" ht="19.92" customHeight="1">
      <c r="A65" s="10"/>
      <c r="B65" s="183"/>
      <c r="C65" s="127"/>
      <c r="D65" s="184" t="s">
        <v>3395</v>
      </c>
      <c r="E65" s="185"/>
      <c r="F65" s="185"/>
      <c r="G65" s="185"/>
      <c r="H65" s="185"/>
      <c r="I65" s="185"/>
      <c r="J65" s="186">
        <f>J133</f>
        <v>0</v>
      </c>
      <c r="K65" s="127"/>
      <c r="L65" s="187"/>
      <c r="S65" s="10"/>
      <c r="T65" s="10"/>
      <c r="U65" s="10"/>
      <c r="V65" s="10"/>
      <c r="W65" s="10"/>
      <c r="X65" s="10"/>
      <c r="Y65" s="10"/>
      <c r="Z65" s="10"/>
      <c r="AA65" s="10"/>
      <c r="AB65" s="10"/>
      <c r="AC65" s="10"/>
      <c r="AD65" s="10"/>
      <c r="AE65" s="10"/>
    </row>
    <row r="66" s="9" customFormat="1" ht="24.96" customHeight="1">
      <c r="A66" s="9"/>
      <c r="B66" s="177"/>
      <c r="C66" s="178"/>
      <c r="D66" s="179" t="s">
        <v>3106</v>
      </c>
      <c r="E66" s="180"/>
      <c r="F66" s="180"/>
      <c r="G66" s="180"/>
      <c r="H66" s="180"/>
      <c r="I66" s="180"/>
      <c r="J66" s="181">
        <f>J150</f>
        <v>0</v>
      </c>
      <c r="K66" s="178"/>
      <c r="L66" s="182"/>
      <c r="S66" s="9"/>
      <c r="T66" s="9"/>
      <c r="U66" s="9"/>
      <c r="V66" s="9"/>
      <c r="W66" s="9"/>
      <c r="X66" s="9"/>
      <c r="Y66" s="9"/>
      <c r="Z66" s="9"/>
      <c r="AA66" s="9"/>
      <c r="AB66" s="9"/>
      <c r="AC66" s="9"/>
      <c r="AD66" s="9"/>
      <c r="AE66" s="9"/>
    </row>
    <row r="67" s="10" customFormat="1" ht="19.92" customHeight="1">
      <c r="A67" s="10"/>
      <c r="B67" s="183"/>
      <c r="C67" s="127"/>
      <c r="D67" s="184" t="s">
        <v>3107</v>
      </c>
      <c r="E67" s="185"/>
      <c r="F67" s="185"/>
      <c r="G67" s="185"/>
      <c r="H67" s="185"/>
      <c r="I67" s="185"/>
      <c r="J67" s="186">
        <f>J151</f>
        <v>0</v>
      </c>
      <c r="K67" s="127"/>
      <c r="L67" s="187"/>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280</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Rekonstrukce a modernizace VŠ kolejí Kounicova 50</v>
      </c>
      <c r="F77" s="34"/>
      <c r="G77" s="34"/>
      <c r="H77" s="34"/>
      <c r="I77" s="42"/>
      <c r="J77" s="42"/>
      <c r="K77" s="42"/>
      <c r="L77" s="147"/>
      <c r="S77" s="40"/>
      <c r="T77" s="40"/>
      <c r="U77" s="40"/>
      <c r="V77" s="40"/>
      <c r="W77" s="40"/>
      <c r="X77" s="40"/>
      <c r="Y77" s="40"/>
      <c r="Z77" s="40"/>
      <c r="AA77" s="40"/>
      <c r="AB77" s="40"/>
      <c r="AC77" s="40"/>
      <c r="AD77" s="40"/>
      <c r="AE77" s="40"/>
    </row>
    <row r="78" s="2" customFormat="1" ht="12" customHeight="1">
      <c r="A78" s="40"/>
      <c r="B78" s="41"/>
      <c r="C78" s="34" t="s">
        <v>265</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E9</f>
        <v>SO-04 - ÚT</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22</v>
      </c>
      <c r="D81" s="42"/>
      <c r="E81" s="42"/>
      <c r="F81" s="29" t="str">
        <f>F12</f>
        <v>Kounicova 50, Brno</v>
      </c>
      <c r="G81" s="42"/>
      <c r="H81" s="42"/>
      <c r="I81" s="34" t="s">
        <v>24</v>
      </c>
      <c r="J81" s="74" t="str">
        <f>IF(J12="","",J12)</f>
        <v>20. 3. 2023</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26</v>
      </c>
      <c r="D83" s="42"/>
      <c r="E83" s="42"/>
      <c r="F83" s="29" t="str">
        <f>E15</f>
        <v>Intar a.s.</v>
      </c>
      <c r="G83" s="42"/>
      <c r="H83" s="42"/>
      <c r="I83" s="34" t="s">
        <v>32</v>
      </c>
      <c r="J83" s="38" t="str">
        <f>E21</f>
        <v>Intar a.s.</v>
      </c>
      <c r="K83" s="42"/>
      <c r="L83" s="147"/>
      <c r="S83" s="40"/>
      <c r="T83" s="40"/>
      <c r="U83" s="40"/>
      <c r="V83" s="40"/>
      <c r="W83" s="40"/>
      <c r="X83" s="40"/>
      <c r="Y83" s="40"/>
      <c r="Z83" s="40"/>
      <c r="AA83" s="40"/>
      <c r="AB83" s="40"/>
      <c r="AC83" s="40"/>
      <c r="AD83" s="40"/>
      <c r="AE83" s="40"/>
    </row>
    <row r="84" s="2" customFormat="1" ht="15.15" customHeight="1">
      <c r="A84" s="40"/>
      <c r="B84" s="41"/>
      <c r="C84" s="34" t="s">
        <v>30</v>
      </c>
      <c r="D84" s="42"/>
      <c r="E84" s="42"/>
      <c r="F84" s="29" t="str">
        <f>IF(E18="","",E18)</f>
        <v>Vyplň údaj</v>
      </c>
      <c r="G84" s="42"/>
      <c r="H84" s="42"/>
      <c r="I84" s="34" t="s">
        <v>34</v>
      </c>
      <c r="J84" s="38" t="str">
        <f>E24</f>
        <v>Toman Martin</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281</v>
      </c>
      <c r="D86" s="191" t="s">
        <v>57</v>
      </c>
      <c r="E86" s="191" t="s">
        <v>53</v>
      </c>
      <c r="F86" s="191" t="s">
        <v>54</v>
      </c>
      <c r="G86" s="191" t="s">
        <v>282</v>
      </c>
      <c r="H86" s="191" t="s">
        <v>283</v>
      </c>
      <c r="I86" s="191" t="s">
        <v>284</v>
      </c>
      <c r="J86" s="191" t="s">
        <v>271</v>
      </c>
      <c r="K86" s="192" t="s">
        <v>285</v>
      </c>
      <c r="L86" s="193"/>
      <c r="M86" s="94" t="s">
        <v>21</v>
      </c>
      <c r="N86" s="95" t="s">
        <v>42</v>
      </c>
      <c r="O86" s="95" t="s">
        <v>286</v>
      </c>
      <c r="P86" s="95" t="s">
        <v>287</v>
      </c>
      <c r="Q86" s="95" t="s">
        <v>288</v>
      </c>
      <c r="R86" s="95" t="s">
        <v>289</v>
      </c>
      <c r="S86" s="95" t="s">
        <v>290</v>
      </c>
      <c r="T86" s="96" t="s">
        <v>291</v>
      </c>
      <c r="U86" s="188"/>
      <c r="V86" s="188"/>
      <c r="W86" s="188"/>
      <c r="X86" s="188"/>
      <c r="Y86" s="188"/>
      <c r="Z86" s="188"/>
      <c r="AA86" s="188"/>
      <c r="AB86" s="188"/>
      <c r="AC86" s="188"/>
      <c r="AD86" s="188"/>
      <c r="AE86" s="188"/>
    </row>
    <row r="87" s="2" customFormat="1" ht="22.8" customHeight="1">
      <c r="A87" s="40"/>
      <c r="B87" s="41"/>
      <c r="C87" s="101" t="s">
        <v>292</v>
      </c>
      <c r="D87" s="42"/>
      <c r="E87" s="42"/>
      <c r="F87" s="42"/>
      <c r="G87" s="42"/>
      <c r="H87" s="42"/>
      <c r="I87" s="42"/>
      <c r="J87" s="194">
        <f>BK87</f>
        <v>0</v>
      </c>
      <c r="K87" s="42"/>
      <c r="L87" s="46"/>
      <c r="M87" s="97"/>
      <c r="N87" s="195"/>
      <c r="O87" s="98"/>
      <c r="P87" s="196">
        <f>P88+P150</f>
        <v>0</v>
      </c>
      <c r="Q87" s="98"/>
      <c r="R87" s="196">
        <f>R88+R150</f>
        <v>6.1953500000000004</v>
      </c>
      <c r="S87" s="98"/>
      <c r="T87" s="197">
        <f>T88+T150</f>
        <v>0</v>
      </c>
      <c r="U87" s="40"/>
      <c r="V87" s="40"/>
      <c r="W87" s="40"/>
      <c r="X87" s="40"/>
      <c r="Y87" s="40"/>
      <c r="Z87" s="40"/>
      <c r="AA87" s="40"/>
      <c r="AB87" s="40"/>
      <c r="AC87" s="40"/>
      <c r="AD87" s="40"/>
      <c r="AE87" s="40"/>
      <c r="AT87" s="19" t="s">
        <v>71</v>
      </c>
      <c r="AU87" s="19" t="s">
        <v>272</v>
      </c>
      <c r="BK87" s="198">
        <f>BK88+BK150</f>
        <v>0</v>
      </c>
    </row>
    <row r="88" s="12" customFormat="1" ht="25.92" customHeight="1">
      <c r="A88" s="12"/>
      <c r="B88" s="199"/>
      <c r="C88" s="200"/>
      <c r="D88" s="201" t="s">
        <v>71</v>
      </c>
      <c r="E88" s="202" t="s">
        <v>366</v>
      </c>
      <c r="F88" s="202" t="s">
        <v>3108</v>
      </c>
      <c r="G88" s="200"/>
      <c r="H88" s="200"/>
      <c r="I88" s="203"/>
      <c r="J88" s="204">
        <f>BK88</f>
        <v>0</v>
      </c>
      <c r="K88" s="200"/>
      <c r="L88" s="205"/>
      <c r="M88" s="206"/>
      <c r="N88" s="207"/>
      <c r="O88" s="207"/>
      <c r="P88" s="208">
        <f>P89+P93+P98+P118+P133</f>
        <v>0</v>
      </c>
      <c r="Q88" s="207"/>
      <c r="R88" s="208">
        <f>R89+R93+R98+R118+R133</f>
        <v>6.1953500000000004</v>
      </c>
      <c r="S88" s="207"/>
      <c r="T88" s="209">
        <f>T89+T93+T98+T118+T133</f>
        <v>0</v>
      </c>
      <c r="U88" s="12"/>
      <c r="V88" s="12"/>
      <c r="W88" s="12"/>
      <c r="X88" s="12"/>
      <c r="Y88" s="12"/>
      <c r="Z88" s="12"/>
      <c r="AA88" s="12"/>
      <c r="AB88" s="12"/>
      <c r="AC88" s="12"/>
      <c r="AD88" s="12"/>
      <c r="AE88" s="12"/>
      <c r="AR88" s="210" t="s">
        <v>81</v>
      </c>
      <c r="AT88" s="211" t="s">
        <v>71</v>
      </c>
      <c r="AU88" s="211" t="s">
        <v>72</v>
      </c>
      <c r="AY88" s="210" t="s">
        <v>295</v>
      </c>
      <c r="BK88" s="212">
        <f>BK89+BK93+BK98+BK118+BK133</f>
        <v>0</v>
      </c>
    </row>
    <row r="89" s="12" customFormat="1" ht="22.8" customHeight="1">
      <c r="A89" s="12"/>
      <c r="B89" s="199"/>
      <c r="C89" s="200"/>
      <c r="D89" s="201" t="s">
        <v>71</v>
      </c>
      <c r="E89" s="213" t="s">
        <v>3396</v>
      </c>
      <c r="F89" s="213" t="s">
        <v>3397</v>
      </c>
      <c r="G89" s="200"/>
      <c r="H89" s="200"/>
      <c r="I89" s="203"/>
      <c r="J89" s="214">
        <f>BK89</f>
        <v>0</v>
      </c>
      <c r="K89" s="200"/>
      <c r="L89" s="205"/>
      <c r="M89" s="206"/>
      <c r="N89" s="207"/>
      <c r="O89" s="207"/>
      <c r="P89" s="208">
        <f>SUM(P90:P92)</f>
        <v>0</v>
      </c>
      <c r="Q89" s="207"/>
      <c r="R89" s="208">
        <f>SUM(R90:R92)</f>
        <v>0</v>
      </c>
      <c r="S89" s="207"/>
      <c r="T89" s="209">
        <f>SUM(T90:T92)</f>
        <v>0</v>
      </c>
      <c r="U89" s="12"/>
      <c r="V89" s="12"/>
      <c r="W89" s="12"/>
      <c r="X89" s="12"/>
      <c r="Y89" s="12"/>
      <c r="Z89" s="12"/>
      <c r="AA89" s="12"/>
      <c r="AB89" s="12"/>
      <c r="AC89" s="12"/>
      <c r="AD89" s="12"/>
      <c r="AE89" s="12"/>
      <c r="AR89" s="210" t="s">
        <v>81</v>
      </c>
      <c r="AT89" s="211" t="s">
        <v>71</v>
      </c>
      <c r="AU89" s="211" t="s">
        <v>79</v>
      </c>
      <c r="AY89" s="210" t="s">
        <v>295</v>
      </c>
      <c r="BK89" s="212">
        <f>SUM(BK90:BK92)</f>
        <v>0</v>
      </c>
    </row>
    <row r="90" s="2" customFormat="1" ht="16.5" customHeight="1">
      <c r="A90" s="40"/>
      <c r="B90" s="41"/>
      <c r="C90" s="215" t="s">
        <v>79</v>
      </c>
      <c r="D90" s="215" t="s">
        <v>298</v>
      </c>
      <c r="E90" s="216" t="s">
        <v>3398</v>
      </c>
      <c r="F90" s="217" t="s">
        <v>3399</v>
      </c>
      <c r="G90" s="218" t="s">
        <v>459</v>
      </c>
      <c r="H90" s="219">
        <v>1</v>
      </c>
      <c r="I90" s="220"/>
      <c r="J90" s="221">
        <f>ROUND(I90*H90,2)</f>
        <v>0</v>
      </c>
      <c r="K90" s="217" t="s">
        <v>523</v>
      </c>
      <c r="L90" s="46"/>
      <c r="M90" s="222" t="s">
        <v>21</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373</v>
      </c>
      <c r="AT90" s="226" t="s">
        <v>298</v>
      </c>
      <c r="AU90" s="226" t="s">
        <v>81</v>
      </c>
      <c r="AY90" s="19" t="s">
        <v>295</v>
      </c>
      <c r="BE90" s="227">
        <f>IF(N90="základní",J90,0)</f>
        <v>0</v>
      </c>
      <c r="BF90" s="227">
        <f>IF(N90="snížená",J90,0)</f>
        <v>0</v>
      </c>
      <c r="BG90" s="227">
        <f>IF(N90="zákl. přenesená",J90,0)</f>
        <v>0</v>
      </c>
      <c r="BH90" s="227">
        <f>IF(N90="sníž. přenesená",J90,0)</f>
        <v>0</v>
      </c>
      <c r="BI90" s="227">
        <f>IF(N90="nulová",J90,0)</f>
        <v>0</v>
      </c>
      <c r="BJ90" s="19" t="s">
        <v>79</v>
      </c>
      <c r="BK90" s="227">
        <f>ROUND(I90*H90,2)</f>
        <v>0</v>
      </c>
      <c r="BL90" s="19" t="s">
        <v>373</v>
      </c>
      <c r="BM90" s="226" t="s">
        <v>81</v>
      </c>
    </row>
    <row r="91" s="2" customFormat="1" ht="16.5" customHeight="1">
      <c r="A91" s="40"/>
      <c r="B91" s="41"/>
      <c r="C91" s="215" t="s">
        <v>81</v>
      </c>
      <c r="D91" s="215" t="s">
        <v>298</v>
      </c>
      <c r="E91" s="216" t="s">
        <v>3400</v>
      </c>
      <c r="F91" s="217" t="s">
        <v>3401</v>
      </c>
      <c r="G91" s="218" t="s">
        <v>3402</v>
      </c>
      <c r="H91" s="219">
        <v>179</v>
      </c>
      <c r="I91" s="220"/>
      <c r="J91" s="221">
        <f>ROUND(I91*H91,2)</f>
        <v>0</v>
      </c>
      <c r="K91" s="217" t="s">
        <v>302</v>
      </c>
      <c r="L91" s="46"/>
      <c r="M91" s="222" t="s">
        <v>21</v>
      </c>
      <c r="N91" s="223" t="s">
        <v>43</v>
      </c>
      <c r="O91" s="86"/>
      <c r="P91" s="224">
        <f>O91*H91</f>
        <v>0</v>
      </c>
      <c r="Q91" s="224">
        <v>0</v>
      </c>
      <c r="R91" s="224">
        <f>Q91*H91</f>
        <v>0</v>
      </c>
      <c r="S91" s="224">
        <v>0</v>
      </c>
      <c r="T91" s="225">
        <f>S91*H91</f>
        <v>0</v>
      </c>
      <c r="U91" s="40"/>
      <c r="V91" s="40"/>
      <c r="W91" s="40"/>
      <c r="X91" s="40"/>
      <c r="Y91" s="40"/>
      <c r="Z91" s="40"/>
      <c r="AA91" s="40"/>
      <c r="AB91" s="40"/>
      <c r="AC91" s="40"/>
      <c r="AD91" s="40"/>
      <c r="AE91" s="40"/>
      <c r="AR91" s="226" t="s">
        <v>373</v>
      </c>
      <c r="AT91" s="226" t="s">
        <v>298</v>
      </c>
      <c r="AU91" s="226" t="s">
        <v>81</v>
      </c>
      <c r="AY91" s="19" t="s">
        <v>295</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373</v>
      </c>
      <c r="BM91" s="226" t="s">
        <v>303</v>
      </c>
    </row>
    <row r="92" s="2" customFormat="1">
      <c r="A92" s="40"/>
      <c r="B92" s="41"/>
      <c r="C92" s="42"/>
      <c r="D92" s="228" t="s">
        <v>305</v>
      </c>
      <c r="E92" s="42"/>
      <c r="F92" s="229" t="s">
        <v>3403</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9" t="s">
        <v>305</v>
      </c>
      <c r="AU92" s="19" t="s">
        <v>81</v>
      </c>
    </row>
    <row r="93" s="12" customFormat="1" ht="22.8" customHeight="1">
      <c r="A93" s="12"/>
      <c r="B93" s="199"/>
      <c r="C93" s="200"/>
      <c r="D93" s="201" t="s">
        <v>71</v>
      </c>
      <c r="E93" s="213" t="s">
        <v>3404</v>
      </c>
      <c r="F93" s="213" t="s">
        <v>3405</v>
      </c>
      <c r="G93" s="200"/>
      <c r="H93" s="200"/>
      <c r="I93" s="203"/>
      <c r="J93" s="214">
        <f>BK93</f>
        <v>0</v>
      </c>
      <c r="K93" s="200"/>
      <c r="L93" s="205"/>
      <c r="M93" s="206"/>
      <c r="N93" s="207"/>
      <c r="O93" s="207"/>
      <c r="P93" s="208">
        <f>SUM(P94:P97)</f>
        <v>0</v>
      </c>
      <c r="Q93" s="207"/>
      <c r="R93" s="208">
        <f>SUM(R94:R97)</f>
        <v>0.051880000000000003</v>
      </c>
      <c r="S93" s="207"/>
      <c r="T93" s="209">
        <f>SUM(T94:T97)</f>
        <v>0</v>
      </c>
      <c r="U93" s="12"/>
      <c r="V93" s="12"/>
      <c r="W93" s="12"/>
      <c r="X93" s="12"/>
      <c r="Y93" s="12"/>
      <c r="Z93" s="12"/>
      <c r="AA93" s="12"/>
      <c r="AB93" s="12"/>
      <c r="AC93" s="12"/>
      <c r="AD93" s="12"/>
      <c r="AE93" s="12"/>
      <c r="AR93" s="210" t="s">
        <v>81</v>
      </c>
      <c r="AT93" s="211" t="s">
        <v>71</v>
      </c>
      <c r="AU93" s="211" t="s">
        <v>79</v>
      </c>
      <c r="AY93" s="210" t="s">
        <v>295</v>
      </c>
      <c r="BK93" s="212">
        <f>SUM(BK94:BK97)</f>
        <v>0</v>
      </c>
    </row>
    <row r="94" s="2" customFormat="1" ht="16.5" customHeight="1">
      <c r="A94" s="40"/>
      <c r="B94" s="41"/>
      <c r="C94" s="215" t="s">
        <v>92</v>
      </c>
      <c r="D94" s="215" t="s">
        <v>298</v>
      </c>
      <c r="E94" s="216" t="s">
        <v>3406</v>
      </c>
      <c r="F94" s="217" t="s">
        <v>3407</v>
      </c>
      <c r="G94" s="218" t="s">
        <v>328</v>
      </c>
      <c r="H94" s="219">
        <v>1024</v>
      </c>
      <c r="I94" s="220"/>
      <c r="J94" s="221">
        <f>ROUND(I94*H94,2)</f>
        <v>0</v>
      </c>
      <c r="K94" s="217" t="s">
        <v>302</v>
      </c>
      <c r="L94" s="46"/>
      <c r="M94" s="222" t="s">
        <v>21</v>
      </c>
      <c r="N94" s="223" t="s">
        <v>43</v>
      </c>
      <c r="O94" s="86"/>
      <c r="P94" s="224">
        <f>O94*H94</f>
        <v>0</v>
      </c>
      <c r="Q94" s="224">
        <v>4.0000000000000003E-05</v>
      </c>
      <c r="R94" s="224">
        <f>Q94*H94</f>
        <v>0.040960000000000003</v>
      </c>
      <c r="S94" s="224">
        <v>0</v>
      </c>
      <c r="T94" s="225">
        <f>S94*H94</f>
        <v>0</v>
      </c>
      <c r="U94" s="40"/>
      <c r="V94" s="40"/>
      <c r="W94" s="40"/>
      <c r="X94" s="40"/>
      <c r="Y94" s="40"/>
      <c r="Z94" s="40"/>
      <c r="AA94" s="40"/>
      <c r="AB94" s="40"/>
      <c r="AC94" s="40"/>
      <c r="AD94" s="40"/>
      <c r="AE94" s="40"/>
      <c r="AR94" s="226" t="s">
        <v>373</v>
      </c>
      <c r="AT94" s="226" t="s">
        <v>298</v>
      </c>
      <c r="AU94" s="226" t="s">
        <v>81</v>
      </c>
      <c r="AY94" s="19" t="s">
        <v>295</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373</v>
      </c>
      <c r="BM94" s="226" t="s">
        <v>338</v>
      </c>
    </row>
    <row r="95" s="2" customFormat="1">
      <c r="A95" s="40"/>
      <c r="B95" s="41"/>
      <c r="C95" s="42"/>
      <c r="D95" s="228" t="s">
        <v>305</v>
      </c>
      <c r="E95" s="42"/>
      <c r="F95" s="229" t="s">
        <v>3408</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305</v>
      </c>
      <c r="AU95" s="19" t="s">
        <v>81</v>
      </c>
    </row>
    <row r="96" s="2" customFormat="1" ht="24.15" customHeight="1">
      <c r="A96" s="40"/>
      <c r="B96" s="41"/>
      <c r="C96" s="215" t="s">
        <v>303</v>
      </c>
      <c r="D96" s="215" t="s">
        <v>298</v>
      </c>
      <c r="E96" s="216" t="s">
        <v>3409</v>
      </c>
      <c r="F96" s="217" t="s">
        <v>3410</v>
      </c>
      <c r="G96" s="218" t="s">
        <v>459</v>
      </c>
      <c r="H96" s="219">
        <v>28</v>
      </c>
      <c r="I96" s="220"/>
      <c r="J96" s="221">
        <f>ROUND(I96*H96,2)</f>
        <v>0</v>
      </c>
      <c r="K96" s="217" t="s">
        <v>302</v>
      </c>
      <c r="L96" s="46"/>
      <c r="M96" s="222" t="s">
        <v>21</v>
      </c>
      <c r="N96" s="223" t="s">
        <v>43</v>
      </c>
      <c r="O96" s="86"/>
      <c r="P96" s="224">
        <f>O96*H96</f>
        <v>0</v>
      </c>
      <c r="Q96" s="224">
        <v>0.00038999999999999999</v>
      </c>
      <c r="R96" s="224">
        <f>Q96*H96</f>
        <v>0.010919999999999999</v>
      </c>
      <c r="S96" s="224">
        <v>0</v>
      </c>
      <c r="T96" s="225">
        <f>S96*H96</f>
        <v>0</v>
      </c>
      <c r="U96" s="40"/>
      <c r="V96" s="40"/>
      <c r="W96" s="40"/>
      <c r="X96" s="40"/>
      <c r="Y96" s="40"/>
      <c r="Z96" s="40"/>
      <c r="AA96" s="40"/>
      <c r="AB96" s="40"/>
      <c r="AC96" s="40"/>
      <c r="AD96" s="40"/>
      <c r="AE96" s="40"/>
      <c r="AR96" s="226" t="s">
        <v>373</v>
      </c>
      <c r="AT96" s="226" t="s">
        <v>298</v>
      </c>
      <c r="AU96" s="226" t="s">
        <v>81</v>
      </c>
      <c r="AY96" s="19" t="s">
        <v>295</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373</v>
      </c>
      <c r="BM96" s="226" t="s">
        <v>351</v>
      </c>
    </row>
    <row r="97" s="2" customFormat="1">
      <c r="A97" s="40"/>
      <c r="B97" s="41"/>
      <c r="C97" s="42"/>
      <c r="D97" s="228" t="s">
        <v>305</v>
      </c>
      <c r="E97" s="42"/>
      <c r="F97" s="229" t="s">
        <v>3411</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305</v>
      </c>
      <c r="AU97" s="19" t="s">
        <v>81</v>
      </c>
    </row>
    <row r="98" s="12" customFormat="1" ht="22.8" customHeight="1">
      <c r="A98" s="12"/>
      <c r="B98" s="199"/>
      <c r="C98" s="200"/>
      <c r="D98" s="201" t="s">
        <v>71</v>
      </c>
      <c r="E98" s="213" t="s">
        <v>3412</v>
      </c>
      <c r="F98" s="213" t="s">
        <v>3413</v>
      </c>
      <c r="G98" s="200"/>
      <c r="H98" s="200"/>
      <c r="I98" s="203"/>
      <c r="J98" s="214">
        <f>BK98</f>
        <v>0</v>
      </c>
      <c r="K98" s="200"/>
      <c r="L98" s="205"/>
      <c r="M98" s="206"/>
      <c r="N98" s="207"/>
      <c r="O98" s="207"/>
      <c r="P98" s="208">
        <f>SUM(P99:P117)</f>
        <v>0</v>
      </c>
      <c r="Q98" s="207"/>
      <c r="R98" s="208">
        <f>SUM(R99:R117)</f>
        <v>0.49848999999999988</v>
      </c>
      <c r="S98" s="207"/>
      <c r="T98" s="209">
        <f>SUM(T99:T117)</f>
        <v>0</v>
      </c>
      <c r="U98" s="12"/>
      <c r="V98" s="12"/>
      <c r="W98" s="12"/>
      <c r="X98" s="12"/>
      <c r="Y98" s="12"/>
      <c r="Z98" s="12"/>
      <c r="AA98" s="12"/>
      <c r="AB98" s="12"/>
      <c r="AC98" s="12"/>
      <c r="AD98" s="12"/>
      <c r="AE98" s="12"/>
      <c r="AR98" s="210" t="s">
        <v>81</v>
      </c>
      <c r="AT98" s="211" t="s">
        <v>71</v>
      </c>
      <c r="AU98" s="211" t="s">
        <v>79</v>
      </c>
      <c r="AY98" s="210" t="s">
        <v>295</v>
      </c>
      <c r="BK98" s="212">
        <f>SUM(BK99:BK117)</f>
        <v>0</v>
      </c>
    </row>
    <row r="99" s="2" customFormat="1" ht="24.15" customHeight="1">
      <c r="A99" s="40"/>
      <c r="B99" s="41"/>
      <c r="C99" s="215" t="s">
        <v>332</v>
      </c>
      <c r="D99" s="215" t="s">
        <v>298</v>
      </c>
      <c r="E99" s="216" t="s">
        <v>3414</v>
      </c>
      <c r="F99" s="217" t="s">
        <v>3415</v>
      </c>
      <c r="G99" s="218" t="s">
        <v>459</v>
      </c>
      <c r="H99" s="219">
        <v>137</v>
      </c>
      <c r="I99" s="220"/>
      <c r="J99" s="221">
        <f>ROUND(I99*H99,2)</f>
        <v>0</v>
      </c>
      <c r="K99" s="217" t="s">
        <v>302</v>
      </c>
      <c r="L99" s="46"/>
      <c r="M99" s="222" t="s">
        <v>21</v>
      </c>
      <c r="N99" s="223" t="s">
        <v>43</v>
      </c>
      <c r="O99" s="86"/>
      <c r="P99" s="224">
        <f>O99*H99</f>
        <v>0</v>
      </c>
      <c r="Q99" s="224">
        <v>0.00022000000000000001</v>
      </c>
      <c r="R99" s="224">
        <f>Q99*H99</f>
        <v>0.03014</v>
      </c>
      <c r="S99" s="224">
        <v>0</v>
      </c>
      <c r="T99" s="225">
        <f>S99*H99</f>
        <v>0</v>
      </c>
      <c r="U99" s="40"/>
      <c r="V99" s="40"/>
      <c r="W99" s="40"/>
      <c r="X99" s="40"/>
      <c r="Y99" s="40"/>
      <c r="Z99" s="40"/>
      <c r="AA99" s="40"/>
      <c r="AB99" s="40"/>
      <c r="AC99" s="40"/>
      <c r="AD99" s="40"/>
      <c r="AE99" s="40"/>
      <c r="AR99" s="226" t="s">
        <v>373</v>
      </c>
      <c r="AT99" s="226" t="s">
        <v>298</v>
      </c>
      <c r="AU99" s="226" t="s">
        <v>81</v>
      </c>
      <c r="AY99" s="19" t="s">
        <v>295</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373</v>
      </c>
      <c r="BM99" s="226" t="s">
        <v>361</v>
      </c>
    </row>
    <row r="100" s="2" customFormat="1">
      <c r="A100" s="40"/>
      <c r="B100" s="41"/>
      <c r="C100" s="42"/>
      <c r="D100" s="228" t="s">
        <v>305</v>
      </c>
      <c r="E100" s="42"/>
      <c r="F100" s="229" t="s">
        <v>3416</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305</v>
      </c>
      <c r="AU100" s="19" t="s">
        <v>81</v>
      </c>
    </row>
    <row r="101" s="2" customFormat="1" ht="33" customHeight="1">
      <c r="A101" s="40"/>
      <c r="B101" s="41"/>
      <c r="C101" s="215" t="s">
        <v>338</v>
      </c>
      <c r="D101" s="215" t="s">
        <v>298</v>
      </c>
      <c r="E101" s="216" t="s">
        <v>3417</v>
      </c>
      <c r="F101" s="217" t="s">
        <v>3418</v>
      </c>
      <c r="G101" s="218" t="s">
        <v>459</v>
      </c>
      <c r="H101" s="219">
        <v>225</v>
      </c>
      <c r="I101" s="220"/>
      <c r="J101" s="221">
        <f>ROUND(I101*H101,2)</f>
        <v>0</v>
      </c>
      <c r="K101" s="217" t="s">
        <v>302</v>
      </c>
      <c r="L101" s="46"/>
      <c r="M101" s="222" t="s">
        <v>21</v>
      </c>
      <c r="N101" s="223" t="s">
        <v>43</v>
      </c>
      <c r="O101" s="86"/>
      <c r="P101" s="224">
        <f>O101*H101</f>
        <v>0</v>
      </c>
      <c r="Q101" s="224">
        <v>0.00025999999999999998</v>
      </c>
      <c r="R101" s="224">
        <f>Q101*H101</f>
        <v>0.058499999999999996</v>
      </c>
      <c r="S101" s="224">
        <v>0</v>
      </c>
      <c r="T101" s="225">
        <f>S101*H101</f>
        <v>0</v>
      </c>
      <c r="U101" s="40"/>
      <c r="V101" s="40"/>
      <c r="W101" s="40"/>
      <c r="X101" s="40"/>
      <c r="Y101" s="40"/>
      <c r="Z101" s="40"/>
      <c r="AA101" s="40"/>
      <c r="AB101" s="40"/>
      <c r="AC101" s="40"/>
      <c r="AD101" s="40"/>
      <c r="AE101" s="40"/>
      <c r="AR101" s="226" t="s">
        <v>373</v>
      </c>
      <c r="AT101" s="226" t="s">
        <v>298</v>
      </c>
      <c r="AU101" s="226" t="s">
        <v>81</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373</v>
      </c>
      <c r="BM101" s="226" t="s">
        <v>382</v>
      </c>
    </row>
    <row r="102" s="2" customFormat="1">
      <c r="A102" s="40"/>
      <c r="B102" s="41"/>
      <c r="C102" s="42"/>
      <c r="D102" s="228" t="s">
        <v>305</v>
      </c>
      <c r="E102" s="42"/>
      <c r="F102" s="229" t="s">
        <v>3419</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305</v>
      </c>
      <c r="AU102" s="19" t="s">
        <v>81</v>
      </c>
    </row>
    <row r="103" s="2" customFormat="1" ht="24.15" customHeight="1">
      <c r="A103" s="40"/>
      <c r="B103" s="41"/>
      <c r="C103" s="215" t="s">
        <v>345</v>
      </c>
      <c r="D103" s="215" t="s">
        <v>298</v>
      </c>
      <c r="E103" s="216" t="s">
        <v>3420</v>
      </c>
      <c r="F103" s="217" t="s">
        <v>3421</v>
      </c>
      <c r="G103" s="218" t="s">
        <v>459</v>
      </c>
      <c r="H103" s="219">
        <v>20</v>
      </c>
      <c r="I103" s="220"/>
      <c r="J103" s="221">
        <f>ROUND(I103*H103,2)</f>
        <v>0</v>
      </c>
      <c r="K103" s="217" t="s">
        <v>302</v>
      </c>
      <c r="L103" s="46"/>
      <c r="M103" s="222" t="s">
        <v>21</v>
      </c>
      <c r="N103" s="223" t="s">
        <v>43</v>
      </c>
      <c r="O103" s="86"/>
      <c r="P103" s="224">
        <f>O103*H103</f>
        <v>0</v>
      </c>
      <c r="Q103" s="224">
        <v>0.00034000000000000002</v>
      </c>
      <c r="R103" s="224">
        <f>Q103*H103</f>
        <v>0.0068000000000000005</v>
      </c>
      <c r="S103" s="224">
        <v>0</v>
      </c>
      <c r="T103" s="225">
        <f>S103*H103</f>
        <v>0</v>
      </c>
      <c r="U103" s="40"/>
      <c r="V103" s="40"/>
      <c r="W103" s="40"/>
      <c r="X103" s="40"/>
      <c r="Y103" s="40"/>
      <c r="Z103" s="40"/>
      <c r="AA103" s="40"/>
      <c r="AB103" s="40"/>
      <c r="AC103" s="40"/>
      <c r="AD103" s="40"/>
      <c r="AE103" s="40"/>
      <c r="AR103" s="226" t="s">
        <v>373</v>
      </c>
      <c r="AT103" s="226" t="s">
        <v>298</v>
      </c>
      <c r="AU103" s="226" t="s">
        <v>81</v>
      </c>
      <c r="AY103" s="19" t="s">
        <v>295</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373</v>
      </c>
      <c r="BM103" s="226" t="s">
        <v>481</v>
      </c>
    </row>
    <row r="104" s="2" customFormat="1">
      <c r="A104" s="40"/>
      <c r="B104" s="41"/>
      <c r="C104" s="42"/>
      <c r="D104" s="228" t="s">
        <v>305</v>
      </c>
      <c r="E104" s="42"/>
      <c r="F104" s="229" t="s">
        <v>3422</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305</v>
      </c>
      <c r="AU104" s="19" t="s">
        <v>81</v>
      </c>
    </row>
    <row r="105" s="2" customFormat="1" ht="67.5" customHeight="1">
      <c r="A105" s="40"/>
      <c r="B105" s="41"/>
      <c r="C105" s="215" t="s">
        <v>351</v>
      </c>
      <c r="D105" s="215" t="s">
        <v>298</v>
      </c>
      <c r="E105" s="216" t="s">
        <v>3423</v>
      </c>
      <c r="F105" s="217" t="s">
        <v>3424</v>
      </c>
      <c r="G105" s="218" t="s">
        <v>459</v>
      </c>
      <c r="H105" s="219">
        <v>382</v>
      </c>
      <c r="I105" s="220"/>
      <c r="J105" s="221">
        <f>ROUND(I105*H105,2)</f>
        <v>0</v>
      </c>
      <c r="K105" s="217" t="s">
        <v>523</v>
      </c>
      <c r="L105" s="46"/>
      <c r="M105" s="222" t="s">
        <v>21</v>
      </c>
      <c r="N105" s="223" t="s">
        <v>43</v>
      </c>
      <c r="O105" s="86"/>
      <c r="P105" s="224">
        <f>O105*H105</f>
        <v>0</v>
      </c>
      <c r="Q105" s="224">
        <v>0.00034000000000000002</v>
      </c>
      <c r="R105" s="224">
        <f>Q105*H105</f>
        <v>0.12988</v>
      </c>
      <c r="S105" s="224">
        <v>0</v>
      </c>
      <c r="T105" s="225">
        <f>S105*H105</f>
        <v>0</v>
      </c>
      <c r="U105" s="40"/>
      <c r="V105" s="40"/>
      <c r="W105" s="40"/>
      <c r="X105" s="40"/>
      <c r="Y105" s="40"/>
      <c r="Z105" s="40"/>
      <c r="AA105" s="40"/>
      <c r="AB105" s="40"/>
      <c r="AC105" s="40"/>
      <c r="AD105" s="40"/>
      <c r="AE105" s="40"/>
      <c r="AR105" s="226" t="s">
        <v>373</v>
      </c>
      <c r="AT105" s="226" t="s">
        <v>298</v>
      </c>
      <c r="AU105" s="226" t="s">
        <v>81</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373</v>
      </c>
      <c r="BM105" s="226" t="s">
        <v>373</v>
      </c>
    </row>
    <row r="106" s="2" customFormat="1" ht="21.75" customHeight="1">
      <c r="A106" s="40"/>
      <c r="B106" s="41"/>
      <c r="C106" s="215" t="s">
        <v>296</v>
      </c>
      <c r="D106" s="215" t="s">
        <v>298</v>
      </c>
      <c r="E106" s="216" t="s">
        <v>3425</v>
      </c>
      <c r="F106" s="217" t="s">
        <v>3426</v>
      </c>
      <c r="G106" s="218" t="s">
        <v>459</v>
      </c>
      <c r="H106" s="219">
        <v>274</v>
      </c>
      <c r="I106" s="220"/>
      <c r="J106" s="221">
        <f>ROUND(I106*H106,2)</f>
        <v>0</v>
      </c>
      <c r="K106" s="217" t="s">
        <v>302</v>
      </c>
      <c r="L106" s="46"/>
      <c r="M106" s="222" t="s">
        <v>21</v>
      </c>
      <c r="N106" s="223" t="s">
        <v>43</v>
      </c>
      <c r="O106" s="86"/>
      <c r="P106" s="224">
        <f>O106*H106</f>
        <v>0</v>
      </c>
      <c r="Q106" s="224">
        <v>0.00019000000000000001</v>
      </c>
      <c r="R106" s="224">
        <f>Q106*H106</f>
        <v>0.052060000000000002</v>
      </c>
      <c r="S106" s="224">
        <v>0</v>
      </c>
      <c r="T106" s="225">
        <f>S106*H106</f>
        <v>0</v>
      </c>
      <c r="U106" s="40"/>
      <c r="V106" s="40"/>
      <c r="W106" s="40"/>
      <c r="X106" s="40"/>
      <c r="Y106" s="40"/>
      <c r="Z106" s="40"/>
      <c r="AA106" s="40"/>
      <c r="AB106" s="40"/>
      <c r="AC106" s="40"/>
      <c r="AD106" s="40"/>
      <c r="AE106" s="40"/>
      <c r="AR106" s="226" t="s">
        <v>373</v>
      </c>
      <c r="AT106" s="226" t="s">
        <v>298</v>
      </c>
      <c r="AU106" s="226" t="s">
        <v>81</v>
      </c>
      <c r="AY106" s="19" t="s">
        <v>295</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373</v>
      </c>
      <c r="BM106" s="226" t="s">
        <v>500</v>
      </c>
    </row>
    <row r="107" s="2" customFormat="1">
      <c r="A107" s="40"/>
      <c r="B107" s="41"/>
      <c r="C107" s="42"/>
      <c r="D107" s="228" t="s">
        <v>305</v>
      </c>
      <c r="E107" s="42"/>
      <c r="F107" s="229" t="s">
        <v>3427</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305</v>
      </c>
      <c r="AU107" s="19" t="s">
        <v>81</v>
      </c>
    </row>
    <row r="108" s="2" customFormat="1" ht="21.75" customHeight="1">
      <c r="A108" s="40"/>
      <c r="B108" s="41"/>
      <c r="C108" s="215" t="s">
        <v>361</v>
      </c>
      <c r="D108" s="215" t="s">
        <v>298</v>
      </c>
      <c r="E108" s="216" t="s">
        <v>3428</v>
      </c>
      <c r="F108" s="217" t="s">
        <v>3429</v>
      </c>
      <c r="G108" s="218" t="s">
        <v>459</v>
      </c>
      <c r="H108" s="219">
        <v>464</v>
      </c>
      <c r="I108" s="220"/>
      <c r="J108" s="221">
        <f>ROUND(I108*H108,2)</f>
        <v>0</v>
      </c>
      <c r="K108" s="217" t="s">
        <v>302</v>
      </c>
      <c r="L108" s="46"/>
      <c r="M108" s="222" t="s">
        <v>21</v>
      </c>
      <c r="N108" s="223" t="s">
        <v>43</v>
      </c>
      <c r="O108" s="86"/>
      <c r="P108" s="224">
        <f>O108*H108</f>
        <v>0</v>
      </c>
      <c r="Q108" s="224">
        <v>0.00025000000000000001</v>
      </c>
      <c r="R108" s="224">
        <f>Q108*H108</f>
        <v>0.11600000000000001</v>
      </c>
      <c r="S108" s="224">
        <v>0</v>
      </c>
      <c r="T108" s="225">
        <f>S108*H108</f>
        <v>0</v>
      </c>
      <c r="U108" s="40"/>
      <c r="V108" s="40"/>
      <c r="W108" s="40"/>
      <c r="X108" s="40"/>
      <c r="Y108" s="40"/>
      <c r="Z108" s="40"/>
      <c r="AA108" s="40"/>
      <c r="AB108" s="40"/>
      <c r="AC108" s="40"/>
      <c r="AD108" s="40"/>
      <c r="AE108" s="40"/>
      <c r="AR108" s="226" t="s">
        <v>373</v>
      </c>
      <c r="AT108" s="226" t="s">
        <v>298</v>
      </c>
      <c r="AU108" s="226" t="s">
        <v>81</v>
      </c>
      <c r="AY108" s="19" t="s">
        <v>295</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373</v>
      </c>
      <c r="BM108" s="226" t="s">
        <v>511</v>
      </c>
    </row>
    <row r="109" s="2" customFormat="1">
      <c r="A109" s="40"/>
      <c r="B109" s="41"/>
      <c r="C109" s="42"/>
      <c r="D109" s="228" t="s">
        <v>305</v>
      </c>
      <c r="E109" s="42"/>
      <c r="F109" s="229" t="s">
        <v>3430</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305</v>
      </c>
      <c r="AU109" s="19" t="s">
        <v>81</v>
      </c>
    </row>
    <row r="110" s="2" customFormat="1" ht="21.75" customHeight="1">
      <c r="A110" s="40"/>
      <c r="B110" s="41"/>
      <c r="C110" s="215" t="s">
        <v>370</v>
      </c>
      <c r="D110" s="215" t="s">
        <v>298</v>
      </c>
      <c r="E110" s="216" t="s">
        <v>3431</v>
      </c>
      <c r="F110" s="217" t="s">
        <v>3432</v>
      </c>
      <c r="G110" s="218" t="s">
        <v>459</v>
      </c>
      <c r="H110" s="219">
        <v>26</v>
      </c>
      <c r="I110" s="220"/>
      <c r="J110" s="221">
        <f>ROUND(I110*H110,2)</f>
        <v>0</v>
      </c>
      <c r="K110" s="217" t="s">
        <v>302</v>
      </c>
      <c r="L110" s="46"/>
      <c r="M110" s="222" t="s">
        <v>21</v>
      </c>
      <c r="N110" s="223" t="s">
        <v>43</v>
      </c>
      <c r="O110" s="86"/>
      <c r="P110" s="224">
        <f>O110*H110</f>
        <v>0</v>
      </c>
      <c r="Q110" s="224">
        <v>0.00036000000000000002</v>
      </c>
      <c r="R110" s="224">
        <f>Q110*H110</f>
        <v>0.0093600000000000003</v>
      </c>
      <c r="S110" s="224">
        <v>0</v>
      </c>
      <c r="T110" s="225">
        <f>S110*H110</f>
        <v>0</v>
      </c>
      <c r="U110" s="40"/>
      <c r="V110" s="40"/>
      <c r="W110" s="40"/>
      <c r="X110" s="40"/>
      <c r="Y110" s="40"/>
      <c r="Z110" s="40"/>
      <c r="AA110" s="40"/>
      <c r="AB110" s="40"/>
      <c r="AC110" s="40"/>
      <c r="AD110" s="40"/>
      <c r="AE110" s="40"/>
      <c r="AR110" s="226" t="s">
        <v>373</v>
      </c>
      <c r="AT110" s="226" t="s">
        <v>298</v>
      </c>
      <c r="AU110" s="226" t="s">
        <v>81</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373</v>
      </c>
      <c r="BM110" s="226" t="s">
        <v>520</v>
      </c>
    </row>
    <row r="111" s="2" customFormat="1">
      <c r="A111" s="40"/>
      <c r="B111" s="41"/>
      <c r="C111" s="42"/>
      <c r="D111" s="228" t="s">
        <v>305</v>
      </c>
      <c r="E111" s="42"/>
      <c r="F111" s="229" t="s">
        <v>3433</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305</v>
      </c>
      <c r="AU111" s="19" t="s">
        <v>81</v>
      </c>
    </row>
    <row r="112" s="2" customFormat="1" ht="24.15" customHeight="1">
      <c r="A112" s="40"/>
      <c r="B112" s="41"/>
      <c r="C112" s="215" t="s">
        <v>382</v>
      </c>
      <c r="D112" s="215" t="s">
        <v>298</v>
      </c>
      <c r="E112" s="216" t="s">
        <v>3434</v>
      </c>
      <c r="F112" s="217" t="s">
        <v>3435</v>
      </c>
      <c r="G112" s="218" t="s">
        <v>459</v>
      </c>
      <c r="H112" s="219">
        <v>137</v>
      </c>
      <c r="I112" s="220"/>
      <c r="J112" s="221">
        <f>ROUND(I112*H112,2)</f>
        <v>0</v>
      </c>
      <c r="K112" s="217" t="s">
        <v>302</v>
      </c>
      <c r="L112" s="46"/>
      <c r="M112" s="222" t="s">
        <v>21</v>
      </c>
      <c r="N112" s="223" t="s">
        <v>43</v>
      </c>
      <c r="O112" s="86"/>
      <c r="P112" s="224">
        <f>O112*H112</f>
        <v>0</v>
      </c>
      <c r="Q112" s="224">
        <v>0.00023000000000000001</v>
      </c>
      <c r="R112" s="224">
        <f>Q112*H112</f>
        <v>0.031510000000000003</v>
      </c>
      <c r="S112" s="224">
        <v>0</v>
      </c>
      <c r="T112" s="225">
        <f>S112*H112</f>
        <v>0</v>
      </c>
      <c r="U112" s="40"/>
      <c r="V112" s="40"/>
      <c r="W112" s="40"/>
      <c r="X112" s="40"/>
      <c r="Y112" s="40"/>
      <c r="Z112" s="40"/>
      <c r="AA112" s="40"/>
      <c r="AB112" s="40"/>
      <c r="AC112" s="40"/>
      <c r="AD112" s="40"/>
      <c r="AE112" s="40"/>
      <c r="AR112" s="226" t="s">
        <v>373</v>
      </c>
      <c r="AT112" s="226" t="s">
        <v>298</v>
      </c>
      <c r="AU112" s="226" t="s">
        <v>81</v>
      </c>
      <c r="AY112" s="19" t="s">
        <v>295</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373</v>
      </c>
      <c r="BM112" s="226" t="s">
        <v>532</v>
      </c>
    </row>
    <row r="113" s="2" customFormat="1">
      <c r="A113" s="40"/>
      <c r="B113" s="41"/>
      <c r="C113" s="42"/>
      <c r="D113" s="228" t="s">
        <v>305</v>
      </c>
      <c r="E113" s="42"/>
      <c r="F113" s="229" t="s">
        <v>3436</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305</v>
      </c>
      <c r="AU113" s="19" t="s">
        <v>81</v>
      </c>
    </row>
    <row r="114" s="2" customFormat="1" ht="24.15" customHeight="1">
      <c r="A114" s="40"/>
      <c r="B114" s="41"/>
      <c r="C114" s="215" t="s">
        <v>393</v>
      </c>
      <c r="D114" s="215" t="s">
        <v>298</v>
      </c>
      <c r="E114" s="216" t="s">
        <v>3437</v>
      </c>
      <c r="F114" s="217" t="s">
        <v>3438</v>
      </c>
      <c r="G114" s="218" t="s">
        <v>459</v>
      </c>
      <c r="H114" s="219">
        <v>239</v>
      </c>
      <c r="I114" s="220"/>
      <c r="J114" s="221">
        <f>ROUND(I114*H114,2)</f>
        <v>0</v>
      </c>
      <c r="K114" s="217" t="s">
        <v>302</v>
      </c>
      <c r="L114" s="46"/>
      <c r="M114" s="222" t="s">
        <v>21</v>
      </c>
      <c r="N114" s="223" t="s">
        <v>43</v>
      </c>
      <c r="O114" s="86"/>
      <c r="P114" s="224">
        <f>O114*H114</f>
        <v>0</v>
      </c>
      <c r="Q114" s="224">
        <v>0.00025999999999999998</v>
      </c>
      <c r="R114" s="224">
        <f>Q114*H114</f>
        <v>0.062139999999999994</v>
      </c>
      <c r="S114" s="224">
        <v>0</v>
      </c>
      <c r="T114" s="225">
        <f>S114*H114</f>
        <v>0</v>
      </c>
      <c r="U114" s="40"/>
      <c r="V114" s="40"/>
      <c r="W114" s="40"/>
      <c r="X114" s="40"/>
      <c r="Y114" s="40"/>
      <c r="Z114" s="40"/>
      <c r="AA114" s="40"/>
      <c r="AB114" s="40"/>
      <c r="AC114" s="40"/>
      <c r="AD114" s="40"/>
      <c r="AE114" s="40"/>
      <c r="AR114" s="226" t="s">
        <v>373</v>
      </c>
      <c r="AT114" s="226" t="s">
        <v>298</v>
      </c>
      <c r="AU114" s="226" t="s">
        <v>81</v>
      </c>
      <c r="AY114" s="19" t="s">
        <v>295</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373</v>
      </c>
      <c r="BM114" s="226" t="s">
        <v>545</v>
      </c>
    </row>
    <row r="115" s="2" customFormat="1">
      <c r="A115" s="40"/>
      <c r="B115" s="41"/>
      <c r="C115" s="42"/>
      <c r="D115" s="228" t="s">
        <v>305</v>
      </c>
      <c r="E115" s="42"/>
      <c r="F115" s="229" t="s">
        <v>3439</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305</v>
      </c>
      <c r="AU115" s="19" t="s">
        <v>81</v>
      </c>
    </row>
    <row r="116" s="2" customFormat="1" ht="24.15" customHeight="1">
      <c r="A116" s="40"/>
      <c r="B116" s="41"/>
      <c r="C116" s="215" t="s">
        <v>481</v>
      </c>
      <c r="D116" s="215" t="s">
        <v>298</v>
      </c>
      <c r="E116" s="216" t="s">
        <v>3440</v>
      </c>
      <c r="F116" s="217" t="s">
        <v>3441</v>
      </c>
      <c r="G116" s="218" t="s">
        <v>459</v>
      </c>
      <c r="H116" s="219">
        <v>6</v>
      </c>
      <c r="I116" s="220"/>
      <c r="J116" s="221">
        <f>ROUND(I116*H116,2)</f>
        <v>0</v>
      </c>
      <c r="K116" s="217" t="s">
        <v>302</v>
      </c>
      <c r="L116" s="46"/>
      <c r="M116" s="222" t="s">
        <v>21</v>
      </c>
      <c r="N116" s="223" t="s">
        <v>43</v>
      </c>
      <c r="O116" s="86"/>
      <c r="P116" s="224">
        <f>O116*H116</f>
        <v>0</v>
      </c>
      <c r="Q116" s="224">
        <v>0.00035</v>
      </c>
      <c r="R116" s="224">
        <f>Q116*H116</f>
        <v>0.0020999999999999999</v>
      </c>
      <c r="S116" s="224">
        <v>0</v>
      </c>
      <c r="T116" s="225">
        <f>S116*H116</f>
        <v>0</v>
      </c>
      <c r="U116" s="40"/>
      <c r="V116" s="40"/>
      <c r="W116" s="40"/>
      <c r="X116" s="40"/>
      <c r="Y116" s="40"/>
      <c r="Z116" s="40"/>
      <c r="AA116" s="40"/>
      <c r="AB116" s="40"/>
      <c r="AC116" s="40"/>
      <c r="AD116" s="40"/>
      <c r="AE116" s="40"/>
      <c r="AR116" s="226" t="s">
        <v>373</v>
      </c>
      <c r="AT116" s="226" t="s">
        <v>298</v>
      </c>
      <c r="AU116" s="226" t="s">
        <v>81</v>
      </c>
      <c r="AY116" s="19" t="s">
        <v>295</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373</v>
      </c>
      <c r="BM116" s="226" t="s">
        <v>743</v>
      </c>
    </row>
    <row r="117" s="2" customFormat="1">
      <c r="A117" s="40"/>
      <c r="B117" s="41"/>
      <c r="C117" s="42"/>
      <c r="D117" s="228" t="s">
        <v>305</v>
      </c>
      <c r="E117" s="42"/>
      <c r="F117" s="229" t="s">
        <v>3442</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305</v>
      </c>
      <c r="AU117" s="19" t="s">
        <v>81</v>
      </c>
    </row>
    <row r="118" s="12" customFormat="1" ht="22.8" customHeight="1">
      <c r="A118" s="12"/>
      <c r="B118" s="199"/>
      <c r="C118" s="200"/>
      <c r="D118" s="201" t="s">
        <v>71</v>
      </c>
      <c r="E118" s="213" t="s">
        <v>717</v>
      </c>
      <c r="F118" s="213" t="s">
        <v>3443</v>
      </c>
      <c r="G118" s="200"/>
      <c r="H118" s="200"/>
      <c r="I118" s="203"/>
      <c r="J118" s="214">
        <f>BK118</f>
        <v>0</v>
      </c>
      <c r="K118" s="200"/>
      <c r="L118" s="205"/>
      <c r="M118" s="206"/>
      <c r="N118" s="207"/>
      <c r="O118" s="207"/>
      <c r="P118" s="208">
        <f>SUM(P119:P132)</f>
        <v>0</v>
      </c>
      <c r="Q118" s="207"/>
      <c r="R118" s="208">
        <f>SUM(R119:R132)</f>
        <v>4.6801200000000005</v>
      </c>
      <c r="S118" s="207"/>
      <c r="T118" s="209">
        <f>SUM(T119:T132)</f>
        <v>0</v>
      </c>
      <c r="U118" s="12"/>
      <c r="V118" s="12"/>
      <c r="W118" s="12"/>
      <c r="X118" s="12"/>
      <c r="Y118" s="12"/>
      <c r="Z118" s="12"/>
      <c r="AA118" s="12"/>
      <c r="AB118" s="12"/>
      <c r="AC118" s="12"/>
      <c r="AD118" s="12"/>
      <c r="AE118" s="12"/>
      <c r="AR118" s="210" t="s">
        <v>81</v>
      </c>
      <c r="AT118" s="211" t="s">
        <v>71</v>
      </c>
      <c r="AU118" s="211" t="s">
        <v>79</v>
      </c>
      <c r="AY118" s="210" t="s">
        <v>295</v>
      </c>
      <c r="BK118" s="212">
        <f>SUM(BK119:BK132)</f>
        <v>0</v>
      </c>
    </row>
    <row r="119" s="2" customFormat="1" ht="24.15" customHeight="1">
      <c r="A119" s="40"/>
      <c r="B119" s="41"/>
      <c r="C119" s="215" t="s">
        <v>8</v>
      </c>
      <c r="D119" s="215" t="s">
        <v>298</v>
      </c>
      <c r="E119" s="216" t="s">
        <v>3444</v>
      </c>
      <c r="F119" s="217" t="s">
        <v>3445</v>
      </c>
      <c r="G119" s="218" t="s">
        <v>459</v>
      </c>
      <c r="H119" s="219">
        <v>382</v>
      </c>
      <c r="I119" s="220"/>
      <c r="J119" s="221">
        <f>ROUND(I119*H119,2)</f>
        <v>0</v>
      </c>
      <c r="K119" s="217" t="s">
        <v>302</v>
      </c>
      <c r="L119" s="46"/>
      <c r="M119" s="222" t="s">
        <v>21</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373</v>
      </c>
      <c r="AT119" s="226" t="s">
        <v>298</v>
      </c>
      <c r="AU119" s="226" t="s">
        <v>81</v>
      </c>
      <c r="AY119" s="19" t="s">
        <v>295</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373</v>
      </c>
      <c r="BM119" s="226" t="s">
        <v>1032</v>
      </c>
    </row>
    <row r="120" s="2" customFormat="1">
      <c r="A120" s="40"/>
      <c r="B120" s="41"/>
      <c r="C120" s="42"/>
      <c r="D120" s="228" t="s">
        <v>305</v>
      </c>
      <c r="E120" s="42"/>
      <c r="F120" s="229" t="s">
        <v>3446</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305</v>
      </c>
      <c r="AU120" s="19" t="s">
        <v>81</v>
      </c>
    </row>
    <row r="121" s="2" customFormat="1" ht="16.5" customHeight="1">
      <c r="A121" s="40"/>
      <c r="B121" s="41"/>
      <c r="C121" s="215" t="s">
        <v>373</v>
      </c>
      <c r="D121" s="215" t="s">
        <v>298</v>
      </c>
      <c r="E121" s="216" t="s">
        <v>3447</v>
      </c>
      <c r="F121" s="217" t="s">
        <v>3448</v>
      </c>
      <c r="G121" s="218" t="s">
        <v>301</v>
      </c>
      <c r="H121" s="219">
        <v>105</v>
      </c>
      <c r="I121" s="220"/>
      <c r="J121" s="221">
        <f>ROUND(I121*H121,2)</f>
        <v>0</v>
      </c>
      <c r="K121" s="217" t="s">
        <v>302</v>
      </c>
      <c r="L121" s="46"/>
      <c r="M121" s="222" t="s">
        <v>21</v>
      </c>
      <c r="N121" s="223"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373</v>
      </c>
      <c r="AT121" s="226" t="s">
        <v>298</v>
      </c>
      <c r="AU121" s="226" t="s">
        <v>81</v>
      </c>
      <c r="AY121" s="19" t="s">
        <v>295</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373</v>
      </c>
      <c r="BM121" s="226" t="s">
        <v>997</v>
      </c>
    </row>
    <row r="122" s="2" customFormat="1">
      <c r="A122" s="40"/>
      <c r="B122" s="41"/>
      <c r="C122" s="42"/>
      <c r="D122" s="228" t="s">
        <v>305</v>
      </c>
      <c r="E122" s="42"/>
      <c r="F122" s="229" t="s">
        <v>3449</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305</v>
      </c>
      <c r="AU122" s="19" t="s">
        <v>81</v>
      </c>
    </row>
    <row r="123" s="2" customFormat="1" ht="16.5" customHeight="1">
      <c r="A123" s="40"/>
      <c r="B123" s="41"/>
      <c r="C123" s="215" t="s">
        <v>488</v>
      </c>
      <c r="D123" s="215" t="s">
        <v>298</v>
      </c>
      <c r="E123" s="216" t="s">
        <v>3450</v>
      </c>
      <c r="F123" s="217" t="s">
        <v>3451</v>
      </c>
      <c r="G123" s="218" t="s">
        <v>459</v>
      </c>
      <c r="H123" s="219">
        <v>382</v>
      </c>
      <c r="I123" s="220"/>
      <c r="J123" s="221">
        <f>ROUND(I123*H123,2)</f>
        <v>0</v>
      </c>
      <c r="K123" s="217" t="s">
        <v>523</v>
      </c>
      <c r="L123" s="46"/>
      <c r="M123" s="222" t="s">
        <v>21</v>
      </c>
      <c r="N123" s="223" t="s">
        <v>43</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373</v>
      </c>
      <c r="AT123" s="226" t="s">
        <v>298</v>
      </c>
      <c r="AU123" s="226" t="s">
        <v>81</v>
      </c>
      <c r="AY123" s="19" t="s">
        <v>295</v>
      </c>
      <c r="BE123" s="227">
        <f>IF(N123="základní",J123,0)</f>
        <v>0</v>
      </c>
      <c r="BF123" s="227">
        <f>IF(N123="snížená",J123,0)</f>
        <v>0</v>
      </c>
      <c r="BG123" s="227">
        <f>IF(N123="zákl. přenesená",J123,0)</f>
        <v>0</v>
      </c>
      <c r="BH123" s="227">
        <f>IF(N123="sníž. přenesená",J123,0)</f>
        <v>0</v>
      </c>
      <c r="BI123" s="227">
        <f>IF(N123="nulová",J123,0)</f>
        <v>0</v>
      </c>
      <c r="BJ123" s="19" t="s">
        <v>79</v>
      </c>
      <c r="BK123" s="227">
        <f>ROUND(I123*H123,2)</f>
        <v>0</v>
      </c>
      <c r="BL123" s="19" t="s">
        <v>373</v>
      </c>
      <c r="BM123" s="226" t="s">
        <v>1054</v>
      </c>
    </row>
    <row r="124" s="2" customFormat="1" ht="24.15" customHeight="1">
      <c r="A124" s="40"/>
      <c r="B124" s="41"/>
      <c r="C124" s="215" t="s">
        <v>500</v>
      </c>
      <c r="D124" s="215" t="s">
        <v>298</v>
      </c>
      <c r="E124" s="216" t="s">
        <v>3452</v>
      </c>
      <c r="F124" s="217" t="s">
        <v>3453</v>
      </c>
      <c r="G124" s="218" t="s">
        <v>459</v>
      </c>
      <c r="H124" s="219">
        <v>144</v>
      </c>
      <c r="I124" s="220"/>
      <c r="J124" s="221">
        <f>ROUND(I124*H124,2)</f>
        <v>0</v>
      </c>
      <c r="K124" s="217" t="s">
        <v>302</v>
      </c>
      <c r="L124" s="46"/>
      <c r="M124" s="222" t="s">
        <v>21</v>
      </c>
      <c r="N124" s="223" t="s">
        <v>43</v>
      </c>
      <c r="O124" s="86"/>
      <c r="P124" s="224">
        <f>O124*H124</f>
        <v>0</v>
      </c>
      <c r="Q124" s="224">
        <v>8.0000000000000007E-05</v>
      </c>
      <c r="R124" s="224">
        <f>Q124*H124</f>
        <v>0.011520000000000001</v>
      </c>
      <c r="S124" s="224">
        <v>0</v>
      </c>
      <c r="T124" s="225">
        <f>S124*H124</f>
        <v>0</v>
      </c>
      <c r="U124" s="40"/>
      <c r="V124" s="40"/>
      <c r="W124" s="40"/>
      <c r="X124" s="40"/>
      <c r="Y124" s="40"/>
      <c r="Z124" s="40"/>
      <c r="AA124" s="40"/>
      <c r="AB124" s="40"/>
      <c r="AC124" s="40"/>
      <c r="AD124" s="40"/>
      <c r="AE124" s="40"/>
      <c r="AR124" s="226" t="s">
        <v>373</v>
      </c>
      <c r="AT124" s="226" t="s">
        <v>298</v>
      </c>
      <c r="AU124" s="226" t="s">
        <v>81</v>
      </c>
      <c r="AY124" s="19" t="s">
        <v>295</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373</v>
      </c>
      <c r="BM124" s="226" t="s">
        <v>1064</v>
      </c>
    </row>
    <row r="125" s="2" customFormat="1">
      <c r="A125" s="40"/>
      <c r="B125" s="41"/>
      <c r="C125" s="42"/>
      <c r="D125" s="228" t="s">
        <v>305</v>
      </c>
      <c r="E125" s="42"/>
      <c r="F125" s="229" t="s">
        <v>3454</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305</v>
      </c>
      <c r="AU125" s="19" t="s">
        <v>81</v>
      </c>
    </row>
    <row r="126" s="2" customFormat="1" ht="24.15" customHeight="1">
      <c r="A126" s="40"/>
      <c r="B126" s="41"/>
      <c r="C126" s="215" t="s">
        <v>506</v>
      </c>
      <c r="D126" s="215" t="s">
        <v>298</v>
      </c>
      <c r="E126" s="216" t="s">
        <v>3455</v>
      </c>
      <c r="F126" s="217" t="s">
        <v>3456</v>
      </c>
      <c r="G126" s="218" t="s">
        <v>459</v>
      </c>
      <c r="H126" s="219">
        <v>26</v>
      </c>
      <c r="I126" s="220"/>
      <c r="J126" s="221">
        <f>ROUND(I126*H126,2)</f>
        <v>0</v>
      </c>
      <c r="K126" s="217" t="s">
        <v>302</v>
      </c>
      <c r="L126" s="46"/>
      <c r="M126" s="222" t="s">
        <v>21</v>
      </c>
      <c r="N126" s="223" t="s">
        <v>43</v>
      </c>
      <c r="O126" s="86"/>
      <c r="P126" s="224">
        <f>O126*H126</f>
        <v>0</v>
      </c>
      <c r="Q126" s="224">
        <v>0.025100000000000001</v>
      </c>
      <c r="R126" s="224">
        <f>Q126*H126</f>
        <v>0.65260000000000007</v>
      </c>
      <c r="S126" s="224">
        <v>0</v>
      </c>
      <c r="T126" s="225">
        <f>S126*H126</f>
        <v>0</v>
      </c>
      <c r="U126" s="40"/>
      <c r="V126" s="40"/>
      <c r="W126" s="40"/>
      <c r="X126" s="40"/>
      <c r="Y126" s="40"/>
      <c r="Z126" s="40"/>
      <c r="AA126" s="40"/>
      <c r="AB126" s="40"/>
      <c r="AC126" s="40"/>
      <c r="AD126" s="40"/>
      <c r="AE126" s="40"/>
      <c r="AR126" s="226" t="s">
        <v>373</v>
      </c>
      <c r="AT126" s="226" t="s">
        <v>298</v>
      </c>
      <c r="AU126" s="226" t="s">
        <v>81</v>
      </c>
      <c r="AY126" s="19" t="s">
        <v>295</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373</v>
      </c>
      <c r="BM126" s="226" t="s">
        <v>1073</v>
      </c>
    </row>
    <row r="127" s="2" customFormat="1">
      <c r="A127" s="40"/>
      <c r="B127" s="41"/>
      <c r="C127" s="42"/>
      <c r="D127" s="228" t="s">
        <v>305</v>
      </c>
      <c r="E127" s="42"/>
      <c r="F127" s="229" t="s">
        <v>3457</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305</v>
      </c>
      <c r="AU127" s="19" t="s">
        <v>81</v>
      </c>
    </row>
    <row r="128" s="2" customFormat="1" ht="37.8" customHeight="1">
      <c r="A128" s="40"/>
      <c r="B128" s="41"/>
      <c r="C128" s="215" t="s">
        <v>511</v>
      </c>
      <c r="D128" s="215" t="s">
        <v>298</v>
      </c>
      <c r="E128" s="216" t="s">
        <v>3458</v>
      </c>
      <c r="F128" s="217" t="s">
        <v>3459</v>
      </c>
      <c r="G128" s="218" t="s">
        <v>459</v>
      </c>
      <c r="H128" s="219">
        <v>160</v>
      </c>
      <c r="I128" s="220"/>
      <c r="J128" s="221">
        <f>ROUND(I128*H128,2)</f>
        <v>0</v>
      </c>
      <c r="K128" s="217" t="s">
        <v>523</v>
      </c>
      <c r="L128" s="46"/>
      <c r="M128" s="222" t="s">
        <v>21</v>
      </c>
      <c r="N128" s="223" t="s">
        <v>43</v>
      </c>
      <c r="O128" s="86"/>
      <c r="P128" s="224">
        <f>O128*H128</f>
        <v>0</v>
      </c>
      <c r="Q128" s="224">
        <v>0.025100000000000001</v>
      </c>
      <c r="R128" s="224">
        <f>Q128*H128</f>
        <v>4.016</v>
      </c>
      <c r="S128" s="224">
        <v>0</v>
      </c>
      <c r="T128" s="225">
        <f>S128*H128</f>
        <v>0</v>
      </c>
      <c r="U128" s="40"/>
      <c r="V128" s="40"/>
      <c r="W128" s="40"/>
      <c r="X128" s="40"/>
      <c r="Y128" s="40"/>
      <c r="Z128" s="40"/>
      <c r="AA128" s="40"/>
      <c r="AB128" s="40"/>
      <c r="AC128" s="40"/>
      <c r="AD128" s="40"/>
      <c r="AE128" s="40"/>
      <c r="AR128" s="226" t="s">
        <v>373</v>
      </c>
      <c r="AT128" s="226" t="s">
        <v>298</v>
      </c>
      <c r="AU128" s="226" t="s">
        <v>81</v>
      </c>
      <c r="AY128" s="19" t="s">
        <v>295</v>
      </c>
      <c r="BE128" s="227">
        <f>IF(N128="základní",J128,0)</f>
        <v>0</v>
      </c>
      <c r="BF128" s="227">
        <f>IF(N128="snížená",J128,0)</f>
        <v>0</v>
      </c>
      <c r="BG128" s="227">
        <f>IF(N128="zákl. přenesená",J128,0)</f>
        <v>0</v>
      </c>
      <c r="BH128" s="227">
        <f>IF(N128="sníž. přenesená",J128,0)</f>
        <v>0</v>
      </c>
      <c r="BI128" s="227">
        <f>IF(N128="nulová",J128,0)</f>
        <v>0</v>
      </c>
      <c r="BJ128" s="19" t="s">
        <v>79</v>
      </c>
      <c r="BK128" s="227">
        <f>ROUND(I128*H128,2)</f>
        <v>0</v>
      </c>
      <c r="BL128" s="19" t="s">
        <v>373</v>
      </c>
      <c r="BM128" s="226" t="s">
        <v>3460</v>
      </c>
    </row>
    <row r="129" s="2" customFormat="1" ht="21.75" customHeight="1">
      <c r="A129" s="40"/>
      <c r="B129" s="41"/>
      <c r="C129" s="215" t="s">
        <v>7</v>
      </c>
      <c r="D129" s="215" t="s">
        <v>298</v>
      </c>
      <c r="E129" s="216" t="s">
        <v>3461</v>
      </c>
      <c r="F129" s="217" t="s">
        <v>3462</v>
      </c>
      <c r="G129" s="218" t="s">
        <v>301</v>
      </c>
      <c r="H129" s="219">
        <v>1685</v>
      </c>
      <c r="I129" s="220"/>
      <c r="J129" s="221">
        <f>ROUND(I129*H129,2)</f>
        <v>0</v>
      </c>
      <c r="K129" s="217" t="s">
        <v>302</v>
      </c>
      <c r="L129" s="46"/>
      <c r="M129" s="222" t="s">
        <v>21</v>
      </c>
      <c r="N129" s="223"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373</v>
      </c>
      <c r="AT129" s="226" t="s">
        <v>298</v>
      </c>
      <c r="AU129" s="226" t="s">
        <v>81</v>
      </c>
      <c r="AY129" s="19" t="s">
        <v>295</v>
      </c>
      <c r="BE129" s="227">
        <f>IF(N129="základní",J129,0)</f>
        <v>0</v>
      </c>
      <c r="BF129" s="227">
        <f>IF(N129="snížená",J129,0)</f>
        <v>0</v>
      </c>
      <c r="BG129" s="227">
        <f>IF(N129="zákl. přenesená",J129,0)</f>
        <v>0</v>
      </c>
      <c r="BH129" s="227">
        <f>IF(N129="sníž. přenesená",J129,0)</f>
        <v>0</v>
      </c>
      <c r="BI129" s="227">
        <f>IF(N129="nulová",J129,0)</f>
        <v>0</v>
      </c>
      <c r="BJ129" s="19" t="s">
        <v>79</v>
      </c>
      <c r="BK129" s="227">
        <f>ROUND(I129*H129,2)</f>
        <v>0</v>
      </c>
      <c r="BL129" s="19" t="s">
        <v>373</v>
      </c>
      <c r="BM129" s="226" t="s">
        <v>1083</v>
      </c>
    </row>
    <row r="130" s="2" customFormat="1">
      <c r="A130" s="40"/>
      <c r="B130" s="41"/>
      <c r="C130" s="42"/>
      <c r="D130" s="228" t="s">
        <v>305</v>
      </c>
      <c r="E130" s="42"/>
      <c r="F130" s="229" t="s">
        <v>3463</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305</v>
      </c>
      <c r="AU130" s="19" t="s">
        <v>81</v>
      </c>
    </row>
    <row r="131" s="2" customFormat="1" ht="21.75" customHeight="1">
      <c r="A131" s="40"/>
      <c r="B131" s="41"/>
      <c r="C131" s="215" t="s">
        <v>520</v>
      </c>
      <c r="D131" s="215" t="s">
        <v>298</v>
      </c>
      <c r="E131" s="216" t="s">
        <v>3464</v>
      </c>
      <c r="F131" s="217" t="s">
        <v>3465</v>
      </c>
      <c r="G131" s="218" t="s">
        <v>3402</v>
      </c>
      <c r="H131" s="219">
        <v>3630.3899999999999</v>
      </c>
      <c r="I131" s="220"/>
      <c r="J131" s="221">
        <f>ROUND(I131*H131,2)</f>
        <v>0</v>
      </c>
      <c r="K131" s="217" t="s">
        <v>302</v>
      </c>
      <c r="L131" s="46"/>
      <c r="M131" s="222" t="s">
        <v>21</v>
      </c>
      <c r="N131" s="223" t="s">
        <v>43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373</v>
      </c>
      <c r="AT131" s="226" t="s">
        <v>298</v>
      </c>
      <c r="AU131" s="226" t="s">
        <v>81</v>
      </c>
      <c r="AY131" s="19" t="s">
        <v>295</v>
      </c>
      <c r="BE131" s="227">
        <f>IF(N131="základní",J131,0)</f>
        <v>0</v>
      </c>
      <c r="BF131" s="227">
        <f>IF(N131="snížená",J131,0)</f>
        <v>0</v>
      </c>
      <c r="BG131" s="227">
        <f>IF(N131="zákl. přenesená",J131,0)</f>
        <v>0</v>
      </c>
      <c r="BH131" s="227">
        <f>IF(N131="sníž. přenesená",J131,0)</f>
        <v>0</v>
      </c>
      <c r="BI131" s="227">
        <f>IF(N131="nulová",J131,0)</f>
        <v>0</v>
      </c>
      <c r="BJ131" s="19" t="s">
        <v>79</v>
      </c>
      <c r="BK131" s="227">
        <f>ROUND(I131*H131,2)</f>
        <v>0</v>
      </c>
      <c r="BL131" s="19" t="s">
        <v>373</v>
      </c>
      <c r="BM131" s="226" t="s">
        <v>1092</v>
      </c>
    </row>
    <row r="132" s="2" customFormat="1">
      <c r="A132" s="40"/>
      <c r="B132" s="41"/>
      <c r="C132" s="42"/>
      <c r="D132" s="228" t="s">
        <v>305</v>
      </c>
      <c r="E132" s="42"/>
      <c r="F132" s="229" t="s">
        <v>3466</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305</v>
      </c>
      <c r="AU132" s="19" t="s">
        <v>81</v>
      </c>
    </row>
    <row r="133" s="12" customFormat="1" ht="22.8" customHeight="1">
      <c r="A133" s="12"/>
      <c r="B133" s="199"/>
      <c r="C133" s="200"/>
      <c r="D133" s="201" t="s">
        <v>71</v>
      </c>
      <c r="E133" s="213" t="s">
        <v>1632</v>
      </c>
      <c r="F133" s="213" t="s">
        <v>3467</v>
      </c>
      <c r="G133" s="200"/>
      <c r="H133" s="200"/>
      <c r="I133" s="203"/>
      <c r="J133" s="214">
        <f>BK133</f>
        <v>0</v>
      </c>
      <c r="K133" s="200"/>
      <c r="L133" s="205"/>
      <c r="M133" s="206"/>
      <c r="N133" s="207"/>
      <c r="O133" s="207"/>
      <c r="P133" s="208">
        <f>SUM(P134:P149)</f>
        <v>0</v>
      </c>
      <c r="Q133" s="207"/>
      <c r="R133" s="208">
        <f>SUM(R134:R149)</f>
        <v>0.96485999999999994</v>
      </c>
      <c r="S133" s="207"/>
      <c r="T133" s="209">
        <f>SUM(T134:T149)</f>
        <v>0</v>
      </c>
      <c r="U133" s="12"/>
      <c r="V133" s="12"/>
      <c r="W133" s="12"/>
      <c r="X133" s="12"/>
      <c r="Y133" s="12"/>
      <c r="Z133" s="12"/>
      <c r="AA133" s="12"/>
      <c r="AB133" s="12"/>
      <c r="AC133" s="12"/>
      <c r="AD133" s="12"/>
      <c r="AE133" s="12"/>
      <c r="AR133" s="210" t="s">
        <v>81</v>
      </c>
      <c r="AT133" s="211" t="s">
        <v>71</v>
      </c>
      <c r="AU133" s="211" t="s">
        <v>79</v>
      </c>
      <c r="AY133" s="210" t="s">
        <v>295</v>
      </c>
      <c r="BK133" s="212">
        <f>SUM(BK134:BK149)</f>
        <v>0</v>
      </c>
    </row>
    <row r="134" s="2" customFormat="1" ht="24.15" customHeight="1">
      <c r="A134" s="40"/>
      <c r="B134" s="41"/>
      <c r="C134" s="215" t="s">
        <v>525</v>
      </c>
      <c r="D134" s="215" t="s">
        <v>298</v>
      </c>
      <c r="E134" s="216" t="s">
        <v>3468</v>
      </c>
      <c r="F134" s="217" t="s">
        <v>3469</v>
      </c>
      <c r="G134" s="218" t="s">
        <v>301</v>
      </c>
      <c r="H134" s="219">
        <v>1552</v>
      </c>
      <c r="I134" s="220"/>
      <c r="J134" s="221">
        <f>ROUND(I134*H134,2)</f>
        <v>0</v>
      </c>
      <c r="K134" s="217" t="s">
        <v>302</v>
      </c>
      <c r="L134" s="46"/>
      <c r="M134" s="222" t="s">
        <v>21</v>
      </c>
      <c r="N134" s="223" t="s">
        <v>43</v>
      </c>
      <c r="O134" s="86"/>
      <c r="P134" s="224">
        <f>O134*H134</f>
        <v>0</v>
      </c>
      <c r="Q134" s="224">
        <v>9.0000000000000006E-05</v>
      </c>
      <c r="R134" s="224">
        <f>Q134*H134</f>
        <v>0.13968</v>
      </c>
      <c r="S134" s="224">
        <v>0</v>
      </c>
      <c r="T134" s="225">
        <f>S134*H134</f>
        <v>0</v>
      </c>
      <c r="U134" s="40"/>
      <c r="V134" s="40"/>
      <c r="W134" s="40"/>
      <c r="X134" s="40"/>
      <c r="Y134" s="40"/>
      <c r="Z134" s="40"/>
      <c r="AA134" s="40"/>
      <c r="AB134" s="40"/>
      <c r="AC134" s="40"/>
      <c r="AD134" s="40"/>
      <c r="AE134" s="40"/>
      <c r="AR134" s="226" t="s">
        <v>373</v>
      </c>
      <c r="AT134" s="226" t="s">
        <v>298</v>
      </c>
      <c r="AU134" s="226" t="s">
        <v>81</v>
      </c>
      <c r="AY134" s="19" t="s">
        <v>295</v>
      </c>
      <c r="BE134" s="227">
        <f>IF(N134="základní",J134,0)</f>
        <v>0</v>
      </c>
      <c r="BF134" s="227">
        <f>IF(N134="snížená",J134,0)</f>
        <v>0</v>
      </c>
      <c r="BG134" s="227">
        <f>IF(N134="zákl. přenesená",J134,0)</f>
        <v>0</v>
      </c>
      <c r="BH134" s="227">
        <f>IF(N134="sníž. přenesená",J134,0)</f>
        <v>0</v>
      </c>
      <c r="BI134" s="227">
        <f>IF(N134="nulová",J134,0)</f>
        <v>0</v>
      </c>
      <c r="BJ134" s="19" t="s">
        <v>79</v>
      </c>
      <c r="BK134" s="227">
        <f>ROUND(I134*H134,2)</f>
        <v>0</v>
      </c>
      <c r="BL134" s="19" t="s">
        <v>373</v>
      </c>
      <c r="BM134" s="226" t="s">
        <v>1102</v>
      </c>
    </row>
    <row r="135" s="2" customFormat="1">
      <c r="A135" s="40"/>
      <c r="B135" s="41"/>
      <c r="C135" s="42"/>
      <c r="D135" s="228" t="s">
        <v>305</v>
      </c>
      <c r="E135" s="42"/>
      <c r="F135" s="229" t="s">
        <v>3470</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305</v>
      </c>
      <c r="AU135" s="19" t="s">
        <v>81</v>
      </c>
    </row>
    <row r="136" s="2" customFormat="1" ht="24.15" customHeight="1">
      <c r="A136" s="40"/>
      <c r="B136" s="41"/>
      <c r="C136" s="215" t="s">
        <v>532</v>
      </c>
      <c r="D136" s="215" t="s">
        <v>298</v>
      </c>
      <c r="E136" s="216" t="s">
        <v>3471</v>
      </c>
      <c r="F136" s="217" t="s">
        <v>3472</v>
      </c>
      <c r="G136" s="218" t="s">
        <v>301</v>
      </c>
      <c r="H136" s="219">
        <v>1552</v>
      </c>
      <c r="I136" s="220"/>
      <c r="J136" s="221">
        <f>ROUND(I136*H136,2)</f>
        <v>0</v>
      </c>
      <c r="K136" s="217" t="s">
        <v>302</v>
      </c>
      <c r="L136" s="46"/>
      <c r="M136" s="222" t="s">
        <v>21</v>
      </c>
      <c r="N136" s="223" t="s">
        <v>43</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373</v>
      </c>
      <c r="AT136" s="226" t="s">
        <v>298</v>
      </c>
      <c r="AU136" s="226" t="s">
        <v>81</v>
      </c>
      <c r="AY136" s="19" t="s">
        <v>295</v>
      </c>
      <c r="BE136" s="227">
        <f>IF(N136="základní",J136,0)</f>
        <v>0</v>
      </c>
      <c r="BF136" s="227">
        <f>IF(N136="snížená",J136,0)</f>
        <v>0</v>
      </c>
      <c r="BG136" s="227">
        <f>IF(N136="zákl. přenesená",J136,0)</f>
        <v>0</v>
      </c>
      <c r="BH136" s="227">
        <f>IF(N136="sníž. přenesená",J136,0)</f>
        <v>0</v>
      </c>
      <c r="BI136" s="227">
        <f>IF(N136="nulová",J136,0)</f>
        <v>0</v>
      </c>
      <c r="BJ136" s="19" t="s">
        <v>79</v>
      </c>
      <c r="BK136" s="227">
        <f>ROUND(I136*H136,2)</f>
        <v>0</v>
      </c>
      <c r="BL136" s="19" t="s">
        <v>373</v>
      </c>
      <c r="BM136" s="226" t="s">
        <v>1114</v>
      </c>
    </row>
    <row r="137" s="2" customFormat="1">
      <c r="A137" s="40"/>
      <c r="B137" s="41"/>
      <c r="C137" s="42"/>
      <c r="D137" s="228" t="s">
        <v>305</v>
      </c>
      <c r="E137" s="42"/>
      <c r="F137" s="229" t="s">
        <v>3473</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305</v>
      </c>
      <c r="AU137" s="19" t="s">
        <v>81</v>
      </c>
    </row>
    <row r="138" s="2" customFormat="1" ht="24.15" customHeight="1">
      <c r="A138" s="40"/>
      <c r="B138" s="41"/>
      <c r="C138" s="215" t="s">
        <v>538</v>
      </c>
      <c r="D138" s="215" t="s">
        <v>298</v>
      </c>
      <c r="E138" s="216" t="s">
        <v>3474</v>
      </c>
      <c r="F138" s="217" t="s">
        <v>3475</v>
      </c>
      <c r="G138" s="218" t="s">
        <v>328</v>
      </c>
      <c r="H138" s="219">
        <v>1146</v>
      </c>
      <c r="I138" s="220"/>
      <c r="J138" s="221">
        <f>ROUND(I138*H138,2)</f>
        <v>0</v>
      </c>
      <c r="K138" s="217" t="s">
        <v>302</v>
      </c>
      <c r="L138" s="46"/>
      <c r="M138" s="222" t="s">
        <v>21</v>
      </c>
      <c r="N138" s="223" t="s">
        <v>43</v>
      </c>
      <c r="O138" s="86"/>
      <c r="P138" s="224">
        <f>O138*H138</f>
        <v>0</v>
      </c>
      <c r="Q138" s="224">
        <v>2.0000000000000002E-05</v>
      </c>
      <c r="R138" s="224">
        <f>Q138*H138</f>
        <v>0.022920000000000003</v>
      </c>
      <c r="S138" s="224">
        <v>0</v>
      </c>
      <c r="T138" s="225">
        <f>S138*H138</f>
        <v>0</v>
      </c>
      <c r="U138" s="40"/>
      <c r="V138" s="40"/>
      <c r="W138" s="40"/>
      <c r="X138" s="40"/>
      <c r="Y138" s="40"/>
      <c r="Z138" s="40"/>
      <c r="AA138" s="40"/>
      <c r="AB138" s="40"/>
      <c r="AC138" s="40"/>
      <c r="AD138" s="40"/>
      <c r="AE138" s="40"/>
      <c r="AR138" s="226" t="s">
        <v>373</v>
      </c>
      <c r="AT138" s="226" t="s">
        <v>298</v>
      </c>
      <c r="AU138" s="226" t="s">
        <v>81</v>
      </c>
      <c r="AY138" s="19" t="s">
        <v>295</v>
      </c>
      <c r="BE138" s="227">
        <f>IF(N138="základní",J138,0)</f>
        <v>0</v>
      </c>
      <c r="BF138" s="227">
        <f>IF(N138="snížená",J138,0)</f>
        <v>0</v>
      </c>
      <c r="BG138" s="227">
        <f>IF(N138="zákl. přenesená",J138,0)</f>
        <v>0</v>
      </c>
      <c r="BH138" s="227">
        <f>IF(N138="sníž. přenesená",J138,0)</f>
        <v>0</v>
      </c>
      <c r="BI138" s="227">
        <f>IF(N138="nulová",J138,0)</f>
        <v>0</v>
      </c>
      <c r="BJ138" s="19" t="s">
        <v>79</v>
      </c>
      <c r="BK138" s="227">
        <f>ROUND(I138*H138,2)</f>
        <v>0</v>
      </c>
      <c r="BL138" s="19" t="s">
        <v>373</v>
      </c>
      <c r="BM138" s="226" t="s">
        <v>1124</v>
      </c>
    </row>
    <row r="139" s="2" customFormat="1">
      <c r="A139" s="40"/>
      <c r="B139" s="41"/>
      <c r="C139" s="42"/>
      <c r="D139" s="228" t="s">
        <v>305</v>
      </c>
      <c r="E139" s="42"/>
      <c r="F139" s="229" t="s">
        <v>3476</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305</v>
      </c>
      <c r="AU139" s="19" t="s">
        <v>81</v>
      </c>
    </row>
    <row r="140" s="2" customFormat="1" ht="24.15" customHeight="1">
      <c r="A140" s="40"/>
      <c r="B140" s="41"/>
      <c r="C140" s="215" t="s">
        <v>545</v>
      </c>
      <c r="D140" s="215" t="s">
        <v>298</v>
      </c>
      <c r="E140" s="216" t="s">
        <v>3477</v>
      </c>
      <c r="F140" s="217" t="s">
        <v>3478</v>
      </c>
      <c r="G140" s="218" t="s">
        <v>301</v>
      </c>
      <c r="H140" s="219">
        <v>1552</v>
      </c>
      <c r="I140" s="220"/>
      <c r="J140" s="221">
        <f>ROUND(I140*H140,2)</f>
        <v>0</v>
      </c>
      <c r="K140" s="217" t="s">
        <v>302</v>
      </c>
      <c r="L140" s="46"/>
      <c r="M140" s="222" t="s">
        <v>21</v>
      </c>
      <c r="N140" s="223" t="s">
        <v>43</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373</v>
      </c>
      <c r="AT140" s="226" t="s">
        <v>298</v>
      </c>
      <c r="AU140" s="226" t="s">
        <v>81</v>
      </c>
      <c r="AY140" s="19" t="s">
        <v>295</v>
      </c>
      <c r="BE140" s="227">
        <f>IF(N140="základní",J140,0)</f>
        <v>0</v>
      </c>
      <c r="BF140" s="227">
        <f>IF(N140="snížená",J140,0)</f>
        <v>0</v>
      </c>
      <c r="BG140" s="227">
        <f>IF(N140="zákl. přenesená",J140,0)</f>
        <v>0</v>
      </c>
      <c r="BH140" s="227">
        <f>IF(N140="sníž. přenesená",J140,0)</f>
        <v>0</v>
      </c>
      <c r="BI140" s="227">
        <f>IF(N140="nulová",J140,0)</f>
        <v>0</v>
      </c>
      <c r="BJ140" s="19" t="s">
        <v>79</v>
      </c>
      <c r="BK140" s="227">
        <f>ROUND(I140*H140,2)</f>
        <v>0</v>
      </c>
      <c r="BL140" s="19" t="s">
        <v>373</v>
      </c>
      <c r="BM140" s="226" t="s">
        <v>863</v>
      </c>
    </row>
    <row r="141" s="2" customFormat="1">
      <c r="A141" s="40"/>
      <c r="B141" s="41"/>
      <c r="C141" s="42"/>
      <c r="D141" s="228" t="s">
        <v>305</v>
      </c>
      <c r="E141" s="42"/>
      <c r="F141" s="229" t="s">
        <v>3479</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305</v>
      </c>
      <c r="AU141" s="19" t="s">
        <v>81</v>
      </c>
    </row>
    <row r="142" s="2" customFormat="1" ht="24.15" customHeight="1">
      <c r="A142" s="40"/>
      <c r="B142" s="41"/>
      <c r="C142" s="215" t="s">
        <v>550</v>
      </c>
      <c r="D142" s="215" t="s">
        <v>298</v>
      </c>
      <c r="E142" s="216" t="s">
        <v>3480</v>
      </c>
      <c r="F142" s="217" t="s">
        <v>3481</v>
      </c>
      <c r="G142" s="218" t="s">
        <v>301</v>
      </c>
      <c r="H142" s="219">
        <v>1552</v>
      </c>
      <c r="I142" s="220"/>
      <c r="J142" s="221">
        <f>ROUND(I142*H142,2)</f>
        <v>0</v>
      </c>
      <c r="K142" s="217" t="s">
        <v>302</v>
      </c>
      <c r="L142" s="46"/>
      <c r="M142" s="222" t="s">
        <v>21</v>
      </c>
      <c r="N142" s="223" t="s">
        <v>43</v>
      </c>
      <c r="O142" s="86"/>
      <c r="P142" s="224">
        <f>O142*H142</f>
        <v>0</v>
      </c>
      <c r="Q142" s="224">
        <v>0.00017000000000000001</v>
      </c>
      <c r="R142" s="224">
        <f>Q142*H142</f>
        <v>0.26384000000000002</v>
      </c>
      <c r="S142" s="224">
        <v>0</v>
      </c>
      <c r="T142" s="225">
        <f>S142*H142</f>
        <v>0</v>
      </c>
      <c r="U142" s="40"/>
      <c r="V142" s="40"/>
      <c r="W142" s="40"/>
      <c r="X142" s="40"/>
      <c r="Y142" s="40"/>
      <c r="Z142" s="40"/>
      <c r="AA142" s="40"/>
      <c r="AB142" s="40"/>
      <c r="AC142" s="40"/>
      <c r="AD142" s="40"/>
      <c r="AE142" s="40"/>
      <c r="AR142" s="226" t="s">
        <v>373</v>
      </c>
      <c r="AT142" s="226" t="s">
        <v>298</v>
      </c>
      <c r="AU142" s="226" t="s">
        <v>81</v>
      </c>
      <c r="AY142" s="19" t="s">
        <v>295</v>
      </c>
      <c r="BE142" s="227">
        <f>IF(N142="základní",J142,0)</f>
        <v>0</v>
      </c>
      <c r="BF142" s="227">
        <f>IF(N142="snížená",J142,0)</f>
        <v>0</v>
      </c>
      <c r="BG142" s="227">
        <f>IF(N142="zákl. přenesená",J142,0)</f>
        <v>0</v>
      </c>
      <c r="BH142" s="227">
        <f>IF(N142="sníž. přenesená",J142,0)</f>
        <v>0</v>
      </c>
      <c r="BI142" s="227">
        <f>IF(N142="nulová",J142,0)</f>
        <v>0</v>
      </c>
      <c r="BJ142" s="19" t="s">
        <v>79</v>
      </c>
      <c r="BK142" s="227">
        <f>ROUND(I142*H142,2)</f>
        <v>0</v>
      </c>
      <c r="BL142" s="19" t="s">
        <v>373</v>
      </c>
      <c r="BM142" s="226" t="s">
        <v>1144</v>
      </c>
    </row>
    <row r="143" s="2" customFormat="1">
      <c r="A143" s="40"/>
      <c r="B143" s="41"/>
      <c r="C143" s="42"/>
      <c r="D143" s="228" t="s">
        <v>305</v>
      </c>
      <c r="E143" s="42"/>
      <c r="F143" s="229" t="s">
        <v>3482</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305</v>
      </c>
      <c r="AU143" s="19" t="s">
        <v>81</v>
      </c>
    </row>
    <row r="144" s="2" customFormat="1" ht="24.15" customHeight="1">
      <c r="A144" s="40"/>
      <c r="B144" s="41"/>
      <c r="C144" s="215" t="s">
        <v>743</v>
      </c>
      <c r="D144" s="215" t="s">
        <v>298</v>
      </c>
      <c r="E144" s="216" t="s">
        <v>3483</v>
      </c>
      <c r="F144" s="217" t="s">
        <v>3484</v>
      </c>
      <c r="G144" s="218" t="s">
        <v>328</v>
      </c>
      <c r="H144" s="219">
        <v>1146</v>
      </c>
      <c r="I144" s="220"/>
      <c r="J144" s="221">
        <f>ROUND(I144*H144,2)</f>
        <v>0</v>
      </c>
      <c r="K144" s="217" t="s">
        <v>302</v>
      </c>
      <c r="L144" s="46"/>
      <c r="M144" s="222" t="s">
        <v>21</v>
      </c>
      <c r="N144" s="223" t="s">
        <v>43</v>
      </c>
      <c r="O144" s="86"/>
      <c r="P144" s="224">
        <f>O144*H144</f>
        <v>0</v>
      </c>
      <c r="Q144" s="224">
        <v>2.0000000000000002E-05</v>
      </c>
      <c r="R144" s="224">
        <f>Q144*H144</f>
        <v>0.022920000000000003</v>
      </c>
      <c r="S144" s="224">
        <v>0</v>
      </c>
      <c r="T144" s="225">
        <f>S144*H144</f>
        <v>0</v>
      </c>
      <c r="U144" s="40"/>
      <c r="V144" s="40"/>
      <c r="W144" s="40"/>
      <c r="X144" s="40"/>
      <c r="Y144" s="40"/>
      <c r="Z144" s="40"/>
      <c r="AA144" s="40"/>
      <c r="AB144" s="40"/>
      <c r="AC144" s="40"/>
      <c r="AD144" s="40"/>
      <c r="AE144" s="40"/>
      <c r="AR144" s="226" t="s">
        <v>373</v>
      </c>
      <c r="AT144" s="226" t="s">
        <v>298</v>
      </c>
      <c r="AU144" s="226" t="s">
        <v>81</v>
      </c>
      <c r="AY144" s="19" t="s">
        <v>295</v>
      </c>
      <c r="BE144" s="227">
        <f>IF(N144="základní",J144,0)</f>
        <v>0</v>
      </c>
      <c r="BF144" s="227">
        <f>IF(N144="snížená",J144,0)</f>
        <v>0</v>
      </c>
      <c r="BG144" s="227">
        <f>IF(N144="zákl. přenesená",J144,0)</f>
        <v>0</v>
      </c>
      <c r="BH144" s="227">
        <f>IF(N144="sníž. přenesená",J144,0)</f>
        <v>0</v>
      </c>
      <c r="BI144" s="227">
        <f>IF(N144="nulová",J144,0)</f>
        <v>0</v>
      </c>
      <c r="BJ144" s="19" t="s">
        <v>79</v>
      </c>
      <c r="BK144" s="227">
        <f>ROUND(I144*H144,2)</f>
        <v>0</v>
      </c>
      <c r="BL144" s="19" t="s">
        <v>373</v>
      </c>
      <c r="BM144" s="226" t="s">
        <v>1154</v>
      </c>
    </row>
    <row r="145" s="2" customFormat="1">
      <c r="A145" s="40"/>
      <c r="B145" s="41"/>
      <c r="C145" s="42"/>
      <c r="D145" s="228" t="s">
        <v>305</v>
      </c>
      <c r="E145" s="42"/>
      <c r="F145" s="229" t="s">
        <v>3485</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305</v>
      </c>
      <c r="AU145" s="19" t="s">
        <v>81</v>
      </c>
    </row>
    <row r="146" s="2" customFormat="1" ht="24.15" customHeight="1">
      <c r="A146" s="40"/>
      <c r="B146" s="41"/>
      <c r="C146" s="215" t="s">
        <v>1028</v>
      </c>
      <c r="D146" s="215" t="s">
        <v>298</v>
      </c>
      <c r="E146" s="216" t="s">
        <v>3486</v>
      </c>
      <c r="F146" s="217" t="s">
        <v>3487</v>
      </c>
      <c r="G146" s="218" t="s">
        <v>301</v>
      </c>
      <c r="H146" s="219">
        <v>1552</v>
      </c>
      <c r="I146" s="220"/>
      <c r="J146" s="221">
        <f>ROUND(I146*H146,2)</f>
        <v>0</v>
      </c>
      <c r="K146" s="217" t="s">
        <v>302</v>
      </c>
      <c r="L146" s="46"/>
      <c r="M146" s="222" t="s">
        <v>21</v>
      </c>
      <c r="N146" s="223" t="s">
        <v>43</v>
      </c>
      <c r="O146" s="86"/>
      <c r="P146" s="224">
        <f>O146*H146</f>
        <v>0</v>
      </c>
      <c r="Q146" s="224">
        <v>0.00031</v>
      </c>
      <c r="R146" s="224">
        <f>Q146*H146</f>
        <v>0.48111999999999999</v>
      </c>
      <c r="S146" s="224">
        <v>0</v>
      </c>
      <c r="T146" s="225">
        <f>S146*H146</f>
        <v>0</v>
      </c>
      <c r="U146" s="40"/>
      <c r="V146" s="40"/>
      <c r="W146" s="40"/>
      <c r="X146" s="40"/>
      <c r="Y146" s="40"/>
      <c r="Z146" s="40"/>
      <c r="AA146" s="40"/>
      <c r="AB146" s="40"/>
      <c r="AC146" s="40"/>
      <c r="AD146" s="40"/>
      <c r="AE146" s="40"/>
      <c r="AR146" s="226" t="s">
        <v>373</v>
      </c>
      <c r="AT146" s="226" t="s">
        <v>298</v>
      </c>
      <c r="AU146" s="226" t="s">
        <v>81</v>
      </c>
      <c r="AY146" s="19" t="s">
        <v>295</v>
      </c>
      <c r="BE146" s="227">
        <f>IF(N146="základní",J146,0)</f>
        <v>0</v>
      </c>
      <c r="BF146" s="227">
        <f>IF(N146="snížená",J146,0)</f>
        <v>0</v>
      </c>
      <c r="BG146" s="227">
        <f>IF(N146="zákl. přenesená",J146,0)</f>
        <v>0</v>
      </c>
      <c r="BH146" s="227">
        <f>IF(N146="sníž. přenesená",J146,0)</f>
        <v>0</v>
      </c>
      <c r="BI146" s="227">
        <f>IF(N146="nulová",J146,0)</f>
        <v>0</v>
      </c>
      <c r="BJ146" s="19" t="s">
        <v>79</v>
      </c>
      <c r="BK146" s="227">
        <f>ROUND(I146*H146,2)</f>
        <v>0</v>
      </c>
      <c r="BL146" s="19" t="s">
        <v>373</v>
      </c>
      <c r="BM146" s="226" t="s">
        <v>1168</v>
      </c>
    </row>
    <row r="147" s="2" customFormat="1">
      <c r="A147" s="40"/>
      <c r="B147" s="41"/>
      <c r="C147" s="42"/>
      <c r="D147" s="228" t="s">
        <v>305</v>
      </c>
      <c r="E147" s="42"/>
      <c r="F147" s="229" t="s">
        <v>3488</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305</v>
      </c>
      <c r="AU147" s="19" t="s">
        <v>81</v>
      </c>
    </row>
    <row r="148" s="2" customFormat="1" ht="24.15" customHeight="1">
      <c r="A148" s="40"/>
      <c r="B148" s="41"/>
      <c r="C148" s="215" t="s">
        <v>1032</v>
      </c>
      <c r="D148" s="215" t="s">
        <v>298</v>
      </c>
      <c r="E148" s="216" t="s">
        <v>3489</v>
      </c>
      <c r="F148" s="217" t="s">
        <v>3490</v>
      </c>
      <c r="G148" s="218" t="s">
        <v>328</v>
      </c>
      <c r="H148" s="219">
        <v>1146</v>
      </c>
      <c r="I148" s="220"/>
      <c r="J148" s="221">
        <f>ROUND(I148*H148,2)</f>
        <v>0</v>
      </c>
      <c r="K148" s="217" t="s">
        <v>302</v>
      </c>
      <c r="L148" s="46"/>
      <c r="M148" s="222" t="s">
        <v>21</v>
      </c>
      <c r="N148" s="223" t="s">
        <v>43</v>
      </c>
      <c r="O148" s="86"/>
      <c r="P148" s="224">
        <f>O148*H148</f>
        <v>0</v>
      </c>
      <c r="Q148" s="224">
        <v>3.0000000000000001E-05</v>
      </c>
      <c r="R148" s="224">
        <f>Q148*H148</f>
        <v>0.034380000000000001</v>
      </c>
      <c r="S148" s="224">
        <v>0</v>
      </c>
      <c r="T148" s="225">
        <f>S148*H148</f>
        <v>0</v>
      </c>
      <c r="U148" s="40"/>
      <c r="V148" s="40"/>
      <c r="W148" s="40"/>
      <c r="X148" s="40"/>
      <c r="Y148" s="40"/>
      <c r="Z148" s="40"/>
      <c r="AA148" s="40"/>
      <c r="AB148" s="40"/>
      <c r="AC148" s="40"/>
      <c r="AD148" s="40"/>
      <c r="AE148" s="40"/>
      <c r="AR148" s="226" t="s">
        <v>373</v>
      </c>
      <c r="AT148" s="226" t="s">
        <v>298</v>
      </c>
      <c r="AU148" s="226" t="s">
        <v>81</v>
      </c>
      <c r="AY148" s="19" t="s">
        <v>295</v>
      </c>
      <c r="BE148" s="227">
        <f>IF(N148="základní",J148,0)</f>
        <v>0</v>
      </c>
      <c r="BF148" s="227">
        <f>IF(N148="snížená",J148,0)</f>
        <v>0</v>
      </c>
      <c r="BG148" s="227">
        <f>IF(N148="zákl. přenesená",J148,0)</f>
        <v>0</v>
      </c>
      <c r="BH148" s="227">
        <f>IF(N148="sníž. přenesená",J148,0)</f>
        <v>0</v>
      </c>
      <c r="BI148" s="227">
        <f>IF(N148="nulová",J148,0)</f>
        <v>0</v>
      </c>
      <c r="BJ148" s="19" t="s">
        <v>79</v>
      </c>
      <c r="BK148" s="227">
        <f>ROUND(I148*H148,2)</f>
        <v>0</v>
      </c>
      <c r="BL148" s="19" t="s">
        <v>373</v>
      </c>
      <c r="BM148" s="226" t="s">
        <v>1178</v>
      </c>
    </row>
    <row r="149" s="2" customFormat="1">
      <c r="A149" s="40"/>
      <c r="B149" s="41"/>
      <c r="C149" s="42"/>
      <c r="D149" s="228" t="s">
        <v>305</v>
      </c>
      <c r="E149" s="42"/>
      <c r="F149" s="229" t="s">
        <v>3491</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305</v>
      </c>
      <c r="AU149" s="19" t="s">
        <v>81</v>
      </c>
    </row>
    <row r="150" s="12" customFormat="1" ht="25.92" customHeight="1">
      <c r="A150" s="12"/>
      <c r="B150" s="199"/>
      <c r="C150" s="200"/>
      <c r="D150" s="201" t="s">
        <v>71</v>
      </c>
      <c r="E150" s="202" t="s">
        <v>3365</v>
      </c>
      <c r="F150" s="202" t="s">
        <v>3366</v>
      </c>
      <c r="G150" s="200"/>
      <c r="H150" s="200"/>
      <c r="I150" s="203"/>
      <c r="J150" s="204">
        <f>BK150</f>
        <v>0</v>
      </c>
      <c r="K150" s="200"/>
      <c r="L150" s="205"/>
      <c r="M150" s="206"/>
      <c r="N150" s="207"/>
      <c r="O150" s="207"/>
      <c r="P150" s="208">
        <f>P151</f>
        <v>0</v>
      </c>
      <c r="Q150" s="207"/>
      <c r="R150" s="208">
        <f>R151</f>
        <v>0</v>
      </c>
      <c r="S150" s="207"/>
      <c r="T150" s="209">
        <f>T151</f>
        <v>0</v>
      </c>
      <c r="U150" s="12"/>
      <c r="V150" s="12"/>
      <c r="W150" s="12"/>
      <c r="X150" s="12"/>
      <c r="Y150" s="12"/>
      <c r="Z150" s="12"/>
      <c r="AA150" s="12"/>
      <c r="AB150" s="12"/>
      <c r="AC150" s="12"/>
      <c r="AD150" s="12"/>
      <c r="AE150" s="12"/>
      <c r="AR150" s="210" t="s">
        <v>303</v>
      </c>
      <c r="AT150" s="211" t="s">
        <v>71</v>
      </c>
      <c r="AU150" s="211" t="s">
        <v>72</v>
      </c>
      <c r="AY150" s="210" t="s">
        <v>295</v>
      </c>
      <c r="BK150" s="212">
        <f>BK151</f>
        <v>0</v>
      </c>
    </row>
    <row r="151" s="12" customFormat="1" ht="22.8" customHeight="1">
      <c r="A151" s="12"/>
      <c r="B151" s="199"/>
      <c r="C151" s="200"/>
      <c r="D151" s="201" t="s">
        <v>71</v>
      </c>
      <c r="E151" s="213" t="s">
        <v>3367</v>
      </c>
      <c r="F151" s="213" t="s">
        <v>3366</v>
      </c>
      <c r="G151" s="200"/>
      <c r="H151" s="200"/>
      <c r="I151" s="203"/>
      <c r="J151" s="214">
        <f>BK151</f>
        <v>0</v>
      </c>
      <c r="K151" s="200"/>
      <c r="L151" s="205"/>
      <c r="M151" s="206"/>
      <c r="N151" s="207"/>
      <c r="O151" s="207"/>
      <c r="P151" s="208">
        <f>SUM(P152:P157)</f>
        <v>0</v>
      </c>
      <c r="Q151" s="207"/>
      <c r="R151" s="208">
        <f>SUM(R152:R157)</f>
        <v>0</v>
      </c>
      <c r="S151" s="207"/>
      <c r="T151" s="209">
        <f>SUM(T152:T157)</f>
        <v>0</v>
      </c>
      <c r="U151" s="12"/>
      <c r="V151" s="12"/>
      <c r="W151" s="12"/>
      <c r="X151" s="12"/>
      <c r="Y151" s="12"/>
      <c r="Z151" s="12"/>
      <c r="AA151" s="12"/>
      <c r="AB151" s="12"/>
      <c r="AC151" s="12"/>
      <c r="AD151" s="12"/>
      <c r="AE151" s="12"/>
      <c r="AR151" s="210" t="s">
        <v>79</v>
      </c>
      <c r="AT151" s="211" t="s">
        <v>71</v>
      </c>
      <c r="AU151" s="211" t="s">
        <v>79</v>
      </c>
      <c r="AY151" s="210" t="s">
        <v>295</v>
      </c>
      <c r="BK151" s="212">
        <f>SUM(BK152:BK157)</f>
        <v>0</v>
      </c>
    </row>
    <row r="152" s="2" customFormat="1" ht="16.5" customHeight="1">
      <c r="A152" s="40"/>
      <c r="B152" s="41"/>
      <c r="C152" s="215" t="s">
        <v>1037</v>
      </c>
      <c r="D152" s="215" t="s">
        <v>298</v>
      </c>
      <c r="E152" s="216" t="s">
        <v>3492</v>
      </c>
      <c r="F152" s="217" t="s">
        <v>3493</v>
      </c>
      <c r="G152" s="218" t="s">
        <v>3494</v>
      </c>
      <c r="H152" s="219">
        <v>54</v>
      </c>
      <c r="I152" s="220"/>
      <c r="J152" s="221">
        <f>ROUND(I152*H152,2)</f>
        <v>0</v>
      </c>
      <c r="K152" s="217" t="s">
        <v>523</v>
      </c>
      <c r="L152" s="46"/>
      <c r="M152" s="222" t="s">
        <v>21</v>
      </c>
      <c r="N152" s="223" t="s">
        <v>43</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303</v>
      </c>
      <c r="AT152" s="226" t="s">
        <v>298</v>
      </c>
      <c r="AU152" s="226" t="s">
        <v>81</v>
      </c>
      <c r="AY152" s="19" t="s">
        <v>295</v>
      </c>
      <c r="BE152" s="227">
        <f>IF(N152="základní",J152,0)</f>
        <v>0</v>
      </c>
      <c r="BF152" s="227">
        <f>IF(N152="snížená",J152,0)</f>
        <v>0</v>
      </c>
      <c r="BG152" s="227">
        <f>IF(N152="zákl. přenesená",J152,0)</f>
        <v>0</v>
      </c>
      <c r="BH152" s="227">
        <f>IF(N152="sníž. přenesená",J152,0)</f>
        <v>0</v>
      </c>
      <c r="BI152" s="227">
        <f>IF(N152="nulová",J152,0)</f>
        <v>0</v>
      </c>
      <c r="BJ152" s="19" t="s">
        <v>79</v>
      </c>
      <c r="BK152" s="227">
        <f>ROUND(I152*H152,2)</f>
        <v>0</v>
      </c>
      <c r="BL152" s="19" t="s">
        <v>303</v>
      </c>
      <c r="BM152" s="226" t="s">
        <v>1429</v>
      </c>
    </row>
    <row r="153" s="2" customFormat="1" ht="16.5" customHeight="1">
      <c r="A153" s="40"/>
      <c r="B153" s="41"/>
      <c r="C153" s="215" t="s">
        <v>997</v>
      </c>
      <c r="D153" s="215" t="s">
        <v>298</v>
      </c>
      <c r="E153" s="216" t="s">
        <v>3495</v>
      </c>
      <c r="F153" s="217" t="s">
        <v>3381</v>
      </c>
      <c r="G153" s="218" t="s">
        <v>459</v>
      </c>
      <c r="H153" s="219">
        <v>1</v>
      </c>
      <c r="I153" s="220"/>
      <c r="J153" s="221">
        <f>ROUND(I153*H153,2)</f>
        <v>0</v>
      </c>
      <c r="K153" s="217" t="s">
        <v>302</v>
      </c>
      <c r="L153" s="46"/>
      <c r="M153" s="222" t="s">
        <v>21</v>
      </c>
      <c r="N153" s="223" t="s">
        <v>43</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303</v>
      </c>
      <c r="AT153" s="226" t="s">
        <v>298</v>
      </c>
      <c r="AU153" s="226" t="s">
        <v>81</v>
      </c>
      <c r="AY153" s="19" t="s">
        <v>295</v>
      </c>
      <c r="BE153" s="227">
        <f>IF(N153="základní",J153,0)</f>
        <v>0</v>
      </c>
      <c r="BF153" s="227">
        <f>IF(N153="snížená",J153,0)</f>
        <v>0</v>
      </c>
      <c r="BG153" s="227">
        <f>IF(N153="zákl. přenesená",J153,0)</f>
        <v>0</v>
      </c>
      <c r="BH153" s="227">
        <f>IF(N153="sníž. přenesená",J153,0)</f>
        <v>0</v>
      </c>
      <c r="BI153" s="227">
        <f>IF(N153="nulová",J153,0)</f>
        <v>0</v>
      </c>
      <c r="BJ153" s="19" t="s">
        <v>79</v>
      </c>
      <c r="BK153" s="227">
        <f>ROUND(I153*H153,2)</f>
        <v>0</v>
      </c>
      <c r="BL153" s="19" t="s">
        <v>303</v>
      </c>
      <c r="BM153" s="226" t="s">
        <v>1440</v>
      </c>
    </row>
    <row r="154" s="2" customFormat="1">
      <c r="A154" s="40"/>
      <c r="B154" s="41"/>
      <c r="C154" s="42"/>
      <c r="D154" s="228" t="s">
        <v>305</v>
      </c>
      <c r="E154" s="42"/>
      <c r="F154" s="229" t="s">
        <v>3496</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305</v>
      </c>
      <c r="AU154" s="19" t="s">
        <v>81</v>
      </c>
    </row>
    <row r="155" s="2" customFormat="1" ht="24.15" customHeight="1">
      <c r="A155" s="40"/>
      <c r="B155" s="41"/>
      <c r="C155" s="215" t="s">
        <v>1049</v>
      </c>
      <c r="D155" s="215" t="s">
        <v>298</v>
      </c>
      <c r="E155" s="216" t="s">
        <v>3497</v>
      </c>
      <c r="F155" s="217" t="s">
        <v>3498</v>
      </c>
      <c r="G155" s="218" t="s">
        <v>3494</v>
      </c>
      <c r="H155" s="219">
        <v>36</v>
      </c>
      <c r="I155" s="220"/>
      <c r="J155" s="221">
        <f>ROUND(I155*H155,2)</f>
        <v>0</v>
      </c>
      <c r="K155" s="217" t="s">
        <v>523</v>
      </c>
      <c r="L155" s="46"/>
      <c r="M155" s="222" t="s">
        <v>21</v>
      </c>
      <c r="N155" s="223" t="s">
        <v>43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303</v>
      </c>
      <c r="AT155" s="226" t="s">
        <v>298</v>
      </c>
      <c r="AU155" s="226" t="s">
        <v>81</v>
      </c>
      <c r="AY155" s="19" t="s">
        <v>295</v>
      </c>
      <c r="BE155" s="227">
        <f>IF(N155="základní",J155,0)</f>
        <v>0</v>
      </c>
      <c r="BF155" s="227">
        <f>IF(N155="snížená",J155,0)</f>
        <v>0</v>
      </c>
      <c r="BG155" s="227">
        <f>IF(N155="zákl. přenesená",J155,0)</f>
        <v>0</v>
      </c>
      <c r="BH155" s="227">
        <f>IF(N155="sníž. přenesená",J155,0)</f>
        <v>0</v>
      </c>
      <c r="BI155" s="227">
        <f>IF(N155="nulová",J155,0)</f>
        <v>0</v>
      </c>
      <c r="BJ155" s="19" t="s">
        <v>79</v>
      </c>
      <c r="BK155" s="227">
        <f>ROUND(I155*H155,2)</f>
        <v>0</v>
      </c>
      <c r="BL155" s="19" t="s">
        <v>303</v>
      </c>
      <c r="BM155" s="226" t="s">
        <v>1448</v>
      </c>
    </row>
    <row r="156" s="2" customFormat="1" ht="16.5" customHeight="1">
      <c r="A156" s="40"/>
      <c r="B156" s="41"/>
      <c r="C156" s="215" t="s">
        <v>1054</v>
      </c>
      <c r="D156" s="215" t="s">
        <v>298</v>
      </c>
      <c r="E156" s="216" t="s">
        <v>3377</v>
      </c>
      <c r="F156" s="217" t="s">
        <v>3499</v>
      </c>
      <c r="G156" s="218" t="s">
        <v>348</v>
      </c>
      <c r="H156" s="219">
        <v>3.7000000000000002</v>
      </c>
      <c r="I156" s="220"/>
      <c r="J156" s="221">
        <f>ROUND(I156*H156,2)</f>
        <v>0</v>
      </c>
      <c r="K156" s="217" t="s">
        <v>523</v>
      </c>
      <c r="L156" s="46"/>
      <c r="M156" s="222" t="s">
        <v>21</v>
      </c>
      <c r="N156" s="223" t="s">
        <v>43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303</v>
      </c>
      <c r="AT156" s="226" t="s">
        <v>298</v>
      </c>
      <c r="AU156" s="226" t="s">
        <v>81</v>
      </c>
      <c r="AY156" s="19" t="s">
        <v>295</v>
      </c>
      <c r="BE156" s="227">
        <f>IF(N156="základní",J156,0)</f>
        <v>0</v>
      </c>
      <c r="BF156" s="227">
        <f>IF(N156="snížená",J156,0)</f>
        <v>0</v>
      </c>
      <c r="BG156" s="227">
        <f>IF(N156="zákl. přenesená",J156,0)</f>
        <v>0</v>
      </c>
      <c r="BH156" s="227">
        <f>IF(N156="sníž. přenesená",J156,0)</f>
        <v>0</v>
      </c>
      <c r="BI156" s="227">
        <f>IF(N156="nulová",J156,0)</f>
        <v>0</v>
      </c>
      <c r="BJ156" s="19" t="s">
        <v>79</v>
      </c>
      <c r="BK156" s="227">
        <f>ROUND(I156*H156,2)</f>
        <v>0</v>
      </c>
      <c r="BL156" s="19" t="s">
        <v>303</v>
      </c>
      <c r="BM156" s="226" t="s">
        <v>1459</v>
      </c>
    </row>
    <row r="157" s="2" customFormat="1" ht="16.5" customHeight="1">
      <c r="A157" s="40"/>
      <c r="B157" s="41"/>
      <c r="C157" s="215" t="s">
        <v>1060</v>
      </c>
      <c r="D157" s="215" t="s">
        <v>298</v>
      </c>
      <c r="E157" s="216" t="s">
        <v>3500</v>
      </c>
      <c r="F157" s="217" t="s">
        <v>3501</v>
      </c>
      <c r="G157" s="218" t="s">
        <v>3494</v>
      </c>
      <c r="H157" s="219">
        <v>36</v>
      </c>
      <c r="I157" s="220"/>
      <c r="J157" s="221">
        <f>ROUND(I157*H157,2)</f>
        <v>0</v>
      </c>
      <c r="K157" s="217" t="s">
        <v>523</v>
      </c>
      <c r="L157" s="46"/>
      <c r="M157" s="298" t="s">
        <v>21</v>
      </c>
      <c r="N157" s="299" t="s">
        <v>43</v>
      </c>
      <c r="O157" s="284"/>
      <c r="P157" s="300">
        <f>O157*H157</f>
        <v>0</v>
      </c>
      <c r="Q157" s="300">
        <v>0</v>
      </c>
      <c r="R157" s="300">
        <f>Q157*H157</f>
        <v>0</v>
      </c>
      <c r="S157" s="300">
        <v>0</v>
      </c>
      <c r="T157" s="301">
        <f>S157*H157</f>
        <v>0</v>
      </c>
      <c r="U157" s="40"/>
      <c r="V157" s="40"/>
      <c r="W157" s="40"/>
      <c r="X157" s="40"/>
      <c r="Y157" s="40"/>
      <c r="Z157" s="40"/>
      <c r="AA157" s="40"/>
      <c r="AB157" s="40"/>
      <c r="AC157" s="40"/>
      <c r="AD157" s="40"/>
      <c r="AE157" s="40"/>
      <c r="AR157" s="226" t="s">
        <v>303</v>
      </c>
      <c r="AT157" s="226" t="s">
        <v>298</v>
      </c>
      <c r="AU157" s="226" t="s">
        <v>81</v>
      </c>
      <c r="AY157" s="19" t="s">
        <v>295</v>
      </c>
      <c r="BE157" s="227">
        <f>IF(N157="základní",J157,0)</f>
        <v>0</v>
      </c>
      <c r="BF157" s="227">
        <f>IF(N157="snížená",J157,0)</f>
        <v>0</v>
      </c>
      <c r="BG157" s="227">
        <f>IF(N157="zákl. přenesená",J157,0)</f>
        <v>0</v>
      </c>
      <c r="BH157" s="227">
        <f>IF(N157="sníž. přenesená",J157,0)</f>
        <v>0</v>
      </c>
      <c r="BI157" s="227">
        <f>IF(N157="nulová",J157,0)</f>
        <v>0</v>
      </c>
      <c r="BJ157" s="19" t="s">
        <v>79</v>
      </c>
      <c r="BK157" s="227">
        <f>ROUND(I157*H157,2)</f>
        <v>0</v>
      </c>
      <c r="BL157" s="19" t="s">
        <v>303</v>
      </c>
      <c r="BM157" s="226" t="s">
        <v>1465</v>
      </c>
    </row>
    <row r="158" s="2" customFormat="1" ht="6.96" customHeight="1">
      <c r="A158" s="40"/>
      <c r="B158" s="61"/>
      <c r="C158" s="62"/>
      <c r="D158" s="62"/>
      <c r="E158" s="62"/>
      <c r="F158" s="62"/>
      <c r="G158" s="62"/>
      <c r="H158" s="62"/>
      <c r="I158" s="62"/>
      <c r="J158" s="62"/>
      <c r="K158" s="62"/>
      <c r="L158" s="46"/>
      <c r="M158" s="40"/>
      <c r="O158" s="40"/>
      <c r="P158" s="40"/>
      <c r="Q158" s="40"/>
      <c r="R158" s="40"/>
      <c r="S158" s="40"/>
      <c r="T158" s="40"/>
      <c r="U158" s="40"/>
      <c r="V158" s="40"/>
      <c r="W158" s="40"/>
      <c r="X158" s="40"/>
      <c r="Y158" s="40"/>
      <c r="Z158" s="40"/>
      <c r="AA158" s="40"/>
      <c r="AB158" s="40"/>
      <c r="AC158" s="40"/>
      <c r="AD158" s="40"/>
      <c r="AE158" s="40"/>
    </row>
  </sheetData>
  <sheetProtection sheet="1" autoFilter="0" formatColumns="0" formatRows="0" objects="1" scenarios="1" spinCount="100000" saltValue="O2EY/P3j1SuRPnj8Ly4bhBH5cneNaPqGlVfur9ZP9y2mC7A9yeqbuozNpyM3rYtp9eC2VihJQG0ksDlB1wLv7Q==" hashValue="i/P7yPMJaqmJMNONflguSIk+oz3BZ9vba3ZW9yBnRnEKqIsuL6RMZK/TZIbFg8UNEr2K0U6qXvYSv+rt813eQw==" algorithmName="SHA-512" password="CC4B"/>
  <autoFilter ref="C86:K157"/>
  <mergeCells count="9">
    <mergeCell ref="E7:H7"/>
    <mergeCell ref="E9:H9"/>
    <mergeCell ref="E18:H18"/>
    <mergeCell ref="E27:H27"/>
    <mergeCell ref="E48:H48"/>
    <mergeCell ref="E50:H50"/>
    <mergeCell ref="E77:H77"/>
    <mergeCell ref="E79:H79"/>
    <mergeCell ref="L2:V2"/>
  </mergeCells>
  <hyperlinks>
    <hyperlink ref="F92" r:id="rId1" display="https://podminky.urs.cz/item/CS_URS_2023_01/998731201"/>
    <hyperlink ref="F95" r:id="rId2" display="https://podminky.urs.cz/item/CS_URS_2023_01/733120815"/>
    <hyperlink ref="F97" r:id="rId3" display="https://podminky.urs.cz/item/CS_URS_2023_01/733191915"/>
    <hyperlink ref="F100" r:id="rId4" display="https://podminky.urs.cz/item/CS_URS_2023_01/734221531"/>
    <hyperlink ref="F102" r:id="rId5" display="https://podminky.urs.cz/item/CS_URS_2023_01/734221532"/>
    <hyperlink ref="F104" r:id="rId6" display="https://podminky.urs.cz/item/CS_URS_2023_01/734221533"/>
    <hyperlink ref="F107" r:id="rId7" display="https://podminky.urs.cz/item/CS_URS_2023_01/734261232"/>
    <hyperlink ref="F109" r:id="rId8" display="https://podminky.urs.cz/item/CS_URS_2023_01/734261233"/>
    <hyperlink ref="F111" r:id="rId9" display="https://podminky.urs.cz/item/CS_URS_2023_01/734261234"/>
    <hyperlink ref="F113" r:id="rId10" display="https://podminky.urs.cz/item/CS_URS_2023_01/734261716"/>
    <hyperlink ref="F115" r:id="rId11" display="https://podminky.urs.cz/item/CS_URS_2023_01/734261717"/>
    <hyperlink ref="F117" r:id="rId12" display="https://podminky.urs.cz/item/CS_URS_2023_01/734261718"/>
    <hyperlink ref="F120" r:id="rId13" display="https://podminky.urs.cz/item/CS_URS_2023_01/735000912"/>
    <hyperlink ref="F122" r:id="rId14" display="https://podminky.urs.cz/item/CS_URS_2023_01/735111810"/>
    <hyperlink ref="F125" r:id="rId15" display="https://podminky.urs.cz/item/CS_URS_2023_01/735161811"/>
    <hyperlink ref="F127" r:id="rId16" display="https://podminky.urs.cz/item/CS_URS_2023_01/735164261"/>
    <hyperlink ref="F130" r:id="rId17" display="https://podminky.urs.cz/item/CS_URS_2023_01/735494811"/>
    <hyperlink ref="F132" r:id="rId18" display="https://podminky.urs.cz/item/CS_URS_2023_01/998735201"/>
    <hyperlink ref="F135" r:id="rId19" display="https://podminky.urs.cz/item/CS_URS_2023_01/783601327"/>
    <hyperlink ref="F137" r:id="rId20" display="https://podminky.urs.cz/item/CS_URS_2023_01/783601421"/>
    <hyperlink ref="F139" r:id="rId21" display="https://podminky.urs.cz/item/CS_URS_2023_01/783601713"/>
    <hyperlink ref="F141" r:id="rId22" display="https://podminky.urs.cz/item/CS_URS_2023_01/783606814"/>
    <hyperlink ref="F143" r:id="rId23" display="https://podminky.urs.cz/item/CS_URS_2023_01/783614141"/>
    <hyperlink ref="F145" r:id="rId24" display="https://podminky.urs.cz/item/CS_URS_2023_01/783614551"/>
    <hyperlink ref="F147" r:id="rId25" display="https://podminky.urs.cz/item/CS_URS_2023_01/783617117"/>
    <hyperlink ref="F149" r:id="rId26" display="https://podminky.urs.cz/item/CS_URS_2023_01/783617611"/>
    <hyperlink ref="F154" r:id="rId27" display="https://podminky.urs.cz/item/CS_URS_2023_01/00111"/>
  </hyperlinks>
  <pageMargins left="0.39375" right="0.39375" top="0.39375" bottom="0.39375" header="0" footer="0"/>
  <pageSetup paperSize="9" orientation="portrait" blackAndWhite="1" fitToHeight="100"/>
  <headerFooter>
    <oddFooter>&amp;CStrana &amp;P z &amp;N</oddFooter>
  </headerFooter>
  <drawing r:id="rId28"/>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184</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1" customFormat="1" ht="12" customHeight="1">
      <c r="B8" s="22"/>
      <c r="D8" s="145" t="s">
        <v>265</v>
      </c>
      <c r="L8" s="22"/>
    </row>
    <row r="9" s="2" customFormat="1" ht="16.5" customHeight="1">
      <c r="A9" s="40"/>
      <c r="B9" s="46"/>
      <c r="C9" s="40"/>
      <c r="D9" s="40"/>
      <c r="E9" s="146" t="s">
        <v>3502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3503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20. 3. 2023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21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28</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27</v>
      </c>
      <c r="J25" s="135" t="s">
        <v>21</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29</v>
      </c>
      <c r="J26" s="135" t="s">
        <v>21</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71.25" customHeight="1">
      <c r="A29" s="150"/>
      <c r="B29" s="151"/>
      <c r="C29" s="150"/>
      <c r="D29" s="150"/>
      <c r="E29" s="152" t="s">
        <v>37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ROUND(J100,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ROUND((SUM(BE100:BE226)),  2)</f>
        <v>0</v>
      </c>
      <c r="G35" s="40"/>
      <c r="H35" s="40"/>
      <c r="I35" s="160">
        <v>0.20999999999999999</v>
      </c>
      <c r="J35" s="159">
        <f>ROUND(((SUM(BE100:BE226))*I35),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ROUND((SUM(BF100:BF226)),  2)</f>
        <v>0</v>
      </c>
      <c r="G36" s="40"/>
      <c r="H36" s="40"/>
      <c r="I36" s="160">
        <v>0.14999999999999999</v>
      </c>
      <c r="J36" s="159">
        <f>ROUND(((SUM(BF100:BF226))*I36),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ROUND((SUM(BG100:BG226)),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ROUND((SUM(BH100:BH226)),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ROUND((SUM(BI100:BI226)),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269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a modernizace VŠ kolejí Kounicova 50</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265</v>
      </c>
      <c r="D51" s="24"/>
      <c r="E51" s="24"/>
      <c r="F51" s="24"/>
      <c r="G51" s="24"/>
      <c r="H51" s="24"/>
      <c r="I51" s="24"/>
      <c r="J51" s="24"/>
      <c r="K51" s="24"/>
      <c r="L51" s="22"/>
    </row>
    <row r="52" s="2" customFormat="1" ht="16.5" customHeight="1">
      <c r="A52" s="40"/>
      <c r="B52" s="41"/>
      <c r="C52" s="42"/>
      <c r="D52" s="42"/>
      <c r="E52" s="172" t="s">
        <v>3502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SO-05.1 - ELEKTROINSTALACE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50, Brno</v>
      </c>
      <c r="G56" s="42"/>
      <c r="H56" s="42"/>
      <c r="I56" s="34" t="s">
        <v>24</v>
      </c>
      <c r="J56" s="74" t="str">
        <f>IF(J14="","",J14)</f>
        <v>20. 3. 2023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Intar a.s.</v>
      </c>
      <c r="G58" s="42"/>
      <c r="H58" s="42"/>
      <c r="I58" s="34" t="s">
        <v>32</v>
      </c>
      <c r="J58" s="38" t="str">
        <f>E23</f>
        <v>Intar a.s.</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34</v>
      </c>
      <c r="J59" s="38" t="str">
        <f>E26</f>
        <v>Toman Martin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270</v>
      </c>
      <c r="D61" s="174"/>
      <c r="E61" s="174"/>
      <c r="F61" s="174"/>
      <c r="G61" s="174"/>
      <c r="H61" s="174"/>
      <c r="I61" s="174"/>
      <c r="J61" s="175" t="s">
        <v>271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J100</f>
        <v>0</v>
      </c>
      <c r="K63" s="42"/>
      <c r="L63" s="147"/>
      <c r="S63" s="40"/>
      <c r="T63" s="40"/>
      <c r="U63" s="40"/>
      <c r="V63" s="40"/>
      <c r="W63" s="40"/>
      <c r="X63" s="40"/>
      <c r="Y63" s="40"/>
      <c r="Z63" s="40"/>
      <c r="AA63" s="40"/>
      <c r="AB63" s="40"/>
      <c r="AC63" s="40"/>
      <c r="AD63" s="40"/>
      <c r="AE63" s="40"/>
      <c r="AU63" s="19" t="s">
        <v>272</v>
      </c>
    </row>
    <row r="64" s="9" customFormat="1" ht="24.96" customHeight="1">
      <c r="A64" s="9"/>
      <c r="B64" s="177"/>
      <c r="C64" s="178"/>
      <c r="D64" s="179" t="s">
        <v>3504</v>
      </c>
      <c r="E64" s="180"/>
      <c r="F64" s="180"/>
      <c r="G64" s="180"/>
      <c r="H64" s="180"/>
      <c r="I64" s="180"/>
      <c r="J64" s="181">
        <f>J101</f>
        <v>0</v>
      </c>
      <c r="K64" s="178"/>
      <c r="L64" s="182"/>
      <c r="S64" s="9"/>
      <c r="T64" s="9"/>
      <c r="U64" s="9"/>
      <c r="V64" s="9"/>
      <c r="W64" s="9"/>
      <c r="X64" s="9"/>
      <c r="Y64" s="9"/>
      <c r="Z64" s="9"/>
      <c r="AA64" s="9"/>
      <c r="AB64" s="9"/>
      <c r="AC64" s="9"/>
      <c r="AD64" s="9"/>
      <c r="AE64" s="9"/>
    </row>
    <row r="65" s="9" customFormat="1" ht="24.96" customHeight="1">
      <c r="A65" s="9"/>
      <c r="B65" s="177"/>
      <c r="C65" s="178"/>
      <c r="D65" s="179" t="s">
        <v>3505</v>
      </c>
      <c r="E65" s="180"/>
      <c r="F65" s="180"/>
      <c r="G65" s="180"/>
      <c r="H65" s="180"/>
      <c r="I65" s="180"/>
      <c r="J65" s="181">
        <f>J106</f>
        <v>0</v>
      </c>
      <c r="K65" s="178"/>
      <c r="L65" s="182"/>
      <c r="S65" s="9"/>
      <c r="T65" s="9"/>
      <c r="U65" s="9"/>
      <c r="V65" s="9"/>
      <c r="W65" s="9"/>
      <c r="X65" s="9"/>
      <c r="Y65" s="9"/>
      <c r="Z65" s="9"/>
      <c r="AA65" s="9"/>
      <c r="AB65" s="9"/>
      <c r="AC65" s="9"/>
      <c r="AD65" s="9"/>
      <c r="AE65" s="9"/>
    </row>
    <row r="66" s="9" customFormat="1" ht="24.96" customHeight="1">
      <c r="A66" s="9"/>
      <c r="B66" s="177"/>
      <c r="C66" s="178"/>
      <c r="D66" s="179" t="s">
        <v>3506</v>
      </c>
      <c r="E66" s="180"/>
      <c r="F66" s="180"/>
      <c r="G66" s="180"/>
      <c r="H66" s="180"/>
      <c r="I66" s="180"/>
      <c r="J66" s="181">
        <f>J112</f>
        <v>0</v>
      </c>
      <c r="K66" s="178"/>
      <c r="L66" s="182"/>
      <c r="S66" s="9"/>
      <c r="T66" s="9"/>
      <c r="U66" s="9"/>
      <c r="V66" s="9"/>
      <c r="W66" s="9"/>
      <c r="X66" s="9"/>
      <c r="Y66" s="9"/>
      <c r="Z66" s="9"/>
      <c r="AA66" s="9"/>
      <c r="AB66" s="9"/>
      <c r="AC66" s="9"/>
      <c r="AD66" s="9"/>
      <c r="AE66" s="9"/>
    </row>
    <row r="67" s="9" customFormat="1" ht="24.96" customHeight="1">
      <c r="A67" s="9"/>
      <c r="B67" s="177"/>
      <c r="C67" s="178"/>
      <c r="D67" s="179" t="s">
        <v>3507</v>
      </c>
      <c r="E67" s="180"/>
      <c r="F67" s="180"/>
      <c r="G67" s="180"/>
      <c r="H67" s="180"/>
      <c r="I67" s="180"/>
      <c r="J67" s="181">
        <f>J115</f>
        <v>0</v>
      </c>
      <c r="K67" s="178"/>
      <c r="L67" s="182"/>
      <c r="S67" s="9"/>
      <c r="T67" s="9"/>
      <c r="U67" s="9"/>
      <c r="V67" s="9"/>
      <c r="W67" s="9"/>
      <c r="X67" s="9"/>
      <c r="Y67" s="9"/>
      <c r="Z67" s="9"/>
      <c r="AA67" s="9"/>
      <c r="AB67" s="9"/>
      <c r="AC67" s="9"/>
      <c r="AD67" s="9"/>
      <c r="AE67" s="9"/>
    </row>
    <row r="68" s="9" customFormat="1" ht="24.96" customHeight="1">
      <c r="A68" s="9"/>
      <c r="B68" s="177"/>
      <c r="C68" s="178"/>
      <c r="D68" s="179" t="s">
        <v>3508</v>
      </c>
      <c r="E68" s="180"/>
      <c r="F68" s="180"/>
      <c r="G68" s="180"/>
      <c r="H68" s="180"/>
      <c r="I68" s="180"/>
      <c r="J68" s="181">
        <f>J117</f>
        <v>0</v>
      </c>
      <c r="K68" s="178"/>
      <c r="L68" s="182"/>
      <c r="S68" s="9"/>
      <c r="T68" s="9"/>
      <c r="U68" s="9"/>
      <c r="V68" s="9"/>
      <c r="W68" s="9"/>
      <c r="X68" s="9"/>
      <c r="Y68" s="9"/>
      <c r="Z68" s="9"/>
      <c r="AA68" s="9"/>
      <c r="AB68" s="9"/>
      <c r="AC68" s="9"/>
      <c r="AD68" s="9"/>
      <c r="AE68" s="9"/>
    </row>
    <row r="69" s="9" customFormat="1" ht="24.96" customHeight="1">
      <c r="A69" s="9"/>
      <c r="B69" s="177"/>
      <c r="C69" s="178"/>
      <c r="D69" s="179" t="s">
        <v>3509</v>
      </c>
      <c r="E69" s="180"/>
      <c r="F69" s="180"/>
      <c r="G69" s="180"/>
      <c r="H69" s="180"/>
      <c r="I69" s="180"/>
      <c r="J69" s="181">
        <f>J133</f>
        <v>0</v>
      </c>
      <c r="K69" s="178"/>
      <c r="L69" s="182"/>
      <c r="S69" s="9"/>
      <c r="T69" s="9"/>
      <c r="U69" s="9"/>
      <c r="V69" s="9"/>
      <c r="W69" s="9"/>
      <c r="X69" s="9"/>
      <c r="Y69" s="9"/>
      <c r="Z69" s="9"/>
      <c r="AA69" s="9"/>
      <c r="AB69" s="9"/>
      <c r="AC69" s="9"/>
      <c r="AD69" s="9"/>
      <c r="AE69" s="9"/>
    </row>
    <row r="70" s="9" customFormat="1" ht="24.96" customHeight="1">
      <c r="A70" s="9"/>
      <c r="B70" s="177"/>
      <c r="C70" s="178"/>
      <c r="D70" s="179" t="s">
        <v>3510</v>
      </c>
      <c r="E70" s="180"/>
      <c r="F70" s="180"/>
      <c r="G70" s="180"/>
      <c r="H70" s="180"/>
      <c r="I70" s="180"/>
      <c r="J70" s="181">
        <f>J145</f>
        <v>0</v>
      </c>
      <c r="K70" s="178"/>
      <c r="L70" s="182"/>
      <c r="S70" s="9"/>
      <c r="T70" s="9"/>
      <c r="U70" s="9"/>
      <c r="V70" s="9"/>
      <c r="W70" s="9"/>
      <c r="X70" s="9"/>
      <c r="Y70" s="9"/>
      <c r="Z70" s="9"/>
      <c r="AA70" s="9"/>
      <c r="AB70" s="9"/>
      <c r="AC70" s="9"/>
      <c r="AD70" s="9"/>
      <c r="AE70" s="9"/>
    </row>
    <row r="71" s="9" customFormat="1" ht="24.96" customHeight="1">
      <c r="A71" s="9"/>
      <c r="B71" s="177"/>
      <c r="C71" s="178"/>
      <c r="D71" s="179" t="s">
        <v>3511</v>
      </c>
      <c r="E71" s="180"/>
      <c r="F71" s="180"/>
      <c r="G71" s="180"/>
      <c r="H71" s="180"/>
      <c r="I71" s="180"/>
      <c r="J71" s="181">
        <f>J159</f>
        <v>0</v>
      </c>
      <c r="K71" s="178"/>
      <c r="L71" s="182"/>
      <c r="S71" s="9"/>
      <c r="T71" s="9"/>
      <c r="U71" s="9"/>
      <c r="V71" s="9"/>
      <c r="W71" s="9"/>
      <c r="X71" s="9"/>
      <c r="Y71" s="9"/>
      <c r="Z71" s="9"/>
      <c r="AA71" s="9"/>
      <c r="AB71" s="9"/>
      <c r="AC71" s="9"/>
      <c r="AD71" s="9"/>
      <c r="AE71" s="9"/>
    </row>
    <row r="72" s="9" customFormat="1" ht="24.96" customHeight="1">
      <c r="A72" s="9"/>
      <c r="B72" s="177"/>
      <c r="C72" s="178"/>
      <c r="D72" s="179" t="s">
        <v>3512</v>
      </c>
      <c r="E72" s="180"/>
      <c r="F72" s="180"/>
      <c r="G72" s="180"/>
      <c r="H72" s="180"/>
      <c r="I72" s="180"/>
      <c r="J72" s="181">
        <f>J164</f>
        <v>0</v>
      </c>
      <c r="K72" s="178"/>
      <c r="L72" s="182"/>
      <c r="S72" s="9"/>
      <c r="T72" s="9"/>
      <c r="U72" s="9"/>
      <c r="V72" s="9"/>
      <c r="W72" s="9"/>
      <c r="X72" s="9"/>
      <c r="Y72" s="9"/>
      <c r="Z72" s="9"/>
      <c r="AA72" s="9"/>
      <c r="AB72" s="9"/>
      <c r="AC72" s="9"/>
      <c r="AD72" s="9"/>
      <c r="AE72" s="9"/>
    </row>
    <row r="73" s="9" customFormat="1" ht="24.96" customHeight="1">
      <c r="A73" s="9"/>
      <c r="B73" s="177"/>
      <c r="C73" s="178"/>
      <c r="D73" s="179" t="s">
        <v>3513</v>
      </c>
      <c r="E73" s="180"/>
      <c r="F73" s="180"/>
      <c r="G73" s="180"/>
      <c r="H73" s="180"/>
      <c r="I73" s="180"/>
      <c r="J73" s="181">
        <f>J167</f>
        <v>0</v>
      </c>
      <c r="K73" s="178"/>
      <c r="L73" s="182"/>
      <c r="S73" s="9"/>
      <c r="T73" s="9"/>
      <c r="U73" s="9"/>
      <c r="V73" s="9"/>
      <c r="W73" s="9"/>
      <c r="X73" s="9"/>
      <c r="Y73" s="9"/>
      <c r="Z73" s="9"/>
      <c r="AA73" s="9"/>
      <c r="AB73" s="9"/>
      <c r="AC73" s="9"/>
      <c r="AD73" s="9"/>
      <c r="AE73" s="9"/>
    </row>
    <row r="74" s="9" customFormat="1" ht="24.96" customHeight="1">
      <c r="A74" s="9"/>
      <c r="B74" s="177"/>
      <c r="C74" s="178"/>
      <c r="D74" s="179" t="s">
        <v>3514</v>
      </c>
      <c r="E74" s="180"/>
      <c r="F74" s="180"/>
      <c r="G74" s="180"/>
      <c r="H74" s="180"/>
      <c r="I74" s="180"/>
      <c r="J74" s="181">
        <f>J168</f>
        <v>0</v>
      </c>
      <c r="K74" s="178"/>
      <c r="L74" s="182"/>
      <c r="S74" s="9"/>
      <c r="T74" s="9"/>
      <c r="U74" s="9"/>
      <c r="V74" s="9"/>
      <c r="W74" s="9"/>
      <c r="X74" s="9"/>
      <c r="Y74" s="9"/>
      <c r="Z74" s="9"/>
      <c r="AA74" s="9"/>
      <c r="AB74" s="9"/>
      <c r="AC74" s="9"/>
      <c r="AD74" s="9"/>
      <c r="AE74" s="9"/>
    </row>
    <row r="75" s="9" customFormat="1" ht="24.96" customHeight="1">
      <c r="A75" s="9"/>
      <c r="B75" s="177"/>
      <c r="C75" s="178"/>
      <c r="D75" s="179" t="s">
        <v>3515</v>
      </c>
      <c r="E75" s="180"/>
      <c r="F75" s="180"/>
      <c r="G75" s="180"/>
      <c r="H75" s="180"/>
      <c r="I75" s="180"/>
      <c r="J75" s="181">
        <f>J172</f>
        <v>0</v>
      </c>
      <c r="K75" s="178"/>
      <c r="L75" s="182"/>
      <c r="S75" s="9"/>
      <c r="T75" s="9"/>
      <c r="U75" s="9"/>
      <c r="V75" s="9"/>
      <c r="W75" s="9"/>
      <c r="X75" s="9"/>
      <c r="Y75" s="9"/>
      <c r="Z75" s="9"/>
      <c r="AA75" s="9"/>
      <c r="AB75" s="9"/>
      <c r="AC75" s="9"/>
      <c r="AD75" s="9"/>
      <c r="AE75" s="9"/>
    </row>
    <row r="76" s="9" customFormat="1" ht="24.96" customHeight="1">
      <c r="A76" s="9"/>
      <c r="B76" s="177"/>
      <c r="C76" s="178"/>
      <c r="D76" s="179" t="s">
        <v>3516</v>
      </c>
      <c r="E76" s="180"/>
      <c r="F76" s="180"/>
      <c r="G76" s="180"/>
      <c r="H76" s="180"/>
      <c r="I76" s="180"/>
      <c r="J76" s="181">
        <f>J190</f>
        <v>0</v>
      </c>
      <c r="K76" s="178"/>
      <c r="L76" s="182"/>
      <c r="S76" s="9"/>
      <c r="T76" s="9"/>
      <c r="U76" s="9"/>
      <c r="V76" s="9"/>
      <c r="W76" s="9"/>
      <c r="X76" s="9"/>
      <c r="Y76" s="9"/>
      <c r="Z76" s="9"/>
      <c r="AA76" s="9"/>
      <c r="AB76" s="9"/>
      <c r="AC76" s="9"/>
      <c r="AD76" s="9"/>
      <c r="AE76" s="9"/>
    </row>
    <row r="77" s="9" customFormat="1" ht="24.96" customHeight="1">
      <c r="A77" s="9"/>
      <c r="B77" s="177"/>
      <c r="C77" s="178"/>
      <c r="D77" s="179" t="s">
        <v>3517</v>
      </c>
      <c r="E77" s="180"/>
      <c r="F77" s="180"/>
      <c r="G77" s="180"/>
      <c r="H77" s="180"/>
      <c r="I77" s="180"/>
      <c r="J77" s="181">
        <f>J194</f>
        <v>0</v>
      </c>
      <c r="K77" s="178"/>
      <c r="L77" s="182"/>
      <c r="S77" s="9"/>
      <c r="T77" s="9"/>
      <c r="U77" s="9"/>
      <c r="V77" s="9"/>
      <c r="W77" s="9"/>
      <c r="X77" s="9"/>
      <c r="Y77" s="9"/>
      <c r="Z77" s="9"/>
      <c r="AA77" s="9"/>
      <c r="AB77" s="9"/>
      <c r="AC77" s="9"/>
      <c r="AD77" s="9"/>
      <c r="AE77" s="9"/>
    </row>
    <row r="78" s="9" customFormat="1" ht="24.96" customHeight="1">
      <c r="A78" s="9"/>
      <c r="B78" s="177"/>
      <c r="C78" s="178"/>
      <c r="D78" s="179" t="s">
        <v>3518</v>
      </c>
      <c r="E78" s="180"/>
      <c r="F78" s="180"/>
      <c r="G78" s="180"/>
      <c r="H78" s="180"/>
      <c r="I78" s="180"/>
      <c r="J78" s="181">
        <f>J221</f>
        <v>0</v>
      </c>
      <c r="K78" s="178"/>
      <c r="L78" s="182"/>
      <c r="S78" s="9"/>
      <c r="T78" s="9"/>
      <c r="U78" s="9"/>
      <c r="V78" s="9"/>
      <c r="W78" s="9"/>
      <c r="X78" s="9"/>
      <c r="Y78" s="9"/>
      <c r="Z78" s="9"/>
      <c r="AA78" s="9"/>
      <c r="AB78" s="9"/>
      <c r="AC78" s="9"/>
      <c r="AD78" s="9"/>
      <c r="AE78" s="9"/>
    </row>
    <row r="79" s="2" customFormat="1" ht="21.84"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62"/>
      <c r="J80" s="62"/>
      <c r="K80" s="62"/>
      <c r="L80" s="147"/>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64"/>
      <c r="J84" s="64"/>
      <c r="K84" s="64"/>
      <c r="L84" s="147"/>
      <c r="S84" s="40"/>
      <c r="T84" s="40"/>
      <c r="U84" s="40"/>
      <c r="V84" s="40"/>
      <c r="W84" s="40"/>
      <c r="X84" s="40"/>
      <c r="Y84" s="40"/>
      <c r="Z84" s="40"/>
      <c r="AA84" s="40"/>
      <c r="AB84" s="40"/>
      <c r="AC84" s="40"/>
      <c r="AD84" s="40"/>
      <c r="AE84" s="40"/>
    </row>
    <row r="85" s="2" customFormat="1" ht="24.96" customHeight="1">
      <c r="A85" s="40"/>
      <c r="B85" s="41"/>
      <c r="C85" s="25" t="s">
        <v>280</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172" t="str">
        <f>E7</f>
        <v>Rekonstrukce a modernizace VŠ kolejí Kounicova 50</v>
      </c>
      <c r="F88" s="34"/>
      <c r="G88" s="34"/>
      <c r="H88" s="34"/>
      <c r="I88" s="42"/>
      <c r="J88" s="42"/>
      <c r="K88" s="42"/>
      <c r="L88" s="147"/>
      <c r="S88" s="40"/>
      <c r="T88" s="40"/>
      <c r="U88" s="40"/>
      <c r="V88" s="40"/>
      <c r="W88" s="40"/>
      <c r="X88" s="40"/>
      <c r="Y88" s="40"/>
      <c r="Z88" s="40"/>
      <c r="AA88" s="40"/>
      <c r="AB88" s="40"/>
      <c r="AC88" s="40"/>
      <c r="AD88" s="40"/>
      <c r="AE88" s="40"/>
    </row>
    <row r="89" s="1" customFormat="1" ht="12" customHeight="1">
      <c r="B89" s="23"/>
      <c r="C89" s="34" t="s">
        <v>265</v>
      </c>
      <c r="D89" s="24"/>
      <c r="E89" s="24"/>
      <c r="F89" s="24"/>
      <c r="G89" s="24"/>
      <c r="H89" s="24"/>
      <c r="I89" s="24"/>
      <c r="J89" s="24"/>
      <c r="K89" s="24"/>
      <c r="L89" s="22"/>
    </row>
    <row r="90" s="2" customFormat="1" ht="16.5" customHeight="1">
      <c r="A90" s="40"/>
      <c r="B90" s="41"/>
      <c r="C90" s="42"/>
      <c r="D90" s="42"/>
      <c r="E90" s="172" t="s">
        <v>3502</v>
      </c>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267</v>
      </c>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6.5" customHeight="1">
      <c r="A92" s="40"/>
      <c r="B92" s="41"/>
      <c r="C92" s="42"/>
      <c r="D92" s="42"/>
      <c r="E92" s="71" t="str">
        <f>E11</f>
        <v>SO-05.1 - ELEKTROINSTALACE</v>
      </c>
      <c r="F92" s="42"/>
      <c r="G92" s="42"/>
      <c r="H92" s="42"/>
      <c r="I92" s="42"/>
      <c r="J92" s="42"/>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2" customHeight="1">
      <c r="A94" s="40"/>
      <c r="B94" s="41"/>
      <c r="C94" s="34" t="s">
        <v>22</v>
      </c>
      <c r="D94" s="42"/>
      <c r="E94" s="42"/>
      <c r="F94" s="29" t="str">
        <f>F14</f>
        <v>Kounicova 50, Brno</v>
      </c>
      <c r="G94" s="42"/>
      <c r="H94" s="42"/>
      <c r="I94" s="34" t="s">
        <v>24</v>
      </c>
      <c r="J94" s="74" t="str">
        <f>IF(J14="","",J14)</f>
        <v>20. 3. 2023</v>
      </c>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5.15" customHeight="1">
      <c r="A96" s="40"/>
      <c r="B96" s="41"/>
      <c r="C96" s="34" t="s">
        <v>26</v>
      </c>
      <c r="D96" s="42"/>
      <c r="E96" s="42"/>
      <c r="F96" s="29" t="str">
        <f>E17</f>
        <v>Intar a.s.</v>
      </c>
      <c r="G96" s="42"/>
      <c r="H96" s="42"/>
      <c r="I96" s="34" t="s">
        <v>32</v>
      </c>
      <c r="J96" s="38" t="str">
        <f>E23</f>
        <v>Intar a.s.</v>
      </c>
      <c r="K96" s="42"/>
      <c r="L96" s="147"/>
      <c r="S96" s="40"/>
      <c r="T96" s="40"/>
      <c r="U96" s="40"/>
      <c r="V96" s="40"/>
      <c r="W96" s="40"/>
      <c r="X96" s="40"/>
      <c r="Y96" s="40"/>
      <c r="Z96" s="40"/>
      <c r="AA96" s="40"/>
      <c r="AB96" s="40"/>
      <c r="AC96" s="40"/>
      <c r="AD96" s="40"/>
      <c r="AE96" s="40"/>
    </row>
    <row r="97" s="2" customFormat="1" ht="15.15" customHeight="1">
      <c r="A97" s="40"/>
      <c r="B97" s="41"/>
      <c r="C97" s="34" t="s">
        <v>30</v>
      </c>
      <c r="D97" s="42"/>
      <c r="E97" s="42"/>
      <c r="F97" s="29" t="str">
        <f>IF(E20="","",E20)</f>
        <v>Vyplň údaj</v>
      </c>
      <c r="G97" s="42"/>
      <c r="H97" s="42"/>
      <c r="I97" s="34" t="s">
        <v>34</v>
      </c>
      <c r="J97" s="38" t="str">
        <f>E26</f>
        <v>Toman Martin</v>
      </c>
      <c r="K97" s="42"/>
      <c r="L97" s="147"/>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47"/>
      <c r="S98" s="40"/>
      <c r="T98" s="40"/>
      <c r="U98" s="40"/>
      <c r="V98" s="40"/>
      <c r="W98" s="40"/>
      <c r="X98" s="40"/>
      <c r="Y98" s="40"/>
      <c r="Z98" s="40"/>
      <c r="AA98" s="40"/>
      <c r="AB98" s="40"/>
      <c r="AC98" s="40"/>
      <c r="AD98" s="40"/>
      <c r="AE98" s="40"/>
    </row>
    <row r="99" s="11" customFormat="1" ht="29.28" customHeight="1">
      <c r="A99" s="188"/>
      <c r="B99" s="189"/>
      <c r="C99" s="190" t="s">
        <v>281</v>
      </c>
      <c r="D99" s="191" t="s">
        <v>57</v>
      </c>
      <c r="E99" s="191" t="s">
        <v>53</v>
      </c>
      <c r="F99" s="191" t="s">
        <v>54</v>
      </c>
      <c r="G99" s="191" t="s">
        <v>282</v>
      </c>
      <c r="H99" s="191" t="s">
        <v>283</v>
      </c>
      <c r="I99" s="191" t="s">
        <v>284</v>
      </c>
      <c r="J99" s="191" t="s">
        <v>271</v>
      </c>
      <c r="K99" s="192" t="s">
        <v>285</v>
      </c>
      <c r="L99" s="193"/>
      <c r="M99" s="94" t="s">
        <v>21</v>
      </c>
      <c r="N99" s="95" t="s">
        <v>42</v>
      </c>
      <c r="O99" s="95" t="s">
        <v>286</v>
      </c>
      <c r="P99" s="95" t="s">
        <v>287</v>
      </c>
      <c r="Q99" s="95" t="s">
        <v>288</v>
      </c>
      <c r="R99" s="95" t="s">
        <v>289</v>
      </c>
      <c r="S99" s="95" t="s">
        <v>290</v>
      </c>
      <c r="T99" s="96" t="s">
        <v>291</v>
      </c>
      <c r="U99" s="188"/>
      <c r="V99" s="188"/>
      <c r="W99" s="188"/>
      <c r="X99" s="188"/>
      <c r="Y99" s="188"/>
      <c r="Z99" s="188"/>
      <c r="AA99" s="188"/>
      <c r="AB99" s="188"/>
      <c r="AC99" s="188"/>
      <c r="AD99" s="188"/>
      <c r="AE99" s="188"/>
    </row>
    <row r="100" s="2" customFormat="1" ht="22.8" customHeight="1">
      <c r="A100" s="40"/>
      <c r="B100" s="41"/>
      <c r="C100" s="101" t="s">
        <v>292</v>
      </c>
      <c r="D100" s="42"/>
      <c r="E100" s="42"/>
      <c r="F100" s="42"/>
      <c r="G100" s="42"/>
      <c r="H100" s="42"/>
      <c r="I100" s="42"/>
      <c r="J100" s="194">
        <f>BK100</f>
        <v>0</v>
      </c>
      <c r="K100" s="42"/>
      <c r="L100" s="46"/>
      <c r="M100" s="97"/>
      <c r="N100" s="195"/>
      <c r="O100" s="98"/>
      <c r="P100" s="196">
        <f>P101+P106+P112+P115+P117+P133+P145+P159+P164+P167+P168+P172+P190+P194+P221</f>
        <v>0</v>
      </c>
      <c r="Q100" s="98"/>
      <c r="R100" s="196">
        <f>R101+R106+R112+R115+R117+R133+R145+R159+R164+R167+R168+R172+R190+R194+R221</f>
        <v>0</v>
      </c>
      <c r="S100" s="98"/>
      <c r="T100" s="197">
        <f>T101+T106+T112+T115+T117+T133+T145+T159+T164+T167+T168+T172+T190+T194+T221</f>
        <v>0</v>
      </c>
      <c r="U100" s="40"/>
      <c r="V100" s="40"/>
      <c r="W100" s="40"/>
      <c r="X100" s="40"/>
      <c r="Y100" s="40"/>
      <c r="Z100" s="40"/>
      <c r="AA100" s="40"/>
      <c r="AB100" s="40"/>
      <c r="AC100" s="40"/>
      <c r="AD100" s="40"/>
      <c r="AE100" s="40"/>
      <c r="AT100" s="19" t="s">
        <v>71</v>
      </c>
      <c r="AU100" s="19" t="s">
        <v>272</v>
      </c>
      <c r="BK100" s="198">
        <f>BK101+BK106+BK112+BK115+BK117+BK133+BK145+BK159+BK164+BK167+BK168+BK172+BK190+BK194+BK221</f>
        <v>0</v>
      </c>
    </row>
    <row r="101" s="12" customFormat="1" ht="25.92" customHeight="1">
      <c r="A101" s="12"/>
      <c r="B101" s="199"/>
      <c r="C101" s="200"/>
      <c r="D101" s="201" t="s">
        <v>71</v>
      </c>
      <c r="E101" s="202" t="s">
        <v>3519</v>
      </c>
      <c r="F101" s="202" t="s">
        <v>3520</v>
      </c>
      <c r="G101" s="200"/>
      <c r="H101" s="200"/>
      <c r="I101" s="203"/>
      <c r="J101" s="204">
        <f>BK101</f>
        <v>0</v>
      </c>
      <c r="K101" s="200"/>
      <c r="L101" s="205"/>
      <c r="M101" s="206"/>
      <c r="N101" s="207"/>
      <c r="O101" s="207"/>
      <c r="P101" s="208">
        <f>SUM(P102:P105)</f>
        <v>0</v>
      </c>
      <c r="Q101" s="207"/>
      <c r="R101" s="208">
        <f>SUM(R102:R105)</f>
        <v>0</v>
      </c>
      <c r="S101" s="207"/>
      <c r="T101" s="209">
        <f>SUM(T102:T105)</f>
        <v>0</v>
      </c>
      <c r="U101" s="12"/>
      <c r="V101" s="12"/>
      <c r="W101" s="12"/>
      <c r="X101" s="12"/>
      <c r="Y101" s="12"/>
      <c r="Z101" s="12"/>
      <c r="AA101" s="12"/>
      <c r="AB101" s="12"/>
      <c r="AC101" s="12"/>
      <c r="AD101" s="12"/>
      <c r="AE101" s="12"/>
      <c r="AR101" s="210" t="s">
        <v>79</v>
      </c>
      <c r="AT101" s="211" t="s">
        <v>71</v>
      </c>
      <c r="AU101" s="211" t="s">
        <v>72</v>
      </c>
      <c r="AY101" s="210" t="s">
        <v>295</v>
      </c>
      <c r="BK101" s="212">
        <f>SUM(BK102:BK105)</f>
        <v>0</v>
      </c>
    </row>
    <row r="102" s="2" customFormat="1" ht="16.5" customHeight="1">
      <c r="A102" s="40"/>
      <c r="B102" s="41"/>
      <c r="C102" s="215" t="s">
        <v>79</v>
      </c>
      <c r="D102" s="215" t="s">
        <v>298</v>
      </c>
      <c r="E102" s="216" t="s">
        <v>3521</v>
      </c>
      <c r="F102" s="217" t="s">
        <v>3522</v>
      </c>
      <c r="G102" s="218" t="s">
        <v>3523</v>
      </c>
      <c r="H102" s="219">
        <v>2231</v>
      </c>
      <c r="I102" s="220"/>
      <c r="J102" s="221">
        <f>ROUND(I102*H102,2)</f>
        <v>0</v>
      </c>
      <c r="K102" s="217" t="s">
        <v>523</v>
      </c>
      <c r="L102" s="46"/>
      <c r="M102" s="222" t="s">
        <v>21</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303</v>
      </c>
      <c r="AT102" s="226" t="s">
        <v>298</v>
      </c>
      <c r="AU102" s="226" t="s">
        <v>79</v>
      </c>
      <c r="AY102" s="19" t="s">
        <v>295</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303</v>
      </c>
      <c r="BM102" s="226" t="s">
        <v>81</v>
      </c>
    </row>
    <row r="103" s="2" customFormat="1" ht="16.5" customHeight="1">
      <c r="A103" s="40"/>
      <c r="B103" s="41"/>
      <c r="C103" s="215" t="s">
        <v>81</v>
      </c>
      <c r="D103" s="215" t="s">
        <v>298</v>
      </c>
      <c r="E103" s="216" t="s">
        <v>3524</v>
      </c>
      <c r="F103" s="217" t="s">
        <v>3525</v>
      </c>
      <c r="G103" s="218" t="s">
        <v>3526</v>
      </c>
      <c r="H103" s="219">
        <v>1760</v>
      </c>
      <c r="I103" s="220"/>
      <c r="J103" s="221">
        <f>ROUND(I103*H103,2)</f>
        <v>0</v>
      </c>
      <c r="K103" s="217" t="s">
        <v>523</v>
      </c>
      <c r="L103" s="46"/>
      <c r="M103" s="222" t="s">
        <v>21</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303</v>
      </c>
      <c r="AT103" s="226" t="s">
        <v>298</v>
      </c>
      <c r="AU103" s="226" t="s">
        <v>79</v>
      </c>
      <c r="AY103" s="19" t="s">
        <v>295</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303</v>
      </c>
      <c r="BM103" s="226" t="s">
        <v>303</v>
      </c>
    </row>
    <row r="104" s="2" customFormat="1" ht="24.15" customHeight="1">
      <c r="A104" s="40"/>
      <c r="B104" s="41"/>
      <c r="C104" s="215" t="s">
        <v>92</v>
      </c>
      <c r="D104" s="215" t="s">
        <v>298</v>
      </c>
      <c r="E104" s="216" t="s">
        <v>3527</v>
      </c>
      <c r="F104" s="217" t="s">
        <v>3528</v>
      </c>
      <c r="G104" s="218" t="s">
        <v>3526</v>
      </c>
      <c r="H104" s="219">
        <v>96</v>
      </c>
      <c r="I104" s="220"/>
      <c r="J104" s="221">
        <f>ROUND(I104*H104,2)</f>
        <v>0</v>
      </c>
      <c r="K104" s="217" t="s">
        <v>523</v>
      </c>
      <c r="L104" s="46"/>
      <c r="M104" s="222" t="s">
        <v>21</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303</v>
      </c>
      <c r="AT104" s="226" t="s">
        <v>298</v>
      </c>
      <c r="AU104" s="226" t="s">
        <v>79</v>
      </c>
      <c r="AY104" s="19" t="s">
        <v>295</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303</v>
      </c>
      <c r="BM104" s="226" t="s">
        <v>338</v>
      </c>
    </row>
    <row r="105" s="2" customFormat="1" ht="16.5" customHeight="1">
      <c r="A105" s="40"/>
      <c r="B105" s="41"/>
      <c r="C105" s="215" t="s">
        <v>303</v>
      </c>
      <c r="D105" s="215" t="s">
        <v>298</v>
      </c>
      <c r="E105" s="216" t="s">
        <v>3529</v>
      </c>
      <c r="F105" s="217" t="s">
        <v>3530</v>
      </c>
      <c r="G105" s="218" t="s">
        <v>3526</v>
      </c>
      <c r="H105" s="219">
        <v>2846</v>
      </c>
      <c r="I105" s="220"/>
      <c r="J105" s="221">
        <f>ROUND(I105*H105,2)</f>
        <v>0</v>
      </c>
      <c r="K105" s="217" t="s">
        <v>523</v>
      </c>
      <c r="L105" s="46"/>
      <c r="M105" s="222" t="s">
        <v>21</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303</v>
      </c>
      <c r="AT105" s="226" t="s">
        <v>298</v>
      </c>
      <c r="AU105" s="226" t="s">
        <v>79</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303</v>
      </c>
      <c r="BM105" s="226" t="s">
        <v>351</v>
      </c>
    </row>
    <row r="106" s="12" customFormat="1" ht="25.92" customHeight="1">
      <c r="A106" s="12"/>
      <c r="B106" s="199"/>
      <c r="C106" s="200"/>
      <c r="D106" s="201" t="s">
        <v>71</v>
      </c>
      <c r="E106" s="202" t="s">
        <v>3531</v>
      </c>
      <c r="F106" s="202" t="s">
        <v>3532</v>
      </c>
      <c r="G106" s="200"/>
      <c r="H106" s="200"/>
      <c r="I106" s="203"/>
      <c r="J106" s="204">
        <f>BK106</f>
        <v>0</v>
      </c>
      <c r="K106" s="200"/>
      <c r="L106" s="205"/>
      <c r="M106" s="206"/>
      <c r="N106" s="207"/>
      <c r="O106" s="207"/>
      <c r="P106" s="208">
        <f>SUM(P107:P111)</f>
        <v>0</v>
      </c>
      <c r="Q106" s="207"/>
      <c r="R106" s="208">
        <f>SUM(R107:R111)</f>
        <v>0</v>
      </c>
      <c r="S106" s="207"/>
      <c r="T106" s="209">
        <f>SUM(T107:T111)</f>
        <v>0</v>
      </c>
      <c r="U106" s="12"/>
      <c r="V106" s="12"/>
      <c r="W106" s="12"/>
      <c r="X106" s="12"/>
      <c r="Y106" s="12"/>
      <c r="Z106" s="12"/>
      <c r="AA106" s="12"/>
      <c r="AB106" s="12"/>
      <c r="AC106" s="12"/>
      <c r="AD106" s="12"/>
      <c r="AE106" s="12"/>
      <c r="AR106" s="210" t="s">
        <v>79</v>
      </c>
      <c r="AT106" s="211" t="s">
        <v>71</v>
      </c>
      <c r="AU106" s="211" t="s">
        <v>72</v>
      </c>
      <c r="AY106" s="210" t="s">
        <v>295</v>
      </c>
      <c r="BK106" s="212">
        <f>SUM(BK107:BK111)</f>
        <v>0</v>
      </c>
    </row>
    <row r="107" s="2" customFormat="1" ht="24.15" customHeight="1">
      <c r="A107" s="40"/>
      <c r="B107" s="41"/>
      <c r="C107" s="215" t="s">
        <v>332</v>
      </c>
      <c r="D107" s="215" t="s">
        <v>298</v>
      </c>
      <c r="E107" s="216" t="s">
        <v>3533</v>
      </c>
      <c r="F107" s="217" t="s">
        <v>3534</v>
      </c>
      <c r="G107" s="218" t="s">
        <v>328</v>
      </c>
      <c r="H107" s="219">
        <v>40</v>
      </c>
      <c r="I107" s="220"/>
      <c r="J107" s="221">
        <f>ROUND(I107*H107,2)</f>
        <v>0</v>
      </c>
      <c r="K107" s="217" t="s">
        <v>523</v>
      </c>
      <c r="L107" s="46"/>
      <c r="M107" s="222" t="s">
        <v>21</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303</v>
      </c>
      <c r="AT107" s="226" t="s">
        <v>298</v>
      </c>
      <c r="AU107" s="226" t="s">
        <v>79</v>
      </c>
      <c r="AY107" s="19" t="s">
        <v>295</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303</v>
      </c>
      <c r="BM107" s="226" t="s">
        <v>361</v>
      </c>
    </row>
    <row r="108" s="2" customFormat="1" ht="24.15" customHeight="1">
      <c r="A108" s="40"/>
      <c r="B108" s="41"/>
      <c r="C108" s="215" t="s">
        <v>338</v>
      </c>
      <c r="D108" s="215" t="s">
        <v>298</v>
      </c>
      <c r="E108" s="216" t="s">
        <v>3535</v>
      </c>
      <c r="F108" s="217" t="s">
        <v>3536</v>
      </c>
      <c r="G108" s="218" t="s">
        <v>328</v>
      </c>
      <c r="H108" s="219">
        <v>40</v>
      </c>
      <c r="I108" s="220"/>
      <c r="J108" s="221">
        <f>ROUND(I108*H108,2)</f>
        <v>0</v>
      </c>
      <c r="K108" s="217" t="s">
        <v>523</v>
      </c>
      <c r="L108" s="46"/>
      <c r="M108" s="222" t="s">
        <v>21</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303</v>
      </c>
      <c r="AT108" s="226" t="s">
        <v>298</v>
      </c>
      <c r="AU108" s="226" t="s">
        <v>79</v>
      </c>
      <c r="AY108" s="19" t="s">
        <v>295</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303</v>
      </c>
      <c r="BM108" s="226" t="s">
        <v>382</v>
      </c>
    </row>
    <row r="109" s="2" customFormat="1" ht="16.5" customHeight="1">
      <c r="A109" s="40"/>
      <c r="B109" s="41"/>
      <c r="C109" s="215" t="s">
        <v>345</v>
      </c>
      <c r="D109" s="215" t="s">
        <v>298</v>
      </c>
      <c r="E109" s="216" t="s">
        <v>3537</v>
      </c>
      <c r="F109" s="217" t="s">
        <v>3538</v>
      </c>
      <c r="G109" s="218" t="s">
        <v>3526</v>
      </c>
      <c r="H109" s="219">
        <v>80</v>
      </c>
      <c r="I109" s="220"/>
      <c r="J109" s="221">
        <f>ROUND(I109*H109,2)</f>
        <v>0</v>
      </c>
      <c r="K109" s="217" t="s">
        <v>523</v>
      </c>
      <c r="L109" s="46"/>
      <c r="M109" s="222" t="s">
        <v>21</v>
      </c>
      <c r="N109" s="223" t="s">
        <v>43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303</v>
      </c>
      <c r="AT109" s="226" t="s">
        <v>298</v>
      </c>
      <c r="AU109" s="226" t="s">
        <v>79</v>
      </c>
      <c r="AY109" s="19" t="s">
        <v>295</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303</v>
      </c>
      <c r="BM109" s="226" t="s">
        <v>481</v>
      </c>
    </row>
    <row r="110" s="2" customFormat="1" ht="16.5" customHeight="1">
      <c r="A110" s="40"/>
      <c r="B110" s="41"/>
      <c r="C110" s="215" t="s">
        <v>351</v>
      </c>
      <c r="D110" s="215" t="s">
        <v>298</v>
      </c>
      <c r="E110" s="216" t="s">
        <v>3539</v>
      </c>
      <c r="F110" s="217" t="s">
        <v>3540</v>
      </c>
      <c r="G110" s="218" t="s">
        <v>3526</v>
      </c>
      <c r="H110" s="219">
        <v>1420</v>
      </c>
      <c r="I110" s="220"/>
      <c r="J110" s="221">
        <f>ROUND(I110*H110,2)</f>
        <v>0</v>
      </c>
      <c r="K110" s="217" t="s">
        <v>523</v>
      </c>
      <c r="L110" s="46"/>
      <c r="M110" s="222" t="s">
        <v>21</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303</v>
      </c>
      <c r="AT110" s="226" t="s">
        <v>298</v>
      </c>
      <c r="AU110" s="226" t="s">
        <v>79</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303</v>
      </c>
      <c r="BM110" s="226" t="s">
        <v>373</v>
      </c>
    </row>
    <row r="111" s="2" customFormat="1" ht="16.5" customHeight="1">
      <c r="A111" s="40"/>
      <c r="B111" s="41"/>
      <c r="C111" s="215" t="s">
        <v>296</v>
      </c>
      <c r="D111" s="215" t="s">
        <v>298</v>
      </c>
      <c r="E111" s="216" t="s">
        <v>3541</v>
      </c>
      <c r="F111" s="217" t="s">
        <v>3542</v>
      </c>
      <c r="G111" s="218" t="s">
        <v>3526</v>
      </c>
      <c r="H111" s="219">
        <v>2560</v>
      </c>
      <c r="I111" s="220"/>
      <c r="J111" s="221">
        <f>ROUND(I111*H111,2)</f>
        <v>0</v>
      </c>
      <c r="K111" s="217" t="s">
        <v>523</v>
      </c>
      <c r="L111" s="46"/>
      <c r="M111" s="222" t="s">
        <v>21</v>
      </c>
      <c r="N111" s="223" t="s">
        <v>43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303</v>
      </c>
      <c r="AT111" s="226" t="s">
        <v>298</v>
      </c>
      <c r="AU111" s="226" t="s">
        <v>79</v>
      </c>
      <c r="AY111" s="19" t="s">
        <v>295</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303</v>
      </c>
      <c r="BM111" s="226" t="s">
        <v>500</v>
      </c>
    </row>
    <row r="112" s="12" customFormat="1" ht="25.92" customHeight="1">
      <c r="A112" s="12"/>
      <c r="B112" s="199"/>
      <c r="C112" s="200"/>
      <c r="D112" s="201" t="s">
        <v>71</v>
      </c>
      <c r="E112" s="202" t="s">
        <v>3543</v>
      </c>
      <c r="F112" s="202" t="s">
        <v>3544</v>
      </c>
      <c r="G112" s="200"/>
      <c r="H112" s="200"/>
      <c r="I112" s="203"/>
      <c r="J112" s="204">
        <f>BK112</f>
        <v>0</v>
      </c>
      <c r="K112" s="200"/>
      <c r="L112" s="205"/>
      <c r="M112" s="206"/>
      <c r="N112" s="207"/>
      <c r="O112" s="207"/>
      <c r="P112" s="208">
        <f>SUM(P113:P114)</f>
        <v>0</v>
      </c>
      <c r="Q112" s="207"/>
      <c r="R112" s="208">
        <f>SUM(R113:R114)</f>
        <v>0</v>
      </c>
      <c r="S112" s="207"/>
      <c r="T112" s="209">
        <f>SUM(T113:T114)</f>
        <v>0</v>
      </c>
      <c r="U112" s="12"/>
      <c r="V112" s="12"/>
      <c r="W112" s="12"/>
      <c r="X112" s="12"/>
      <c r="Y112" s="12"/>
      <c r="Z112" s="12"/>
      <c r="AA112" s="12"/>
      <c r="AB112" s="12"/>
      <c r="AC112" s="12"/>
      <c r="AD112" s="12"/>
      <c r="AE112" s="12"/>
      <c r="AR112" s="210" t="s">
        <v>79</v>
      </c>
      <c r="AT112" s="211" t="s">
        <v>71</v>
      </c>
      <c r="AU112" s="211" t="s">
        <v>72</v>
      </c>
      <c r="AY112" s="210" t="s">
        <v>295</v>
      </c>
      <c r="BK112" s="212">
        <f>SUM(BK113:BK114)</f>
        <v>0</v>
      </c>
    </row>
    <row r="113" s="2" customFormat="1" ht="16.5" customHeight="1">
      <c r="A113" s="40"/>
      <c r="B113" s="41"/>
      <c r="C113" s="215" t="s">
        <v>361</v>
      </c>
      <c r="D113" s="215" t="s">
        <v>298</v>
      </c>
      <c r="E113" s="216" t="s">
        <v>3545</v>
      </c>
      <c r="F113" s="217" t="s">
        <v>3546</v>
      </c>
      <c r="G113" s="218" t="s">
        <v>947</v>
      </c>
      <c r="H113" s="219">
        <v>1800</v>
      </c>
      <c r="I113" s="220"/>
      <c r="J113" s="221">
        <f>ROUND(I113*H113,2)</f>
        <v>0</v>
      </c>
      <c r="K113" s="217" t="s">
        <v>523</v>
      </c>
      <c r="L113" s="46"/>
      <c r="M113" s="222" t="s">
        <v>21</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303</v>
      </c>
      <c r="AT113" s="226" t="s">
        <v>298</v>
      </c>
      <c r="AU113" s="226" t="s">
        <v>79</v>
      </c>
      <c r="AY113" s="19" t="s">
        <v>295</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303</v>
      </c>
      <c r="BM113" s="226" t="s">
        <v>511</v>
      </c>
    </row>
    <row r="114" s="2" customFormat="1">
      <c r="A114" s="40"/>
      <c r="B114" s="41"/>
      <c r="C114" s="42"/>
      <c r="D114" s="235" t="s">
        <v>727</v>
      </c>
      <c r="E114" s="42"/>
      <c r="F114" s="281" t="s">
        <v>3547</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727</v>
      </c>
      <c r="AU114" s="19" t="s">
        <v>79</v>
      </c>
    </row>
    <row r="115" s="12" customFormat="1" ht="25.92" customHeight="1">
      <c r="A115" s="12"/>
      <c r="B115" s="199"/>
      <c r="C115" s="200"/>
      <c r="D115" s="201" t="s">
        <v>71</v>
      </c>
      <c r="E115" s="202" t="s">
        <v>3548</v>
      </c>
      <c r="F115" s="202" t="s">
        <v>3549</v>
      </c>
      <c r="G115" s="200"/>
      <c r="H115" s="200"/>
      <c r="I115" s="203"/>
      <c r="J115" s="204">
        <f>BK115</f>
        <v>0</v>
      </c>
      <c r="K115" s="200"/>
      <c r="L115" s="205"/>
      <c r="M115" s="206"/>
      <c r="N115" s="207"/>
      <c r="O115" s="207"/>
      <c r="P115" s="208">
        <f>P116</f>
        <v>0</v>
      </c>
      <c r="Q115" s="207"/>
      <c r="R115" s="208">
        <f>R116</f>
        <v>0</v>
      </c>
      <c r="S115" s="207"/>
      <c r="T115" s="209">
        <f>T116</f>
        <v>0</v>
      </c>
      <c r="U115" s="12"/>
      <c r="V115" s="12"/>
      <c r="W115" s="12"/>
      <c r="X115" s="12"/>
      <c r="Y115" s="12"/>
      <c r="Z115" s="12"/>
      <c r="AA115" s="12"/>
      <c r="AB115" s="12"/>
      <c r="AC115" s="12"/>
      <c r="AD115" s="12"/>
      <c r="AE115" s="12"/>
      <c r="AR115" s="210" t="s">
        <v>79</v>
      </c>
      <c r="AT115" s="211" t="s">
        <v>71</v>
      </c>
      <c r="AU115" s="211" t="s">
        <v>72</v>
      </c>
      <c r="AY115" s="210" t="s">
        <v>295</v>
      </c>
      <c r="BK115" s="212">
        <f>BK116</f>
        <v>0</v>
      </c>
    </row>
    <row r="116" s="2" customFormat="1" ht="16.5" customHeight="1">
      <c r="A116" s="40"/>
      <c r="B116" s="41"/>
      <c r="C116" s="215" t="s">
        <v>370</v>
      </c>
      <c r="D116" s="215" t="s">
        <v>298</v>
      </c>
      <c r="E116" s="216" t="s">
        <v>3550</v>
      </c>
      <c r="F116" s="217" t="s">
        <v>3551</v>
      </c>
      <c r="G116" s="218" t="s">
        <v>328</v>
      </c>
      <c r="H116" s="219">
        <v>50</v>
      </c>
      <c r="I116" s="220"/>
      <c r="J116" s="221">
        <f>ROUND(I116*H116,2)</f>
        <v>0</v>
      </c>
      <c r="K116" s="217" t="s">
        <v>523</v>
      </c>
      <c r="L116" s="46"/>
      <c r="M116" s="222" t="s">
        <v>21</v>
      </c>
      <c r="N116" s="223"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303</v>
      </c>
      <c r="AT116" s="226" t="s">
        <v>298</v>
      </c>
      <c r="AU116" s="226" t="s">
        <v>79</v>
      </c>
      <c r="AY116" s="19" t="s">
        <v>295</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303</v>
      </c>
      <c r="BM116" s="226" t="s">
        <v>520</v>
      </c>
    </row>
    <row r="117" s="12" customFormat="1" ht="25.92" customHeight="1">
      <c r="A117" s="12"/>
      <c r="B117" s="199"/>
      <c r="C117" s="200"/>
      <c r="D117" s="201" t="s">
        <v>71</v>
      </c>
      <c r="E117" s="202" t="s">
        <v>3552</v>
      </c>
      <c r="F117" s="202" t="s">
        <v>3553</v>
      </c>
      <c r="G117" s="200"/>
      <c r="H117" s="200"/>
      <c r="I117" s="203"/>
      <c r="J117" s="204">
        <f>BK117</f>
        <v>0</v>
      </c>
      <c r="K117" s="200"/>
      <c r="L117" s="205"/>
      <c r="M117" s="206"/>
      <c r="N117" s="207"/>
      <c r="O117" s="207"/>
      <c r="P117" s="208">
        <f>SUM(P118:P132)</f>
        <v>0</v>
      </c>
      <c r="Q117" s="207"/>
      <c r="R117" s="208">
        <f>SUM(R118:R132)</f>
        <v>0</v>
      </c>
      <c r="S117" s="207"/>
      <c r="T117" s="209">
        <f>SUM(T118:T132)</f>
        <v>0</v>
      </c>
      <c r="U117" s="12"/>
      <c r="V117" s="12"/>
      <c r="W117" s="12"/>
      <c r="X117" s="12"/>
      <c r="Y117" s="12"/>
      <c r="Z117" s="12"/>
      <c r="AA117" s="12"/>
      <c r="AB117" s="12"/>
      <c r="AC117" s="12"/>
      <c r="AD117" s="12"/>
      <c r="AE117" s="12"/>
      <c r="AR117" s="210" t="s">
        <v>79</v>
      </c>
      <c r="AT117" s="211" t="s">
        <v>71</v>
      </c>
      <c r="AU117" s="211" t="s">
        <v>72</v>
      </c>
      <c r="AY117" s="210" t="s">
        <v>295</v>
      </c>
      <c r="BK117" s="212">
        <f>SUM(BK118:BK132)</f>
        <v>0</v>
      </c>
    </row>
    <row r="118" s="2" customFormat="1" ht="16.5" customHeight="1">
      <c r="A118" s="40"/>
      <c r="B118" s="41"/>
      <c r="C118" s="215" t="s">
        <v>382</v>
      </c>
      <c r="D118" s="215" t="s">
        <v>298</v>
      </c>
      <c r="E118" s="216" t="s">
        <v>3554</v>
      </c>
      <c r="F118" s="217" t="s">
        <v>3555</v>
      </c>
      <c r="G118" s="218" t="s">
        <v>3526</v>
      </c>
      <c r="H118" s="219">
        <v>91</v>
      </c>
      <c r="I118" s="220"/>
      <c r="J118" s="221">
        <f>ROUND(I118*H118,2)</f>
        <v>0</v>
      </c>
      <c r="K118" s="217" t="s">
        <v>523</v>
      </c>
      <c r="L118" s="46"/>
      <c r="M118" s="222" t="s">
        <v>21</v>
      </c>
      <c r="N118" s="223"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303</v>
      </c>
      <c r="AT118" s="226" t="s">
        <v>298</v>
      </c>
      <c r="AU118" s="226" t="s">
        <v>79</v>
      </c>
      <c r="AY118" s="19" t="s">
        <v>295</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303</v>
      </c>
      <c r="BM118" s="226" t="s">
        <v>532</v>
      </c>
    </row>
    <row r="119" s="2" customFormat="1" ht="16.5" customHeight="1">
      <c r="A119" s="40"/>
      <c r="B119" s="41"/>
      <c r="C119" s="215" t="s">
        <v>393</v>
      </c>
      <c r="D119" s="215" t="s">
        <v>298</v>
      </c>
      <c r="E119" s="216" t="s">
        <v>3556</v>
      </c>
      <c r="F119" s="217" t="s">
        <v>3557</v>
      </c>
      <c r="G119" s="218" t="s">
        <v>3526</v>
      </c>
      <c r="H119" s="219">
        <v>592</v>
      </c>
      <c r="I119" s="220"/>
      <c r="J119" s="221">
        <f>ROUND(I119*H119,2)</f>
        <v>0</v>
      </c>
      <c r="K119" s="217" t="s">
        <v>523</v>
      </c>
      <c r="L119" s="46"/>
      <c r="M119" s="222" t="s">
        <v>21</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303</v>
      </c>
      <c r="AT119" s="226" t="s">
        <v>298</v>
      </c>
      <c r="AU119" s="226" t="s">
        <v>79</v>
      </c>
      <c r="AY119" s="19" t="s">
        <v>295</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303</v>
      </c>
      <c r="BM119" s="226" t="s">
        <v>545</v>
      </c>
    </row>
    <row r="120" s="2" customFormat="1" ht="21.75" customHeight="1">
      <c r="A120" s="40"/>
      <c r="B120" s="41"/>
      <c r="C120" s="215" t="s">
        <v>481</v>
      </c>
      <c r="D120" s="215" t="s">
        <v>298</v>
      </c>
      <c r="E120" s="216" t="s">
        <v>3558</v>
      </c>
      <c r="F120" s="217" t="s">
        <v>3559</v>
      </c>
      <c r="G120" s="218" t="s">
        <v>3526</v>
      </c>
      <c r="H120" s="219">
        <v>284</v>
      </c>
      <c r="I120" s="220"/>
      <c r="J120" s="221">
        <f>ROUND(I120*H120,2)</f>
        <v>0</v>
      </c>
      <c r="K120" s="217" t="s">
        <v>523</v>
      </c>
      <c r="L120" s="46"/>
      <c r="M120" s="222" t="s">
        <v>21</v>
      </c>
      <c r="N120" s="223" t="s">
        <v>43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303</v>
      </c>
      <c r="AT120" s="226" t="s">
        <v>298</v>
      </c>
      <c r="AU120" s="226" t="s">
        <v>79</v>
      </c>
      <c r="AY120" s="19" t="s">
        <v>295</v>
      </c>
      <c r="BE120" s="227">
        <f>IF(N120="základní",J120,0)</f>
        <v>0</v>
      </c>
      <c r="BF120" s="227">
        <f>IF(N120="snížená",J120,0)</f>
        <v>0</v>
      </c>
      <c r="BG120" s="227">
        <f>IF(N120="zákl. přenesená",J120,0)</f>
        <v>0</v>
      </c>
      <c r="BH120" s="227">
        <f>IF(N120="sníž. přenesená",J120,0)</f>
        <v>0</v>
      </c>
      <c r="BI120" s="227">
        <f>IF(N120="nulová",J120,0)</f>
        <v>0</v>
      </c>
      <c r="BJ120" s="19" t="s">
        <v>79</v>
      </c>
      <c r="BK120" s="227">
        <f>ROUND(I120*H120,2)</f>
        <v>0</v>
      </c>
      <c r="BL120" s="19" t="s">
        <v>303</v>
      </c>
      <c r="BM120" s="226" t="s">
        <v>743</v>
      </c>
    </row>
    <row r="121" s="2" customFormat="1">
      <c r="A121" s="40"/>
      <c r="B121" s="41"/>
      <c r="C121" s="42"/>
      <c r="D121" s="235" t="s">
        <v>727</v>
      </c>
      <c r="E121" s="42"/>
      <c r="F121" s="281" t="s">
        <v>3560</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727</v>
      </c>
      <c r="AU121" s="19" t="s">
        <v>79</v>
      </c>
    </row>
    <row r="122" s="2" customFormat="1" ht="16.5" customHeight="1">
      <c r="A122" s="40"/>
      <c r="B122" s="41"/>
      <c r="C122" s="215" t="s">
        <v>8</v>
      </c>
      <c r="D122" s="215" t="s">
        <v>298</v>
      </c>
      <c r="E122" s="216" t="s">
        <v>3561</v>
      </c>
      <c r="F122" s="217" t="s">
        <v>3562</v>
      </c>
      <c r="G122" s="218" t="s">
        <v>3526</v>
      </c>
      <c r="H122" s="219">
        <v>36</v>
      </c>
      <c r="I122" s="220"/>
      <c r="J122" s="221">
        <f>ROUND(I122*H122,2)</f>
        <v>0</v>
      </c>
      <c r="K122" s="217" t="s">
        <v>523</v>
      </c>
      <c r="L122" s="46"/>
      <c r="M122" s="222" t="s">
        <v>21</v>
      </c>
      <c r="N122" s="223"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303</v>
      </c>
      <c r="AT122" s="226" t="s">
        <v>298</v>
      </c>
      <c r="AU122" s="226" t="s">
        <v>79</v>
      </c>
      <c r="AY122" s="19" t="s">
        <v>295</v>
      </c>
      <c r="BE122" s="227">
        <f>IF(N122="základní",J122,0)</f>
        <v>0</v>
      </c>
      <c r="BF122" s="227">
        <f>IF(N122="snížená",J122,0)</f>
        <v>0</v>
      </c>
      <c r="BG122" s="227">
        <f>IF(N122="zákl. přenesená",J122,0)</f>
        <v>0</v>
      </c>
      <c r="BH122" s="227">
        <f>IF(N122="sníž. přenesená",J122,0)</f>
        <v>0</v>
      </c>
      <c r="BI122" s="227">
        <f>IF(N122="nulová",J122,0)</f>
        <v>0</v>
      </c>
      <c r="BJ122" s="19" t="s">
        <v>79</v>
      </c>
      <c r="BK122" s="227">
        <f>ROUND(I122*H122,2)</f>
        <v>0</v>
      </c>
      <c r="BL122" s="19" t="s">
        <v>303</v>
      </c>
      <c r="BM122" s="226" t="s">
        <v>1032</v>
      </c>
    </row>
    <row r="123" s="2" customFormat="1">
      <c r="A123" s="40"/>
      <c r="B123" s="41"/>
      <c r="C123" s="42"/>
      <c r="D123" s="235" t="s">
        <v>727</v>
      </c>
      <c r="E123" s="42"/>
      <c r="F123" s="281" t="s">
        <v>3560</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727</v>
      </c>
      <c r="AU123" s="19" t="s">
        <v>79</v>
      </c>
    </row>
    <row r="124" s="2" customFormat="1" ht="16.5" customHeight="1">
      <c r="A124" s="40"/>
      <c r="B124" s="41"/>
      <c r="C124" s="215" t="s">
        <v>373</v>
      </c>
      <c r="D124" s="215" t="s">
        <v>298</v>
      </c>
      <c r="E124" s="216" t="s">
        <v>3563</v>
      </c>
      <c r="F124" s="217" t="s">
        <v>3564</v>
      </c>
      <c r="G124" s="218" t="s">
        <v>3526</v>
      </c>
      <c r="H124" s="219">
        <v>48</v>
      </c>
      <c r="I124" s="220"/>
      <c r="J124" s="221">
        <f>ROUND(I124*H124,2)</f>
        <v>0</v>
      </c>
      <c r="K124" s="217" t="s">
        <v>523</v>
      </c>
      <c r="L124" s="46"/>
      <c r="M124" s="222" t="s">
        <v>21</v>
      </c>
      <c r="N124" s="223" t="s">
        <v>43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303</v>
      </c>
      <c r="AT124" s="226" t="s">
        <v>298</v>
      </c>
      <c r="AU124" s="226" t="s">
        <v>79</v>
      </c>
      <c r="AY124" s="19" t="s">
        <v>295</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303</v>
      </c>
      <c r="BM124" s="226" t="s">
        <v>997</v>
      </c>
    </row>
    <row r="125" s="2" customFormat="1">
      <c r="A125" s="40"/>
      <c r="B125" s="41"/>
      <c r="C125" s="42"/>
      <c r="D125" s="235" t="s">
        <v>727</v>
      </c>
      <c r="E125" s="42"/>
      <c r="F125" s="281" t="s">
        <v>3560</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727</v>
      </c>
      <c r="AU125" s="19" t="s">
        <v>79</v>
      </c>
    </row>
    <row r="126" s="2" customFormat="1" ht="21.75" customHeight="1">
      <c r="A126" s="40"/>
      <c r="B126" s="41"/>
      <c r="C126" s="215" t="s">
        <v>488</v>
      </c>
      <c r="D126" s="215" t="s">
        <v>298</v>
      </c>
      <c r="E126" s="216" t="s">
        <v>3565</v>
      </c>
      <c r="F126" s="217" t="s">
        <v>3566</v>
      </c>
      <c r="G126" s="218" t="s">
        <v>3526</v>
      </c>
      <c r="H126" s="219">
        <v>468</v>
      </c>
      <c r="I126" s="220"/>
      <c r="J126" s="221">
        <f>ROUND(I126*H126,2)</f>
        <v>0</v>
      </c>
      <c r="K126" s="217" t="s">
        <v>523</v>
      </c>
      <c r="L126" s="46"/>
      <c r="M126" s="222" t="s">
        <v>21</v>
      </c>
      <c r="N126" s="223" t="s">
        <v>43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303</v>
      </c>
      <c r="AT126" s="226" t="s">
        <v>298</v>
      </c>
      <c r="AU126" s="226" t="s">
        <v>79</v>
      </c>
      <c r="AY126" s="19" t="s">
        <v>295</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303</v>
      </c>
      <c r="BM126" s="226" t="s">
        <v>1054</v>
      </c>
    </row>
    <row r="127" s="2" customFormat="1">
      <c r="A127" s="40"/>
      <c r="B127" s="41"/>
      <c r="C127" s="42"/>
      <c r="D127" s="235" t="s">
        <v>727</v>
      </c>
      <c r="E127" s="42"/>
      <c r="F127" s="281" t="s">
        <v>3560</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727</v>
      </c>
      <c r="AU127" s="19" t="s">
        <v>79</v>
      </c>
    </row>
    <row r="128" s="2" customFormat="1" ht="24.15" customHeight="1">
      <c r="A128" s="40"/>
      <c r="B128" s="41"/>
      <c r="C128" s="215" t="s">
        <v>500</v>
      </c>
      <c r="D128" s="215" t="s">
        <v>298</v>
      </c>
      <c r="E128" s="216" t="s">
        <v>3567</v>
      </c>
      <c r="F128" s="217" t="s">
        <v>3568</v>
      </c>
      <c r="G128" s="218" t="s">
        <v>3526</v>
      </c>
      <c r="H128" s="219">
        <v>192</v>
      </c>
      <c r="I128" s="220"/>
      <c r="J128" s="221">
        <f>ROUND(I128*H128,2)</f>
        <v>0</v>
      </c>
      <c r="K128" s="217" t="s">
        <v>523</v>
      </c>
      <c r="L128" s="46"/>
      <c r="M128" s="222" t="s">
        <v>21</v>
      </c>
      <c r="N128" s="223" t="s">
        <v>43</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303</v>
      </c>
      <c r="AT128" s="226" t="s">
        <v>298</v>
      </c>
      <c r="AU128" s="226" t="s">
        <v>79</v>
      </c>
      <c r="AY128" s="19" t="s">
        <v>295</v>
      </c>
      <c r="BE128" s="227">
        <f>IF(N128="základní",J128,0)</f>
        <v>0</v>
      </c>
      <c r="BF128" s="227">
        <f>IF(N128="snížená",J128,0)</f>
        <v>0</v>
      </c>
      <c r="BG128" s="227">
        <f>IF(N128="zákl. přenesená",J128,0)</f>
        <v>0</v>
      </c>
      <c r="BH128" s="227">
        <f>IF(N128="sníž. přenesená",J128,0)</f>
        <v>0</v>
      </c>
      <c r="BI128" s="227">
        <f>IF(N128="nulová",J128,0)</f>
        <v>0</v>
      </c>
      <c r="BJ128" s="19" t="s">
        <v>79</v>
      </c>
      <c r="BK128" s="227">
        <f>ROUND(I128*H128,2)</f>
        <v>0</v>
      </c>
      <c r="BL128" s="19" t="s">
        <v>303</v>
      </c>
      <c r="BM128" s="226" t="s">
        <v>1064</v>
      </c>
    </row>
    <row r="129" s="2" customFormat="1">
      <c r="A129" s="40"/>
      <c r="B129" s="41"/>
      <c r="C129" s="42"/>
      <c r="D129" s="235" t="s">
        <v>727</v>
      </c>
      <c r="E129" s="42"/>
      <c r="F129" s="281" t="s">
        <v>3569</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727</v>
      </c>
      <c r="AU129" s="19" t="s">
        <v>79</v>
      </c>
    </row>
    <row r="130" s="2" customFormat="1" ht="21.75" customHeight="1">
      <c r="A130" s="40"/>
      <c r="B130" s="41"/>
      <c r="C130" s="215" t="s">
        <v>1618</v>
      </c>
      <c r="D130" s="215" t="s">
        <v>298</v>
      </c>
      <c r="E130" s="216" t="s">
        <v>3570</v>
      </c>
      <c r="F130" s="217" t="s">
        <v>3571</v>
      </c>
      <c r="G130" s="218" t="s">
        <v>3526</v>
      </c>
      <c r="H130" s="219">
        <v>305</v>
      </c>
      <c r="I130" s="220"/>
      <c r="J130" s="221">
        <f>ROUND(I130*H130,2)</f>
        <v>0</v>
      </c>
      <c r="K130" s="217" t="s">
        <v>523</v>
      </c>
      <c r="L130" s="46"/>
      <c r="M130" s="222" t="s">
        <v>21</v>
      </c>
      <c r="N130" s="223" t="s">
        <v>43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303</v>
      </c>
      <c r="AT130" s="226" t="s">
        <v>298</v>
      </c>
      <c r="AU130" s="226" t="s">
        <v>79</v>
      </c>
      <c r="AY130" s="19" t="s">
        <v>295</v>
      </c>
      <c r="BE130" s="227">
        <f>IF(N130="základní",J130,0)</f>
        <v>0</v>
      </c>
      <c r="BF130" s="227">
        <f>IF(N130="snížená",J130,0)</f>
        <v>0</v>
      </c>
      <c r="BG130" s="227">
        <f>IF(N130="zákl. přenesená",J130,0)</f>
        <v>0</v>
      </c>
      <c r="BH130" s="227">
        <f>IF(N130="sníž. přenesená",J130,0)</f>
        <v>0</v>
      </c>
      <c r="BI130" s="227">
        <f>IF(N130="nulová",J130,0)</f>
        <v>0</v>
      </c>
      <c r="BJ130" s="19" t="s">
        <v>79</v>
      </c>
      <c r="BK130" s="227">
        <f>ROUND(I130*H130,2)</f>
        <v>0</v>
      </c>
      <c r="BL130" s="19" t="s">
        <v>303</v>
      </c>
      <c r="BM130" s="226" t="s">
        <v>3572</v>
      </c>
    </row>
    <row r="131" s="2" customFormat="1">
      <c r="A131" s="40"/>
      <c r="B131" s="41"/>
      <c r="C131" s="42"/>
      <c r="D131" s="235" t="s">
        <v>727</v>
      </c>
      <c r="E131" s="42"/>
      <c r="F131" s="281" t="s">
        <v>3573</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727</v>
      </c>
      <c r="AU131" s="19" t="s">
        <v>79</v>
      </c>
    </row>
    <row r="132" s="2" customFormat="1" ht="16.5" customHeight="1">
      <c r="A132" s="40"/>
      <c r="B132" s="41"/>
      <c r="C132" s="215" t="s">
        <v>506</v>
      </c>
      <c r="D132" s="215" t="s">
        <v>298</v>
      </c>
      <c r="E132" s="216" t="s">
        <v>3574</v>
      </c>
      <c r="F132" s="217" t="s">
        <v>3575</v>
      </c>
      <c r="G132" s="218" t="s">
        <v>3576</v>
      </c>
      <c r="H132" s="219">
        <v>12</v>
      </c>
      <c r="I132" s="220"/>
      <c r="J132" s="221">
        <f>ROUND(I132*H132,2)</f>
        <v>0</v>
      </c>
      <c r="K132" s="217" t="s">
        <v>523</v>
      </c>
      <c r="L132" s="46"/>
      <c r="M132" s="222" t="s">
        <v>21</v>
      </c>
      <c r="N132" s="223" t="s">
        <v>43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303</v>
      </c>
      <c r="AT132" s="226" t="s">
        <v>298</v>
      </c>
      <c r="AU132" s="226" t="s">
        <v>79</v>
      </c>
      <c r="AY132" s="19" t="s">
        <v>295</v>
      </c>
      <c r="BE132" s="227">
        <f>IF(N132="základní",J132,0)</f>
        <v>0</v>
      </c>
      <c r="BF132" s="227">
        <f>IF(N132="snížená",J132,0)</f>
        <v>0</v>
      </c>
      <c r="BG132" s="227">
        <f>IF(N132="zákl. přenesená",J132,0)</f>
        <v>0</v>
      </c>
      <c r="BH132" s="227">
        <f>IF(N132="sníž. přenesená",J132,0)</f>
        <v>0</v>
      </c>
      <c r="BI132" s="227">
        <f>IF(N132="nulová",J132,0)</f>
        <v>0</v>
      </c>
      <c r="BJ132" s="19" t="s">
        <v>79</v>
      </c>
      <c r="BK132" s="227">
        <f>ROUND(I132*H132,2)</f>
        <v>0</v>
      </c>
      <c r="BL132" s="19" t="s">
        <v>303</v>
      </c>
      <c r="BM132" s="226" t="s">
        <v>1073</v>
      </c>
    </row>
    <row r="133" s="12" customFormat="1" ht="25.92" customHeight="1">
      <c r="A133" s="12"/>
      <c r="B133" s="199"/>
      <c r="C133" s="200"/>
      <c r="D133" s="201" t="s">
        <v>71</v>
      </c>
      <c r="E133" s="202" t="s">
        <v>3577</v>
      </c>
      <c r="F133" s="202" t="s">
        <v>3578</v>
      </c>
      <c r="G133" s="200"/>
      <c r="H133" s="200"/>
      <c r="I133" s="203"/>
      <c r="J133" s="204">
        <f>BK133</f>
        <v>0</v>
      </c>
      <c r="K133" s="200"/>
      <c r="L133" s="205"/>
      <c r="M133" s="206"/>
      <c r="N133" s="207"/>
      <c r="O133" s="207"/>
      <c r="P133" s="208">
        <f>SUM(P134:P144)</f>
        <v>0</v>
      </c>
      <c r="Q133" s="207"/>
      <c r="R133" s="208">
        <f>SUM(R134:R144)</f>
        <v>0</v>
      </c>
      <c r="S133" s="207"/>
      <c r="T133" s="209">
        <f>SUM(T134:T144)</f>
        <v>0</v>
      </c>
      <c r="U133" s="12"/>
      <c r="V133" s="12"/>
      <c r="W133" s="12"/>
      <c r="X133" s="12"/>
      <c r="Y133" s="12"/>
      <c r="Z133" s="12"/>
      <c r="AA133" s="12"/>
      <c r="AB133" s="12"/>
      <c r="AC133" s="12"/>
      <c r="AD133" s="12"/>
      <c r="AE133" s="12"/>
      <c r="AR133" s="210" t="s">
        <v>79</v>
      </c>
      <c r="AT133" s="211" t="s">
        <v>71</v>
      </c>
      <c r="AU133" s="211" t="s">
        <v>72</v>
      </c>
      <c r="AY133" s="210" t="s">
        <v>295</v>
      </c>
      <c r="BK133" s="212">
        <f>SUM(BK134:BK144)</f>
        <v>0</v>
      </c>
    </row>
    <row r="134" s="2" customFormat="1" ht="16.5" customHeight="1">
      <c r="A134" s="40"/>
      <c r="B134" s="41"/>
      <c r="C134" s="215" t="s">
        <v>511</v>
      </c>
      <c r="D134" s="215" t="s">
        <v>298</v>
      </c>
      <c r="E134" s="216" t="s">
        <v>3579</v>
      </c>
      <c r="F134" s="217" t="s">
        <v>3580</v>
      </c>
      <c r="G134" s="218" t="s">
        <v>328</v>
      </c>
      <c r="H134" s="219">
        <v>50</v>
      </c>
      <c r="I134" s="220"/>
      <c r="J134" s="221">
        <f>ROUND(I134*H134,2)</f>
        <v>0</v>
      </c>
      <c r="K134" s="217" t="s">
        <v>523</v>
      </c>
      <c r="L134" s="46"/>
      <c r="M134" s="222" t="s">
        <v>21</v>
      </c>
      <c r="N134" s="223" t="s">
        <v>43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303</v>
      </c>
      <c r="AT134" s="226" t="s">
        <v>298</v>
      </c>
      <c r="AU134" s="226" t="s">
        <v>79</v>
      </c>
      <c r="AY134" s="19" t="s">
        <v>295</v>
      </c>
      <c r="BE134" s="227">
        <f>IF(N134="základní",J134,0)</f>
        <v>0</v>
      </c>
      <c r="BF134" s="227">
        <f>IF(N134="snížená",J134,0)</f>
        <v>0</v>
      </c>
      <c r="BG134" s="227">
        <f>IF(N134="zákl. přenesená",J134,0)</f>
        <v>0</v>
      </c>
      <c r="BH134" s="227">
        <f>IF(N134="sníž. přenesená",J134,0)</f>
        <v>0</v>
      </c>
      <c r="BI134" s="227">
        <f>IF(N134="nulová",J134,0)</f>
        <v>0</v>
      </c>
      <c r="BJ134" s="19" t="s">
        <v>79</v>
      </c>
      <c r="BK134" s="227">
        <f>ROUND(I134*H134,2)</f>
        <v>0</v>
      </c>
      <c r="BL134" s="19" t="s">
        <v>303</v>
      </c>
      <c r="BM134" s="226" t="s">
        <v>1083</v>
      </c>
    </row>
    <row r="135" s="2" customFormat="1" ht="16.5" customHeight="1">
      <c r="A135" s="40"/>
      <c r="B135" s="41"/>
      <c r="C135" s="215" t="s">
        <v>7</v>
      </c>
      <c r="D135" s="215" t="s">
        <v>298</v>
      </c>
      <c r="E135" s="216" t="s">
        <v>3581</v>
      </c>
      <c r="F135" s="217" t="s">
        <v>3582</v>
      </c>
      <c r="G135" s="218" t="s">
        <v>328</v>
      </c>
      <c r="H135" s="219">
        <v>11450</v>
      </c>
      <c r="I135" s="220"/>
      <c r="J135" s="221">
        <f>ROUND(I135*H135,2)</f>
        <v>0</v>
      </c>
      <c r="K135" s="217" t="s">
        <v>523</v>
      </c>
      <c r="L135" s="46"/>
      <c r="M135" s="222" t="s">
        <v>21</v>
      </c>
      <c r="N135" s="223"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303</v>
      </c>
      <c r="AT135" s="226" t="s">
        <v>298</v>
      </c>
      <c r="AU135" s="226" t="s">
        <v>79</v>
      </c>
      <c r="AY135" s="19" t="s">
        <v>295</v>
      </c>
      <c r="BE135" s="227">
        <f>IF(N135="základní",J135,0)</f>
        <v>0</v>
      </c>
      <c r="BF135" s="227">
        <f>IF(N135="snížená",J135,0)</f>
        <v>0</v>
      </c>
      <c r="BG135" s="227">
        <f>IF(N135="zákl. přenesená",J135,0)</f>
        <v>0</v>
      </c>
      <c r="BH135" s="227">
        <f>IF(N135="sníž. přenesená",J135,0)</f>
        <v>0</v>
      </c>
      <c r="BI135" s="227">
        <f>IF(N135="nulová",J135,0)</f>
        <v>0</v>
      </c>
      <c r="BJ135" s="19" t="s">
        <v>79</v>
      </c>
      <c r="BK135" s="227">
        <f>ROUND(I135*H135,2)</f>
        <v>0</v>
      </c>
      <c r="BL135" s="19" t="s">
        <v>303</v>
      </c>
      <c r="BM135" s="226" t="s">
        <v>1092</v>
      </c>
    </row>
    <row r="136" s="2" customFormat="1" ht="16.5" customHeight="1">
      <c r="A136" s="40"/>
      <c r="B136" s="41"/>
      <c r="C136" s="215" t="s">
        <v>520</v>
      </c>
      <c r="D136" s="215" t="s">
        <v>298</v>
      </c>
      <c r="E136" s="216" t="s">
        <v>3583</v>
      </c>
      <c r="F136" s="217" t="s">
        <v>3584</v>
      </c>
      <c r="G136" s="218" t="s">
        <v>328</v>
      </c>
      <c r="H136" s="219">
        <v>800</v>
      </c>
      <c r="I136" s="220"/>
      <c r="J136" s="221">
        <f>ROUND(I136*H136,2)</f>
        <v>0</v>
      </c>
      <c r="K136" s="217" t="s">
        <v>523</v>
      </c>
      <c r="L136" s="46"/>
      <c r="M136" s="222" t="s">
        <v>21</v>
      </c>
      <c r="N136" s="223" t="s">
        <v>43</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303</v>
      </c>
      <c r="AT136" s="226" t="s">
        <v>298</v>
      </c>
      <c r="AU136" s="226" t="s">
        <v>79</v>
      </c>
      <c r="AY136" s="19" t="s">
        <v>295</v>
      </c>
      <c r="BE136" s="227">
        <f>IF(N136="základní",J136,0)</f>
        <v>0</v>
      </c>
      <c r="BF136" s="227">
        <f>IF(N136="snížená",J136,0)</f>
        <v>0</v>
      </c>
      <c r="BG136" s="227">
        <f>IF(N136="zákl. přenesená",J136,0)</f>
        <v>0</v>
      </c>
      <c r="BH136" s="227">
        <f>IF(N136="sníž. přenesená",J136,0)</f>
        <v>0</v>
      </c>
      <c r="BI136" s="227">
        <f>IF(N136="nulová",J136,0)</f>
        <v>0</v>
      </c>
      <c r="BJ136" s="19" t="s">
        <v>79</v>
      </c>
      <c r="BK136" s="227">
        <f>ROUND(I136*H136,2)</f>
        <v>0</v>
      </c>
      <c r="BL136" s="19" t="s">
        <v>303</v>
      </c>
      <c r="BM136" s="226" t="s">
        <v>1102</v>
      </c>
    </row>
    <row r="137" s="2" customFormat="1" ht="16.5" customHeight="1">
      <c r="A137" s="40"/>
      <c r="B137" s="41"/>
      <c r="C137" s="215" t="s">
        <v>525</v>
      </c>
      <c r="D137" s="215" t="s">
        <v>298</v>
      </c>
      <c r="E137" s="216" t="s">
        <v>3585</v>
      </c>
      <c r="F137" s="217" t="s">
        <v>3586</v>
      </c>
      <c r="G137" s="218" t="s">
        <v>328</v>
      </c>
      <c r="H137" s="219">
        <v>250</v>
      </c>
      <c r="I137" s="220"/>
      <c r="J137" s="221">
        <f>ROUND(I137*H137,2)</f>
        <v>0</v>
      </c>
      <c r="K137" s="217" t="s">
        <v>523</v>
      </c>
      <c r="L137" s="46"/>
      <c r="M137" s="222" t="s">
        <v>21</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303</v>
      </c>
      <c r="AT137" s="226" t="s">
        <v>298</v>
      </c>
      <c r="AU137" s="226" t="s">
        <v>79</v>
      </c>
      <c r="AY137" s="19" t="s">
        <v>295</v>
      </c>
      <c r="BE137" s="227">
        <f>IF(N137="základní",J137,0)</f>
        <v>0</v>
      </c>
      <c r="BF137" s="227">
        <f>IF(N137="snížená",J137,0)</f>
        <v>0</v>
      </c>
      <c r="BG137" s="227">
        <f>IF(N137="zákl. přenesená",J137,0)</f>
        <v>0</v>
      </c>
      <c r="BH137" s="227">
        <f>IF(N137="sníž. přenesená",J137,0)</f>
        <v>0</v>
      </c>
      <c r="BI137" s="227">
        <f>IF(N137="nulová",J137,0)</f>
        <v>0</v>
      </c>
      <c r="BJ137" s="19" t="s">
        <v>79</v>
      </c>
      <c r="BK137" s="227">
        <f>ROUND(I137*H137,2)</f>
        <v>0</v>
      </c>
      <c r="BL137" s="19" t="s">
        <v>303</v>
      </c>
      <c r="BM137" s="226" t="s">
        <v>1114</v>
      </c>
    </row>
    <row r="138" s="2" customFormat="1" ht="16.5" customHeight="1">
      <c r="A138" s="40"/>
      <c r="B138" s="41"/>
      <c r="C138" s="215" t="s">
        <v>532</v>
      </c>
      <c r="D138" s="215" t="s">
        <v>298</v>
      </c>
      <c r="E138" s="216" t="s">
        <v>3587</v>
      </c>
      <c r="F138" s="217" t="s">
        <v>3588</v>
      </c>
      <c r="G138" s="218" t="s">
        <v>328</v>
      </c>
      <c r="H138" s="219">
        <v>11400</v>
      </c>
      <c r="I138" s="220"/>
      <c r="J138" s="221">
        <f>ROUND(I138*H138,2)</f>
        <v>0</v>
      </c>
      <c r="K138" s="217" t="s">
        <v>523</v>
      </c>
      <c r="L138" s="46"/>
      <c r="M138" s="222" t="s">
        <v>21</v>
      </c>
      <c r="N138" s="223" t="s">
        <v>43</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303</v>
      </c>
      <c r="AT138" s="226" t="s">
        <v>298</v>
      </c>
      <c r="AU138" s="226" t="s">
        <v>79</v>
      </c>
      <c r="AY138" s="19" t="s">
        <v>295</v>
      </c>
      <c r="BE138" s="227">
        <f>IF(N138="základní",J138,0)</f>
        <v>0</v>
      </c>
      <c r="BF138" s="227">
        <f>IF(N138="snížená",J138,0)</f>
        <v>0</v>
      </c>
      <c r="BG138" s="227">
        <f>IF(N138="zákl. přenesená",J138,0)</f>
        <v>0</v>
      </c>
      <c r="BH138" s="227">
        <f>IF(N138="sníž. přenesená",J138,0)</f>
        <v>0</v>
      </c>
      <c r="BI138" s="227">
        <f>IF(N138="nulová",J138,0)</f>
        <v>0</v>
      </c>
      <c r="BJ138" s="19" t="s">
        <v>79</v>
      </c>
      <c r="BK138" s="227">
        <f>ROUND(I138*H138,2)</f>
        <v>0</v>
      </c>
      <c r="BL138" s="19" t="s">
        <v>303</v>
      </c>
      <c r="BM138" s="226" t="s">
        <v>1124</v>
      </c>
    </row>
    <row r="139" s="2" customFormat="1" ht="16.5" customHeight="1">
      <c r="A139" s="40"/>
      <c r="B139" s="41"/>
      <c r="C139" s="215" t="s">
        <v>538</v>
      </c>
      <c r="D139" s="215" t="s">
        <v>298</v>
      </c>
      <c r="E139" s="216" t="s">
        <v>3589</v>
      </c>
      <c r="F139" s="217" t="s">
        <v>3590</v>
      </c>
      <c r="G139" s="218" t="s">
        <v>328</v>
      </c>
      <c r="H139" s="219">
        <v>350</v>
      </c>
      <c r="I139" s="220"/>
      <c r="J139" s="221">
        <f>ROUND(I139*H139,2)</f>
        <v>0</v>
      </c>
      <c r="K139" s="217" t="s">
        <v>523</v>
      </c>
      <c r="L139" s="46"/>
      <c r="M139" s="222" t="s">
        <v>21</v>
      </c>
      <c r="N139" s="223"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303</v>
      </c>
      <c r="AT139" s="226" t="s">
        <v>298</v>
      </c>
      <c r="AU139" s="226" t="s">
        <v>79</v>
      </c>
      <c r="AY139" s="19" t="s">
        <v>295</v>
      </c>
      <c r="BE139" s="227">
        <f>IF(N139="základní",J139,0)</f>
        <v>0</v>
      </c>
      <c r="BF139" s="227">
        <f>IF(N139="snížená",J139,0)</f>
        <v>0</v>
      </c>
      <c r="BG139" s="227">
        <f>IF(N139="zákl. přenesená",J139,0)</f>
        <v>0</v>
      </c>
      <c r="BH139" s="227">
        <f>IF(N139="sníž. přenesená",J139,0)</f>
        <v>0</v>
      </c>
      <c r="BI139" s="227">
        <f>IF(N139="nulová",J139,0)</f>
        <v>0</v>
      </c>
      <c r="BJ139" s="19" t="s">
        <v>79</v>
      </c>
      <c r="BK139" s="227">
        <f>ROUND(I139*H139,2)</f>
        <v>0</v>
      </c>
      <c r="BL139" s="19" t="s">
        <v>303</v>
      </c>
      <c r="BM139" s="226" t="s">
        <v>863</v>
      </c>
    </row>
    <row r="140" s="2" customFormat="1" ht="16.5" customHeight="1">
      <c r="A140" s="40"/>
      <c r="B140" s="41"/>
      <c r="C140" s="215" t="s">
        <v>545</v>
      </c>
      <c r="D140" s="215" t="s">
        <v>298</v>
      </c>
      <c r="E140" s="216" t="s">
        <v>3591</v>
      </c>
      <c r="F140" s="217" t="s">
        <v>3592</v>
      </c>
      <c r="G140" s="218" t="s">
        <v>328</v>
      </c>
      <c r="H140" s="219">
        <v>1750</v>
      </c>
      <c r="I140" s="220"/>
      <c r="J140" s="221">
        <f>ROUND(I140*H140,2)</f>
        <v>0</v>
      </c>
      <c r="K140" s="217" t="s">
        <v>523</v>
      </c>
      <c r="L140" s="46"/>
      <c r="M140" s="222" t="s">
        <v>21</v>
      </c>
      <c r="N140" s="223" t="s">
        <v>43</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303</v>
      </c>
      <c r="AT140" s="226" t="s">
        <v>298</v>
      </c>
      <c r="AU140" s="226" t="s">
        <v>79</v>
      </c>
      <c r="AY140" s="19" t="s">
        <v>295</v>
      </c>
      <c r="BE140" s="227">
        <f>IF(N140="základní",J140,0)</f>
        <v>0</v>
      </c>
      <c r="BF140" s="227">
        <f>IF(N140="snížená",J140,0)</f>
        <v>0</v>
      </c>
      <c r="BG140" s="227">
        <f>IF(N140="zákl. přenesená",J140,0)</f>
        <v>0</v>
      </c>
      <c r="BH140" s="227">
        <f>IF(N140="sníž. přenesená",J140,0)</f>
        <v>0</v>
      </c>
      <c r="BI140" s="227">
        <f>IF(N140="nulová",J140,0)</f>
        <v>0</v>
      </c>
      <c r="BJ140" s="19" t="s">
        <v>79</v>
      </c>
      <c r="BK140" s="227">
        <f>ROUND(I140*H140,2)</f>
        <v>0</v>
      </c>
      <c r="BL140" s="19" t="s">
        <v>303</v>
      </c>
      <c r="BM140" s="226" t="s">
        <v>1144</v>
      </c>
    </row>
    <row r="141" s="2" customFormat="1" ht="16.5" customHeight="1">
      <c r="A141" s="40"/>
      <c r="B141" s="41"/>
      <c r="C141" s="215" t="s">
        <v>550</v>
      </c>
      <c r="D141" s="215" t="s">
        <v>298</v>
      </c>
      <c r="E141" s="216" t="s">
        <v>3593</v>
      </c>
      <c r="F141" s="217" t="s">
        <v>3594</v>
      </c>
      <c r="G141" s="218" t="s">
        <v>328</v>
      </c>
      <c r="H141" s="219">
        <v>1550</v>
      </c>
      <c r="I141" s="220"/>
      <c r="J141" s="221">
        <f>ROUND(I141*H141,2)</f>
        <v>0</v>
      </c>
      <c r="K141" s="217" t="s">
        <v>523</v>
      </c>
      <c r="L141" s="46"/>
      <c r="M141" s="222" t="s">
        <v>21</v>
      </c>
      <c r="N141" s="223" t="s">
        <v>43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303</v>
      </c>
      <c r="AT141" s="226" t="s">
        <v>298</v>
      </c>
      <c r="AU141" s="226" t="s">
        <v>79</v>
      </c>
      <c r="AY141" s="19" t="s">
        <v>295</v>
      </c>
      <c r="BE141" s="227">
        <f>IF(N141="základní",J141,0)</f>
        <v>0</v>
      </c>
      <c r="BF141" s="227">
        <f>IF(N141="snížená",J141,0)</f>
        <v>0</v>
      </c>
      <c r="BG141" s="227">
        <f>IF(N141="zákl. přenesená",J141,0)</f>
        <v>0</v>
      </c>
      <c r="BH141" s="227">
        <f>IF(N141="sníž. přenesená",J141,0)</f>
        <v>0</v>
      </c>
      <c r="BI141" s="227">
        <f>IF(N141="nulová",J141,0)</f>
        <v>0</v>
      </c>
      <c r="BJ141" s="19" t="s">
        <v>79</v>
      </c>
      <c r="BK141" s="227">
        <f>ROUND(I141*H141,2)</f>
        <v>0</v>
      </c>
      <c r="BL141" s="19" t="s">
        <v>303</v>
      </c>
      <c r="BM141" s="226" t="s">
        <v>1154</v>
      </c>
    </row>
    <row r="142" s="2" customFormat="1" ht="16.5" customHeight="1">
      <c r="A142" s="40"/>
      <c r="B142" s="41"/>
      <c r="C142" s="215" t="s">
        <v>743</v>
      </c>
      <c r="D142" s="215" t="s">
        <v>298</v>
      </c>
      <c r="E142" s="216" t="s">
        <v>3595</v>
      </c>
      <c r="F142" s="217" t="s">
        <v>3596</v>
      </c>
      <c r="G142" s="218" t="s">
        <v>328</v>
      </c>
      <c r="H142" s="219">
        <v>150</v>
      </c>
      <c r="I142" s="220"/>
      <c r="J142" s="221">
        <f>ROUND(I142*H142,2)</f>
        <v>0</v>
      </c>
      <c r="K142" s="217" t="s">
        <v>523</v>
      </c>
      <c r="L142" s="46"/>
      <c r="M142" s="222" t="s">
        <v>21</v>
      </c>
      <c r="N142" s="223" t="s">
        <v>43</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303</v>
      </c>
      <c r="AT142" s="226" t="s">
        <v>298</v>
      </c>
      <c r="AU142" s="226" t="s">
        <v>79</v>
      </c>
      <c r="AY142" s="19" t="s">
        <v>295</v>
      </c>
      <c r="BE142" s="227">
        <f>IF(N142="základní",J142,0)</f>
        <v>0</v>
      </c>
      <c r="BF142" s="227">
        <f>IF(N142="snížená",J142,0)</f>
        <v>0</v>
      </c>
      <c r="BG142" s="227">
        <f>IF(N142="zákl. přenesená",J142,0)</f>
        <v>0</v>
      </c>
      <c r="BH142" s="227">
        <f>IF(N142="sníž. přenesená",J142,0)</f>
        <v>0</v>
      </c>
      <c r="BI142" s="227">
        <f>IF(N142="nulová",J142,0)</f>
        <v>0</v>
      </c>
      <c r="BJ142" s="19" t="s">
        <v>79</v>
      </c>
      <c r="BK142" s="227">
        <f>ROUND(I142*H142,2)</f>
        <v>0</v>
      </c>
      <c r="BL142" s="19" t="s">
        <v>303</v>
      </c>
      <c r="BM142" s="226" t="s">
        <v>1168</v>
      </c>
    </row>
    <row r="143" s="2" customFormat="1" ht="16.5" customHeight="1">
      <c r="A143" s="40"/>
      <c r="B143" s="41"/>
      <c r="C143" s="215" t="s">
        <v>1028</v>
      </c>
      <c r="D143" s="215" t="s">
        <v>298</v>
      </c>
      <c r="E143" s="216" t="s">
        <v>3597</v>
      </c>
      <c r="F143" s="217" t="s">
        <v>3598</v>
      </c>
      <c r="G143" s="218" t="s">
        <v>328</v>
      </c>
      <c r="H143" s="219">
        <v>50</v>
      </c>
      <c r="I143" s="220"/>
      <c r="J143" s="221">
        <f>ROUND(I143*H143,2)</f>
        <v>0</v>
      </c>
      <c r="K143" s="217" t="s">
        <v>523</v>
      </c>
      <c r="L143" s="46"/>
      <c r="M143" s="222" t="s">
        <v>21</v>
      </c>
      <c r="N143" s="223" t="s">
        <v>43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303</v>
      </c>
      <c r="AT143" s="226" t="s">
        <v>298</v>
      </c>
      <c r="AU143" s="226" t="s">
        <v>79</v>
      </c>
      <c r="AY143" s="19" t="s">
        <v>295</v>
      </c>
      <c r="BE143" s="227">
        <f>IF(N143="základní",J143,0)</f>
        <v>0</v>
      </c>
      <c r="BF143" s="227">
        <f>IF(N143="snížená",J143,0)</f>
        <v>0</v>
      </c>
      <c r="BG143" s="227">
        <f>IF(N143="zákl. přenesená",J143,0)</f>
        <v>0</v>
      </c>
      <c r="BH143" s="227">
        <f>IF(N143="sníž. přenesená",J143,0)</f>
        <v>0</v>
      </c>
      <c r="BI143" s="227">
        <f>IF(N143="nulová",J143,0)</f>
        <v>0</v>
      </c>
      <c r="BJ143" s="19" t="s">
        <v>79</v>
      </c>
      <c r="BK143" s="227">
        <f>ROUND(I143*H143,2)</f>
        <v>0</v>
      </c>
      <c r="BL143" s="19" t="s">
        <v>303</v>
      </c>
      <c r="BM143" s="226" t="s">
        <v>1178</v>
      </c>
    </row>
    <row r="144" s="2" customFormat="1" ht="16.5" customHeight="1">
      <c r="A144" s="40"/>
      <c r="B144" s="41"/>
      <c r="C144" s="215" t="s">
        <v>1032</v>
      </c>
      <c r="D144" s="215" t="s">
        <v>298</v>
      </c>
      <c r="E144" s="216" t="s">
        <v>3599</v>
      </c>
      <c r="F144" s="217" t="s">
        <v>3600</v>
      </c>
      <c r="G144" s="218" t="s">
        <v>328</v>
      </c>
      <c r="H144" s="219">
        <v>200</v>
      </c>
      <c r="I144" s="220"/>
      <c r="J144" s="221">
        <f>ROUND(I144*H144,2)</f>
        <v>0</v>
      </c>
      <c r="K144" s="217" t="s">
        <v>523</v>
      </c>
      <c r="L144" s="46"/>
      <c r="M144" s="222" t="s">
        <v>21</v>
      </c>
      <c r="N144" s="223" t="s">
        <v>43</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303</v>
      </c>
      <c r="AT144" s="226" t="s">
        <v>298</v>
      </c>
      <c r="AU144" s="226" t="s">
        <v>79</v>
      </c>
      <c r="AY144" s="19" t="s">
        <v>295</v>
      </c>
      <c r="BE144" s="227">
        <f>IF(N144="základní",J144,0)</f>
        <v>0</v>
      </c>
      <c r="BF144" s="227">
        <f>IF(N144="snížená",J144,0)</f>
        <v>0</v>
      </c>
      <c r="BG144" s="227">
        <f>IF(N144="zákl. přenesená",J144,0)</f>
        <v>0</v>
      </c>
      <c r="BH144" s="227">
        <f>IF(N144="sníž. přenesená",J144,0)</f>
        <v>0</v>
      </c>
      <c r="BI144" s="227">
        <f>IF(N144="nulová",J144,0)</f>
        <v>0</v>
      </c>
      <c r="BJ144" s="19" t="s">
        <v>79</v>
      </c>
      <c r="BK144" s="227">
        <f>ROUND(I144*H144,2)</f>
        <v>0</v>
      </c>
      <c r="BL144" s="19" t="s">
        <v>303</v>
      </c>
      <c r="BM144" s="226" t="s">
        <v>1429</v>
      </c>
    </row>
    <row r="145" s="12" customFormat="1" ht="25.92" customHeight="1">
      <c r="A145" s="12"/>
      <c r="B145" s="199"/>
      <c r="C145" s="200"/>
      <c r="D145" s="201" t="s">
        <v>71</v>
      </c>
      <c r="E145" s="202" t="s">
        <v>3601</v>
      </c>
      <c r="F145" s="202" t="s">
        <v>3602</v>
      </c>
      <c r="G145" s="200"/>
      <c r="H145" s="200"/>
      <c r="I145" s="203"/>
      <c r="J145" s="204">
        <f>BK145</f>
        <v>0</v>
      </c>
      <c r="K145" s="200"/>
      <c r="L145" s="205"/>
      <c r="M145" s="206"/>
      <c r="N145" s="207"/>
      <c r="O145" s="207"/>
      <c r="P145" s="208">
        <f>SUM(P146:P158)</f>
        <v>0</v>
      </c>
      <c r="Q145" s="207"/>
      <c r="R145" s="208">
        <f>SUM(R146:R158)</f>
        <v>0</v>
      </c>
      <c r="S145" s="207"/>
      <c r="T145" s="209">
        <f>SUM(T146:T158)</f>
        <v>0</v>
      </c>
      <c r="U145" s="12"/>
      <c r="V145" s="12"/>
      <c r="W145" s="12"/>
      <c r="X145" s="12"/>
      <c r="Y145" s="12"/>
      <c r="Z145" s="12"/>
      <c r="AA145" s="12"/>
      <c r="AB145" s="12"/>
      <c r="AC145" s="12"/>
      <c r="AD145" s="12"/>
      <c r="AE145" s="12"/>
      <c r="AR145" s="210" t="s">
        <v>79</v>
      </c>
      <c r="AT145" s="211" t="s">
        <v>71</v>
      </c>
      <c r="AU145" s="211" t="s">
        <v>72</v>
      </c>
      <c r="AY145" s="210" t="s">
        <v>295</v>
      </c>
      <c r="BK145" s="212">
        <f>SUM(BK146:BK158)</f>
        <v>0</v>
      </c>
    </row>
    <row r="146" s="2" customFormat="1" ht="21.75" customHeight="1">
      <c r="A146" s="40"/>
      <c r="B146" s="41"/>
      <c r="C146" s="215" t="s">
        <v>1037</v>
      </c>
      <c r="D146" s="215" t="s">
        <v>298</v>
      </c>
      <c r="E146" s="216" t="s">
        <v>3603</v>
      </c>
      <c r="F146" s="217" t="s">
        <v>3604</v>
      </c>
      <c r="G146" s="218" t="s">
        <v>3526</v>
      </c>
      <c r="H146" s="219">
        <v>284</v>
      </c>
      <c r="I146" s="220"/>
      <c r="J146" s="221">
        <f>ROUND(I146*H146,2)</f>
        <v>0</v>
      </c>
      <c r="K146" s="217" t="s">
        <v>523</v>
      </c>
      <c r="L146" s="46"/>
      <c r="M146" s="222" t="s">
        <v>21</v>
      </c>
      <c r="N146" s="223" t="s">
        <v>43</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303</v>
      </c>
      <c r="AT146" s="226" t="s">
        <v>298</v>
      </c>
      <c r="AU146" s="226" t="s">
        <v>79</v>
      </c>
      <c r="AY146" s="19" t="s">
        <v>295</v>
      </c>
      <c r="BE146" s="227">
        <f>IF(N146="základní",J146,0)</f>
        <v>0</v>
      </c>
      <c r="BF146" s="227">
        <f>IF(N146="snížená",J146,0)</f>
        <v>0</v>
      </c>
      <c r="BG146" s="227">
        <f>IF(N146="zákl. přenesená",J146,0)</f>
        <v>0</v>
      </c>
      <c r="BH146" s="227">
        <f>IF(N146="sníž. přenesená",J146,0)</f>
        <v>0</v>
      </c>
      <c r="BI146" s="227">
        <f>IF(N146="nulová",J146,0)</f>
        <v>0</v>
      </c>
      <c r="BJ146" s="19" t="s">
        <v>79</v>
      </c>
      <c r="BK146" s="227">
        <f>ROUND(I146*H146,2)</f>
        <v>0</v>
      </c>
      <c r="BL146" s="19" t="s">
        <v>303</v>
      </c>
      <c r="BM146" s="226" t="s">
        <v>1440</v>
      </c>
    </row>
    <row r="147" s="2" customFormat="1" ht="16.5" customHeight="1">
      <c r="A147" s="40"/>
      <c r="B147" s="41"/>
      <c r="C147" s="215" t="s">
        <v>997</v>
      </c>
      <c r="D147" s="215" t="s">
        <v>298</v>
      </c>
      <c r="E147" s="216" t="s">
        <v>3605</v>
      </c>
      <c r="F147" s="217" t="s">
        <v>3606</v>
      </c>
      <c r="G147" s="218" t="s">
        <v>3526</v>
      </c>
      <c r="H147" s="219">
        <v>54</v>
      </c>
      <c r="I147" s="220"/>
      <c r="J147" s="221">
        <f>ROUND(I147*H147,2)</f>
        <v>0</v>
      </c>
      <c r="K147" s="217" t="s">
        <v>523</v>
      </c>
      <c r="L147" s="46"/>
      <c r="M147" s="222" t="s">
        <v>21</v>
      </c>
      <c r="N147" s="223" t="s">
        <v>43</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303</v>
      </c>
      <c r="AT147" s="226" t="s">
        <v>298</v>
      </c>
      <c r="AU147" s="226" t="s">
        <v>79</v>
      </c>
      <c r="AY147" s="19" t="s">
        <v>295</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303</v>
      </c>
      <c r="BM147" s="226" t="s">
        <v>1448</v>
      </c>
    </row>
    <row r="148" s="2" customFormat="1" ht="16.5" customHeight="1">
      <c r="A148" s="40"/>
      <c r="B148" s="41"/>
      <c r="C148" s="215" t="s">
        <v>1049</v>
      </c>
      <c r="D148" s="215" t="s">
        <v>298</v>
      </c>
      <c r="E148" s="216" t="s">
        <v>3607</v>
      </c>
      <c r="F148" s="217" t="s">
        <v>3608</v>
      </c>
      <c r="G148" s="218" t="s">
        <v>3526</v>
      </c>
      <c r="H148" s="219">
        <v>23</v>
      </c>
      <c r="I148" s="220"/>
      <c r="J148" s="221">
        <f>ROUND(I148*H148,2)</f>
        <v>0</v>
      </c>
      <c r="K148" s="217" t="s">
        <v>523</v>
      </c>
      <c r="L148" s="46"/>
      <c r="M148" s="222" t="s">
        <v>21</v>
      </c>
      <c r="N148" s="223" t="s">
        <v>43</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303</v>
      </c>
      <c r="AT148" s="226" t="s">
        <v>298</v>
      </c>
      <c r="AU148" s="226" t="s">
        <v>79</v>
      </c>
      <c r="AY148" s="19" t="s">
        <v>295</v>
      </c>
      <c r="BE148" s="227">
        <f>IF(N148="základní",J148,0)</f>
        <v>0</v>
      </c>
      <c r="BF148" s="227">
        <f>IF(N148="snížená",J148,0)</f>
        <v>0</v>
      </c>
      <c r="BG148" s="227">
        <f>IF(N148="zákl. přenesená",J148,0)</f>
        <v>0</v>
      </c>
      <c r="BH148" s="227">
        <f>IF(N148="sníž. přenesená",J148,0)</f>
        <v>0</v>
      </c>
      <c r="BI148" s="227">
        <f>IF(N148="nulová",J148,0)</f>
        <v>0</v>
      </c>
      <c r="BJ148" s="19" t="s">
        <v>79</v>
      </c>
      <c r="BK148" s="227">
        <f>ROUND(I148*H148,2)</f>
        <v>0</v>
      </c>
      <c r="BL148" s="19" t="s">
        <v>303</v>
      </c>
      <c r="BM148" s="226" t="s">
        <v>1459</v>
      </c>
    </row>
    <row r="149" s="2" customFormat="1" ht="24.15" customHeight="1">
      <c r="A149" s="40"/>
      <c r="B149" s="41"/>
      <c r="C149" s="215" t="s">
        <v>1054</v>
      </c>
      <c r="D149" s="215" t="s">
        <v>298</v>
      </c>
      <c r="E149" s="216" t="s">
        <v>3609</v>
      </c>
      <c r="F149" s="217" t="s">
        <v>3610</v>
      </c>
      <c r="G149" s="218" t="s">
        <v>3526</v>
      </c>
      <c r="H149" s="219">
        <v>1</v>
      </c>
      <c r="I149" s="220"/>
      <c r="J149" s="221">
        <f>ROUND(I149*H149,2)</f>
        <v>0</v>
      </c>
      <c r="K149" s="217" t="s">
        <v>523</v>
      </c>
      <c r="L149" s="46"/>
      <c r="M149" s="222" t="s">
        <v>21</v>
      </c>
      <c r="N149" s="223" t="s">
        <v>43</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303</v>
      </c>
      <c r="AT149" s="226" t="s">
        <v>298</v>
      </c>
      <c r="AU149" s="226" t="s">
        <v>79</v>
      </c>
      <c r="AY149" s="19" t="s">
        <v>295</v>
      </c>
      <c r="BE149" s="227">
        <f>IF(N149="základní",J149,0)</f>
        <v>0</v>
      </c>
      <c r="BF149" s="227">
        <f>IF(N149="snížená",J149,0)</f>
        <v>0</v>
      </c>
      <c r="BG149" s="227">
        <f>IF(N149="zákl. přenesená",J149,0)</f>
        <v>0</v>
      </c>
      <c r="BH149" s="227">
        <f>IF(N149="sníž. přenesená",J149,0)</f>
        <v>0</v>
      </c>
      <c r="BI149" s="227">
        <f>IF(N149="nulová",J149,0)</f>
        <v>0</v>
      </c>
      <c r="BJ149" s="19" t="s">
        <v>79</v>
      </c>
      <c r="BK149" s="227">
        <f>ROUND(I149*H149,2)</f>
        <v>0</v>
      </c>
      <c r="BL149" s="19" t="s">
        <v>303</v>
      </c>
      <c r="BM149" s="226" t="s">
        <v>1465</v>
      </c>
    </row>
    <row r="150" s="2" customFormat="1" ht="24.15" customHeight="1">
      <c r="A150" s="40"/>
      <c r="B150" s="41"/>
      <c r="C150" s="215" t="s">
        <v>1060</v>
      </c>
      <c r="D150" s="215" t="s">
        <v>298</v>
      </c>
      <c r="E150" s="216" t="s">
        <v>3611</v>
      </c>
      <c r="F150" s="217" t="s">
        <v>3612</v>
      </c>
      <c r="G150" s="218" t="s">
        <v>3526</v>
      </c>
      <c r="H150" s="219">
        <v>1</v>
      </c>
      <c r="I150" s="220"/>
      <c r="J150" s="221">
        <f>ROUND(I150*H150,2)</f>
        <v>0</v>
      </c>
      <c r="K150" s="217" t="s">
        <v>523</v>
      </c>
      <c r="L150" s="46"/>
      <c r="M150" s="222" t="s">
        <v>21</v>
      </c>
      <c r="N150" s="223" t="s">
        <v>43</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303</v>
      </c>
      <c r="AT150" s="226" t="s">
        <v>298</v>
      </c>
      <c r="AU150" s="226" t="s">
        <v>79</v>
      </c>
      <c r="AY150" s="19" t="s">
        <v>295</v>
      </c>
      <c r="BE150" s="227">
        <f>IF(N150="základní",J150,0)</f>
        <v>0</v>
      </c>
      <c r="BF150" s="227">
        <f>IF(N150="snížená",J150,0)</f>
        <v>0</v>
      </c>
      <c r="BG150" s="227">
        <f>IF(N150="zákl. přenesená",J150,0)</f>
        <v>0</v>
      </c>
      <c r="BH150" s="227">
        <f>IF(N150="sníž. přenesená",J150,0)</f>
        <v>0</v>
      </c>
      <c r="BI150" s="227">
        <f>IF(N150="nulová",J150,0)</f>
        <v>0</v>
      </c>
      <c r="BJ150" s="19" t="s">
        <v>79</v>
      </c>
      <c r="BK150" s="227">
        <f>ROUND(I150*H150,2)</f>
        <v>0</v>
      </c>
      <c r="BL150" s="19" t="s">
        <v>303</v>
      </c>
      <c r="BM150" s="226" t="s">
        <v>1472</v>
      </c>
    </row>
    <row r="151" s="2" customFormat="1" ht="16.5" customHeight="1">
      <c r="A151" s="40"/>
      <c r="B151" s="41"/>
      <c r="C151" s="215" t="s">
        <v>1064</v>
      </c>
      <c r="D151" s="215" t="s">
        <v>298</v>
      </c>
      <c r="E151" s="216" t="s">
        <v>3613</v>
      </c>
      <c r="F151" s="217" t="s">
        <v>3614</v>
      </c>
      <c r="G151" s="218" t="s">
        <v>3526</v>
      </c>
      <c r="H151" s="219">
        <v>24</v>
      </c>
      <c r="I151" s="220"/>
      <c r="J151" s="221">
        <f>ROUND(I151*H151,2)</f>
        <v>0</v>
      </c>
      <c r="K151" s="217" t="s">
        <v>523</v>
      </c>
      <c r="L151" s="46"/>
      <c r="M151" s="222" t="s">
        <v>21</v>
      </c>
      <c r="N151" s="223"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303</v>
      </c>
      <c r="AT151" s="226" t="s">
        <v>298</v>
      </c>
      <c r="AU151" s="226" t="s">
        <v>79</v>
      </c>
      <c r="AY151" s="19" t="s">
        <v>295</v>
      </c>
      <c r="BE151" s="227">
        <f>IF(N151="základní",J151,0)</f>
        <v>0</v>
      </c>
      <c r="BF151" s="227">
        <f>IF(N151="snížená",J151,0)</f>
        <v>0</v>
      </c>
      <c r="BG151" s="227">
        <f>IF(N151="zákl. přenesená",J151,0)</f>
        <v>0</v>
      </c>
      <c r="BH151" s="227">
        <f>IF(N151="sníž. přenesená",J151,0)</f>
        <v>0</v>
      </c>
      <c r="BI151" s="227">
        <f>IF(N151="nulová",J151,0)</f>
        <v>0</v>
      </c>
      <c r="BJ151" s="19" t="s">
        <v>79</v>
      </c>
      <c r="BK151" s="227">
        <f>ROUND(I151*H151,2)</f>
        <v>0</v>
      </c>
      <c r="BL151" s="19" t="s">
        <v>303</v>
      </c>
      <c r="BM151" s="226" t="s">
        <v>1478</v>
      </c>
    </row>
    <row r="152" s="2" customFormat="1">
      <c r="A152" s="40"/>
      <c r="B152" s="41"/>
      <c r="C152" s="42"/>
      <c r="D152" s="235" t="s">
        <v>727</v>
      </c>
      <c r="E152" s="42"/>
      <c r="F152" s="281" t="s">
        <v>3615</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727</v>
      </c>
      <c r="AU152" s="19" t="s">
        <v>79</v>
      </c>
    </row>
    <row r="153" s="2" customFormat="1" ht="16.5" customHeight="1">
      <c r="A153" s="40"/>
      <c r="B153" s="41"/>
      <c r="C153" s="215" t="s">
        <v>1069</v>
      </c>
      <c r="D153" s="215" t="s">
        <v>298</v>
      </c>
      <c r="E153" s="216" t="s">
        <v>3616</v>
      </c>
      <c r="F153" s="217" t="s">
        <v>3614</v>
      </c>
      <c r="G153" s="218" t="s">
        <v>3526</v>
      </c>
      <c r="H153" s="219">
        <v>284</v>
      </c>
      <c r="I153" s="220"/>
      <c r="J153" s="221">
        <f>ROUND(I153*H153,2)</f>
        <v>0</v>
      </c>
      <c r="K153" s="217" t="s">
        <v>523</v>
      </c>
      <c r="L153" s="46"/>
      <c r="M153" s="222" t="s">
        <v>21</v>
      </c>
      <c r="N153" s="223" t="s">
        <v>43</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303</v>
      </c>
      <c r="AT153" s="226" t="s">
        <v>298</v>
      </c>
      <c r="AU153" s="226" t="s">
        <v>79</v>
      </c>
      <c r="AY153" s="19" t="s">
        <v>295</v>
      </c>
      <c r="BE153" s="227">
        <f>IF(N153="základní",J153,0)</f>
        <v>0</v>
      </c>
      <c r="BF153" s="227">
        <f>IF(N153="snížená",J153,0)</f>
        <v>0</v>
      </c>
      <c r="BG153" s="227">
        <f>IF(N153="zákl. přenesená",J153,0)</f>
        <v>0</v>
      </c>
      <c r="BH153" s="227">
        <f>IF(N153="sníž. přenesená",J153,0)</f>
        <v>0</v>
      </c>
      <c r="BI153" s="227">
        <f>IF(N153="nulová",J153,0)</f>
        <v>0</v>
      </c>
      <c r="BJ153" s="19" t="s">
        <v>79</v>
      </c>
      <c r="BK153" s="227">
        <f>ROUND(I153*H153,2)</f>
        <v>0</v>
      </c>
      <c r="BL153" s="19" t="s">
        <v>303</v>
      </c>
      <c r="BM153" s="226" t="s">
        <v>1486</v>
      </c>
    </row>
    <row r="154" s="2" customFormat="1" ht="24.15" customHeight="1">
      <c r="A154" s="40"/>
      <c r="B154" s="41"/>
      <c r="C154" s="215" t="s">
        <v>1073</v>
      </c>
      <c r="D154" s="215" t="s">
        <v>298</v>
      </c>
      <c r="E154" s="216" t="s">
        <v>3617</v>
      </c>
      <c r="F154" s="217" t="s">
        <v>3618</v>
      </c>
      <c r="G154" s="218" t="s">
        <v>3526</v>
      </c>
      <c r="H154" s="219">
        <v>12</v>
      </c>
      <c r="I154" s="220"/>
      <c r="J154" s="221">
        <f>ROUND(I154*H154,2)</f>
        <v>0</v>
      </c>
      <c r="K154" s="217" t="s">
        <v>523</v>
      </c>
      <c r="L154" s="46"/>
      <c r="M154" s="222" t="s">
        <v>21</v>
      </c>
      <c r="N154" s="223" t="s">
        <v>43</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303</v>
      </c>
      <c r="AT154" s="226" t="s">
        <v>298</v>
      </c>
      <c r="AU154" s="226" t="s">
        <v>79</v>
      </c>
      <c r="AY154" s="19" t="s">
        <v>295</v>
      </c>
      <c r="BE154" s="227">
        <f>IF(N154="základní",J154,0)</f>
        <v>0</v>
      </c>
      <c r="BF154" s="227">
        <f>IF(N154="snížená",J154,0)</f>
        <v>0</v>
      </c>
      <c r="BG154" s="227">
        <f>IF(N154="zákl. přenesená",J154,0)</f>
        <v>0</v>
      </c>
      <c r="BH154" s="227">
        <f>IF(N154="sníž. přenesená",J154,0)</f>
        <v>0</v>
      </c>
      <c r="BI154" s="227">
        <f>IF(N154="nulová",J154,0)</f>
        <v>0</v>
      </c>
      <c r="BJ154" s="19" t="s">
        <v>79</v>
      </c>
      <c r="BK154" s="227">
        <f>ROUND(I154*H154,2)</f>
        <v>0</v>
      </c>
      <c r="BL154" s="19" t="s">
        <v>303</v>
      </c>
      <c r="BM154" s="226" t="s">
        <v>1491</v>
      </c>
    </row>
    <row r="155" s="2" customFormat="1" ht="24.15" customHeight="1">
      <c r="A155" s="40"/>
      <c r="B155" s="41"/>
      <c r="C155" s="215" t="s">
        <v>1077</v>
      </c>
      <c r="D155" s="215" t="s">
        <v>298</v>
      </c>
      <c r="E155" s="216" t="s">
        <v>3619</v>
      </c>
      <c r="F155" s="217" t="s">
        <v>3620</v>
      </c>
      <c r="G155" s="218" t="s">
        <v>3526</v>
      </c>
      <c r="H155" s="219">
        <v>284</v>
      </c>
      <c r="I155" s="220"/>
      <c r="J155" s="221">
        <f>ROUND(I155*H155,2)</f>
        <v>0</v>
      </c>
      <c r="K155" s="217" t="s">
        <v>523</v>
      </c>
      <c r="L155" s="46"/>
      <c r="M155" s="222" t="s">
        <v>21</v>
      </c>
      <c r="N155" s="223" t="s">
        <v>43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303</v>
      </c>
      <c r="AT155" s="226" t="s">
        <v>298</v>
      </c>
      <c r="AU155" s="226" t="s">
        <v>79</v>
      </c>
      <c r="AY155" s="19" t="s">
        <v>295</v>
      </c>
      <c r="BE155" s="227">
        <f>IF(N155="základní",J155,0)</f>
        <v>0</v>
      </c>
      <c r="BF155" s="227">
        <f>IF(N155="snížená",J155,0)</f>
        <v>0</v>
      </c>
      <c r="BG155" s="227">
        <f>IF(N155="zákl. přenesená",J155,0)</f>
        <v>0</v>
      </c>
      <c r="BH155" s="227">
        <f>IF(N155="sníž. přenesená",J155,0)</f>
        <v>0</v>
      </c>
      <c r="BI155" s="227">
        <f>IF(N155="nulová",J155,0)</f>
        <v>0</v>
      </c>
      <c r="BJ155" s="19" t="s">
        <v>79</v>
      </c>
      <c r="BK155" s="227">
        <f>ROUND(I155*H155,2)</f>
        <v>0</v>
      </c>
      <c r="BL155" s="19" t="s">
        <v>303</v>
      </c>
      <c r="BM155" s="226" t="s">
        <v>1499</v>
      </c>
    </row>
    <row r="156" s="2" customFormat="1" ht="24.15" customHeight="1">
      <c r="A156" s="40"/>
      <c r="B156" s="41"/>
      <c r="C156" s="215" t="s">
        <v>1083</v>
      </c>
      <c r="D156" s="215" t="s">
        <v>298</v>
      </c>
      <c r="E156" s="216" t="s">
        <v>3621</v>
      </c>
      <c r="F156" s="217" t="s">
        <v>3622</v>
      </c>
      <c r="G156" s="218" t="s">
        <v>3526</v>
      </c>
      <c r="H156" s="219">
        <v>284</v>
      </c>
      <c r="I156" s="220"/>
      <c r="J156" s="221">
        <f>ROUND(I156*H156,2)</f>
        <v>0</v>
      </c>
      <c r="K156" s="217" t="s">
        <v>523</v>
      </c>
      <c r="L156" s="46"/>
      <c r="M156" s="222" t="s">
        <v>21</v>
      </c>
      <c r="N156" s="223" t="s">
        <v>43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303</v>
      </c>
      <c r="AT156" s="226" t="s">
        <v>298</v>
      </c>
      <c r="AU156" s="226" t="s">
        <v>79</v>
      </c>
      <c r="AY156" s="19" t="s">
        <v>295</v>
      </c>
      <c r="BE156" s="227">
        <f>IF(N156="základní",J156,0)</f>
        <v>0</v>
      </c>
      <c r="BF156" s="227">
        <f>IF(N156="snížená",J156,0)</f>
        <v>0</v>
      </c>
      <c r="BG156" s="227">
        <f>IF(N156="zákl. přenesená",J156,0)</f>
        <v>0</v>
      </c>
      <c r="BH156" s="227">
        <f>IF(N156="sníž. přenesená",J156,0)</f>
        <v>0</v>
      </c>
      <c r="BI156" s="227">
        <f>IF(N156="nulová",J156,0)</f>
        <v>0</v>
      </c>
      <c r="BJ156" s="19" t="s">
        <v>79</v>
      </c>
      <c r="BK156" s="227">
        <f>ROUND(I156*H156,2)</f>
        <v>0</v>
      </c>
      <c r="BL156" s="19" t="s">
        <v>303</v>
      </c>
      <c r="BM156" s="226" t="s">
        <v>1506</v>
      </c>
    </row>
    <row r="157" s="2" customFormat="1" ht="16.5" customHeight="1">
      <c r="A157" s="40"/>
      <c r="B157" s="41"/>
      <c r="C157" s="215" t="s">
        <v>1087</v>
      </c>
      <c r="D157" s="215" t="s">
        <v>298</v>
      </c>
      <c r="E157" s="216" t="s">
        <v>3623</v>
      </c>
      <c r="F157" s="217" t="s">
        <v>3624</v>
      </c>
      <c r="G157" s="218" t="s">
        <v>3526</v>
      </c>
      <c r="H157" s="219">
        <v>284</v>
      </c>
      <c r="I157" s="220"/>
      <c r="J157" s="221">
        <f>ROUND(I157*H157,2)</f>
        <v>0</v>
      </c>
      <c r="K157" s="217" t="s">
        <v>523</v>
      </c>
      <c r="L157" s="46"/>
      <c r="M157" s="222" t="s">
        <v>21</v>
      </c>
      <c r="N157" s="223" t="s">
        <v>43</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303</v>
      </c>
      <c r="AT157" s="226" t="s">
        <v>298</v>
      </c>
      <c r="AU157" s="226" t="s">
        <v>79</v>
      </c>
      <c r="AY157" s="19" t="s">
        <v>295</v>
      </c>
      <c r="BE157" s="227">
        <f>IF(N157="základní",J157,0)</f>
        <v>0</v>
      </c>
      <c r="BF157" s="227">
        <f>IF(N157="snížená",J157,0)</f>
        <v>0</v>
      </c>
      <c r="BG157" s="227">
        <f>IF(N157="zákl. přenesená",J157,0)</f>
        <v>0</v>
      </c>
      <c r="BH157" s="227">
        <f>IF(N157="sníž. přenesená",J157,0)</f>
        <v>0</v>
      </c>
      <c r="BI157" s="227">
        <f>IF(N157="nulová",J157,0)</f>
        <v>0</v>
      </c>
      <c r="BJ157" s="19" t="s">
        <v>79</v>
      </c>
      <c r="BK157" s="227">
        <f>ROUND(I157*H157,2)</f>
        <v>0</v>
      </c>
      <c r="BL157" s="19" t="s">
        <v>303</v>
      </c>
      <c r="BM157" s="226" t="s">
        <v>1516</v>
      </c>
    </row>
    <row r="158" s="2" customFormat="1" ht="16.5" customHeight="1">
      <c r="A158" s="40"/>
      <c r="B158" s="41"/>
      <c r="C158" s="215" t="s">
        <v>1092</v>
      </c>
      <c r="D158" s="215" t="s">
        <v>298</v>
      </c>
      <c r="E158" s="216" t="s">
        <v>3625</v>
      </c>
      <c r="F158" s="217" t="s">
        <v>3626</v>
      </c>
      <c r="G158" s="218" t="s">
        <v>3526</v>
      </c>
      <c r="H158" s="219">
        <v>332</v>
      </c>
      <c r="I158" s="220"/>
      <c r="J158" s="221">
        <f>ROUND(I158*H158,2)</f>
        <v>0</v>
      </c>
      <c r="K158" s="217" t="s">
        <v>523</v>
      </c>
      <c r="L158" s="46"/>
      <c r="M158" s="222" t="s">
        <v>21</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303</v>
      </c>
      <c r="AT158" s="226" t="s">
        <v>298</v>
      </c>
      <c r="AU158" s="226" t="s">
        <v>79</v>
      </c>
      <c r="AY158" s="19" t="s">
        <v>295</v>
      </c>
      <c r="BE158" s="227">
        <f>IF(N158="základní",J158,0)</f>
        <v>0</v>
      </c>
      <c r="BF158" s="227">
        <f>IF(N158="snížená",J158,0)</f>
        <v>0</v>
      </c>
      <c r="BG158" s="227">
        <f>IF(N158="zákl. přenesená",J158,0)</f>
        <v>0</v>
      </c>
      <c r="BH158" s="227">
        <f>IF(N158="sníž. přenesená",J158,0)</f>
        <v>0</v>
      </c>
      <c r="BI158" s="227">
        <f>IF(N158="nulová",J158,0)</f>
        <v>0</v>
      </c>
      <c r="BJ158" s="19" t="s">
        <v>79</v>
      </c>
      <c r="BK158" s="227">
        <f>ROUND(I158*H158,2)</f>
        <v>0</v>
      </c>
      <c r="BL158" s="19" t="s">
        <v>303</v>
      </c>
      <c r="BM158" s="226" t="s">
        <v>1535</v>
      </c>
    </row>
    <row r="159" s="12" customFormat="1" ht="25.92" customHeight="1">
      <c r="A159" s="12"/>
      <c r="B159" s="199"/>
      <c r="C159" s="200"/>
      <c r="D159" s="201" t="s">
        <v>71</v>
      </c>
      <c r="E159" s="202" t="s">
        <v>3627</v>
      </c>
      <c r="F159" s="202" t="s">
        <v>3628</v>
      </c>
      <c r="G159" s="200"/>
      <c r="H159" s="200"/>
      <c r="I159" s="203"/>
      <c r="J159" s="204">
        <f>BK159</f>
        <v>0</v>
      </c>
      <c r="K159" s="200"/>
      <c r="L159" s="205"/>
      <c r="M159" s="206"/>
      <c r="N159" s="207"/>
      <c r="O159" s="207"/>
      <c r="P159" s="208">
        <f>SUM(P160:P163)</f>
        <v>0</v>
      </c>
      <c r="Q159" s="207"/>
      <c r="R159" s="208">
        <f>SUM(R160:R163)</f>
        <v>0</v>
      </c>
      <c r="S159" s="207"/>
      <c r="T159" s="209">
        <f>SUM(T160:T163)</f>
        <v>0</v>
      </c>
      <c r="U159" s="12"/>
      <c r="V159" s="12"/>
      <c r="W159" s="12"/>
      <c r="X159" s="12"/>
      <c r="Y159" s="12"/>
      <c r="Z159" s="12"/>
      <c r="AA159" s="12"/>
      <c r="AB159" s="12"/>
      <c r="AC159" s="12"/>
      <c r="AD159" s="12"/>
      <c r="AE159" s="12"/>
      <c r="AR159" s="210" t="s">
        <v>79</v>
      </c>
      <c r="AT159" s="211" t="s">
        <v>71</v>
      </c>
      <c r="AU159" s="211" t="s">
        <v>72</v>
      </c>
      <c r="AY159" s="210" t="s">
        <v>295</v>
      </c>
      <c r="BK159" s="212">
        <f>SUM(BK160:BK163)</f>
        <v>0</v>
      </c>
    </row>
    <row r="160" s="2" customFormat="1" ht="16.5" customHeight="1">
      <c r="A160" s="40"/>
      <c r="B160" s="41"/>
      <c r="C160" s="215" t="s">
        <v>1098</v>
      </c>
      <c r="D160" s="215" t="s">
        <v>298</v>
      </c>
      <c r="E160" s="216" t="s">
        <v>3629</v>
      </c>
      <c r="F160" s="217" t="s">
        <v>3630</v>
      </c>
      <c r="G160" s="218" t="s">
        <v>3526</v>
      </c>
      <c r="H160" s="219">
        <v>620</v>
      </c>
      <c r="I160" s="220"/>
      <c r="J160" s="221">
        <f>ROUND(I160*H160,2)</f>
        <v>0</v>
      </c>
      <c r="K160" s="217" t="s">
        <v>523</v>
      </c>
      <c r="L160" s="46"/>
      <c r="M160" s="222" t="s">
        <v>21</v>
      </c>
      <c r="N160" s="223" t="s">
        <v>43</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303</v>
      </c>
      <c r="AT160" s="226" t="s">
        <v>298</v>
      </c>
      <c r="AU160" s="226" t="s">
        <v>79</v>
      </c>
      <c r="AY160" s="19" t="s">
        <v>295</v>
      </c>
      <c r="BE160" s="227">
        <f>IF(N160="základní",J160,0)</f>
        <v>0</v>
      </c>
      <c r="BF160" s="227">
        <f>IF(N160="snížená",J160,0)</f>
        <v>0</v>
      </c>
      <c r="BG160" s="227">
        <f>IF(N160="zákl. přenesená",J160,0)</f>
        <v>0</v>
      </c>
      <c r="BH160" s="227">
        <f>IF(N160="sníž. přenesená",J160,0)</f>
        <v>0</v>
      </c>
      <c r="BI160" s="227">
        <f>IF(N160="nulová",J160,0)</f>
        <v>0</v>
      </c>
      <c r="BJ160" s="19" t="s">
        <v>79</v>
      </c>
      <c r="BK160" s="227">
        <f>ROUND(I160*H160,2)</f>
        <v>0</v>
      </c>
      <c r="BL160" s="19" t="s">
        <v>303</v>
      </c>
      <c r="BM160" s="226" t="s">
        <v>1545</v>
      </c>
    </row>
    <row r="161" s="2" customFormat="1" ht="21.75" customHeight="1">
      <c r="A161" s="40"/>
      <c r="B161" s="41"/>
      <c r="C161" s="215" t="s">
        <v>1102</v>
      </c>
      <c r="D161" s="215" t="s">
        <v>298</v>
      </c>
      <c r="E161" s="216" t="s">
        <v>3631</v>
      </c>
      <c r="F161" s="217" t="s">
        <v>3632</v>
      </c>
      <c r="G161" s="218" t="s">
        <v>3526</v>
      </c>
      <c r="H161" s="219">
        <v>2278</v>
      </c>
      <c r="I161" s="220"/>
      <c r="J161" s="221">
        <f>ROUND(I161*H161,2)</f>
        <v>0</v>
      </c>
      <c r="K161" s="217" t="s">
        <v>523</v>
      </c>
      <c r="L161" s="46"/>
      <c r="M161" s="222" t="s">
        <v>21</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303</v>
      </c>
      <c r="AT161" s="226" t="s">
        <v>298</v>
      </c>
      <c r="AU161" s="226" t="s">
        <v>79</v>
      </c>
      <c r="AY161" s="19" t="s">
        <v>295</v>
      </c>
      <c r="BE161" s="227">
        <f>IF(N161="základní",J161,0)</f>
        <v>0</v>
      </c>
      <c r="BF161" s="227">
        <f>IF(N161="snížená",J161,0)</f>
        <v>0</v>
      </c>
      <c r="BG161" s="227">
        <f>IF(N161="zákl. přenesená",J161,0)</f>
        <v>0</v>
      </c>
      <c r="BH161" s="227">
        <f>IF(N161="sníž. přenesená",J161,0)</f>
        <v>0</v>
      </c>
      <c r="BI161" s="227">
        <f>IF(N161="nulová",J161,0)</f>
        <v>0</v>
      </c>
      <c r="BJ161" s="19" t="s">
        <v>79</v>
      </c>
      <c r="BK161" s="227">
        <f>ROUND(I161*H161,2)</f>
        <v>0</v>
      </c>
      <c r="BL161" s="19" t="s">
        <v>303</v>
      </c>
      <c r="BM161" s="226" t="s">
        <v>1552</v>
      </c>
    </row>
    <row r="162" s="2" customFormat="1" ht="21.75" customHeight="1">
      <c r="A162" s="40"/>
      <c r="B162" s="41"/>
      <c r="C162" s="215" t="s">
        <v>1109</v>
      </c>
      <c r="D162" s="215" t="s">
        <v>298</v>
      </c>
      <c r="E162" s="216" t="s">
        <v>3633</v>
      </c>
      <c r="F162" s="217" t="s">
        <v>3634</v>
      </c>
      <c r="G162" s="218" t="s">
        <v>3526</v>
      </c>
      <c r="H162" s="219">
        <v>37</v>
      </c>
      <c r="I162" s="220"/>
      <c r="J162" s="221">
        <f>ROUND(I162*H162,2)</f>
        <v>0</v>
      </c>
      <c r="K162" s="217" t="s">
        <v>523</v>
      </c>
      <c r="L162" s="46"/>
      <c r="M162" s="222" t="s">
        <v>21</v>
      </c>
      <c r="N162" s="223" t="s">
        <v>43</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303</v>
      </c>
      <c r="AT162" s="226" t="s">
        <v>298</v>
      </c>
      <c r="AU162" s="226" t="s">
        <v>79</v>
      </c>
      <c r="AY162" s="19" t="s">
        <v>295</v>
      </c>
      <c r="BE162" s="227">
        <f>IF(N162="základní",J162,0)</f>
        <v>0</v>
      </c>
      <c r="BF162" s="227">
        <f>IF(N162="snížená",J162,0)</f>
        <v>0</v>
      </c>
      <c r="BG162" s="227">
        <f>IF(N162="zákl. přenesená",J162,0)</f>
        <v>0</v>
      </c>
      <c r="BH162" s="227">
        <f>IF(N162="sníž. přenesená",J162,0)</f>
        <v>0</v>
      </c>
      <c r="BI162" s="227">
        <f>IF(N162="nulová",J162,0)</f>
        <v>0</v>
      </c>
      <c r="BJ162" s="19" t="s">
        <v>79</v>
      </c>
      <c r="BK162" s="227">
        <f>ROUND(I162*H162,2)</f>
        <v>0</v>
      </c>
      <c r="BL162" s="19" t="s">
        <v>303</v>
      </c>
      <c r="BM162" s="226" t="s">
        <v>1556</v>
      </c>
    </row>
    <row r="163" s="2" customFormat="1" ht="16.5" customHeight="1">
      <c r="A163" s="40"/>
      <c r="B163" s="41"/>
      <c r="C163" s="215" t="s">
        <v>1114</v>
      </c>
      <c r="D163" s="215" t="s">
        <v>298</v>
      </c>
      <c r="E163" s="216" t="s">
        <v>3635</v>
      </c>
      <c r="F163" s="217" t="s">
        <v>3636</v>
      </c>
      <c r="G163" s="218" t="s">
        <v>3526</v>
      </c>
      <c r="H163" s="219">
        <v>312</v>
      </c>
      <c r="I163" s="220"/>
      <c r="J163" s="221">
        <f>ROUND(I163*H163,2)</f>
        <v>0</v>
      </c>
      <c r="K163" s="217" t="s">
        <v>523</v>
      </c>
      <c r="L163" s="46"/>
      <c r="M163" s="222" t="s">
        <v>21</v>
      </c>
      <c r="N163" s="223" t="s">
        <v>43</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303</v>
      </c>
      <c r="AT163" s="226" t="s">
        <v>298</v>
      </c>
      <c r="AU163" s="226" t="s">
        <v>79</v>
      </c>
      <c r="AY163" s="19" t="s">
        <v>295</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303</v>
      </c>
      <c r="BM163" s="226" t="s">
        <v>1566</v>
      </c>
    </row>
    <row r="164" s="12" customFormat="1" ht="25.92" customHeight="1">
      <c r="A164" s="12"/>
      <c r="B164" s="199"/>
      <c r="C164" s="200"/>
      <c r="D164" s="201" t="s">
        <v>71</v>
      </c>
      <c r="E164" s="202" t="s">
        <v>3637</v>
      </c>
      <c r="F164" s="202" t="s">
        <v>3638</v>
      </c>
      <c r="G164" s="200"/>
      <c r="H164" s="200"/>
      <c r="I164" s="203"/>
      <c r="J164" s="204">
        <f>BK164</f>
        <v>0</v>
      </c>
      <c r="K164" s="200"/>
      <c r="L164" s="205"/>
      <c r="M164" s="206"/>
      <c r="N164" s="207"/>
      <c r="O164" s="207"/>
      <c r="P164" s="208">
        <f>SUM(P165:P166)</f>
        <v>0</v>
      </c>
      <c r="Q164" s="207"/>
      <c r="R164" s="208">
        <f>SUM(R165:R166)</f>
        <v>0</v>
      </c>
      <c r="S164" s="207"/>
      <c r="T164" s="209">
        <f>SUM(T165:T166)</f>
        <v>0</v>
      </c>
      <c r="U164" s="12"/>
      <c r="V164" s="12"/>
      <c r="W164" s="12"/>
      <c r="X164" s="12"/>
      <c r="Y164" s="12"/>
      <c r="Z164" s="12"/>
      <c r="AA164" s="12"/>
      <c r="AB164" s="12"/>
      <c r="AC164" s="12"/>
      <c r="AD164" s="12"/>
      <c r="AE164" s="12"/>
      <c r="AR164" s="210" t="s">
        <v>79</v>
      </c>
      <c r="AT164" s="211" t="s">
        <v>71</v>
      </c>
      <c r="AU164" s="211" t="s">
        <v>72</v>
      </c>
      <c r="AY164" s="210" t="s">
        <v>295</v>
      </c>
      <c r="BK164" s="212">
        <f>SUM(BK165:BK166)</f>
        <v>0</v>
      </c>
    </row>
    <row r="165" s="2" customFormat="1" ht="16.5" customHeight="1">
      <c r="A165" s="40"/>
      <c r="B165" s="41"/>
      <c r="C165" s="215" t="s">
        <v>1119</v>
      </c>
      <c r="D165" s="215" t="s">
        <v>298</v>
      </c>
      <c r="E165" s="216" t="s">
        <v>3639</v>
      </c>
      <c r="F165" s="217" t="s">
        <v>3640</v>
      </c>
      <c r="G165" s="218" t="s">
        <v>328</v>
      </c>
      <c r="H165" s="219">
        <v>50</v>
      </c>
      <c r="I165" s="220"/>
      <c r="J165" s="221">
        <f>ROUND(I165*H165,2)</f>
        <v>0</v>
      </c>
      <c r="K165" s="217" t="s">
        <v>523</v>
      </c>
      <c r="L165" s="46"/>
      <c r="M165" s="222" t="s">
        <v>21</v>
      </c>
      <c r="N165" s="223" t="s">
        <v>43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303</v>
      </c>
      <c r="AT165" s="226" t="s">
        <v>298</v>
      </c>
      <c r="AU165" s="226" t="s">
        <v>79</v>
      </c>
      <c r="AY165" s="19" t="s">
        <v>295</v>
      </c>
      <c r="BE165" s="227">
        <f>IF(N165="základní",J165,0)</f>
        <v>0</v>
      </c>
      <c r="BF165" s="227">
        <f>IF(N165="snížená",J165,0)</f>
        <v>0</v>
      </c>
      <c r="BG165" s="227">
        <f>IF(N165="zákl. přenesená",J165,0)</f>
        <v>0</v>
      </c>
      <c r="BH165" s="227">
        <f>IF(N165="sníž. přenesená",J165,0)</f>
        <v>0</v>
      </c>
      <c r="BI165" s="227">
        <f>IF(N165="nulová",J165,0)</f>
        <v>0</v>
      </c>
      <c r="BJ165" s="19" t="s">
        <v>79</v>
      </c>
      <c r="BK165" s="227">
        <f>ROUND(I165*H165,2)</f>
        <v>0</v>
      </c>
      <c r="BL165" s="19" t="s">
        <v>303</v>
      </c>
      <c r="BM165" s="226" t="s">
        <v>1573</v>
      </c>
    </row>
    <row r="166" s="2" customFormat="1" ht="16.5" customHeight="1">
      <c r="A166" s="40"/>
      <c r="B166" s="41"/>
      <c r="C166" s="215" t="s">
        <v>1124</v>
      </c>
      <c r="D166" s="215" t="s">
        <v>298</v>
      </c>
      <c r="E166" s="216" t="s">
        <v>3641</v>
      </c>
      <c r="F166" s="217" t="s">
        <v>3642</v>
      </c>
      <c r="G166" s="218" t="s">
        <v>3526</v>
      </c>
      <c r="H166" s="219">
        <v>36</v>
      </c>
      <c r="I166" s="220"/>
      <c r="J166" s="221">
        <f>ROUND(I166*H166,2)</f>
        <v>0</v>
      </c>
      <c r="K166" s="217" t="s">
        <v>523</v>
      </c>
      <c r="L166" s="46"/>
      <c r="M166" s="222" t="s">
        <v>21</v>
      </c>
      <c r="N166" s="223" t="s">
        <v>43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303</v>
      </c>
      <c r="AT166" s="226" t="s">
        <v>298</v>
      </c>
      <c r="AU166" s="226" t="s">
        <v>79</v>
      </c>
      <c r="AY166" s="19" t="s">
        <v>295</v>
      </c>
      <c r="BE166" s="227">
        <f>IF(N166="základní",J166,0)</f>
        <v>0</v>
      </c>
      <c r="BF166" s="227">
        <f>IF(N166="snížená",J166,0)</f>
        <v>0</v>
      </c>
      <c r="BG166" s="227">
        <f>IF(N166="zákl. přenesená",J166,0)</f>
        <v>0</v>
      </c>
      <c r="BH166" s="227">
        <f>IF(N166="sníž. přenesená",J166,0)</f>
        <v>0</v>
      </c>
      <c r="BI166" s="227">
        <f>IF(N166="nulová",J166,0)</f>
        <v>0</v>
      </c>
      <c r="BJ166" s="19" t="s">
        <v>79</v>
      </c>
      <c r="BK166" s="227">
        <f>ROUND(I166*H166,2)</f>
        <v>0</v>
      </c>
      <c r="BL166" s="19" t="s">
        <v>303</v>
      </c>
      <c r="BM166" s="226" t="s">
        <v>1578</v>
      </c>
    </row>
    <row r="167" s="12" customFormat="1" ht="25.92" customHeight="1">
      <c r="A167" s="12"/>
      <c r="B167" s="199"/>
      <c r="C167" s="200"/>
      <c r="D167" s="201" t="s">
        <v>71</v>
      </c>
      <c r="E167" s="202" t="s">
        <v>3643</v>
      </c>
      <c r="F167" s="202" t="s">
        <v>3644</v>
      </c>
      <c r="G167" s="200"/>
      <c r="H167" s="200"/>
      <c r="I167" s="203"/>
      <c r="J167" s="204">
        <f>BK167</f>
        <v>0</v>
      </c>
      <c r="K167" s="200"/>
      <c r="L167" s="205"/>
      <c r="M167" s="206"/>
      <c r="N167" s="207"/>
      <c r="O167" s="207"/>
      <c r="P167" s="208">
        <v>0</v>
      </c>
      <c r="Q167" s="207"/>
      <c r="R167" s="208">
        <v>0</v>
      </c>
      <c r="S167" s="207"/>
      <c r="T167" s="209">
        <v>0</v>
      </c>
      <c r="U167" s="12"/>
      <c r="V167" s="12"/>
      <c r="W167" s="12"/>
      <c r="X167" s="12"/>
      <c r="Y167" s="12"/>
      <c r="Z167" s="12"/>
      <c r="AA167" s="12"/>
      <c r="AB167" s="12"/>
      <c r="AC167" s="12"/>
      <c r="AD167" s="12"/>
      <c r="AE167" s="12"/>
      <c r="AR167" s="210" t="s">
        <v>79</v>
      </c>
      <c r="AT167" s="211" t="s">
        <v>71</v>
      </c>
      <c r="AU167" s="211" t="s">
        <v>72</v>
      </c>
      <c r="AY167" s="210" t="s">
        <v>295</v>
      </c>
      <c r="BK167" s="212">
        <v>0</v>
      </c>
    </row>
    <row r="168" s="12" customFormat="1" ht="25.92" customHeight="1">
      <c r="A168" s="12"/>
      <c r="B168" s="199"/>
      <c r="C168" s="200"/>
      <c r="D168" s="201" t="s">
        <v>71</v>
      </c>
      <c r="E168" s="202" t="s">
        <v>3645</v>
      </c>
      <c r="F168" s="202" t="s">
        <v>3646</v>
      </c>
      <c r="G168" s="200"/>
      <c r="H168" s="200"/>
      <c r="I168" s="203"/>
      <c r="J168" s="204">
        <f>BK168</f>
        <v>0</v>
      </c>
      <c r="K168" s="200"/>
      <c r="L168" s="205"/>
      <c r="M168" s="206"/>
      <c r="N168" s="207"/>
      <c r="O168" s="207"/>
      <c r="P168" s="208">
        <f>SUM(P169:P171)</f>
        <v>0</v>
      </c>
      <c r="Q168" s="207"/>
      <c r="R168" s="208">
        <f>SUM(R169:R171)</f>
        <v>0</v>
      </c>
      <c r="S168" s="207"/>
      <c r="T168" s="209">
        <f>SUM(T169:T171)</f>
        <v>0</v>
      </c>
      <c r="U168" s="12"/>
      <c r="V168" s="12"/>
      <c r="W168" s="12"/>
      <c r="X168" s="12"/>
      <c r="Y168" s="12"/>
      <c r="Z168" s="12"/>
      <c r="AA168" s="12"/>
      <c r="AB168" s="12"/>
      <c r="AC168" s="12"/>
      <c r="AD168" s="12"/>
      <c r="AE168" s="12"/>
      <c r="AR168" s="210" t="s">
        <v>79</v>
      </c>
      <c r="AT168" s="211" t="s">
        <v>71</v>
      </c>
      <c r="AU168" s="211" t="s">
        <v>72</v>
      </c>
      <c r="AY168" s="210" t="s">
        <v>295</v>
      </c>
      <c r="BK168" s="212">
        <f>SUM(BK169:BK171)</f>
        <v>0</v>
      </c>
    </row>
    <row r="169" s="2" customFormat="1" ht="16.5" customHeight="1">
      <c r="A169" s="40"/>
      <c r="B169" s="41"/>
      <c r="C169" s="215" t="s">
        <v>1129</v>
      </c>
      <c r="D169" s="215" t="s">
        <v>298</v>
      </c>
      <c r="E169" s="216" t="s">
        <v>3647</v>
      </c>
      <c r="F169" s="217" t="s">
        <v>3648</v>
      </c>
      <c r="G169" s="218" t="s">
        <v>3526</v>
      </c>
      <c r="H169" s="219">
        <v>1</v>
      </c>
      <c r="I169" s="220"/>
      <c r="J169" s="221">
        <f>ROUND(I169*H169,2)</f>
        <v>0</v>
      </c>
      <c r="K169" s="217" t="s">
        <v>523</v>
      </c>
      <c r="L169" s="46"/>
      <c r="M169" s="222" t="s">
        <v>21</v>
      </c>
      <c r="N169" s="223" t="s">
        <v>43</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303</v>
      </c>
      <c r="AT169" s="226" t="s">
        <v>298</v>
      </c>
      <c r="AU169" s="226" t="s">
        <v>79</v>
      </c>
      <c r="AY169" s="19" t="s">
        <v>295</v>
      </c>
      <c r="BE169" s="227">
        <f>IF(N169="základní",J169,0)</f>
        <v>0</v>
      </c>
      <c r="BF169" s="227">
        <f>IF(N169="snížená",J169,0)</f>
        <v>0</v>
      </c>
      <c r="BG169" s="227">
        <f>IF(N169="zákl. přenesená",J169,0)</f>
        <v>0</v>
      </c>
      <c r="BH169" s="227">
        <f>IF(N169="sníž. přenesená",J169,0)</f>
        <v>0</v>
      </c>
      <c r="BI169" s="227">
        <f>IF(N169="nulová",J169,0)</f>
        <v>0</v>
      </c>
      <c r="BJ169" s="19" t="s">
        <v>79</v>
      </c>
      <c r="BK169" s="227">
        <f>ROUND(I169*H169,2)</f>
        <v>0</v>
      </c>
      <c r="BL169" s="19" t="s">
        <v>303</v>
      </c>
      <c r="BM169" s="226" t="s">
        <v>1587</v>
      </c>
    </row>
    <row r="170" s="2" customFormat="1" ht="16.5" customHeight="1">
      <c r="A170" s="40"/>
      <c r="B170" s="41"/>
      <c r="C170" s="215" t="s">
        <v>863</v>
      </c>
      <c r="D170" s="215" t="s">
        <v>298</v>
      </c>
      <c r="E170" s="216" t="s">
        <v>3649</v>
      </c>
      <c r="F170" s="217" t="s">
        <v>3650</v>
      </c>
      <c r="G170" s="218" t="s">
        <v>3494</v>
      </c>
      <c r="H170" s="219">
        <v>300</v>
      </c>
      <c r="I170" s="220"/>
      <c r="J170" s="221">
        <f>ROUND(I170*H170,2)</f>
        <v>0</v>
      </c>
      <c r="K170" s="217" t="s">
        <v>523</v>
      </c>
      <c r="L170" s="46"/>
      <c r="M170" s="222" t="s">
        <v>21</v>
      </c>
      <c r="N170" s="223" t="s">
        <v>43</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303</v>
      </c>
      <c r="AT170" s="226" t="s">
        <v>298</v>
      </c>
      <c r="AU170" s="226" t="s">
        <v>79</v>
      </c>
      <c r="AY170" s="19" t="s">
        <v>295</v>
      </c>
      <c r="BE170" s="227">
        <f>IF(N170="základní",J170,0)</f>
        <v>0</v>
      </c>
      <c r="BF170" s="227">
        <f>IF(N170="snížená",J170,0)</f>
        <v>0</v>
      </c>
      <c r="BG170" s="227">
        <f>IF(N170="zákl. přenesená",J170,0)</f>
        <v>0</v>
      </c>
      <c r="BH170" s="227">
        <f>IF(N170="sníž. přenesená",J170,0)</f>
        <v>0</v>
      </c>
      <c r="BI170" s="227">
        <f>IF(N170="nulová",J170,0)</f>
        <v>0</v>
      </c>
      <c r="BJ170" s="19" t="s">
        <v>79</v>
      </c>
      <c r="BK170" s="227">
        <f>ROUND(I170*H170,2)</f>
        <v>0</v>
      </c>
      <c r="BL170" s="19" t="s">
        <v>303</v>
      </c>
      <c r="BM170" s="226" t="s">
        <v>1243</v>
      </c>
    </row>
    <row r="171" s="2" customFormat="1" ht="16.5" customHeight="1">
      <c r="A171" s="40"/>
      <c r="B171" s="41"/>
      <c r="C171" s="215" t="s">
        <v>1137</v>
      </c>
      <c r="D171" s="215" t="s">
        <v>298</v>
      </c>
      <c r="E171" s="216" t="s">
        <v>3651</v>
      </c>
      <c r="F171" s="217" t="s">
        <v>3652</v>
      </c>
      <c r="G171" s="218" t="s">
        <v>348</v>
      </c>
      <c r="H171" s="219">
        <v>4</v>
      </c>
      <c r="I171" s="220"/>
      <c r="J171" s="221">
        <f>ROUND(I171*H171,2)</f>
        <v>0</v>
      </c>
      <c r="K171" s="217" t="s">
        <v>523</v>
      </c>
      <c r="L171" s="46"/>
      <c r="M171" s="222" t="s">
        <v>21</v>
      </c>
      <c r="N171" s="223" t="s">
        <v>43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303</v>
      </c>
      <c r="AT171" s="226" t="s">
        <v>298</v>
      </c>
      <c r="AU171" s="226" t="s">
        <v>79</v>
      </c>
      <c r="AY171" s="19" t="s">
        <v>295</v>
      </c>
      <c r="BE171" s="227">
        <f>IF(N171="základní",J171,0)</f>
        <v>0</v>
      </c>
      <c r="BF171" s="227">
        <f>IF(N171="snížená",J171,0)</f>
        <v>0</v>
      </c>
      <c r="BG171" s="227">
        <f>IF(N171="zákl. přenesená",J171,0)</f>
        <v>0</v>
      </c>
      <c r="BH171" s="227">
        <f>IF(N171="sníž. přenesená",J171,0)</f>
        <v>0</v>
      </c>
      <c r="BI171" s="227">
        <f>IF(N171="nulová",J171,0)</f>
        <v>0</v>
      </c>
      <c r="BJ171" s="19" t="s">
        <v>79</v>
      </c>
      <c r="BK171" s="227">
        <f>ROUND(I171*H171,2)</f>
        <v>0</v>
      </c>
      <c r="BL171" s="19" t="s">
        <v>303</v>
      </c>
      <c r="BM171" s="226" t="s">
        <v>1622</v>
      </c>
    </row>
    <row r="172" s="12" customFormat="1" ht="25.92" customHeight="1">
      <c r="A172" s="12"/>
      <c r="B172" s="199"/>
      <c r="C172" s="200"/>
      <c r="D172" s="201" t="s">
        <v>71</v>
      </c>
      <c r="E172" s="202" t="s">
        <v>3653</v>
      </c>
      <c r="F172" s="202" t="s">
        <v>3654</v>
      </c>
      <c r="G172" s="200"/>
      <c r="H172" s="200"/>
      <c r="I172" s="203"/>
      <c r="J172" s="204">
        <f>BK172</f>
        <v>0</v>
      </c>
      <c r="K172" s="200"/>
      <c r="L172" s="205"/>
      <c r="M172" s="206"/>
      <c r="N172" s="207"/>
      <c r="O172" s="207"/>
      <c r="P172" s="208">
        <f>SUM(P173:P189)</f>
        <v>0</v>
      </c>
      <c r="Q172" s="207"/>
      <c r="R172" s="208">
        <f>SUM(R173:R189)</f>
        <v>0</v>
      </c>
      <c r="S172" s="207"/>
      <c r="T172" s="209">
        <f>SUM(T173:T189)</f>
        <v>0</v>
      </c>
      <c r="U172" s="12"/>
      <c r="V172" s="12"/>
      <c r="W172" s="12"/>
      <c r="X172" s="12"/>
      <c r="Y172" s="12"/>
      <c r="Z172" s="12"/>
      <c r="AA172" s="12"/>
      <c r="AB172" s="12"/>
      <c r="AC172" s="12"/>
      <c r="AD172" s="12"/>
      <c r="AE172" s="12"/>
      <c r="AR172" s="210" t="s">
        <v>79</v>
      </c>
      <c r="AT172" s="211" t="s">
        <v>71</v>
      </c>
      <c r="AU172" s="211" t="s">
        <v>72</v>
      </c>
      <c r="AY172" s="210" t="s">
        <v>295</v>
      </c>
      <c r="BK172" s="212">
        <f>SUM(BK173:BK189)</f>
        <v>0</v>
      </c>
    </row>
    <row r="173" s="2" customFormat="1" ht="21.75" customHeight="1">
      <c r="A173" s="40"/>
      <c r="B173" s="41"/>
      <c r="C173" s="215" t="s">
        <v>1144</v>
      </c>
      <c r="D173" s="215" t="s">
        <v>298</v>
      </c>
      <c r="E173" s="216" t="s">
        <v>3655</v>
      </c>
      <c r="F173" s="217" t="s">
        <v>3656</v>
      </c>
      <c r="G173" s="218" t="s">
        <v>3494</v>
      </c>
      <c r="H173" s="219">
        <v>36</v>
      </c>
      <c r="I173" s="220"/>
      <c r="J173" s="221">
        <f>ROUND(I173*H173,2)</f>
        <v>0</v>
      </c>
      <c r="K173" s="217" t="s">
        <v>523</v>
      </c>
      <c r="L173" s="46"/>
      <c r="M173" s="222" t="s">
        <v>21</v>
      </c>
      <c r="N173" s="223" t="s">
        <v>43</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303</v>
      </c>
      <c r="AT173" s="226" t="s">
        <v>298</v>
      </c>
      <c r="AU173" s="226" t="s">
        <v>79</v>
      </c>
      <c r="AY173" s="19" t="s">
        <v>295</v>
      </c>
      <c r="BE173" s="227">
        <f>IF(N173="základní",J173,0)</f>
        <v>0</v>
      </c>
      <c r="BF173" s="227">
        <f>IF(N173="snížená",J173,0)</f>
        <v>0</v>
      </c>
      <c r="BG173" s="227">
        <f>IF(N173="zákl. přenesená",J173,0)</f>
        <v>0</v>
      </c>
      <c r="BH173" s="227">
        <f>IF(N173="sníž. přenesená",J173,0)</f>
        <v>0</v>
      </c>
      <c r="BI173" s="227">
        <f>IF(N173="nulová",J173,0)</f>
        <v>0</v>
      </c>
      <c r="BJ173" s="19" t="s">
        <v>79</v>
      </c>
      <c r="BK173" s="227">
        <f>ROUND(I173*H173,2)</f>
        <v>0</v>
      </c>
      <c r="BL173" s="19" t="s">
        <v>303</v>
      </c>
      <c r="BM173" s="226" t="s">
        <v>1634</v>
      </c>
    </row>
    <row r="174" s="2" customFormat="1" ht="16.5" customHeight="1">
      <c r="A174" s="40"/>
      <c r="B174" s="41"/>
      <c r="C174" s="215" t="s">
        <v>1149</v>
      </c>
      <c r="D174" s="215" t="s">
        <v>298</v>
      </c>
      <c r="E174" s="216" t="s">
        <v>3657</v>
      </c>
      <c r="F174" s="217" t="s">
        <v>3658</v>
      </c>
      <c r="G174" s="218" t="s">
        <v>3494</v>
      </c>
      <c r="H174" s="219">
        <v>36</v>
      </c>
      <c r="I174" s="220"/>
      <c r="J174" s="221">
        <f>ROUND(I174*H174,2)</f>
        <v>0</v>
      </c>
      <c r="K174" s="217" t="s">
        <v>523</v>
      </c>
      <c r="L174" s="46"/>
      <c r="M174" s="222" t="s">
        <v>21</v>
      </c>
      <c r="N174" s="223" t="s">
        <v>43</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303</v>
      </c>
      <c r="AT174" s="226" t="s">
        <v>298</v>
      </c>
      <c r="AU174" s="226" t="s">
        <v>79</v>
      </c>
      <c r="AY174" s="19" t="s">
        <v>295</v>
      </c>
      <c r="BE174" s="227">
        <f>IF(N174="základní",J174,0)</f>
        <v>0</v>
      </c>
      <c r="BF174" s="227">
        <f>IF(N174="snížená",J174,0)</f>
        <v>0</v>
      </c>
      <c r="BG174" s="227">
        <f>IF(N174="zákl. přenesená",J174,0)</f>
        <v>0</v>
      </c>
      <c r="BH174" s="227">
        <f>IF(N174="sníž. přenesená",J174,0)</f>
        <v>0</v>
      </c>
      <c r="BI174" s="227">
        <f>IF(N174="nulová",J174,0)</f>
        <v>0</v>
      </c>
      <c r="BJ174" s="19" t="s">
        <v>79</v>
      </c>
      <c r="BK174" s="227">
        <f>ROUND(I174*H174,2)</f>
        <v>0</v>
      </c>
      <c r="BL174" s="19" t="s">
        <v>303</v>
      </c>
      <c r="BM174" s="226" t="s">
        <v>1643</v>
      </c>
    </row>
    <row r="175" s="2" customFormat="1" ht="16.5" customHeight="1">
      <c r="A175" s="40"/>
      <c r="B175" s="41"/>
      <c r="C175" s="215" t="s">
        <v>1154</v>
      </c>
      <c r="D175" s="215" t="s">
        <v>298</v>
      </c>
      <c r="E175" s="216" t="s">
        <v>3659</v>
      </c>
      <c r="F175" s="217" t="s">
        <v>3660</v>
      </c>
      <c r="G175" s="218" t="s">
        <v>3494</v>
      </c>
      <c r="H175" s="219">
        <v>24</v>
      </c>
      <c r="I175" s="220"/>
      <c r="J175" s="221">
        <f>ROUND(I175*H175,2)</f>
        <v>0</v>
      </c>
      <c r="K175" s="217" t="s">
        <v>523</v>
      </c>
      <c r="L175" s="46"/>
      <c r="M175" s="222" t="s">
        <v>21</v>
      </c>
      <c r="N175" s="223" t="s">
        <v>43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303</v>
      </c>
      <c r="AT175" s="226" t="s">
        <v>298</v>
      </c>
      <c r="AU175" s="226" t="s">
        <v>79</v>
      </c>
      <c r="AY175" s="19" t="s">
        <v>295</v>
      </c>
      <c r="BE175" s="227">
        <f>IF(N175="základní",J175,0)</f>
        <v>0</v>
      </c>
      <c r="BF175" s="227">
        <f>IF(N175="snížená",J175,0)</f>
        <v>0</v>
      </c>
      <c r="BG175" s="227">
        <f>IF(N175="zákl. přenesená",J175,0)</f>
        <v>0</v>
      </c>
      <c r="BH175" s="227">
        <f>IF(N175="sníž. přenesená",J175,0)</f>
        <v>0</v>
      </c>
      <c r="BI175" s="227">
        <f>IF(N175="nulová",J175,0)</f>
        <v>0</v>
      </c>
      <c r="BJ175" s="19" t="s">
        <v>79</v>
      </c>
      <c r="BK175" s="227">
        <f>ROUND(I175*H175,2)</f>
        <v>0</v>
      </c>
      <c r="BL175" s="19" t="s">
        <v>303</v>
      </c>
      <c r="BM175" s="226" t="s">
        <v>1664</v>
      </c>
    </row>
    <row r="176" s="2" customFormat="1" ht="24.15" customHeight="1">
      <c r="A176" s="40"/>
      <c r="B176" s="41"/>
      <c r="C176" s="215" t="s">
        <v>1161</v>
      </c>
      <c r="D176" s="215" t="s">
        <v>298</v>
      </c>
      <c r="E176" s="216" t="s">
        <v>3661</v>
      </c>
      <c r="F176" s="217" t="s">
        <v>3662</v>
      </c>
      <c r="G176" s="218" t="s">
        <v>3494</v>
      </c>
      <c r="H176" s="219">
        <v>210</v>
      </c>
      <c r="I176" s="220"/>
      <c r="J176" s="221">
        <f>ROUND(I176*H176,2)</f>
        <v>0</v>
      </c>
      <c r="K176" s="217" t="s">
        <v>523</v>
      </c>
      <c r="L176" s="46"/>
      <c r="M176" s="222" t="s">
        <v>21</v>
      </c>
      <c r="N176" s="223" t="s">
        <v>43</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303</v>
      </c>
      <c r="AT176" s="226" t="s">
        <v>298</v>
      </c>
      <c r="AU176" s="226" t="s">
        <v>79</v>
      </c>
      <c r="AY176" s="19" t="s">
        <v>295</v>
      </c>
      <c r="BE176" s="227">
        <f>IF(N176="základní",J176,0)</f>
        <v>0</v>
      </c>
      <c r="BF176" s="227">
        <f>IF(N176="snížená",J176,0)</f>
        <v>0</v>
      </c>
      <c r="BG176" s="227">
        <f>IF(N176="zákl. přenesená",J176,0)</f>
        <v>0</v>
      </c>
      <c r="BH176" s="227">
        <f>IF(N176="sníž. přenesená",J176,0)</f>
        <v>0</v>
      </c>
      <c r="BI176" s="227">
        <f>IF(N176="nulová",J176,0)</f>
        <v>0</v>
      </c>
      <c r="BJ176" s="19" t="s">
        <v>79</v>
      </c>
      <c r="BK176" s="227">
        <f>ROUND(I176*H176,2)</f>
        <v>0</v>
      </c>
      <c r="BL176" s="19" t="s">
        <v>303</v>
      </c>
      <c r="BM176" s="226" t="s">
        <v>1684</v>
      </c>
    </row>
    <row r="177" s="2" customFormat="1">
      <c r="A177" s="40"/>
      <c r="B177" s="41"/>
      <c r="C177" s="42"/>
      <c r="D177" s="235" t="s">
        <v>727</v>
      </c>
      <c r="E177" s="42"/>
      <c r="F177" s="281" t="s">
        <v>3663</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727</v>
      </c>
      <c r="AU177" s="19" t="s">
        <v>79</v>
      </c>
    </row>
    <row r="178" s="2" customFormat="1" ht="21.75" customHeight="1">
      <c r="A178" s="40"/>
      <c r="B178" s="41"/>
      <c r="C178" s="215" t="s">
        <v>1168</v>
      </c>
      <c r="D178" s="215" t="s">
        <v>298</v>
      </c>
      <c r="E178" s="216" t="s">
        <v>3664</v>
      </c>
      <c r="F178" s="217" t="s">
        <v>3665</v>
      </c>
      <c r="G178" s="218" t="s">
        <v>3494</v>
      </c>
      <c r="H178" s="219">
        <v>64</v>
      </c>
      <c r="I178" s="220"/>
      <c r="J178" s="221">
        <f>ROUND(I178*H178,2)</f>
        <v>0</v>
      </c>
      <c r="K178" s="217" t="s">
        <v>523</v>
      </c>
      <c r="L178" s="46"/>
      <c r="M178" s="222" t="s">
        <v>21</v>
      </c>
      <c r="N178" s="223" t="s">
        <v>43</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303</v>
      </c>
      <c r="AT178" s="226" t="s">
        <v>298</v>
      </c>
      <c r="AU178" s="226" t="s">
        <v>79</v>
      </c>
      <c r="AY178" s="19" t="s">
        <v>295</v>
      </c>
      <c r="BE178" s="227">
        <f>IF(N178="základní",J178,0)</f>
        <v>0</v>
      </c>
      <c r="BF178" s="227">
        <f>IF(N178="snížená",J178,0)</f>
        <v>0</v>
      </c>
      <c r="BG178" s="227">
        <f>IF(N178="zákl. přenesená",J178,0)</f>
        <v>0</v>
      </c>
      <c r="BH178" s="227">
        <f>IF(N178="sníž. přenesená",J178,0)</f>
        <v>0</v>
      </c>
      <c r="BI178" s="227">
        <f>IF(N178="nulová",J178,0)</f>
        <v>0</v>
      </c>
      <c r="BJ178" s="19" t="s">
        <v>79</v>
      </c>
      <c r="BK178" s="227">
        <f>ROUND(I178*H178,2)</f>
        <v>0</v>
      </c>
      <c r="BL178" s="19" t="s">
        <v>303</v>
      </c>
      <c r="BM178" s="226" t="s">
        <v>1820</v>
      </c>
    </row>
    <row r="179" s="2" customFormat="1" ht="24.15" customHeight="1">
      <c r="A179" s="40"/>
      <c r="B179" s="41"/>
      <c r="C179" s="215" t="s">
        <v>1173</v>
      </c>
      <c r="D179" s="215" t="s">
        <v>298</v>
      </c>
      <c r="E179" s="216" t="s">
        <v>3666</v>
      </c>
      <c r="F179" s="217" t="s">
        <v>3667</v>
      </c>
      <c r="G179" s="218" t="s">
        <v>3494</v>
      </c>
      <c r="H179" s="219">
        <v>160</v>
      </c>
      <c r="I179" s="220"/>
      <c r="J179" s="221">
        <f>ROUND(I179*H179,2)</f>
        <v>0</v>
      </c>
      <c r="K179" s="217" t="s">
        <v>523</v>
      </c>
      <c r="L179" s="46"/>
      <c r="M179" s="222" t="s">
        <v>21</v>
      </c>
      <c r="N179" s="223" t="s">
        <v>43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303</v>
      </c>
      <c r="AT179" s="226" t="s">
        <v>298</v>
      </c>
      <c r="AU179" s="226" t="s">
        <v>79</v>
      </c>
      <c r="AY179" s="19" t="s">
        <v>295</v>
      </c>
      <c r="BE179" s="227">
        <f>IF(N179="základní",J179,0)</f>
        <v>0</v>
      </c>
      <c r="BF179" s="227">
        <f>IF(N179="snížená",J179,0)</f>
        <v>0</v>
      </c>
      <c r="BG179" s="227">
        <f>IF(N179="zákl. přenesená",J179,0)</f>
        <v>0</v>
      </c>
      <c r="BH179" s="227">
        <f>IF(N179="sníž. přenesená",J179,0)</f>
        <v>0</v>
      </c>
      <c r="BI179" s="227">
        <f>IF(N179="nulová",J179,0)</f>
        <v>0</v>
      </c>
      <c r="BJ179" s="19" t="s">
        <v>79</v>
      </c>
      <c r="BK179" s="227">
        <f>ROUND(I179*H179,2)</f>
        <v>0</v>
      </c>
      <c r="BL179" s="19" t="s">
        <v>303</v>
      </c>
      <c r="BM179" s="226" t="s">
        <v>1999</v>
      </c>
    </row>
    <row r="180" s="2" customFormat="1" ht="16.5" customHeight="1">
      <c r="A180" s="40"/>
      <c r="B180" s="41"/>
      <c r="C180" s="215" t="s">
        <v>1178</v>
      </c>
      <c r="D180" s="215" t="s">
        <v>298</v>
      </c>
      <c r="E180" s="216" t="s">
        <v>3668</v>
      </c>
      <c r="F180" s="217" t="s">
        <v>3669</v>
      </c>
      <c r="G180" s="218" t="s">
        <v>3494</v>
      </c>
      <c r="H180" s="219">
        <v>120</v>
      </c>
      <c r="I180" s="220"/>
      <c r="J180" s="221">
        <f>ROUND(I180*H180,2)</f>
        <v>0</v>
      </c>
      <c r="K180" s="217" t="s">
        <v>523</v>
      </c>
      <c r="L180" s="46"/>
      <c r="M180" s="222" t="s">
        <v>21</v>
      </c>
      <c r="N180" s="223" t="s">
        <v>43</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303</v>
      </c>
      <c r="AT180" s="226" t="s">
        <v>298</v>
      </c>
      <c r="AU180" s="226" t="s">
        <v>79</v>
      </c>
      <c r="AY180" s="19" t="s">
        <v>295</v>
      </c>
      <c r="BE180" s="227">
        <f>IF(N180="základní",J180,0)</f>
        <v>0</v>
      </c>
      <c r="BF180" s="227">
        <f>IF(N180="snížená",J180,0)</f>
        <v>0</v>
      </c>
      <c r="BG180" s="227">
        <f>IF(N180="zákl. přenesená",J180,0)</f>
        <v>0</v>
      </c>
      <c r="BH180" s="227">
        <f>IF(N180="sníž. přenesená",J180,0)</f>
        <v>0</v>
      </c>
      <c r="BI180" s="227">
        <f>IF(N180="nulová",J180,0)</f>
        <v>0</v>
      </c>
      <c r="BJ180" s="19" t="s">
        <v>79</v>
      </c>
      <c r="BK180" s="227">
        <f>ROUND(I180*H180,2)</f>
        <v>0</v>
      </c>
      <c r="BL180" s="19" t="s">
        <v>303</v>
      </c>
      <c r="BM180" s="226" t="s">
        <v>2003</v>
      </c>
    </row>
    <row r="181" s="2" customFormat="1" ht="16.5" customHeight="1">
      <c r="A181" s="40"/>
      <c r="B181" s="41"/>
      <c r="C181" s="215" t="s">
        <v>1183</v>
      </c>
      <c r="D181" s="215" t="s">
        <v>298</v>
      </c>
      <c r="E181" s="216" t="s">
        <v>3670</v>
      </c>
      <c r="F181" s="217" t="s">
        <v>3671</v>
      </c>
      <c r="G181" s="218" t="s">
        <v>3494</v>
      </c>
      <c r="H181" s="219">
        <v>8</v>
      </c>
      <c r="I181" s="220"/>
      <c r="J181" s="221">
        <f>ROUND(I181*H181,2)</f>
        <v>0</v>
      </c>
      <c r="K181" s="217" t="s">
        <v>523</v>
      </c>
      <c r="L181" s="46"/>
      <c r="M181" s="222" t="s">
        <v>21</v>
      </c>
      <c r="N181" s="223" t="s">
        <v>43</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303</v>
      </c>
      <c r="AT181" s="226" t="s">
        <v>298</v>
      </c>
      <c r="AU181" s="226" t="s">
        <v>79</v>
      </c>
      <c r="AY181" s="19" t="s">
        <v>295</v>
      </c>
      <c r="BE181" s="227">
        <f>IF(N181="základní",J181,0)</f>
        <v>0</v>
      </c>
      <c r="BF181" s="227">
        <f>IF(N181="snížená",J181,0)</f>
        <v>0</v>
      </c>
      <c r="BG181" s="227">
        <f>IF(N181="zákl. přenesená",J181,0)</f>
        <v>0</v>
      </c>
      <c r="BH181" s="227">
        <f>IF(N181="sníž. přenesená",J181,0)</f>
        <v>0</v>
      </c>
      <c r="BI181" s="227">
        <f>IF(N181="nulová",J181,0)</f>
        <v>0</v>
      </c>
      <c r="BJ181" s="19" t="s">
        <v>79</v>
      </c>
      <c r="BK181" s="227">
        <f>ROUND(I181*H181,2)</f>
        <v>0</v>
      </c>
      <c r="BL181" s="19" t="s">
        <v>303</v>
      </c>
      <c r="BM181" s="226" t="s">
        <v>2007</v>
      </c>
    </row>
    <row r="182" s="2" customFormat="1" ht="16.5" customHeight="1">
      <c r="A182" s="40"/>
      <c r="B182" s="41"/>
      <c r="C182" s="215" t="s">
        <v>1429</v>
      </c>
      <c r="D182" s="215" t="s">
        <v>298</v>
      </c>
      <c r="E182" s="216" t="s">
        <v>3672</v>
      </c>
      <c r="F182" s="217" t="s">
        <v>3673</v>
      </c>
      <c r="G182" s="218" t="s">
        <v>3494</v>
      </c>
      <c r="H182" s="219">
        <v>8</v>
      </c>
      <c r="I182" s="220"/>
      <c r="J182" s="221">
        <f>ROUND(I182*H182,2)</f>
        <v>0</v>
      </c>
      <c r="K182" s="217" t="s">
        <v>523</v>
      </c>
      <c r="L182" s="46"/>
      <c r="M182" s="222" t="s">
        <v>21</v>
      </c>
      <c r="N182" s="223" t="s">
        <v>43</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303</v>
      </c>
      <c r="AT182" s="226" t="s">
        <v>298</v>
      </c>
      <c r="AU182" s="226" t="s">
        <v>79</v>
      </c>
      <c r="AY182" s="19" t="s">
        <v>295</v>
      </c>
      <c r="BE182" s="227">
        <f>IF(N182="základní",J182,0)</f>
        <v>0</v>
      </c>
      <c r="BF182" s="227">
        <f>IF(N182="snížená",J182,0)</f>
        <v>0</v>
      </c>
      <c r="BG182" s="227">
        <f>IF(N182="zákl. přenesená",J182,0)</f>
        <v>0</v>
      </c>
      <c r="BH182" s="227">
        <f>IF(N182="sníž. přenesená",J182,0)</f>
        <v>0</v>
      </c>
      <c r="BI182" s="227">
        <f>IF(N182="nulová",J182,0)</f>
        <v>0</v>
      </c>
      <c r="BJ182" s="19" t="s">
        <v>79</v>
      </c>
      <c r="BK182" s="227">
        <f>ROUND(I182*H182,2)</f>
        <v>0</v>
      </c>
      <c r="BL182" s="19" t="s">
        <v>303</v>
      </c>
      <c r="BM182" s="226" t="s">
        <v>2012</v>
      </c>
    </row>
    <row r="183" s="2" customFormat="1" ht="16.5" customHeight="1">
      <c r="A183" s="40"/>
      <c r="B183" s="41"/>
      <c r="C183" s="215" t="s">
        <v>1438</v>
      </c>
      <c r="D183" s="215" t="s">
        <v>298</v>
      </c>
      <c r="E183" s="216" t="s">
        <v>3674</v>
      </c>
      <c r="F183" s="217" t="s">
        <v>3675</v>
      </c>
      <c r="G183" s="218" t="s">
        <v>3494</v>
      </c>
      <c r="H183" s="219">
        <v>4</v>
      </c>
      <c r="I183" s="220"/>
      <c r="J183" s="221">
        <f>ROUND(I183*H183,2)</f>
        <v>0</v>
      </c>
      <c r="K183" s="217" t="s">
        <v>523</v>
      </c>
      <c r="L183" s="46"/>
      <c r="M183" s="222" t="s">
        <v>21</v>
      </c>
      <c r="N183" s="223" t="s">
        <v>43</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303</v>
      </c>
      <c r="AT183" s="226" t="s">
        <v>298</v>
      </c>
      <c r="AU183" s="226" t="s">
        <v>79</v>
      </c>
      <c r="AY183" s="19" t="s">
        <v>295</v>
      </c>
      <c r="BE183" s="227">
        <f>IF(N183="základní",J183,0)</f>
        <v>0</v>
      </c>
      <c r="BF183" s="227">
        <f>IF(N183="snížená",J183,0)</f>
        <v>0</v>
      </c>
      <c r="BG183" s="227">
        <f>IF(N183="zákl. přenesená",J183,0)</f>
        <v>0</v>
      </c>
      <c r="BH183" s="227">
        <f>IF(N183="sníž. přenesená",J183,0)</f>
        <v>0</v>
      </c>
      <c r="BI183" s="227">
        <f>IF(N183="nulová",J183,0)</f>
        <v>0</v>
      </c>
      <c r="BJ183" s="19" t="s">
        <v>79</v>
      </c>
      <c r="BK183" s="227">
        <f>ROUND(I183*H183,2)</f>
        <v>0</v>
      </c>
      <c r="BL183" s="19" t="s">
        <v>303</v>
      </c>
      <c r="BM183" s="226" t="s">
        <v>2017</v>
      </c>
    </row>
    <row r="184" s="2" customFormat="1" ht="16.5" customHeight="1">
      <c r="A184" s="40"/>
      <c r="B184" s="41"/>
      <c r="C184" s="215" t="s">
        <v>1440</v>
      </c>
      <c r="D184" s="215" t="s">
        <v>298</v>
      </c>
      <c r="E184" s="216" t="s">
        <v>3676</v>
      </c>
      <c r="F184" s="217" t="s">
        <v>3677</v>
      </c>
      <c r="G184" s="218" t="s">
        <v>3494</v>
      </c>
      <c r="H184" s="219">
        <v>8</v>
      </c>
      <c r="I184" s="220"/>
      <c r="J184" s="221">
        <f>ROUND(I184*H184,2)</f>
        <v>0</v>
      </c>
      <c r="K184" s="217" t="s">
        <v>523</v>
      </c>
      <c r="L184" s="46"/>
      <c r="M184" s="222" t="s">
        <v>21</v>
      </c>
      <c r="N184" s="223" t="s">
        <v>43</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303</v>
      </c>
      <c r="AT184" s="226" t="s">
        <v>298</v>
      </c>
      <c r="AU184" s="226" t="s">
        <v>79</v>
      </c>
      <c r="AY184" s="19" t="s">
        <v>295</v>
      </c>
      <c r="BE184" s="227">
        <f>IF(N184="základní",J184,0)</f>
        <v>0</v>
      </c>
      <c r="BF184" s="227">
        <f>IF(N184="snížená",J184,0)</f>
        <v>0</v>
      </c>
      <c r="BG184" s="227">
        <f>IF(N184="zákl. přenesená",J184,0)</f>
        <v>0</v>
      </c>
      <c r="BH184" s="227">
        <f>IF(N184="sníž. přenesená",J184,0)</f>
        <v>0</v>
      </c>
      <c r="BI184" s="227">
        <f>IF(N184="nulová",J184,0)</f>
        <v>0</v>
      </c>
      <c r="BJ184" s="19" t="s">
        <v>79</v>
      </c>
      <c r="BK184" s="227">
        <f>ROUND(I184*H184,2)</f>
        <v>0</v>
      </c>
      <c r="BL184" s="19" t="s">
        <v>303</v>
      </c>
      <c r="BM184" s="226" t="s">
        <v>3284</v>
      </c>
    </row>
    <row r="185" s="2" customFormat="1" ht="16.5" customHeight="1">
      <c r="A185" s="40"/>
      <c r="B185" s="41"/>
      <c r="C185" s="215" t="s">
        <v>1444</v>
      </c>
      <c r="D185" s="215" t="s">
        <v>298</v>
      </c>
      <c r="E185" s="216" t="s">
        <v>3678</v>
      </c>
      <c r="F185" s="217" t="s">
        <v>3679</v>
      </c>
      <c r="G185" s="218" t="s">
        <v>3494</v>
      </c>
      <c r="H185" s="219">
        <v>24</v>
      </c>
      <c r="I185" s="220"/>
      <c r="J185" s="221">
        <f>ROUND(I185*H185,2)</f>
        <v>0</v>
      </c>
      <c r="K185" s="217" t="s">
        <v>523</v>
      </c>
      <c r="L185" s="46"/>
      <c r="M185" s="222" t="s">
        <v>21</v>
      </c>
      <c r="N185" s="223" t="s">
        <v>43</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303</v>
      </c>
      <c r="AT185" s="226" t="s">
        <v>298</v>
      </c>
      <c r="AU185" s="226" t="s">
        <v>79</v>
      </c>
      <c r="AY185" s="19" t="s">
        <v>295</v>
      </c>
      <c r="BE185" s="227">
        <f>IF(N185="základní",J185,0)</f>
        <v>0</v>
      </c>
      <c r="BF185" s="227">
        <f>IF(N185="snížená",J185,0)</f>
        <v>0</v>
      </c>
      <c r="BG185" s="227">
        <f>IF(N185="zákl. přenesená",J185,0)</f>
        <v>0</v>
      </c>
      <c r="BH185" s="227">
        <f>IF(N185="sníž. přenesená",J185,0)</f>
        <v>0</v>
      </c>
      <c r="BI185" s="227">
        <f>IF(N185="nulová",J185,0)</f>
        <v>0</v>
      </c>
      <c r="BJ185" s="19" t="s">
        <v>79</v>
      </c>
      <c r="BK185" s="227">
        <f>ROUND(I185*H185,2)</f>
        <v>0</v>
      </c>
      <c r="BL185" s="19" t="s">
        <v>303</v>
      </c>
      <c r="BM185" s="226" t="s">
        <v>3287</v>
      </c>
    </row>
    <row r="186" s="2" customFormat="1" ht="24.15" customHeight="1">
      <c r="A186" s="40"/>
      <c r="B186" s="41"/>
      <c r="C186" s="215" t="s">
        <v>1448</v>
      </c>
      <c r="D186" s="215" t="s">
        <v>298</v>
      </c>
      <c r="E186" s="216" t="s">
        <v>3680</v>
      </c>
      <c r="F186" s="217" t="s">
        <v>3681</v>
      </c>
      <c r="G186" s="218" t="s">
        <v>3494</v>
      </c>
      <c r="H186" s="219">
        <v>48</v>
      </c>
      <c r="I186" s="220"/>
      <c r="J186" s="221">
        <f>ROUND(I186*H186,2)</f>
        <v>0</v>
      </c>
      <c r="K186" s="217" t="s">
        <v>523</v>
      </c>
      <c r="L186" s="46"/>
      <c r="M186" s="222" t="s">
        <v>21</v>
      </c>
      <c r="N186" s="223" t="s">
        <v>43</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303</v>
      </c>
      <c r="AT186" s="226" t="s">
        <v>298</v>
      </c>
      <c r="AU186" s="226" t="s">
        <v>79</v>
      </c>
      <c r="AY186" s="19" t="s">
        <v>295</v>
      </c>
      <c r="BE186" s="227">
        <f>IF(N186="základní",J186,0)</f>
        <v>0</v>
      </c>
      <c r="BF186" s="227">
        <f>IF(N186="snížená",J186,0)</f>
        <v>0</v>
      </c>
      <c r="BG186" s="227">
        <f>IF(N186="zákl. přenesená",J186,0)</f>
        <v>0</v>
      </c>
      <c r="BH186" s="227">
        <f>IF(N186="sníž. přenesená",J186,0)</f>
        <v>0</v>
      </c>
      <c r="BI186" s="227">
        <f>IF(N186="nulová",J186,0)</f>
        <v>0</v>
      </c>
      <c r="BJ186" s="19" t="s">
        <v>79</v>
      </c>
      <c r="BK186" s="227">
        <f>ROUND(I186*H186,2)</f>
        <v>0</v>
      </c>
      <c r="BL186" s="19" t="s">
        <v>303</v>
      </c>
      <c r="BM186" s="226" t="s">
        <v>3290</v>
      </c>
    </row>
    <row r="187" s="2" customFormat="1" ht="16.5" customHeight="1">
      <c r="A187" s="40"/>
      <c r="B187" s="41"/>
      <c r="C187" s="215" t="s">
        <v>1453</v>
      </c>
      <c r="D187" s="215" t="s">
        <v>298</v>
      </c>
      <c r="E187" s="216" t="s">
        <v>3682</v>
      </c>
      <c r="F187" s="217" t="s">
        <v>3683</v>
      </c>
      <c r="G187" s="218" t="s">
        <v>3494</v>
      </c>
      <c r="H187" s="219">
        <v>4</v>
      </c>
      <c r="I187" s="220"/>
      <c r="J187" s="221">
        <f>ROUND(I187*H187,2)</f>
        <v>0</v>
      </c>
      <c r="K187" s="217" t="s">
        <v>523</v>
      </c>
      <c r="L187" s="46"/>
      <c r="M187" s="222" t="s">
        <v>21</v>
      </c>
      <c r="N187" s="223" t="s">
        <v>43</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303</v>
      </c>
      <c r="AT187" s="226" t="s">
        <v>298</v>
      </c>
      <c r="AU187" s="226" t="s">
        <v>79</v>
      </c>
      <c r="AY187" s="19" t="s">
        <v>295</v>
      </c>
      <c r="BE187" s="227">
        <f>IF(N187="základní",J187,0)</f>
        <v>0</v>
      </c>
      <c r="BF187" s="227">
        <f>IF(N187="snížená",J187,0)</f>
        <v>0</v>
      </c>
      <c r="BG187" s="227">
        <f>IF(N187="zákl. přenesená",J187,0)</f>
        <v>0</v>
      </c>
      <c r="BH187" s="227">
        <f>IF(N187="sníž. přenesená",J187,0)</f>
        <v>0</v>
      </c>
      <c r="BI187" s="227">
        <f>IF(N187="nulová",J187,0)</f>
        <v>0</v>
      </c>
      <c r="BJ187" s="19" t="s">
        <v>79</v>
      </c>
      <c r="BK187" s="227">
        <f>ROUND(I187*H187,2)</f>
        <v>0</v>
      </c>
      <c r="BL187" s="19" t="s">
        <v>303</v>
      </c>
      <c r="BM187" s="226" t="s">
        <v>3294</v>
      </c>
    </row>
    <row r="188" s="2" customFormat="1" ht="16.5" customHeight="1">
      <c r="A188" s="40"/>
      <c r="B188" s="41"/>
      <c r="C188" s="215" t="s">
        <v>1459</v>
      </c>
      <c r="D188" s="215" t="s">
        <v>298</v>
      </c>
      <c r="E188" s="216" t="s">
        <v>3684</v>
      </c>
      <c r="F188" s="217" t="s">
        <v>3685</v>
      </c>
      <c r="G188" s="218" t="s">
        <v>3494</v>
      </c>
      <c r="H188" s="219">
        <v>80</v>
      </c>
      <c r="I188" s="220"/>
      <c r="J188" s="221">
        <f>ROUND(I188*H188,2)</f>
        <v>0</v>
      </c>
      <c r="K188" s="217" t="s">
        <v>523</v>
      </c>
      <c r="L188" s="46"/>
      <c r="M188" s="222" t="s">
        <v>21</v>
      </c>
      <c r="N188" s="223" t="s">
        <v>43</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303</v>
      </c>
      <c r="AT188" s="226" t="s">
        <v>298</v>
      </c>
      <c r="AU188" s="226" t="s">
        <v>79</v>
      </c>
      <c r="AY188" s="19" t="s">
        <v>295</v>
      </c>
      <c r="BE188" s="227">
        <f>IF(N188="základní",J188,0)</f>
        <v>0</v>
      </c>
      <c r="BF188" s="227">
        <f>IF(N188="snížená",J188,0)</f>
        <v>0</v>
      </c>
      <c r="BG188" s="227">
        <f>IF(N188="zákl. přenesená",J188,0)</f>
        <v>0</v>
      </c>
      <c r="BH188" s="227">
        <f>IF(N188="sníž. přenesená",J188,0)</f>
        <v>0</v>
      </c>
      <c r="BI188" s="227">
        <f>IF(N188="nulová",J188,0)</f>
        <v>0</v>
      </c>
      <c r="BJ188" s="19" t="s">
        <v>79</v>
      </c>
      <c r="BK188" s="227">
        <f>ROUND(I188*H188,2)</f>
        <v>0</v>
      </c>
      <c r="BL188" s="19" t="s">
        <v>303</v>
      </c>
      <c r="BM188" s="226" t="s">
        <v>3297</v>
      </c>
    </row>
    <row r="189" s="2" customFormat="1" ht="16.5" customHeight="1">
      <c r="A189" s="40"/>
      <c r="B189" s="41"/>
      <c r="C189" s="215" t="s">
        <v>1463</v>
      </c>
      <c r="D189" s="215" t="s">
        <v>298</v>
      </c>
      <c r="E189" s="216" t="s">
        <v>3686</v>
      </c>
      <c r="F189" s="217" t="s">
        <v>3687</v>
      </c>
      <c r="G189" s="218" t="s">
        <v>3494</v>
      </c>
      <c r="H189" s="219">
        <v>40</v>
      </c>
      <c r="I189" s="220"/>
      <c r="J189" s="221">
        <f>ROUND(I189*H189,2)</f>
        <v>0</v>
      </c>
      <c r="K189" s="217" t="s">
        <v>523</v>
      </c>
      <c r="L189" s="46"/>
      <c r="M189" s="222" t="s">
        <v>21</v>
      </c>
      <c r="N189" s="223" t="s">
        <v>43</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303</v>
      </c>
      <c r="AT189" s="226" t="s">
        <v>298</v>
      </c>
      <c r="AU189" s="226" t="s">
        <v>79</v>
      </c>
      <c r="AY189" s="19" t="s">
        <v>295</v>
      </c>
      <c r="BE189" s="227">
        <f>IF(N189="základní",J189,0)</f>
        <v>0</v>
      </c>
      <c r="BF189" s="227">
        <f>IF(N189="snížená",J189,0)</f>
        <v>0</v>
      </c>
      <c r="BG189" s="227">
        <f>IF(N189="zákl. přenesená",J189,0)</f>
        <v>0</v>
      </c>
      <c r="BH189" s="227">
        <f>IF(N189="sníž. přenesená",J189,0)</f>
        <v>0</v>
      </c>
      <c r="BI189" s="227">
        <f>IF(N189="nulová",J189,0)</f>
        <v>0</v>
      </c>
      <c r="BJ189" s="19" t="s">
        <v>79</v>
      </c>
      <c r="BK189" s="227">
        <f>ROUND(I189*H189,2)</f>
        <v>0</v>
      </c>
      <c r="BL189" s="19" t="s">
        <v>303</v>
      </c>
      <c r="BM189" s="226" t="s">
        <v>3300</v>
      </c>
    </row>
    <row r="190" s="12" customFormat="1" ht="25.92" customHeight="1">
      <c r="A190" s="12"/>
      <c r="B190" s="199"/>
      <c r="C190" s="200"/>
      <c r="D190" s="201" t="s">
        <v>71</v>
      </c>
      <c r="E190" s="202" t="s">
        <v>3688</v>
      </c>
      <c r="F190" s="202" t="s">
        <v>3689</v>
      </c>
      <c r="G190" s="200"/>
      <c r="H190" s="200"/>
      <c r="I190" s="203"/>
      <c r="J190" s="204">
        <f>BK190</f>
        <v>0</v>
      </c>
      <c r="K190" s="200"/>
      <c r="L190" s="205"/>
      <c r="M190" s="206"/>
      <c r="N190" s="207"/>
      <c r="O190" s="207"/>
      <c r="P190" s="208">
        <f>SUM(P191:P193)</f>
        <v>0</v>
      </c>
      <c r="Q190" s="207"/>
      <c r="R190" s="208">
        <f>SUM(R191:R193)</f>
        <v>0</v>
      </c>
      <c r="S190" s="207"/>
      <c r="T190" s="209">
        <f>SUM(T191:T193)</f>
        <v>0</v>
      </c>
      <c r="U190" s="12"/>
      <c r="V190" s="12"/>
      <c r="W190" s="12"/>
      <c r="X190" s="12"/>
      <c r="Y190" s="12"/>
      <c r="Z190" s="12"/>
      <c r="AA190" s="12"/>
      <c r="AB190" s="12"/>
      <c r="AC190" s="12"/>
      <c r="AD190" s="12"/>
      <c r="AE190" s="12"/>
      <c r="AR190" s="210" t="s">
        <v>79</v>
      </c>
      <c r="AT190" s="211" t="s">
        <v>71</v>
      </c>
      <c r="AU190" s="211" t="s">
        <v>72</v>
      </c>
      <c r="AY190" s="210" t="s">
        <v>295</v>
      </c>
      <c r="BK190" s="212">
        <f>SUM(BK191:BK193)</f>
        <v>0</v>
      </c>
    </row>
    <row r="191" s="2" customFormat="1" ht="16.5" customHeight="1">
      <c r="A191" s="40"/>
      <c r="B191" s="41"/>
      <c r="C191" s="215" t="s">
        <v>1465</v>
      </c>
      <c r="D191" s="215" t="s">
        <v>298</v>
      </c>
      <c r="E191" s="216" t="s">
        <v>3690</v>
      </c>
      <c r="F191" s="217" t="s">
        <v>3691</v>
      </c>
      <c r="G191" s="218" t="s">
        <v>328</v>
      </c>
      <c r="H191" s="219">
        <v>50</v>
      </c>
      <c r="I191" s="220"/>
      <c r="J191" s="221">
        <f>ROUND(I191*H191,2)</f>
        <v>0</v>
      </c>
      <c r="K191" s="217" t="s">
        <v>523</v>
      </c>
      <c r="L191" s="46"/>
      <c r="M191" s="222" t="s">
        <v>21</v>
      </c>
      <c r="N191" s="223" t="s">
        <v>43</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303</v>
      </c>
      <c r="AT191" s="226" t="s">
        <v>298</v>
      </c>
      <c r="AU191" s="226" t="s">
        <v>79</v>
      </c>
      <c r="AY191" s="19" t="s">
        <v>295</v>
      </c>
      <c r="BE191" s="227">
        <f>IF(N191="základní",J191,0)</f>
        <v>0</v>
      </c>
      <c r="BF191" s="227">
        <f>IF(N191="snížená",J191,0)</f>
        <v>0</v>
      </c>
      <c r="BG191" s="227">
        <f>IF(N191="zákl. přenesená",J191,0)</f>
        <v>0</v>
      </c>
      <c r="BH191" s="227">
        <f>IF(N191="sníž. přenesená",J191,0)</f>
        <v>0</v>
      </c>
      <c r="BI191" s="227">
        <f>IF(N191="nulová",J191,0)</f>
        <v>0</v>
      </c>
      <c r="BJ191" s="19" t="s">
        <v>79</v>
      </c>
      <c r="BK191" s="227">
        <f>ROUND(I191*H191,2)</f>
        <v>0</v>
      </c>
      <c r="BL191" s="19" t="s">
        <v>303</v>
      </c>
      <c r="BM191" s="226" t="s">
        <v>3304</v>
      </c>
    </row>
    <row r="192" s="2" customFormat="1" ht="24.15" customHeight="1">
      <c r="A192" s="40"/>
      <c r="B192" s="41"/>
      <c r="C192" s="215" t="s">
        <v>1467</v>
      </c>
      <c r="D192" s="215" t="s">
        <v>298</v>
      </c>
      <c r="E192" s="216" t="s">
        <v>3692</v>
      </c>
      <c r="F192" s="217" t="s">
        <v>3693</v>
      </c>
      <c r="G192" s="218" t="s">
        <v>3526</v>
      </c>
      <c r="H192" s="219">
        <v>36</v>
      </c>
      <c r="I192" s="220"/>
      <c r="J192" s="221">
        <f>ROUND(I192*H192,2)</f>
        <v>0</v>
      </c>
      <c r="K192" s="217" t="s">
        <v>523</v>
      </c>
      <c r="L192" s="46"/>
      <c r="M192" s="222" t="s">
        <v>21</v>
      </c>
      <c r="N192" s="223" t="s">
        <v>43</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303</v>
      </c>
      <c r="AT192" s="226" t="s">
        <v>298</v>
      </c>
      <c r="AU192" s="226" t="s">
        <v>79</v>
      </c>
      <c r="AY192" s="19" t="s">
        <v>295</v>
      </c>
      <c r="BE192" s="227">
        <f>IF(N192="základní",J192,0)</f>
        <v>0</v>
      </c>
      <c r="BF192" s="227">
        <f>IF(N192="snížená",J192,0)</f>
        <v>0</v>
      </c>
      <c r="BG192" s="227">
        <f>IF(N192="zákl. přenesená",J192,0)</f>
        <v>0</v>
      </c>
      <c r="BH192" s="227">
        <f>IF(N192="sníž. přenesená",J192,0)</f>
        <v>0</v>
      </c>
      <c r="BI192" s="227">
        <f>IF(N192="nulová",J192,0)</f>
        <v>0</v>
      </c>
      <c r="BJ192" s="19" t="s">
        <v>79</v>
      </c>
      <c r="BK192" s="227">
        <f>ROUND(I192*H192,2)</f>
        <v>0</v>
      </c>
      <c r="BL192" s="19" t="s">
        <v>303</v>
      </c>
      <c r="BM192" s="226" t="s">
        <v>3307</v>
      </c>
    </row>
    <row r="193" s="2" customFormat="1" ht="16.5" customHeight="1">
      <c r="A193" s="40"/>
      <c r="B193" s="41"/>
      <c r="C193" s="215" t="s">
        <v>1472</v>
      </c>
      <c r="D193" s="215" t="s">
        <v>298</v>
      </c>
      <c r="E193" s="216" t="s">
        <v>3694</v>
      </c>
      <c r="F193" s="217" t="s">
        <v>3695</v>
      </c>
      <c r="G193" s="218" t="s">
        <v>328</v>
      </c>
      <c r="H193" s="219">
        <v>50</v>
      </c>
      <c r="I193" s="220"/>
      <c r="J193" s="221">
        <f>ROUND(I193*H193,2)</f>
        <v>0</v>
      </c>
      <c r="K193" s="217" t="s">
        <v>523</v>
      </c>
      <c r="L193" s="46"/>
      <c r="M193" s="222" t="s">
        <v>21</v>
      </c>
      <c r="N193" s="223" t="s">
        <v>43</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303</v>
      </c>
      <c r="AT193" s="226" t="s">
        <v>298</v>
      </c>
      <c r="AU193" s="226" t="s">
        <v>79</v>
      </c>
      <c r="AY193" s="19" t="s">
        <v>295</v>
      </c>
      <c r="BE193" s="227">
        <f>IF(N193="základní",J193,0)</f>
        <v>0</v>
      </c>
      <c r="BF193" s="227">
        <f>IF(N193="snížená",J193,0)</f>
        <v>0</v>
      </c>
      <c r="BG193" s="227">
        <f>IF(N193="zákl. přenesená",J193,0)</f>
        <v>0</v>
      </c>
      <c r="BH193" s="227">
        <f>IF(N193="sníž. přenesená",J193,0)</f>
        <v>0</v>
      </c>
      <c r="BI193" s="227">
        <f>IF(N193="nulová",J193,0)</f>
        <v>0</v>
      </c>
      <c r="BJ193" s="19" t="s">
        <v>79</v>
      </c>
      <c r="BK193" s="227">
        <f>ROUND(I193*H193,2)</f>
        <v>0</v>
      </c>
      <c r="BL193" s="19" t="s">
        <v>303</v>
      </c>
      <c r="BM193" s="226" t="s">
        <v>3310</v>
      </c>
    </row>
    <row r="194" s="12" customFormat="1" ht="25.92" customHeight="1">
      <c r="A194" s="12"/>
      <c r="B194" s="199"/>
      <c r="C194" s="200"/>
      <c r="D194" s="201" t="s">
        <v>71</v>
      </c>
      <c r="E194" s="202" t="s">
        <v>3696</v>
      </c>
      <c r="F194" s="202" t="s">
        <v>3697</v>
      </c>
      <c r="G194" s="200"/>
      <c r="H194" s="200"/>
      <c r="I194" s="203"/>
      <c r="J194" s="204">
        <f>BK194</f>
        <v>0</v>
      </c>
      <c r="K194" s="200"/>
      <c r="L194" s="205"/>
      <c r="M194" s="206"/>
      <c r="N194" s="207"/>
      <c r="O194" s="207"/>
      <c r="P194" s="208">
        <f>SUM(P195:P220)</f>
        <v>0</v>
      </c>
      <c r="Q194" s="207"/>
      <c r="R194" s="208">
        <f>SUM(R195:R220)</f>
        <v>0</v>
      </c>
      <c r="S194" s="207"/>
      <c r="T194" s="209">
        <f>SUM(T195:T220)</f>
        <v>0</v>
      </c>
      <c r="U194" s="12"/>
      <c r="V194" s="12"/>
      <c r="W194" s="12"/>
      <c r="X194" s="12"/>
      <c r="Y194" s="12"/>
      <c r="Z194" s="12"/>
      <c r="AA194" s="12"/>
      <c r="AB194" s="12"/>
      <c r="AC194" s="12"/>
      <c r="AD194" s="12"/>
      <c r="AE194" s="12"/>
      <c r="AR194" s="210" t="s">
        <v>79</v>
      </c>
      <c r="AT194" s="211" t="s">
        <v>71</v>
      </c>
      <c r="AU194" s="211" t="s">
        <v>72</v>
      </c>
      <c r="AY194" s="210" t="s">
        <v>295</v>
      </c>
      <c r="BK194" s="212">
        <f>SUM(BK195:BK220)</f>
        <v>0</v>
      </c>
    </row>
    <row r="195" s="2" customFormat="1" ht="16.5" customHeight="1">
      <c r="A195" s="40"/>
      <c r="B195" s="41"/>
      <c r="C195" s="215" t="s">
        <v>1474</v>
      </c>
      <c r="D195" s="215" t="s">
        <v>298</v>
      </c>
      <c r="E195" s="216" t="s">
        <v>3698</v>
      </c>
      <c r="F195" s="217" t="s">
        <v>3699</v>
      </c>
      <c r="G195" s="218" t="s">
        <v>3526</v>
      </c>
      <c r="H195" s="219">
        <v>2</v>
      </c>
      <c r="I195" s="220"/>
      <c r="J195" s="221">
        <f>ROUND(I195*H195,2)</f>
        <v>0</v>
      </c>
      <c r="K195" s="217" t="s">
        <v>523</v>
      </c>
      <c r="L195" s="46"/>
      <c r="M195" s="222" t="s">
        <v>21</v>
      </c>
      <c r="N195" s="223" t="s">
        <v>43</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303</v>
      </c>
      <c r="AT195" s="226" t="s">
        <v>298</v>
      </c>
      <c r="AU195" s="226" t="s">
        <v>79</v>
      </c>
      <c r="AY195" s="19" t="s">
        <v>295</v>
      </c>
      <c r="BE195" s="227">
        <f>IF(N195="základní",J195,0)</f>
        <v>0</v>
      </c>
      <c r="BF195" s="227">
        <f>IF(N195="snížená",J195,0)</f>
        <v>0</v>
      </c>
      <c r="BG195" s="227">
        <f>IF(N195="zákl. přenesená",J195,0)</f>
        <v>0</v>
      </c>
      <c r="BH195" s="227">
        <f>IF(N195="sníž. přenesená",J195,0)</f>
        <v>0</v>
      </c>
      <c r="BI195" s="227">
        <f>IF(N195="nulová",J195,0)</f>
        <v>0</v>
      </c>
      <c r="BJ195" s="19" t="s">
        <v>79</v>
      </c>
      <c r="BK195" s="227">
        <f>ROUND(I195*H195,2)</f>
        <v>0</v>
      </c>
      <c r="BL195" s="19" t="s">
        <v>303</v>
      </c>
      <c r="BM195" s="226" t="s">
        <v>3314</v>
      </c>
    </row>
    <row r="196" s="2" customFormat="1" ht="16.5" customHeight="1">
      <c r="A196" s="40"/>
      <c r="B196" s="41"/>
      <c r="C196" s="215" t="s">
        <v>1478</v>
      </c>
      <c r="D196" s="215" t="s">
        <v>298</v>
      </c>
      <c r="E196" s="216" t="s">
        <v>3700</v>
      </c>
      <c r="F196" s="217" t="s">
        <v>3701</v>
      </c>
      <c r="G196" s="218" t="s">
        <v>3526</v>
      </c>
      <c r="H196" s="219">
        <v>12</v>
      </c>
      <c r="I196" s="220"/>
      <c r="J196" s="221">
        <f>ROUND(I196*H196,2)</f>
        <v>0</v>
      </c>
      <c r="K196" s="217" t="s">
        <v>523</v>
      </c>
      <c r="L196" s="46"/>
      <c r="M196" s="222" t="s">
        <v>21</v>
      </c>
      <c r="N196" s="223" t="s">
        <v>43</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303</v>
      </c>
      <c r="AT196" s="226" t="s">
        <v>298</v>
      </c>
      <c r="AU196" s="226" t="s">
        <v>79</v>
      </c>
      <c r="AY196" s="19" t="s">
        <v>295</v>
      </c>
      <c r="BE196" s="227">
        <f>IF(N196="základní",J196,0)</f>
        <v>0</v>
      </c>
      <c r="BF196" s="227">
        <f>IF(N196="snížená",J196,0)</f>
        <v>0</v>
      </c>
      <c r="BG196" s="227">
        <f>IF(N196="zákl. přenesená",J196,0)</f>
        <v>0</v>
      </c>
      <c r="BH196" s="227">
        <f>IF(N196="sníž. přenesená",J196,0)</f>
        <v>0</v>
      </c>
      <c r="BI196" s="227">
        <f>IF(N196="nulová",J196,0)</f>
        <v>0</v>
      </c>
      <c r="BJ196" s="19" t="s">
        <v>79</v>
      </c>
      <c r="BK196" s="227">
        <f>ROUND(I196*H196,2)</f>
        <v>0</v>
      </c>
      <c r="BL196" s="19" t="s">
        <v>303</v>
      </c>
      <c r="BM196" s="226" t="s">
        <v>3317</v>
      </c>
    </row>
    <row r="197" s="2" customFormat="1" ht="16.5" customHeight="1">
      <c r="A197" s="40"/>
      <c r="B197" s="41"/>
      <c r="C197" s="215" t="s">
        <v>1484</v>
      </c>
      <c r="D197" s="215" t="s">
        <v>298</v>
      </c>
      <c r="E197" s="216" t="s">
        <v>3702</v>
      </c>
      <c r="F197" s="217" t="s">
        <v>3703</v>
      </c>
      <c r="G197" s="218" t="s">
        <v>3526</v>
      </c>
      <c r="H197" s="219">
        <v>248</v>
      </c>
      <c r="I197" s="220"/>
      <c r="J197" s="221">
        <f>ROUND(I197*H197,2)</f>
        <v>0</v>
      </c>
      <c r="K197" s="217" t="s">
        <v>523</v>
      </c>
      <c r="L197" s="46"/>
      <c r="M197" s="222" t="s">
        <v>21</v>
      </c>
      <c r="N197" s="223" t="s">
        <v>43</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303</v>
      </c>
      <c r="AT197" s="226" t="s">
        <v>298</v>
      </c>
      <c r="AU197" s="226" t="s">
        <v>79</v>
      </c>
      <c r="AY197" s="19" t="s">
        <v>295</v>
      </c>
      <c r="BE197" s="227">
        <f>IF(N197="základní",J197,0)</f>
        <v>0</v>
      </c>
      <c r="BF197" s="227">
        <f>IF(N197="snížená",J197,0)</f>
        <v>0</v>
      </c>
      <c r="BG197" s="227">
        <f>IF(N197="zákl. přenesená",J197,0)</f>
        <v>0</v>
      </c>
      <c r="BH197" s="227">
        <f>IF(N197="sníž. přenesená",J197,0)</f>
        <v>0</v>
      </c>
      <c r="BI197" s="227">
        <f>IF(N197="nulová",J197,0)</f>
        <v>0</v>
      </c>
      <c r="BJ197" s="19" t="s">
        <v>79</v>
      </c>
      <c r="BK197" s="227">
        <f>ROUND(I197*H197,2)</f>
        <v>0</v>
      </c>
      <c r="BL197" s="19" t="s">
        <v>303</v>
      </c>
      <c r="BM197" s="226" t="s">
        <v>3321</v>
      </c>
    </row>
    <row r="198" s="2" customFormat="1" ht="24.15" customHeight="1">
      <c r="A198" s="40"/>
      <c r="B198" s="41"/>
      <c r="C198" s="215" t="s">
        <v>1486</v>
      </c>
      <c r="D198" s="215" t="s">
        <v>298</v>
      </c>
      <c r="E198" s="216" t="s">
        <v>3704</v>
      </c>
      <c r="F198" s="217" t="s">
        <v>3705</v>
      </c>
      <c r="G198" s="218" t="s">
        <v>3526</v>
      </c>
      <c r="H198" s="219">
        <v>1</v>
      </c>
      <c r="I198" s="220"/>
      <c r="J198" s="221">
        <f>ROUND(I198*H198,2)</f>
        <v>0</v>
      </c>
      <c r="K198" s="217" t="s">
        <v>523</v>
      </c>
      <c r="L198" s="46"/>
      <c r="M198" s="222" t="s">
        <v>21</v>
      </c>
      <c r="N198" s="223" t="s">
        <v>43</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303</v>
      </c>
      <c r="AT198" s="226" t="s">
        <v>298</v>
      </c>
      <c r="AU198" s="226" t="s">
        <v>79</v>
      </c>
      <c r="AY198" s="19" t="s">
        <v>295</v>
      </c>
      <c r="BE198" s="227">
        <f>IF(N198="základní",J198,0)</f>
        <v>0</v>
      </c>
      <c r="BF198" s="227">
        <f>IF(N198="snížená",J198,0)</f>
        <v>0</v>
      </c>
      <c r="BG198" s="227">
        <f>IF(N198="zákl. přenesená",J198,0)</f>
        <v>0</v>
      </c>
      <c r="BH198" s="227">
        <f>IF(N198="sníž. přenesená",J198,0)</f>
        <v>0</v>
      </c>
      <c r="BI198" s="227">
        <f>IF(N198="nulová",J198,0)</f>
        <v>0</v>
      </c>
      <c r="BJ198" s="19" t="s">
        <v>79</v>
      </c>
      <c r="BK198" s="227">
        <f>ROUND(I198*H198,2)</f>
        <v>0</v>
      </c>
      <c r="BL198" s="19" t="s">
        <v>303</v>
      </c>
      <c r="BM198" s="226" t="s">
        <v>3325</v>
      </c>
    </row>
    <row r="199" s="2" customFormat="1" ht="16.5" customHeight="1">
      <c r="A199" s="40"/>
      <c r="B199" s="41"/>
      <c r="C199" s="215" t="s">
        <v>1488</v>
      </c>
      <c r="D199" s="215" t="s">
        <v>298</v>
      </c>
      <c r="E199" s="216" t="s">
        <v>3706</v>
      </c>
      <c r="F199" s="217" t="s">
        <v>3707</v>
      </c>
      <c r="G199" s="218" t="s">
        <v>3526</v>
      </c>
      <c r="H199" s="219">
        <v>248</v>
      </c>
      <c r="I199" s="220"/>
      <c r="J199" s="221">
        <f>ROUND(I199*H199,2)</f>
        <v>0</v>
      </c>
      <c r="K199" s="217" t="s">
        <v>523</v>
      </c>
      <c r="L199" s="46"/>
      <c r="M199" s="222" t="s">
        <v>21</v>
      </c>
      <c r="N199" s="223" t="s">
        <v>43</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303</v>
      </c>
      <c r="AT199" s="226" t="s">
        <v>298</v>
      </c>
      <c r="AU199" s="226" t="s">
        <v>79</v>
      </c>
      <c r="AY199" s="19" t="s">
        <v>295</v>
      </c>
      <c r="BE199" s="227">
        <f>IF(N199="základní",J199,0)</f>
        <v>0</v>
      </c>
      <c r="BF199" s="227">
        <f>IF(N199="snížená",J199,0)</f>
        <v>0</v>
      </c>
      <c r="BG199" s="227">
        <f>IF(N199="zákl. přenesená",J199,0)</f>
        <v>0</v>
      </c>
      <c r="BH199" s="227">
        <f>IF(N199="sníž. přenesená",J199,0)</f>
        <v>0</v>
      </c>
      <c r="BI199" s="227">
        <f>IF(N199="nulová",J199,0)</f>
        <v>0</v>
      </c>
      <c r="BJ199" s="19" t="s">
        <v>79</v>
      </c>
      <c r="BK199" s="227">
        <f>ROUND(I199*H199,2)</f>
        <v>0</v>
      </c>
      <c r="BL199" s="19" t="s">
        <v>303</v>
      </c>
      <c r="BM199" s="226" t="s">
        <v>3327</v>
      </c>
    </row>
    <row r="200" s="2" customFormat="1" ht="16.5" customHeight="1">
      <c r="A200" s="40"/>
      <c r="B200" s="41"/>
      <c r="C200" s="215" t="s">
        <v>1491</v>
      </c>
      <c r="D200" s="215" t="s">
        <v>298</v>
      </c>
      <c r="E200" s="216" t="s">
        <v>3708</v>
      </c>
      <c r="F200" s="217" t="s">
        <v>3709</v>
      </c>
      <c r="G200" s="218" t="s">
        <v>3526</v>
      </c>
      <c r="H200" s="219">
        <v>284</v>
      </c>
      <c r="I200" s="220"/>
      <c r="J200" s="221">
        <f>ROUND(I200*H200,2)</f>
        <v>0</v>
      </c>
      <c r="K200" s="217" t="s">
        <v>523</v>
      </c>
      <c r="L200" s="46"/>
      <c r="M200" s="222" t="s">
        <v>21</v>
      </c>
      <c r="N200" s="223" t="s">
        <v>43</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303</v>
      </c>
      <c r="AT200" s="226" t="s">
        <v>298</v>
      </c>
      <c r="AU200" s="226" t="s">
        <v>79</v>
      </c>
      <c r="AY200" s="19" t="s">
        <v>295</v>
      </c>
      <c r="BE200" s="227">
        <f>IF(N200="základní",J200,0)</f>
        <v>0</v>
      </c>
      <c r="BF200" s="227">
        <f>IF(N200="snížená",J200,0)</f>
        <v>0</v>
      </c>
      <c r="BG200" s="227">
        <f>IF(N200="zákl. přenesená",J200,0)</f>
        <v>0</v>
      </c>
      <c r="BH200" s="227">
        <f>IF(N200="sníž. přenesená",J200,0)</f>
        <v>0</v>
      </c>
      <c r="BI200" s="227">
        <f>IF(N200="nulová",J200,0)</f>
        <v>0</v>
      </c>
      <c r="BJ200" s="19" t="s">
        <v>79</v>
      </c>
      <c r="BK200" s="227">
        <f>ROUND(I200*H200,2)</f>
        <v>0</v>
      </c>
      <c r="BL200" s="19" t="s">
        <v>303</v>
      </c>
      <c r="BM200" s="226" t="s">
        <v>3330</v>
      </c>
    </row>
    <row r="201" s="2" customFormat="1" ht="24.15" customHeight="1">
      <c r="A201" s="40"/>
      <c r="B201" s="41"/>
      <c r="C201" s="215" t="s">
        <v>1495</v>
      </c>
      <c r="D201" s="215" t="s">
        <v>298</v>
      </c>
      <c r="E201" s="216" t="s">
        <v>3710</v>
      </c>
      <c r="F201" s="217" t="s">
        <v>3711</v>
      </c>
      <c r="G201" s="218" t="s">
        <v>3526</v>
      </c>
      <c r="H201" s="219">
        <v>96</v>
      </c>
      <c r="I201" s="220"/>
      <c r="J201" s="221">
        <f>ROUND(I201*H201,2)</f>
        <v>0</v>
      </c>
      <c r="K201" s="217" t="s">
        <v>523</v>
      </c>
      <c r="L201" s="46"/>
      <c r="M201" s="222" t="s">
        <v>21</v>
      </c>
      <c r="N201" s="223" t="s">
        <v>43</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303</v>
      </c>
      <c r="AT201" s="226" t="s">
        <v>298</v>
      </c>
      <c r="AU201" s="226" t="s">
        <v>79</v>
      </c>
      <c r="AY201" s="19" t="s">
        <v>295</v>
      </c>
      <c r="BE201" s="227">
        <f>IF(N201="základní",J201,0)</f>
        <v>0</v>
      </c>
      <c r="BF201" s="227">
        <f>IF(N201="snížená",J201,0)</f>
        <v>0</v>
      </c>
      <c r="BG201" s="227">
        <f>IF(N201="zákl. přenesená",J201,0)</f>
        <v>0</v>
      </c>
      <c r="BH201" s="227">
        <f>IF(N201="sníž. přenesená",J201,0)</f>
        <v>0</v>
      </c>
      <c r="BI201" s="227">
        <f>IF(N201="nulová",J201,0)</f>
        <v>0</v>
      </c>
      <c r="BJ201" s="19" t="s">
        <v>79</v>
      </c>
      <c r="BK201" s="227">
        <f>ROUND(I201*H201,2)</f>
        <v>0</v>
      </c>
      <c r="BL201" s="19" t="s">
        <v>303</v>
      </c>
      <c r="BM201" s="226" t="s">
        <v>3334</v>
      </c>
    </row>
    <row r="202" s="2" customFormat="1" ht="16.5" customHeight="1">
      <c r="A202" s="40"/>
      <c r="B202" s="41"/>
      <c r="C202" s="215" t="s">
        <v>1499</v>
      </c>
      <c r="D202" s="215" t="s">
        <v>298</v>
      </c>
      <c r="E202" s="216" t="s">
        <v>3712</v>
      </c>
      <c r="F202" s="217" t="s">
        <v>3713</v>
      </c>
      <c r="G202" s="218" t="s">
        <v>3526</v>
      </c>
      <c r="H202" s="219">
        <v>1760</v>
      </c>
      <c r="I202" s="220"/>
      <c r="J202" s="221">
        <f>ROUND(I202*H202,2)</f>
        <v>0</v>
      </c>
      <c r="K202" s="217" t="s">
        <v>523</v>
      </c>
      <c r="L202" s="46"/>
      <c r="M202" s="222" t="s">
        <v>21</v>
      </c>
      <c r="N202" s="223" t="s">
        <v>43</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303</v>
      </c>
      <c r="AT202" s="226" t="s">
        <v>298</v>
      </c>
      <c r="AU202" s="226" t="s">
        <v>79</v>
      </c>
      <c r="AY202" s="19" t="s">
        <v>295</v>
      </c>
      <c r="BE202" s="227">
        <f>IF(N202="základní",J202,0)</f>
        <v>0</v>
      </c>
      <c r="BF202" s="227">
        <f>IF(N202="snížená",J202,0)</f>
        <v>0</v>
      </c>
      <c r="BG202" s="227">
        <f>IF(N202="zákl. přenesená",J202,0)</f>
        <v>0</v>
      </c>
      <c r="BH202" s="227">
        <f>IF(N202="sníž. přenesená",J202,0)</f>
        <v>0</v>
      </c>
      <c r="BI202" s="227">
        <f>IF(N202="nulová",J202,0)</f>
        <v>0</v>
      </c>
      <c r="BJ202" s="19" t="s">
        <v>79</v>
      </c>
      <c r="BK202" s="227">
        <f>ROUND(I202*H202,2)</f>
        <v>0</v>
      </c>
      <c r="BL202" s="19" t="s">
        <v>303</v>
      </c>
      <c r="BM202" s="226" t="s">
        <v>3338</v>
      </c>
    </row>
    <row r="203" s="2" customFormat="1" ht="16.5" customHeight="1">
      <c r="A203" s="40"/>
      <c r="B203" s="41"/>
      <c r="C203" s="215" t="s">
        <v>1501</v>
      </c>
      <c r="D203" s="215" t="s">
        <v>298</v>
      </c>
      <c r="E203" s="216" t="s">
        <v>3714</v>
      </c>
      <c r="F203" s="217" t="s">
        <v>3715</v>
      </c>
      <c r="G203" s="218" t="s">
        <v>328</v>
      </c>
      <c r="H203" s="219">
        <v>8120</v>
      </c>
      <c r="I203" s="220"/>
      <c r="J203" s="221">
        <f>ROUND(I203*H203,2)</f>
        <v>0</v>
      </c>
      <c r="K203" s="217" t="s">
        <v>523</v>
      </c>
      <c r="L203" s="46"/>
      <c r="M203" s="222" t="s">
        <v>21</v>
      </c>
      <c r="N203" s="223" t="s">
        <v>43</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303</v>
      </c>
      <c r="AT203" s="226" t="s">
        <v>298</v>
      </c>
      <c r="AU203" s="226" t="s">
        <v>79</v>
      </c>
      <c r="AY203" s="19" t="s">
        <v>295</v>
      </c>
      <c r="BE203" s="227">
        <f>IF(N203="základní",J203,0)</f>
        <v>0</v>
      </c>
      <c r="BF203" s="227">
        <f>IF(N203="snížená",J203,0)</f>
        <v>0</v>
      </c>
      <c r="BG203" s="227">
        <f>IF(N203="zákl. přenesená",J203,0)</f>
        <v>0</v>
      </c>
      <c r="BH203" s="227">
        <f>IF(N203="sníž. přenesená",J203,0)</f>
        <v>0</v>
      </c>
      <c r="BI203" s="227">
        <f>IF(N203="nulová",J203,0)</f>
        <v>0</v>
      </c>
      <c r="BJ203" s="19" t="s">
        <v>79</v>
      </c>
      <c r="BK203" s="227">
        <f>ROUND(I203*H203,2)</f>
        <v>0</v>
      </c>
      <c r="BL203" s="19" t="s">
        <v>303</v>
      </c>
      <c r="BM203" s="226" t="s">
        <v>3341</v>
      </c>
    </row>
    <row r="204" s="2" customFormat="1" ht="16.5" customHeight="1">
      <c r="A204" s="40"/>
      <c r="B204" s="41"/>
      <c r="C204" s="215" t="s">
        <v>1506</v>
      </c>
      <c r="D204" s="215" t="s">
        <v>298</v>
      </c>
      <c r="E204" s="216" t="s">
        <v>3716</v>
      </c>
      <c r="F204" s="217" t="s">
        <v>3717</v>
      </c>
      <c r="G204" s="218" t="s">
        <v>3526</v>
      </c>
      <c r="H204" s="219">
        <v>5077</v>
      </c>
      <c r="I204" s="220"/>
      <c r="J204" s="221">
        <f>ROUND(I204*H204,2)</f>
        <v>0</v>
      </c>
      <c r="K204" s="217" t="s">
        <v>523</v>
      </c>
      <c r="L204" s="46"/>
      <c r="M204" s="222" t="s">
        <v>21</v>
      </c>
      <c r="N204" s="223"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303</v>
      </c>
      <c r="AT204" s="226" t="s">
        <v>298</v>
      </c>
      <c r="AU204" s="226" t="s">
        <v>79</v>
      </c>
      <c r="AY204" s="19" t="s">
        <v>295</v>
      </c>
      <c r="BE204" s="227">
        <f>IF(N204="základní",J204,0)</f>
        <v>0</v>
      </c>
      <c r="BF204" s="227">
        <f>IF(N204="snížená",J204,0)</f>
        <v>0</v>
      </c>
      <c r="BG204" s="227">
        <f>IF(N204="zákl. přenesená",J204,0)</f>
        <v>0</v>
      </c>
      <c r="BH204" s="227">
        <f>IF(N204="sníž. přenesená",J204,0)</f>
        <v>0</v>
      </c>
      <c r="BI204" s="227">
        <f>IF(N204="nulová",J204,0)</f>
        <v>0</v>
      </c>
      <c r="BJ204" s="19" t="s">
        <v>79</v>
      </c>
      <c r="BK204" s="227">
        <f>ROUND(I204*H204,2)</f>
        <v>0</v>
      </c>
      <c r="BL204" s="19" t="s">
        <v>303</v>
      </c>
      <c r="BM204" s="226" t="s">
        <v>3344</v>
      </c>
    </row>
    <row r="205" s="2" customFormat="1" ht="16.5" customHeight="1">
      <c r="A205" s="40"/>
      <c r="B205" s="41"/>
      <c r="C205" s="215" t="s">
        <v>1511</v>
      </c>
      <c r="D205" s="215" t="s">
        <v>298</v>
      </c>
      <c r="E205" s="216" t="s">
        <v>3718</v>
      </c>
      <c r="F205" s="217" t="s">
        <v>3719</v>
      </c>
      <c r="G205" s="218" t="s">
        <v>3526</v>
      </c>
      <c r="H205" s="219">
        <v>1519</v>
      </c>
      <c r="I205" s="220"/>
      <c r="J205" s="221">
        <f>ROUND(I205*H205,2)</f>
        <v>0</v>
      </c>
      <c r="K205" s="217" t="s">
        <v>523</v>
      </c>
      <c r="L205" s="46"/>
      <c r="M205" s="222" t="s">
        <v>21</v>
      </c>
      <c r="N205" s="223" t="s">
        <v>43</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303</v>
      </c>
      <c r="AT205" s="226" t="s">
        <v>298</v>
      </c>
      <c r="AU205" s="226" t="s">
        <v>79</v>
      </c>
      <c r="AY205" s="19" t="s">
        <v>295</v>
      </c>
      <c r="BE205" s="227">
        <f>IF(N205="základní",J205,0)</f>
        <v>0</v>
      </c>
      <c r="BF205" s="227">
        <f>IF(N205="snížená",J205,0)</f>
        <v>0</v>
      </c>
      <c r="BG205" s="227">
        <f>IF(N205="zákl. přenesená",J205,0)</f>
        <v>0</v>
      </c>
      <c r="BH205" s="227">
        <f>IF(N205="sníž. přenesená",J205,0)</f>
        <v>0</v>
      </c>
      <c r="BI205" s="227">
        <f>IF(N205="nulová",J205,0)</f>
        <v>0</v>
      </c>
      <c r="BJ205" s="19" t="s">
        <v>79</v>
      </c>
      <c r="BK205" s="227">
        <f>ROUND(I205*H205,2)</f>
        <v>0</v>
      </c>
      <c r="BL205" s="19" t="s">
        <v>303</v>
      </c>
      <c r="BM205" s="226" t="s">
        <v>3347</v>
      </c>
    </row>
    <row r="206" s="2" customFormat="1" ht="16.5" customHeight="1">
      <c r="A206" s="40"/>
      <c r="B206" s="41"/>
      <c r="C206" s="215" t="s">
        <v>1516</v>
      </c>
      <c r="D206" s="215" t="s">
        <v>298</v>
      </c>
      <c r="E206" s="216" t="s">
        <v>3720</v>
      </c>
      <c r="F206" s="217" t="s">
        <v>3721</v>
      </c>
      <c r="G206" s="218" t="s">
        <v>3526</v>
      </c>
      <c r="H206" s="219">
        <v>192</v>
      </c>
      <c r="I206" s="220"/>
      <c r="J206" s="221">
        <f>ROUND(I206*H206,2)</f>
        <v>0</v>
      </c>
      <c r="K206" s="217" t="s">
        <v>523</v>
      </c>
      <c r="L206" s="46"/>
      <c r="M206" s="222" t="s">
        <v>21</v>
      </c>
      <c r="N206" s="223" t="s">
        <v>43</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303</v>
      </c>
      <c r="AT206" s="226" t="s">
        <v>298</v>
      </c>
      <c r="AU206" s="226" t="s">
        <v>79</v>
      </c>
      <c r="AY206" s="19" t="s">
        <v>295</v>
      </c>
      <c r="BE206" s="227">
        <f>IF(N206="základní",J206,0)</f>
        <v>0</v>
      </c>
      <c r="BF206" s="227">
        <f>IF(N206="snížená",J206,0)</f>
        <v>0</v>
      </c>
      <c r="BG206" s="227">
        <f>IF(N206="zákl. přenesená",J206,0)</f>
        <v>0</v>
      </c>
      <c r="BH206" s="227">
        <f>IF(N206="sníž. přenesená",J206,0)</f>
        <v>0</v>
      </c>
      <c r="BI206" s="227">
        <f>IF(N206="nulová",J206,0)</f>
        <v>0</v>
      </c>
      <c r="BJ206" s="19" t="s">
        <v>79</v>
      </c>
      <c r="BK206" s="227">
        <f>ROUND(I206*H206,2)</f>
        <v>0</v>
      </c>
      <c r="BL206" s="19" t="s">
        <v>303</v>
      </c>
      <c r="BM206" s="226" t="s">
        <v>3350</v>
      </c>
    </row>
    <row r="207" s="2" customFormat="1" ht="21.75" customHeight="1">
      <c r="A207" s="40"/>
      <c r="B207" s="41"/>
      <c r="C207" s="215" t="s">
        <v>1521</v>
      </c>
      <c r="D207" s="215" t="s">
        <v>298</v>
      </c>
      <c r="E207" s="216" t="s">
        <v>3722</v>
      </c>
      <c r="F207" s="217" t="s">
        <v>3723</v>
      </c>
      <c r="G207" s="218" t="s">
        <v>328</v>
      </c>
      <c r="H207" s="219">
        <v>50</v>
      </c>
      <c r="I207" s="220"/>
      <c r="J207" s="221">
        <f>ROUND(I207*H207,2)</f>
        <v>0</v>
      </c>
      <c r="K207" s="217" t="s">
        <v>523</v>
      </c>
      <c r="L207" s="46"/>
      <c r="M207" s="222" t="s">
        <v>21</v>
      </c>
      <c r="N207" s="223" t="s">
        <v>43</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303</v>
      </c>
      <c r="AT207" s="226" t="s">
        <v>298</v>
      </c>
      <c r="AU207" s="226" t="s">
        <v>79</v>
      </c>
      <c r="AY207" s="19" t="s">
        <v>295</v>
      </c>
      <c r="BE207" s="227">
        <f>IF(N207="základní",J207,0)</f>
        <v>0</v>
      </c>
      <c r="BF207" s="227">
        <f>IF(N207="snížená",J207,0)</f>
        <v>0</v>
      </c>
      <c r="BG207" s="227">
        <f>IF(N207="zákl. přenesená",J207,0)</f>
        <v>0</v>
      </c>
      <c r="BH207" s="227">
        <f>IF(N207="sníž. přenesená",J207,0)</f>
        <v>0</v>
      </c>
      <c r="BI207" s="227">
        <f>IF(N207="nulová",J207,0)</f>
        <v>0</v>
      </c>
      <c r="BJ207" s="19" t="s">
        <v>79</v>
      </c>
      <c r="BK207" s="227">
        <f>ROUND(I207*H207,2)</f>
        <v>0</v>
      </c>
      <c r="BL207" s="19" t="s">
        <v>303</v>
      </c>
      <c r="BM207" s="226" t="s">
        <v>3355</v>
      </c>
    </row>
    <row r="208" s="2" customFormat="1" ht="16.5" customHeight="1">
      <c r="A208" s="40"/>
      <c r="B208" s="41"/>
      <c r="C208" s="215" t="s">
        <v>1535</v>
      </c>
      <c r="D208" s="215" t="s">
        <v>298</v>
      </c>
      <c r="E208" s="216" t="s">
        <v>3724</v>
      </c>
      <c r="F208" s="217" t="s">
        <v>3725</v>
      </c>
      <c r="G208" s="218" t="s">
        <v>328</v>
      </c>
      <c r="H208" s="219">
        <v>80</v>
      </c>
      <c r="I208" s="220"/>
      <c r="J208" s="221">
        <f>ROUND(I208*H208,2)</f>
        <v>0</v>
      </c>
      <c r="K208" s="217" t="s">
        <v>523</v>
      </c>
      <c r="L208" s="46"/>
      <c r="M208" s="222" t="s">
        <v>21</v>
      </c>
      <c r="N208" s="223" t="s">
        <v>43</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303</v>
      </c>
      <c r="AT208" s="226" t="s">
        <v>298</v>
      </c>
      <c r="AU208" s="226" t="s">
        <v>79</v>
      </c>
      <c r="AY208" s="19" t="s">
        <v>295</v>
      </c>
      <c r="BE208" s="227">
        <f>IF(N208="základní",J208,0)</f>
        <v>0</v>
      </c>
      <c r="BF208" s="227">
        <f>IF(N208="snížená",J208,0)</f>
        <v>0</v>
      </c>
      <c r="BG208" s="227">
        <f>IF(N208="zákl. přenesená",J208,0)</f>
        <v>0</v>
      </c>
      <c r="BH208" s="227">
        <f>IF(N208="sníž. přenesená",J208,0)</f>
        <v>0</v>
      </c>
      <c r="BI208" s="227">
        <f>IF(N208="nulová",J208,0)</f>
        <v>0</v>
      </c>
      <c r="BJ208" s="19" t="s">
        <v>79</v>
      </c>
      <c r="BK208" s="227">
        <f>ROUND(I208*H208,2)</f>
        <v>0</v>
      </c>
      <c r="BL208" s="19" t="s">
        <v>303</v>
      </c>
      <c r="BM208" s="226" t="s">
        <v>3361</v>
      </c>
    </row>
    <row r="209" s="2" customFormat="1" ht="16.5" customHeight="1">
      <c r="A209" s="40"/>
      <c r="B209" s="41"/>
      <c r="C209" s="215" t="s">
        <v>1540</v>
      </c>
      <c r="D209" s="215" t="s">
        <v>298</v>
      </c>
      <c r="E209" s="216" t="s">
        <v>3726</v>
      </c>
      <c r="F209" s="217" t="s">
        <v>3727</v>
      </c>
      <c r="G209" s="218" t="s">
        <v>3526</v>
      </c>
      <c r="H209" s="219">
        <v>20</v>
      </c>
      <c r="I209" s="220"/>
      <c r="J209" s="221">
        <f>ROUND(I209*H209,2)</f>
        <v>0</v>
      </c>
      <c r="K209" s="217" t="s">
        <v>523</v>
      </c>
      <c r="L209" s="46"/>
      <c r="M209" s="222" t="s">
        <v>21</v>
      </c>
      <c r="N209" s="223" t="s">
        <v>43</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303</v>
      </c>
      <c r="AT209" s="226" t="s">
        <v>298</v>
      </c>
      <c r="AU209" s="226" t="s">
        <v>79</v>
      </c>
      <c r="AY209" s="19" t="s">
        <v>295</v>
      </c>
      <c r="BE209" s="227">
        <f>IF(N209="základní",J209,0)</f>
        <v>0</v>
      </c>
      <c r="BF209" s="227">
        <f>IF(N209="snížená",J209,0)</f>
        <v>0</v>
      </c>
      <c r="BG209" s="227">
        <f>IF(N209="zákl. přenesená",J209,0)</f>
        <v>0</v>
      </c>
      <c r="BH209" s="227">
        <f>IF(N209="sníž. přenesená",J209,0)</f>
        <v>0</v>
      </c>
      <c r="BI209" s="227">
        <f>IF(N209="nulová",J209,0)</f>
        <v>0</v>
      </c>
      <c r="BJ209" s="19" t="s">
        <v>79</v>
      </c>
      <c r="BK209" s="227">
        <f>ROUND(I209*H209,2)</f>
        <v>0</v>
      </c>
      <c r="BL209" s="19" t="s">
        <v>303</v>
      </c>
      <c r="BM209" s="226" t="s">
        <v>3364</v>
      </c>
    </row>
    <row r="210" s="2" customFormat="1" ht="16.5" customHeight="1">
      <c r="A210" s="40"/>
      <c r="B210" s="41"/>
      <c r="C210" s="215" t="s">
        <v>1545</v>
      </c>
      <c r="D210" s="215" t="s">
        <v>298</v>
      </c>
      <c r="E210" s="216" t="s">
        <v>3728</v>
      </c>
      <c r="F210" s="217" t="s">
        <v>3729</v>
      </c>
      <c r="G210" s="218" t="s">
        <v>328</v>
      </c>
      <c r="H210" s="219">
        <v>29800</v>
      </c>
      <c r="I210" s="220"/>
      <c r="J210" s="221">
        <f>ROUND(I210*H210,2)</f>
        <v>0</v>
      </c>
      <c r="K210" s="217" t="s">
        <v>523</v>
      </c>
      <c r="L210" s="46"/>
      <c r="M210" s="222" t="s">
        <v>21</v>
      </c>
      <c r="N210" s="223" t="s">
        <v>43</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303</v>
      </c>
      <c r="AT210" s="226" t="s">
        <v>298</v>
      </c>
      <c r="AU210" s="226" t="s">
        <v>79</v>
      </c>
      <c r="AY210" s="19" t="s">
        <v>295</v>
      </c>
      <c r="BE210" s="227">
        <f>IF(N210="základní",J210,0)</f>
        <v>0</v>
      </c>
      <c r="BF210" s="227">
        <f>IF(N210="snížená",J210,0)</f>
        <v>0</v>
      </c>
      <c r="BG210" s="227">
        <f>IF(N210="zákl. přenesená",J210,0)</f>
        <v>0</v>
      </c>
      <c r="BH210" s="227">
        <f>IF(N210="sníž. přenesená",J210,0)</f>
        <v>0</v>
      </c>
      <c r="BI210" s="227">
        <f>IF(N210="nulová",J210,0)</f>
        <v>0</v>
      </c>
      <c r="BJ210" s="19" t="s">
        <v>79</v>
      </c>
      <c r="BK210" s="227">
        <f>ROUND(I210*H210,2)</f>
        <v>0</v>
      </c>
      <c r="BL210" s="19" t="s">
        <v>303</v>
      </c>
      <c r="BM210" s="226" t="s">
        <v>3370</v>
      </c>
    </row>
    <row r="211" s="2" customFormat="1" ht="24.15" customHeight="1">
      <c r="A211" s="40"/>
      <c r="B211" s="41"/>
      <c r="C211" s="215" t="s">
        <v>1550</v>
      </c>
      <c r="D211" s="215" t="s">
        <v>298</v>
      </c>
      <c r="E211" s="216" t="s">
        <v>3730</v>
      </c>
      <c r="F211" s="217" t="s">
        <v>3731</v>
      </c>
      <c r="G211" s="218" t="s">
        <v>3526</v>
      </c>
      <c r="H211" s="219">
        <v>10</v>
      </c>
      <c r="I211" s="220"/>
      <c r="J211" s="221">
        <f>ROUND(I211*H211,2)</f>
        <v>0</v>
      </c>
      <c r="K211" s="217" t="s">
        <v>523</v>
      </c>
      <c r="L211" s="46"/>
      <c r="M211" s="222" t="s">
        <v>21</v>
      </c>
      <c r="N211" s="223" t="s">
        <v>43</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303</v>
      </c>
      <c r="AT211" s="226" t="s">
        <v>298</v>
      </c>
      <c r="AU211" s="226" t="s">
        <v>79</v>
      </c>
      <c r="AY211" s="19" t="s">
        <v>295</v>
      </c>
      <c r="BE211" s="227">
        <f>IF(N211="základní",J211,0)</f>
        <v>0</v>
      </c>
      <c r="BF211" s="227">
        <f>IF(N211="snížená",J211,0)</f>
        <v>0</v>
      </c>
      <c r="BG211" s="227">
        <f>IF(N211="zákl. přenesená",J211,0)</f>
        <v>0</v>
      </c>
      <c r="BH211" s="227">
        <f>IF(N211="sníž. přenesená",J211,0)</f>
        <v>0</v>
      </c>
      <c r="BI211" s="227">
        <f>IF(N211="nulová",J211,0)</f>
        <v>0</v>
      </c>
      <c r="BJ211" s="19" t="s">
        <v>79</v>
      </c>
      <c r="BK211" s="227">
        <f>ROUND(I211*H211,2)</f>
        <v>0</v>
      </c>
      <c r="BL211" s="19" t="s">
        <v>303</v>
      </c>
      <c r="BM211" s="226" t="s">
        <v>3373</v>
      </c>
    </row>
    <row r="212" s="2" customFormat="1" ht="24.15" customHeight="1">
      <c r="A212" s="40"/>
      <c r="B212" s="41"/>
      <c r="C212" s="215" t="s">
        <v>1552</v>
      </c>
      <c r="D212" s="215" t="s">
        <v>298</v>
      </c>
      <c r="E212" s="216" t="s">
        <v>3732</v>
      </c>
      <c r="F212" s="217" t="s">
        <v>3733</v>
      </c>
      <c r="G212" s="218" t="s">
        <v>3526</v>
      </c>
      <c r="H212" s="219">
        <v>1100</v>
      </c>
      <c r="I212" s="220"/>
      <c r="J212" s="221">
        <f>ROUND(I212*H212,2)</f>
        <v>0</v>
      </c>
      <c r="K212" s="217" t="s">
        <v>523</v>
      </c>
      <c r="L212" s="46"/>
      <c r="M212" s="222" t="s">
        <v>21</v>
      </c>
      <c r="N212" s="223" t="s">
        <v>43</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303</v>
      </c>
      <c r="AT212" s="226" t="s">
        <v>298</v>
      </c>
      <c r="AU212" s="226" t="s">
        <v>79</v>
      </c>
      <c r="AY212" s="19" t="s">
        <v>295</v>
      </c>
      <c r="BE212" s="227">
        <f>IF(N212="základní",J212,0)</f>
        <v>0</v>
      </c>
      <c r="BF212" s="227">
        <f>IF(N212="snížená",J212,0)</f>
        <v>0</v>
      </c>
      <c r="BG212" s="227">
        <f>IF(N212="zákl. přenesená",J212,0)</f>
        <v>0</v>
      </c>
      <c r="BH212" s="227">
        <f>IF(N212="sníž. přenesená",J212,0)</f>
        <v>0</v>
      </c>
      <c r="BI212" s="227">
        <f>IF(N212="nulová",J212,0)</f>
        <v>0</v>
      </c>
      <c r="BJ212" s="19" t="s">
        <v>79</v>
      </c>
      <c r="BK212" s="227">
        <f>ROUND(I212*H212,2)</f>
        <v>0</v>
      </c>
      <c r="BL212" s="19" t="s">
        <v>303</v>
      </c>
      <c r="BM212" s="226" t="s">
        <v>3376</v>
      </c>
    </row>
    <row r="213" s="2" customFormat="1">
      <c r="A213" s="40"/>
      <c r="B213" s="41"/>
      <c r="C213" s="42"/>
      <c r="D213" s="235" t="s">
        <v>727</v>
      </c>
      <c r="E213" s="42"/>
      <c r="F213" s="281" t="s">
        <v>3734</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727</v>
      </c>
      <c r="AU213" s="19" t="s">
        <v>79</v>
      </c>
    </row>
    <row r="214" s="2" customFormat="1" ht="24.15" customHeight="1">
      <c r="A214" s="40"/>
      <c r="B214" s="41"/>
      <c r="C214" s="215" t="s">
        <v>1554</v>
      </c>
      <c r="D214" s="215" t="s">
        <v>298</v>
      </c>
      <c r="E214" s="216" t="s">
        <v>3735</v>
      </c>
      <c r="F214" s="217" t="s">
        <v>3736</v>
      </c>
      <c r="G214" s="218" t="s">
        <v>3526</v>
      </c>
      <c r="H214" s="219">
        <v>8</v>
      </c>
      <c r="I214" s="220"/>
      <c r="J214" s="221">
        <f>ROUND(I214*H214,2)</f>
        <v>0</v>
      </c>
      <c r="K214" s="217" t="s">
        <v>523</v>
      </c>
      <c r="L214" s="46"/>
      <c r="M214" s="222" t="s">
        <v>21</v>
      </c>
      <c r="N214" s="223" t="s">
        <v>43</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303</v>
      </c>
      <c r="AT214" s="226" t="s">
        <v>298</v>
      </c>
      <c r="AU214" s="226" t="s">
        <v>79</v>
      </c>
      <c r="AY214" s="19" t="s">
        <v>295</v>
      </c>
      <c r="BE214" s="227">
        <f>IF(N214="základní",J214,0)</f>
        <v>0</v>
      </c>
      <c r="BF214" s="227">
        <f>IF(N214="snížená",J214,0)</f>
        <v>0</v>
      </c>
      <c r="BG214" s="227">
        <f>IF(N214="zákl. přenesená",J214,0)</f>
        <v>0</v>
      </c>
      <c r="BH214" s="227">
        <f>IF(N214="sníž. přenesená",J214,0)</f>
        <v>0</v>
      </c>
      <c r="BI214" s="227">
        <f>IF(N214="nulová",J214,0)</f>
        <v>0</v>
      </c>
      <c r="BJ214" s="19" t="s">
        <v>79</v>
      </c>
      <c r="BK214" s="227">
        <f>ROUND(I214*H214,2)</f>
        <v>0</v>
      </c>
      <c r="BL214" s="19" t="s">
        <v>303</v>
      </c>
      <c r="BM214" s="226" t="s">
        <v>3379</v>
      </c>
    </row>
    <row r="215" s="2" customFormat="1" ht="21.75" customHeight="1">
      <c r="A215" s="40"/>
      <c r="B215" s="41"/>
      <c r="C215" s="215" t="s">
        <v>1556</v>
      </c>
      <c r="D215" s="215" t="s">
        <v>298</v>
      </c>
      <c r="E215" s="216" t="s">
        <v>3737</v>
      </c>
      <c r="F215" s="217" t="s">
        <v>3738</v>
      </c>
      <c r="G215" s="218" t="s">
        <v>3526</v>
      </c>
      <c r="H215" s="219">
        <v>2720</v>
      </c>
      <c r="I215" s="220"/>
      <c r="J215" s="221">
        <f>ROUND(I215*H215,2)</f>
        <v>0</v>
      </c>
      <c r="K215" s="217" t="s">
        <v>523</v>
      </c>
      <c r="L215" s="46"/>
      <c r="M215" s="222" t="s">
        <v>21</v>
      </c>
      <c r="N215" s="223" t="s">
        <v>43</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303</v>
      </c>
      <c r="AT215" s="226" t="s">
        <v>298</v>
      </c>
      <c r="AU215" s="226" t="s">
        <v>79</v>
      </c>
      <c r="AY215" s="19" t="s">
        <v>295</v>
      </c>
      <c r="BE215" s="227">
        <f>IF(N215="základní",J215,0)</f>
        <v>0</v>
      </c>
      <c r="BF215" s="227">
        <f>IF(N215="snížená",J215,0)</f>
        <v>0</v>
      </c>
      <c r="BG215" s="227">
        <f>IF(N215="zákl. přenesená",J215,0)</f>
        <v>0</v>
      </c>
      <c r="BH215" s="227">
        <f>IF(N215="sníž. přenesená",J215,0)</f>
        <v>0</v>
      </c>
      <c r="BI215" s="227">
        <f>IF(N215="nulová",J215,0)</f>
        <v>0</v>
      </c>
      <c r="BJ215" s="19" t="s">
        <v>79</v>
      </c>
      <c r="BK215" s="227">
        <f>ROUND(I215*H215,2)</f>
        <v>0</v>
      </c>
      <c r="BL215" s="19" t="s">
        <v>303</v>
      </c>
      <c r="BM215" s="226" t="s">
        <v>3382</v>
      </c>
    </row>
    <row r="216" s="2" customFormat="1" ht="24.15" customHeight="1">
      <c r="A216" s="40"/>
      <c r="B216" s="41"/>
      <c r="C216" s="215" t="s">
        <v>1561</v>
      </c>
      <c r="D216" s="215" t="s">
        <v>298</v>
      </c>
      <c r="E216" s="216" t="s">
        <v>3739</v>
      </c>
      <c r="F216" s="217" t="s">
        <v>3740</v>
      </c>
      <c r="G216" s="218" t="s">
        <v>3526</v>
      </c>
      <c r="H216" s="219">
        <v>23</v>
      </c>
      <c r="I216" s="220"/>
      <c r="J216" s="221">
        <f>ROUND(I216*H216,2)</f>
        <v>0</v>
      </c>
      <c r="K216" s="217" t="s">
        <v>523</v>
      </c>
      <c r="L216" s="46"/>
      <c r="M216" s="222" t="s">
        <v>21</v>
      </c>
      <c r="N216" s="223" t="s">
        <v>43</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303</v>
      </c>
      <c r="AT216" s="226" t="s">
        <v>298</v>
      </c>
      <c r="AU216" s="226" t="s">
        <v>79</v>
      </c>
      <c r="AY216" s="19" t="s">
        <v>295</v>
      </c>
      <c r="BE216" s="227">
        <f>IF(N216="základní",J216,0)</f>
        <v>0</v>
      </c>
      <c r="BF216" s="227">
        <f>IF(N216="snížená",J216,0)</f>
        <v>0</v>
      </c>
      <c r="BG216" s="227">
        <f>IF(N216="zákl. přenesená",J216,0)</f>
        <v>0</v>
      </c>
      <c r="BH216" s="227">
        <f>IF(N216="sníž. přenesená",J216,0)</f>
        <v>0</v>
      </c>
      <c r="BI216" s="227">
        <f>IF(N216="nulová",J216,0)</f>
        <v>0</v>
      </c>
      <c r="BJ216" s="19" t="s">
        <v>79</v>
      </c>
      <c r="BK216" s="227">
        <f>ROUND(I216*H216,2)</f>
        <v>0</v>
      </c>
      <c r="BL216" s="19" t="s">
        <v>303</v>
      </c>
      <c r="BM216" s="226" t="s">
        <v>3386</v>
      </c>
    </row>
    <row r="217" s="2" customFormat="1" ht="16.5" customHeight="1">
      <c r="A217" s="40"/>
      <c r="B217" s="41"/>
      <c r="C217" s="215" t="s">
        <v>1566</v>
      </c>
      <c r="D217" s="215" t="s">
        <v>298</v>
      </c>
      <c r="E217" s="216" t="s">
        <v>3741</v>
      </c>
      <c r="F217" s="217" t="s">
        <v>3742</v>
      </c>
      <c r="G217" s="218" t="s">
        <v>3526</v>
      </c>
      <c r="H217" s="219">
        <v>570</v>
      </c>
      <c r="I217" s="220"/>
      <c r="J217" s="221">
        <f>ROUND(I217*H217,2)</f>
        <v>0</v>
      </c>
      <c r="K217" s="217" t="s">
        <v>523</v>
      </c>
      <c r="L217" s="46"/>
      <c r="M217" s="222" t="s">
        <v>21</v>
      </c>
      <c r="N217" s="223" t="s">
        <v>43</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303</v>
      </c>
      <c r="AT217" s="226" t="s">
        <v>298</v>
      </c>
      <c r="AU217" s="226" t="s">
        <v>79</v>
      </c>
      <c r="AY217" s="19" t="s">
        <v>295</v>
      </c>
      <c r="BE217" s="227">
        <f>IF(N217="základní",J217,0)</f>
        <v>0</v>
      </c>
      <c r="BF217" s="227">
        <f>IF(N217="snížená",J217,0)</f>
        <v>0</v>
      </c>
      <c r="BG217" s="227">
        <f>IF(N217="zákl. přenesená",J217,0)</f>
        <v>0</v>
      </c>
      <c r="BH217" s="227">
        <f>IF(N217="sníž. přenesená",J217,0)</f>
        <v>0</v>
      </c>
      <c r="BI217" s="227">
        <f>IF(N217="nulová",J217,0)</f>
        <v>0</v>
      </c>
      <c r="BJ217" s="19" t="s">
        <v>79</v>
      </c>
      <c r="BK217" s="227">
        <f>ROUND(I217*H217,2)</f>
        <v>0</v>
      </c>
      <c r="BL217" s="19" t="s">
        <v>303</v>
      </c>
      <c r="BM217" s="226" t="s">
        <v>3389</v>
      </c>
    </row>
    <row r="218" s="2" customFormat="1" ht="16.5" customHeight="1">
      <c r="A218" s="40"/>
      <c r="B218" s="41"/>
      <c r="C218" s="215" t="s">
        <v>1570</v>
      </c>
      <c r="D218" s="215" t="s">
        <v>298</v>
      </c>
      <c r="E218" s="216" t="s">
        <v>3743</v>
      </c>
      <c r="F218" s="217" t="s">
        <v>3744</v>
      </c>
      <c r="G218" s="218" t="s">
        <v>3526</v>
      </c>
      <c r="H218" s="219">
        <v>978</v>
      </c>
      <c r="I218" s="220"/>
      <c r="J218" s="221">
        <f>ROUND(I218*H218,2)</f>
        <v>0</v>
      </c>
      <c r="K218" s="217" t="s">
        <v>523</v>
      </c>
      <c r="L218" s="46"/>
      <c r="M218" s="222" t="s">
        <v>21</v>
      </c>
      <c r="N218" s="223" t="s">
        <v>43</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303</v>
      </c>
      <c r="AT218" s="226" t="s">
        <v>298</v>
      </c>
      <c r="AU218" s="226" t="s">
        <v>79</v>
      </c>
      <c r="AY218" s="19" t="s">
        <v>295</v>
      </c>
      <c r="BE218" s="227">
        <f>IF(N218="základní",J218,0)</f>
        <v>0</v>
      </c>
      <c r="BF218" s="227">
        <f>IF(N218="snížená",J218,0)</f>
        <v>0</v>
      </c>
      <c r="BG218" s="227">
        <f>IF(N218="zákl. přenesená",J218,0)</f>
        <v>0</v>
      </c>
      <c r="BH218" s="227">
        <f>IF(N218="sníž. přenesená",J218,0)</f>
        <v>0</v>
      </c>
      <c r="BI218" s="227">
        <f>IF(N218="nulová",J218,0)</f>
        <v>0</v>
      </c>
      <c r="BJ218" s="19" t="s">
        <v>79</v>
      </c>
      <c r="BK218" s="227">
        <f>ROUND(I218*H218,2)</f>
        <v>0</v>
      </c>
      <c r="BL218" s="19" t="s">
        <v>303</v>
      </c>
      <c r="BM218" s="226" t="s">
        <v>3745</v>
      </c>
    </row>
    <row r="219" s="2" customFormat="1" ht="16.5" customHeight="1">
      <c r="A219" s="40"/>
      <c r="B219" s="41"/>
      <c r="C219" s="215" t="s">
        <v>1573</v>
      </c>
      <c r="D219" s="215" t="s">
        <v>298</v>
      </c>
      <c r="E219" s="216" t="s">
        <v>3746</v>
      </c>
      <c r="F219" s="217" t="s">
        <v>3747</v>
      </c>
      <c r="G219" s="218" t="s">
        <v>3526</v>
      </c>
      <c r="H219" s="219">
        <v>2278</v>
      </c>
      <c r="I219" s="220"/>
      <c r="J219" s="221">
        <f>ROUND(I219*H219,2)</f>
        <v>0</v>
      </c>
      <c r="K219" s="217" t="s">
        <v>523</v>
      </c>
      <c r="L219" s="46"/>
      <c r="M219" s="222" t="s">
        <v>21</v>
      </c>
      <c r="N219" s="223" t="s">
        <v>43</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303</v>
      </c>
      <c r="AT219" s="226" t="s">
        <v>298</v>
      </c>
      <c r="AU219" s="226" t="s">
        <v>79</v>
      </c>
      <c r="AY219" s="19" t="s">
        <v>295</v>
      </c>
      <c r="BE219" s="227">
        <f>IF(N219="základní",J219,0)</f>
        <v>0</v>
      </c>
      <c r="BF219" s="227">
        <f>IF(N219="snížená",J219,0)</f>
        <v>0</v>
      </c>
      <c r="BG219" s="227">
        <f>IF(N219="zákl. přenesená",J219,0)</f>
        <v>0</v>
      </c>
      <c r="BH219" s="227">
        <f>IF(N219="sníž. přenesená",J219,0)</f>
        <v>0</v>
      </c>
      <c r="BI219" s="227">
        <f>IF(N219="nulová",J219,0)</f>
        <v>0</v>
      </c>
      <c r="BJ219" s="19" t="s">
        <v>79</v>
      </c>
      <c r="BK219" s="227">
        <f>ROUND(I219*H219,2)</f>
        <v>0</v>
      </c>
      <c r="BL219" s="19" t="s">
        <v>303</v>
      </c>
      <c r="BM219" s="226" t="s">
        <v>3748</v>
      </c>
    </row>
    <row r="220" s="2" customFormat="1" ht="24.15" customHeight="1">
      <c r="A220" s="40"/>
      <c r="B220" s="41"/>
      <c r="C220" s="215" t="s">
        <v>1576</v>
      </c>
      <c r="D220" s="215" t="s">
        <v>298</v>
      </c>
      <c r="E220" s="216" t="s">
        <v>3749</v>
      </c>
      <c r="F220" s="217" t="s">
        <v>3750</v>
      </c>
      <c r="G220" s="218" t="s">
        <v>3526</v>
      </c>
      <c r="H220" s="219">
        <v>969</v>
      </c>
      <c r="I220" s="220"/>
      <c r="J220" s="221">
        <f>ROUND(I220*H220,2)</f>
        <v>0</v>
      </c>
      <c r="K220" s="217" t="s">
        <v>523</v>
      </c>
      <c r="L220" s="46"/>
      <c r="M220" s="222" t="s">
        <v>21</v>
      </c>
      <c r="N220" s="223" t="s">
        <v>43</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303</v>
      </c>
      <c r="AT220" s="226" t="s">
        <v>298</v>
      </c>
      <c r="AU220" s="226" t="s">
        <v>79</v>
      </c>
      <c r="AY220" s="19" t="s">
        <v>295</v>
      </c>
      <c r="BE220" s="227">
        <f>IF(N220="základní",J220,0)</f>
        <v>0</v>
      </c>
      <c r="BF220" s="227">
        <f>IF(N220="snížená",J220,0)</f>
        <v>0</v>
      </c>
      <c r="BG220" s="227">
        <f>IF(N220="zákl. přenesená",J220,0)</f>
        <v>0</v>
      </c>
      <c r="BH220" s="227">
        <f>IF(N220="sníž. přenesená",J220,0)</f>
        <v>0</v>
      </c>
      <c r="BI220" s="227">
        <f>IF(N220="nulová",J220,0)</f>
        <v>0</v>
      </c>
      <c r="BJ220" s="19" t="s">
        <v>79</v>
      </c>
      <c r="BK220" s="227">
        <f>ROUND(I220*H220,2)</f>
        <v>0</v>
      </c>
      <c r="BL220" s="19" t="s">
        <v>303</v>
      </c>
      <c r="BM220" s="226" t="s">
        <v>3751</v>
      </c>
    </row>
    <row r="221" s="12" customFormat="1" ht="25.92" customHeight="1">
      <c r="A221" s="12"/>
      <c r="B221" s="199"/>
      <c r="C221" s="200"/>
      <c r="D221" s="201" t="s">
        <v>71</v>
      </c>
      <c r="E221" s="202" t="s">
        <v>3752</v>
      </c>
      <c r="F221" s="202" t="s">
        <v>3753</v>
      </c>
      <c r="G221" s="200"/>
      <c r="H221" s="200"/>
      <c r="I221" s="203"/>
      <c r="J221" s="204">
        <f>BK221</f>
        <v>0</v>
      </c>
      <c r="K221" s="200"/>
      <c r="L221" s="205"/>
      <c r="M221" s="206"/>
      <c r="N221" s="207"/>
      <c r="O221" s="207"/>
      <c r="P221" s="208">
        <f>SUM(P222:P226)</f>
        <v>0</v>
      </c>
      <c r="Q221" s="207"/>
      <c r="R221" s="208">
        <f>SUM(R222:R226)</f>
        <v>0</v>
      </c>
      <c r="S221" s="207"/>
      <c r="T221" s="209">
        <f>SUM(T222:T226)</f>
        <v>0</v>
      </c>
      <c r="U221" s="12"/>
      <c r="V221" s="12"/>
      <c r="W221" s="12"/>
      <c r="X221" s="12"/>
      <c r="Y221" s="12"/>
      <c r="Z221" s="12"/>
      <c r="AA221" s="12"/>
      <c r="AB221" s="12"/>
      <c r="AC221" s="12"/>
      <c r="AD221" s="12"/>
      <c r="AE221" s="12"/>
      <c r="AR221" s="210" t="s">
        <v>79</v>
      </c>
      <c r="AT221" s="211" t="s">
        <v>71</v>
      </c>
      <c r="AU221" s="211" t="s">
        <v>72</v>
      </c>
      <c r="AY221" s="210" t="s">
        <v>295</v>
      </c>
      <c r="BK221" s="212">
        <f>SUM(BK222:BK226)</f>
        <v>0</v>
      </c>
    </row>
    <row r="222" s="2" customFormat="1" ht="16.5" customHeight="1">
      <c r="A222" s="40"/>
      <c r="B222" s="41"/>
      <c r="C222" s="215" t="s">
        <v>1578</v>
      </c>
      <c r="D222" s="215" t="s">
        <v>298</v>
      </c>
      <c r="E222" s="216" t="s">
        <v>3754</v>
      </c>
      <c r="F222" s="217" t="s">
        <v>3755</v>
      </c>
      <c r="G222" s="218" t="s">
        <v>3526</v>
      </c>
      <c r="H222" s="219">
        <v>13</v>
      </c>
      <c r="I222" s="220"/>
      <c r="J222" s="221">
        <f>ROUND(I222*H222,2)</f>
        <v>0</v>
      </c>
      <c r="K222" s="217" t="s">
        <v>523</v>
      </c>
      <c r="L222" s="46"/>
      <c r="M222" s="222" t="s">
        <v>21</v>
      </c>
      <c r="N222" s="223" t="s">
        <v>43</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303</v>
      </c>
      <c r="AT222" s="226" t="s">
        <v>298</v>
      </c>
      <c r="AU222" s="226" t="s">
        <v>79</v>
      </c>
      <c r="AY222" s="19" t="s">
        <v>295</v>
      </c>
      <c r="BE222" s="227">
        <f>IF(N222="základní",J222,0)</f>
        <v>0</v>
      </c>
      <c r="BF222" s="227">
        <f>IF(N222="snížená",J222,0)</f>
        <v>0</v>
      </c>
      <c r="BG222" s="227">
        <f>IF(N222="zákl. přenesená",J222,0)</f>
        <v>0</v>
      </c>
      <c r="BH222" s="227">
        <f>IF(N222="sníž. přenesená",J222,0)</f>
        <v>0</v>
      </c>
      <c r="BI222" s="227">
        <f>IF(N222="nulová",J222,0)</f>
        <v>0</v>
      </c>
      <c r="BJ222" s="19" t="s">
        <v>79</v>
      </c>
      <c r="BK222" s="227">
        <f>ROUND(I222*H222,2)</f>
        <v>0</v>
      </c>
      <c r="BL222" s="19" t="s">
        <v>303</v>
      </c>
      <c r="BM222" s="226" t="s">
        <v>3756</v>
      </c>
    </row>
    <row r="223" s="2" customFormat="1" ht="16.5" customHeight="1">
      <c r="A223" s="40"/>
      <c r="B223" s="41"/>
      <c r="C223" s="215" t="s">
        <v>1582</v>
      </c>
      <c r="D223" s="215" t="s">
        <v>298</v>
      </c>
      <c r="E223" s="216" t="s">
        <v>3757</v>
      </c>
      <c r="F223" s="217" t="s">
        <v>3758</v>
      </c>
      <c r="G223" s="218" t="s">
        <v>3526</v>
      </c>
      <c r="H223" s="219">
        <v>1</v>
      </c>
      <c r="I223" s="220"/>
      <c r="J223" s="221">
        <f>ROUND(I223*H223,2)</f>
        <v>0</v>
      </c>
      <c r="K223" s="217" t="s">
        <v>523</v>
      </c>
      <c r="L223" s="46"/>
      <c r="M223" s="222" t="s">
        <v>21</v>
      </c>
      <c r="N223" s="223" t="s">
        <v>43</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303</v>
      </c>
      <c r="AT223" s="226" t="s">
        <v>298</v>
      </c>
      <c r="AU223" s="226" t="s">
        <v>79</v>
      </c>
      <c r="AY223" s="19" t="s">
        <v>295</v>
      </c>
      <c r="BE223" s="227">
        <f>IF(N223="základní",J223,0)</f>
        <v>0</v>
      </c>
      <c r="BF223" s="227">
        <f>IF(N223="snížená",J223,0)</f>
        <v>0</v>
      </c>
      <c r="BG223" s="227">
        <f>IF(N223="zákl. přenesená",J223,0)</f>
        <v>0</v>
      </c>
      <c r="BH223" s="227">
        <f>IF(N223="sníž. přenesená",J223,0)</f>
        <v>0</v>
      </c>
      <c r="BI223" s="227">
        <f>IF(N223="nulová",J223,0)</f>
        <v>0</v>
      </c>
      <c r="BJ223" s="19" t="s">
        <v>79</v>
      </c>
      <c r="BK223" s="227">
        <f>ROUND(I223*H223,2)</f>
        <v>0</v>
      </c>
      <c r="BL223" s="19" t="s">
        <v>303</v>
      </c>
      <c r="BM223" s="226" t="s">
        <v>3759</v>
      </c>
    </row>
    <row r="224" s="2" customFormat="1" ht="16.5" customHeight="1">
      <c r="A224" s="40"/>
      <c r="B224" s="41"/>
      <c r="C224" s="215" t="s">
        <v>1587</v>
      </c>
      <c r="D224" s="215" t="s">
        <v>298</v>
      </c>
      <c r="E224" s="216" t="s">
        <v>3760</v>
      </c>
      <c r="F224" s="217" t="s">
        <v>3761</v>
      </c>
      <c r="G224" s="218" t="s">
        <v>3526</v>
      </c>
      <c r="H224" s="219">
        <v>2231</v>
      </c>
      <c r="I224" s="220"/>
      <c r="J224" s="221">
        <f>ROUND(I224*H224,2)</f>
        <v>0</v>
      </c>
      <c r="K224" s="217" t="s">
        <v>523</v>
      </c>
      <c r="L224" s="46"/>
      <c r="M224" s="222" t="s">
        <v>21</v>
      </c>
      <c r="N224" s="223" t="s">
        <v>43</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303</v>
      </c>
      <c r="AT224" s="226" t="s">
        <v>298</v>
      </c>
      <c r="AU224" s="226" t="s">
        <v>79</v>
      </c>
      <c r="AY224" s="19" t="s">
        <v>295</v>
      </c>
      <c r="BE224" s="227">
        <f>IF(N224="základní",J224,0)</f>
        <v>0</v>
      </c>
      <c r="BF224" s="227">
        <f>IF(N224="snížená",J224,0)</f>
        <v>0</v>
      </c>
      <c r="BG224" s="227">
        <f>IF(N224="zákl. přenesená",J224,0)</f>
        <v>0</v>
      </c>
      <c r="BH224" s="227">
        <f>IF(N224="sníž. přenesená",J224,0)</f>
        <v>0</v>
      </c>
      <c r="BI224" s="227">
        <f>IF(N224="nulová",J224,0)</f>
        <v>0</v>
      </c>
      <c r="BJ224" s="19" t="s">
        <v>79</v>
      </c>
      <c r="BK224" s="227">
        <f>ROUND(I224*H224,2)</f>
        <v>0</v>
      </c>
      <c r="BL224" s="19" t="s">
        <v>303</v>
      </c>
      <c r="BM224" s="226" t="s">
        <v>3762</v>
      </c>
    </row>
    <row r="225" s="2" customFormat="1" ht="16.5" customHeight="1">
      <c r="A225" s="40"/>
      <c r="B225" s="41"/>
      <c r="C225" s="215" t="s">
        <v>1602</v>
      </c>
      <c r="D225" s="215" t="s">
        <v>298</v>
      </c>
      <c r="E225" s="216" t="s">
        <v>3763</v>
      </c>
      <c r="F225" s="217" t="s">
        <v>3764</v>
      </c>
      <c r="G225" s="218" t="s">
        <v>3526</v>
      </c>
      <c r="H225" s="219">
        <v>36</v>
      </c>
      <c r="I225" s="220"/>
      <c r="J225" s="221">
        <f>ROUND(I225*H225,2)</f>
        <v>0</v>
      </c>
      <c r="K225" s="217" t="s">
        <v>523</v>
      </c>
      <c r="L225" s="46"/>
      <c r="M225" s="222" t="s">
        <v>21</v>
      </c>
      <c r="N225" s="223" t="s">
        <v>43</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303</v>
      </c>
      <c r="AT225" s="226" t="s">
        <v>298</v>
      </c>
      <c r="AU225" s="226" t="s">
        <v>79</v>
      </c>
      <c r="AY225" s="19" t="s">
        <v>295</v>
      </c>
      <c r="BE225" s="227">
        <f>IF(N225="základní",J225,0)</f>
        <v>0</v>
      </c>
      <c r="BF225" s="227">
        <f>IF(N225="snížená",J225,0)</f>
        <v>0</v>
      </c>
      <c r="BG225" s="227">
        <f>IF(N225="zákl. přenesená",J225,0)</f>
        <v>0</v>
      </c>
      <c r="BH225" s="227">
        <f>IF(N225="sníž. přenesená",J225,0)</f>
        <v>0</v>
      </c>
      <c r="BI225" s="227">
        <f>IF(N225="nulová",J225,0)</f>
        <v>0</v>
      </c>
      <c r="BJ225" s="19" t="s">
        <v>79</v>
      </c>
      <c r="BK225" s="227">
        <f>ROUND(I225*H225,2)</f>
        <v>0</v>
      </c>
      <c r="BL225" s="19" t="s">
        <v>303</v>
      </c>
      <c r="BM225" s="226" t="s">
        <v>3765</v>
      </c>
    </row>
    <row r="226" s="2" customFormat="1" ht="16.5" customHeight="1">
      <c r="A226" s="40"/>
      <c r="B226" s="41"/>
      <c r="C226" s="215" t="s">
        <v>1243</v>
      </c>
      <c r="D226" s="215" t="s">
        <v>298</v>
      </c>
      <c r="E226" s="216" t="s">
        <v>3766</v>
      </c>
      <c r="F226" s="217" t="s">
        <v>3767</v>
      </c>
      <c r="G226" s="218" t="s">
        <v>328</v>
      </c>
      <c r="H226" s="219">
        <v>50</v>
      </c>
      <c r="I226" s="220"/>
      <c r="J226" s="221">
        <f>ROUND(I226*H226,2)</f>
        <v>0</v>
      </c>
      <c r="K226" s="217" t="s">
        <v>523</v>
      </c>
      <c r="L226" s="46"/>
      <c r="M226" s="298" t="s">
        <v>21</v>
      </c>
      <c r="N226" s="299" t="s">
        <v>43</v>
      </c>
      <c r="O226" s="284"/>
      <c r="P226" s="300">
        <f>O226*H226</f>
        <v>0</v>
      </c>
      <c r="Q226" s="300">
        <v>0</v>
      </c>
      <c r="R226" s="300">
        <f>Q226*H226</f>
        <v>0</v>
      </c>
      <c r="S226" s="300">
        <v>0</v>
      </c>
      <c r="T226" s="301">
        <f>S226*H226</f>
        <v>0</v>
      </c>
      <c r="U226" s="40"/>
      <c r="V226" s="40"/>
      <c r="W226" s="40"/>
      <c r="X226" s="40"/>
      <c r="Y226" s="40"/>
      <c r="Z226" s="40"/>
      <c r="AA226" s="40"/>
      <c r="AB226" s="40"/>
      <c r="AC226" s="40"/>
      <c r="AD226" s="40"/>
      <c r="AE226" s="40"/>
      <c r="AR226" s="226" t="s">
        <v>303</v>
      </c>
      <c r="AT226" s="226" t="s">
        <v>298</v>
      </c>
      <c r="AU226" s="226" t="s">
        <v>79</v>
      </c>
      <c r="AY226" s="19" t="s">
        <v>295</v>
      </c>
      <c r="BE226" s="227">
        <f>IF(N226="základní",J226,0)</f>
        <v>0</v>
      </c>
      <c r="BF226" s="227">
        <f>IF(N226="snížená",J226,0)</f>
        <v>0</v>
      </c>
      <c r="BG226" s="227">
        <f>IF(N226="zákl. přenesená",J226,0)</f>
        <v>0</v>
      </c>
      <c r="BH226" s="227">
        <f>IF(N226="sníž. přenesená",J226,0)</f>
        <v>0</v>
      </c>
      <c r="BI226" s="227">
        <f>IF(N226="nulová",J226,0)</f>
        <v>0</v>
      </c>
      <c r="BJ226" s="19" t="s">
        <v>79</v>
      </c>
      <c r="BK226" s="227">
        <f>ROUND(I226*H226,2)</f>
        <v>0</v>
      </c>
      <c r="BL226" s="19" t="s">
        <v>303</v>
      </c>
      <c r="BM226" s="226" t="s">
        <v>1663</v>
      </c>
    </row>
    <row r="227" s="2" customFormat="1" ht="6.96" customHeight="1">
      <c r="A227" s="40"/>
      <c r="B227" s="61"/>
      <c r="C227" s="62"/>
      <c r="D227" s="62"/>
      <c r="E227" s="62"/>
      <c r="F227" s="62"/>
      <c r="G227" s="62"/>
      <c r="H227" s="62"/>
      <c r="I227" s="62"/>
      <c r="J227" s="62"/>
      <c r="K227" s="62"/>
      <c r="L227" s="46"/>
      <c r="M227" s="40"/>
      <c r="O227" s="40"/>
      <c r="P227" s="40"/>
      <c r="Q227" s="40"/>
      <c r="R227" s="40"/>
      <c r="S227" s="40"/>
      <c r="T227" s="40"/>
      <c r="U227" s="40"/>
      <c r="V227" s="40"/>
      <c r="W227" s="40"/>
      <c r="X227" s="40"/>
      <c r="Y227" s="40"/>
      <c r="Z227" s="40"/>
      <c r="AA227" s="40"/>
      <c r="AB227" s="40"/>
      <c r="AC227" s="40"/>
      <c r="AD227" s="40"/>
      <c r="AE227" s="40"/>
    </row>
  </sheetData>
  <sheetProtection sheet="1" autoFilter="0" formatColumns="0" formatRows="0" objects="1" scenarios="1" spinCount="100000" saltValue="icB+lYqodAjGW7Il7GxXxk6NVUbw4YgdZcfvxsX+WHdQkEWv2oGG9h/Qc7YhkbVH0+MQGemq211BjN4jpqBi6g==" hashValue="ktmM9zSfR4vGtKFceVQ+GIaD6Ch7uAXP6sEsgCyOfWXHaMLW+WdRIlfWDzptwB05LgHmb7ZF/1MruO612zEOlA==" algorithmName="SHA-512" password="CC4B"/>
  <autoFilter ref="C99:K226"/>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187</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1" customFormat="1" ht="12" customHeight="1">
      <c r="B8" s="22"/>
      <c r="D8" s="145" t="s">
        <v>265</v>
      </c>
      <c r="L8" s="22"/>
    </row>
    <row r="9" s="2" customFormat="1" ht="16.5" customHeight="1">
      <c r="A9" s="40"/>
      <c r="B9" s="46"/>
      <c r="C9" s="40"/>
      <c r="D9" s="40"/>
      <c r="E9" s="146" t="s">
        <v>3502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3768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20. 3. 2023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21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28</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27</v>
      </c>
      <c r="J25" s="135" t="s">
        <v>21</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29</v>
      </c>
      <c r="J26" s="135" t="s">
        <v>21</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71.25" customHeight="1">
      <c r="A29" s="150"/>
      <c r="B29" s="151"/>
      <c r="C29" s="150"/>
      <c r="D29" s="150"/>
      <c r="E29" s="152" t="s">
        <v>37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ROUND((SUM(BE88:BE101)),  2)</f>
        <v>0</v>
      </c>
      <c r="G35" s="40"/>
      <c r="H35" s="40"/>
      <c r="I35" s="160">
        <v>0.20999999999999999</v>
      </c>
      <c r="J35" s="159">
        <f>ROUND(((SUM(BE88:BE101))*I35),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ROUND((SUM(BF88:BF101)),  2)</f>
        <v>0</v>
      </c>
      <c r="G36" s="40"/>
      <c r="H36" s="40"/>
      <c r="I36" s="160">
        <v>0.14999999999999999</v>
      </c>
      <c r="J36" s="159">
        <f>ROUND(((SUM(BF88:BF101))*I36),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ROUND((SUM(BG88:BG101)),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ROUND((SUM(BH88:BH101)),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ROUND((SUM(BI88:BI101)),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269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a modernizace VŠ kolejí Kounicova 50</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265</v>
      </c>
      <c r="D51" s="24"/>
      <c r="E51" s="24"/>
      <c r="F51" s="24"/>
      <c r="G51" s="24"/>
      <c r="H51" s="24"/>
      <c r="I51" s="24"/>
      <c r="J51" s="24"/>
      <c r="K51" s="24"/>
      <c r="L51" s="22"/>
    </row>
    <row r="52" s="2" customFormat="1" ht="16.5" customHeight="1">
      <c r="A52" s="40"/>
      <c r="B52" s="41"/>
      <c r="C52" s="42"/>
      <c r="D52" s="42"/>
      <c r="E52" s="172" t="s">
        <v>3502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SO-05.10 - Rozvaděč RP</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50, Brno</v>
      </c>
      <c r="G56" s="42"/>
      <c r="H56" s="42"/>
      <c r="I56" s="34" t="s">
        <v>24</v>
      </c>
      <c r="J56" s="74" t="str">
        <f>IF(J14="","",J14)</f>
        <v>20. 3. 2023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Intar a.s.</v>
      </c>
      <c r="G58" s="42"/>
      <c r="H58" s="42"/>
      <c r="I58" s="34" t="s">
        <v>32</v>
      </c>
      <c r="J58" s="38" t="str">
        <f>E23</f>
        <v>Intar a.s.</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34</v>
      </c>
      <c r="J59" s="38" t="str">
        <f>E26</f>
        <v>Toman Martin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270</v>
      </c>
      <c r="D61" s="174"/>
      <c r="E61" s="174"/>
      <c r="F61" s="174"/>
      <c r="G61" s="174"/>
      <c r="H61" s="174"/>
      <c r="I61" s="174"/>
      <c r="J61" s="175" t="s">
        <v>271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272</v>
      </c>
    </row>
    <row r="64" s="9" customFormat="1" ht="24.96" customHeight="1">
      <c r="A64" s="9"/>
      <c r="B64" s="177"/>
      <c r="C64" s="178"/>
      <c r="D64" s="179" t="s">
        <v>3769</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3770</v>
      </c>
      <c r="E65" s="180"/>
      <c r="F65" s="180"/>
      <c r="G65" s="180"/>
      <c r="H65" s="180"/>
      <c r="I65" s="180"/>
      <c r="J65" s="181">
        <f>J93</f>
        <v>0</v>
      </c>
      <c r="K65" s="178"/>
      <c r="L65" s="182"/>
      <c r="S65" s="9"/>
      <c r="T65" s="9"/>
      <c r="U65" s="9"/>
      <c r="V65" s="9"/>
      <c r="W65" s="9"/>
      <c r="X65" s="9"/>
      <c r="Y65" s="9"/>
      <c r="Z65" s="9"/>
      <c r="AA65" s="9"/>
      <c r="AB65" s="9"/>
      <c r="AC65" s="9"/>
      <c r="AD65" s="9"/>
      <c r="AE65" s="9"/>
    </row>
    <row r="66" s="9" customFormat="1" ht="24.96" customHeight="1">
      <c r="A66" s="9"/>
      <c r="B66" s="177"/>
      <c r="C66" s="178"/>
      <c r="D66" s="179" t="s">
        <v>3771</v>
      </c>
      <c r="E66" s="180"/>
      <c r="F66" s="180"/>
      <c r="G66" s="180"/>
      <c r="H66" s="180"/>
      <c r="I66" s="180"/>
      <c r="J66" s="181">
        <f>J95</f>
        <v>0</v>
      </c>
      <c r="K66" s="178"/>
      <c r="L66" s="182"/>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280</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Rekonstrukce a modernizace VŠ kolejí Kounicova 50</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265</v>
      </c>
      <c r="D77" s="24"/>
      <c r="E77" s="24"/>
      <c r="F77" s="24"/>
      <c r="G77" s="24"/>
      <c r="H77" s="24"/>
      <c r="I77" s="24"/>
      <c r="J77" s="24"/>
      <c r="K77" s="24"/>
      <c r="L77" s="22"/>
    </row>
    <row r="78" s="2" customFormat="1" ht="16.5" customHeight="1">
      <c r="A78" s="40"/>
      <c r="B78" s="41"/>
      <c r="C78" s="42"/>
      <c r="D78" s="42"/>
      <c r="E78" s="172" t="s">
        <v>3502</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267</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SO-05.10 - Rozvaděč RP</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22</v>
      </c>
      <c r="D82" s="42"/>
      <c r="E82" s="42"/>
      <c r="F82" s="29" t="str">
        <f>F14</f>
        <v>Kounicova 50, Brno</v>
      </c>
      <c r="G82" s="42"/>
      <c r="H82" s="42"/>
      <c r="I82" s="34" t="s">
        <v>24</v>
      </c>
      <c r="J82" s="74" t="str">
        <f>IF(J14="","",J14)</f>
        <v>20. 3. 2023</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26</v>
      </c>
      <c r="D84" s="42"/>
      <c r="E84" s="42"/>
      <c r="F84" s="29" t="str">
        <f>E17</f>
        <v>Intar a.s.</v>
      </c>
      <c r="G84" s="42"/>
      <c r="H84" s="42"/>
      <c r="I84" s="34" t="s">
        <v>32</v>
      </c>
      <c r="J84" s="38" t="str">
        <f>E23</f>
        <v>Intar a.s.</v>
      </c>
      <c r="K84" s="42"/>
      <c r="L84" s="147"/>
      <c r="S84" s="40"/>
      <c r="T84" s="40"/>
      <c r="U84" s="40"/>
      <c r="V84" s="40"/>
      <c r="W84" s="40"/>
      <c r="X84" s="40"/>
      <c r="Y84" s="40"/>
      <c r="Z84" s="40"/>
      <c r="AA84" s="40"/>
      <c r="AB84" s="40"/>
      <c r="AC84" s="40"/>
      <c r="AD84" s="40"/>
      <c r="AE84" s="40"/>
    </row>
    <row r="85" s="2" customFormat="1" ht="15.15" customHeight="1">
      <c r="A85" s="40"/>
      <c r="B85" s="41"/>
      <c r="C85" s="34" t="s">
        <v>30</v>
      </c>
      <c r="D85" s="42"/>
      <c r="E85" s="42"/>
      <c r="F85" s="29" t="str">
        <f>IF(E20="","",E20)</f>
        <v>Vyplň údaj</v>
      </c>
      <c r="G85" s="42"/>
      <c r="H85" s="42"/>
      <c r="I85" s="34" t="s">
        <v>34</v>
      </c>
      <c r="J85" s="38" t="str">
        <f>E26</f>
        <v>Toman Martin</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281</v>
      </c>
      <c r="D87" s="191" t="s">
        <v>57</v>
      </c>
      <c r="E87" s="191" t="s">
        <v>53</v>
      </c>
      <c r="F87" s="191" t="s">
        <v>54</v>
      </c>
      <c r="G87" s="191" t="s">
        <v>282</v>
      </c>
      <c r="H87" s="191" t="s">
        <v>283</v>
      </c>
      <c r="I87" s="191" t="s">
        <v>284</v>
      </c>
      <c r="J87" s="191" t="s">
        <v>271</v>
      </c>
      <c r="K87" s="192" t="s">
        <v>285</v>
      </c>
      <c r="L87" s="193"/>
      <c r="M87" s="94" t="s">
        <v>21</v>
      </c>
      <c r="N87" s="95" t="s">
        <v>42</v>
      </c>
      <c r="O87" s="95" t="s">
        <v>286</v>
      </c>
      <c r="P87" s="95" t="s">
        <v>287</v>
      </c>
      <c r="Q87" s="95" t="s">
        <v>288</v>
      </c>
      <c r="R87" s="95" t="s">
        <v>289</v>
      </c>
      <c r="S87" s="95" t="s">
        <v>290</v>
      </c>
      <c r="T87" s="96" t="s">
        <v>291</v>
      </c>
      <c r="U87" s="188"/>
      <c r="V87" s="188"/>
      <c r="W87" s="188"/>
      <c r="X87" s="188"/>
      <c r="Y87" s="188"/>
      <c r="Z87" s="188"/>
      <c r="AA87" s="188"/>
      <c r="AB87" s="188"/>
      <c r="AC87" s="188"/>
      <c r="AD87" s="188"/>
      <c r="AE87" s="188"/>
    </row>
    <row r="88" s="2" customFormat="1" ht="22.8" customHeight="1">
      <c r="A88" s="40"/>
      <c r="B88" s="41"/>
      <c r="C88" s="101" t="s">
        <v>292</v>
      </c>
      <c r="D88" s="42"/>
      <c r="E88" s="42"/>
      <c r="F88" s="42"/>
      <c r="G88" s="42"/>
      <c r="H88" s="42"/>
      <c r="I88" s="42"/>
      <c r="J88" s="194">
        <f>BK88</f>
        <v>0</v>
      </c>
      <c r="K88" s="42"/>
      <c r="L88" s="46"/>
      <c r="M88" s="97"/>
      <c r="N88" s="195"/>
      <c r="O88" s="98"/>
      <c r="P88" s="196">
        <f>P89+P93+P95</f>
        <v>0</v>
      </c>
      <c r="Q88" s="98"/>
      <c r="R88" s="196">
        <f>R89+R93+R95</f>
        <v>0</v>
      </c>
      <c r="S88" s="98"/>
      <c r="T88" s="197">
        <f>T89+T93+T95</f>
        <v>0</v>
      </c>
      <c r="U88" s="40"/>
      <c r="V88" s="40"/>
      <c r="W88" s="40"/>
      <c r="X88" s="40"/>
      <c r="Y88" s="40"/>
      <c r="Z88" s="40"/>
      <c r="AA88" s="40"/>
      <c r="AB88" s="40"/>
      <c r="AC88" s="40"/>
      <c r="AD88" s="40"/>
      <c r="AE88" s="40"/>
      <c r="AT88" s="19" t="s">
        <v>71</v>
      </c>
      <c r="AU88" s="19" t="s">
        <v>272</v>
      </c>
      <c r="BK88" s="198">
        <f>BK89+BK93+BK95</f>
        <v>0</v>
      </c>
    </row>
    <row r="89" s="12" customFormat="1" ht="25.92" customHeight="1">
      <c r="A89" s="12"/>
      <c r="B89" s="199"/>
      <c r="C89" s="200"/>
      <c r="D89" s="201" t="s">
        <v>71</v>
      </c>
      <c r="E89" s="202" t="s">
        <v>3519</v>
      </c>
      <c r="F89" s="202" t="s">
        <v>3772</v>
      </c>
      <c r="G89" s="200"/>
      <c r="H89" s="200"/>
      <c r="I89" s="203"/>
      <c r="J89" s="204">
        <f>BK89</f>
        <v>0</v>
      </c>
      <c r="K89" s="200"/>
      <c r="L89" s="205"/>
      <c r="M89" s="206"/>
      <c r="N89" s="207"/>
      <c r="O89" s="207"/>
      <c r="P89" s="208">
        <f>SUM(P90:P92)</f>
        <v>0</v>
      </c>
      <c r="Q89" s="207"/>
      <c r="R89" s="208">
        <f>SUM(R90:R92)</f>
        <v>0</v>
      </c>
      <c r="S89" s="207"/>
      <c r="T89" s="209">
        <f>SUM(T90:T92)</f>
        <v>0</v>
      </c>
      <c r="U89" s="12"/>
      <c r="V89" s="12"/>
      <c r="W89" s="12"/>
      <c r="X89" s="12"/>
      <c r="Y89" s="12"/>
      <c r="Z89" s="12"/>
      <c r="AA89" s="12"/>
      <c r="AB89" s="12"/>
      <c r="AC89" s="12"/>
      <c r="AD89" s="12"/>
      <c r="AE89" s="12"/>
      <c r="AR89" s="210" t="s">
        <v>79</v>
      </c>
      <c r="AT89" s="211" t="s">
        <v>71</v>
      </c>
      <c r="AU89" s="211" t="s">
        <v>72</v>
      </c>
      <c r="AY89" s="210" t="s">
        <v>295</v>
      </c>
      <c r="BK89" s="212">
        <f>SUM(BK90:BK92)</f>
        <v>0</v>
      </c>
    </row>
    <row r="90" s="2" customFormat="1" ht="16.5" customHeight="1">
      <c r="A90" s="40"/>
      <c r="B90" s="41"/>
      <c r="C90" s="215" t="s">
        <v>79</v>
      </c>
      <c r="D90" s="215" t="s">
        <v>298</v>
      </c>
      <c r="E90" s="216" t="s">
        <v>3773</v>
      </c>
      <c r="F90" s="217" t="s">
        <v>3774</v>
      </c>
      <c r="G90" s="218" t="s">
        <v>3526</v>
      </c>
      <c r="H90" s="219">
        <v>1</v>
      </c>
      <c r="I90" s="220"/>
      <c r="J90" s="221">
        <f>ROUND(I90*H90,2)</f>
        <v>0</v>
      </c>
      <c r="K90" s="217" t="s">
        <v>523</v>
      </c>
      <c r="L90" s="46"/>
      <c r="M90" s="222" t="s">
        <v>21</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303</v>
      </c>
      <c r="AT90" s="226" t="s">
        <v>298</v>
      </c>
      <c r="AU90" s="226" t="s">
        <v>79</v>
      </c>
      <c r="AY90" s="19" t="s">
        <v>295</v>
      </c>
      <c r="BE90" s="227">
        <f>IF(N90="základní",J90,0)</f>
        <v>0</v>
      </c>
      <c r="BF90" s="227">
        <f>IF(N90="snížená",J90,0)</f>
        <v>0</v>
      </c>
      <c r="BG90" s="227">
        <f>IF(N90="zákl. přenesená",J90,0)</f>
        <v>0</v>
      </c>
      <c r="BH90" s="227">
        <f>IF(N90="sníž. přenesená",J90,0)</f>
        <v>0</v>
      </c>
      <c r="BI90" s="227">
        <f>IF(N90="nulová",J90,0)</f>
        <v>0</v>
      </c>
      <c r="BJ90" s="19" t="s">
        <v>79</v>
      </c>
      <c r="BK90" s="227">
        <f>ROUND(I90*H90,2)</f>
        <v>0</v>
      </c>
      <c r="BL90" s="19" t="s">
        <v>303</v>
      </c>
      <c r="BM90" s="226" t="s">
        <v>81</v>
      </c>
    </row>
    <row r="91" s="2" customFormat="1" ht="16.5" customHeight="1">
      <c r="A91" s="40"/>
      <c r="B91" s="41"/>
      <c r="C91" s="215" t="s">
        <v>81</v>
      </c>
      <c r="D91" s="215" t="s">
        <v>298</v>
      </c>
      <c r="E91" s="216" t="s">
        <v>3775</v>
      </c>
      <c r="F91" s="217" t="s">
        <v>3776</v>
      </c>
      <c r="G91" s="218" t="s">
        <v>3526</v>
      </c>
      <c r="H91" s="219">
        <v>1</v>
      </c>
      <c r="I91" s="220"/>
      <c r="J91" s="221">
        <f>ROUND(I91*H91,2)</f>
        <v>0</v>
      </c>
      <c r="K91" s="217" t="s">
        <v>523</v>
      </c>
      <c r="L91" s="46"/>
      <c r="M91" s="222" t="s">
        <v>21</v>
      </c>
      <c r="N91" s="223" t="s">
        <v>43</v>
      </c>
      <c r="O91" s="86"/>
      <c r="P91" s="224">
        <f>O91*H91</f>
        <v>0</v>
      </c>
      <c r="Q91" s="224">
        <v>0</v>
      </c>
      <c r="R91" s="224">
        <f>Q91*H91</f>
        <v>0</v>
      </c>
      <c r="S91" s="224">
        <v>0</v>
      </c>
      <c r="T91" s="225">
        <f>S91*H91</f>
        <v>0</v>
      </c>
      <c r="U91" s="40"/>
      <c r="V91" s="40"/>
      <c r="W91" s="40"/>
      <c r="X91" s="40"/>
      <c r="Y91" s="40"/>
      <c r="Z91" s="40"/>
      <c r="AA91" s="40"/>
      <c r="AB91" s="40"/>
      <c r="AC91" s="40"/>
      <c r="AD91" s="40"/>
      <c r="AE91" s="40"/>
      <c r="AR91" s="226" t="s">
        <v>303</v>
      </c>
      <c r="AT91" s="226" t="s">
        <v>298</v>
      </c>
      <c r="AU91" s="226" t="s">
        <v>79</v>
      </c>
      <c r="AY91" s="19" t="s">
        <v>295</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303</v>
      </c>
      <c r="BM91" s="226" t="s">
        <v>303</v>
      </c>
    </row>
    <row r="92" s="2" customFormat="1" ht="16.5" customHeight="1">
      <c r="A92" s="40"/>
      <c r="B92" s="41"/>
      <c r="C92" s="215" t="s">
        <v>92</v>
      </c>
      <c r="D92" s="215" t="s">
        <v>298</v>
      </c>
      <c r="E92" s="216" t="s">
        <v>3777</v>
      </c>
      <c r="F92" s="217" t="s">
        <v>3778</v>
      </c>
      <c r="G92" s="218" t="s">
        <v>3526</v>
      </c>
      <c r="H92" s="219">
        <v>2</v>
      </c>
      <c r="I92" s="220"/>
      <c r="J92" s="221">
        <f>ROUND(I92*H92,2)</f>
        <v>0</v>
      </c>
      <c r="K92" s="217" t="s">
        <v>523</v>
      </c>
      <c r="L92" s="46"/>
      <c r="M92" s="222" t="s">
        <v>21</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303</v>
      </c>
      <c r="AT92" s="226" t="s">
        <v>298</v>
      </c>
      <c r="AU92" s="226" t="s">
        <v>79</v>
      </c>
      <c r="AY92" s="19" t="s">
        <v>295</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303</v>
      </c>
      <c r="BM92" s="226" t="s">
        <v>338</v>
      </c>
    </row>
    <row r="93" s="12" customFormat="1" ht="25.92" customHeight="1">
      <c r="A93" s="12"/>
      <c r="B93" s="199"/>
      <c r="C93" s="200"/>
      <c r="D93" s="201" t="s">
        <v>71</v>
      </c>
      <c r="E93" s="202" t="s">
        <v>3531</v>
      </c>
      <c r="F93" s="202" t="s">
        <v>3779</v>
      </c>
      <c r="G93" s="200"/>
      <c r="H93" s="200"/>
      <c r="I93" s="203"/>
      <c r="J93" s="204">
        <f>BK93</f>
        <v>0</v>
      </c>
      <c r="K93" s="200"/>
      <c r="L93" s="205"/>
      <c r="M93" s="206"/>
      <c r="N93" s="207"/>
      <c r="O93" s="207"/>
      <c r="P93" s="208">
        <f>P94</f>
        <v>0</v>
      </c>
      <c r="Q93" s="207"/>
      <c r="R93" s="208">
        <f>R94</f>
        <v>0</v>
      </c>
      <c r="S93" s="207"/>
      <c r="T93" s="209">
        <f>T94</f>
        <v>0</v>
      </c>
      <c r="U93" s="12"/>
      <c r="V93" s="12"/>
      <c r="W93" s="12"/>
      <c r="X93" s="12"/>
      <c r="Y93" s="12"/>
      <c r="Z93" s="12"/>
      <c r="AA93" s="12"/>
      <c r="AB93" s="12"/>
      <c r="AC93" s="12"/>
      <c r="AD93" s="12"/>
      <c r="AE93" s="12"/>
      <c r="AR93" s="210" t="s">
        <v>79</v>
      </c>
      <c r="AT93" s="211" t="s">
        <v>71</v>
      </c>
      <c r="AU93" s="211" t="s">
        <v>72</v>
      </c>
      <c r="AY93" s="210" t="s">
        <v>295</v>
      </c>
      <c r="BK93" s="212">
        <f>BK94</f>
        <v>0</v>
      </c>
    </row>
    <row r="94" s="2" customFormat="1" ht="24.15" customHeight="1">
      <c r="A94" s="40"/>
      <c r="B94" s="41"/>
      <c r="C94" s="215" t="s">
        <v>303</v>
      </c>
      <c r="D94" s="215" t="s">
        <v>298</v>
      </c>
      <c r="E94" s="216" t="s">
        <v>3780</v>
      </c>
      <c r="F94" s="217" t="s">
        <v>3781</v>
      </c>
      <c r="G94" s="218" t="s">
        <v>3526</v>
      </c>
      <c r="H94" s="219">
        <v>1</v>
      </c>
      <c r="I94" s="220"/>
      <c r="J94" s="221">
        <f>ROUND(I94*H94,2)</f>
        <v>0</v>
      </c>
      <c r="K94" s="217" t="s">
        <v>523</v>
      </c>
      <c r="L94" s="46"/>
      <c r="M94" s="222" t="s">
        <v>21</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303</v>
      </c>
      <c r="AT94" s="226" t="s">
        <v>298</v>
      </c>
      <c r="AU94" s="226" t="s">
        <v>79</v>
      </c>
      <c r="AY94" s="19" t="s">
        <v>295</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303</v>
      </c>
      <c r="BM94" s="226" t="s">
        <v>351</v>
      </c>
    </row>
    <row r="95" s="12" customFormat="1" ht="25.92" customHeight="1">
      <c r="A95" s="12"/>
      <c r="B95" s="199"/>
      <c r="C95" s="200"/>
      <c r="D95" s="201" t="s">
        <v>71</v>
      </c>
      <c r="E95" s="202" t="s">
        <v>3543</v>
      </c>
      <c r="F95" s="202" t="s">
        <v>3782</v>
      </c>
      <c r="G95" s="200"/>
      <c r="H95" s="200"/>
      <c r="I95" s="203"/>
      <c r="J95" s="204">
        <f>BK95</f>
        <v>0</v>
      </c>
      <c r="K95" s="200"/>
      <c r="L95" s="205"/>
      <c r="M95" s="206"/>
      <c r="N95" s="207"/>
      <c r="O95" s="207"/>
      <c r="P95" s="208">
        <f>SUM(P96:P101)</f>
        <v>0</v>
      </c>
      <c r="Q95" s="207"/>
      <c r="R95" s="208">
        <f>SUM(R96:R101)</f>
        <v>0</v>
      </c>
      <c r="S95" s="207"/>
      <c r="T95" s="209">
        <f>SUM(T96:T101)</f>
        <v>0</v>
      </c>
      <c r="U95" s="12"/>
      <c r="V95" s="12"/>
      <c r="W95" s="12"/>
      <c r="X95" s="12"/>
      <c r="Y95" s="12"/>
      <c r="Z95" s="12"/>
      <c r="AA95" s="12"/>
      <c r="AB95" s="12"/>
      <c r="AC95" s="12"/>
      <c r="AD95" s="12"/>
      <c r="AE95" s="12"/>
      <c r="AR95" s="210" t="s">
        <v>79</v>
      </c>
      <c r="AT95" s="211" t="s">
        <v>71</v>
      </c>
      <c r="AU95" s="211" t="s">
        <v>72</v>
      </c>
      <c r="AY95" s="210" t="s">
        <v>295</v>
      </c>
      <c r="BK95" s="212">
        <f>SUM(BK96:BK101)</f>
        <v>0</v>
      </c>
    </row>
    <row r="96" s="2" customFormat="1" ht="16.5" customHeight="1">
      <c r="A96" s="40"/>
      <c r="B96" s="41"/>
      <c r="C96" s="215" t="s">
        <v>332</v>
      </c>
      <c r="D96" s="215" t="s">
        <v>298</v>
      </c>
      <c r="E96" s="216" t="s">
        <v>3783</v>
      </c>
      <c r="F96" s="217" t="s">
        <v>3784</v>
      </c>
      <c r="G96" s="218" t="s">
        <v>3526</v>
      </c>
      <c r="H96" s="219">
        <v>1</v>
      </c>
      <c r="I96" s="220"/>
      <c r="J96" s="221">
        <f>ROUND(I96*H96,2)</f>
        <v>0</v>
      </c>
      <c r="K96" s="217" t="s">
        <v>523</v>
      </c>
      <c r="L96" s="46"/>
      <c r="M96" s="222" t="s">
        <v>21</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303</v>
      </c>
      <c r="AT96" s="226" t="s">
        <v>298</v>
      </c>
      <c r="AU96" s="226" t="s">
        <v>79</v>
      </c>
      <c r="AY96" s="19" t="s">
        <v>295</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303</v>
      </c>
      <c r="BM96" s="226" t="s">
        <v>361</v>
      </c>
    </row>
    <row r="97" s="2" customFormat="1" ht="16.5" customHeight="1">
      <c r="A97" s="40"/>
      <c r="B97" s="41"/>
      <c r="C97" s="215" t="s">
        <v>338</v>
      </c>
      <c r="D97" s="215" t="s">
        <v>298</v>
      </c>
      <c r="E97" s="216" t="s">
        <v>3785</v>
      </c>
      <c r="F97" s="217" t="s">
        <v>3786</v>
      </c>
      <c r="G97" s="218" t="s">
        <v>3494</v>
      </c>
      <c r="H97" s="219">
        <v>3</v>
      </c>
      <c r="I97" s="220"/>
      <c r="J97" s="221">
        <f>ROUND(I97*H97,2)</f>
        <v>0</v>
      </c>
      <c r="K97" s="217" t="s">
        <v>523</v>
      </c>
      <c r="L97" s="46"/>
      <c r="M97" s="222" t="s">
        <v>21</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303</v>
      </c>
      <c r="AT97" s="226" t="s">
        <v>298</v>
      </c>
      <c r="AU97" s="226" t="s">
        <v>79</v>
      </c>
      <c r="AY97" s="19" t="s">
        <v>295</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303</v>
      </c>
      <c r="BM97" s="226" t="s">
        <v>382</v>
      </c>
    </row>
    <row r="98" s="2" customFormat="1" ht="16.5" customHeight="1">
      <c r="A98" s="40"/>
      <c r="B98" s="41"/>
      <c r="C98" s="215" t="s">
        <v>345</v>
      </c>
      <c r="D98" s="215" t="s">
        <v>298</v>
      </c>
      <c r="E98" s="216" t="s">
        <v>3787</v>
      </c>
      <c r="F98" s="217" t="s">
        <v>3788</v>
      </c>
      <c r="G98" s="218" t="s">
        <v>459</v>
      </c>
      <c r="H98" s="219">
        <v>294</v>
      </c>
      <c r="I98" s="220"/>
      <c r="J98" s="221">
        <f>ROUND(I98*H98,2)</f>
        <v>0</v>
      </c>
      <c r="K98" s="217" t="s">
        <v>523</v>
      </c>
      <c r="L98" s="46"/>
      <c r="M98" s="222" t="s">
        <v>21</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303</v>
      </c>
      <c r="AT98" s="226" t="s">
        <v>298</v>
      </c>
      <c r="AU98" s="226" t="s">
        <v>79</v>
      </c>
      <c r="AY98" s="19" t="s">
        <v>295</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303</v>
      </c>
      <c r="BM98" s="226" t="s">
        <v>3789</v>
      </c>
    </row>
    <row r="99" s="13" customFormat="1">
      <c r="A99" s="13"/>
      <c r="B99" s="233"/>
      <c r="C99" s="234"/>
      <c r="D99" s="235" t="s">
        <v>307</v>
      </c>
      <c r="E99" s="236" t="s">
        <v>21</v>
      </c>
      <c r="F99" s="237" t="s">
        <v>3790</v>
      </c>
      <c r="G99" s="234"/>
      <c r="H99" s="236" t="s">
        <v>21</v>
      </c>
      <c r="I99" s="238"/>
      <c r="J99" s="234"/>
      <c r="K99" s="234"/>
      <c r="L99" s="239"/>
      <c r="M99" s="240"/>
      <c r="N99" s="241"/>
      <c r="O99" s="241"/>
      <c r="P99" s="241"/>
      <c r="Q99" s="241"/>
      <c r="R99" s="241"/>
      <c r="S99" s="241"/>
      <c r="T99" s="242"/>
      <c r="U99" s="13"/>
      <c r="V99" s="13"/>
      <c r="W99" s="13"/>
      <c r="X99" s="13"/>
      <c r="Y99" s="13"/>
      <c r="Z99" s="13"/>
      <c r="AA99" s="13"/>
      <c r="AB99" s="13"/>
      <c r="AC99" s="13"/>
      <c r="AD99" s="13"/>
      <c r="AE99" s="13"/>
      <c r="AT99" s="243" t="s">
        <v>307</v>
      </c>
      <c r="AU99" s="243" t="s">
        <v>79</v>
      </c>
      <c r="AV99" s="13" t="s">
        <v>79</v>
      </c>
      <c r="AW99" s="13" t="s">
        <v>33</v>
      </c>
      <c r="AX99" s="13" t="s">
        <v>72</v>
      </c>
      <c r="AY99" s="243" t="s">
        <v>295</v>
      </c>
    </row>
    <row r="100" s="14" customFormat="1">
      <c r="A100" s="14"/>
      <c r="B100" s="244"/>
      <c r="C100" s="245"/>
      <c r="D100" s="235" t="s">
        <v>307</v>
      </c>
      <c r="E100" s="246" t="s">
        <v>21</v>
      </c>
      <c r="F100" s="247" t="s">
        <v>3791</v>
      </c>
      <c r="G100" s="245"/>
      <c r="H100" s="248">
        <v>294</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307</v>
      </c>
      <c r="AU100" s="254" t="s">
        <v>79</v>
      </c>
      <c r="AV100" s="14" t="s">
        <v>81</v>
      </c>
      <c r="AW100" s="14" t="s">
        <v>33</v>
      </c>
      <c r="AX100" s="14" t="s">
        <v>72</v>
      </c>
      <c r="AY100" s="254" t="s">
        <v>295</v>
      </c>
    </row>
    <row r="101" s="15" customFormat="1">
      <c r="A101" s="15"/>
      <c r="B101" s="255"/>
      <c r="C101" s="256"/>
      <c r="D101" s="235" t="s">
        <v>307</v>
      </c>
      <c r="E101" s="257" t="s">
        <v>21</v>
      </c>
      <c r="F101" s="258" t="s">
        <v>312</v>
      </c>
      <c r="G101" s="256"/>
      <c r="H101" s="259">
        <v>294</v>
      </c>
      <c r="I101" s="260"/>
      <c r="J101" s="256"/>
      <c r="K101" s="256"/>
      <c r="L101" s="261"/>
      <c r="M101" s="266"/>
      <c r="N101" s="267"/>
      <c r="O101" s="267"/>
      <c r="P101" s="267"/>
      <c r="Q101" s="267"/>
      <c r="R101" s="267"/>
      <c r="S101" s="267"/>
      <c r="T101" s="268"/>
      <c r="U101" s="15"/>
      <c r="V101" s="15"/>
      <c r="W101" s="15"/>
      <c r="X101" s="15"/>
      <c r="Y101" s="15"/>
      <c r="Z101" s="15"/>
      <c r="AA101" s="15"/>
      <c r="AB101" s="15"/>
      <c r="AC101" s="15"/>
      <c r="AD101" s="15"/>
      <c r="AE101" s="15"/>
      <c r="AT101" s="265" t="s">
        <v>307</v>
      </c>
      <c r="AU101" s="265" t="s">
        <v>79</v>
      </c>
      <c r="AV101" s="15" t="s">
        <v>303</v>
      </c>
      <c r="AW101" s="15" t="s">
        <v>33</v>
      </c>
      <c r="AX101" s="15" t="s">
        <v>79</v>
      </c>
      <c r="AY101" s="265" t="s">
        <v>295</v>
      </c>
    </row>
    <row r="102" s="2" customFormat="1" ht="6.96" customHeight="1">
      <c r="A102" s="40"/>
      <c r="B102" s="61"/>
      <c r="C102" s="62"/>
      <c r="D102" s="62"/>
      <c r="E102" s="62"/>
      <c r="F102" s="62"/>
      <c r="G102" s="62"/>
      <c r="H102" s="62"/>
      <c r="I102" s="62"/>
      <c r="J102" s="62"/>
      <c r="K102" s="62"/>
      <c r="L102" s="46"/>
      <c r="M102" s="40"/>
      <c r="O102" s="40"/>
      <c r="P102" s="40"/>
      <c r="Q102" s="40"/>
      <c r="R102" s="40"/>
      <c r="S102" s="40"/>
      <c r="T102" s="40"/>
      <c r="U102" s="40"/>
      <c r="V102" s="40"/>
      <c r="W102" s="40"/>
      <c r="X102" s="40"/>
      <c r="Y102" s="40"/>
      <c r="Z102" s="40"/>
      <c r="AA102" s="40"/>
      <c r="AB102" s="40"/>
      <c r="AC102" s="40"/>
      <c r="AD102" s="40"/>
      <c r="AE102" s="40"/>
    </row>
  </sheetData>
  <sheetProtection sheet="1" autoFilter="0" formatColumns="0" formatRows="0" objects="1" scenarios="1" spinCount="100000" saltValue="A4x3kOS7YCIodKEyPF3VW9OWddLUDOVR+/yFcJdeM3GoO1VGOIPcBkMqTwfgj0pzbAFnbqt2OO895t/+3MT3Fw==" hashValue="KTQAopkZhMs2i4D90txt+VY3Rm4Pq2Lb5QbmSxIedMqlkLvxDf5D+d8vXDEsa28IooqW6bCK3TaxUqn4T5rvFg==" algorithmName="SHA-512" password="CC4B"/>
  <autoFilter ref="C87:K101"/>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190</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1" customFormat="1" ht="12" customHeight="1">
      <c r="B8" s="22"/>
      <c r="D8" s="145" t="s">
        <v>265</v>
      </c>
      <c r="L8" s="22"/>
    </row>
    <row r="9" s="2" customFormat="1" ht="16.5" customHeight="1">
      <c r="A9" s="40"/>
      <c r="B9" s="46"/>
      <c r="C9" s="40"/>
      <c r="D9" s="40"/>
      <c r="E9" s="146" t="s">
        <v>3502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3792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20. 3. 2023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21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28</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27</v>
      </c>
      <c r="J25" s="135" t="s">
        <v>21</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29</v>
      </c>
      <c r="J26" s="135" t="s">
        <v>21</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71.25" customHeight="1">
      <c r="A29" s="150"/>
      <c r="B29" s="151"/>
      <c r="C29" s="150"/>
      <c r="D29" s="150"/>
      <c r="E29" s="152" t="s">
        <v>37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ROUND((SUM(BE87:BE91)),  2)</f>
        <v>0</v>
      </c>
      <c r="G35" s="40"/>
      <c r="H35" s="40"/>
      <c r="I35" s="160">
        <v>0.20999999999999999</v>
      </c>
      <c r="J35" s="159">
        <f>ROUND(((SUM(BE87:BE91))*I35),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ROUND((SUM(BF87:BF91)),  2)</f>
        <v>0</v>
      </c>
      <c r="G36" s="40"/>
      <c r="H36" s="40"/>
      <c r="I36" s="160">
        <v>0.14999999999999999</v>
      </c>
      <c r="J36" s="159">
        <f>ROUND(((SUM(BF87:BF91))*I36),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ROUND((SUM(BG87:BG91)),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ROUND((SUM(BH87:BH91)),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ROUND((SUM(BI87:BI91)),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269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a modernizace VŠ kolejí Kounicova 50</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265</v>
      </c>
      <c r="D51" s="24"/>
      <c r="E51" s="24"/>
      <c r="F51" s="24"/>
      <c r="G51" s="24"/>
      <c r="H51" s="24"/>
      <c r="I51" s="24"/>
      <c r="J51" s="24"/>
      <c r="K51" s="24"/>
      <c r="L51" s="22"/>
    </row>
    <row r="52" s="2" customFormat="1" ht="16.5" customHeight="1">
      <c r="A52" s="40"/>
      <c r="B52" s="41"/>
      <c r="C52" s="42"/>
      <c r="D52" s="42"/>
      <c r="E52" s="172" t="s">
        <v>3502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SO-05.2 - Nouzové osvětlení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50, Brno</v>
      </c>
      <c r="G56" s="42"/>
      <c r="H56" s="42"/>
      <c r="I56" s="34" t="s">
        <v>24</v>
      </c>
      <c r="J56" s="74" t="str">
        <f>IF(J14="","",J14)</f>
        <v>20. 3. 2023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Intar a.s.</v>
      </c>
      <c r="G58" s="42"/>
      <c r="H58" s="42"/>
      <c r="I58" s="34" t="s">
        <v>32</v>
      </c>
      <c r="J58" s="38" t="str">
        <f>E23</f>
        <v>Intar a.s.</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34</v>
      </c>
      <c r="J59" s="38" t="str">
        <f>E26</f>
        <v>Toman Martin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270</v>
      </c>
      <c r="D61" s="174"/>
      <c r="E61" s="174"/>
      <c r="F61" s="174"/>
      <c r="G61" s="174"/>
      <c r="H61" s="174"/>
      <c r="I61" s="174"/>
      <c r="J61" s="175" t="s">
        <v>271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J87</f>
        <v>0</v>
      </c>
      <c r="K63" s="42"/>
      <c r="L63" s="147"/>
      <c r="S63" s="40"/>
      <c r="T63" s="40"/>
      <c r="U63" s="40"/>
      <c r="V63" s="40"/>
      <c r="W63" s="40"/>
      <c r="X63" s="40"/>
      <c r="Y63" s="40"/>
      <c r="Z63" s="40"/>
      <c r="AA63" s="40"/>
      <c r="AB63" s="40"/>
      <c r="AC63" s="40"/>
      <c r="AD63" s="40"/>
      <c r="AE63" s="40"/>
      <c r="AU63" s="19" t="s">
        <v>272</v>
      </c>
    </row>
    <row r="64" s="9" customFormat="1" ht="24.96" customHeight="1">
      <c r="A64" s="9"/>
      <c r="B64" s="177"/>
      <c r="C64" s="178"/>
      <c r="D64" s="179" t="s">
        <v>276</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7"/>
      <c r="D65" s="184" t="s">
        <v>3793</v>
      </c>
      <c r="E65" s="185"/>
      <c r="F65" s="185"/>
      <c r="G65" s="185"/>
      <c r="H65" s="185"/>
      <c r="I65" s="185"/>
      <c r="J65" s="186">
        <f>J89</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280</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Rekonstrukce a modernizace VŠ kolejí Kounicova 50</v>
      </c>
      <c r="F75" s="34"/>
      <c r="G75" s="34"/>
      <c r="H75" s="34"/>
      <c r="I75" s="42"/>
      <c r="J75" s="42"/>
      <c r="K75" s="42"/>
      <c r="L75" s="147"/>
      <c r="S75" s="40"/>
      <c r="T75" s="40"/>
      <c r="U75" s="40"/>
      <c r="V75" s="40"/>
      <c r="W75" s="40"/>
      <c r="X75" s="40"/>
      <c r="Y75" s="40"/>
      <c r="Z75" s="40"/>
      <c r="AA75" s="40"/>
      <c r="AB75" s="40"/>
      <c r="AC75" s="40"/>
      <c r="AD75" s="40"/>
      <c r="AE75" s="40"/>
    </row>
    <row r="76" s="1" customFormat="1" ht="12" customHeight="1">
      <c r="B76" s="23"/>
      <c r="C76" s="34" t="s">
        <v>265</v>
      </c>
      <c r="D76" s="24"/>
      <c r="E76" s="24"/>
      <c r="F76" s="24"/>
      <c r="G76" s="24"/>
      <c r="H76" s="24"/>
      <c r="I76" s="24"/>
      <c r="J76" s="24"/>
      <c r="K76" s="24"/>
      <c r="L76" s="22"/>
    </row>
    <row r="77" s="2" customFormat="1" ht="16.5" customHeight="1">
      <c r="A77" s="40"/>
      <c r="B77" s="41"/>
      <c r="C77" s="42"/>
      <c r="D77" s="42"/>
      <c r="E77" s="172" t="s">
        <v>3502</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267</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SO-05.2 - Nouzové osvětlení</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22</v>
      </c>
      <c r="D81" s="42"/>
      <c r="E81" s="42"/>
      <c r="F81" s="29" t="str">
        <f>F14</f>
        <v>Kounicova 50, Brno</v>
      </c>
      <c r="G81" s="42"/>
      <c r="H81" s="42"/>
      <c r="I81" s="34" t="s">
        <v>24</v>
      </c>
      <c r="J81" s="74" t="str">
        <f>IF(J14="","",J14)</f>
        <v>20. 3. 2023</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26</v>
      </c>
      <c r="D83" s="42"/>
      <c r="E83" s="42"/>
      <c r="F83" s="29" t="str">
        <f>E17</f>
        <v>Intar a.s.</v>
      </c>
      <c r="G83" s="42"/>
      <c r="H83" s="42"/>
      <c r="I83" s="34" t="s">
        <v>32</v>
      </c>
      <c r="J83" s="38" t="str">
        <f>E23</f>
        <v>Intar a.s.</v>
      </c>
      <c r="K83" s="42"/>
      <c r="L83" s="147"/>
      <c r="S83" s="40"/>
      <c r="T83" s="40"/>
      <c r="U83" s="40"/>
      <c r="V83" s="40"/>
      <c r="W83" s="40"/>
      <c r="X83" s="40"/>
      <c r="Y83" s="40"/>
      <c r="Z83" s="40"/>
      <c r="AA83" s="40"/>
      <c r="AB83" s="40"/>
      <c r="AC83" s="40"/>
      <c r="AD83" s="40"/>
      <c r="AE83" s="40"/>
    </row>
    <row r="84" s="2" customFormat="1" ht="15.15" customHeight="1">
      <c r="A84" s="40"/>
      <c r="B84" s="41"/>
      <c r="C84" s="34" t="s">
        <v>30</v>
      </c>
      <c r="D84" s="42"/>
      <c r="E84" s="42"/>
      <c r="F84" s="29" t="str">
        <f>IF(E20="","",E20)</f>
        <v>Vyplň údaj</v>
      </c>
      <c r="G84" s="42"/>
      <c r="H84" s="42"/>
      <c r="I84" s="34" t="s">
        <v>34</v>
      </c>
      <c r="J84" s="38" t="str">
        <f>E26</f>
        <v>Toman Martin</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281</v>
      </c>
      <c r="D86" s="191" t="s">
        <v>57</v>
      </c>
      <c r="E86" s="191" t="s">
        <v>53</v>
      </c>
      <c r="F86" s="191" t="s">
        <v>54</v>
      </c>
      <c r="G86" s="191" t="s">
        <v>282</v>
      </c>
      <c r="H86" s="191" t="s">
        <v>283</v>
      </c>
      <c r="I86" s="191" t="s">
        <v>284</v>
      </c>
      <c r="J86" s="191" t="s">
        <v>271</v>
      </c>
      <c r="K86" s="192" t="s">
        <v>285</v>
      </c>
      <c r="L86" s="193"/>
      <c r="M86" s="94" t="s">
        <v>21</v>
      </c>
      <c r="N86" s="95" t="s">
        <v>42</v>
      </c>
      <c r="O86" s="95" t="s">
        <v>286</v>
      </c>
      <c r="P86" s="95" t="s">
        <v>287</v>
      </c>
      <c r="Q86" s="95" t="s">
        <v>288</v>
      </c>
      <c r="R86" s="95" t="s">
        <v>289</v>
      </c>
      <c r="S86" s="95" t="s">
        <v>290</v>
      </c>
      <c r="T86" s="96" t="s">
        <v>291</v>
      </c>
      <c r="U86" s="188"/>
      <c r="V86" s="188"/>
      <c r="W86" s="188"/>
      <c r="X86" s="188"/>
      <c r="Y86" s="188"/>
      <c r="Z86" s="188"/>
      <c r="AA86" s="188"/>
      <c r="AB86" s="188"/>
      <c r="AC86" s="188"/>
      <c r="AD86" s="188"/>
      <c r="AE86" s="188"/>
    </row>
    <row r="87" s="2" customFormat="1" ht="22.8" customHeight="1">
      <c r="A87" s="40"/>
      <c r="B87" s="41"/>
      <c r="C87" s="101" t="s">
        <v>292</v>
      </c>
      <c r="D87" s="42"/>
      <c r="E87" s="42"/>
      <c r="F87" s="42"/>
      <c r="G87" s="42"/>
      <c r="H87" s="42"/>
      <c r="I87" s="42"/>
      <c r="J87" s="194">
        <f>BK87</f>
        <v>0</v>
      </c>
      <c r="K87" s="42"/>
      <c r="L87" s="46"/>
      <c r="M87" s="97"/>
      <c r="N87" s="195"/>
      <c r="O87" s="98"/>
      <c r="P87" s="196">
        <f>P88</f>
        <v>0</v>
      </c>
      <c r="Q87" s="98"/>
      <c r="R87" s="196">
        <f>R88</f>
        <v>0</v>
      </c>
      <c r="S87" s="98"/>
      <c r="T87" s="197">
        <f>T88</f>
        <v>0</v>
      </c>
      <c r="U87" s="40"/>
      <c r="V87" s="40"/>
      <c r="W87" s="40"/>
      <c r="X87" s="40"/>
      <c r="Y87" s="40"/>
      <c r="Z87" s="40"/>
      <c r="AA87" s="40"/>
      <c r="AB87" s="40"/>
      <c r="AC87" s="40"/>
      <c r="AD87" s="40"/>
      <c r="AE87" s="40"/>
      <c r="AT87" s="19" t="s">
        <v>71</v>
      </c>
      <c r="AU87" s="19" t="s">
        <v>272</v>
      </c>
      <c r="BK87" s="198">
        <f>BK88</f>
        <v>0</v>
      </c>
    </row>
    <row r="88" s="12" customFormat="1" ht="25.92" customHeight="1">
      <c r="A88" s="12"/>
      <c r="B88" s="199"/>
      <c r="C88" s="200"/>
      <c r="D88" s="201" t="s">
        <v>71</v>
      </c>
      <c r="E88" s="202" t="s">
        <v>366</v>
      </c>
      <c r="F88" s="202" t="s">
        <v>367</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81</v>
      </c>
      <c r="AT88" s="211" t="s">
        <v>71</v>
      </c>
      <c r="AU88" s="211" t="s">
        <v>72</v>
      </c>
      <c r="AY88" s="210" t="s">
        <v>295</v>
      </c>
      <c r="BK88" s="212">
        <f>BK89</f>
        <v>0</v>
      </c>
    </row>
    <row r="89" s="12" customFormat="1" ht="22.8" customHeight="1">
      <c r="A89" s="12"/>
      <c r="B89" s="199"/>
      <c r="C89" s="200"/>
      <c r="D89" s="201" t="s">
        <v>71</v>
      </c>
      <c r="E89" s="213" t="s">
        <v>3794</v>
      </c>
      <c r="F89" s="213" t="s">
        <v>3795</v>
      </c>
      <c r="G89" s="200"/>
      <c r="H89" s="200"/>
      <c r="I89" s="203"/>
      <c r="J89" s="214">
        <f>BK89</f>
        <v>0</v>
      </c>
      <c r="K89" s="200"/>
      <c r="L89" s="205"/>
      <c r="M89" s="206"/>
      <c r="N89" s="207"/>
      <c r="O89" s="207"/>
      <c r="P89" s="208">
        <f>SUM(P90:P91)</f>
        <v>0</v>
      </c>
      <c r="Q89" s="207"/>
      <c r="R89" s="208">
        <f>SUM(R90:R91)</f>
        <v>0</v>
      </c>
      <c r="S89" s="207"/>
      <c r="T89" s="209">
        <f>SUM(T90:T91)</f>
        <v>0</v>
      </c>
      <c r="U89" s="12"/>
      <c r="V89" s="12"/>
      <c r="W89" s="12"/>
      <c r="X89" s="12"/>
      <c r="Y89" s="12"/>
      <c r="Z89" s="12"/>
      <c r="AA89" s="12"/>
      <c r="AB89" s="12"/>
      <c r="AC89" s="12"/>
      <c r="AD89" s="12"/>
      <c r="AE89" s="12"/>
      <c r="AR89" s="210" t="s">
        <v>81</v>
      </c>
      <c r="AT89" s="211" t="s">
        <v>71</v>
      </c>
      <c r="AU89" s="211" t="s">
        <v>79</v>
      </c>
      <c r="AY89" s="210" t="s">
        <v>295</v>
      </c>
      <c r="BK89" s="212">
        <f>SUM(BK90:BK91)</f>
        <v>0</v>
      </c>
    </row>
    <row r="90" s="2" customFormat="1" ht="66.75" customHeight="1">
      <c r="A90" s="40"/>
      <c r="B90" s="41"/>
      <c r="C90" s="215" t="s">
        <v>79</v>
      </c>
      <c r="D90" s="215" t="s">
        <v>298</v>
      </c>
      <c r="E90" s="216" t="s">
        <v>3796</v>
      </c>
      <c r="F90" s="217" t="s">
        <v>3797</v>
      </c>
      <c r="G90" s="218" t="s">
        <v>459</v>
      </c>
      <c r="H90" s="219">
        <v>1</v>
      </c>
      <c r="I90" s="220"/>
      <c r="J90" s="221">
        <f>ROUND(I90*H90,2)</f>
        <v>0</v>
      </c>
      <c r="K90" s="217" t="s">
        <v>523</v>
      </c>
      <c r="L90" s="46"/>
      <c r="M90" s="222" t="s">
        <v>21</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373</v>
      </c>
      <c r="AT90" s="226" t="s">
        <v>298</v>
      </c>
      <c r="AU90" s="226" t="s">
        <v>81</v>
      </c>
      <c r="AY90" s="19" t="s">
        <v>295</v>
      </c>
      <c r="BE90" s="227">
        <f>IF(N90="základní",J90,0)</f>
        <v>0</v>
      </c>
      <c r="BF90" s="227">
        <f>IF(N90="snížená",J90,0)</f>
        <v>0</v>
      </c>
      <c r="BG90" s="227">
        <f>IF(N90="zákl. přenesená",J90,0)</f>
        <v>0</v>
      </c>
      <c r="BH90" s="227">
        <f>IF(N90="sníž. přenesená",J90,0)</f>
        <v>0</v>
      </c>
      <c r="BI90" s="227">
        <f>IF(N90="nulová",J90,0)</f>
        <v>0</v>
      </c>
      <c r="BJ90" s="19" t="s">
        <v>79</v>
      </c>
      <c r="BK90" s="227">
        <f>ROUND(I90*H90,2)</f>
        <v>0</v>
      </c>
      <c r="BL90" s="19" t="s">
        <v>373</v>
      </c>
      <c r="BM90" s="226" t="s">
        <v>3798</v>
      </c>
    </row>
    <row r="91" s="2" customFormat="1" ht="37.8" customHeight="1">
      <c r="A91" s="40"/>
      <c r="B91" s="41"/>
      <c r="C91" s="215" t="s">
        <v>81</v>
      </c>
      <c r="D91" s="215" t="s">
        <v>298</v>
      </c>
      <c r="E91" s="216" t="s">
        <v>3799</v>
      </c>
      <c r="F91" s="217" t="s">
        <v>3800</v>
      </c>
      <c r="G91" s="218" t="s">
        <v>459</v>
      </c>
      <c r="H91" s="219">
        <v>1</v>
      </c>
      <c r="I91" s="220"/>
      <c r="J91" s="221">
        <f>ROUND(I91*H91,2)</f>
        <v>0</v>
      </c>
      <c r="K91" s="217" t="s">
        <v>523</v>
      </c>
      <c r="L91" s="46"/>
      <c r="M91" s="298" t="s">
        <v>21</v>
      </c>
      <c r="N91" s="299" t="s">
        <v>43</v>
      </c>
      <c r="O91" s="284"/>
      <c r="P91" s="300">
        <f>O91*H91</f>
        <v>0</v>
      </c>
      <c r="Q91" s="300">
        <v>0</v>
      </c>
      <c r="R91" s="300">
        <f>Q91*H91</f>
        <v>0</v>
      </c>
      <c r="S91" s="300">
        <v>0</v>
      </c>
      <c r="T91" s="301">
        <f>S91*H91</f>
        <v>0</v>
      </c>
      <c r="U91" s="40"/>
      <c r="V91" s="40"/>
      <c r="W91" s="40"/>
      <c r="X91" s="40"/>
      <c r="Y91" s="40"/>
      <c r="Z91" s="40"/>
      <c r="AA91" s="40"/>
      <c r="AB91" s="40"/>
      <c r="AC91" s="40"/>
      <c r="AD91" s="40"/>
      <c r="AE91" s="40"/>
      <c r="AR91" s="226" t="s">
        <v>373</v>
      </c>
      <c r="AT91" s="226" t="s">
        <v>298</v>
      </c>
      <c r="AU91" s="226" t="s">
        <v>81</v>
      </c>
      <c r="AY91" s="19" t="s">
        <v>295</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373</v>
      </c>
      <c r="BM91" s="226" t="s">
        <v>3801</v>
      </c>
    </row>
    <row r="92" s="2" customFormat="1" ht="6.96" customHeight="1">
      <c r="A92" s="40"/>
      <c r="B92" s="61"/>
      <c r="C92" s="62"/>
      <c r="D92" s="62"/>
      <c r="E92" s="62"/>
      <c r="F92" s="62"/>
      <c r="G92" s="62"/>
      <c r="H92" s="62"/>
      <c r="I92" s="62"/>
      <c r="J92" s="62"/>
      <c r="K92" s="62"/>
      <c r="L92" s="46"/>
      <c r="M92" s="40"/>
      <c r="O92" s="40"/>
      <c r="P92" s="40"/>
      <c r="Q92" s="40"/>
      <c r="R92" s="40"/>
      <c r="S92" s="40"/>
      <c r="T92" s="40"/>
      <c r="U92" s="40"/>
      <c r="V92" s="40"/>
      <c r="W92" s="40"/>
      <c r="X92" s="40"/>
      <c r="Y92" s="40"/>
      <c r="Z92" s="40"/>
      <c r="AA92" s="40"/>
      <c r="AB92" s="40"/>
      <c r="AC92" s="40"/>
      <c r="AD92" s="40"/>
      <c r="AE92" s="40"/>
    </row>
  </sheetData>
  <sheetProtection sheet="1" autoFilter="0" formatColumns="0" formatRows="0" objects="1" scenarios="1" spinCount="100000" saltValue="njnevjHILzL25zJBxdJ0DwrORqiqv0KXXbV+mFn18jAXbFMQ+WENZT9FBDzn1ZiUPQrUVhytTjtWYjNMk8I9sg==" hashValue="UZntMpv6mFCjD+ZcyaXbkUouCmXaADo45HNTSUSB0ioZG7yvM1CfhxG5kAIpigckeftv/WAxNJ9q9IiX79PkBg==" algorithmName="SHA-512" password="CC4B"/>
  <autoFilter ref="C86:K91"/>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193</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1" customFormat="1" ht="12" customHeight="1">
      <c r="B8" s="22"/>
      <c r="D8" s="145" t="s">
        <v>265</v>
      </c>
      <c r="L8" s="22"/>
    </row>
    <row r="9" s="2" customFormat="1" ht="16.5" customHeight="1">
      <c r="A9" s="40"/>
      <c r="B9" s="46"/>
      <c r="C9" s="40"/>
      <c r="D9" s="40"/>
      <c r="E9" s="146" t="s">
        <v>3502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3802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20. 3. 2023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21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28</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27</v>
      </c>
      <c r="J25" s="135" t="s">
        <v>21</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29</v>
      </c>
      <c r="J26" s="135" t="s">
        <v>21</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71.25" customHeight="1">
      <c r="A29" s="150"/>
      <c r="B29" s="151"/>
      <c r="C29" s="150"/>
      <c r="D29" s="150"/>
      <c r="E29" s="152" t="s">
        <v>37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ROUND((SUM(BE90:BE107)),  2)</f>
        <v>0</v>
      </c>
      <c r="G35" s="40"/>
      <c r="H35" s="40"/>
      <c r="I35" s="160">
        <v>0.20999999999999999</v>
      </c>
      <c r="J35" s="159">
        <f>ROUND(((SUM(BE90:BE107))*I35),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ROUND((SUM(BF90:BF107)),  2)</f>
        <v>0</v>
      </c>
      <c r="G36" s="40"/>
      <c r="H36" s="40"/>
      <c r="I36" s="160">
        <v>0.14999999999999999</v>
      </c>
      <c r="J36" s="159">
        <f>ROUND(((SUM(BF90:BF107))*I36),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ROUND((SUM(BG90:BG107)),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ROUND((SUM(BH90:BH107)),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ROUND((SUM(BI90:BI107)),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269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a modernizace VŠ kolejí Kounicova 50</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265</v>
      </c>
      <c r="D51" s="24"/>
      <c r="E51" s="24"/>
      <c r="F51" s="24"/>
      <c r="G51" s="24"/>
      <c r="H51" s="24"/>
      <c r="I51" s="24"/>
      <c r="J51" s="24"/>
      <c r="K51" s="24"/>
      <c r="L51" s="22"/>
    </row>
    <row r="52" s="2" customFormat="1" ht="16.5" customHeight="1">
      <c r="A52" s="40"/>
      <c r="B52" s="41"/>
      <c r="C52" s="42"/>
      <c r="D52" s="42"/>
      <c r="E52" s="172" t="s">
        <v>3502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SO-05.3 - Řídící systém osvětlení DALI</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50, Brno</v>
      </c>
      <c r="G56" s="42"/>
      <c r="H56" s="42"/>
      <c r="I56" s="34" t="s">
        <v>24</v>
      </c>
      <c r="J56" s="74" t="str">
        <f>IF(J14="","",J14)</f>
        <v>20. 3. 2023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Intar a.s.</v>
      </c>
      <c r="G58" s="42"/>
      <c r="H58" s="42"/>
      <c r="I58" s="34" t="s">
        <v>32</v>
      </c>
      <c r="J58" s="38" t="str">
        <f>E23</f>
        <v>Intar a.s.</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34</v>
      </c>
      <c r="J59" s="38" t="str">
        <f>E26</f>
        <v>Toman Martin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270</v>
      </c>
      <c r="D61" s="174"/>
      <c r="E61" s="174"/>
      <c r="F61" s="174"/>
      <c r="G61" s="174"/>
      <c r="H61" s="174"/>
      <c r="I61" s="174"/>
      <c r="J61" s="175" t="s">
        <v>271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272</v>
      </c>
    </row>
    <row r="64" s="9" customFormat="1" ht="24.96" customHeight="1">
      <c r="A64" s="9"/>
      <c r="B64" s="177"/>
      <c r="C64" s="178"/>
      <c r="D64" s="179" t="s">
        <v>3803</v>
      </c>
      <c r="E64" s="180"/>
      <c r="F64" s="180"/>
      <c r="G64" s="180"/>
      <c r="H64" s="180"/>
      <c r="I64" s="180"/>
      <c r="J64" s="181">
        <f>J91</f>
        <v>0</v>
      </c>
      <c r="K64" s="178"/>
      <c r="L64" s="182"/>
      <c r="S64" s="9"/>
      <c r="T64" s="9"/>
      <c r="U64" s="9"/>
      <c r="V64" s="9"/>
      <c r="W64" s="9"/>
      <c r="X64" s="9"/>
      <c r="Y64" s="9"/>
      <c r="Z64" s="9"/>
      <c r="AA64" s="9"/>
      <c r="AB64" s="9"/>
      <c r="AC64" s="9"/>
      <c r="AD64" s="9"/>
      <c r="AE64" s="9"/>
    </row>
    <row r="65" s="10" customFormat="1" ht="19.92" customHeight="1">
      <c r="A65" s="10"/>
      <c r="B65" s="183"/>
      <c r="C65" s="127"/>
      <c r="D65" s="184" t="s">
        <v>3804</v>
      </c>
      <c r="E65" s="185"/>
      <c r="F65" s="185"/>
      <c r="G65" s="185"/>
      <c r="H65" s="185"/>
      <c r="I65" s="185"/>
      <c r="J65" s="186">
        <f>J92</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3805</v>
      </c>
      <c r="E66" s="185"/>
      <c r="F66" s="185"/>
      <c r="G66" s="185"/>
      <c r="H66" s="185"/>
      <c r="I66" s="185"/>
      <c r="J66" s="186">
        <f>J98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3806</v>
      </c>
      <c r="E67" s="185"/>
      <c r="F67" s="185"/>
      <c r="G67" s="185"/>
      <c r="H67" s="185"/>
      <c r="I67" s="185"/>
      <c r="J67" s="186">
        <f>J100</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3807</v>
      </c>
      <c r="E68" s="185"/>
      <c r="F68" s="185"/>
      <c r="G68" s="185"/>
      <c r="H68" s="185"/>
      <c r="I68" s="185"/>
      <c r="J68" s="186">
        <f>J103</f>
        <v>0</v>
      </c>
      <c r="K68" s="127"/>
      <c r="L68" s="187"/>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280</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Rekonstrukce a modernizace VŠ kolejí Kounicova 50</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265</v>
      </c>
      <c r="D79" s="24"/>
      <c r="E79" s="24"/>
      <c r="F79" s="24"/>
      <c r="G79" s="24"/>
      <c r="H79" s="24"/>
      <c r="I79" s="24"/>
      <c r="J79" s="24"/>
      <c r="K79" s="24"/>
      <c r="L79" s="22"/>
    </row>
    <row r="80" s="2" customFormat="1" ht="16.5" customHeight="1">
      <c r="A80" s="40"/>
      <c r="B80" s="41"/>
      <c r="C80" s="42"/>
      <c r="D80" s="42"/>
      <c r="E80" s="172" t="s">
        <v>3502</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SO-05.3 - Řídící systém osvětlení DALI</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Kounicova 50, Brno</v>
      </c>
      <c r="G84" s="42"/>
      <c r="H84" s="42"/>
      <c r="I84" s="34" t="s">
        <v>24</v>
      </c>
      <c r="J84" s="74" t="str">
        <f>IF(J14="","",J14)</f>
        <v>20. 3. 2023</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Intar a.s.</v>
      </c>
      <c r="G86" s="42"/>
      <c r="H86" s="42"/>
      <c r="I86" s="34" t="s">
        <v>32</v>
      </c>
      <c r="J86" s="38" t="str">
        <f>E23</f>
        <v>Intar a.s.</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34</v>
      </c>
      <c r="J87" s="38" t="str">
        <f>E26</f>
        <v>Toman Martin</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281</v>
      </c>
      <c r="D89" s="191" t="s">
        <v>57</v>
      </c>
      <c r="E89" s="191" t="s">
        <v>53</v>
      </c>
      <c r="F89" s="191" t="s">
        <v>54</v>
      </c>
      <c r="G89" s="191" t="s">
        <v>282</v>
      </c>
      <c r="H89" s="191" t="s">
        <v>283</v>
      </c>
      <c r="I89" s="191" t="s">
        <v>284</v>
      </c>
      <c r="J89" s="191" t="s">
        <v>271</v>
      </c>
      <c r="K89" s="192" t="s">
        <v>285</v>
      </c>
      <c r="L89" s="193"/>
      <c r="M89" s="94" t="s">
        <v>21</v>
      </c>
      <c r="N89" s="95" t="s">
        <v>42</v>
      </c>
      <c r="O89" s="95" t="s">
        <v>286</v>
      </c>
      <c r="P89" s="95" t="s">
        <v>287</v>
      </c>
      <c r="Q89" s="95" t="s">
        <v>288</v>
      </c>
      <c r="R89" s="95" t="s">
        <v>289</v>
      </c>
      <c r="S89" s="95" t="s">
        <v>290</v>
      </c>
      <c r="T89" s="96" t="s">
        <v>291</v>
      </c>
      <c r="U89" s="188"/>
      <c r="V89" s="188"/>
      <c r="W89" s="188"/>
      <c r="X89" s="188"/>
      <c r="Y89" s="188"/>
      <c r="Z89" s="188"/>
      <c r="AA89" s="188"/>
      <c r="AB89" s="188"/>
      <c r="AC89" s="188"/>
      <c r="AD89" s="188"/>
      <c r="AE89" s="188"/>
    </row>
    <row r="90" s="2" customFormat="1" ht="22.8" customHeight="1">
      <c r="A90" s="40"/>
      <c r="B90" s="41"/>
      <c r="C90" s="101" t="s">
        <v>292</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71</v>
      </c>
      <c r="AU90" s="19" t="s">
        <v>272</v>
      </c>
      <c r="BK90" s="198">
        <f>BK91</f>
        <v>0</v>
      </c>
    </row>
    <row r="91" s="12" customFormat="1" ht="25.92" customHeight="1">
      <c r="A91" s="12"/>
      <c r="B91" s="199"/>
      <c r="C91" s="200"/>
      <c r="D91" s="201" t="s">
        <v>71</v>
      </c>
      <c r="E91" s="202" t="s">
        <v>3519</v>
      </c>
      <c r="F91" s="202" t="s">
        <v>3808</v>
      </c>
      <c r="G91" s="200"/>
      <c r="H91" s="200"/>
      <c r="I91" s="203"/>
      <c r="J91" s="204">
        <f>BK91</f>
        <v>0</v>
      </c>
      <c r="K91" s="200"/>
      <c r="L91" s="205"/>
      <c r="M91" s="206"/>
      <c r="N91" s="207"/>
      <c r="O91" s="207"/>
      <c r="P91" s="208">
        <f>P92+P98+P100+P103</f>
        <v>0</v>
      </c>
      <c r="Q91" s="207"/>
      <c r="R91" s="208">
        <f>R92+R98+R100+R103</f>
        <v>0</v>
      </c>
      <c r="S91" s="207"/>
      <c r="T91" s="209">
        <f>T92+T98+T100+T103</f>
        <v>0</v>
      </c>
      <c r="U91" s="12"/>
      <c r="V91" s="12"/>
      <c r="W91" s="12"/>
      <c r="X91" s="12"/>
      <c r="Y91" s="12"/>
      <c r="Z91" s="12"/>
      <c r="AA91" s="12"/>
      <c r="AB91" s="12"/>
      <c r="AC91" s="12"/>
      <c r="AD91" s="12"/>
      <c r="AE91" s="12"/>
      <c r="AR91" s="210" t="s">
        <v>79</v>
      </c>
      <c r="AT91" s="211" t="s">
        <v>71</v>
      </c>
      <c r="AU91" s="211" t="s">
        <v>72</v>
      </c>
      <c r="AY91" s="210" t="s">
        <v>295</v>
      </c>
      <c r="BK91" s="212">
        <f>BK92+BK98+BK100+BK103</f>
        <v>0</v>
      </c>
    </row>
    <row r="92" s="12" customFormat="1" ht="22.8" customHeight="1">
      <c r="A92" s="12"/>
      <c r="B92" s="199"/>
      <c r="C92" s="200"/>
      <c r="D92" s="201" t="s">
        <v>71</v>
      </c>
      <c r="E92" s="213" t="s">
        <v>3531</v>
      </c>
      <c r="F92" s="213" t="s">
        <v>3809</v>
      </c>
      <c r="G92" s="200"/>
      <c r="H92" s="200"/>
      <c r="I92" s="203"/>
      <c r="J92" s="214">
        <f>BK92</f>
        <v>0</v>
      </c>
      <c r="K92" s="200"/>
      <c r="L92" s="205"/>
      <c r="M92" s="206"/>
      <c r="N92" s="207"/>
      <c r="O92" s="207"/>
      <c r="P92" s="208">
        <f>SUM(P93:P97)</f>
        <v>0</v>
      </c>
      <c r="Q92" s="207"/>
      <c r="R92" s="208">
        <f>SUM(R93:R97)</f>
        <v>0</v>
      </c>
      <c r="S92" s="207"/>
      <c r="T92" s="209">
        <f>SUM(T93:T97)</f>
        <v>0</v>
      </c>
      <c r="U92" s="12"/>
      <c r="V92" s="12"/>
      <c r="W92" s="12"/>
      <c r="X92" s="12"/>
      <c r="Y92" s="12"/>
      <c r="Z92" s="12"/>
      <c r="AA92" s="12"/>
      <c r="AB92" s="12"/>
      <c r="AC92" s="12"/>
      <c r="AD92" s="12"/>
      <c r="AE92" s="12"/>
      <c r="AR92" s="210" t="s">
        <v>79</v>
      </c>
      <c r="AT92" s="211" t="s">
        <v>71</v>
      </c>
      <c r="AU92" s="211" t="s">
        <v>79</v>
      </c>
      <c r="AY92" s="210" t="s">
        <v>295</v>
      </c>
      <c r="BK92" s="212">
        <f>SUM(BK93:BK97)</f>
        <v>0</v>
      </c>
    </row>
    <row r="93" s="2" customFormat="1" ht="24.15" customHeight="1">
      <c r="A93" s="40"/>
      <c r="B93" s="41"/>
      <c r="C93" s="215" t="s">
        <v>79</v>
      </c>
      <c r="D93" s="215" t="s">
        <v>298</v>
      </c>
      <c r="E93" s="216" t="s">
        <v>3810</v>
      </c>
      <c r="F93" s="217" t="s">
        <v>3811</v>
      </c>
      <c r="G93" s="218" t="s">
        <v>3526</v>
      </c>
      <c r="H93" s="219">
        <v>1</v>
      </c>
      <c r="I93" s="220"/>
      <c r="J93" s="221">
        <f>ROUND(I93*H93,2)</f>
        <v>0</v>
      </c>
      <c r="K93" s="217" t="s">
        <v>523</v>
      </c>
      <c r="L93" s="46"/>
      <c r="M93" s="222" t="s">
        <v>21</v>
      </c>
      <c r="N93" s="223" t="s">
        <v>43</v>
      </c>
      <c r="O93" s="86"/>
      <c r="P93" s="224">
        <f>O93*H93</f>
        <v>0</v>
      </c>
      <c r="Q93" s="224">
        <v>0</v>
      </c>
      <c r="R93" s="224">
        <f>Q93*H93</f>
        <v>0</v>
      </c>
      <c r="S93" s="224">
        <v>0</v>
      </c>
      <c r="T93" s="225">
        <f>S93*H93</f>
        <v>0</v>
      </c>
      <c r="U93" s="40"/>
      <c r="V93" s="40"/>
      <c r="W93" s="40"/>
      <c r="X93" s="40"/>
      <c r="Y93" s="40"/>
      <c r="Z93" s="40"/>
      <c r="AA93" s="40"/>
      <c r="AB93" s="40"/>
      <c r="AC93" s="40"/>
      <c r="AD93" s="40"/>
      <c r="AE93" s="40"/>
      <c r="AR93" s="226" t="s">
        <v>303</v>
      </c>
      <c r="AT93" s="226" t="s">
        <v>298</v>
      </c>
      <c r="AU93" s="226" t="s">
        <v>81</v>
      </c>
      <c r="AY93" s="19" t="s">
        <v>295</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303</v>
      </c>
      <c r="BM93" s="226" t="s">
        <v>303</v>
      </c>
    </row>
    <row r="94" s="2" customFormat="1" ht="16.5" customHeight="1">
      <c r="A94" s="40"/>
      <c r="B94" s="41"/>
      <c r="C94" s="215" t="s">
        <v>81</v>
      </c>
      <c r="D94" s="215" t="s">
        <v>298</v>
      </c>
      <c r="E94" s="216" t="s">
        <v>3812</v>
      </c>
      <c r="F94" s="217" t="s">
        <v>3813</v>
      </c>
      <c r="G94" s="218" t="s">
        <v>3526</v>
      </c>
      <c r="H94" s="219">
        <v>5</v>
      </c>
      <c r="I94" s="220"/>
      <c r="J94" s="221">
        <f>ROUND(I94*H94,2)</f>
        <v>0</v>
      </c>
      <c r="K94" s="217" t="s">
        <v>523</v>
      </c>
      <c r="L94" s="46"/>
      <c r="M94" s="222" t="s">
        <v>21</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303</v>
      </c>
      <c r="AT94" s="226" t="s">
        <v>298</v>
      </c>
      <c r="AU94" s="226" t="s">
        <v>81</v>
      </c>
      <c r="AY94" s="19" t="s">
        <v>295</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303</v>
      </c>
      <c r="BM94" s="226" t="s">
        <v>338</v>
      </c>
    </row>
    <row r="95" s="2" customFormat="1" ht="16.5" customHeight="1">
      <c r="A95" s="40"/>
      <c r="B95" s="41"/>
      <c r="C95" s="215" t="s">
        <v>92</v>
      </c>
      <c r="D95" s="215" t="s">
        <v>298</v>
      </c>
      <c r="E95" s="216" t="s">
        <v>3814</v>
      </c>
      <c r="F95" s="217" t="s">
        <v>3815</v>
      </c>
      <c r="G95" s="218" t="s">
        <v>3526</v>
      </c>
      <c r="H95" s="219">
        <v>1</v>
      </c>
      <c r="I95" s="220"/>
      <c r="J95" s="221">
        <f>ROUND(I95*H95,2)</f>
        <v>0</v>
      </c>
      <c r="K95" s="217" t="s">
        <v>523</v>
      </c>
      <c r="L95" s="46"/>
      <c r="M95" s="222" t="s">
        <v>21</v>
      </c>
      <c r="N95" s="223"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303</v>
      </c>
      <c r="AT95" s="226" t="s">
        <v>298</v>
      </c>
      <c r="AU95" s="226" t="s">
        <v>81</v>
      </c>
      <c r="AY95" s="19" t="s">
        <v>295</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303</v>
      </c>
      <c r="BM95" s="226" t="s">
        <v>351</v>
      </c>
    </row>
    <row r="96" s="2" customFormat="1" ht="16.5" customHeight="1">
      <c r="A96" s="40"/>
      <c r="B96" s="41"/>
      <c r="C96" s="215" t="s">
        <v>303</v>
      </c>
      <c r="D96" s="215" t="s">
        <v>298</v>
      </c>
      <c r="E96" s="216" t="s">
        <v>3816</v>
      </c>
      <c r="F96" s="217" t="s">
        <v>3817</v>
      </c>
      <c r="G96" s="218" t="s">
        <v>3526</v>
      </c>
      <c r="H96" s="219">
        <v>1</v>
      </c>
      <c r="I96" s="220"/>
      <c r="J96" s="221">
        <f>ROUND(I96*H96,2)</f>
        <v>0</v>
      </c>
      <c r="K96" s="217" t="s">
        <v>523</v>
      </c>
      <c r="L96" s="46"/>
      <c r="M96" s="222" t="s">
        <v>21</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303</v>
      </c>
      <c r="AT96" s="226" t="s">
        <v>298</v>
      </c>
      <c r="AU96" s="226" t="s">
        <v>81</v>
      </c>
      <c r="AY96" s="19" t="s">
        <v>295</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303</v>
      </c>
      <c r="BM96" s="226" t="s">
        <v>361</v>
      </c>
    </row>
    <row r="97" s="2" customFormat="1" ht="21.75" customHeight="1">
      <c r="A97" s="40"/>
      <c r="B97" s="41"/>
      <c r="C97" s="215" t="s">
        <v>332</v>
      </c>
      <c r="D97" s="215" t="s">
        <v>298</v>
      </c>
      <c r="E97" s="216" t="s">
        <v>3818</v>
      </c>
      <c r="F97" s="217" t="s">
        <v>3819</v>
      </c>
      <c r="G97" s="218" t="s">
        <v>3526</v>
      </c>
      <c r="H97" s="219">
        <v>1</v>
      </c>
      <c r="I97" s="220"/>
      <c r="J97" s="221">
        <f>ROUND(I97*H97,2)</f>
        <v>0</v>
      </c>
      <c r="K97" s="217" t="s">
        <v>523</v>
      </c>
      <c r="L97" s="46"/>
      <c r="M97" s="222" t="s">
        <v>21</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303</v>
      </c>
      <c r="AT97" s="226" t="s">
        <v>298</v>
      </c>
      <c r="AU97" s="226" t="s">
        <v>81</v>
      </c>
      <c r="AY97" s="19" t="s">
        <v>295</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303</v>
      </c>
      <c r="BM97" s="226" t="s">
        <v>382</v>
      </c>
    </row>
    <row r="98" s="12" customFormat="1" ht="22.8" customHeight="1">
      <c r="A98" s="12"/>
      <c r="B98" s="199"/>
      <c r="C98" s="200"/>
      <c r="D98" s="201" t="s">
        <v>71</v>
      </c>
      <c r="E98" s="213" t="s">
        <v>3543</v>
      </c>
      <c r="F98" s="213" t="s">
        <v>3820</v>
      </c>
      <c r="G98" s="200"/>
      <c r="H98" s="200"/>
      <c r="I98" s="203"/>
      <c r="J98" s="214">
        <f>BK98</f>
        <v>0</v>
      </c>
      <c r="K98" s="200"/>
      <c r="L98" s="205"/>
      <c r="M98" s="206"/>
      <c r="N98" s="207"/>
      <c r="O98" s="207"/>
      <c r="P98" s="208">
        <f>P99</f>
        <v>0</v>
      </c>
      <c r="Q98" s="207"/>
      <c r="R98" s="208">
        <f>R99</f>
        <v>0</v>
      </c>
      <c r="S98" s="207"/>
      <c r="T98" s="209">
        <f>T99</f>
        <v>0</v>
      </c>
      <c r="U98" s="12"/>
      <c r="V98" s="12"/>
      <c r="W98" s="12"/>
      <c r="X98" s="12"/>
      <c r="Y98" s="12"/>
      <c r="Z98" s="12"/>
      <c r="AA98" s="12"/>
      <c r="AB98" s="12"/>
      <c r="AC98" s="12"/>
      <c r="AD98" s="12"/>
      <c r="AE98" s="12"/>
      <c r="AR98" s="210" t="s">
        <v>79</v>
      </c>
      <c r="AT98" s="211" t="s">
        <v>71</v>
      </c>
      <c r="AU98" s="211" t="s">
        <v>79</v>
      </c>
      <c r="AY98" s="210" t="s">
        <v>295</v>
      </c>
      <c r="BK98" s="212">
        <f>BK99</f>
        <v>0</v>
      </c>
    </row>
    <row r="99" s="2" customFormat="1" ht="16.5" customHeight="1">
      <c r="A99" s="40"/>
      <c r="B99" s="41"/>
      <c r="C99" s="215" t="s">
        <v>338</v>
      </c>
      <c r="D99" s="215" t="s">
        <v>298</v>
      </c>
      <c r="E99" s="216" t="s">
        <v>3821</v>
      </c>
      <c r="F99" s="217" t="s">
        <v>3822</v>
      </c>
      <c r="G99" s="218" t="s">
        <v>3526</v>
      </c>
      <c r="H99" s="219">
        <v>12</v>
      </c>
      <c r="I99" s="220"/>
      <c r="J99" s="221">
        <f>ROUND(I99*H99,2)</f>
        <v>0</v>
      </c>
      <c r="K99" s="217" t="s">
        <v>523</v>
      </c>
      <c r="L99" s="46"/>
      <c r="M99" s="222" t="s">
        <v>21</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303</v>
      </c>
      <c r="AT99" s="226" t="s">
        <v>298</v>
      </c>
      <c r="AU99" s="226" t="s">
        <v>81</v>
      </c>
      <c r="AY99" s="19" t="s">
        <v>295</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303</v>
      </c>
      <c r="BM99" s="226" t="s">
        <v>481</v>
      </c>
    </row>
    <row r="100" s="12" customFormat="1" ht="22.8" customHeight="1">
      <c r="A100" s="12"/>
      <c r="B100" s="199"/>
      <c r="C100" s="200"/>
      <c r="D100" s="201" t="s">
        <v>71</v>
      </c>
      <c r="E100" s="213" t="s">
        <v>3548</v>
      </c>
      <c r="F100" s="213" t="s">
        <v>3823</v>
      </c>
      <c r="G100" s="200"/>
      <c r="H100" s="200"/>
      <c r="I100" s="203"/>
      <c r="J100" s="214">
        <f>BK100</f>
        <v>0</v>
      </c>
      <c r="K100" s="200"/>
      <c r="L100" s="205"/>
      <c r="M100" s="206"/>
      <c r="N100" s="207"/>
      <c r="O100" s="207"/>
      <c r="P100" s="208">
        <f>SUM(P101:P102)</f>
        <v>0</v>
      </c>
      <c r="Q100" s="207"/>
      <c r="R100" s="208">
        <f>SUM(R101:R102)</f>
        <v>0</v>
      </c>
      <c r="S100" s="207"/>
      <c r="T100" s="209">
        <f>SUM(T101:T102)</f>
        <v>0</v>
      </c>
      <c r="U100" s="12"/>
      <c r="V100" s="12"/>
      <c r="W100" s="12"/>
      <c r="X100" s="12"/>
      <c r="Y100" s="12"/>
      <c r="Z100" s="12"/>
      <c r="AA100" s="12"/>
      <c r="AB100" s="12"/>
      <c r="AC100" s="12"/>
      <c r="AD100" s="12"/>
      <c r="AE100" s="12"/>
      <c r="AR100" s="210" t="s">
        <v>79</v>
      </c>
      <c r="AT100" s="211" t="s">
        <v>71</v>
      </c>
      <c r="AU100" s="211" t="s">
        <v>79</v>
      </c>
      <c r="AY100" s="210" t="s">
        <v>295</v>
      </c>
      <c r="BK100" s="212">
        <f>SUM(BK101:BK102)</f>
        <v>0</v>
      </c>
    </row>
    <row r="101" s="2" customFormat="1" ht="16.5" customHeight="1">
      <c r="A101" s="40"/>
      <c r="B101" s="41"/>
      <c r="C101" s="215" t="s">
        <v>345</v>
      </c>
      <c r="D101" s="215" t="s">
        <v>298</v>
      </c>
      <c r="E101" s="216" t="s">
        <v>3824</v>
      </c>
      <c r="F101" s="217" t="s">
        <v>3825</v>
      </c>
      <c r="G101" s="218" t="s">
        <v>3526</v>
      </c>
      <c r="H101" s="219">
        <v>6</v>
      </c>
      <c r="I101" s="220"/>
      <c r="J101" s="221">
        <f>ROUND(I101*H101,2)</f>
        <v>0</v>
      </c>
      <c r="K101" s="217" t="s">
        <v>523</v>
      </c>
      <c r="L101" s="46"/>
      <c r="M101" s="222" t="s">
        <v>21</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303</v>
      </c>
      <c r="AT101" s="226" t="s">
        <v>298</v>
      </c>
      <c r="AU101" s="226" t="s">
        <v>81</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303</v>
      </c>
      <c r="BM101" s="226" t="s">
        <v>373</v>
      </c>
    </row>
    <row r="102" s="2" customFormat="1" ht="16.5" customHeight="1">
      <c r="A102" s="40"/>
      <c r="B102" s="41"/>
      <c r="C102" s="215" t="s">
        <v>351</v>
      </c>
      <c r="D102" s="215" t="s">
        <v>298</v>
      </c>
      <c r="E102" s="216" t="s">
        <v>3826</v>
      </c>
      <c r="F102" s="217" t="s">
        <v>3827</v>
      </c>
      <c r="G102" s="218" t="s">
        <v>3526</v>
      </c>
      <c r="H102" s="219">
        <v>1</v>
      </c>
      <c r="I102" s="220"/>
      <c r="J102" s="221">
        <f>ROUND(I102*H102,2)</f>
        <v>0</v>
      </c>
      <c r="K102" s="217" t="s">
        <v>523</v>
      </c>
      <c r="L102" s="46"/>
      <c r="M102" s="222" t="s">
        <v>21</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303</v>
      </c>
      <c r="AT102" s="226" t="s">
        <v>298</v>
      </c>
      <c r="AU102" s="226" t="s">
        <v>81</v>
      </c>
      <c r="AY102" s="19" t="s">
        <v>295</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303</v>
      </c>
      <c r="BM102" s="226" t="s">
        <v>500</v>
      </c>
    </row>
    <row r="103" s="12" customFormat="1" ht="22.8" customHeight="1">
      <c r="A103" s="12"/>
      <c r="B103" s="199"/>
      <c r="C103" s="200"/>
      <c r="D103" s="201" t="s">
        <v>71</v>
      </c>
      <c r="E103" s="213" t="s">
        <v>3552</v>
      </c>
      <c r="F103" s="213" t="s">
        <v>3828</v>
      </c>
      <c r="G103" s="200"/>
      <c r="H103" s="200"/>
      <c r="I103" s="203"/>
      <c r="J103" s="214">
        <f>BK103</f>
        <v>0</v>
      </c>
      <c r="K103" s="200"/>
      <c r="L103" s="205"/>
      <c r="M103" s="206"/>
      <c r="N103" s="207"/>
      <c r="O103" s="207"/>
      <c r="P103" s="208">
        <f>SUM(P104:P107)</f>
        <v>0</v>
      </c>
      <c r="Q103" s="207"/>
      <c r="R103" s="208">
        <f>SUM(R104:R107)</f>
        <v>0</v>
      </c>
      <c r="S103" s="207"/>
      <c r="T103" s="209">
        <f>SUM(T104:T107)</f>
        <v>0</v>
      </c>
      <c r="U103" s="12"/>
      <c r="V103" s="12"/>
      <c r="W103" s="12"/>
      <c r="X103" s="12"/>
      <c r="Y103" s="12"/>
      <c r="Z103" s="12"/>
      <c r="AA103" s="12"/>
      <c r="AB103" s="12"/>
      <c r="AC103" s="12"/>
      <c r="AD103" s="12"/>
      <c r="AE103" s="12"/>
      <c r="AR103" s="210" t="s">
        <v>79</v>
      </c>
      <c r="AT103" s="211" t="s">
        <v>71</v>
      </c>
      <c r="AU103" s="211" t="s">
        <v>79</v>
      </c>
      <c r="AY103" s="210" t="s">
        <v>295</v>
      </c>
      <c r="BK103" s="212">
        <f>SUM(BK104:BK107)</f>
        <v>0</v>
      </c>
    </row>
    <row r="104" s="2" customFormat="1" ht="16.5" customHeight="1">
      <c r="A104" s="40"/>
      <c r="B104" s="41"/>
      <c r="C104" s="215" t="s">
        <v>296</v>
      </c>
      <c r="D104" s="215" t="s">
        <v>298</v>
      </c>
      <c r="E104" s="216" t="s">
        <v>3829</v>
      </c>
      <c r="F104" s="217" t="s">
        <v>3830</v>
      </c>
      <c r="G104" s="218" t="s">
        <v>3526</v>
      </c>
      <c r="H104" s="219">
        <v>1</v>
      </c>
      <c r="I104" s="220"/>
      <c r="J104" s="221">
        <f>ROUND(I104*H104,2)</f>
        <v>0</v>
      </c>
      <c r="K104" s="217" t="s">
        <v>523</v>
      </c>
      <c r="L104" s="46"/>
      <c r="M104" s="222" t="s">
        <v>21</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303</v>
      </c>
      <c r="AT104" s="226" t="s">
        <v>298</v>
      </c>
      <c r="AU104" s="226" t="s">
        <v>81</v>
      </c>
      <c r="AY104" s="19" t="s">
        <v>295</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303</v>
      </c>
      <c r="BM104" s="226" t="s">
        <v>511</v>
      </c>
    </row>
    <row r="105" s="2" customFormat="1" ht="24.15" customHeight="1">
      <c r="A105" s="40"/>
      <c r="B105" s="41"/>
      <c r="C105" s="215" t="s">
        <v>361</v>
      </c>
      <c r="D105" s="215" t="s">
        <v>298</v>
      </c>
      <c r="E105" s="216" t="s">
        <v>3831</v>
      </c>
      <c r="F105" s="217" t="s">
        <v>3832</v>
      </c>
      <c r="G105" s="218" t="s">
        <v>3526</v>
      </c>
      <c r="H105" s="219">
        <v>1</v>
      </c>
      <c r="I105" s="220"/>
      <c r="J105" s="221">
        <f>ROUND(I105*H105,2)</f>
        <v>0</v>
      </c>
      <c r="K105" s="217" t="s">
        <v>523</v>
      </c>
      <c r="L105" s="46"/>
      <c r="M105" s="222" t="s">
        <v>21</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303</v>
      </c>
      <c r="AT105" s="226" t="s">
        <v>298</v>
      </c>
      <c r="AU105" s="226" t="s">
        <v>81</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303</v>
      </c>
      <c r="BM105" s="226" t="s">
        <v>520</v>
      </c>
    </row>
    <row r="106" s="2" customFormat="1" ht="24.15" customHeight="1">
      <c r="A106" s="40"/>
      <c r="B106" s="41"/>
      <c r="C106" s="215" t="s">
        <v>370</v>
      </c>
      <c r="D106" s="215" t="s">
        <v>298</v>
      </c>
      <c r="E106" s="216" t="s">
        <v>3833</v>
      </c>
      <c r="F106" s="217" t="s">
        <v>3834</v>
      </c>
      <c r="G106" s="218" t="s">
        <v>3526</v>
      </c>
      <c r="H106" s="219">
        <v>1</v>
      </c>
      <c r="I106" s="220"/>
      <c r="J106" s="221">
        <f>ROUND(I106*H106,2)</f>
        <v>0</v>
      </c>
      <c r="K106" s="217" t="s">
        <v>523</v>
      </c>
      <c r="L106" s="46"/>
      <c r="M106" s="222" t="s">
        <v>21</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303</v>
      </c>
      <c r="AT106" s="226" t="s">
        <v>298</v>
      </c>
      <c r="AU106" s="226" t="s">
        <v>81</v>
      </c>
      <c r="AY106" s="19" t="s">
        <v>295</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303</v>
      </c>
      <c r="BM106" s="226" t="s">
        <v>532</v>
      </c>
    </row>
    <row r="107" s="2" customFormat="1" ht="24.15" customHeight="1">
      <c r="A107" s="40"/>
      <c r="B107" s="41"/>
      <c r="C107" s="215" t="s">
        <v>382</v>
      </c>
      <c r="D107" s="215" t="s">
        <v>298</v>
      </c>
      <c r="E107" s="216" t="s">
        <v>3835</v>
      </c>
      <c r="F107" s="217" t="s">
        <v>3836</v>
      </c>
      <c r="G107" s="218" t="s">
        <v>3526</v>
      </c>
      <c r="H107" s="219">
        <v>556</v>
      </c>
      <c r="I107" s="220"/>
      <c r="J107" s="221">
        <f>ROUND(I107*H107,2)</f>
        <v>0</v>
      </c>
      <c r="K107" s="217" t="s">
        <v>523</v>
      </c>
      <c r="L107" s="46"/>
      <c r="M107" s="298" t="s">
        <v>21</v>
      </c>
      <c r="N107" s="299" t="s">
        <v>43</v>
      </c>
      <c r="O107" s="284"/>
      <c r="P107" s="300">
        <f>O107*H107</f>
        <v>0</v>
      </c>
      <c r="Q107" s="300">
        <v>0</v>
      </c>
      <c r="R107" s="300">
        <f>Q107*H107</f>
        <v>0</v>
      </c>
      <c r="S107" s="300">
        <v>0</v>
      </c>
      <c r="T107" s="301">
        <f>S107*H107</f>
        <v>0</v>
      </c>
      <c r="U107" s="40"/>
      <c r="V107" s="40"/>
      <c r="W107" s="40"/>
      <c r="X107" s="40"/>
      <c r="Y107" s="40"/>
      <c r="Z107" s="40"/>
      <c r="AA107" s="40"/>
      <c r="AB107" s="40"/>
      <c r="AC107" s="40"/>
      <c r="AD107" s="40"/>
      <c r="AE107" s="40"/>
      <c r="AR107" s="226" t="s">
        <v>303</v>
      </c>
      <c r="AT107" s="226" t="s">
        <v>298</v>
      </c>
      <c r="AU107" s="226" t="s">
        <v>81</v>
      </c>
      <c r="AY107" s="19" t="s">
        <v>295</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303</v>
      </c>
      <c r="BM107" s="226" t="s">
        <v>545</v>
      </c>
    </row>
    <row r="108" s="2" customFormat="1" ht="6.96" customHeight="1">
      <c r="A108" s="40"/>
      <c r="B108" s="61"/>
      <c r="C108" s="62"/>
      <c r="D108" s="62"/>
      <c r="E108" s="62"/>
      <c r="F108" s="62"/>
      <c r="G108" s="62"/>
      <c r="H108" s="62"/>
      <c r="I108" s="62"/>
      <c r="J108" s="62"/>
      <c r="K108" s="62"/>
      <c r="L108" s="46"/>
      <c r="M108" s="40"/>
      <c r="O108" s="40"/>
      <c r="P108" s="40"/>
      <c r="Q108" s="40"/>
      <c r="R108" s="40"/>
      <c r="S108" s="40"/>
      <c r="T108" s="40"/>
      <c r="U108" s="40"/>
      <c r="V108" s="40"/>
      <c r="W108" s="40"/>
      <c r="X108" s="40"/>
      <c r="Y108" s="40"/>
      <c r="Z108" s="40"/>
      <c r="AA108" s="40"/>
      <c r="AB108" s="40"/>
      <c r="AC108" s="40"/>
      <c r="AD108" s="40"/>
      <c r="AE108" s="40"/>
    </row>
  </sheetData>
  <sheetProtection sheet="1" autoFilter="0" formatColumns="0" formatRows="0" objects="1" scenarios="1" spinCount="100000" saltValue="JDEZF6LsJZy5sKUo63Qh1tXxnf7BDMzD9B7G/7ZErgvyYtqccoEQTE+zGUog/Ef5w1tkwxU82vN043K/zH81Jw==" hashValue="AXwpRPcjmAvmNnwtr/mbSJLJqD7lOm51H6l/ky+RmAsXxSrsFkqz1ScDy385SJref4gSqrUx77tRROGFftArzQ==" algorithmName="SHA-512" password="CC4B"/>
  <autoFilter ref="C89:K10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196</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1" customFormat="1" ht="12" customHeight="1">
      <c r="B8" s="22"/>
      <c r="D8" s="145" t="s">
        <v>265</v>
      </c>
      <c r="L8" s="22"/>
    </row>
    <row r="9" s="2" customFormat="1" ht="16.5" customHeight="1">
      <c r="A9" s="40"/>
      <c r="B9" s="46"/>
      <c r="C9" s="40"/>
      <c r="D9" s="40"/>
      <c r="E9" s="146" t="s">
        <v>3502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3837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20. 3. 2023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21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28</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27</v>
      </c>
      <c r="J25" s="135" t="s">
        <v>21</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29</v>
      </c>
      <c r="J26" s="135" t="s">
        <v>21</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71.25" customHeight="1">
      <c r="A29" s="150"/>
      <c r="B29" s="151"/>
      <c r="C29" s="150"/>
      <c r="D29" s="150"/>
      <c r="E29" s="152" t="s">
        <v>37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ROUND((SUM(BE88:BE126)),  2)</f>
        <v>0</v>
      </c>
      <c r="G35" s="40"/>
      <c r="H35" s="40"/>
      <c r="I35" s="160">
        <v>0.20999999999999999</v>
      </c>
      <c r="J35" s="159">
        <f>ROUND(((SUM(BE88:BE126))*I35),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ROUND((SUM(BF88:BF126)),  2)</f>
        <v>0</v>
      </c>
      <c r="G36" s="40"/>
      <c r="H36" s="40"/>
      <c r="I36" s="160">
        <v>0.14999999999999999</v>
      </c>
      <c r="J36" s="159">
        <f>ROUND(((SUM(BF88:BF126))*I36),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ROUND((SUM(BG88:BG126)),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ROUND((SUM(BH88:BH126)),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ROUND((SUM(BI88:BI126)),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269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a modernizace VŠ kolejí Kounicova 50</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265</v>
      </c>
      <c r="D51" s="24"/>
      <c r="E51" s="24"/>
      <c r="F51" s="24"/>
      <c r="G51" s="24"/>
      <c r="H51" s="24"/>
      <c r="I51" s="24"/>
      <c r="J51" s="24"/>
      <c r="K51" s="24"/>
      <c r="L51" s="22"/>
    </row>
    <row r="52" s="2" customFormat="1" ht="16.5" customHeight="1">
      <c r="A52" s="40"/>
      <c r="B52" s="41"/>
      <c r="C52" s="42"/>
      <c r="D52" s="42"/>
      <c r="E52" s="172" t="s">
        <v>3502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SO-05.4 - ROZVADĚČ RH</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50, Brno</v>
      </c>
      <c r="G56" s="42"/>
      <c r="H56" s="42"/>
      <c r="I56" s="34" t="s">
        <v>24</v>
      </c>
      <c r="J56" s="74" t="str">
        <f>IF(J14="","",J14)</f>
        <v>20. 3. 2023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Intar a.s.</v>
      </c>
      <c r="G58" s="42"/>
      <c r="H58" s="42"/>
      <c r="I58" s="34" t="s">
        <v>32</v>
      </c>
      <c r="J58" s="38" t="str">
        <f>E23</f>
        <v>Intar a.s.</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34</v>
      </c>
      <c r="J59" s="38" t="str">
        <f>E26</f>
        <v>Toman Martin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270</v>
      </c>
      <c r="D61" s="174"/>
      <c r="E61" s="174"/>
      <c r="F61" s="174"/>
      <c r="G61" s="174"/>
      <c r="H61" s="174"/>
      <c r="I61" s="174"/>
      <c r="J61" s="175" t="s">
        <v>271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272</v>
      </c>
    </row>
    <row r="64" s="9" customFormat="1" ht="24.96" customHeight="1">
      <c r="A64" s="9"/>
      <c r="B64" s="177"/>
      <c r="C64" s="178"/>
      <c r="D64" s="179" t="s">
        <v>3769</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3838</v>
      </c>
      <c r="E65" s="180"/>
      <c r="F65" s="180"/>
      <c r="G65" s="180"/>
      <c r="H65" s="180"/>
      <c r="I65" s="180"/>
      <c r="J65" s="181">
        <f>J111</f>
        <v>0</v>
      </c>
      <c r="K65" s="178"/>
      <c r="L65" s="182"/>
      <c r="S65" s="9"/>
      <c r="T65" s="9"/>
      <c r="U65" s="9"/>
      <c r="V65" s="9"/>
      <c r="W65" s="9"/>
      <c r="X65" s="9"/>
      <c r="Y65" s="9"/>
      <c r="Z65" s="9"/>
      <c r="AA65" s="9"/>
      <c r="AB65" s="9"/>
      <c r="AC65" s="9"/>
      <c r="AD65" s="9"/>
      <c r="AE65" s="9"/>
    </row>
    <row r="66" s="9" customFormat="1" ht="24.96" customHeight="1">
      <c r="A66" s="9"/>
      <c r="B66" s="177"/>
      <c r="C66" s="178"/>
      <c r="D66" s="179" t="s">
        <v>3771</v>
      </c>
      <c r="E66" s="180"/>
      <c r="F66" s="180"/>
      <c r="G66" s="180"/>
      <c r="H66" s="180"/>
      <c r="I66" s="180"/>
      <c r="J66" s="181">
        <f>J114</f>
        <v>0</v>
      </c>
      <c r="K66" s="178"/>
      <c r="L66" s="182"/>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280</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Rekonstrukce a modernizace VŠ kolejí Kounicova 50</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265</v>
      </c>
      <c r="D77" s="24"/>
      <c r="E77" s="24"/>
      <c r="F77" s="24"/>
      <c r="G77" s="24"/>
      <c r="H77" s="24"/>
      <c r="I77" s="24"/>
      <c r="J77" s="24"/>
      <c r="K77" s="24"/>
      <c r="L77" s="22"/>
    </row>
    <row r="78" s="2" customFormat="1" ht="16.5" customHeight="1">
      <c r="A78" s="40"/>
      <c r="B78" s="41"/>
      <c r="C78" s="42"/>
      <c r="D78" s="42"/>
      <c r="E78" s="172" t="s">
        <v>3502</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267</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SO-05.4 - ROZVADĚČ RH</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22</v>
      </c>
      <c r="D82" s="42"/>
      <c r="E82" s="42"/>
      <c r="F82" s="29" t="str">
        <f>F14</f>
        <v>Kounicova 50, Brno</v>
      </c>
      <c r="G82" s="42"/>
      <c r="H82" s="42"/>
      <c r="I82" s="34" t="s">
        <v>24</v>
      </c>
      <c r="J82" s="74" t="str">
        <f>IF(J14="","",J14)</f>
        <v>20. 3. 2023</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26</v>
      </c>
      <c r="D84" s="42"/>
      <c r="E84" s="42"/>
      <c r="F84" s="29" t="str">
        <f>E17</f>
        <v>Intar a.s.</v>
      </c>
      <c r="G84" s="42"/>
      <c r="H84" s="42"/>
      <c r="I84" s="34" t="s">
        <v>32</v>
      </c>
      <c r="J84" s="38" t="str">
        <f>E23</f>
        <v>Intar a.s.</v>
      </c>
      <c r="K84" s="42"/>
      <c r="L84" s="147"/>
      <c r="S84" s="40"/>
      <c r="T84" s="40"/>
      <c r="U84" s="40"/>
      <c r="V84" s="40"/>
      <c r="W84" s="40"/>
      <c r="X84" s="40"/>
      <c r="Y84" s="40"/>
      <c r="Z84" s="40"/>
      <c r="AA84" s="40"/>
      <c r="AB84" s="40"/>
      <c r="AC84" s="40"/>
      <c r="AD84" s="40"/>
      <c r="AE84" s="40"/>
    </row>
    <row r="85" s="2" customFormat="1" ht="15.15" customHeight="1">
      <c r="A85" s="40"/>
      <c r="B85" s="41"/>
      <c r="C85" s="34" t="s">
        <v>30</v>
      </c>
      <c r="D85" s="42"/>
      <c r="E85" s="42"/>
      <c r="F85" s="29" t="str">
        <f>IF(E20="","",E20)</f>
        <v>Vyplň údaj</v>
      </c>
      <c r="G85" s="42"/>
      <c r="H85" s="42"/>
      <c r="I85" s="34" t="s">
        <v>34</v>
      </c>
      <c r="J85" s="38" t="str">
        <f>E26</f>
        <v>Toman Martin</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281</v>
      </c>
      <c r="D87" s="191" t="s">
        <v>57</v>
      </c>
      <c r="E87" s="191" t="s">
        <v>53</v>
      </c>
      <c r="F87" s="191" t="s">
        <v>54</v>
      </c>
      <c r="G87" s="191" t="s">
        <v>282</v>
      </c>
      <c r="H87" s="191" t="s">
        <v>283</v>
      </c>
      <c r="I87" s="191" t="s">
        <v>284</v>
      </c>
      <c r="J87" s="191" t="s">
        <v>271</v>
      </c>
      <c r="K87" s="192" t="s">
        <v>285</v>
      </c>
      <c r="L87" s="193"/>
      <c r="M87" s="94" t="s">
        <v>21</v>
      </c>
      <c r="N87" s="95" t="s">
        <v>42</v>
      </c>
      <c r="O87" s="95" t="s">
        <v>286</v>
      </c>
      <c r="P87" s="95" t="s">
        <v>287</v>
      </c>
      <c r="Q87" s="95" t="s">
        <v>288</v>
      </c>
      <c r="R87" s="95" t="s">
        <v>289</v>
      </c>
      <c r="S87" s="95" t="s">
        <v>290</v>
      </c>
      <c r="T87" s="96" t="s">
        <v>291</v>
      </c>
      <c r="U87" s="188"/>
      <c r="V87" s="188"/>
      <c r="W87" s="188"/>
      <c r="X87" s="188"/>
      <c r="Y87" s="188"/>
      <c r="Z87" s="188"/>
      <c r="AA87" s="188"/>
      <c r="AB87" s="188"/>
      <c r="AC87" s="188"/>
      <c r="AD87" s="188"/>
      <c r="AE87" s="188"/>
    </row>
    <row r="88" s="2" customFormat="1" ht="22.8" customHeight="1">
      <c r="A88" s="40"/>
      <c r="B88" s="41"/>
      <c r="C88" s="101" t="s">
        <v>292</v>
      </c>
      <c r="D88" s="42"/>
      <c r="E88" s="42"/>
      <c r="F88" s="42"/>
      <c r="G88" s="42"/>
      <c r="H88" s="42"/>
      <c r="I88" s="42"/>
      <c r="J88" s="194">
        <f>BK88</f>
        <v>0</v>
      </c>
      <c r="K88" s="42"/>
      <c r="L88" s="46"/>
      <c r="M88" s="97"/>
      <c r="N88" s="195"/>
      <c r="O88" s="98"/>
      <c r="P88" s="196">
        <f>P89+P111+P114</f>
        <v>0</v>
      </c>
      <c r="Q88" s="98"/>
      <c r="R88" s="196">
        <f>R89+R111+R114</f>
        <v>0</v>
      </c>
      <c r="S88" s="98"/>
      <c r="T88" s="197">
        <f>T89+T111+T114</f>
        <v>0</v>
      </c>
      <c r="U88" s="40"/>
      <c r="V88" s="40"/>
      <c r="W88" s="40"/>
      <c r="X88" s="40"/>
      <c r="Y88" s="40"/>
      <c r="Z88" s="40"/>
      <c r="AA88" s="40"/>
      <c r="AB88" s="40"/>
      <c r="AC88" s="40"/>
      <c r="AD88" s="40"/>
      <c r="AE88" s="40"/>
      <c r="AT88" s="19" t="s">
        <v>71</v>
      </c>
      <c r="AU88" s="19" t="s">
        <v>272</v>
      </c>
      <c r="BK88" s="198">
        <f>BK89+BK111+BK114</f>
        <v>0</v>
      </c>
    </row>
    <row r="89" s="12" customFormat="1" ht="25.92" customHeight="1">
      <c r="A89" s="12"/>
      <c r="B89" s="199"/>
      <c r="C89" s="200"/>
      <c r="D89" s="201" t="s">
        <v>71</v>
      </c>
      <c r="E89" s="202" t="s">
        <v>3519</v>
      </c>
      <c r="F89" s="202" t="s">
        <v>3772</v>
      </c>
      <c r="G89" s="200"/>
      <c r="H89" s="200"/>
      <c r="I89" s="203"/>
      <c r="J89" s="204">
        <f>BK89</f>
        <v>0</v>
      </c>
      <c r="K89" s="200"/>
      <c r="L89" s="205"/>
      <c r="M89" s="206"/>
      <c r="N89" s="207"/>
      <c r="O89" s="207"/>
      <c r="P89" s="208">
        <f>SUM(P90:P110)</f>
        <v>0</v>
      </c>
      <c r="Q89" s="207"/>
      <c r="R89" s="208">
        <f>SUM(R90:R110)</f>
        <v>0</v>
      </c>
      <c r="S89" s="207"/>
      <c r="T89" s="209">
        <f>SUM(T90:T110)</f>
        <v>0</v>
      </c>
      <c r="U89" s="12"/>
      <c r="V89" s="12"/>
      <c r="W89" s="12"/>
      <c r="X89" s="12"/>
      <c r="Y89" s="12"/>
      <c r="Z89" s="12"/>
      <c r="AA89" s="12"/>
      <c r="AB89" s="12"/>
      <c r="AC89" s="12"/>
      <c r="AD89" s="12"/>
      <c r="AE89" s="12"/>
      <c r="AR89" s="210" t="s">
        <v>79</v>
      </c>
      <c r="AT89" s="211" t="s">
        <v>71</v>
      </c>
      <c r="AU89" s="211" t="s">
        <v>72</v>
      </c>
      <c r="AY89" s="210" t="s">
        <v>295</v>
      </c>
      <c r="BK89" s="212">
        <f>SUM(BK90:BK110)</f>
        <v>0</v>
      </c>
    </row>
    <row r="90" s="2" customFormat="1" ht="16.5" customHeight="1">
      <c r="A90" s="40"/>
      <c r="B90" s="41"/>
      <c r="C90" s="215" t="s">
        <v>79</v>
      </c>
      <c r="D90" s="215" t="s">
        <v>298</v>
      </c>
      <c r="E90" s="216" t="s">
        <v>3839</v>
      </c>
      <c r="F90" s="217" t="s">
        <v>3840</v>
      </c>
      <c r="G90" s="218" t="s">
        <v>3526</v>
      </c>
      <c r="H90" s="219">
        <v>2</v>
      </c>
      <c r="I90" s="220"/>
      <c r="J90" s="221">
        <f>ROUND(I90*H90,2)</f>
        <v>0</v>
      </c>
      <c r="K90" s="217" t="s">
        <v>523</v>
      </c>
      <c r="L90" s="46"/>
      <c r="M90" s="222" t="s">
        <v>21</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303</v>
      </c>
      <c r="AT90" s="226" t="s">
        <v>298</v>
      </c>
      <c r="AU90" s="226" t="s">
        <v>79</v>
      </c>
      <c r="AY90" s="19" t="s">
        <v>295</v>
      </c>
      <c r="BE90" s="227">
        <f>IF(N90="základní",J90,0)</f>
        <v>0</v>
      </c>
      <c r="BF90" s="227">
        <f>IF(N90="snížená",J90,0)</f>
        <v>0</v>
      </c>
      <c r="BG90" s="227">
        <f>IF(N90="zákl. přenesená",J90,0)</f>
        <v>0</v>
      </c>
      <c r="BH90" s="227">
        <f>IF(N90="sníž. přenesená",J90,0)</f>
        <v>0</v>
      </c>
      <c r="BI90" s="227">
        <f>IF(N90="nulová",J90,0)</f>
        <v>0</v>
      </c>
      <c r="BJ90" s="19" t="s">
        <v>79</v>
      </c>
      <c r="BK90" s="227">
        <f>ROUND(I90*H90,2)</f>
        <v>0</v>
      </c>
      <c r="BL90" s="19" t="s">
        <v>303</v>
      </c>
      <c r="BM90" s="226" t="s">
        <v>81</v>
      </c>
    </row>
    <row r="91" s="2" customFormat="1" ht="16.5" customHeight="1">
      <c r="A91" s="40"/>
      <c r="B91" s="41"/>
      <c r="C91" s="215" t="s">
        <v>81</v>
      </c>
      <c r="D91" s="215" t="s">
        <v>298</v>
      </c>
      <c r="E91" s="216" t="s">
        <v>3841</v>
      </c>
      <c r="F91" s="217" t="s">
        <v>3842</v>
      </c>
      <c r="G91" s="218" t="s">
        <v>3526</v>
      </c>
      <c r="H91" s="219">
        <v>1</v>
      </c>
      <c r="I91" s="220"/>
      <c r="J91" s="221">
        <f>ROUND(I91*H91,2)</f>
        <v>0</v>
      </c>
      <c r="K91" s="217" t="s">
        <v>523</v>
      </c>
      <c r="L91" s="46"/>
      <c r="M91" s="222" t="s">
        <v>21</v>
      </c>
      <c r="N91" s="223" t="s">
        <v>43</v>
      </c>
      <c r="O91" s="86"/>
      <c r="P91" s="224">
        <f>O91*H91</f>
        <v>0</v>
      </c>
      <c r="Q91" s="224">
        <v>0</v>
      </c>
      <c r="R91" s="224">
        <f>Q91*H91</f>
        <v>0</v>
      </c>
      <c r="S91" s="224">
        <v>0</v>
      </c>
      <c r="T91" s="225">
        <f>S91*H91</f>
        <v>0</v>
      </c>
      <c r="U91" s="40"/>
      <c r="V91" s="40"/>
      <c r="W91" s="40"/>
      <c r="X91" s="40"/>
      <c r="Y91" s="40"/>
      <c r="Z91" s="40"/>
      <c r="AA91" s="40"/>
      <c r="AB91" s="40"/>
      <c r="AC91" s="40"/>
      <c r="AD91" s="40"/>
      <c r="AE91" s="40"/>
      <c r="AR91" s="226" t="s">
        <v>303</v>
      </c>
      <c r="AT91" s="226" t="s">
        <v>298</v>
      </c>
      <c r="AU91" s="226" t="s">
        <v>79</v>
      </c>
      <c r="AY91" s="19" t="s">
        <v>295</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303</v>
      </c>
      <c r="BM91" s="226" t="s">
        <v>303</v>
      </c>
    </row>
    <row r="92" s="2" customFormat="1" ht="16.5" customHeight="1">
      <c r="A92" s="40"/>
      <c r="B92" s="41"/>
      <c r="C92" s="215" t="s">
        <v>92</v>
      </c>
      <c r="D92" s="215" t="s">
        <v>298</v>
      </c>
      <c r="E92" s="216" t="s">
        <v>3843</v>
      </c>
      <c r="F92" s="217" t="s">
        <v>3844</v>
      </c>
      <c r="G92" s="218" t="s">
        <v>3526</v>
      </c>
      <c r="H92" s="219">
        <v>1</v>
      </c>
      <c r="I92" s="220"/>
      <c r="J92" s="221">
        <f>ROUND(I92*H92,2)</f>
        <v>0</v>
      </c>
      <c r="K92" s="217" t="s">
        <v>523</v>
      </c>
      <c r="L92" s="46"/>
      <c r="M92" s="222" t="s">
        <v>21</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303</v>
      </c>
      <c r="AT92" s="226" t="s">
        <v>298</v>
      </c>
      <c r="AU92" s="226" t="s">
        <v>79</v>
      </c>
      <c r="AY92" s="19" t="s">
        <v>295</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303</v>
      </c>
      <c r="BM92" s="226" t="s">
        <v>338</v>
      </c>
    </row>
    <row r="93" s="2" customFormat="1" ht="16.5" customHeight="1">
      <c r="A93" s="40"/>
      <c r="B93" s="41"/>
      <c r="C93" s="215" t="s">
        <v>303</v>
      </c>
      <c r="D93" s="215" t="s">
        <v>298</v>
      </c>
      <c r="E93" s="216" t="s">
        <v>3843</v>
      </c>
      <c r="F93" s="217" t="s">
        <v>3844</v>
      </c>
      <c r="G93" s="218" t="s">
        <v>3526</v>
      </c>
      <c r="H93" s="219">
        <v>1</v>
      </c>
      <c r="I93" s="220"/>
      <c r="J93" s="221">
        <f>ROUND(I93*H93,2)</f>
        <v>0</v>
      </c>
      <c r="K93" s="217" t="s">
        <v>523</v>
      </c>
      <c r="L93" s="46"/>
      <c r="M93" s="222" t="s">
        <v>21</v>
      </c>
      <c r="N93" s="223" t="s">
        <v>43</v>
      </c>
      <c r="O93" s="86"/>
      <c r="P93" s="224">
        <f>O93*H93</f>
        <v>0</v>
      </c>
      <c r="Q93" s="224">
        <v>0</v>
      </c>
      <c r="R93" s="224">
        <f>Q93*H93</f>
        <v>0</v>
      </c>
      <c r="S93" s="224">
        <v>0</v>
      </c>
      <c r="T93" s="225">
        <f>S93*H93</f>
        <v>0</v>
      </c>
      <c r="U93" s="40"/>
      <c r="V93" s="40"/>
      <c r="W93" s="40"/>
      <c r="X93" s="40"/>
      <c r="Y93" s="40"/>
      <c r="Z93" s="40"/>
      <c r="AA93" s="40"/>
      <c r="AB93" s="40"/>
      <c r="AC93" s="40"/>
      <c r="AD93" s="40"/>
      <c r="AE93" s="40"/>
      <c r="AR93" s="226" t="s">
        <v>303</v>
      </c>
      <c r="AT93" s="226" t="s">
        <v>298</v>
      </c>
      <c r="AU93" s="226" t="s">
        <v>79</v>
      </c>
      <c r="AY93" s="19" t="s">
        <v>295</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303</v>
      </c>
      <c r="BM93" s="226" t="s">
        <v>351</v>
      </c>
    </row>
    <row r="94" s="2" customFormat="1" ht="16.5" customHeight="1">
      <c r="A94" s="40"/>
      <c r="B94" s="41"/>
      <c r="C94" s="215" t="s">
        <v>332</v>
      </c>
      <c r="D94" s="215" t="s">
        <v>298</v>
      </c>
      <c r="E94" s="216" t="s">
        <v>3845</v>
      </c>
      <c r="F94" s="217" t="s">
        <v>3846</v>
      </c>
      <c r="G94" s="218" t="s">
        <v>3526</v>
      </c>
      <c r="H94" s="219">
        <v>2</v>
      </c>
      <c r="I94" s="220"/>
      <c r="J94" s="221">
        <f>ROUND(I94*H94,2)</f>
        <v>0</v>
      </c>
      <c r="K94" s="217" t="s">
        <v>523</v>
      </c>
      <c r="L94" s="46"/>
      <c r="M94" s="222" t="s">
        <v>21</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303</v>
      </c>
      <c r="AT94" s="226" t="s">
        <v>298</v>
      </c>
      <c r="AU94" s="226" t="s">
        <v>79</v>
      </c>
      <c r="AY94" s="19" t="s">
        <v>295</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303</v>
      </c>
      <c r="BM94" s="226" t="s">
        <v>361</v>
      </c>
    </row>
    <row r="95" s="2" customFormat="1" ht="16.5" customHeight="1">
      <c r="A95" s="40"/>
      <c r="B95" s="41"/>
      <c r="C95" s="215" t="s">
        <v>338</v>
      </c>
      <c r="D95" s="215" t="s">
        <v>298</v>
      </c>
      <c r="E95" s="216" t="s">
        <v>3845</v>
      </c>
      <c r="F95" s="217" t="s">
        <v>3846</v>
      </c>
      <c r="G95" s="218" t="s">
        <v>3526</v>
      </c>
      <c r="H95" s="219">
        <v>1</v>
      </c>
      <c r="I95" s="220"/>
      <c r="J95" s="221">
        <f>ROUND(I95*H95,2)</f>
        <v>0</v>
      </c>
      <c r="K95" s="217" t="s">
        <v>523</v>
      </c>
      <c r="L95" s="46"/>
      <c r="M95" s="222" t="s">
        <v>21</v>
      </c>
      <c r="N95" s="223"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303</v>
      </c>
      <c r="AT95" s="226" t="s">
        <v>298</v>
      </c>
      <c r="AU95" s="226" t="s">
        <v>79</v>
      </c>
      <c r="AY95" s="19" t="s">
        <v>295</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303</v>
      </c>
      <c r="BM95" s="226" t="s">
        <v>382</v>
      </c>
    </row>
    <row r="96" s="2" customFormat="1" ht="16.5" customHeight="1">
      <c r="A96" s="40"/>
      <c r="B96" s="41"/>
      <c r="C96" s="215" t="s">
        <v>345</v>
      </c>
      <c r="D96" s="215" t="s">
        <v>298</v>
      </c>
      <c r="E96" s="216" t="s">
        <v>3847</v>
      </c>
      <c r="F96" s="217" t="s">
        <v>3848</v>
      </c>
      <c r="G96" s="218" t="s">
        <v>3526</v>
      </c>
      <c r="H96" s="219">
        <v>4</v>
      </c>
      <c r="I96" s="220"/>
      <c r="J96" s="221">
        <f>ROUND(I96*H96,2)</f>
        <v>0</v>
      </c>
      <c r="K96" s="217" t="s">
        <v>523</v>
      </c>
      <c r="L96" s="46"/>
      <c r="M96" s="222" t="s">
        <v>21</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303</v>
      </c>
      <c r="AT96" s="226" t="s">
        <v>298</v>
      </c>
      <c r="AU96" s="226" t="s">
        <v>79</v>
      </c>
      <c r="AY96" s="19" t="s">
        <v>295</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303</v>
      </c>
      <c r="BM96" s="226" t="s">
        <v>481</v>
      </c>
    </row>
    <row r="97" s="2" customFormat="1" ht="16.5" customHeight="1">
      <c r="A97" s="40"/>
      <c r="B97" s="41"/>
      <c r="C97" s="215" t="s">
        <v>351</v>
      </c>
      <c r="D97" s="215" t="s">
        <v>298</v>
      </c>
      <c r="E97" s="216" t="s">
        <v>3849</v>
      </c>
      <c r="F97" s="217" t="s">
        <v>3850</v>
      </c>
      <c r="G97" s="218" t="s">
        <v>3526</v>
      </c>
      <c r="H97" s="219">
        <v>1</v>
      </c>
      <c r="I97" s="220"/>
      <c r="J97" s="221">
        <f>ROUND(I97*H97,2)</f>
        <v>0</v>
      </c>
      <c r="K97" s="217" t="s">
        <v>523</v>
      </c>
      <c r="L97" s="46"/>
      <c r="M97" s="222" t="s">
        <v>21</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303</v>
      </c>
      <c r="AT97" s="226" t="s">
        <v>298</v>
      </c>
      <c r="AU97" s="226" t="s">
        <v>79</v>
      </c>
      <c r="AY97" s="19" t="s">
        <v>295</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303</v>
      </c>
      <c r="BM97" s="226" t="s">
        <v>373</v>
      </c>
    </row>
    <row r="98" s="2" customFormat="1" ht="16.5" customHeight="1">
      <c r="A98" s="40"/>
      <c r="B98" s="41"/>
      <c r="C98" s="215" t="s">
        <v>296</v>
      </c>
      <c r="D98" s="215" t="s">
        <v>298</v>
      </c>
      <c r="E98" s="216" t="s">
        <v>3849</v>
      </c>
      <c r="F98" s="217" t="s">
        <v>3850</v>
      </c>
      <c r="G98" s="218" t="s">
        <v>3526</v>
      </c>
      <c r="H98" s="219">
        <v>3</v>
      </c>
      <c r="I98" s="220"/>
      <c r="J98" s="221">
        <f>ROUND(I98*H98,2)</f>
        <v>0</v>
      </c>
      <c r="K98" s="217" t="s">
        <v>523</v>
      </c>
      <c r="L98" s="46"/>
      <c r="M98" s="222" t="s">
        <v>21</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303</v>
      </c>
      <c r="AT98" s="226" t="s">
        <v>298</v>
      </c>
      <c r="AU98" s="226" t="s">
        <v>79</v>
      </c>
      <c r="AY98" s="19" t="s">
        <v>295</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303</v>
      </c>
      <c r="BM98" s="226" t="s">
        <v>500</v>
      </c>
    </row>
    <row r="99" s="2" customFormat="1" ht="16.5" customHeight="1">
      <c r="A99" s="40"/>
      <c r="B99" s="41"/>
      <c r="C99" s="215" t="s">
        <v>361</v>
      </c>
      <c r="D99" s="215" t="s">
        <v>298</v>
      </c>
      <c r="E99" s="216" t="s">
        <v>3851</v>
      </c>
      <c r="F99" s="217" t="s">
        <v>3852</v>
      </c>
      <c r="G99" s="218" t="s">
        <v>3526</v>
      </c>
      <c r="H99" s="219">
        <v>13</v>
      </c>
      <c r="I99" s="220"/>
      <c r="J99" s="221">
        <f>ROUND(I99*H99,2)</f>
        <v>0</v>
      </c>
      <c r="K99" s="217" t="s">
        <v>523</v>
      </c>
      <c r="L99" s="46"/>
      <c r="M99" s="222" t="s">
        <v>21</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303</v>
      </c>
      <c r="AT99" s="226" t="s">
        <v>298</v>
      </c>
      <c r="AU99" s="226" t="s">
        <v>79</v>
      </c>
      <c r="AY99" s="19" t="s">
        <v>295</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303</v>
      </c>
      <c r="BM99" s="226" t="s">
        <v>511</v>
      </c>
    </row>
    <row r="100" s="2" customFormat="1" ht="16.5" customHeight="1">
      <c r="A100" s="40"/>
      <c r="B100" s="41"/>
      <c r="C100" s="215" t="s">
        <v>370</v>
      </c>
      <c r="D100" s="215" t="s">
        <v>298</v>
      </c>
      <c r="E100" s="216" t="s">
        <v>3853</v>
      </c>
      <c r="F100" s="217" t="s">
        <v>3854</v>
      </c>
      <c r="G100" s="218" t="s">
        <v>3526</v>
      </c>
      <c r="H100" s="219">
        <v>1</v>
      </c>
      <c r="I100" s="220"/>
      <c r="J100" s="221">
        <f>ROUND(I100*H100,2)</f>
        <v>0</v>
      </c>
      <c r="K100" s="217" t="s">
        <v>523</v>
      </c>
      <c r="L100" s="46"/>
      <c r="M100" s="222" t="s">
        <v>21</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303</v>
      </c>
      <c r="AT100" s="226" t="s">
        <v>298</v>
      </c>
      <c r="AU100" s="226" t="s">
        <v>79</v>
      </c>
      <c r="AY100" s="19" t="s">
        <v>295</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303</v>
      </c>
      <c r="BM100" s="226" t="s">
        <v>520</v>
      </c>
    </row>
    <row r="101" s="2" customFormat="1" ht="24.15" customHeight="1">
      <c r="A101" s="40"/>
      <c r="B101" s="41"/>
      <c r="C101" s="215" t="s">
        <v>382</v>
      </c>
      <c r="D101" s="215" t="s">
        <v>298</v>
      </c>
      <c r="E101" s="216" t="s">
        <v>3855</v>
      </c>
      <c r="F101" s="217" t="s">
        <v>3856</v>
      </c>
      <c r="G101" s="218" t="s">
        <v>3526</v>
      </c>
      <c r="H101" s="219">
        <v>2</v>
      </c>
      <c r="I101" s="220"/>
      <c r="J101" s="221">
        <f>ROUND(I101*H101,2)</f>
        <v>0</v>
      </c>
      <c r="K101" s="217" t="s">
        <v>523</v>
      </c>
      <c r="L101" s="46"/>
      <c r="M101" s="222" t="s">
        <v>21</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303</v>
      </c>
      <c r="AT101" s="226" t="s">
        <v>298</v>
      </c>
      <c r="AU101" s="226" t="s">
        <v>79</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303</v>
      </c>
      <c r="BM101" s="226" t="s">
        <v>532</v>
      </c>
    </row>
    <row r="102" s="2" customFormat="1" ht="16.5" customHeight="1">
      <c r="A102" s="40"/>
      <c r="B102" s="41"/>
      <c r="C102" s="215" t="s">
        <v>393</v>
      </c>
      <c r="D102" s="215" t="s">
        <v>298</v>
      </c>
      <c r="E102" s="216" t="s">
        <v>3857</v>
      </c>
      <c r="F102" s="217" t="s">
        <v>3858</v>
      </c>
      <c r="G102" s="218" t="s">
        <v>3526</v>
      </c>
      <c r="H102" s="219">
        <v>1</v>
      </c>
      <c r="I102" s="220"/>
      <c r="J102" s="221">
        <f>ROUND(I102*H102,2)</f>
        <v>0</v>
      </c>
      <c r="K102" s="217" t="s">
        <v>523</v>
      </c>
      <c r="L102" s="46"/>
      <c r="M102" s="222" t="s">
        <v>21</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303</v>
      </c>
      <c r="AT102" s="226" t="s">
        <v>298</v>
      </c>
      <c r="AU102" s="226" t="s">
        <v>79</v>
      </c>
      <c r="AY102" s="19" t="s">
        <v>295</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303</v>
      </c>
      <c r="BM102" s="226" t="s">
        <v>545</v>
      </c>
    </row>
    <row r="103" s="2" customFormat="1" ht="16.5" customHeight="1">
      <c r="A103" s="40"/>
      <c r="B103" s="41"/>
      <c r="C103" s="215" t="s">
        <v>481</v>
      </c>
      <c r="D103" s="215" t="s">
        <v>298</v>
      </c>
      <c r="E103" s="216" t="s">
        <v>3859</v>
      </c>
      <c r="F103" s="217" t="s">
        <v>3860</v>
      </c>
      <c r="G103" s="218" t="s">
        <v>3526</v>
      </c>
      <c r="H103" s="219">
        <v>1</v>
      </c>
      <c r="I103" s="220"/>
      <c r="J103" s="221">
        <f>ROUND(I103*H103,2)</f>
        <v>0</v>
      </c>
      <c r="K103" s="217" t="s">
        <v>523</v>
      </c>
      <c r="L103" s="46"/>
      <c r="M103" s="222" t="s">
        <v>21</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303</v>
      </c>
      <c r="AT103" s="226" t="s">
        <v>298</v>
      </c>
      <c r="AU103" s="226" t="s">
        <v>79</v>
      </c>
      <c r="AY103" s="19" t="s">
        <v>295</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303</v>
      </c>
      <c r="BM103" s="226" t="s">
        <v>743</v>
      </c>
    </row>
    <row r="104" s="2" customFormat="1" ht="16.5" customHeight="1">
      <c r="A104" s="40"/>
      <c r="B104" s="41"/>
      <c r="C104" s="215" t="s">
        <v>8</v>
      </c>
      <c r="D104" s="215" t="s">
        <v>298</v>
      </c>
      <c r="E104" s="216" t="s">
        <v>3775</v>
      </c>
      <c r="F104" s="217" t="s">
        <v>3776</v>
      </c>
      <c r="G104" s="218" t="s">
        <v>3526</v>
      </c>
      <c r="H104" s="219">
        <v>8</v>
      </c>
      <c r="I104" s="220"/>
      <c r="J104" s="221">
        <f>ROUND(I104*H104,2)</f>
        <v>0</v>
      </c>
      <c r="K104" s="217" t="s">
        <v>523</v>
      </c>
      <c r="L104" s="46"/>
      <c r="M104" s="222" t="s">
        <v>21</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303</v>
      </c>
      <c r="AT104" s="226" t="s">
        <v>298</v>
      </c>
      <c r="AU104" s="226" t="s">
        <v>79</v>
      </c>
      <c r="AY104" s="19" t="s">
        <v>295</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303</v>
      </c>
      <c r="BM104" s="226" t="s">
        <v>1032</v>
      </c>
    </row>
    <row r="105" s="2" customFormat="1" ht="16.5" customHeight="1">
      <c r="A105" s="40"/>
      <c r="B105" s="41"/>
      <c r="C105" s="215" t="s">
        <v>373</v>
      </c>
      <c r="D105" s="215" t="s">
        <v>298</v>
      </c>
      <c r="E105" s="216" t="s">
        <v>3777</v>
      </c>
      <c r="F105" s="217" t="s">
        <v>3778</v>
      </c>
      <c r="G105" s="218" t="s">
        <v>3526</v>
      </c>
      <c r="H105" s="219">
        <v>2</v>
      </c>
      <c r="I105" s="220"/>
      <c r="J105" s="221">
        <f>ROUND(I105*H105,2)</f>
        <v>0</v>
      </c>
      <c r="K105" s="217" t="s">
        <v>523</v>
      </c>
      <c r="L105" s="46"/>
      <c r="M105" s="222" t="s">
        <v>21</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303</v>
      </c>
      <c r="AT105" s="226" t="s">
        <v>298</v>
      </c>
      <c r="AU105" s="226" t="s">
        <v>79</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303</v>
      </c>
      <c r="BM105" s="226" t="s">
        <v>997</v>
      </c>
    </row>
    <row r="106" s="2" customFormat="1" ht="16.5" customHeight="1">
      <c r="A106" s="40"/>
      <c r="B106" s="41"/>
      <c r="C106" s="215" t="s">
        <v>488</v>
      </c>
      <c r="D106" s="215" t="s">
        <v>298</v>
      </c>
      <c r="E106" s="216" t="s">
        <v>3861</v>
      </c>
      <c r="F106" s="217" t="s">
        <v>3862</v>
      </c>
      <c r="G106" s="218" t="s">
        <v>3526</v>
      </c>
      <c r="H106" s="219">
        <v>1</v>
      </c>
      <c r="I106" s="220"/>
      <c r="J106" s="221">
        <f>ROUND(I106*H106,2)</f>
        <v>0</v>
      </c>
      <c r="K106" s="217" t="s">
        <v>523</v>
      </c>
      <c r="L106" s="46"/>
      <c r="M106" s="222" t="s">
        <v>21</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303</v>
      </c>
      <c r="AT106" s="226" t="s">
        <v>298</v>
      </c>
      <c r="AU106" s="226" t="s">
        <v>79</v>
      </c>
      <c r="AY106" s="19" t="s">
        <v>295</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303</v>
      </c>
      <c r="BM106" s="226" t="s">
        <v>1054</v>
      </c>
    </row>
    <row r="107" s="2" customFormat="1" ht="16.5" customHeight="1">
      <c r="A107" s="40"/>
      <c r="B107" s="41"/>
      <c r="C107" s="215" t="s">
        <v>500</v>
      </c>
      <c r="D107" s="215" t="s">
        <v>298</v>
      </c>
      <c r="E107" s="216" t="s">
        <v>3863</v>
      </c>
      <c r="F107" s="217" t="s">
        <v>3864</v>
      </c>
      <c r="G107" s="218" t="s">
        <v>3526</v>
      </c>
      <c r="H107" s="219">
        <v>1</v>
      </c>
      <c r="I107" s="220"/>
      <c r="J107" s="221">
        <f>ROUND(I107*H107,2)</f>
        <v>0</v>
      </c>
      <c r="K107" s="217" t="s">
        <v>523</v>
      </c>
      <c r="L107" s="46"/>
      <c r="M107" s="222" t="s">
        <v>21</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303</v>
      </c>
      <c r="AT107" s="226" t="s">
        <v>298</v>
      </c>
      <c r="AU107" s="226" t="s">
        <v>79</v>
      </c>
      <c r="AY107" s="19" t="s">
        <v>295</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303</v>
      </c>
      <c r="BM107" s="226" t="s">
        <v>1064</v>
      </c>
    </row>
    <row r="108" s="2" customFormat="1" ht="21.75" customHeight="1">
      <c r="A108" s="40"/>
      <c r="B108" s="41"/>
      <c r="C108" s="215" t="s">
        <v>506</v>
      </c>
      <c r="D108" s="215" t="s">
        <v>298</v>
      </c>
      <c r="E108" s="216" t="s">
        <v>3865</v>
      </c>
      <c r="F108" s="217" t="s">
        <v>3866</v>
      </c>
      <c r="G108" s="218" t="s">
        <v>3526</v>
      </c>
      <c r="H108" s="219">
        <v>1</v>
      </c>
      <c r="I108" s="220"/>
      <c r="J108" s="221">
        <f>ROUND(I108*H108,2)</f>
        <v>0</v>
      </c>
      <c r="K108" s="217" t="s">
        <v>523</v>
      </c>
      <c r="L108" s="46"/>
      <c r="M108" s="222" t="s">
        <v>21</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303</v>
      </c>
      <c r="AT108" s="226" t="s">
        <v>298</v>
      </c>
      <c r="AU108" s="226" t="s">
        <v>79</v>
      </c>
      <c r="AY108" s="19" t="s">
        <v>295</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303</v>
      </c>
      <c r="BM108" s="226" t="s">
        <v>1073</v>
      </c>
    </row>
    <row r="109" s="2" customFormat="1" ht="24.15" customHeight="1">
      <c r="A109" s="40"/>
      <c r="B109" s="41"/>
      <c r="C109" s="215" t="s">
        <v>511</v>
      </c>
      <c r="D109" s="215" t="s">
        <v>298</v>
      </c>
      <c r="E109" s="216" t="s">
        <v>3867</v>
      </c>
      <c r="F109" s="217" t="s">
        <v>3868</v>
      </c>
      <c r="G109" s="218" t="s">
        <v>3526</v>
      </c>
      <c r="H109" s="219">
        <v>2</v>
      </c>
      <c r="I109" s="220"/>
      <c r="J109" s="221">
        <f>ROUND(I109*H109,2)</f>
        <v>0</v>
      </c>
      <c r="K109" s="217" t="s">
        <v>523</v>
      </c>
      <c r="L109" s="46"/>
      <c r="M109" s="222" t="s">
        <v>21</v>
      </c>
      <c r="N109" s="223" t="s">
        <v>43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303</v>
      </c>
      <c r="AT109" s="226" t="s">
        <v>298</v>
      </c>
      <c r="AU109" s="226" t="s">
        <v>79</v>
      </c>
      <c r="AY109" s="19" t="s">
        <v>295</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303</v>
      </c>
      <c r="BM109" s="226" t="s">
        <v>1083</v>
      </c>
    </row>
    <row r="110" s="2" customFormat="1" ht="16.5" customHeight="1">
      <c r="A110" s="40"/>
      <c r="B110" s="41"/>
      <c r="C110" s="215" t="s">
        <v>7</v>
      </c>
      <c r="D110" s="215" t="s">
        <v>298</v>
      </c>
      <c r="E110" s="216" t="s">
        <v>3869</v>
      </c>
      <c r="F110" s="217" t="s">
        <v>3870</v>
      </c>
      <c r="G110" s="218" t="s">
        <v>3526</v>
      </c>
      <c r="H110" s="219">
        <v>1</v>
      </c>
      <c r="I110" s="220"/>
      <c r="J110" s="221">
        <f>ROUND(I110*H110,2)</f>
        <v>0</v>
      </c>
      <c r="K110" s="217" t="s">
        <v>523</v>
      </c>
      <c r="L110" s="46"/>
      <c r="M110" s="222" t="s">
        <v>21</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303</v>
      </c>
      <c r="AT110" s="226" t="s">
        <v>298</v>
      </c>
      <c r="AU110" s="226" t="s">
        <v>79</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303</v>
      </c>
      <c r="BM110" s="226" t="s">
        <v>1092</v>
      </c>
    </row>
    <row r="111" s="12" customFormat="1" ht="25.92" customHeight="1">
      <c r="A111" s="12"/>
      <c r="B111" s="199"/>
      <c r="C111" s="200"/>
      <c r="D111" s="201" t="s">
        <v>71</v>
      </c>
      <c r="E111" s="202" t="s">
        <v>3531</v>
      </c>
      <c r="F111" s="202" t="s">
        <v>3871</v>
      </c>
      <c r="G111" s="200"/>
      <c r="H111" s="200"/>
      <c r="I111" s="203"/>
      <c r="J111" s="204">
        <f>BK111</f>
        <v>0</v>
      </c>
      <c r="K111" s="200"/>
      <c r="L111" s="205"/>
      <c r="M111" s="206"/>
      <c r="N111" s="207"/>
      <c r="O111" s="207"/>
      <c r="P111" s="208">
        <f>SUM(P112:P113)</f>
        <v>0</v>
      </c>
      <c r="Q111" s="207"/>
      <c r="R111" s="208">
        <f>SUM(R112:R113)</f>
        <v>0</v>
      </c>
      <c r="S111" s="207"/>
      <c r="T111" s="209">
        <f>SUM(T112:T113)</f>
        <v>0</v>
      </c>
      <c r="U111" s="12"/>
      <c r="V111" s="12"/>
      <c r="W111" s="12"/>
      <c r="X111" s="12"/>
      <c r="Y111" s="12"/>
      <c r="Z111" s="12"/>
      <c r="AA111" s="12"/>
      <c r="AB111" s="12"/>
      <c r="AC111" s="12"/>
      <c r="AD111" s="12"/>
      <c r="AE111" s="12"/>
      <c r="AR111" s="210" t="s">
        <v>79</v>
      </c>
      <c r="AT111" s="211" t="s">
        <v>71</v>
      </c>
      <c r="AU111" s="211" t="s">
        <v>72</v>
      </c>
      <c r="AY111" s="210" t="s">
        <v>295</v>
      </c>
      <c r="BK111" s="212">
        <f>SUM(BK112:BK113)</f>
        <v>0</v>
      </c>
    </row>
    <row r="112" s="2" customFormat="1" ht="33" customHeight="1">
      <c r="A112" s="40"/>
      <c r="B112" s="41"/>
      <c r="C112" s="215" t="s">
        <v>520</v>
      </c>
      <c r="D112" s="215" t="s">
        <v>298</v>
      </c>
      <c r="E112" s="216" t="s">
        <v>3872</v>
      </c>
      <c r="F112" s="217" t="s">
        <v>3873</v>
      </c>
      <c r="G112" s="218" t="s">
        <v>3526</v>
      </c>
      <c r="H112" s="219">
        <v>1</v>
      </c>
      <c r="I112" s="220"/>
      <c r="J112" s="221">
        <f>ROUND(I112*H112,2)</f>
        <v>0</v>
      </c>
      <c r="K112" s="217" t="s">
        <v>523</v>
      </c>
      <c r="L112" s="46"/>
      <c r="M112" s="222" t="s">
        <v>21</v>
      </c>
      <c r="N112" s="223" t="s">
        <v>43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303</v>
      </c>
      <c r="AT112" s="226" t="s">
        <v>298</v>
      </c>
      <c r="AU112" s="226" t="s">
        <v>79</v>
      </c>
      <c r="AY112" s="19" t="s">
        <v>295</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303</v>
      </c>
      <c r="BM112" s="226" t="s">
        <v>1102</v>
      </c>
    </row>
    <row r="113" s="2" customFormat="1">
      <c r="A113" s="40"/>
      <c r="B113" s="41"/>
      <c r="C113" s="42"/>
      <c r="D113" s="235" t="s">
        <v>727</v>
      </c>
      <c r="E113" s="42"/>
      <c r="F113" s="281" t="s">
        <v>3874</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727</v>
      </c>
      <c r="AU113" s="19" t="s">
        <v>79</v>
      </c>
    </row>
    <row r="114" s="12" customFormat="1" ht="25.92" customHeight="1">
      <c r="A114" s="12"/>
      <c r="B114" s="199"/>
      <c r="C114" s="200"/>
      <c r="D114" s="201" t="s">
        <v>71</v>
      </c>
      <c r="E114" s="202" t="s">
        <v>3543</v>
      </c>
      <c r="F114" s="202" t="s">
        <v>3782</v>
      </c>
      <c r="G114" s="200"/>
      <c r="H114" s="200"/>
      <c r="I114" s="203"/>
      <c r="J114" s="204">
        <f>BK114</f>
        <v>0</v>
      </c>
      <c r="K114" s="200"/>
      <c r="L114" s="205"/>
      <c r="M114" s="206"/>
      <c r="N114" s="207"/>
      <c r="O114" s="207"/>
      <c r="P114" s="208">
        <f>SUM(P115:P126)</f>
        <v>0</v>
      </c>
      <c r="Q114" s="207"/>
      <c r="R114" s="208">
        <f>SUM(R115:R126)</f>
        <v>0</v>
      </c>
      <c r="S114" s="207"/>
      <c r="T114" s="209">
        <f>SUM(T115:T126)</f>
        <v>0</v>
      </c>
      <c r="U114" s="12"/>
      <c r="V114" s="12"/>
      <c r="W114" s="12"/>
      <c r="X114" s="12"/>
      <c r="Y114" s="12"/>
      <c r="Z114" s="12"/>
      <c r="AA114" s="12"/>
      <c r="AB114" s="12"/>
      <c r="AC114" s="12"/>
      <c r="AD114" s="12"/>
      <c r="AE114" s="12"/>
      <c r="AR114" s="210" t="s">
        <v>79</v>
      </c>
      <c r="AT114" s="211" t="s">
        <v>71</v>
      </c>
      <c r="AU114" s="211" t="s">
        <v>72</v>
      </c>
      <c r="AY114" s="210" t="s">
        <v>295</v>
      </c>
      <c r="BK114" s="212">
        <f>SUM(BK115:BK126)</f>
        <v>0</v>
      </c>
    </row>
    <row r="115" s="2" customFormat="1" ht="16.5" customHeight="1">
      <c r="A115" s="40"/>
      <c r="B115" s="41"/>
      <c r="C115" s="215" t="s">
        <v>525</v>
      </c>
      <c r="D115" s="215" t="s">
        <v>298</v>
      </c>
      <c r="E115" s="216" t="s">
        <v>3875</v>
      </c>
      <c r="F115" s="217" t="s">
        <v>3876</v>
      </c>
      <c r="G115" s="218" t="s">
        <v>3526</v>
      </c>
      <c r="H115" s="219">
        <v>2</v>
      </c>
      <c r="I115" s="220"/>
      <c r="J115" s="221">
        <f>ROUND(I115*H115,2)</f>
        <v>0</v>
      </c>
      <c r="K115" s="217" t="s">
        <v>523</v>
      </c>
      <c r="L115" s="46"/>
      <c r="M115" s="222" t="s">
        <v>21</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303</v>
      </c>
      <c r="AT115" s="226" t="s">
        <v>298</v>
      </c>
      <c r="AU115" s="226" t="s">
        <v>79</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303</v>
      </c>
      <c r="BM115" s="226" t="s">
        <v>1114</v>
      </c>
    </row>
    <row r="116" s="2" customFormat="1" ht="16.5" customHeight="1">
      <c r="A116" s="40"/>
      <c r="B116" s="41"/>
      <c r="C116" s="215" t="s">
        <v>532</v>
      </c>
      <c r="D116" s="215" t="s">
        <v>298</v>
      </c>
      <c r="E116" s="216" t="s">
        <v>3877</v>
      </c>
      <c r="F116" s="217" t="s">
        <v>3878</v>
      </c>
      <c r="G116" s="218" t="s">
        <v>3526</v>
      </c>
      <c r="H116" s="219">
        <v>28</v>
      </c>
      <c r="I116" s="220"/>
      <c r="J116" s="221">
        <f>ROUND(I116*H116,2)</f>
        <v>0</v>
      </c>
      <c r="K116" s="217" t="s">
        <v>523</v>
      </c>
      <c r="L116" s="46"/>
      <c r="M116" s="222" t="s">
        <v>21</v>
      </c>
      <c r="N116" s="223"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303</v>
      </c>
      <c r="AT116" s="226" t="s">
        <v>298</v>
      </c>
      <c r="AU116" s="226" t="s">
        <v>79</v>
      </c>
      <c r="AY116" s="19" t="s">
        <v>295</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303</v>
      </c>
      <c r="BM116" s="226" t="s">
        <v>1124</v>
      </c>
    </row>
    <row r="117" s="2" customFormat="1" ht="16.5" customHeight="1">
      <c r="A117" s="40"/>
      <c r="B117" s="41"/>
      <c r="C117" s="215" t="s">
        <v>538</v>
      </c>
      <c r="D117" s="215" t="s">
        <v>298</v>
      </c>
      <c r="E117" s="216" t="s">
        <v>3879</v>
      </c>
      <c r="F117" s="217" t="s">
        <v>3880</v>
      </c>
      <c r="G117" s="218" t="s">
        <v>3526</v>
      </c>
      <c r="H117" s="219">
        <v>1</v>
      </c>
      <c r="I117" s="220"/>
      <c r="J117" s="221">
        <f>ROUND(I117*H117,2)</f>
        <v>0</v>
      </c>
      <c r="K117" s="217" t="s">
        <v>523</v>
      </c>
      <c r="L117" s="46"/>
      <c r="M117" s="222" t="s">
        <v>21</v>
      </c>
      <c r="N117" s="223"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303</v>
      </c>
      <c r="AT117" s="226" t="s">
        <v>298</v>
      </c>
      <c r="AU117" s="226" t="s">
        <v>79</v>
      </c>
      <c r="AY117" s="19" t="s">
        <v>295</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303</v>
      </c>
      <c r="BM117" s="226" t="s">
        <v>863</v>
      </c>
    </row>
    <row r="118" s="2" customFormat="1" ht="16.5" customHeight="1">
      <c r="A118" s="40"/>
      <c r="B118" s="41"/>
      <c r="C118" s="215" t="s">
        <v>545</v>
      </c>
      <c r="D118" s="215" t="s">
        <v>298</v>
      </c>
      <c r="E118" s="216" t="s">
        <v>3881</v>
      </c>
      <c r="F118" s="217" t="s">
        <v>3882</v>
      </c>
      <c r="G118" s="218" t="s">
        <v>3526</v>
      </c>
      <c r="H118" s="219">
        <v>1</v>
      </c>
      <c r="I118" s="220"/>
      <c r="J118" s="221">
        <f>ROUND(I118*H118,2)</f>
        <v>0</v>
      </c>
      <c r="K118" s="217" t="s">
        <v>523</v>
      </c>
      <c r="L118" s="46"/>
      <c r="M118" s="222" t="s">
        <v>21</v>
      </c>
      <c r="N118" s="223"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303</v>
      </c>
      <c r="AT118" s="226" t="s">
        <v>298</v>
      </c>
      <c r="AU118" s="226" t="s">
        <v>79</v>
      </c>
      <c r="AY118" s="19" t="s">
        <v>295</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303</v>
      </c>
      <c r="BM118" s="226" t="s">
        <v>1144</v>
      </c>
    </row>
    <row r="119" s="2" customFormat="1" ht="16.5" customHeight="1">
      <c r="A119" s="40"/>
      <c r="B119" s="41"/>
      <c r="C119" s="215" t="s">
        <v>550</v>
      </c>
      <c r="D119" s="215" t="s">
        <v>298</v>
      </c>
      <c r="E119" s="216" t="s">
        <v>3883</v>
      </c>
      <c r="F119" s="217" t="s">
        <v>3884</v>
      </c>
      <c r="G119" s="218" t="s">
        <v>3526</v>
      </c>
      <c r="H119" s="219">
        <v>1</v>
      </c>
      <c r="I119" s="220"/>
      <c r="J119" s="221">
        <f>ROUND(I119*H119,2)</f>
        <v>0</v>
      </c>
      <c r="K119" s="217" t="s">
        <v>523</v>
      </c>
      <c r="L119" s="46"/>
      <c r="M119" s="222" t="s">
        <v>21</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303</v>
      </c>
      <c r="AT119" s="226" t="s">
        <v>298</v>
      </c>
      <c r="AU119" s="226" t="s">
        <v>79</v>
      </c>
      <c r="AY119" s="19" t="s">
        <v>295</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303</v>
      </c>
      <c r="BM119" s="226" t="s">
        <v>1154</v>
      </c>
    </row>
    <row r="120" s="2" customFormat="1" ht="16.5" customHeight="1">
      <c r="A120" s="40"/>
      <c r="B120" s="41"/>
      <c r="C120" s="215" t="s">
        <v>743</v>
      </c>
      <c r="D120" s="215" t="s">
        <v>298</v>
      </c>
      <c r="E120" s="216" t="s">
        <v>3885</v>
      </c>
      <c r="F120" s="217" t="s">
        <v>3886</v>
      </c>
      <c r="G120" s="218" t="s">
        <v>3494</v>
      </c>
      <c r="H120" s="219">
        <v>1</v>
      </c>
      <c r="I120" s="220"/>
      <c r="J120" s="221">
        <f>ROUND(I120*H120,2)</f>
        <v>0</v>
      </c>
      <c r="K120" s="217" t="s">
        <v>523</v>
      </c>
      <c r="L120" s="46"/>
      <c r="M120" s="222" t="s">
        <v>21</v>
      </c>
      <c r="N120" s="223" t="s">
        <v>43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303</v>
      </c>
      <c r="AT120" s="226" t="s">
        <v>298</v>
      </c>
      <c r="AU120" s="226" t="s">
        <v>79</v>
      </c>
      <c r="AY120" s="19" t="s">
        <v>295</v>
      </c>
      <c r="BE120" s="227">
        <f>IF(N120="základní",J120,0)</f>
        <v>0</v>
      </c>
      <c r="BF120" s="227">
        <f>IF(N120="snížená",J120,0)</f>
        <v>0</v>
      </c>
      <c r="BG120" s="227">
        <f>IF(N120="zákl. přenesená",J120,0)</f>
        <v>0</v>
      </c>
      <c r="BH120" s="227">
        <f>IF(N120="sníž. přenesená",J120,0)</f>
        <v>0</v>
      </c>
      <c r="BI120" s="227">
        <f>IF(N120="nulová",J120,0)</f>
        <v>0</v>
      </c>
      <c r="BJ120" s="19" t="s">
        <v>79</v>
      </c>
      <c r="BK120" s="227">
        <f>ROUND(I120*H120,2)</f>
        <v>0</v>
      </c>
      <c r="BL120" s="19" t="s">
        <v>303</v>
      </c>
      <c r="BM120" s="226" t="s">
        <v>1168</v>
      </c>
    </row>
    <row r="121" s="2" customFormat="1" ht="16.5" customHeight="1">
      <c r="A121" s="40"/>
      <c r="B121" s="41"/>
      <c r="C121" s="215" t="s">
        <v>1028</v>
      </c>
      <c r="D121" s="215" t="s">
        <v>298</v>
      </c>
      <c r="E121" s="216" t="s">
        <v>3887</v>
      </c>
      <c r="F121" s="217" t="s">
        <v>3888</v>
      </c>
      <c r="G121" s="218" t="s">
        <v>3526</v>
      </c>
      <c r="H121" s="219">
        <v>1</v>
      </c>
      <c r="I121" s="220"/>
      <c r="J121" s="221">
        <f>ROUND(I121*H121,2)</f>
        <v>0</v>
      </c>
      <c r="K121" s="217" t="s">
        <v>523</v>
      </c>
      <c r="L121" s="46"/>
      <c r="M121" s="222" t="s">
        <v>21</v>
      </c>
      <c r="N121" s="223"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303</v>
      </c>
      <c r="AT121" s="226" t="s">
        <v>298</v>
      </c>
      <c r="AU121" s="226" t="s">
        <v>79</v>
      </c>
      <c r="AY121" s="19" t="s">
        <v>295</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303</v>
      </c>
      <c r="BM121" s="226" t="s">
        <v>1178</v>
      </c>
    </row>
    <row r="122" s="2" customFormat="1" ht="24.15" customHeight="1">
      <c r="A122" s="40"/>
      <c r="B122" s="41"/>
      <c r="C122" s="215" t="s">
        <v>1032</v>
      </c>
      <c r="D122" s="215" t="s">
        <v>298</v>
      </c>
      <c r="E122" s="216" t="s">
        <v>3889</v>
      </c>
      <c r="F122" s="217" t="s">
        <v>3890</v>
      </c>
      <c r="G122" s="218" t="s">
        <v>3891</v>
      </c>
      <c r="H122" s="219">
        <v>1</v>
      </c>
      <c r="I122" s="220"/>
      <c r="J122" s="221">
        <f>ROUND(I122*H122,2)</f>
        <v>0</v>
      </c>
      <c r="K122" s="217" t="s">
        <v>523</v>
      </c>
      <c r="L122" s="46"/>
      <c r="M122" s="222" t="s">
        <v>21</v>
      </c>
      <c r="N122" s="223"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303</v>
      </c>
      <c r="AT122" s="226" t="s">
        <v>298</v>
      </c>
      <c r="AU122" s="226" t="s">
        <v>79</v>
      </c>
      <c r="AY122" s="19" t="s">
        <v>295</v>
      </c>
      <c r="BE122" s="227">
        <f>IF(N122="základní",J122,0)</f>
        <v>0</v>
      </c>
      <c r="BF122" s="227">
        <f>IF(N122="snížená",J122,0)</f>
        <v>0</v>
      </c>
      <c r="BG122" s="227">
        <f>IF(N122="zákl. přenesená",J122,0)</f>
        <v>0</v>
      </c>
      <c r="BH122" s="227">
        <f>IF(N122="sníž. přenesená",J122,0)</f>
        <v>0</v>
      </c>
      <c r="BI122" s="227">
        <f>IF(N122="nulová",J122,0)</f>
        <v>0</v>
      </c>
      <c r="BJ122" s="19" t="s">
        <v>79</v>
      </c>
      <c r="BK122" s="227">
        <f>ROUND(I122*H122,2)</f>
        <v>0</v>
      </c>
      <c r="BL122" s="19" t="s">
        <v>303</v>
      </c>
      <c r="BM122" s="226" t="s">
        <v>1429</v>
      </c>
    </row>
    <row r="123" s="2" customFormat="1" ht="16.5" customHeight="1">
      <c r="A123" s="40"/>
      <c r="B123" s="41"/>
      <c r="C123" s="215" t="s">
        <v>1037</v>
      </c>
      <c r="D123" s="215" t="s">
        <v>298</v>
      </c>
      <c r="E123" s="216" t="s">
        <v>3892</v>
      </c>
      <c r="F123" s="217" t="s">
        <v>3893</v>
      </c>
      <c r="G123" s="218" t="s">
        <v>3526</v>
      </c>
      <c r="H123" s="219">
        <v>1</v>
      </c>
      <c r="I123" s="220"/>
      <c r="J123" s="221">
        <f>ROUND(I123*H123,2)</f>
        <v>0</v>
      </c>
      <c r="K123" s="217" t="s">
        <v>523</v>
      </c>
      <c r="L123" s="46"/>
      <c r="M123" s="222" t="s">
        <v>21</v>
      </c>
      <c r="N123" s="223" t="s">
        <v>43</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303</v>
      </c>
      <c r="AT123" s="226" t="s">
        <v>298</v>
      </c>
      <c r="AU123" s="226" t="s">
        <v>79</v>
      </c>
      <c r="AY123" s="19" t="s">
        <v>295</v>
      </c>
      <c r="BE123" s="227">
        <f>IF(N123="základní",J123,0)</f>
        <v>0</v>
      </c>
      <c r="BF123" s="227">
        <f>IF(N123="snížená",J123,0)</f>
        <v>0</v>
      </c>
      <c r="BG123" s="227">
        <f>IF(N123="zákl. přenesená",J123,0)</f>
        <v>0</v>
      </c>
      <c r="BH123" s="227">
        <f>IF(N123="sníž. přenesená",J123,0)</f>
        <v>0</v>
      </c>
      <c r="BI123" s="227">
        <f>IF(N123="nulová",J123,0)</f>
        <v>0</v>
      </c>
      <c r="BJ123" s="19" t="s">
        <v>79</v>
      </c>
      <c r="BK123" s="227">
        <f>ROUND(I123*H123,2)</f>
        <v>0</v>
      </c>
      <c r="BL123" s="19" t="s">
        <v>303</v>
      </c>
      <c r="BM123" s="226" t="s">
        <v>1440</v>
      </c>
    </row>
    <row r="124" s="2" customFormat="1" ht="37.8" customHeight="1">
      <c r="A124" s="40"/>
      <c r="B124" s="41"/>
      <c r="C124" s="215" t="s">
        <v>997</v>
      </c>
      <c r="D124" s="215" t="s">
        <v>298</v>
      </c>
      <c r="E124" s="216" t="s">
        <v>3894</v>
      </c>
      <c r="F124" s="217" t="s">
        <v>3895</v>
      </c>
      <c r="G124" s="218" t="s">
        <v>3526</v>
      </c>
      <c r="H124" s="219">
        <v>1</v>
      </c>
      <c r="I124" s="220"/>
      <c r="J124" s="221">
        <f>ROUND(I124*H124,2)</f>
        <v>0</v>
      </c>
      <c r="K124" s="217" t="s">
        <v>523</v>
      </c>
      <c r="L124" s="46"/>
      <c r="M124" s="222" t="s">
        <v>21</v>
      </c>
      <c r="N124" s="223" t="s">
        <v>43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303</v>
      </c>
      <c r="AT124" s="226" t="s">
        <v>298</v>
      </c>
      <c r="AU124" s="226" t="s">
        <v>79</v>
      </c>
      <c r="AY124" s="19" t="s">
        <v>295</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303</v>
      </c>
      <c r="BM124" s="226" t="s">
        <v>1448</v>
      </c>
    </row>
    <row r="125" s="2" customFormat="1" ht="16.5" customHeight="1">
      <c r="A125" s="40"/>
      <c r="B125" s="41"/>
      <c r="C125" s="215" t="s">
        <v>1049</v>
      </c>
      <c r="D125" s="215" t="s">
        <v>298</v>
      </c>
      <c r="E125" s="216" t="s">
        <v>3896</v>
      </c>
      <c r="F125" s="217" t="s">
        <v>3897</v>
      </c>
      <c r="G125" s="218" t="s">
        <v>3526</v>
      </c>
      <c r="H125" s="219">
        <v>1</v>
      </c>
      <c r="I125" s="220"/>
      <c r="J125" s="221">
        <f>ROUND(I125*H125,2)</f>
        <v>0</v>
      </c>
      <c r="K125" s="217" t="s">
        <v>523</v>
      </c>
      <c r="L125" s="46"/>
      <c r="M125" s="222" t="s">
        <v>21</v>
      </c>
      <c r="N125" s="223"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303</v>
      </c>
      <c r="AT125" s="226" t="s">
        <v>298</v>
      </c>
      <c r="AU125" s="226" t="s">
        <v>79</v>
      </c>
      <c r="AY125" s="19" t="s">
        <v>295</v>
      </c>
      <c r="BE125" s="227">
        <f>IF(N125="základní",J125,0)</f>
        <v>0</v>
      </c>
      <c r="BF125" s="227">
        <f>IF(N125="snížená",J125,0)</f>
        <v>0</v>
      </c>
      <c r="BG125" s="227">
        <f>IF(N125="zákl. přenesená",J125,0)</f>
        <v>0</v>
      </c>
      <c r="BH125" s="227">
        <f>IF(N125="sníž. přenesená",J125,0)</f>
        <v>0</v>
      </c>
      <c r="BI125" s="227">
        <f>IF(N125="nulová",J125,0)</f>
        <v>0</v>
      </c>
      <c r="BJ125" s="19" t="s">
        <v>79</v>
      </c>
      <c r="BK125" s="227">
        <f>ROUND(I125*H125,2)</f>
        <v>0</v>
      </c>
      <c r="BL125" s="19" t="s">
        <v>303</v>
      </c>
      <c r="BM125" s="226" t="s">
        <v>1459</v>
      </c>
    </row>
    <row r="126" s="2" customFormat="1" ht="16.5" customHeight="1">
      <c r="A126" s="40"/>
      <c r="B126" s="41"/>
      <c r="C126" s="215" t="s">
        <v>1054</v>
      </c>
      <c r="D126" s="215" t="s">
        <v>298</v>
      </c>
      <c r="E126" s="216" t="s">
        <v>3898</v>
      </c>
      <c r="F126" s="217" t="s">
        <v>3899</v>
      </c>
      <c r="G126" s="218" t="s">
        <v>3526</v>
      </c>
      <c r="H126" s="219">
        <v>1</v>
      </c>
      <c r="I126" s="220"/>
      <c r="J126" s="221">
        <f>ROUND(I126*H126,2)</f>
        <v>0</v>
      </c>
      <c r="K126" s="217" t="s">
        <v>523</v>
      </c>
      <c r="L126" s="46"/>
      <c r="M126" s="298" t="s">
        <v>21</v>
      </c>
      <c r="N126" s="299" t="s">
        <v>43</v>
      </c>
      <c r="O126" s="284"/>
      <c r="P126" s="300">
        <f>O126*H126</f>
        <v>0</v>
      </c>
      <c r="Q126" s="300">
        <v>0</v>
      </c>
      <c r="R126" s="300">
        <f>Q126*H126</f>
        <v>0</v>
      </c>
      <c r="S126" s="300">
        <v>0</v>
      </c>
      <c r="T126" s="301">
        <f>S126*H126</f>
        <v>0</v>
      </c>
      <c r="U126" s="40"/>
      <c r="V126" s="40"/>
      <c r="W126" s="40"/>
      <c r="X126" s="40"/>
      <c r="Y126" s="40"/>
      <c r="Z126" s="40"/>
      <c r="AA126" s="40"/>
      <c r="AB126" s="40"/>
      <c r="AC126" s="40"/>
      <c r="AD126" s="40"/>
      <c r="AE126" s="40"/>
      <c r="AR126" s="226" t="s">
        <v>303</v>
      </c>
      <c r="AT126" s="226" t="s">
        <v>298</v>
      </c>
      <c r="AU126" s="226" t="s">
        <v>79</v>
      </c>
      <c r="AY126" s="19" t="s">
        <v>295</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303</v>
      </c>
      <c r="BM126" s="226" t="s">
        <v>1465</v>
      </c>
    </row>
    <row r="127" s="2" customFormat="1" ht="6.96" customHeight="1">
      <c r="A127" s="40"/>
      <c r="B127" s="61"/>
      <c r="C127" s="62"/>
      <c r="D127" s="62"/>
      <c r="E127" s="62"/>
      <c r="F127" s="62"/>
      <c r="G127" s="62"/>
      <c r="H127" s="62"/>
      <c r="I127" s="62"/>
      <c r="J127" s="62"/>
      <c r="K127" s="62"/>
      <c r="L127" s="46"/>
      <c r="M127" s="40"/>
      <c r="O127" s="40"/>
      <c r="P127" s="40"/>
      <c r="Q127" s="40"/>
      <c r="R127" s="40"/>
      <c r="S127" s="40"/>
      <c r="T127" s="40"/>
      <c r="U127" s="40"/>
      <c r="V127" s="40"/>
      <c r="W127" s="40"/>
      <c r="X127" s="40"/>
      <c r="Y127" s="40"/>
      <c r="Z127" s="40"/>
      <c r="AA127" s="40"/>
      <c r="AB127" s="40"/>
      <c r="AC127" s="40"/>
      <c r="AD127" s="40"/>
      <c r="AE127" s="40"/>
    </row>
  </sheetData>
  <sheetProtection sheet="1" autoFilter="0" formatColumns="0" formatRows="0" objects="1" scenarios="1" spinCount="100000" saltValue="8X4JTr//nfqaxTWNFFDjlhQJSu5CzzczcPVV7rYtUftfBnUKJlWO5RYUXWVbfS4/xbZpbfAVJJmH3RG8DY6g3Q==" hashValue="myj5OMCCtJZIQtSgBbadcOXmoDLV7iIQiYt9PpbX0aB1dK0Q93cevj7YvZX9V+i1rFwldnFXK9+tIZnZiorrFQ==" algorithmName="SHA-512" password="CC4B"/>
  <autoFilter ref="C87:K126"/>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199</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1" customFormat="1" ht="12" customHeight="1">
      <c r="B8" s="22"/>
      <c r="D8" s="145" t="s">
        <v>265</v>
      </c>
      <c r="L8" s="22"/>
    </row>
    <row r="9" s="2" customFormat="1" ht="16.5" customHeight="1">
      <c r="A9" s="40"/>
      <c r="B9" s="46"/>
      <c r="C9" s="40"/>
      <c r="D9" s="40"/>
      <c r="E9" s="146" t="s">
        <v>3502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3900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20. 3. 2023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21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28</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27</v>
      </c>
      <c r="J25" s="135" t="s">
        <v>21</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29</v>
      </c>
      <c r="J26" s="135" t="s">
        <v>21</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71.25" customHeight="1">
      <c r="A29" s="150"/>
      <c r="B29" s="151"/>
      <c r="C29" s="150"/>
      <c r="D29" s="150"/>
      <c r="E29" s="152" t="s">
        <v>37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ROUND((SUM(BE88:BE106)),  2)</f>
        <v>0</v>
      </c>
      <c r="G35" s="40"/>
      <c r="H35" s="40"/>
      <c r="I35" s="160">
        <v>0.20999999999999999</v>
      </c>
      <c r="J35" s="159">
        <f>ROUND(((SUM(BE88:BE106))*I35),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ROUND((SUM(BF88:BF106)),  2)</f>
        <v>0</v>
      </c>
      <c r="G36" s="40"/>
      <c r="H36" s="40"/>
      <c r="I36" s="160">
        <v>0.14999999999999999</v>
      </c>
      <c r="J36" s="159">
        <f>ROUND(((SUM(BF88:BF106))*I36),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ROUND((SUM(BG88:BG106)),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ROUND((SUM(BH88:BH106)),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ROUND((SUM(BI88:BI106)),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269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a modernizace VŠ kolejí Kounicova 50</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265</v>
      </c>
      <c r="D51" s="24"/>
      <c r="E51" s="24"/>
      <c r="F51" s="24"/>
      <c r="G51" s="24"/>
      <c r="H51" s="24"/>
      <c r="I51" s="24"/>
      <c r="J51" s="24"/>
      <c r="K51" s="24"/>
      <c r="L51" s="22"/>
    </row>
    <row r="52" s="2" customFormat="1" ht="16.5" customHeight="1">
      <c r="A52" s="40"/>
      <c r="B52" s="41"/>
      <c r="C52" s="42"/>
      <c r="D52" s="42"/>
      <c r="E52" s="172" t="s">
        <v>3502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SO-05.5 - Rozvaděč RS1-DALI</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50, Brno</v>
      </c>
      <c r="G56" s="42"/>
      <c r="H56" s="42"/>
      <c r="I56" s="34" t="s">
        <v>24</v>
      </c>
      <c r="J56" s="74" t="str">
        <f>IF(J14="","",J14)</f>
        <v>20. 3. 2023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Intar a.s.</v>
      </c>
      <c r="G58" s="42"/>
      <c r="H58" s="42"/>
      <c r="I58" s="34" t="s">
        <v>32</v>
      </c>
      <c r="J58" s="38" t="str">
        <f>E23</f>
        <v>Intar a.s.</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34</v>
      </c>
      <c r="J59" s="38" t="str">
        <f>E26</f>
        <v>Toman Martin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270</v>
      </c>
      <c r="D61" s="174"/>
      <c r="E61" s="174"/>
      <c r="F61" s="174"/>
      <c r="G61" s="174"/>
      <c r="H61" s="174"/>
      <c r="I61" s="174"/>
      <c r="J61" s="175" t="s">
        <v>271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272</v>
      </c>
    </row>
    <row r="64" s="9" customFormat="1" ht="24.96" customHeight="1">
      <c r="A64" s="9"/>
      <c r="B64" s="177"/>
      <c r="C64" s="178"/>
      <c r="D64" s="179" t="s">
        <v>3769</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3901</v>
      </c>
      <c r="E65" s="180"/>
      <c r="F65" s="180"/>
      <c r="G65" s="180"/>
      <c r="H65" s="180"/>
      <c r="I65" s="180"/>
      <c r="J65" s="181">
        <f>J93</f>
        <v>0</v>
      </c>
      <c r="K65" s="178"/>
      <c r="L65" s="182"/>
      <c r="S65" s="9"/>
      <c r="T65" s="9"/>
      <c r="U65" s="9"/>
      <c r="V65" s="9"/>
      <c r="W65" s="9"/>
      <c r="X65" s="9"/>
      <c r="Y65" s="9"/>
      <c r="Z65" s="9"/>
      <c r="AA65" s="9"/>
      <c r="AB65" s="9"/>
      <c r="AC65" s="9"/>
      <c r="AD65" s="9"/>
      <c r="AE65" s="9"/>
    </row>
    <row r="66" s="9" customFormat="1" ht="24.96" customHeight="1">
      <c r="A66" s="9"/>
      <c r="B66" s="177"/>
      <c r="C66" s="178"/>
      <c r="D66" s="179" t="s">
        <v>3771</v>
      </c>
      <c r="E66" s="180"/>
      <c r="F66" s="180"/>
      <c r="G66" s="180"/>
      <c r="H66" s="180"/>
      <c r="I66" s="180"/>
      <c r="J66" s="181">
        <f>J96</f>
        <v>0</v>
      </c>
      <c r="K66" s="178"/>
      <c r="L66" s="182"/>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280</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Rekonstrukce a modernizace VŠ kolejí Kounicova 50</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265</v>
      </c>
      <c r="D77" s="24"/>
      <c r="E77" s="24"/>
      <c r="F77" s="24"/>
      <c r="G77" s="24"/>
      <c r="H77" s="24"/>
      <c r="I77" s="24"/>
      <c r="J77" s="24"/>
      <c r="K77" s="24"/>
      <c r="L77" s="22"/>
    </row>
    <row r="78" s="2" customFormat="1" ht="16.5" customHeight="1">
      <c r="A78" s="40"/>
      <c r="B78" s="41"/>
      <c r="C78" s="42"/>
      <c r="D78" s="42"/>
      <c r="E78" s="172" t="s">
        <v>3502</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267</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SO-05.5 - Rozvaděč RS1-DALI</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22</v>
      </c>
      <c r="D82" s="42"/>
      <c r="E82" s="42"/>
      <c r="F82" s="29" t="str">
        <f>F14</f>
        <v>Kounicova 50, Brno</v>
      </c>
      <c r="G82" s="42"/>
      <c r="H82" s="42"/>
      <c r="I82" s="34" t="s">
        <v>24</v>
      </c>
      <c r="J82" s="74" t="str">
        <f>IF(J14="","",J14)</f>
        <v>20. 3. 2023</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26</v>
      </c>
      <c r="D84" s="42"/>
      <c r="E84" s="42"/>
      <c r="F84" s="29" t="str">
        <f>E17</f>
        <v>Intar a.s.</v>
      </c>
      <c r="G84" s="42"/>
      <c r="H84" s="42"/>
      <c r="I84" s="34" t="s">
        <v>32</v>
      </c>
      <c r="J84" s="38" t="str">
        <f>E23</f>
        <v>Intar a.s.</v>
      </c>
      <c r="K84" s="42"/>
      <c r="L84" s="147"/>
      <c r="S84" s="40"/>
      <c r="T84" s="40"/>
      <c r="U84" s="40"/>
      <c r="V84" s="40"/>
      <c r="W84" s="40"/>
      <c r="X84" s="40"/>
      <c r="Y84" s="40"/>
      <c r="Z84" s="40"/>
      <c r="AA84" s="40"/>
      <c r="AB84" s="40"/>
      <c r="AC84" s="40"/>
      <c r="AD84" s="40"/>
      <c r="AE84" s="40"/>
    </row>
    <row r="85" s="2" customFormat="1" ht="15.15" customHeight="1">
      <c r="A85" s="40"/>
      <c r="B85" s="41"/>
      <c r="C85" s="34" t="s">
        <v>30</v>
      </c>
      <c r="D85" s="42"/>
      <c r="E85" s="42"/>
      <c r="F85" s="29" t="str">
        <f>IF(E20="","",E20)</f>
        <v>Vyplň údaj</v>
      </c>
      <c r="G85" s="42"/>
      <c r="H85" s="42"/>
      <c r="I85" s="34" t="s">
        <v>34</v>
      </c>
      <c r="J85" s="38" t="str">
        <f>E26</f>
        <v>Toman Martin</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281</v>
      </c>
      <c r="D87" s="191" t="s">
        <v>57</v>
      </c>
      <c r="E87" s="191" t="s">
        <v>53</v>
      </c>
      <c r="F87" s="191" t="s">
        <v>54</v>
      </c>
      <c r="G87" s="191" t="s">
        <v>282</v>
      </c>
      <c r="H87" s="191" t="s">
        <v>283</v>
      </c>
      <c r="I87" s="191" t="s">
        <v>284</v>
      </c>
      <c r="J87" s="191" t="s">
        <v>271</v>
      </c>
      <c r="K87" s="192" t="s">
        <v>285</v>
      </c>
      <c r="L87" s="193"/>
      <c r="M87" s="94" t="s">
        <v>21</v>
      </c>
      <c r="N87" s="95" t="s">
        <v>42</v>
      </c>
      <c r="O87" s="95" t="s">
        <v>286</v>
      </c>
      <c r="P87" s="95" t="s">
        <v>287</v>
      </c>
      <c r="Q87" s="95" t="s">
        <v>288</v>
      </c>
      <c r="R87" s="95" t="s">
        <v>289</v>
      </c>
      <c r="S87" s="95" t="s">
        <v>290</v>
      </c>
      <c r="T87" s="96" t="s">
        <v>291</v>
      </c>
      <c r="U87" s="188"/>
      <c r="V87" s="188"/>
      <c r="W87" s="188"/>
      <c r="X87" s="188"/>
      <c r="Y87" s="188"/>
      <c r="Z87" s="188"/>
      <c r="AA87" s="188"/>
      <c r="AB87" s="188"/>
      <c r="AC87" s="188"/>
      <c r="AD87" s="188"/>
      <c r="AE87" s="188"/>
    </row>
    <row r="88" s="2" customFormat="1" ht="22.8" customHeight="1">
      <c r="A88" s="40"/>
      <c r="B88" s="41"/>
      <c r="C88" s="101" t="s">
        <v>292</v>
      </c>
      <c r="D88" s="42"/>
      <c r="E88" s="42"/>
      <c r="F88" s="42"/>
      <c r="G88" s="42"/>
      <c r="H88" s="42"/>
      <c r="I88" s="42"/>
      <c r="J88" s="194">
        <f>BK88</f>
        <v>0</v>
      </c>
      <c r="K88" s="42"/>
      <c r="L88" s="46"/>
      <c r="M88" s="97"/>
      <c r="N88" s="195"/>
      <c r="O88" s="98"/>
      <c r="P88" s="196">
        <f>P89+P93+P96</f>
        <v>0</v>
      </c>
      <c r="Q88" s="98"/>
      <c r="R88" s="196">
        <f>R89+R93+R96</f>
        <v>0</v>
      </c>
      <c r="S88" s="98"/>
      <c r="T88" s="197">
        <f>T89+T93+T96</f>
        <v>0</v>
      </c>
      <c r="U88" s="40"/>
      <c r="V88" s="40"/>
      <c r="W88" s="40"/>
      <c r="X88" s="40"/>
      <c r="Y88" s="40"/>
      <c r="Z88" s="40"/>
      <c r="AA88" s="40"/>
      <c r="AB88" s="40"/>
      <c r="AC88" s="40"/>
      <c r="AD88" s="40"/>
      <c r="AE88" s="40"/>
      <c r="AT88" s="19" t="s">
        <v>71</v>
      </c>
      <c r="AU88" s="19" t="s">
        <v>272</v>
      </c>
      <c r="BK88" s="198">
        <f>BK89+BK93+BK96</f>
        <v>0</v>
      </c>
    </row>
    <row r="89" s="12" customFormat="1" ht="25.92" customHeight="1">
      <c r="A89" s="12"/>
      <c r="B89" s="199"/>
      <c r="C89" s="200"/>
      <c r="D89" s="201" t="s">
        <v>71</v>
      </c>
      <c r="E89" s="202" t="s">
        <v>3519</v>
      </c>
      <c r="F89" s="202" t="s">
        <v>3772</v>
      </c>
      <c r="G89" s="200"/>
      <c r="H89" s="200"/>
      <c r="I89" s="203"/>
      <c r="J89" s="204">
        <f>BK89</f>
        <v>0</v>
      </c>
      <c r="K89" s="200"/>
      <c r="L89" s="205"/>
      <c r="M89" s="206"/>
      <c r="N89" s="207"/>
      <c r="O89" s="207"/>
      <c r="P89" s="208">
        <f>SUM(P90:P92)</f>
        <v>0</v>
      </c>
      <c r="Q89" s="207"/>
      <c r="R89" s="208">
        <f>SUM(R90:R92)</f>
        <v>0</v>
      </c>
      <c r="S89" s="207"/>
      <c r="T89" s="209">
        <f>SUM(T90:T92)</f>
        <v>0</v>
      </c>
      <c r="U89" s="12"/>
      <c r="V89" s="12"/>
      <c r="W89" s="12"/>
      <c r="X89" s="12"/>
      <c r="Y89" s="12"/>
      <c r="Z89" s="12"/>
      <c r="AA89" s="12"/>
      <c r="AB89" s="12"/>
      <c r="AC89" s="12"/>
      <c r="AD89" s="12"/>
      <c r="AE89" s="12"/>
      <c r="AR89" s="210" t="s">
        <v>79</v>
      </c>
      <c r="AT89" s="211" t="s">
        <v>71</v>
      </c>
      <c r="AU89" s="211" t="s">
        <v>72</v>
      </c>
      <c r="AY89" s="210" t="s">
        <v>295</v>
      </c>
      <c r="BK89" s="212">
        <f>SUM(BK90:BK92)</f>
        <v>0</v>
      </c>
    </row>
    <row r="90" s="2" customFormat="1" ht="16.5" customHeight="1">
      <c r="A90" s="40"/>
      <c r="B90" s="41"/>
      <c r="C90" s="215" t="s">
        <v>79</v>
      </c>
      <c r="D90" s="215" t="s">
        <v>298</v>
      </c>
      <c r="E90" s="216" t="s">
        <v>3902</v>
      </c>
      <c r="F90" s="217" t="s">
        <v>3903</v>
      </c>
      <c r="G90" s="218" t="s">
        <v>3526</v>
      </c>
      <c r="H90" s="219">
        <v>1</v>
      </c>
      <c r="I90" s="220"/>
      <c r="J90" s="221">
        <f>ROUND(I90*H90,2)</f>
        <v>0</v>
      </c>
      <c r="K90" s="217" t="s">
        <v>523</v>
      </c>
      <c r="L90" s="46"/>
      <c r="M90" s="222" t="s">
        <v>21</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303</v>
      </c>
      <c r="AT90" s="226" t="s">
        <v>298</v>
      </c>
      <c r="AU90" s="226" t="s">
        <v>79</v>
      </c>
      <c r="AY90" s="19" t="s">
        <v>295</v>
      </c>
      <c r="BE90" s="227">
        <f>IF(N90="základní",J90,0)</f>
        <v>0</v>
      </c>
      <c r="BF90" s="227">
        <f>IF(N90="snížená",J90,0)</f>
        <v>0</v>
      </c>
      <c r="BG90" s="227">
        <f>IF(N90="zákl. přenesená",J90,0)</f>
        <v>0</v>
      </c>
      <c r="BH90" s="227">
        <f>IF(N90="sníž. přenesená",J90,0)</f>
        <v>0</v>
      </c>
      <c r="BI90" s="227">
        <f>IF(N90="nulová",J90,0)</f>
        <v>0</v>
      </c>
      <c r="BJ90" s="19" t="s">
        <v>79</v>
      </c>
      <c r="BK90" s="227">
        <f>ROUND(I90*H90,2)</f>
        <v>0</v>
      </c>
      <c r="BL90" s="19" t="s">
        <v>303</v>
      </c>
      <c r="BM90" s="226" t="s">
        <v>81</v>
      </c>
    </row>
    <row r="91" s="2" customFormat="1" ht="16.5" customHeight="1">
      <c r="A91" s="40"/>
      <c r="B91" s="41"/>
      <c r="C91" s="215" t="s">
        <v>81</v>
      </c>
      <c r="D91" s="215" t="s">
        <v>298</v>
      </c>
      <c r="E91" s="216" t="s">
        <v>3904</v>
      </c>
      <c r="F91" s="217" t="s">
        <v>3905</v>
      </c>
      <c r="G91" s="218" t="s">
        <v>3526</v>
      </c>
      <c r="H91" s="219">
        <v>4</v>
      </c>
      <c r="I91" s="220"/>
      <c r="J91" s="221">
        <f>ROUND(I91*H91,2)</f>
        <v>0</v>
      </c>
      <c r="K91" s="217" t="s">
        <v>523</v>
      </c>
      <c r="L91" s="46"/>
      <c r="M91" s="222" t="s">
        <v>21</v>
      </c>
      <c r="N91" s="223" t="s">
        <v>43</v>
      </c>
      <c r="O91" s="86"/>
      <c r="P91" s="224">
        <f>O91*H91</f>
        <v>0</v>
      </c>
      <c r="Q91" s="224">
        <v>0</v>
      </c>
      <c r="R91" s="224">
        <f>Q91*H91</f>
        <v>0</v>
      </c>
      <c r="S91" s="224">
        <v>0</v>
      </c>
      <c r="T91" s="225">
        <f>S91*H91</f>
        <v>0</v>
      </c>
      <c r="U91" s="40"/>
      <c r="V91" s="40"/>
      <c r="W91" s="40"/>
      <c r="X91" s="40"/>
      <c r="Y91" s="40"/>
      <c r="Z91" s="40"/>
      <c r="AA91" s="40"/>
      <c r="AB91" s="40"/>
      <c r="AC91" s="40"/>
      <c r="AD91" s="40"/>
      <c r="AE91" s="40"/>
      <c r="AR91" s="226" t="s">
        <v>303</v>
      </c>
      <c r="AT91" s="226" t="s">
        <v>298</v>
      </c>
      <c r="AU91" s="226" t="s">
        <v>79</v>
      </c>
      <c r="AY91" s="19" t="s">
        <v>295</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303</v>
      </c>
      <c r="BM91" s="226" t="s">
        <v>303</v>
      </c>
    </row>
    <row r="92" s="2" customFormat="1" ht="16.5" customHeight="1">
      <c r="A92" s="40"/>
      <c r="B92" s="41"/>
      <c r="C92" s="215" t="s">
        <v>92</v>
      </c>
      <c r="D92" s="215" t="s">
        <v>298</v>
      </c>
      <c r="E92" s="216" t="s">
        <v>3773</v>
      </c>
      <c r="F92" s="217" t="s">
        <v>3774</v>
      </c>
      <c r="G92" s="218" t="s">
        <v>3526</v>
      </c>
      <c r="H92" s="219">
        <v>1</v>
      </c>
      <c r="I92" s="220"/>
      <c r="J92" s="221">
        <f>ROUND(I92*H92,2)</f>
        <v>0</v>
      </c>
      <c r="K92" s="217" t="s">
        <v>523</v>
      </c>
      <c r="L92" s="46"/>
      <c r="M92" s="222" t="s">
        <v>21</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303</v>
      </c>
      <c r="AT92" s="226" t="s">
        <v>298</v>
      </c>
      <c r="AU92" s="226" t="s">
        <v>79</v>
      </c>
      <c r="AY92" s="19" t="s">
        <v>295</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303</v>
      </c>
      <c r="BM92" s="226" t="s">
        <v>338</v>
      </c>
    </row>
    <row r="93" s="12" customFormat="1" ht="25.92" customHeight="1">
      <c r="A93" s="12"/>
      <c r="B93" s="199"/>
      <c r="C93" s="200"/>
      <c r="D93" s="201" t="s">
        <v>71</v>
      </c>
      <c r="E93" s="202" t="s">
        <v>3531</v>
      </c>
      <c r="F93" s="202" t="s">
        <v>3906</v>
      </c>
      <c r="G93" s="200"/>
      <c r="H93" s="200"/>
      <c r="I93" s="203"/>
      <c r="J93" s="204">
        <f>BK93</f>
        <v>0</v>
      </c>
      <c r="K93" s="200"/>
      <c r="L93" s="205"/>
      <c r="M93" s="206"/>
      <c r="N93" s="207"/>
      <c r="O93" s="207"/>
      <c r="P93" s="208">
        <f>SUM(P94:P95)</f>
        <v>0</v>
      </c>
      <c r="Q93" s="207"/>
      <c r="R93" s="208">
        <f>SUM(R94:R95)</f>
        <v>0</v>
      </c>
      <c r="S93" s="207"/>
      <c r="T93" s="209">
        <f>SUM(T94:T95)</f>
        <v>0</v>
      </c>
      <c r="U93" s="12"/>
      <c r="V93" s="12"/>
      <c r="W93" s="12"/>
      <c r="X93" s="12"/>
      <c r="Y93" s="12"/>
      <c r="Z93" s="12"/>
      <c r="AA93" s="12"/>
      <c r="AB93" s="12"/>
      <c r="AC93" s="12"/>
      <c r="AD93" s="12"/>
      <c r="AE93" s="12"/>
      <c r="AR93" s="210" t="s">
        <v>79</v>
      </c>
      <c r="AT93" s="211" t="s">
        <v>71</v>
      </c>
      <c r="AU93" s="211" t="s">
        <v>72</v>
      </c>
      <c r="AY93" s="210" t="s">
        <v>295</v>
      </c>
      <c r="BK93" s="212">
        <f>SUM(BK94:BK95)</f>
        <v>0</v>
      </c>
    </row>
    <row r="94" s="2" customFormat="1" ht="16.5" customHeight="1">
      <c r="A94" s="40"/>
      <c r="B94" s="41"/>
      <c r="C94" s="215" t="s">
        <v>303</v>
      </c>
      <c r="D94" s="215" t="s">
        <v>298</v>
      </c>
      <c r="E94" s="216" t="s">
        <v>3907</v>
      </c>
      <c r="F94" s="217" t="s">
        <v>3908</v>
      </c>
      <c r="G94" s="218" t="s">
        <v>3526</v>
      </c>
      <c r="H94" s="219">
        <v>1</v>
      </c>
      <c r="I94" s="220"/>
      <c r="J94" s="221">
        <f>ROUND(I94*H94,2)</f>
        <v>0</v>
      </c>
      <c r="K94" s="217" t="s">
        <v>523</v>
      </c>
      <c r="L94" s="46"/>
      <c r="M94" s="222" t="s">
        <v>21</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303</v>
      </c>
      <c r="AT94" s="226" t="s">
        <v>298</v>
      </c>
      <c r="AU94" s="226" t="s">
        <v>79</v>
      </c>
      <c r="AY94" s="19" t="s">
        <v>295</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303</v>
      </c>
      <c r="BM94" s="226" t="s">
        <v>351</v>
      </c>
    </row>
    <row r="95" s="2" customFormat="1">
      <c r="A95" s="40"/>
      <c r="B95" s="41"/>
      <c r="C95" s="42"/>
      <c r="D95" s="235" t="s">
        <v>727</v>
      </c>
      <c r="E95" s="42"/>
      <c r="F95" s="281" t="s">
        <v>3909</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727</v>
      </c>
      <c r="AU95" s="19" t="s">
        <v>79</v>
      </c>
    </row>
    <row r="96" s="12" customFormat="1" ht="25.92" customHeight="1">
      <c r="A96" s="12"/>
      <c r="B96" s="199"/>
      <c r="C96" s="200"/>
      <c r="D96" s="201" t="s">
        <v>71</v>
      </c>
      <c r="E96" s="202" t="s">
        <v>3543</v>
      </c>
      <c r="F96" s="202" t="s">
        <v>3782</v>
      </c>
      <c r="G96" s="200"/>
      <c r="H96" s="200"/>
      <c r="I96" s="203"/>
      <c r="J96" s="204">
        <f>BK96</f>
        <v>0</v>
      </c>
      <c r="K96" s="200"/>
      <c r="L96" s="205"/>
      <c r="M96" s="206"/>
      <c r="N96" s="207"/>
      <c r="O96" s="207"/>
      <c r="P96" s="208">
        <f>SUM(P97:P106)</f>
        <v>0</v>
      </c>
      <c r="Q96" s="207"/>
      <c r="R96" s="208">
        <f>SUM(R97:R106)</f>
        <v>0</v>
      </c>
      <c r="S96" s="207"/>
      <c r="T96" s="209">
        <f>SUM(T97:T106)</f>
        <v>0</v>
      </c>
      <c r="U96" s="12"/>
      <c r="V96" s="12"/>
      <c r="W96" s="12"/>
      <c r="X96" s="12"/>
      <c r="Y96" s="12"/>
      <c r="Z96" s="12"/>
      <c r="AA96" s="12"/>
      <c r="AB96" s="12"/>
      <c r="AC96" s="12"/>
      <c r="AD96" s="12"/>
      <c r="AE96" s="12"/>
      <c r="AR96" s="210" t="s">
        <v>79</v>
      </c>
      <c r="AT96" s="211" t="s">
        <v>71</v>
      </c>
      <c r="AU96" s="211" t="s">
        <v>72</v>
      </c>
      <c r="AY96" s="210" t="s">
        <v>295</v>
      </c>
      <c r="BK96" s="212">
        <f>SUM(BK97:BK106)</f>
        <v>0</v>
      </c>
    </row>
    <row r="97" s="2" customFormat="1" ht="16.5" customHeight="1">
      <c r="A97" s="40"/>
      <c r="B97" s="41"/>
      <c r="C97" s="215" t="s">
        <v>332</v>
      </c>
      <c r="D97" s="215" t="s">
        <v>298</v>
      </c>
      <c r="E97" s="216" t="s">
        <v>3875</v>
      </c>
      <c r="F97" s="217" t="s">
        <v>3876</v>
      </c>
      <c r="G97" s="218" t="s">
        <v>3526</v>
      </c>
      <c r="H97" s="219">
        <v>4</v>
      </c>
      <c r="I97" s="220"/>
      <c r="J97" s="221">
        <f>ROUND(I97*H97,2)</f>
        <v>0</v>
      </c>
      <c r="K97" s="217" t="s">
        <v>523</v>
      </c>
      <c r="L97" s="46"/>
      <c r="M97" s="222" t="s">
        <v>21</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303</v>
      </c>
      <c r="AT97" s="226" t="s">
        <v>298</v>
      </c>
      <c r="AU97" s="226" t="s">
        <v>79</v>
      </c>
      <c r="AY97" s="19" t="s">
        <v>295</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303</v>
      </c>
      <c r="BM97" s="226" t="s">
        <v>361</v>
      </c>
    </row>
    <row r="98" s="2" customFormat="1" ht="16.5" customHeight="1">
      <c r="A98" s="40"/>
      <c r="B98" s="41"/>
      <c r="C98" s="215" t="s">
        <v>338</v>
      </c>
      <c r="D98" s="215" t="s">
        <v>298</v>
      </c>
      <c r="E98" s="216" t="s">
        <v>3910</v>
      </c>
      <c r="F98" s="217" t="s">
        <v>3784</v>
      </c>
      <c r="G98" s="218" t="s">
        <v>3526</v>
      </c>
      <c r="H98" s="219">
        <v>1</v>
      </c>
      <c r="I98" s="220"/>
      <c r="J98" s="221">
        <f>ROUND(I98*H98,2)</f>
        <v>0</v>
      </c>
      <c r="K98" s="217" t="s">
        <v>523</v>
      </c>
      <c r="L98" s="46"/>
      <c r="M98" s="222" t="s">
        <v>21</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303</v>
      </c>
      <c r="AT98" s="226" t="s">
        <v>298</v>
      </c>
      <c r="AU98" s="226" t="s">
        <v>79</v>
      </c>
      <c r="AY98" s="19" t="s">
        <v>295</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303</v>
      </c>
      <c r="BM98" s="226" t="s">
        <v>382</v>
      </c>
    </row>
    <row r="99" s="2" customFormat="1" ht="16.5" customHeight="1">
      <c r="A99" s="40"/>
      <c r="B99" s="41"/>
      <c r="C99" s="215" t="s">
        <v>345</v>
      </c>
      <c r="D99" s="215" t="s">
        <v>298</v>
      </c>
      <c r="E99" s="216" t="s">
        <v>3911</v>
      </c>
      <c r="F99" s="217" t="s">
        <v>3882</v>
      </c>
      <c r="G99" s="218" t="s">
        <v>3526</v>
      </c>
      <c r="H99" s="219">
        <v>1</v>
      </c>
      <c r="I99" s="220"/>
      <c r="J99" s="221">
        <f>ROUND(I99*H99,2)</f>
        <v>0</v>
      </c>
      <c r="K99" s="217" t="s">
        <v>523</v>
      </c>
      <c r="L99" s="46"/>
      <c r="M99" s="222" t="s">
        <v>21</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303</v>
      </c>
      <c r="AT99" s="226" t="s">
        <v>298</v>
      </c>
      <c r="AU99" s="226" t="s">
        <v>79</v>
      </c>
      <c r="AY99" s="19" t="s">
        <v>295</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303</v>
      </c>
      <c r="BM99" s="226" t="s">
        <v>481</v>
      </c>
    </row>
    <row r="100" s="2" customFormat="1" ht="16.5" customHeight="1">
      <c r="A100" s="40"/>
      <c r="B100" s="41"/>
      <c r="C100" s="215" t="s">
        <v>351</v>
      </c>
      <c r="D100" s="215" t="s">
        <v>298</v>
      </c>
      <c r="E100" s="216" t="s">
        <v>3912</v>
      </c>
      <c r="F100" s="217" t="s">
        <v>3884</v>
      </c>
      <c r="G100" s="218" t="s">
        <v>3526</v>
      </c>
      <c r="H100" s="219">
        <v>1</v>
      </c>
      <c r="I100" s="220"/>
      <c r="J100" s="221">
        <f>ROUND(I100*H100,2)</f>
        <v>0</v>
      </c>
      <c r="K100" s="217" t="s">
        <v>523</v>
      </c>
      <c r="L100" s="46"/>
      <c r="M100" s="222" t="s">
        <v>21</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303</v>
      </c>
      <c r="AT100" s="226" t="s">
        <v>298</v>
      </c>
      <c r="AU100" s="226" t="s">
        <v>79</v>
      </c>
      <c r="AY100" s="19" t="s">
        <v>295</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303</v>
      </c>
      <c r="BM100" s="226" t="s">
        <v>373</v>
      </c>
    </row>
    <row r="101" s="2" customFormat="1" ht="16.5" customHeight="1">
      <c r="A101" s="40"/>
      <c r="B101" s="41"/>
      <c r="C101" s="215" t="s">
        <v>296</v>
      </c>
      <c r="D101" s="215" t="s">
        <v>298</v>
      </c>
      <c r="E101" s="216" t="s">
        <v>3887</v>
      </c>
      <c r="F101" s="217" t="s">
        <v>3888</v>
      </c>
      <c r="G101" s="218" t="s">
        <v>3526</v>
      </c>
      <c r="H101" s="219">
        <v>1</v>
      </c>
      <c r="I101" s="220"/>
      <c r="J101" s="221">
        <f>ROUND(I101*H101,2)</f>
        <v>0</v>
      </c>
      <c r="K101" s="217" t="s">
        <v>523</v>
      </c>
      <c r="L101" s="46"/>
      <c r="M101" s="222" t="s">
        <v>21</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303</v>
      </c>
      <c r="AT101" s="226" t="s">
        <v>298</v>
      </c>
      <c r="AU101" s="226" t="s">
        <v>79</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303</v>
      </c>
      <c r="BM101" s="226" t="s">
        <v>500</v>
      </c>
    </row>
    <row r="102" s="2" customFormat="1" ht="24.15" customHeight="1">
      <c r="A102" s="40"/>
      <c r="B102" s="41"/>
      <c r="C102" s="215" t="s">
        <v>361</v>
      </c>
      <c r="D102" s="215" t="s">
        <v>298</v>
      </c>
      <c r="E102" s="216" t="s">
        <v>3913</v>
      </c>
      <c r="F102" s="217" t="s">
        <v>3890</v>
      </c>
      <c r="G102" s="218" t="s">
        <v>3891</v>
      </c>
      <c r="H102" s="219">
        <v>1</v>
      </c>
      <c r="I102" s="220"/>
      <c r="J102" s="221">
        <f>ROUND(I102*H102,2)</f>
        <v>0</v>
      </c>
      <c r="K102" s="217" t="s">
        <v>523</v>
      </c>
      <c r="L102" s="46"/>
      <c r="M102" s="222" t="s">
        <v>21</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303</v>
      </c>
      <c r="AT102" s="226" t="s">
        <v>298</v>
      </c>
      <c r="AU102" s="226" t="s">
        <v>79</v>
      </c>
      <c r="AY102" s="19" t="s">
        <v>295</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303</v>
      </c>
      <c r="BM102" s="226" t="s">
        <v>511</v>
      </c>
    </row>
    <row r="103" s="2" customFormat="1" ht="16.5" customHeight="1">
      <c r="A103" s="40"/>
      <c r="B103" s="41"/>
      <c r="C103" s="215" t="s">
        <v>370</v>
      </c>
      <c r="D103" s="215" t="s">
        <v>298</v>
      </c>
      <c r="E103" s="216" t="s">
        <v>3892</v>
      </c>
      <c r="F103" s="217" t="s">
        <v>3893</v>
      </c>
      <c r="G103" s="218" t="s">
        <v>3526</v>
      </c>
      <c r="H103" s="219">
        <v>1</v>
      </c>
      <c r="I103" s="220"/>
      <c r="J103" s="221">
        <f>ROUND(I103*H103,2)</f>
        <v>0</v>
      </c>
      <c r="K103" s="217" t="s">
        <v>523</v>
      </c>
      <c r="L103" s="46"/>
      <c r="M103" s="222" t="s">
        <v>21</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303</v>
      </c>
      <c r="AT103" s="226" t="s">
        <v>298</v>
      </c>
      <c r="AU103" s="226" t="s">
        <v>79</v>
      </c>
      <c r="AY103" s="19" t="s">
        <v>295</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303</v>
      </c>
      <c r="BM103" s="226" t="s">
        <v>520</v>
      </c>
    </row>
    <row r="104" s="2" customFormat="1" ht="37.8" customHeight="1">
      <c r="A104" s="40"/>
      <c r="B104" s="41"/>
      <c r="C104" s="215" t="s">
        <v>382</v>
      </c>
      <c r="D104" s="215" t="s">
        <v>298</v>
      </c>
      <c r="E104" s="216" t="s">
        <v>3914</v>
      </c>
      <c r="F104" s="217" t="s">
        <v>3895</v>
      </c>
      <c r="G104" s="218" t="s">
        <v>3526</v>
      </c>
      <c r="H104" s="219">
        <v>1</v>
      </c>
      <c r="I104" s="220"/>
      <c r="J104" s="221">
        <f>ROUND(I104*H104,2)</f>
        <v>0</v>
      </c>
      <c r="K104" s="217" t="s">
        <v>523</v>
      </c>
      <c r="L104" s="46"/>
      <c r="M104" s="222" t="s">
        <v>21</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303</v>
      </c>
      <c r="AT104" s="226" t="s">
        <v>298</v>
      </c>
      <c r="AU104" s="226" t="s">
        <v>79</v>
      </c>
      <c r="AY104" s="19" t="s">
        <v>295</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303</v>
      </c>
      <c r="BM104" s="226" t="s">
        <v>532</v>
      </c>
    </row>
    <row r="105" s="2" customFormat="1" ht="16.5" customHeight="1">
      <c r="A105" s="40"/>
      <c r="B105" s="41"/>
      <c r="C105" s="215" t="s">
        <v>393</v>
      </c>
      <c r="D105" s="215" t="s">
        <v>298</v>
      </c>
      <c r="E105" s="216" t="s">
        <v>3915</v>
      </c>
      <c r="F105" s="217" t="s">
        <v>3897</v>
      </c>
      <c r="G105" s="218" t="s">
        <v>3526</v>
      </c>
      <c r="H105" s="219">
        <v>1</v>
      </c>
      <c r="I105" s="220"/>
      <c r="J105" s="221">
        <f>ROUND(I105*H105,2)</f>
        <v>0</v>
      </c>
      <c r="K105" s="217" t="s">
        <v>523</v>
      </c>
      <c r="L105" s="46"/>
      <c r="M105" s="222" t="s">
        <v>21</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303</v>
      </c>
      <c r="AT105" s="226" t="s">
        <v>298</v>
      </c>
      <c r="AU105" s="226" t="s">
        <v>79</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303</v>
      </c>
      <c r="BM105" s="226" t="s">
        <v>545</v>
      </c>
    </row>
    <row r="106" s="2" customFormat="1" ht="16.5" customHeight="1">
      <c r="A106" s="40"/>
      <c r="B106" s="41"/>
      <c r="C106" s="215" t="s">
        <v>481</v>
      </c>
      <c r="D106" s="215" t="s">
        <v>298</v>
      </c>
      <c r="E106" s="216" t="s">
        <v>3916</v>
      </c>
      <c r="F106" s="217" t="s">
        <v>3899</v>
      </c>
      <c r="G106" s="218" t="s">
        <v>3526</v>
      </c>
      <c r="H106" s="219">
        <v>1</v>
      </c>
      <c r="I106" s="220"/>
      <c r="J106" s="221">
        <f>ROUND(I106*H106,2)</f>
        <v>0</v>
      </c>
      <c r="K106" s="217" t="s">
        <v>523</v>
      </c>
      <c r="L106" s="46"/>
      <c r="M106" s="298" t="s">
        <v>21</v>
      </c>
      <c r="N106" s="299" t="s">
        <v>43</v>
      </c>
      <c r="O106" s="284"/>
      <c r="P106" s="300">
        <f>O106*H106</f>
        <v>0</v>
      </c>
      <c r="Q106" s="300">
        <v>0</v>
      </c>
      <c r="R106" s="300">
        <f>Q106*H106</f>
        <v>0</v>
      </c>
      <c r="S106" s="300">
        <v>0</v>
      </c>
      <c r="T106" s="301">
        <f>S106*H106</f>
        <v>0</v>
      </c>
      <c r="U106" s="40"/>
      <c r="V106" s="40"/>
      <c r="W106" s="40"/>
      <c r="X106" s="40"/>
      <c r="Y106" s="40"/>
      <c r="Z106" s="40"/>
      <c r="AA106" s="40"/>
      <c r="AB106" s="40"/>
      <c r="AC106" s="40"/>
      <c r="AD106" s="40"/>
      <c r="AE106" s="40"/>
      <c r="AR106" s="226" t="s">
        <v>303</v>
      </c>
      <c r="AT106" s="226" t="s">
        <v>298</v>
      </c>
      <c r="AU106" s="226" t="s">
        <v>79</v>
      </c>
      <c r="AY106" s="19" t="s">
        <v>295</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303</v>
      </c>
      <c r="BM106" s="226" t="s">
        <v>743</v>
      </c>
    </row>
    <row r="107" s="2" customFormat="1" ht="6.96" customHeight="1">
      <c r="A107" s="40"/>
      <c r="B107" s="61"/>
      <c r="C107" s="62"/>
      <c r="D107" s="62"/>
      <c r="E107" s="62"/>
      <c r="F107" s="62"/>
      <c r="G107" s="62"/>
      <c r="H107" s="62"/>
      <c r="I107" s="62"/>
      <c r="J107" s="62"/>
      <c r="K107" s="62"/>
      <c r="L107" s="46"/>
      <c r="M107" s="40"/>
      <c r="O107" s="40"/>
      <c r="P107" s="40"/>
      <c r="Q107" s="40"/>
      <c r="R107" s="40"/>
      <c r="S107" s="40"/>
      <c r="T107" s="40"/>
      <c r="U107" s="40"/>
      <c r="V107" s="40"/>
      <c r="W107" s="40"/>
      <c r="X107" s="40"/>
      <c r="Y107" s="40"/>
      <c r="Z107" s="40"/>
      <c r="AA107" s="40"/>
      <c r="AB107" s="40"/>
      <c r="AC107" s="40"/>
      <c r="AD107" s="40"/>
      <c r="AE107" s="40"/>
    </row>
  </sheetData>
  <sheetProtection sheet="1" autoFilter="0" formatColumns="0" formatRows="0" objects="1" scenarios="1" spinCount="100000" saltValue="Kr6NLPeUYnoVpPOCn0jVApaucTV47jUF/gePcQUtRrWZYzPk/YOgmm0+gjJLJPgzlslnfjWKpGNRItjJjZH9vA==" hashValue="2xneS70yZUM9MBEYpPwGLtVCFMggXmhDFXGsW/A8EWv/WNrRq6LSZT5VzK1i205EvKJNHESEYg5erZJe0hwtEg==" algorithmName="SHA-512" password="CC4B"/>
  <autoFilter ref="C87:K106"/>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202</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1" customFormat="1" ht="12" customHeight="1">
      <c r="B8" s="22"/>
      <c r="D8" s="145" t="s">
        <v>265</v>
      </c>
      <c r="L8" s="22"/>
    </row>
    <row r="9" s="2" customFormat="1" ht="16.5" customHeight="1">
      <c r="A9" s="40"/>
      <c r="B9" s="46"/>
      <c r="C9" s="40"/>
      <c r="D9" s="40"/>
      <c r="E9" s="146" t="s">
        <v>3502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3917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20. 3. 2023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21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28</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27</v>
      </c>
      <c r="J25" s="135" t="s">
        <v>21</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29</v>
      </c>
      <c r="J26" s="135" t="s">
        <v>21</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71.25" customHeight="1">
      <c r="A29" s="150"/>
      <c r="B29" s="151"/>
      <c r="C29" s="150"/>
      <c r="D29" s="150"/>
      <c r="E29" s="152" t="s">
        <v>37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ROUND((SUM(BE89:BE118)),  2)</f>
        <v>0</v>
      </c>
      <c r="G35" s="40"/>
      <c r="H35" s="40"/>
      <c r="I35" s="160">
        <v>0.20999999999999999</v>
      </c>
      <c r="J35" s="159">
        <f>ROUND(((SUM(BE89:BE118))*I35),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ROUND((SUM(BF89:BF118)),  2)</f>
        <v>0</v>
      </c>
      <c r="G36" s="40"/>
      <c r="H36" s="40"/>
      <c r="I36" s="160">
        <v>0.14999999999999999</v>
      </c>
      <c r="J36" s="159">
        <f>ROUND(((SUM(BF89:BF118))*I36),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ROUND((SUM(BG89:BG118)),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ROUND((SUM(BH89:BH118)),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ROUND((SUM(BI89:BI118)),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269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a modernizace VŠ kolejí Kounicova 50</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265</v>
      </c>
      <c r="D51" s="24"/>
      <c r="E51" s="24"/>
      <c r="F51" s="24"/>
      <c r="G51" s="24"/>
      <c r="H51" s="24"/>
      <c r="I51" s="24"/>
      <c r="J51" s="24"/>
      <c r="K51" s="24"/>
      <c r="L51" s="22"/>
    </row>
    <row r="52" s="2" customFormat="1" ht="16.5" customHeight="1">
      <c r="A52" s="40"/>
      <c r="B52" s="41"/>
      <c r="C52" s="42"/>
      <c r="D52" s="42"/>
      <c r="E52" s="172" t="s">
        <v>3502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SO-05.6 - Rozvaděč RS2-12</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50, Brno</v>
      </c>
      <c r="G56" s="42"/>
      <c r="H56" s="42"/>
      <c r="I56" s="34" t="s">
        <v>24</v>
      </c>
      <c r="J56" s="74" t="str">
        <f>IF(J14="","",J14)</f>
        <v>20. 3. 2023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Intar a.s.</v>
      </c>
      <c r="G58" s="42"/>
      <c r="H58" s="42"/>
      <c r="I58" s="34" t="s">
        <v>32</v>
      </c>
      <c r="J58" s="38" t="str">
        <f>E23</f>
        <v>Intar a.s.</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34</v>
      </c>
      <c r="J59" s="38" t="str">
        <f>E26</f>
        <v>Toman Martin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270</v>
      </c>
      <c r="D61" s="174"/>
      <c r="E61" s="174"/>
      <c r="F61" s="174"/>
      <c r="G61" s="174"/>
      <c r="H61" s="174"/>
      <c r="I61" s="174"/>
      <c r="J61" s="175" t="s">
        <v>271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272</v>
      </c>
    </row>
    <row r="64" s="9" customFormat="1" ht="24.96" customHeight="1">
      <c r="A64" s="9"/>
      <c r="B64" s="177"/>
      <c r="C64" s="178"/>
      <c r="D64" s="179" t="s">
        <v>3769</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3901</v>
      </c>
      <c r="E65" s="180"/>
      <c r="F65" s="180"/>
      <c r="G65" s="180"/>
      <c r="H65" s="180"/>
      <c r="I65" s="180"/>
      <c r="J65" s="181">
        <f>J100</f>
        <v>0</v>
      </c>
      <c r="K65" s="178"/>
      <c r="L65" s="182"/>
      <c r="S65" s="9"/>
      <c r="T65" s="9"/>
      <c r="U65" s="9"/>
      <c r="V65" s="9"/>
      <c r="W65" s="9"/>
      <c r="X65" s="9"/>
      <c r="Y65" s="9"/>
      <c r="Z65" s="9"/>
      <c r="AA65" s="9"/>
      <c r="AB65" s="9"/>
      <c r="AC65" s="9"/>
      <c r="AD65" s="9"/>
      <c r="AE65" s="9"/>
    </row>
    <row r="66" s="9" customFormat="1" ht="24.96" customHeight="1">
      <c r="A66" s="9"/>
      <c r="B66" s="177"/>
      <c r="C66" s="178"/>
      <c r="D66" s="179" t="s">
        <v>3771</v>
      </c>
      <c r="E66" s="180"/>
      <c r="F66" s="180"/>
      <c r="G66" s="180"/>
      <c r="H66" s="180"/>
      <c r="I66" s="180"/>
      <c r="J66" s="181">
        <f>J104</f>
        <v>0</v>
      </c>
      <c r="K66" s="178"/>
      <c r="L66" s="182"/>
      <c r="S66" s="9"/>
      <c r="T66" s="9"/>
      <c r="U66" s="9"/>
      <c r="V66" s="9"/>
      <c r="W66" s="9"/>
      <c r="X66" s="9"/>
      <c r="Y66" s="9"/>
      <c r="Z66" s="9"/>
      <c r="AA66" s="9"/>
      <c r="AB66" s="9"/>
      <c r="AC66" s="9"/>
      <c r="AD66" s="9"/>
      <c r="AE66" s="9"/>
    </row>
    <row r="67" s="9" customFormat="1" ht="24.96" customHeight="1">
      <c r="A67" s="9"/>
      <c r="B67" s="177"/>
      <c r="C67" s="178"/>
      <c r="D67" s="179" t="s">
        <v>3918</v>
      </c>
      <c r="E67" s="180"/>
      <c r="F67" s="180"/>
      <c r="G67" s="180"/>
      <c r="H67" s="180"/>
      <c r="I67" s="180"/>
      <c r="J67" s="181">
        <f>J117</f>
        <v>0</v>
      </c>
      <c r="K67" s="178"/>
      <c r="L67" s="18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280</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Rekonstrukce a modernizace VŠ kolejí Kounicova 50</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265</v>
      </c>
      <c r="D78" s="24"/>
      <c r="E78" s="24"/>
      <c r="F78" s="24"/>
      <c r="G78" s="24"/>
      <c r="H78" s="24"/>
      <c r="I78" s="24"/>
      <c r="J78" s="24"/>
      <c r="K78" s="24"/>
      <c r="L78" s="22"/>
    </row>
    <row r="79" s="2" customFormat="1" ht="16.5" customHeight="1">
      <c r="A79" s="40"/>
      <c r="B79" s="41"/>
      <c r="C79" s="42"/>
      <c r="D79" s="42"/>
      <c r="E79" s="172" t="s">
        <v>3502</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267</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SO-05.6 - Rozvaděč RS2-12</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F14</f>
        <v>Kounicova 50, Brno</v>
      </c>
      <c r="G83" s="42"/>
      <c r="H83" s="42"/>
      <c r="I83" s="34" t="s">
        <v>24</v>
      </c>
      <c r="J83" s="74" t="str">
        <f>IF(J14="","",J14)</f>
        <v>20. 3. 2023</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26</v>
      </c>
      <c r="D85" s="42"/>
      <c r="E85" s="42"/>
      <c r="F85" s="29" t="str">
        <f>E17</f>
        <v>Intar a.s.</v>
      </c>
      <c r="G85" s="42"/>
      <c r="H85" s="42"/>
      <c r="I85" s="34" t="s">
        <v>32</v>
      </c>
      <c r="J85" s="38" t="str">
        <f>E23</f>
        <v>Intar a.s.</v>
      </c>
      <c r="K85" s="42"/>
      <c r="L85" s="147"/>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34</v>
      </c>
      <c r="J86" s="38" t="str">
        <f>E26</f>
        <v>Toman Martin</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281</v>
      </c>
      <c r="D88" s="191" t="s">
        <v>57</v>
      </c>
      <c r="E88" s="191" t="s">
        <v>53</v>
      </c>
      <c r="F88" s="191" t="s">
        <v>54</v>
      </c>
      <c r="G88" s="191" t="s">
        <v>282</v>
      </c>
      <c r="H88" s="191" t="s">
        <v>283</v>
      </c>
      <c r="I88" s="191" t="s">
        <v>284</v>
      </c>
      <c r="J88" s="191" t="s">
        <v>271</v>
      </c>
      <c r="K88" s="192" t="s">
        <v>285</v>
      </c>
      <c r="L88" s="193"/>
      <c r="M88" s="94" t="s">
        <v>21</v>
      </c>
      <c r="N88" s="95" t="s">
        <v>42</v>
      </c>
      <c r="O88" s="95" t="s">
        <v>286</v>
      </c>
      <c r="P88" s="95" t="s">
        <v>287</v>
      </c>
      <c r="Q88" s="95" t="s">
        <v>288</v>
      </c>
      <c r="R88" s="95" t="s">
        <v>289</v>
      </c>
      <c r="S88" s="95" t="s">
        <v>290</v>
      </c>
      <c r="T88" s="96" t="s">
        <v>291</v>
      </c>
      <c r="U88" s="188"/>
      <c r="V88" s="188"/>
      <c r="W88" s="188"/>
      <c r="X88" s="188"/>
      <c r="Y88" s="188"/>
      <c r="Z88" s="188"/>
      <c r="AA88" s="188"/>
      <c r="AB88" s="188"/>
      <c r="AC88" s="188"/>
      <c r="AD88" s="188"/>
      <c r="AE88" s="188"/>
    </row>
    <row r="89" s="2" customFormat="1" ht="22.8" customHeight="1">
      <c r="A89" s="40"/>
      <c r="B89" s="41"/>
      <c r="C89" s="101" t="s">
        <v>292</v>
      </c>
      <c r="D89" s="42"/>
      <c r="E89" s="42"/>
      <c r="F89" s="42"/>
      <c r="G89" s="42"/>
      <c r="H89" s="42"/>
      <c r="I89" s="42"/>
      <c r="J89" s="194">
        <f>BK89</f>
        <v>0</v>
      </c>
      <c r="K89" s="42"/>
      <c r="L89" s="46"/>
      <c r="M89" s="97"/>
      <c r="N89" s="195"/>
      <c r="O89" s="98"/>
      <c r="P89" s="196">
        <f>P90+P100+P104+P117</f>
        <v>0</v>
      </c>
      <c r="Q89" s="98"/>
      <c r="R89" s="196">
        <f>R90+R100+R104+R117</f>
        <v>0</v>
      </c>
      <c r="S89" s="98"/>
      <c r="T89" s="197">
        <f>T90+T100+T104+T117</f>
        <v>0</v>
      </c>
      <c r="U89" s="40"/>
      <c r="V89" s="40"/>
      <c r="W89" s="40"/>
      <c r="X89" s="40"/>
      <c r="Y89" s="40"/>
      <c r="Z89" s="40"/>
      <c r="AA89" s="40"/>
      <c r="AB89" s="40"/>
      <c r="AC89" s="40"/>
      <c r="AD89" s="40"/>
      <c r="AE89" s="40"/>
      <c r="AT89" s="19" t="s">
        <v>71</v>
      </c>
      <c r="AU89" s="19" t="s">
        <v>272</v>
      </c>
      <c r="BK89" s="198">
        <f>BK90+BK100+BK104+BK117</f>
        <v>0</v>
      </c>
    </row>
    <row r="90" s="12" customFormat="1" ht="25.92" customHeight="1">
      <c r="A90" s="12"/>
      <c r="B90" s="199"/>
      <c r="C90" s="200"/>
      <c r="D90" s="201" t="s">
        <v>71</v>
      </c>
      <c r="E90" s="202" t="s">
        <v>3519</v>
      </c>
      <c r="F90" s="202" t="s">
        <v>3772</v>
      </c>
      <c r="G90" s="200"/>
      <c r="H90" s="200"/>
      <c r="I90" s="203"/>
      <c r="J90" s="204">
        <f>BK90</f>
        <v>0</v>
      </c>
      <c r="K90" s="200"/>
      <c r="L90" s="205"/>
      <c r="M90" s="206"/>
      <c r="N90" s="207"/>
      <c r="O90" s="207"/>
      <c r="P90" s="208">
        <f>SUM(P91:P99)</f>
        <v>0</v>
      </c>
      <c r="Q90" s="207"/>
      <c r="R90" s="208">
        <f>SUM(R91:R99)</f>
        <v>0</v>
      </c>
      <c r="S90" s="207"/>
      <c r="T90" s="209">
        <f>SUM(T91:T99)</f>
        <v>0</v>
      </c>
      <c r="U90" s="12"/>
      <c r="V90" s="12"/>
      <c r="W90" s="12"/>
      <c r="X90" s="12"/>
      <c r="Y90" s="12"/>
      <c r="Z90" s="12"/>
      <c r="AA90" s="12"/>
      <c r="AB90" s="12"/>
      <c r="AC90" s="12"/>
      <c r="AD90" s="12"/>
      <c r="AE90" s="12"/>
      <c r="AR90" s="210" t="s">
        <v>79</v>
      </c>
      <c r="AT90" s="211" t="s">
        <v>71</v>
      </c>
      <c r="AU90" s="211" t="s">
        <v>72</v>
      </c>
      <c r="AY90" s="210" t="s">
        <v>295</v>
      </c>
      <c r="BK90" s="212">
        <f>SUM(BK91:BK99)</f>
        <v>0</v>
      </c>
    </row>
    <row r="91" s="2" customFormat="1" ht="16.5" customHeight="1">
      <c r="A91" s="40"/>
      <c r="B91" s="41"/>
      <c r="C91" s="215" t="s">
        <v>79</v>
      </c>
      <c r="D91" s="215" t="s">
        <v>298</v>
      </c>
      <c r="E91" s="216" t="s">
        <v>3902</v>
      </c>
      <c r="F91" s="217" t="s">
        <v>3903</v>
      </c>
      <c r="G91" s="218" t="s">
        <v>3526</v>
      </c>
      <c r="H91" s="219">
        <v>1</v>
      </c>
      <c r="I91" s="220"/>
      <c r="J91" s="221">
        <f>ROUND(I91*H91,2)</f>
        <v>0</v>
      </c>
      <c r="K91" s="217" t="s">
        <v>523</v>
      </c>
      <c r="L91" s="46"/>
      <c r="M91" s="222" t="s">
        <v>21</v>
      </c>
      <c r="N91" s="223" t="s">
        <v>43</v>
      </c>
      <c r="O91" s="86"/>
      <c r="P91" s="224">
        <f>O91*H91</f>
        <v>0</v>
      </c>
      <c r="Q91" s="224">
        <v>0</v>
      </c>
      <c r="R91" s="224">
        <f>Q91*H91</f>
        <v>0</v>
      </c>
      <c r="S91" s="224">
        <v>0</v>
      </c>
      <c r="T91" s="225">
        <f>S91*H91</f>
        <v>0</v>
      </c>
      <c r="U91" s="40"/>
      <c r="V91" s="40"/>
      <c r="W91" s="40"/>
      <c r="X91" s="40"/>
      <c r="Y91" s="40"/>
      <c r="Z91" s="40"/>
      <c r="AA91" s="40"/>
      <c r="AB91" s="40"/>
      <c r="AC91" s="40"/>
      <c r="AD91" s="40"/>
      <c r="AE91" s="40"/>
      <c r="AR91" s="226" t="s">
        <v>303</v>
      </c>
      <c r="AT91" s="226" t="s">
        <v>298</v>
      </c>
      <c r="AU91" s="226" t="s">
        <v>79</v>
      </c>
      <c r="AY91" s="19" t="s">
        <v>295</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303</v>
      </c>
      <c r="BM91" s="226" t="s">
        <v>81</v>
      </c>
    </row>
    <row r="92" s="2" customFormat="1" ht="16.5" customHeight="1">
      <c r="A92" s="40"/>
      <c r="B92" s="41"/>
      <c r="C92" s="215" t="s">
        <v>81</v>
      </c>
      <c r="D92" s="215" t="s">
        <v>298</v>
      </c>
      <c r="E92" s="216" t="s">
        <v>3919</v>
      </c>
      <c r="F92" s="217" t="s">
        <v>3920</v>
      </c>
      <c r="G92" s="218" t="s">
        <v>3526</v>
      </c>
      <c r="H92" s="219">
        <v>12</v>
      </c>
      <c r="I92" s="220"/>
      <c r="J92" s="221">
        <f>ROUND(I92*H92,2)</f>
        <v>0</v>
      </c>
      <c r="K92" s="217" t="s">
        <v>523</v>
      </c>
      <c r="L92" s="46"/>
      <c r="M92" s="222" t="s">
        <v>21</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303</v>
      </c>
      <c r="AT92" s="226" t="s">
        <v>298</v>
      </c>
      <c r="AU92" s="226" t="s">
        <v>79</v>
      </c>
      <c r="AY92" s="19" t="s">
        <v>295</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303</v>
      </c>
      <c r="BM92" s="226" t="s">
        <v>303</v>
      </c>
    </row>
    <row r="93" s="2" customFormat="1" ht="16.5" customHeight="1">
      <c r="A93" s="40"/>
      <c r="B93" s="41"/>
      <c r="C93" s="215" t="s">
        <v>92</v>
      </c>
      <c r="D93" s="215" t="s">
        <v>298</v>
      </c>
      <c r="E93" s="216" t="s">
        <v>3921</v>
      </c>
      <c r="F93" s="217" t="s">
        <v>3922</v>
      </c>
      <c r="G93" s="218" t="s">
        <v>3526</v>
      </c>
      <c r="H93" s="219">
        <v>3</v>
      </c>
      <c r="I93" s="220"/>
      <c r="J93" s="221">
        <f>ROUND(I93*H93,2)</f>
        <v>0</v>
      </c>
      <c r="K93" s="217" t="s">
        <v>523</v>
      </c>
      <c r="L93" s="46"/>
      <c r="M93" s="222" t="s">
        <v>21</v>
      </c>
      <c r="N93" s="223" t="s">
        <v>43</v>
      </c>
      <c r="O93" s="86"/>
      <c r="P93" s="224">
        <f>O93*H93</f>
        <v>0</v>
      </c>
      <c r="Q93" s="224">
        <v>0</v>
      </c>
      <c r="R93" s="224">
        <f>Q93*H93</f>
        <v>0</v>
      </c>
      <c r="S93" s="224">
        <v>0</v>
      </c>
      <c r="T93" s="225">
        <f>S93*H93</f>
        <v>0</v>
      </c>
      <c r="U93" s="40"/>
      <c r="V93" s="40"/>
      <c r="W93" s="40"/>
      <c r="X93" s="40"/>
      <c r="Y93" s="40"/>
      <c r="Z93" s="40"/>
      <c r="AA93" s="40"/>
      <c r="AB93" s="40"/>
      <c r="AC93" s="40"/>
      <c r="AD93" s="40"/>
      <c r="AE93" s="40"/>
      <c r="AR93" s="226" t="s">
        <v>303</v>
      </c>
      <c r="AT93" s="226" t="s">
        <v>298</v>
      </c>
      <c r="AU93" s="226" t="s">
        <v>79</v>
      </c>
      <c r="AY93" s="19" t="s">
        <v>295</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303</v>
      </c>
      <c r="BM93" s="226" t="s">
        <v>338</v>
      </c>
    </row>
    <row r="94" s="2" customFormat="1" ht="16.5" customHeight="1">
      <c r="A94" s="40"/>
      <c r="B94" s="41"/>
      <c r="C94" s="215" t="s">
        <v>303</v>
      </c>
      <c r="D94" s="215" t="s">
        <v>298</v>
      </c>
      <c r="E94" s="216" t="s">
        <v>3845</v>
      </c>
      <c r="F94" s="217" t="s">
        <v>3846</v>
      </c>
      <c r="G94" s="218" t="s">
        <v>3526</v>
      </c>
      <c r="H94" s="219">
        <v>6</v>
      </c>
      <c r="I94" s="220"/>
      <c r="J94" s="221">
        <f>ROUND(I94*H94,2)</f>
        <v>0</v>
      </c>
      <c r="K94" s="217" t="s">
        <v>523</v>
      </c>
      <c r="L94" s="46"/>
      <c r="M94" s="222" t="s">
        <v>21</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303</v>
      </c>
      <c r="AT94" s="226" t="s">
        <v>298</v>
      </c>
      <c r="AU94" s="226" t="s">
        <v>79</v>
      </c>
      <c r="AY94" s="19" t="s">
        <v>295</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303</v>
      </c>
      <c r="BM94" s="226" t="s">
        <v>351</v>
      </c>
    </row>
    <row r="95" s="2" customFormat="1" ht="16.5" customHeight="1">
      <c r="A95" s="40"/>
      <c r="B95" s="41"/>
      <c r="C95" s="215" t="s">
        <v>332</v>
      </c>
      <c r="D95" s="215" t="s">
        <v>298</v>
      </c>
      <c r="E95" s="216" t="s">
        <v>3923</v>
      </c>
      <c r="F95" s="217" t="s">
        <v>3924</v>
      </c>
      <c r="G95" s="218" t="s">
        <v>3526</v>
      </c>
      <c r="H95" s="219">
        <v>1</v>
      </c>
      <c r="I95" s="220"/>
      <c r="J95" s="221">
        <f>ROUND(I95*H95,2)</f>
        <v>0</v>
      </c>
      <c r="K95" s="217" t="s">
        <v>523</v>
      </c>
      <c r="L95" s="46"/>
      <c r="M95" s="222" t="s">
        <v>21</v>
      </c>
      <c r="N95" s="223"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303</v>
      </c>
      <c r="AT95" s="226" t="s">
        <v>298</v>
      </c>
      <c r="AU95" s="226" t="s">
        <v>79</v>
      </c>
      <c r="AY95" s="19" t="s">
        <v>295</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303</v>
      </c>
      <c r="BM95" s="226" t="s">
        <v>361</v>
      </c>
    </row>
    <row r="96" s="2" customFormat="1" ht="16.5" customHeight="1">
      <c r="A96" s="40"/>
      <c r="B96" s="41"/>
      <c r="C96" s="215" t="s">
        <v>338</v>
      </c>
      <c r="D96" s="215" t="s">
        <v>298</v>
      </c>
      <c r="E96" s="216" t="s">
        <v>3925</v>
      </c>
      <c r="F96" s="217" t="s">
        <v>3860</v>
      </c>
      <c r="G96" s="218" t="s">
        <v>3526</v>
      </c>
      <c r="H96" s="219">
        <v>2</v>
      </c>
      <c r="I96" s="220"/>
      <c r="J96" s="221">
        <f>ROUND(I96*H96,2)</f>
        <v>0</v>
      </c>
      <c r="K96" s="217" t="s">
        <v>523</v>
      </c>
      <c r="L96" s="46"/>
      <c r="M96" s="222" t="s">
        <v>21</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303</v>
      </c>
      <c r="AT96" s="226" t="s">
        <v>298</v>
      </c>
      <c r="AU96" s="226" t="s">
        <v>79</v>
      </c>
      <c r="AY96" s="19" t="s">
        <v>295</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303</v>
      </c>
      <c r="BM96" s="226" t="s">
        <v>382</v>
      </c>
    </row>
    <row r="97" s="2" customFormat="1" ht="16.5" customHeight="1">
      <c r="A97" s="40"/>
      <c r="B97" s="41"/>
      <c r="C97" s="215" t="s">
        <v>345</v>
      </c>
      <c r="D97" s="215" t="s">
        <v>298</v>
      </c>
      <c r="E97" s="216" t="s">
        <v>3775</v>
      </c>
      <c r="F97" s="217" t="s">
        <v>3776</v>
      </c>
      <c r="G97" s="218" t="s">
        <v>3526</v>
      </c>
      <c r="H97" s="219">
        <v>5</v>
      </c>
      <c r="I97" s="220"/>
      <c r="J97" s="221">
        <f>ROUND(I97*H97,2)</f>
        <v>0</v>
      </c>
      <c r="K97" s="217" t="s">
        <v>523</v>
      </c>
      <c r="L97" s="46"/>
      <c r="M97" s="222" t="s">
        <v>21</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303</v>
      </c>
      <c r="AT97" s="226" t="s">
        <v>298</v>
      </c>
      <c r="AU97" s="226" t="s">
        <v>79</v>
      </c>
      <c r="AY97" s="19" t="s">
        <v>295</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303</v>
      </c>
      <c r="BM97" s="226" t="s">
        <v>481</v>
      </c>
    </row>
    <row r="98" s="2" customFormat="1" ht="16.5" customHeight="1">
      <c r="A98" s="40"/>
      <c r="B98" s="41"/>
      <c r="C98" s="215" t="s">
        <v>351</v>
      </c>
      <c r="D98" s="215" t="s">
        <v>298</v>
      </c>
      <c r="E98" s="216" t="s">
        <v>3861</v>
      </c>
      <c r="F98" s="217" t="s">
        <v>3862</v>
      </c>
      <c r="G98" s="218" t="s">
        <v>3526</v>
      </c>
      <c r="H98" s="219">
        <v>1</v>
      </c>
      <c r="I98" s="220"/>
      <c r="J98" s="221">
        <f>ROUND(I98*H98,2)</f>
        <v>0</v>
      </c>
      <c r="K98" s="217" t="s">
        <v>523</v>
      </c>
      <c r="L98" s="46"/>
      <c r="M98" s="222" t="s">
        <v>21</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303</v>
      </c>
      <c r="AT98" s="226" t="s">
        <v>298</v>
      </c>
      <c r="AU98" s="226" t="s">
        <v>79</v>
      </c>
      <c r="AY98" s="19" t="s">
        <v>295</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303</v>
      </c>
      <c r="BM98" s="226" t="s">
        <v>373</v>
      </c>
    </row>
    <row r="99" s="2" customFormat="1" ht="16.5" customHeight="1">
      <c r="A99" s="40"/>
      <c r="B99" s="41"/>
      <c r="C99" s="215" t="s">
        <v>296</v>
      </c>
      <c r="D99" s="215" t="s">
        <v>298</v>
      </c>
      <c r="E99" s="216" t="s">
        <v>3869</v>
      </c>
      <c r="F99" s="217" t="s">
        <v>3870</v>
      </c>
      <c r="G99" s="218" t="s">
        <v>3526</v>
      </c>
      <c r="H99" s="219">
        <v>1</v>
      </c>
      <c r="I99" s="220"/>
      <c r="J99" s="221">
        <f>ROUND(I99*H99,2)</f>
        <v>0</v>
      </c>
      <c r="K99" s="217" t="s">
        <v>523</v>
      </c>
      <c r="L99" s="46"/>
      <c r="M99" s="222" t="s">
        <v>21</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303</v>
      </c>
      <c r="AT99" s="226" t="s">
        <v>298</v>
      </c>
      <c r="AU99" s="226" t="s">
        <v>79</v>
      </c>
      <c r="AY99" s="19" t="s">
        <v>295</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303</v>
      </c>
      <c r="BM99" s="226" t="s">
        <v>500</v>
      </c>
    </row>
    <row r="100" s="12" customFormat="1" ht="25.92" customHeight="1">
      <c r="A100" s="12"/>
      <c r="B100" s="199"/>
      <c r="C100" s="200"/>
      <c r="D100" s="201" t="s">
        <v>71</v>
      </c>
      <c r="E100" s="202" t="s">
        <v>3531</v>
      </c>
      <c r="F100" s="202" t="s">
        <v>3906</v>
      </c>
      <c r="G100" s="200"/>
      <c r="H100" s="200"/>
      <c r="I100" s="203"/>
      <c r="J100" s="204">
        <f>BK100</f>
        <v>0</v>
      </c>
      <c r="K100" s="200"/>
      <c r="L100" s="205"/>
      <c r="M100" s="206"/>
      <c r="N100" s="207"/>
      <c r="O100" s="207"/>
      <c r="P100" s="208">
        <f>SUM(P101:P103)</f>
        <v>0</v>
      </c>
      <c r="Q100" s="207"/>
      <c r="R100" s="208">
        <f>SUM(R101:R103)</f>
        <v>0</v>
      </c>
      <c r="S100" s="207"/>
      <c r="T100" s="209">
        <f>SUM(T101:T103)</f>
        <v>0</v>
      </c>
      <c r="U100" s="12"/>
      <c r="V100" s="12"/>
      <c r="W100" s="12"/>
      <c r="X100" s="12"/>
      <c r="Y100" s="12"/>
      <c r="Z100" s="12"/>
      <c r="AA100" s="12"/>
      <c r="AB100" s="12"/>
      <c r="AC100" s="12"/>
      <c r="AD100" s="12"/>
      <c r="AE100" s="12"/>
      <c r="AR100" s="210" t="s">
        <v>79</v>
      </c>
      <c r="AT100" s="211" t="s">
        <v>71</v>
      </c>
      <c r="AU100" s="211" t="s">
        <v>72</v>
      </c>
      <c r="AY100" s="210" t="s">
        <v>295</v>
      </c>
      <c r="BK100" s="212">
        <f>SUM(BK101:BK103)</f>
        <v>0</v>
      </c>
    </row>
    <row r="101" s="2" customFormat="1" ht="16.5" customHeight="1">
      <c r="A101" s="40"/>
      <c r="B101" s="41"/>
      <c r="C101" s="215" t="s">
        <v>361</v>
      </c>
      <c r="D101" s="215" t="s">
        <v>298</v>
      </c>
      <c r="E101" s="216" t="s">
        <v>3926</v>
      </c>
      <c r="F101" s="217" t="s">
        <v>3927</v>
      </c>
      <c r="G101" s="218" t="s">
        <v>3526</v>
      </c>
      <c r="H101" s="219">
        <v>1</v>
      </c>
      <c r="I101" s="220"/>
      <c r="J101" s="221">
        <f>ROUND(I101*H101,2)</f>
        <v>0</v>
      </c>
      <c r="K101" s="217" t="s">
        <v>523</v>
      </c>
      <c r="L101" s="46"/>
      <c r="M101" s="222" t="s">
        <v>21</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303</v>
      </c>
      <c r="AT101" s="226" t="s">
        <v>298</v>
      </c>
      <c r="AU101" s="226" t="s">
        <v>79</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303</v>
      </c>
      <c r="BM101" s="226" t="s">
        <v>511</v>
      </c>
    </row>
    <row r="102" s="2" customFormat="1" ht="16.5" customHeight="1">
      <c r="A102" s="40"/>
      <c r="B102" s="41"/>
      <c r="C102" s="215" t="s">
        <v>370</v>
      </c>
      <c r="D102" s="215" t="s">
        <v>298</v>
      </c>
      <c r="E102" s="216" t="s">
        <v>3928</v>
      </c>
      <c r="F102" s="217" t="s">
        <v>3929</v>
      </c>
      <c r="G102" s="218" t="s">
        <v>3526</v>
      </c>
      <c r="H102" s="219">
        <v>1</v>
      </c>
      <c r="I102" s="220"/>
      <c r="J102" s="221">
        <f>ROUND(I102*H102,2)</f>
        <v>0</v>
      </c>
      <c r="K102" s="217" t="s">
        <v>523</v>
      </c>
      <c r="L102" s="46"/>
      <c r="M102" s="222" t="s">
        <v>21</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303</v>
      </c>
      <c r="AT102" s="226" t="s">
        <v>298</v>
      </c>
      <c r="AU102" s="226" t="s">
        <v>79</v>
      </c>
      <c r="AY102" s="19" t="s">
        <v>295</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303</v>
      </c>
      <c r="BM102" s="226" t="s">
        <v>520</v>
      </c>
    </row>
    <row r="103" s="2" customFormat="1" ht="24.15" customHeight="1">
      <c r="A103" s="40"/>
      <c r="B103" s="41"/>
      <c r="C103" s="215" t="s">
        <v>382</v>
      </c>
      <c r="D103" s="215" t="s">
        <v>298</v>
      </c>
      <c r="E103" s="216" t="s">
        <v>3930</v>
      </c>
      <c r="F103" s="217" t="s">
        <v>3931</v>
      </c>
      <c r="G103" s="218" t="s">
        <v>3526</v>
      </c>
      <c r="H103" s="219">
        <v>1</v>
      </c>
      <c r="I103" s="220"/>
      <c r="J103" s="221">
        <f>ROUND(I103*H103,2)</f>
        <v>0</v>
      </c>
      <c r="K103" s="217" t="s">
        <v>523</v>
      </c>
      <c r="L103" s="46"/>
      <c r="M103" s="222" t="s">
        <v>21</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303</v>
      </c>
      <c r="AT103" s="226" t="s">
        <v>298</v>
      </c>
      <c r="AU103" s="226" t="s">
        <v>79</v>
      </c>
      <c r="AY103" s="19" t="s">
        <v>295</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303</v>
      </c>
      <c r="BM103" s="226" t="s">
        <v>532</v>
      </c>
    </row>
    <row r="104" s="12" customFormat="1" ht="25.92" customHeight="1">
      <c r="A104" s="12"/>
      <c r="B104" s="199"/>
      <c r="C104" s="200"/>
      <c r="D104" s="201" t="s">
        <v>71</v>
      </c>
      <c r="E104" s="202" t="s">
        <v>3543</v>
      </c>
      <c r="F104" s="202" t="s">
        <v>3782</v>
      </c>
      <c r="G104" s="200"/>
      <c r="H104" s="200"/>
      <c r="I104" s="203"/>
      <c r="J104" s="204">
        <f>BK104</f>
        <v>0</v>
      </c>
      <c r="K104" s="200"/>
      <c r="L104" s="205"/>
      <c r="M104" s="206"/>
      <c r="N104" s="207"/>
      <c r="O104" s="207"/>
      <c r="P104" s="208">
        <f>SUM(P105:P116)</f>
        <v>0</v>
      </c>
      <c r="Q104" s="207"/>
      <c r="R104" s="208">
        <f>SUM(R105:R116)</f>
        <v>0</v>
      </c>
      <c r="S104" s="207"/>
      <c r="T104" s="209">
        <f>SUM(T105:T116)</f>
        <v>0</v>
      </c>
      <c r="U104" s="12"/>
      <c r="V104" s="12"/>
      <c r="W104" s="12"/>
      <c r="X104" s="12"/>
      <c r="Y104" s="12"/>
      <c r="Z104" s="12"/>
      <c r="AA104" s="12"/>
      <c r="AB104" s="12"/>
      <c r="AC104" s="12"/>
      <c r="AD104" s="12"/>
      <c r="AE104" s="12"/>
      <c r="AR104" s="210" t="s">
        <v>79</v>
      </c>
      <c r="AT104" s="211" t="s">
        <v>71</v>
      </c>
      <c r="AU104" s="211" t="s">
        <v>72</v>
      </c>
      <c r="AY104" s="210" t="s">
        <v>295</v>
      </c>
      <c r="BK104" s="212">
        <f>SUM(BK105:BK116)</f>
        <v>0</v>
      </c>
    </row>
    <row r="105" s="2" customFormat="1" ht="16.5" customHeight="1">
      <c r="A105" s="40"/>
      <c r="B105" s="41"/>
      <c r="C105" s="215" t="s">
        <v>393</v>
      </c>
      <c r="D105" s="215" t="s">
        <v>298</v>
      </c>
      <c r="E105" s="216" t="s">
        <v>3875</v>
      </c>
      <c r="F105" s="217" t="s">
        <v>3876</v>
      </c>
      <c r="G105" s="218" t="s">
        <v>3526</v>
      </c>
      <c r="H105" s="219">
        <v>12</v>
      </c>
      <c r="I105" s="220"/>
      <c r="J105" s="221">
        <f>ROUND(I105*H105,2)</f>
        <v>0</v>
      </c>
      <c r="K105" s="217" t="s">
        <v>523</v>
      </c>
      <c r="L105" s="46"/>
      <c r="M105" s="222" t="s">
        <v>21</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303</v>
      </c>
      <c r="AT105" s="226" t="s">
        <v>298</v>
      </c>
      <c r="AU105" s="226" t="s">
        <v>79</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303</v>
      </c>
      <c r="BM105" s="226" t="s">
        <v>545</v>
      </c>
    </row>
    <row r="106" s="2" customFormat="1" ht="16.5" customHeight="1">
      <c r="A106" s="40"/>
      <c r="B106" s="41"/>
      <c r="C106" s="215" t="s">
        <v>481</v>
      </c>
      <c r="D106" s="215" t="s">
        <v>298</v>
      </c>
      <c r="E106" s="216" t="s">
        <v>3877</v>
      </c>
      <c r="F106" s="217" t="s">
        <v>3878</v>
      </c>
      <c r="G106" s="218" t="s">
        <v>3526</v>
      </c>
      <c r="H106" s="219">
        <v>9</v>
      </c>
      <c r="I106" s="220"/>
      <c r="J106" s="221">
        <f>ROUND(I106*H106,2)</f>
        <v>0</v>
      </c>
      <c r="K106" s="217" t="s">
        <v>523</v>
      </c>
      <c r="L106" s="46"/>
      <c r="M106" s="222" t="s">
        <v>21</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303</v>
      </c>
      <c r="AT106" s="226" t="s">
        <v>298</v>
      </c>
      <c r="AU106" s="226" t="s">
        <v>79</v>
      </c>
      <c r="AY106" s="19" t="s">
        <v>295</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303</v>
      </c>
      <c r="BM106" s="226" t="s">
        <v>743</v>
      </c>
    </row>
    <row r="107" s="2" customFormat="1" ht="16.5" customHeight="1">
      <c r="A107" s="40"/>
      <c r="B107" s="41"/>
      <c r="C107" s="215" t="s">
        <v>8</v>
      </c>
      <c r="D107" s="215" t="s">
        <v>298</v>
      </c>
      <c r="E107" s="216" t="s">
        <v>3910</v>
      </c>
      <c r="F107" s="217" t="s">
        <v>3784</v>
      </c>
      <c r="G107" s="218" t="s">
        <v>3526</v>
      </c>
      <c r="H107" s="219">
        <v>1</v>
      </c>
      <c r="I107" s="220"/>
      <c r="J107" s="221">
        <f>ROUND(I107*H107,2)</f>
        <v>0</v>
      </c>
      <c r="K107" s="217" t="s">
        <v>523</v>
      </c>
      <c r="L107" s="46"/>
      <c r="M107" s="222" t="s">
        <v>21</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303</v>
      </c>
      <c r="AT107" s="226" t="s">
        <v>298</v>
      </c>
      <c r="AU107" s="226" t="s">
        <v>79</v>
      </c>
      <c r="AY107" s="19" t="s">
        <v>295</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303</v>
      </c>
      <c r="BM107" s="226" t="s">
        <v>1032</v>
      </c>
    </row>
    <row r="108" s="2" customFormat="1" ht="16.5" customHeight="1">
      <c r="A108" s="40"/>
      <c r="B108" s="41"/>
      <c r="C108" s="215" t="s">
        <v>373</v>
      </c>
      <c r="D108" s="215" t="s">
        <v>298</v>
      </c>
      <c r="E108" s="216" t="s">
        <v>3911</v>
      </c>
      <c r="F108" s="217" t="s">
        <v>3882</v>
      </c>
      <c r="G108" s="218" t="s">
        <v>3526</v>
      </c>
      <c r="H108" s="219">
        <v>1</v>
      </c>
      <c r="I108" s="220"/>
      <c r="J108" s="221">
        <f>ROUND(I108*H108,2)</f>
        <v>0</v>
      </c>
      <c r="K108" s="217" t="s">
        <v>523</v>
      </c>
      <c r="L108" s="46"/>
      <c r="M108" s="222" t="s">
        <v>21</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303</v>
      </c>
      <c r="AT108" s="226" t="s">
        <v>298</v>
      </c>
      <c r="AU108" s="226" t="s">
        <v>79</v>
      </c>
      <c r="AY108" s="19" t="s">
        <v>295</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303</v>
      </c>
      <c r="BM108" s="226" t="s">
        <v>997</v>
      </c>
    </row>
    <row r="109" s="2" customFormat="1" ht="16.5" customHeight="1">
      <c r="A109" s="40"/>
      <c r="B109" s="41"/>
      <c r="C109" s="215" t="s">
        <v>488</v>
      </c>
      <c r="D109" s="215" t="s">
        <v>298</v>
      </c>
      <c r="E109" s="216" t="s">
        <v>3912</v>
      </c>
      <c r="F109" s="217" t="s">
        <v>3884</v>
      </c>
      <c r="G109" s="218" t="s">
        <v>3526</v>
      </c>
      <c r="H109" s="219">
        <v>1</v>
      </c>
      <c r="I109" s="220"/>
      <c r="J109" s="221">
        <f>ROUND(I109*H109,2)</f>
        <v>0</v>
      </c>
      <c r="K109" s="217" t="s">
        <v>523</v>
      </c>
      <c r="L109" s="46"/>
      <c r="M109" s="222" t="s">
        <v>21</v>
      </c>
      <c r="N109" s="223" t="s">
        <v>43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303</v>
      </c>
      <c r="AT109" s="226" t="s">
        <v>298</v>
      </c>
      <c r="AU109" s="226" t="s">
        <v>79</v>
      </c>
      <c r="AY109" s="19" t="s">
        <v>295</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303</v>
      </c>
      <c r="BM109" s="226" t="s">
        <v>1054</v>
      </c>
    </row>
    <row r="110" s="2" customFormat="1" ht="16.5" customHeight="1">
      <c r="A110" s="40"/>
      <c r="B110" s="41"/>
      <c r="C110" s="215" t="s">
        <v>500</v>
      </c>
      <c r="D110" s="215" t="s">
        <v>298</v>
      </c>
      <c r="E110" s="216" t="s">
        <v>3932</v>
      </c>
      <c r="F110" s="217" t="s">
        <v>3933</v>
      </c>
      <c r="G110" s="218" t="s">
        <v>3526</v>
      </c>
      <c r="H110" s="219">
        <v>2</v>
      </c>
      <c r="I110" s="220"/>
      <c r="J110" s="221">
        <f>ROUND(I110*H110,2)</f>
        <v>0</v>
      </c>
      <c r="K110" s="217" t="s">
        <v>523</v>
      </c>
      <c r="L110" s="46"/>
      <c r="M110" s="222" t="s">
        <v>21</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303</v>
      </c>
      <c r="AT110" s="226" t="s">
        <v>298</v>
      </c>
      <c r="AU110" s="226" t="s">
        <v>79</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303</v>
      </c>
      <c r="BM110" s="226" t="s">
        <v>1064</v>
      </c>
    </row>
    <row r="111" s="2" customFormat="1" ht="16.5" customHeight="1">
      <c r="A111" s="40"/>
      <c r="B111" s="41"/>
      <c r="C111" s="215" t="s">
        <v>506</v>
      </c>
      <c r="D111" s="215" t="s">
        <v>298</v>
      </c>
      <c r="E111" s="216" t="s">
        <v>3887</v>
      </c>
      <c r="F111" s="217" t="s">
        <v>3888</v>
      </c>
      <c r="G111" s="218" t="s">
        <v>3526</v>
      </c>
      <c r="H111" s="219">
        <v>1</v>
      </c>
      <c r="I111" s="220"/>
      <c r="J111" s="221">
        <f>ROUND(I111*H111,2)</f>
        <v>0</v>
      </c>
      <c r="K111" s="217" t="s">
        <v>523</v>
      </c>
      <c r="L111" s="46"/>
      <c r="M111" s="222" t="s">
        <v>21</v>
      </c>
      <c r="N111" s="223" t="s">
        <v>43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303</v>
      </c>
      <c r="AT111" s="226" t="s">
        <v>298</v>
      </c>
      <c r="AU111" s="226" t="s">
        <v>79</v>
      </c>
      <c r="AY111" s="19" t="s">
        <v>295</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303</v>
      </c>
      <c r="BM111" s="226" t="s">
        <v>1073</v>
      </c>
    </row>
    <row r="112" s="2" customFormat="1" ht="24.15" customHeight="1">
      <c r="A112" s="40"/>
      <c r="B112" s="41"/>
      <c r="C112" s="215" t="s">
        <v>511</v>
      </c>
      <c r="D112" s="215" t="s">
        <v>298</v>
      </c>
      <c r="E112" s="216" t="s">
        <v>3913</v>
      </c>
      <c r="F112" s="217" t="s">
        <v>3890</v>
      </c>
      <c r="G112" s="218" t="s">
        <v>3891</v>
      </c>
      <c r="H112" s="219">
        <v>1</v>
      </c>
      <c r="I112" s="220"/>
      <c r="J112" s="221">
        <f>ROUND(I112*H112,2)</f>
        <v>0</v>
      </c>
      <c r="K112" s="217" t="s">
        <v>523</v>
      </c>
      <c r="L112" s="46"/>
      <c r="M112" s="222" t="s">
        <v>21</v>
      </c>
      <c r="N112" s="223" t="s">
        <v>43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303</v>
      </c>
      <c r="AT112" s="226" t="s">
        <v>298</v>
      </c>
      <c r="AU112" s="226" t="s">
        <v>79</v>
      </c>
      <c r="AY112" s="19" t="s">
        <v>295</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303</v>
      </c>
      <c r="BM112" s="226" t="s">
        <v>1083</v>
      </c>
    </row>
    <row r="113" s="2" customFormat="1" ht="16.5" customHeight="1">
      <c r="A113" s="40"/>
      <c r="B113" s="41"/>
      <c r="C113" s="215" t="s">
        <v>7</v>
      </c>
      <c r="D113" s="215" t="s">
        <v>298</v>
      </c>
      <c r="E113" s="216" t="s">
        <v>3892</v>
      </c>
      <c r="F113" s="217" t="s">
        <v>3893</v>
      </c>
      <c r="G113" s="218" t="s">
        <v>3526</v>
      </c>
      <c r="H113" s="219">
        <v>1</v>
      </c>
      <c r="I113" s="220"/>
      <c r="J113" s="221">
        <f>ROUND(I113*H113,2)</f>
        <v>0</v>
      </c>
      <c r="K113" s="217" t="s">
        <v>523</v>
      </c>
      <c r="L113" s="46"/>
      <c r="M113" s="222" t="s">
        <v>21</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303</v>
      </c>
      <c r="AT113" s="226" t="s">
        <v>298</v>
      </c>
      <c r="AU113" s="226" t="s">
        <v>79</v>
      </c>
      <c r="AY113" s="19" t="s">
        <v>295</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303</v>
      </c>
      <c r="BM113" s="226" t="s">
        <v>1092</v>
      </c>
    </row>
    <row r="114" s="2" customFormat="1" ht="37.8" customHeight="1">
      <c r="A114" s="40"/>
      <c r="B114" s="41"/>
      <c r="C114" s="215" t="s">
        <v>520</v>
      </c>
      <c r="D114" s="215" t="s">
        <v>298</v>
      </c>
      <c r="E114" s="216" t="s">
        <v>3914</v>
      </c>
      <c r="F114" s="217" t="s">
        <v>3895</v>
      </c>
      <c r="G114" s="218" t="s">
        <v>3526</v>
      </c>
      <c r="H114" s="219">
        <v>1</v>
      </c>
      <c r="I114" s="220"/>
      <c r="J114" s="221">
        <f>ROUND(I114*H114,2)</f>
        <v>0</v>
      </c>
      <c r="K114" s="217" t="s">
        <v>523</v>
      </c>
      <c r="L114" s="46"/>
      <c r="M114" s="222" t="s">
        <v>21</v>
      </c>
      <c r="N114" s="223"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303</v>
      </c>
      <c r="AT114" s="226" t="s">
        <v>298</v>
      </c>
      <c r="AU114" s="226" t="s">
        <v>79</v>
      </c>
      <c r="AY114" s="19" t="s">
        <v>295</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303</v>
      </c>
      <c r="BM114" s="226" t="s">
        <v>1102</v>
      </c>
    </row>
    <row r="115" s="2" customFormat="1" ht="16.5" customHeight="1">
      <c r="A115" s="40"/>
      <c r="B115" s="41"/>
      <c r="C115" s="215" t="s">
        <v>525</v>
      </c>
      <c r="D115" s="215" t="s">
        <v>298</v>
      </c>
      <c r="E115" s="216" t="s">
        <v>3915</v>
      </c>
      <c r="F115" s="217" t="s">
        <v>3897</v>
      </c>
      <c r="G115" s="218" t="s">
        <v>3526</v>
      </c>
      <c r="H115" s="219">
        <v>1</v>
      </c>
      <c r="I115" s="220"/>
      <c r="J115" s="221">
        <f>ROUND(I115*H115,2)</f>
        <v>0</v>
      </c>
      <c r="K115" s="217" t="s">
        <v>523</v>
      </c>
      <c r="L115" s="46"/>
      <c r="M115" s="222" t="s">
        <v>21</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303</v>
      </c>
      <c r="AT115" s="226" t="s">
        <v>298</v>
      </c>
      <c r="AU115" s="226" t="s">
        <v>79</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303</v>
      </c>
      <c r="BM115" s="226" t="s">
        <v>1114</v>
      </c>
    </row>
    <row r="116" s="2" customFormat="1" ht="16.5" customHeight="1">
      <c r="A116" s="40"/>
      <c r="B116" s="41"/>
      <c r="C116" s="215" t="s">
        <v>532</v>
      </c>
      <c r="D116" s="215" t="s">
        <v>298</v>
      </c>
      <c r="E116" s="216" t="s">
        <v>3916</v>
      </c>
      <c r="F116" s="217" t="s">
        <v>3899</v>
      </c>
      <c r="G116" s="218" t="s">
        <v>3526</v>
      </c>
      <c r="H116" s="219">
        <v>1</v>
      </c>
      <c r="I116" s="220"/>
      <c r="J116" s="221">
        <f>ROUND(I116*H116,2)</f>
        <v>0</v>
      </c>
      <c r="K116" s="217" t="s">
        <v>523</v>
      </c>
      <c r="L116" s="46"/>
      <c r="M116" s="222" t="s">
        <v>21</v>
      </c>
      <c r="N116" s="223"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303</v>
      </c>
      <c r="AT116" s="226" t="s">
        <v>298</v>
      </c>
      <c r="AU116" s="226" t="s">
        <v>79</v>
      </c>
      <c r="AY116" s="19" t="s">
        <v>295</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303</v>
      </c>
      <c r="BM116" s="226" t="s">
        <v>1124</v>
      </c>
    </row>
    <row r="117" s="12" customFormat="1" ht="25.92" customHeight="1">
      <c r="A117" s="12"/>
      <c r="B117" s="199"/>
      <c r="C117" s="200"/>
      <c r="D117" s="201" t="s">
        <v>71</v>
      </c>
      <c r="E117" s="202" t="s">
        <v>3548</v>
      </c>
      <c r="F117" s="202" t="s">
        <v>3934</v>
      </c>
      <c r="G117" s="200"/>
      <c r="H117" s="200"/>
      <c r="I117" s="203"/>
      <c r="J117" s="204">
        <f>BK117</f>
        <v>0</v>
      </c>
      <c r="K117" s="200"/>
      <c r="L117" s="205"/>
      <c r="M117" s="206"/>
      <c r="N117" s="207"/>
      <c r="O117" s="207"/>
      <c r="P117" s="208">
        <f>P118</f>
        <v>0</v>
      </c>
      <c r="Q117" s="207"/>
      <c r="R117" s="208">
        <f>R118</f>
        <v>0</v>
      </c>
      <c r="S117" s="207"/>
      <c r="T117" s="209">
        <f>T118</f>
        <v>0</v>
      </c>
      <c r="U117" s="12"/>
      <c r="V117" s="12"/>
      <c r="W117" s="12"/>
      <c r="X117" s="12"/>
      <c r="Y117" s="12"/>
      <c r="Z117" s="12"/>
      <c r="AA117" s="12"/>
      <c r="AB117" s="12"/>
      <c r="AC117" s="12"/>
      <c r="AD117" s="12"/>
      <c r="AE117" s="12"/>
      <c r="AR117" s="210" t="s">
        <v>79</v>
      </c>
      <c r="AT117" s="211" t="s">
        <v>71</v>
      </c>
      <c r="AU117" s="211" t="s">
        <v>72</v>
      </c>
      <c r="AY117" s="210" t="s">
        <v>295</v>
      </c>
      <c r="BK117" s="212">
        <f>BK118</f>
        <v>0</v>
      </c>
    </row>
    <row r="118" s="2" customFormat="1" ht="16.5" customHeight="1">
      <c r="A118" s="40"/>
      <c r="B118" s="41"/>
      <c r="C118" s="215" t="s">
        <v>538</v>
      </c>
      <c r="D118" s="215" t="s">
        <v>298</v>
      </c>
      <c r="E118" s="216" t="s">
        <v>3935</v>
      </c>
      <c r="F118" s="217" t="s">
        <v>3936</v>
      </c>
      <c r="G118" s="218" t="s">
        <v>3526</v>
      </c>
      <c r="H118" s="219">
        <v>10</v>
      </c>
      <c r="I118" s="220"/>
      <c r="J118" s="221">
        <f>ROUND(I118*H118,2)</f>
        <v>0</v>
      </c>
      <c r="K118" s="217" t="s">
        <v>523</v>
      </c>
      <c r="L118" s="46"/>
      <c r="M118" s="298" t="s">
        <v>21</v>
      </c>
      <c r="N118" s="299" t="s">
        <v>43</v>
      </c>
      <c r="O118" s="284"/>
      <c r="P118" s="300">
        <f>O118*H118</f>
        <v>0</v>
      </c>
      <c r="Q118" s="300">
        <v>0</v>
      </c>
      <c r="R118" s="300">
        <f>Q118*H118</f>
        <v>0</v>
      </c>
      <c r="S118" s="300">
        <v>0</v>
      </c>
      <c r="T118" s="301">
        <f>S118*H118</f>
        <v>0</v>
      </c>
      <c r="U118" s="40"/>
      <c r="V118" s="40"/>
      <c r="W118" s="40"/>
      <c r="X118" s="40"/>
      <c r="Y118" s="40"/>
      <c r="Z118" s="40"/>
      <c r="AA118" s="40"/>
      <c r="AB118" s="40"/>
      <c r="AC118" s="40"/>
      <c r="AD118" s="40"/>
      <c r="AE118" s="40"/>
      <c r="AR118" s="226" t="s">
        <v>303</v>
      </c>
      <c r="AT118" s="226" t="s">
        <v>298</v>
      </c>
      <c r="AU118" s="226" t="s">
        <v>79</v>
      </c>
      <c r="AY118" s="19" t="s">
        <v>295</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303</v>
      </c>
      <c r="BM118" s="226" t="s">
        <v>3937</v>
      </c>
    </row>
    <row r="119" s="2" customFormat="1" ht="6.96" customHeight="1">
      <c r="A119" s="40"/>
      <c r="B119" s="61"/>
      <c r="C119" s="62"/>
      <c r="D119" s="62"/>
      <c r="E119" s="62"/>
      <c r="F119" s="62"/>
      <c r="G119" s="62"/>
      <c r="H119" s="62"/>
      <c r="I119" s="62"/>
      <c r="J119" s="62"/>
      <c r="K119" s="62"/>
      <c r="L119" s="46"/>
      <c r="M119" s="40"/>
      <c r="O119" s="40"/>
      <c r="P119" s="40"/>
      <c r="Q119" s="40"/>
      <c r="R119" s="40"/>
      <c r="S119" s="40"/>
      <c r="T119" s="40"/>
      <c r="U119" s="40"/>
      <c r="V119" s="40"/>
      <c r="W119" s="40"/>
      <c r="X119" s="40"/>
      <c r="Y119" s="40"/>
      <c r="Z119" s="40"/>
      <c r="AA119" s="40"/>
      <c r="AB119" s="40"/>
      <c r="AC119" s="40"/>
      <c r="AD119" s="40"/>
      <c r="AE119" s="40"/>
    </row>
  </sheetData>
  <sheetProtection sheet="1" autoFilter="0" formatColumns="0" formatRows="0" objects="1" scenarios="1" spinCount="100000" saltValue="1/xI8p5GYUTmtqmW7Z+ndZbY6wqT1lK4V2vlGGunnYVjsHmCj5bQdZ3c7bD6jRtf91EBrcrnRK7HeiGi8BkTnQ==" hashValue="DXD9m+aPKI/j/VFDpQLS0J/BnkWivHy8kDx8pWxO9AvpQoeBcwdPQlKo/ADmAb38Kpg5eoZQUmyvzTLIAguWvw==" algorithmName="SHA-512" password="CC4B"/>
  <autoFilter ref="C88:K118"/>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205</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1" customFormat="1" ht="12" customHeight="1">
      <c r="B8" s="22"/>
      <c r="D8" s="145" t="s">
        <v>265</v>
      </c>
      <c r="L8" s="22"/>
    </row>
    <row r="9" s="2" customFormat="1" ht="16.5" customHeight="1">
      <c r="A9" s="40"/>
      <c r="B9" s="46"/>
      <c r="C9" s="40"/>
      <c r="D9" s="40"/>
      <c r="E9" s="146" t="s">
        <v>3502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3938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20. 3. 2023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21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28</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27</v>
      </c>
      <c r="J25" s="135" t="s">
        <v>21</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29</v>
      </c>
      <c r="J26" s="135" t="s">
        <v>21</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71.25" customHeight="1">
      <c r="A29" s="150"/>
      <c r="B29" s="151"/>
      <c r="C29" s="150"/>
      <c r="D29" s="150"/>
      <c r="E29" s="152" t="s">
        <v>37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ROUND((SUM(BE88:BE118)),  2)</f>
        <v>0</v>
      </c>
      <c r="G35" s="40"/>
      <c r="H35" s="40"/>
      <c r="I35" s="160">
        <v>0.20999999999999999</v>
      </c>
      <c r="J35" s="159">
        <f>ROUND(((SUM(BE88:BE118))*I35),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ROUND((SUM(BF88:BF118)),  2)</f>
        <v>0</v>
      </c>
      <c r="G36" s="40"/>
      <c r="H36" s="40"/>
      <c r="I36" s="160">
        <v>0.14999999999999999</v>
      </c>
      <c r="J36" s="159">
        <f>ROUND(((SUM(BF88:BF118))*I36),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ROUND((SUM(BG88:BG118)),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ROUND((SUM(BH88:BH118)),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ROUND((SUM(BI88:BI118)),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269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a modernizace VŠ kolejí Kounicova 50</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265</v>
      </c>
      <c r="D51" s="24"/>
      <c r="E51" s="24"/>
      <c r="F51" s="24"/>
      <c r="G51" s="24"/>
      <c r="H51" s="24"/>
      <c r="I51" s="24"/>
      <c r="J51" s="24"/>
      <c r="K51" s="24"/>
      <c r="L51" s="22"/>
    </row>
    <row r="52" s="2" customFormat="1" ht="16.5" customHeight="1">
      <c r="A52" s="40"/>
      <c r="B52" s="41"/>
      <c r="C52" s="42"/>
      <c r="D52" s="42"/>
      <c r="E52" s="172" t="s">
        <v>3502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SO-05.7 - Rozvaděč RS 13</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50, Brno</v>
      </c>
      <c r="G56" s="42"/>
      <c r="H56" s="42"/>
      <c r="I56" s="34" t="s">
        <v>24</v>
      </c>
      <c r="J56" s="74" t="str">
        <f>IF(J14="","",J14)</f>
        <v>20. 3. 2023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Intar a.s.</v>
      </c>
      <c r="G58" s="42"/>
      <c r="H58" s="42"/>
      <c r="I58" s="34" t="s">
        <v>32</v>
      </c>
      <c r="J58" s="38" t="str">
        <f>E23</f>
        <v>Intar a.s.</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34</v>
      </c>
      <c r="J59" s="38" t="str">
        <f>E26</f>
        <v>Toman Martin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270</v>
      </c>
      <c r="D61" s="174"/>
      <c r="E61" s="174"/>
      <c r="F61" s="174"/>
      <c r="G61" s="174"/>
      <c r="H61" s="174"/>
      <c r="I61" s="174"/>
      <c r="J61" s="175" t="s">
        <v>271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272</v>
      </c>
    </row>
    <row r="64" s="9" customFormat="1" ht="24.96" customHeight="1">
      <c r="A64" s="9"/>
      <c r="B64" s="177"/>
      <c r="C64" s="178"/>
      <c r="D64" s="179" t="s">
        <v>3769</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3901</v>
      </c>
      <c r="E65" s="180"/>
      <c r="F65" s="180"/>
      <c r="G65" s="180"/>
      <c r="H65" s="180"/>
      <c r="I65" s="180"/>
      <c r="J65" s="181">
        <f>J102</f>
        <v>0</v>
      </c>
      <c r="K65" s="178"/>
      <c r="L65" s="182"/>
      <c r="S65" s="9"/>
      <c r="T65" s="9"/>
      <c r="U65" s="9"/>
      <c r="V65" s="9"/>
      <c r="W65" s="9"/>
      <c r="X65" s="9"/>
      <c r="Y65" s="9"/>
      <c r="Z65" s="9"/>
      <c r="AA65" s="9"/>
      <c r="AB65" s="9"/>
      <c r="AC65" s="9"/>
      <c r="AD65" s="9"/>
      <c r="AE65" s="9"/>
    </row>
    <row r="66" s="9" customFormat="1" ht="24.96" customHeight="1">
      <c r="A66" s="9"/>
      <c r="B66" s="177"/>
      <c r="C66" s="178"/>
      <c r="D66" s="179" t="s">
        <v>3771</v>
      </c>
      <c r="E66" s="180"/>
      <c r="F66" s="180"/>
      <c r="G66" s="180"/>
      <c r="H66" s="180"/>
      <c r="I66" s="180"/>
      <c r="J66" s="181">
        <f>J106</f>
        <v>0</v>
      </c>
      <c r="K66" s="178"/>
      <c r="L66" s="182"/>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280</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Rekonstrukce a modernizace VŠ kolejí Kounicova 50</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265</v>
      </c>
      <c r="D77" s="24"/>
      <c r="E77" s="24"/>
      <c r="F77" s="24"/>
      <c r="G77" s="24"/>
      <c r="H77" s="24"/>
      <c r="I77" s="24"/>
      <c r="J77" s="24"/>
      <c r="K77" s="24"/>
      <c r="L77" s="22"/>
    </row>
    <row r="78" s="2" customFormat="1" ht="16.5" customHeight="1">
      <c r="A78" s="40"/>
      <c r="B78" s="41"/>
      <c r="C78" s="42"/>
      <c r="D78" s="42"/>
      <c r="E78" s="172" t="s">
        <v>3502</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267</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SO-05.7 - Rozvaděč RS 13</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22</v>
      </c>
      <c r="D82" s="42"/>
      <c r="E82" s="42"/>
      <c r="F82" s="29" t="str">
        <f>F14</f>
        <v>Kounicova 50, Brno</v>
      </c>
      <c r="G82" s="42"/>
      <c r="H82" s="42"/>
      <c r="I82" s="34" t="s">
        <v>24</v>
      </c>
      <c r="J82" s="74" t="str">
        <f>IF(J14="","",J14)</f>
        <v>20. 3. 2023</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26</v>
      </c>
      <c r="D84" s="42"/>
      <c r="E84" s="42"/>
      <c r="F84" s="29" t="str">
        <f>E17</f>
        <v>Intar a.s.</v>
      </c>
      <c r="G84" s="42"/>
      <c r="H84" s="42"/>
      <c r="I84" s="34" t="s">
        <v>32</v>
      </c>
      <c r="J84" s="38" t="str">
        <f>E23</f>
        <v>Intar a.s.</v>
      </c>
      <c r="K84" s="42"/>
      <c r="L84" s="147"/>
      <c r="S84" s="40"/>
      <c r="T84" s="40"/>
      <c r="U84" s="40"/>
      <c r="V84" s="40"/>
      <c r="W84" s="40"/>
      <c r="X84" s="40"/>
      <c r="Y84" s="40"/>
      <c r="Z84" s="40"/>
      <c r="AA84" s="40"/>
      <c r="AB84" s="40"/>
      <c r="AC84" s="40"/>
      <c r="AD84" s="40"/>
      <c r="AE84" s="40"/>
    </row>
    <row r="85" s="2" customFormat="1" ht="15.15" customHeight="1">
      <c r="A85" s="40"/>
      <c r="B85" s="41"/>
      <c r="C85" s="34" t="s">
        <v>30</v>
      </c>
      <c r="D85" s="42"/>
      <c r="E85" s="42"/>
      <c r="F85" s="29" t="str">
        <f>IF(E20="","",E20)</f>
        <v>Vyplň údaj</v>
      </c>
      <c r="G85" s="42"/>
      <c r="H85" s="42"/>
      <c r="I85" s="34" t="s">
        <v>34</v>
      </c>
      <c r="J85" s="38" t="str">
        <f>E26</f>
        <v>Toman Martin</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281</v>
      </c>
      <c r="D87" s="191" t="s">
        <v>57</v>
      </c>
      <c r="E87" s="191" t="s">
        <v>53</v>
      </c>
      <c r="F87" s="191" t="s">
        <v>54</v>
      </c>
      <c r="G87" s="191" t="s">
        <v>282</v>
      </c>
      <c r="H87" s="191" t="s">
        <v>283</v>
      </c>
      <c r="I87" s="191" t="s">
        <v>284</v>
      </c>
      <c r="J87" s="191" t="s">
        <v>271</v>
      </c>
      <c r="K87" s="192" t="s">
        <v>285</v>
      </c>
      <c r="L87" s="193"/>
      <c r="M87" s="94" t="s">
        <v>21</v>
      </c>
      <c r="N87" s="95" t="s">
        <v>42</v>
      </c>
      <c r="O87" s="95" t="s">
        <v>286</v>
      </c>
      <c r="P87" s="95" t="s">
        <v>287</v>
      </c>
      <c r="Q87" s="95" t="s">
        <v>288</v>
      </c>
      <c r="R87" s="95" t="s">
        <v>289</v>
      </c>
      <c r="S87" s="95" t="s">
        <v>290</v>
      </c>
      <c r="T87" s="96" t="s">
        <v>291</v>
      </c>
      <c r="U87" s="188"/>
      <c r="V87" s="188"/>
      <c r="W87" s="188"/>
      <c r="X87" s="188"/>
      <c r="Y87" s="188"/>
      <c r="Z87" s="188"/>
      <c r="AA87" s="188"/>
      <c r="AB87" s="188"/>
      <c r="AC87" s="188"/>
      <c r="AD87" s="188"/>
      <c r="AE87" s="188"/>
    </row>
    <row r="88" s="2" customFormat="1" ht="22.8" customHeight="1">
      <c r="A88" s="40"/>
      <c r="B88" s="41"/>
      <c r="C88" s="101" t="s">
        <v>292</v>
      </c>
      <c r="D88" s="42"/>
      <c r="E88" s="42"/>
      <c r="F88" s="42"/>
      <c r="G88" s="42"/>
      <c r="H88" s="42"/>
      <c r="I88" s="42"/>
      <c r="J88" s="194">
        <f>BK88</f>
        <v>0</v>
      </c>
      <c r="K88" s="42"/>
      <c r="L88" s="46"/>
      <c r="M88" s="97"/>
      <c r="N88" s="195"/>
      <c r="O88" s="98"/>
      <c r="P88" s="196">
        <f>P89+P102+P106</f>
        <v>0</v>
      </c>
      <c r="Q88" s="98"/>
      <c r="R88" s="196">
        <f>R89+R102+R106</f>
        <v>0</v>
      </c>
      <c r="S88" s="98"/>
      <c r="T88" s="197">
        <f>T89+T102+T106</f>
        <v>0</v>
      </c>
      <c r="U88" s="40"/>
      <c r="V88" s="40"/>
      <c r="W88" s="40"/>
      <c r="X88" s="40"/>
      <c r="Y88" s="40"/>
      <c r="Z88" s="40"/>
      <c r="AA88" s="40"/>
      <c r="AB88" s="40"/>
      <c r="AC88" s="40"/>
      <c r="AD88" s="40"/>
      <c r="AE88" s="40"/>
      <c r="AT88" s="19" t="s">
        <v>71</v>
      </c>
      <c r="AU88" s="19" t="s">
        <v>272</v>
      </c>
      <c r="BK88" s="198">
        <f>BK89+BK102+BK106</f>
        <v>0</v>
      </c>
    </row>
    <row r="89" s="12" customFormat="1" ht="25.92" customHeight="1">
      <c r="A89" s="12"/>
      <c r="B89" s="199"/>
      <c r="C89" s="200"/>
      <c r="D89" s="201" t="s">
        <v>71</v>
      </c>
      <c r="E89" s="202" t="s">
        <v>3519</v>
      </c>
      <c r="F89" s="202" t="s">
        <v>3772</v>
      </c>
      <c r="G89" s="200"/>
      <c r="H89" s="200"/>
      <c r="I89" s="203"/>
      <c r="J89" s="204">
        <f>BK89</f>
        <v>0</v>
      </c>
      <c r="K89" s="200"/>
      <c r="L89" s="205"/>
      <c r="M89" s="206"/>
      <c r="N89" s="207"/>
      <c r="O89" s="207"/>
      <c r="P89" s="208">
        <f>SUM(P90:P101)</f>
        <v>0</v>
      </c>
      <c r="Q89" s="207"/>
      <c r="R89" s="208">
        <f>SUM(R90:R101)</f>
        <v>0</v>
      </c>
      <c r="S89" s="207"/>
      <c r="T89" s="209">
        <f>SUM(T90:T101)</f>
        <v>0</v>
      </c>
      <c r="U89" s="12"/>
      <c r="V89" s="12"/>
      <c r="W89" s="12"/>
      <c r="X89" s="12"/>
      <c r="Y89" s="12"/>
      <c r="Z89" s="12"/>
      <c r="AA89" s="12"/>
      <c r="AB89" s="12"/>
      <c r="AC89" s="12"/>
      <c r="AD89" s="12"/>
      <c r="AE89" s="12"/>
      <c r="AR89" s="210" t="s">
        <v>79</v>
      </c>
      <c r="AT89" s="211" t="s">
        <v>71</v>
      </c>
      <c r="AU89" s="211" t="s">
        <v>72</v>
      </c>
      <c r="AY89" s="210" t="s">
        <v>295</v>
      </c>
      <c r="BK89" s="212">
        <f>SUM(BK90:BK101)</f>
        <v>0</v>
      </c>
    </row>
    <row r="90" s="2" customFormat="1" ht="16.5" customHeight="1">
      <c r="A90" s="40"/>
      <c r="B90" s="41"/>
      <c r="C90" s="215" t="s">
        <v>79</v>
      </c>
      <c r="D90" s="215" t="s">
        <v>298</v>
      </c>
      <c r="E90" s="216" t="s">
        <v>3902</v>
      </c>
      <c r="F90" s="217" t="s">
        <v>3903</v>
      </c>
      <c r="G90" s="218" t="s">
        <v>3526</v>
      </c>
      <c r="H90" s="219">
        <v>1</v>
      </c>
      <c r="I90" s="220"/>
      <c r="J90" s="221">
        <f>ROUND(I90*H90,2)</f>
        <v>0</v>
      </c>
      <c r="K90" s="217" t="s">
        <v>523</v>
      </c>
      <c r="L90" s="46"/>
      <c r="M90" s="222" t="s">
        <v>21</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303</v>
      </c>
      <c r="AT90" s="226" t="s">
        <v>298</v>
      </c>
      <c r="AU90" s="226" t="s">
        <v>79</v>
      </c>
      <c r="AY90" s="19" t="s">
        <v>295</v>
      </c>
      <c r="BE90" s="227">
        <f>IF(N90="základní",J90,0)</f>
        <v>0</v>
      </c>
      <c r="BF90" s="227">
        <f>IF(N90="snížená",J90,0)</f>
        <v>0</v>
      </c>
      <c r="BG90" s="227">
        <f>IF(N90="zákl. přenesená",J90,0)</f>
        <v>0</v>
      </c>
      <c r="BH90" s="227">
        <f>IF(N90="sníž. přenesená",J90,0)</f>
        <v>0</v>
      </c>
      <c r="BI90" s="227">
        <f>IF(N90="nulová",J90,0)</f>
        <v>0</v>
      </c>
      <c r="BJ90" s="19" t="s">
        <v>79</v>
      </c>
      <c r="BK90" s="227">
        <f>ROUND(I90*H90,2)</f>
        <v>0</v>
      </c>
      <c r="BL90" s="19" t="s">
        <v>303</v>
      </c>
      <c r="BM90" s="226" t="s">
        <v>81</v>
      </c>
    </row>
    <row r="91" s="2" customFormat="1" ht="16.5" customHeight="1">
      <c r="A91" s="40"/>
      <c r="B91" s="41"/>
      <c r="C91" s="215" t="s">
        <v>81</v>
      </c>
      <c r="D91" s="215" t="s">
        <v>298</v>
      </c>
      <c r="E91" s="216" t="s">
        <v>3919</v>
      </c>
      <c r="F91" s="217" t="s">
        <v>3920</v>
      </c>
      <c r="G91" s="218" t="s">
        <v>3526</v>
      </c>
      <c r="H91" s="219">
        <v>1</v>
      </c>
      <c r="I91" s="220"/>
      <c r="J91" s="221">
        <f>ROUND(I91*H91,2)</f>
        <v>0</v>
      </c>
      <c r="K91" s="217" t="s">
        <v>523</v>
      </c>
      <c r="L91" s="46"/>
      <c r="M91" s="222" t="s">
        <v>21</v>
      </c>
      <c r="N91" s="223" t="s">
        <v>43</v>
      </c>
      <c r="O91" s="86"/>
      <c r="P91" s="224">
        <f>O91*H91</f>
        <v>0</v>
      </c>
      <c r="Q91" s="224">
        <v>0</v>
      </c>
      <c r="R91" s="224">
        <f>Q91*H91</f>
        <v>0</v>
      </c>
      <c r="S91" s="224">
        <v>0</v>
      </c>
      <c r="T91" s="225">
        <f>S91*H91</f>
        <v>0</v>
      </c>
      <c r="U91" s="40"/>
      <c r="V91" s="40"/>
      <c r="W91" s="40"/>
      <c r="X91" s="40"/>
      <c r="Y91" s="40"/>
      <c r="Z91" s="40"/>
      <c r="AA91" s="40"/>
      <c r="AB91" s="40"/>
      <c r="AC91" s="40"/>
      <c r="AD91" s="40"/>
      <c r="AE91" s="40"/>
      <c r="AR91" s="226" t="s">
        <v>303</v>
      </c>
      <c r="AT91" s="226" t="s">
        <v>298</v>
      </c>
      <c r="AU91" s="226" t="s">
        <v>79</v>
      </c>
      <c r="AY91" s="19" t="s">
        <v>295</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303</v>
      </c>
      <c r="BM91" s="226" t="s">
        <v>303</v>
      </c>
    </row>
    <row r="92" s="2" customFormat="1" ht="16.5" customHeight="1">
      <c r="A92" s="40"/>
      <c r="B92" s="41"/>
      <c r="C92" s="215" t="s">
        <v>92</v>
      </c>
      <c r="D92" s="215" t="s">
        <v>298</v>
      </c>
      <c r="E92" s="216" t="s">
        <v>3919</v>
      </c>
      <c r="F92" s="217" t="s">
        <v>3920</v>
      </c>
      <c r="G92" s="218" t="s">
        <v>3526</v>
      </c>
      <c r="H92" s="219">
        <v>16</v>
      </c>
      <c r="I92" s="220"/>
      <c r="J92" s="221">
        <f>ROUND(I92*H92,2)</f>
        <v>0</v>
      </c>
      <c r="K92" s="217" t="s">
        <v>523</v>
      </c>
      <c r="L92" s="46"/>
      <c r="M92" s="222" t="s">
        <v>21</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303</v>
      </c>
      <c r="AT92" s="226" t="s">
        <v>298</v>
      </c>
      <c r="AU92" s="226" t="s">
        <v>79</v>
      </c>
      <c r="AY92" s="19" t="s">
        <v>295</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303</v>
      </c>
      <c r="BM92" s="226" t="s">
        <v>338</v>
      </c>
    </row>
    <row r="93" s="2" customFormat="1" ht="16.5" customHeight="1">
      <c r="A93" s="40"/>
      <c r="B93" s="41"/>
      <c r="C93" s="215" t="s">
        <v>303</v>
      </c>
      <c r="D93" s="215" t="s">
        <v>298</v>
      </c>
      <c r="E93" s="216" t="s">
        <v>3921</v>
      </c>
      <c r="F93" s="217" t="s">
        <v>3922</v>
      </c>
      <c r="G93" s="218" t="s">
        <v>3526</v>
      </c>
      <c r="H93" s="219">
        <v>3</v>
      </c>
      <c r="I93" s="220"/>
      <c r="J93" s="221">
        <f>ROUND(I93*H93,2)</f>
        <v>0</v>
      </c>
      <c r="K93" s="217" t="s">
        <v>523</v>
      </c>
      <c r="L93" s="46"/>
      <c r="M93" s="222" t="s">
        <v>21</v>
      </c>
      <c r="N93" s="223" t="s">
        <v>43</v>
      </c>
      <c r="O93" s="86"/>
      <c r="P93" s="224">
        <f>O93*H93</f>
        <v>0</v>
      </c>
      <c r="Q93" s="224">
        <v>0</v>
      </c>
      <c r="R93" s="224">
        <f>Q93*H93</f>
        <v>0</v>
      </c>
      <c r="S93" s="224">
        <v>0</v>
      </c>
      <c r="T93" s="225">
        <f>S93*H93</f>
        <v>0</v>
      </c>
      <c r="U93" s="40"/>
      <c r="V93" s="40"/>
      <c r="W93" s="40"/>
      <c r="X93" s="40"/>
      <c r="Y93" s="40"/>
      <c r="Z93" s="40"/>
      <c r="AA93" s="40"/>
      <c r="AB93" s="40"/>
      <c r="AC93" s="40"/>
      <c r="AD93" s="40"/>
      <c r="AE93" s="40"/>
      <c r="AR93" s="226" t="s">
        <v>303</v>
      </c>
      <c r="AT93" s="226" t="s">
        <v>298</v>
      </c>
      <c r="AU93" s="226" t="s">
        <v>79</v>
      </c>
      <c r="AY93" s="19" t="s">
        <v>295</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303</v>
      </c>
      <c r="BM93" s="226" t="s">
        <v>351</v>
      </c>
    </row>
    <row r="94" s="2" customFormat="1" ht="16.5" customHeight="1">
      <c r="A94" s="40"/>
      <c r="B94" s="41"/>
      <c r="C94" s="215" t="s">
        <v>332</v>
      </c>
      <c r="D94" s="215" t="s">
        <v>298</v>
      </c>
      <c r="E94" s="216" t="s">
        <v>3939</v>
      </c>
      <c r="F94" s="217" t="s">
        <v>3940</v>
      </c>
      <c r="G94" s="218" t="s">
        <v>3526</v>
      </c>
      <c r="H94" s="219">
        <v>2</v>
      </c>
      <c r="I94" s="220"/>
      <c r="J94" s="221">
        <f>ROUND(I94*H94,2)</f>
        <v>0</v>
      </c>
      <c r="K94" s="217" t="s">
        <v>523</v>
      </c>
      <c r="L94" s="46"/>
      <c r="M94" s="222" t="s">
        <v>21</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303</v>
      </c>
      <c r="AT94" s="226" t="s">
        <v>298</v>
      </c>
      <c r="AU94" s="226" t="s">
        <v>79</v>
      </c>
      <c r="AY94" s="19" t="s">
        <v>295</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303</v>
      </c>
      <c r="BM94" s="226" t="s">
        <v>361</v>
      </c>
    </row>
    <row r="95" s="2" customFormat="1" ht="16.5" customHeight="1">
      <c r="A95" s="40"/>
      <c r="B95" s="41"/>
      <c r="C95" s="215" t="s">
        <v>338</v>
      </c>
      <c r="D95" s="215" t="s">
        <v>298</v>
      </c>
      <c r="E95" s="216" t="s">
        <v>3843</v>
      </c>
      <c r="F95" s="217" t="s">
        <v>3844</v>
      </c>
      <c r="G95" s="218" t="s">
        <v>3526</v>
      </c>
      <c r="H95" s="219">
        <v>2</v>
      </c>
      <c r="I95" s="220"/>
      <c r="J95" s="221">
        <f>ROUND(I95*H95,2)</f>
        <v>0</v>
      </c>
      <c r="K95" s="217" t="s">
        <v>523</v>
      </c>
      <c r="L95" s="46"/>
      <c r="M95" s="222" t="s">
        <v>21</v>
      </c>
      <c r="N95" s="223"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303</v>
      </c>
      <c r="AT95" s="226" t="s">
        <v>298</v>
      </c>
      <c r="AU95" s="226" t="s">
        <v>79</v>
      </c>
      <c r="AY95" s="19" t="s">
        <v>295</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303</v>
      </c>
      <c r="BM95" s="226" t="s">
        <v>382</v>
      </c>
    </row>
    <row r="96" s="2" customFormat="1" ht="16.5" customHeight="1">
      <c r="A96" s="40"/>
      <c r="B96" s="41"/>
      <c r="C96" s="215" t="s">
        <v>345</v>
      </c>
      <c r="D96" s="215" t="s">
        <v>298</v>
      </c>
      <c r="E96" s="216" t="s">
        <v>3845</v>
      </c>
      <c r="F96" s="217" t="s">
        <v>3846</v>
      </c>
      <c r="G96" s="218" t="s">
        <v>3526</v>
      </c>
      <c r="H96" s="219">
        <v>6</v>
      </c>
      <c r="I96" s="220"/>
      <c r="J96" s="221">
        <f>ROUND(I96*H96,2)</f>
        <v>0</v>
      </c>
      <c r="K96" s="217" t="s">
        <v>523</v>
      </c>
      <c r="L96" s="46"/>
      <c r="M96" s="222" t="s">
        <v>21</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303</v>
      </c>
      <c r="AT96" s="226" t="s">
        <v>298</v>
      </c>
      <c r="AU96" s="226" t="s">
        <v>79</v>
      </c>
      <c r="AY96" s="19" t="s">
        <v>295</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303</v>
      </c>
      <c r="BM96" s="226" t="s">
        <v>481</v>
      </c>
    </row>
    <row r="97" s="2" customFormat="1" ht="16.5" customHeight="1">
      <c r="A97" s="40"/>
      <c r="B97" s="41"/>
      <c r="C97" s="215" t="s">
        <v>351</v>
      </c>
      <c r="D97" s="215" t="s">
        <v>298</v>
      </c>
      <c r="E97" s="216" t="s">
        <v>3923</v>
      </c>
      <c r="F97" s="217" t="s">
        <v>3924</v>
      </c>
      <c r="G97" s="218" t="s">
        <v>3526</v>
      </c>
      <c r="H97" s="219">
        <v>1</v>
      </c>
      <c r="I97" s="220"/>
      <c r="J97" s="221">
        <f>ROUND(I97*H97,2)</f>
        <v>0</v>
      </c>
      <c r="K97" s="217" t="s">
        <v>523</v>
      </c>
      <c r="L97" s="46"/>
      <c r="M97" s="222" t="s">
        <v>21</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303</v>
      </c>
      <c r="AT97" s="226" t="s">
        <v>298</v>
      </c>
      <c r="AU97" s="226" t="s">
        <v>79</v>
      </c>
      <c r="AY97" s="19" t="s">
        <v>295</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303</v>
      </c>
      <c r="BM97" s="226" t="s">
        <v>373</v>
      </c>
    </row>
    <row r="98" s="2" customFormat="1" ht="16.5" customHeight="1">
      <c r="A98" s="40"/>
      <c r="B98" s="41"/>
      <c r="C98" s="215" t="s">
        <v>296</v>
      </c>
      <c r="D98" s="215" t="s">
        <v>298</v>
      </c>
      <c r="E98" s="216" t="s">
        <v>3925</v>
      </c>
      <c r="F98" s="217" t="s">
        <v>3860</v>
      </c>
      <c r="G98" s="218" t="s">
        <v>3526</v>
      </c>
      <c r="H98" s="219">
        <v>2</v>
      </c>
      <c r="I98" s="220"/>
      <c r="J98" s="221">
        <f>ROUND(I98*H98,2)</f>
        <v>0</v>
      </c>
      <c r="K98" s="217" t="s">
        <v>523</v>
      </c>
      <c r="L98" s="46"/>
      <c r="M98" s="222" t="s">
        <v>21</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303</v>
      </c>
      <c r="AT98" s="226" t="s">
        <v>298</v>
      </c>
      <c r="AU98" s="226" t="s">
        <v>79</v>
      </c>
      <c r="AY98" s="19" t="s">
        <v>295</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303</v>
      </c>
      <c r="BM98" s="226" t="s">
        <v>500</v>
      </c>
    </row>
    <row r="99" s="2" customFormat="1" ht="16.5" customHeight="1">
      <c r="A99" s="40"/>
      <c r="B99" s="41"/>
      <c r="C99" s="215" t="s">
        <v>361</v>
      </c>
      <c r="D99" s="215" t="s">
        <v>298</v>
      </c>
      <c r="E99" s="216" t="s">
        <v>3775</v>
      </c>
      <c r="F99" s="217" t="s">
        <v>3776</v>
      </c>
      <c r="G99" s="218" t="s">
        <v>3526</v>
      </c>
      <c r="H99" s="219">
        <v>5</v>
      </c>
      <c r="I99" s="220"/>
      <c r="J99" s="221">
        <f>ROUND(I99*H99,2)</f>
        <v>0</v>
      </c>
      <c r="K99" s="217" t="s">
        <v>523</v>
      </c>
      <c r="L99" s="46"/>
      <c r="M99" s="222" t="s">
        <v>21</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303</v>
      </c>
      <c r="AT99" s="226" t="s">
        <v>298</v>
      </c>
      <c r="AU99" s="226" t="s">
        <v>79</v>
      </c>
      <c r="AY99" s="19" t="s">
        <v>295</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303</v>
      </c>
      <c r="BM99" s="226" t="s">
        <v>511</v>
      </c>
    </row>
    <row r="100" s="2" customFormat="1" ht="16.5" customHeight="1">
      <c r="A100" s="40"/>
      <c r="B100" s="41"/>
      <c r="C100" s="215" t="s">
        <v>370</v>
      </c>
      <c r="D100" s="215" t="s">
        <v>298</v>
      </c>
      <c r="E100" s="216" t="s">
        <v>3861</v>
      </c>
      <c r="F100" s="217" t="s">
        <v>3862</v>
      </c>
      <c r="G100" s="218" t="s">
        <v>3526</v>
      </c>
      <c r="H100" s="219">
        <v>1</v>
      </c>
      <c r="I100" s="220"/>
      <c r="J100" s="221">
        <f>ROUND(I100*H100,2)</f>
        <v>0</v>
      </c>
      <c r="K100" s="217" t="s">
        <v>523</v>
      </c>
      <c r="L100" s="46"/>
      <c r="M100" s="222" t="s">
        <v>21</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303</v>
      </c>
      <c r="AT100" s="226" t="s">
        <v>298</v>
      </c>
      <c r="AU100" s="226" t="s">
        <v>79</v>
      </c>
      <c r="AY100" s="19" t="s">
        <v>295</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303</v>
      </c>
      <c r="BM100" s="226" t="s">
        <v>520</v>
      </c>
    </row>
    <row r="101" s="2" customFormat="1" ht="16.5" customHeight="1">
      <c r="A101" s="40"/>
      <c r="B101" s="41"/>
      <c r="C101" s="215" t="s">
        <v>382</v>
      </c>
      <c r="D101" s="215" t="s">
        <v>298</v>
      </c>
      <c r="E101" s="216" t="s">
        <v>3869</v>
      </c>
      <c r="F101" s="217" t="s">
        <v>3870</v>
      </c>
      <c r="G101" s="218" t="s">
        <v>3526</v>
      </c>
      <c r="H101" s="219">
        <v>1</v>
      </c>
      <c r="I101" s="220"/>
      <c r="J101" s="221">
        <f>ROUND(I101*H101,2)</f>
        <v>0</v>
      </c>
      <c r="K101" s="217" t="s">
        <v>523</v>
      </c>
      <c r="L101" s="46"/>
      <c r="M101" s="222" t="s">
        <v>21</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303</v>
      </c>
      <c r="AT101" s="226" t="s">
        <v>298</v>
      </c>
      <c r="AU101" s="226" t="s">
        <v>79</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303</v>
      </c>
      <c r="BM101" s="226" t="s">
        <v>532</v>
      </c>
    </row>
    <row r="102" s="12" customFormat="1" ht="25.92" customHeight="1">
      <c r="A102" s="12"/>
      <c r="B102" s="199"/>
      <c r="C102" s="200"/>
      <c r="D102" s="201" t="s">
        <v>71</v>
      </c>
      <c r="E102" s="202" t="s">
        <v>3531</v>
      </c>
      <c r="F102" s="202" t="s">
        <v>3906</v>
      </c>
      <c r="G102" s="200"/>
      <c r="H102" s="200"/>
      <c r="I102" s="203"/>
      <c r="J102" s="204">
        <f>BK102</f>
        <v>0</v>
      </c>
      <c r="K102" s="200"/>
      <c r="L102" s="205"/>
      <c r="M102" s="206"/>
      <c r="N102" s="207"/>
      <c r="O102" s="207"/>
      <c r="P102" s="208">
        <f>SUM(P103:P105)</f>
        <v>0</v>
      </c>
      <c r="Q102" s="207"/>
      <c r="R102" s="208">
        <f>SUM(R103:R105)</f>
        <v>0</v>
      </c>
      <c r="S102" s="207"/>
      <c r="T102" s="209">
        <f>SUM(T103:T105)</f>
        <v>0</v>
      </c>
      <c r="U102" s="12"/>
      <c r="V102" s="12"/>
      <c r="W102" s="12"/>
      <c r="X102" s="12"/>
      <c r="Y102" s="12"/>
      <c r="Z102" s="12"/>
      <c r="AA102" s="12"/>
      <c r="AB102" s="12"/>
      <c r="AC102" s="12"/>
      <c r="AD102" s="12"/>
      <c r="AE102" s="12"/>
      <c r="AR102" s="210" t="s">
        <v>79</v>
      </c>
      <c r="AT102" s="211" t="s">
        <v>71</v>
      </c>
      <c r="AU102" s="211" t="s">
        <v>72</v>
      </c>
      <c r="AY102" s="210" t="s">
        <v>295</v>
      </c>
      <c r="BK102" s="212">
        <f>SUM(BK103:BK105)</f>
        <v>0</v>
      </c>
    </row>
    <row r="103" s="2" customFormat="1" ht="16.5" customHeight="1">
      <c r="A103" s="40"/>
      <c r="B103" s="41"/>
      <c r="C103" s="215" t="s">
        <v>393</v>
      </c>
      <c r="D103" s="215" t="s">
        <v>298</v>
      </c>
      <c r="E103" s="216" t="s">
        <v>3926</v>
      </c>
      <c r="F103" s="217" t="s">
        <v>3927</v>
      </c>
      <c r="G103" s="218" t="s">
        <v>3526</v>
      </c>
      <c r="H103" s="219">
        <v>1</v>
      </c>
      <c r="I103" s="220"/>
      <c r="J103" s="221">
        <f>ROUND(I103*H103,2)</f>
        <v>0</v>
      </c>
      <c r="K103" s="217" t="s">
        <v>523</v>
      </c>
      <c r="L103" s="46"/>
      <c r="M103" s="222" t="s">
        <v>21</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303</v>
      </c>
      <c r="AT103" s="226" t="s">
        <v>298</v>
      </c>
      <c r="AU103" s="226" t="s">
        <v>79</v>
      </c>
      <c r="AY103" s="19" t="s">
        <v>295</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303</v>
      </c>
      <c r="BM103" s="226" t="s">
        <v>545</v>
      </c>
    </row>
    <row r="104" s="2" customFormat="1" ht="16.5" customHeight="1">
      <c r="A104" s="40"/>
      <c r="B104" s="41"/>
      <c r="C104" s="215" t="s">
        <v>481</v>
      </c>
      <c r="D104" s="215" t="s">
        <v>298</v>
      </c>
      <c r="E104" s="216" t="s">
        <v>3928</v>
      </c>
      <c r="F104" s="217" t="s">
        <v>3929</v>
      </c>
      <c r="G104" s="218" t="s">
        <v>3526</v>
      </c>
      <c r="H104" s="219">
        <v>1</v>
      </c>
      <c r="I104" s="220"/>
      <c r="J104" s="221">
        <f>ROUND(I104*H104,2)</f>
        <v>0</v>
      </c>
      <c r="K104" s="217" t="s">
        <v>523</v>
      </c>
      <c r="L104" s="46"/>
      <c r="M104" s="222" t="s">
        <v>21</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303</v>
      </c>
      <c r="AT104" s="226" t="s">
        <v>298</v>
      </c>
      <c r="AU104" s="226" t="s">
        <v>79</v>
      </c>
      <c r="AY104" s="19" t="s">
        <v>295</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303</v>
      </c>
      <c r="BM104" s="226" t="s">
        <v>743</v>
      </c>
    </row>
    <row r="105" s="2" customFormat="1" ht="24.15" customHeight="1">
      <c r="A105" s="40"/>
      <c r="B105" s="41"/>
      <c r="C105" s="215" t="s">
        <v>8</v>
      </c>
      <c r="D105" s="215" t="s">
        <v>298</v>
      </c>
      <c r="E105" s="216" t="s">
        <v>3930</v>
      </c>
      <c r="F105" s="217" t="s">
        <v>3931</v>
      </c>
      <c r="G105" s="218" t="s">
        <v>3526</v>
      </c>
      <c r="H105" s="219">
        <v>1</v>
      </c>
      <c r="I105" s="220"/>
      <c r="J105" s="221">
        <f>ROUND(I105*H105,2)</f>
        <v>0</v>
      </c>
      <c r="K105" s="217" t="s">
        <v>523</v>
      </c>
      <c r="L105" s="46"/>
      <c r="M105" s="222" t="s">
        <v>21</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303</v>
      </c>
      <c r="AT105" s="226" t="s">
        <v>298</v>
      </c>
      <c r="AU105" s="226" t="s">
        <v>79</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303</v>
      </c>
      <c r="BM105" s="226" t="s">
        <v>1032</v>
      </c>
    </row>
    <row r="106" s="12" customFormat="1" ht="25.92" customHeight="1">
      <c r="A106" s="12"/>
      <c r="B106" s="199"/>
      <c r="C106" s="200"/>
      <c r="D106" s="201" t="s">
        <v>71</v>
      </c>
      <c r="E106" s="202" t="s">
        <v>3543</v>
      </c>
      <c r="F106" s="202" t="s">
        <v>3782</v>
      </c>
      <c r="G106" s="200"/>
      <c r="H106" s="200"/>
      <c r="I106" s="203"/>
      <c r="J106" s="204">
        <f>BK106</f>
        <v>0</v>
      </c>
      <c r="K106" s="200"/>
      <c r="L106" s="205"/>
      <c r="M106" s="206"/>
      <c r="N106" s="207"/>
      <c r="O106" s="207"/>
      <c r="P106" s="208">
        <f>SUM(P107:P118)</f>
        <v>0</v>
      </c>
      <c r="Q106" s="207"/>
      <c r="R106" s="208">
        <f>SUM(R107:R118)</f>
        <v>0</v>
      </c>
      <c r="S106" s="207"/>
      <c r="T106" s="209">
        <f>SUM(T107:T118)</f>
        <v>0</v>
      </c>
      <c r="U106" s="12"/>
      <c r="V106" s="12"/>
      <c r="W106" s="12"/>
      <c r="X106" s="12"/>
      <c r="Y106" s="12"/>
      <c r="Z106" s="12"/>
      <c r="AA106" s="12"/>
      <c r="AB106" s="12"/>
      <c r="AC106" s="12"/>
      <c r="AD106" s="12"/>
      <c r="AE106" s="12"/>
      <c r="AR106" s="210" t="s">
        <v>79</v>
      </c>
      <c r="AT106" s="211" t="s">
        <v>71</v>
      </c>
      <c r="AU106" s="211" t="s">
        <v>72</v>
      </c>
      <c r="AY106" s="210" t="s">
        <v>295</v>
      </c>
      <c r="BK106" s="212">
        <f>SUM(BK107:BK118)</f>
        <v>0</v>
      </c>
    </row>
    <row r="107" s="2" customFormat="1" ht="16.5" customHeight="1">
      <c r="A107" s="40"/>
      <c r="B107" s="41"/>
      <c r="C107" s="215" t="s">
        <v>373</v>
      </c>
      <c r="D107" s="215" t="s">
        <v>298</v>
      </c>
      <c r="E107" s="216" t="s">
        <v>3875</v>
      </c>
      <c r="F107" s="217" t="s">
        <v>3876</v>
      </c>
      <c r="G107" s="218" t="s">
        <v>3526</v>
      </c>
      <c r="H107" s="219">
        <v>17</v>
      </c>
      <c r="I107" s="220"/>
      <c r="J107" s="221">
        <f>ROUND(I107*H107,2)</f>
        <v>0</v>
      </c>
      <c r="K107" s="217" t="s">
        <v>523</v>
      </c>
      <c r="L107" s="46"/>
      <c r="M107" s="222" t="s">
        <v>21</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303</v>
      </c>
      <c r="AT107" s="226" t="s">
        <v>298</v>
      </c>
      <c r="AU107" s="226" t="s">
        <v>79</v>
      </c>
      <c r="AY107" s="19" t="s">
        <v>295</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303</v>
      </c>
      <c r="BM107" s="226" t="s">
        <v>997</v>
      </c>
    </row>
    <row r="108" s="2" customFormat="1" ht="16.5" customHeight="1">
      <c r="A108" s="40"/>
      <c r="B108" s="41"/>
      <c r="C108" s="215" t="s">
        <v>488</v>
      </c>
      <c r="D108" s="215" t="s">
        <v>298</v>
      </c>
      <c r="E108" s="216" t="s">
        <v>3877</v>
      </c>
      <c r="F108" s="217" t="s">
        <v>3878</v>
      </c>
      <c r="G108" s="218" t="s">
        <v>3526</v>
      </c>
      <c r="H108" s="219">
        <v>13</v>
      </c>
      <c r="I108" s="220"/>
      <c r="J108" s="221">
        <f>ROUND(I108*H108,2)</f>
        <v>0</v>
      </c>
      <c r="K108" s="217" t="s">
        <v>523</v>
      </c>
      <c r="L108" s="46"/>
      <c r="M108" s="222" t="s">
        <v>21</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303</v>
      </c>
      <c r="AT108" s="226" t="s">
        <v>298</v>
      </c>
      <c r="AU108" s="226" t="s">
        <v>79</v>
      </c>
      <c r="AY108" s="19" t="s">
        <v>295</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303</v>
      </c>
      <c r="BM108" s="226" t="s">
        <v>1054</v>
      </c>
    </row>
    <row r="109" s="2" customFormat="1" ht="16.5" customHeight="1">
      <c r="A109" s="40"/>
      <c r="B109" s="41"/>
      <c r="C109" s="215" t="s">
        <v>500</v>
      </c>
      <c r="D109" s="215" t="s">
        <v>298</v>
      </c>
      <c r="E109" s="216" t="s">
        <v>3910</v>
      </c>
      <c r="F109" s="217" t="s">
        <v>3784</v>
      </c>
      <c r="G109" s="218" t="s">
        <v>3526</v>
      </c>
      <c r="H109" s="219">
        <v>1</v>
      </c>
      <c r="I109" s="220"/>
      <c r="J109" s="221">
        <f>ROUND(I109*H109,2)</f>
        <v>0</v>
      </c>
      <c r="K109" s="217" t="s">
        <v>523</v>
      </c>
      <c r="L109" s="46"/>
      <c r="M109" s="222" t="s">
        <v>21</v>
      </c>
      <c r="N109" s="223" t="s">
        <v>43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303</v>
      </c>
      <c r="AT109" s="226" t="s">
        <v>298</v>
      </c>
      <c r="AU109" s="226" t="s">
        <v>79</v>
      </c>
      <c r="AY109" s="19" t="s">
        <v>295</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303</v>
      </c>
      <c r="BM109" s="226" t="s">
        <v>1064</v>
      </c>
    </row>
    <row r="110" s="2" customFormat="1" ht="16.5" customHeight="1">
      <c r="A110" s="40"/>
      <c r="B110" s="41"/>
      <c r="C110" s="215" t="s">
        <v>506</v>
      </c>
      <c r="D110" s="215" t="s">
        <v>298</v>
      </c>
      <c r="E110" s="216" t="s">
        <v>3911</v>
      </c>
      <c r="F110" s="217" t="s">
        <v>3882</v>
      </c>
      <c r="G110" s="218" t="s">
        <v>3526</v>
      </c>
      <c r="H110" s="219">
        <v>1</v>
      </c>
      <c r="I110" s="220"/>
      <c r="J110" s="221">
        <f>ROUND(I110*H110,2)</f>
        <v>0</v>
      </c>
      <c r="K110" s="217" t="s">
        <v>523</v>
      </c>
      <c r="L110" s="46"/>
      <c r="M110" s="222" t="s">
        <v>21</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303</v>
      </c>
      <c r="AT110" s="226" t="s">
        <v>298</v>
      </c>
      <c r="AU110" s="226" t="s">
        <v>79</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303</v>
      </c>
      <c r="BM110" s="226" t="s">
        <v>1073</v>
      </c>
    </row>
    <row r="111" s="2" customFormat="1" ht="16.5" customHeight="1">
      <c r="A111" s="40"/>
      <c r="B111" s="41"/>
      <c r="C111" s="215" t="s">
        <v>511</v>
      </c>
      <c r="D111" s="215" t="s">
        <v>298</v>
      </c>
      <c r="E111" s="216" t="s">
        <v>3912</v>
      </c>
      <c r="F111" s="217" t="s">
        <v>3884</v>
      </c>
      <c r="G111" s="218" t="s">
        <v>3526</v>
      </c>
      <c r="H111" s="219">
        <v>1</v>
      </c>
      <c r="I111" s="220"/>
      <c r="J111" s="221">
        <f>ROUND(I111*H111,2)</f>
        <v>0</v>
      </c>
      <c r="K111" s="217" t="s">
        <v>523</v>
      </c>
      <c r="L111" s="46"/>
      <c r="M111" s="222" t="s">
        <v>21</v>
      </c>
      <c r="N111" s="223" t="s">
        <v>43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303</v>
      </c>
      <c r="AT111" s="226" t="s">
        <v>298</v>
      </c>
      <c r="AU111" s="226" t="s">
        <v>79</v>
      </c>
      <c r="AY111" s="19" t="s">
        <v>295</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303</v>
      </c>
      <c r="BM111" s="226" t="s">
        <v>1083</v>
      </c>
    </row>
    <row r="112" s="2" customFormat="1" ht="16.5" customHeight="1">
      <c r="A112" s="40"/>
      <c r="B112" s="41"/>
      <c r="C112" s="215" t="s">
        <v>7</v>
      </c>
      <c r="D112" s="215" t="s">
        <v>298</v>
      </c>
      <c r="E112" s="216" t="s">
        <v>3932</v>
      </c>
      <c r="F112" s="217" t="s">
        <v>3933</v>
      </c>
      <c r="G112" s="218" t="s">
        <v>3526</v>
      </c>
      <c r="H112" s="219">
        <v>2</v>
      </c>
      <c r="I112" s="220"/>
      <c r="J112" s="221">
        <f>ROUND(I112*H112,2)</f>
        <v>0</v>
      </c>
      <c r="K112" s="217" t="s">
        <v>523</v>
      </c>
      <c r="L112" s="46"/>
      <c r="M112" s="222" t="s">
        <v>21</v>
      </c>
      <c r="N112" s="223" t="s">
        <v>43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303</v>
      </c>
      <c r="AT112" s="226" t="s">
        <v>298</v>
      </c>
      <c r="AU112" s="226" t="s">
        <v>79</v>
      </c>
      <c r="AY112" s="19" t="s">
        <v>295</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303</v>
      </c>
      <c r="BM112" s="226" t="s">
        <v>1092</v>
      </c>
    </row>
    <row r="113" s="2" customFormat="1" ht="16.5" customHeight="1">
      <c r="A113" s="40"/>
      <c r="B113" s="41"/>
      <c r="C113" s="215" t="s">
        <v>520</v>
      </c>
      <c r="D113" s="215" t="s">
        <v>298</v>
      </c>
      <c r="E113" s="216" t="s">
        <v>3887</v>
      </c>
      <c r="F113" s="217" t="s">
        <v>3888</v>
      </c>
      <c r="G113" s="218" t="s">
        <v>3526</v>
      </c>
      <c r="H113" s="219">
        <v>1</v>
      </c>
      <c r="I113" s="220"/>
      <c r="J113" s="221">
        <f>ROUND(I113*H113,2)</f>
        <v>0</v>
      </c>
      <c r="K113" s="217" t="s">
        <v>523</v>
      </c>
      <c r="L113" s="46"/>
      <c r="M113" s="222" t="s">
        <v>21</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303</v>
      </c>
      <c r="AT113" s="226" t="s">
        <v>298</v>
      </c>
      <c r="AU113" s="226" t="s">
        <v>79</v>
      </c>
      <c r="AY113" s="19" t="s">
        <v>295</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303</v>
      </c>
      <c r="BM113" s="226" t="s">
        <v>1102</v>
      </c>
    </row>
    <row r="114" s="2" customFormat="1" ht="24.15" customHeight="1">
      <c r="A114" s="40"/>
      <c r="B114" s="41"/>
      <c r="C114" s="215" t="s">
        <v>525</v>
      </c>
      <c r="D114" s="215" t="s">
        <v>298</v>
      </c>
      <c r="E114" s="216" t="s">
        <v>3913</v>
      </c>
      <c r="F114" s="217" t="s">
        <v>3890</v>
      </c>
      <c r="G114" s="218" t="s">
        <v>3891</v>
      </c>
      <c r="H114" s="219">
        <v>1</v>
      </c>
      <c r="I114" s="220"/>
      <c r="J114" s="221">
        <f>ROUND(I114*H114,2)</f>
        <v>0</v>
      </c>
      <c r="K114" s="217" t="s">
        <v>523</v>
      </c>
      <c r="L114" s="46"/>
      <c r="M114" s="222" t="s">
        <v>21</v>
      </c>
      <c r="N114" s="223"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303</v>
      </c>
      <c r="AT114" s="226" t="s">
        <v>298</v>
      </c>
      <c r="AU114" s="226" t="s">
        <v>79</v>
      </c>
      <c r="AY114" s="19" t="s">
        <v>295</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303</v>
      </c>
      <c r="BM114" s="226" t="s">
        <v>1114</v>
      </c>
    </row>
    <row r="115" s="2" customFormat="1" ht="16.5" customHeight="1">
      <c r="A115" s="40"/>
      <c r="B115" s="41"/>
      <c r="C115" s="215" t="s">
        <v>532</v>
      </c>
      <c r="D115" s="215" t="s">
        <v>298</v>
      </c>
      <c r="E115" s="216" t="s">
        <v>3892</v>
      </c>
      <c r="F115" s="217" t="s">
        <v>3893</v>
      </c>
      <c r="G115" s="218" t="s">
        <v>3526</v>
      </c>
      <c r="H115" s="219">
        <v>1</v>
      </c>
      <c r="I115" s="220"/>
      <c r="J115" s="221">
        <f>ROUND(I115*H115,2)</f>
        <v>0</v>
      </c>
      <c r="K115" s="217" t="s">
        <v>523</v>
      </c>
      <c r="L115" s="46"/>
      <c r="M115" s="222" t="s">
        <v>21</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303</v>
      </c>
      <c r="AT115" s="226" t="s">
        <v>298</v>
      </c>
      <c r="AU115" s="226" t="s">
        <v>79</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303</v>
      </c>
      <c r="BM115" s="226" t="s">
        <v>1124</v>
      </c>
    </row>
    <row r="116" s="2" customFormat="1" ht="37.8" customHeight="1">
      <c r="A116" s="40"/>
      <c r="B116" s="41"/>
      <c r="C116" s="215" t="s">
        <v>538</v>
      </c>
      <c r="D116" s="215" t="s">
        <v>298</v>
      </c>
      <c r="E116" s="216" t="s">
        <v>3914</v>
      </c>
      <c r="F116" s="217" t="s">
        <v>3895</v>
      </c>
      <c r="G116" s="218" t="s">
        <v>3526</v>
      </c>
      <c r="H116" s="219">
        <v>1</v>
      </c>
      <c r="I116" s="220"/>
      <c r="J116" s="221">
        <f>ROUND(I116*H116,2)</f>
        <v>0</v>
      </c>
      <c r="K116" s="217" t="s">
        <v>523</v>
      </c>
      <c r="L116" s="46"/>
      <c r="M116" s="222" t="s">
        <v>21</v>
      </c>
      <c r="N116" s="223"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303</v>
      </c>
      <c r="AT116" s="226" t="s">
        <v>298</v>
      </c>
      <c r="AU116" s="226" t="s">
        <v>79</v>
      </c>
      <c r="AY116" s="19" t="s">
        <v>295</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303</v>
      </c>
      <c r="BM116" s="226" t="s">
        <v>863</v>
      </c>
    </row>
    <row r="117" s="2" customFormat="1" ht="16.5" customHeight="1">
      <c r="A117" s="40"/>
      <c r="B117" s="41"/>
      <c r="C117" s="215" t="s">
        <v>545</v>
      </c>
      <c r="D117" s="215" t="s">
        <v>298</v>
      </c>
      <c r="E117" s="216" t="s">
        <v>3915</v>
      </c>
      <c r="F117" s="217" t="s">
        <v>3897</v>
      </c>
      <c r="G117" s="218" t="s">
        <v>3526</v>
      </c>
      <c r="H117" s="219">
        <v>1</v>
      </c>
      <c r="I117" s="220"/>
      <c r="J117" s="221">
        <f>ROUND(I117*H117,2)</f>
        <v>0</v>
      </c>
      <c r="K117" s="217" t="s">
        <v>523</v>
      </c>
      <c r="L117" s="46"/>
      <c r="M117" s="222" t="s">
        <v>21</v>
      </c>
      <c r="N117" s="223"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303</v>
      </c>
      <c r="AT117" s="226" t="s">
        <v>298</v>
      </c>
      <c r="AU117" s="226" t="s">
        <v>79</v>
      </c>
      <c r="AY117" s="19" t="s">
        <v>295</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303</v>
      </c>
      <c r="BM117" s="226" t="s">
        <v>1144</v>
      </c>
    </row>
    <row r="118" s="2" customFormat="1" ht="16.5" customHeight="1">
      <c r="A118" s="40"/>
      <c r="B118" s="41"/>
      <c r="C118" s="215" t="s">
        <v>550</v>
      </c>
      <c r="D118" s="215" t="s">
        <v>298</v>
      </c>
      <c r="E118" s="216" t="s">
        <v>3916</v>
      </c>
      <c r="F118" s="217" t="s">
        <v>3899</v>
      </c>
      <c r="G118" s="218" t="s">
        <v>3526</v>
      </c>
      <c r="H118" s="219">
        <v>1</v>
      </c>
      <c r="I118" s="220"/>
      <c r="J118" s="221">
        <f>ROUND(I118*H118,2)</f>
        <v>0</v>
      </c>
      <c r="K118" s="217" t="s">
        <v>523</v>
      </c>
      <c r="L118" s="46"/>
      <c r="M118" s="298" t="s">
        <v>21</v>
      </c>
      <c r="N118" s="299" t="s">
        <v>43</v>
      </c>
      <c r="O118" s="284"/>
      <c r="P118" s="300">
        <f>O118*H118</f>
        <v>0</v>
      </c>
      <c r="Q118" s="300">
        <v>0</v>
      </c>
      <c r="R118" s="300">
        <f>Q118*H118</f>
        <v>0</v>
      </c>
      <c r="S118" s="300">
        <v>0</v>
      </c>
      <c r="T118" s="301">
        <f>S118*H118</f>
        <v>0</v>
      </c>
      <c r="U118" s="40"/>
      <c r="V118" s="40"/>
      <c r="W118" s="40"/>
      <c r="X118" s="40"/>
      <c r="Y118" s="40"/>
      <c r="Z118" s="40"/>
      <c r="AA118" s="40"/>
      <c r="AB118" s="40"/>
      <c r="AC118" s="40"/>
      <c r="AD118" s="40"/>
      <c r="AE118" s="40"/>
      <c r="AR118" s="226" t="s">
        <v>303</v>
      </c>
      <c r="AT118" s="226" t="s">
        <v>298</v>
      </c>
      <c r="AU118" s="226" t="s">
        <v>79</v>
      </c>
      <c r="AY118" s="19" t="s">
        <v>295</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303</v>
      </c>
      <c r="BM118" s="226" t="s">
        <v>1154</v>
      </c>
    </row>
    <row r="119" s="2" customFormat="1" ht="6.96" customHeight="1">
      <c r="A119" s="40"/>
      <c r="B119" s="61"/>
      <c r="C119" s="62"/>
      <c r="D119" s="62"/>
      <c r="E119" s="62"/>
      <c r="F119" s="62"/>
      <c r="G119" s="62"/>
      <c r="H119" s="62"/>
      <c r="I119" s="62"/>
      <c r="J119" s="62"/>
      <c r="K119" s="62"/>
      <c r="L119" s="46"/>
      <c r="M119" s="40"/>
      <c r="O119" s="40"/>
      <c r="P119" s="40"/>
      <c r="Q119" s="40"/>
      <c r="R119" s="40"/>
      <c r="S119" s="40"/>
      <c r="T119" s="40"/>
      <c r="U119" s="40"/>
      <c r="V119" s="40"/>
      <c r="W119" s="40"/>
      <c r="X119" s="40"/>
      <c r="Y119" s="40"/>
      <c r="Z119" s="40"/>
      <c r="AA119" s="40"/>
      <c r="AB119" s="40"/>
      <c r="AC119" s="40"/>
      <c r="AD119" s="40"/>
      <c r="AE119" s="40"/>
    </row>
  </sheetData>
  <sheetProtection sheet="1" autoFilter="0" formatColumns="0" formatRows="0" objects="1" scenarios="1" spinCount="100000" saltValue="2bHlMbOhgkyV2dV1daqQ5+iMCXwfvI7zs0SnwXgoCacOQK3NLtoHXJnzNqNGXiJQfFzmtDrQhR98NvvJZxs4aA==" hashValue="SgP0tXGTmbcucEDlg81ZyW5cBzYy7tnbSobx66FMVDDG9aRxW63frlC1g7SDaU43Ac3vwlH+01ve147JnFR1Rw==" algorithmName="SHA-512" password="CC4B"/>
  <autoFilter ref="C87:K118"/>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208</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1" customFormat="1" ht="12" customHeight="1">
      <c r="B8" s="22"/>
      <c r="D8" s="145" t="s">
        <v>265</v>
      </c>
      <c r="L8" s="22"/>
    </row>
    <row r="9" s="2" customFormat="1" ht="16.5" customHeight="1">
      <c r="A9" s="40"/>
      <c r="B9" s="46"/>
      <c r="C9" s="40"/>
      <c r="D9" s="40"/>
      <c r="E9" s="146" t="s">
        <v>3502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3941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20. 3. 2023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21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28</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27</v>
      </c>
      <c r="J25" s="135" t="s">
        <v>21</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29</v>
      </c>
      <c r="J26" s="135" t="s">
        <v>21</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71.25" customHeight="1">
      <c r="A29" s="150"/>
      <c r="B29" s="151"/>
      <c r="C29" s="150"/>
      <c r="D29" s="150"/>
      <c r="E29" s="152" t="s">
        <v>37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ROUND((SUM(BE88:BE106)),  2)</f>
        <v>0</v>
      </c>
      <c r="G35" s="40"/>
      <c r="H35" s="40"/>
      <c r="I35" s="160">
        <v>0.20999999999999999</v>
      </c>
      <c r="J35" s="159">
        <f>ROUND(((SUM(BE88:BE106))*I35),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ROUND((SUM(BF88:BF106)),  2)</f>
        <v>0</v>
      </c>
      <c r="G36" s="40"/>
      <c r="H36" s="40"/>
      <c r="I36" s="160">
        <v>0.14999999999999999</v>
      </c>
      <c r="J36" s="159">
        <f>ROUND(((SUM(BF88:BF106))*I36),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ROUND((SUM(BG88:BG106)),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ROUND((SUM(BH88:BH106)),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ROUND((SUM(BI88:BI106)),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269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a modernizace VŠ kolejí Kounicova 50</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265</v>
      </c>
      <c r="D51" s="24"/>
      <c r="E51" s="24"/>
      <c r="F51" s="24"/>
      <c r="G51" s="24"/>
      <c r="H51" s="24"/>
      <c r="I51" s="24"/>
      <c r="J51" s="24"/>
      <c r="K51" s="24"/>
      <c r="L51" s="22"/>
    </row>
    <row r="52" s="2" customFormat="1" ht="16.5" customHeight="1">
      <c r="A52" s="40"/>
      <c r="B52" s="41"/>
      <c r="C52" s="42"/>
      <c r="D52" s="42"/>
      <c r="E52" s="172" t="s">
        <v>3502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SO-05.8 - Rozvaděč R SERVER</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50, Brno</v>
      </c>
      <c r="G56" s="42"/>
      <c r="H56" s="42"/>
      <c r="I56" s="34" t="s">
        <v>24</v>
      </c>
      <c r="J56" s="74" t="str">
        <f>IF(J14="","",J14)</f>
        <v>20. 3. 2023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Intar a.s.</v>
      </c>
      <c r="G58" s="42"/>
      <c r="H58" s="42"/>
      <c r="I58" s="34" t="s">
        <v>32</v>
      </c>
      <c r="J58" s="38" t="str">
        <f>E23</f>
        <v>Intar a.s.</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34</v>
      </c>
      <c r="J59" s="38" t="str">
        <f>E26</f>
        <v>Toman Martin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270</v>
      </c>
      <c r="D61" s="174"/>
      <c r="E61" s="174"/>
      <c r="F61" s="174"/>
      <c r="G61" s="174"/>
      <c r="H61" s="174"/>
      <c r="I61" s="174"/>
      <c r="J61" s="175" t="s">
        <v>271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272</v>
      </c>
    </row>
    <row r="64" s="9" customFormat="1" ht="24.96" customHeight="1">
      <c r="A64" s="9"/>
      <c r="B64" s="177"/>
      <c r="C64" s="178"/>
      <c r="D64" s="179" t="s">
        <v>3769</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3901</v>
      </c>
      <c r="E65" s="180"/>
      <c r="F65" s="180"/>
      <c r="G65" s="180"/>
      <c r="H65" s="180"/>
      <c r="I65" s="180"/>
      <c r="J65" s="181">
        <f>J94</f>
        <v>0</v>
      </c>
      <c r="K65" s="178"/>
      <c r="L65" s="182"/>
      <c r="S65" s="9"/>
      <c r="T65" s="9"/>
      <c r="U65" s="9"/>
      <c r="V65" s="9"/>
      <c r="W65" s="9"/>
      <c r="X65" s="9"/>
      <c r="Y65" s="9"/>
      <c r="Z65" s="9"/>
      <c r="AA65" s="9"/>
      <c r="AB65" s="9"/>
      <c r="AC65" s="9"/>
      <c r="AD65" s="9"/>
      <c r="AE65" s="9"/>
    </row>
    <row r="66" s="9" customFormat="1" ht="24.96" customHeight="1">
      <c r="A66" s="9"/>
      <c r="B66" s="177"/>
      <c r="C66" s="178"/>
      <c r="D66" s="179" t="s">
        <v>3771</v>
      </c>
      <c r="E66" s="180"/>
      <c r="F66" s="180"/>
      <c r="G66" s="180"/>
      <c r="H66" s="180"/>
      <c r="I66" s="180"/>
      <c r="J66" s="181">
        <f>J96</f>
        <v>0</v>
      </c>
      <c r="K66" s="178"/>
      <c r="L66" s="182"/>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280</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Rekonstrukce a modernizace VŠ kolejí Kounicova 50</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265</v>
      </c>
      <c r="D77" s="24"/>
      <c r="E77" s="24"/>
      <c r="F77" s="24"/>
      <c r="G77" s="24"/>
      <c r="H77" s="24"/>
      <c r="I77" s="24"/>
      <c r="J77" s="24"/>
      <c r="K77" s="24"/>
      <c r="L77" s="22"/>
    </row>
    <row r="78" s="2" customFormat="1" ht="16.5" customHeight="1">
      <c r="A78" s="40"/>
      <c r="B78" s="41"/>
      <c r="C78" s="42"/>
      <c r="D78" s="42"/>
      <c r="E78" s="172" t="s">
        <v>3502</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267</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SO-05.8 - Rozvaděč R SERVER</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22</v>
      </c>
      <c r="D82" s="42"/>
      <c r="E82" s="42"/>
      <c r="F82" s="29" t="str">
        <f>F14</f>
        <v>Kounicova 50, Brno</v>
      </c>
      <c r="G82" s="42"/>
      <c r="H82" s="42"/>
      <c r="I82" s="34" t="s">
        <v>24</v>
      </c>
      <c r="J82" s="74" t="str">
        <f>IF(J14="","",J14)</f>
        <v>20. 3. 2023</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26</v>
      </c>
      <c r="D84" s="42"/>
      <c r="E84" s="42"/>
      <c r="F84" s="29" t="str">
        <f>E17</f>
        <v>Intar a.s.</v>
      </c>
      <c r="G84" s="42"/>
      <c r="H84" s="42"/>
      <c r="I84" s="34" t="s">
        <v>32</v>
      </c>
      <c r="J84" s="38" t="str">
        <f>E23</f>
        <v>Intar a.s.</v>
      </c>
      <c r="K84" s="42"/>
      <c r="L84" s="147"/>
      <c r="S84" s="40"/>
      <c r="T84" s="40"/>
      <c r="U84" s="40"/>
      <c r="V84" s="40"/>
      <c r="W84" s="40"/>
      <c r="X84" s="40"/>
      <c r="Y84" s="40"/>
      <c r="Z84" s="40"/>
      <c r="AA84" s="40"/>
      <c r="AB84" s="40"/>
      <c r="AC84" s="40"/>
      <c r="AD84" s="40"/>
      <c r="AE84" s="40"/>
    </row>
    <row r="85" s="2" customFormat="1" ht="15.15" customHeight="1">
      <c r="A85" s="40"/>
      <c r="B85" s="41"/>
      <c r="C85" s="34" t="s">
        <v>30</v>
      </c>
      <c r="D85" s="42"/>
      <c r="E85" s="42"/>
      <c r="F85" s="29" t="str">
        <f>IF(E20="","",E20)</f>
        <v>Vyplň údaj</v>
      </c>
      <c r="G85" s="42"/>
      <c r="H85" s="42"/>
      <c r="I85" s="34" t="s">
        <v>34</v>
      </c>
      <c r="J85" s="38" t="str">
        <f>E26</f>
        <v>Toman Martin</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281</v>
      </c>
      <c r="D87" s="191" t="s">
        <v>57</v>
      </c>
      <c r="E87" s="191" t="s">
        <v>53</v>
      </c>
      <c r="F87" s="191" t="s">
        <v>54</v>
      </c>
      <c r="G87" s="191" t="s">
        <v>282</v>
      </c>
      <c r="H87" s="191" t="s">
        <v>283</v>
      </c>
      <c r="I87" s="191" t="s">
        <v>284</v>
      </c>
      <c r="J87" s="191" t="s">
        <v>271</v>
      </c>
      <c r="K87" s="192" t="s">
        <v>285</v>
      </c>
      <c r="L87" s="193"/>
      <c r="M87" s="94" t="s">
        <v>21</v>
      </c>
      <c r="N87" s="95" t="s">
        <v>42</v>
      </c>
      <c r="O87" s="95" t="s">
        <v>286</v>
      </c>
      <c r="P87" s="95" t="s">
        <v>287</v>
      </c>
      <c r="Q87" s="95" t="s">
        <v>288</v>
      </c>
      <c r="R87" s="95" t="s">
        <v>289</v>
      </c>
      <c r="S87" s="95" t="s">
        <v>290</v>
      </c>
      <c r="T87" s="96" t="s">
        <v>291</v>
      </c>
      <c r="U87" s="188"/>
      <c r="V87" s="188"/>
      <c r="W87" s="188"/>
      <c r="X87" s="188"/>
      <c r="Y87" s="188"/>
      <c r="Z87" s="188"/>
      <c r="AA87" s="188"/>
      <c r="AB87" s="188"/>
      <c r="AC87" s="188"/>
      <c r="AD87" s="188"/>
      <c r="AE87" s="188"/>
    </row>
    <row r="88" s="2" customFormat="1" ht="22.8" customHeight="1">
      <c r="A88" s="40"/>
      <c r="B88" s="41"/>
      <c r="C88" s="101" t="s">
        <v>292</v>
      </c>
      <c r="D88" s="42"/>
      <c r="E88" s="42"/>
      <c r="F88" s="42"/>
      <c r="G88" s="42"/>
      <c r="H88" s="42"/>
      <c r="I88" s="42"/>
      <c r="J88" s="194">
        <f>BK88</f>
        <v>0</v>
      </c>
      <c r="K88" s="42"/>
      <c r="L88" s="46"/>
      <c r="M88" s="97"/>
      <c r="N88" s="195"/>
      <c r="O88" s="98"/>
      <c r="P88" s="196">
        <f>P89+P94+P96</f>
        <v>0</v>
      </c>
      <c r="Q88" s="98"/>
      <c r="R88" s="196">
        <f>R89+R94+R96</f>
        <v>0</v>
      </c>
      <c r="S88" s="98"/>
      <c r="T88" s="197">
        <f>T89+T94+T96</f>
        <v>0</v>
      </c>
      <c r="U88" s="40"/>
      <c r="V88" s="40"/>
      <c r="W88" s="40"/>
      <c r="X88" s="40"/>
      <c r="Y88" s="40"/>
      <c r="Z88" s="40"/>
      <c r="AA88" s="40"/>
      <c r="AB88" s="40"/>
      <c r="AC88" s="40"/>
      <c r="AD88" s="40"/>
      <c r="AE88" s="40"/>
      <c r="AT88" s="19" t="s">
        <v>71</v>
      </c>
      <c r="AU88" s="19" t="s">
        <v>272</v>
      </c>
      <c r="BK88" s="198">
        <f>BK89+BK94+BK96</f>
        <v>0</v>
      </c>
    </row>
    <row r="89" s="12" customFormat="1" ht="25.92" customHeight="1">
      <c r="A89" s="12"/>
      <c r="B89" s="199"/>
      <c r="C89" s="200"/>
      <c r="D89" s="201" t="s">
        <v>71</v>
      </c>
      <c r="E89" s="202" t="s">
        <v>3519</v>
      </c>
      <c r="F89" s="202" t="s">
        <v>3772</v>
      </c>
      <c r="G89" s="200"/>
      <c r="H89" s="200"/>
      <c r="I89" s="203"/>
      <c r="J89" s="204">
        <f>BK89</f>
        <v>0</v>
      </c>
      <c r="K89" s="200"/>
      <c r="L89" s="205"/>
      <c r="M89" s="206"/>
      <c r="N89" s="207"/>
      <c r="O89" s="207"/>
      <c r="P89" s="208">
        <f>SUM(P90:P93)</f>
        <v>0</v>
      </c>
      <c r="Q89" s="207"/>
      <c r="R89" s="208">
        <f>SUM(R90:R93)</f>
        <v>0</v>
      </c>
      <c r="S89" s="207"/>
      <c r="T89" s="209">
        <f>SUM(T90:T93)</f>
        <v>0</v>
      </c>
      <c r="U89" s="12"/>
      <c r="V89" s="12"/>
      <c r="W89" s="12"/>
      <c r="X89" s="12"/>
      <c r="Y89" s="12"/>
      <c r="Z89" s="12"/>
      <c r="AA89" s="12"/>
      <c r="AB89" s="12"/>
      <c r="AC89" s="12"/>
      <c r="AD89" s="12"/>
      <c r="AE89" s="12"/>
      <c r="AR89" s="210" t="s">
        <v>79</v>
      </c>
      <c r="AT89" s="211" t="s">
        <v>71</v>
      </c>
      <c r="AU89" s="211" t="s">
        <v>72</v>
      </c>
      <c r="AY89" s="210" t="s">
        <v>295</v>
      </c>
      <c r="BK89" s="212">
        <f>SUM(BK90:BK93)</f>
        <v>0</v>
      </c>
    </row>
    <row r="90" s="2" customFormat="1" ht="16.5" customHeight="1">
      <c r="A90" s="40"/>
      <c r="B90" s="41"/>
      <c r="C90" s="215" t="s">
        <v>79</v>
      </c>
      <c r="D90" s="215" t="s">
        <v>298</v>
      </c>
      <c r="E90" s="216" t="s">
        <v>3902</v>
      </c>
      <c r="F90" s="217" t="s">
        <v>3903</v>
      </c>
      <c r="G90" s="218" t="s">
        <v>3526</v>
      </c>
      <c r="H90" s="219">
        <v>1</v>
      </c>
      <c r="I90" s="220"/>
      <c r="J90" s="221">
        <f>ROUND(I90*H90,2)</f>
        <v>0</v>
      </c>
      <c r="K90" s="217" t="s">
        <v>523</v>
      </c>
      <c r="L90" s="46"/>
      <c r="M90" s="222" t="s">
        <v>21</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303</v>
      </c>
      <c r="AT90" s="226" t="s">
        <v>298</v>
      </c>
      <c r="AU90" s="226" t="s">
        <v>79</v>
      </c>
      <c r="AY90" s="19" t="s">
        <v>295</v>
      </c>
      <c r="BE90" s="227">
        <f>IF(N90="základní",J90,0)</f>
        <v>0</v>
      </c>
      <c r="BF90" s="227">
        <f>IF(N90="snížená",J90,0)</f>
        <v>0</v>
      </c>
      <c r="BG90" s="227">
        <f>IF(N90="zákl. přenesená",J90,0)</f>
        <v>0</v>
      </c>
      <c r="BH90" s="227">
        <f>IF(N90="sníž. přenesená",J90,0)</f>
        <v>0</v>
      </c>
      <c r="BI90" s="227">
        <f>IF(N90="nulová",J90,0)</f>
        <v>0</v>
      </c>
      <c r="BJ90" s="19" t="s">
        <v>79</v>
      </c>
      <c r="BK90" s="227">
        <f>ROUND(I90*H90,2)</f>
        <v>0</v>
      </c>
      <c r="BL90" s="19" t="s">
        <v>303</v>
      </c>
      <c r="BM90" s="226" t="s">
        <v>81</v>
      </c>
    </row>
    <row r="91" s="2" customFormat="1" ht="16.5" customHeight="1">
      <c r="A91" s="40"/>
      <c r="B91" s="41"/>
      <c r="C91" s="215" t="s">
        <v>81</v>
      </c>
      <c r="D91" s="215" t="s">
        <v>298</v>
      </c>
      <c r="E91" s="216" t="s">
        <v>3919</v>
      </c>
      <c r="F91" s="217" t="s">
        <v>3920</v>
      </c>
      <c r="G91" s="218" t="s">
        <v>3526</v>
      </c>
      <c r="H91" s="219">
        <v>7</v>
      </c>
      <c r="I91" s="220"/>
      <c r="J91" s="221">
        <f>ROUND(I91*H91,2)</f>
        <v>0</v>
      </c>
      <c r="K91" s="217" t="s">
        <v>523</v>
      </c>
      <c r="L91" s="46"/>
      <c r="M91" s="222" t="s">
        <v>21</v>
      </c>
      <c r="N91" s="223" t="s">
        <v>43</v>
      </c>
      <c r="O91" s="86"/>
      <c r="P91" s="224">
        <f>O91*H91</f>
        <v>0</v>
      </c>
      <c r="Q91" s="224">
        <v>0</v>
      </c>
      <c r="R91" s="224">
        <f>Q91*H91</f>
        <v>0</v>
      </c>
      <c r="S91" s="224">
        <v>0</v>
      </c>
      <c r="T91" s="225">
        <f>S91*H91</f>
        <v>0</v>
      </c>
      <c r="U91" s="40"/>
      <c r="V91" s="40"/>
      <c r="W91" s="40"/>
      <c r="X91" s="40"/>
      <c r="Y91" s="40"/>
      <c r="Z91" s="40"/>
      <c r="AA91" s="40"/>
      <c r="AB91" s="40"/>
      <c r="AC91" s="40"/>
      <c r="AD91" s="40"/>
      <c r="AE91" s="40"/>
      <c r="AR91" s="226" t="s">
        <v>303</v>
      </c>
      <c r="AT91" s="226" t="s">
        <v>298</v>
      </c>
      <c r="AU91" s="226" t="s">
        <v>79</v>
      </c>
      <c r="AY91" s="19" t="s">
        <v>295</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303</v>
      </c>
      <c r="BM91" s="226" t="s">
        <v>303</v>
      </c>
    </row>
    <row r="92" s="2" customFormat="1" ht="16.5" customHeight="1">
      <c r="A92" s="40"/>
      <c r="B92" s="41"/>
      <c r="C92" s="215" t="s">
        <v>92</v>
      </c>
      <c r="D92" s="215" t="s">
        <v>298</v>
      </c>
      <c r="E92" s="216" t="s">
        <v>3942</v>
      </c>
      <c r="F92" s="217" t="s">
        <v>3943</v>
      </c>
      <c r="G92" s="218" t="s">
        <v>3526</v>
      </c>
      <c r="H92" s="219">
        <v>1</v>
      </c>
      <c r="I92" s="220"/>
      <c r="J92" s="221">
        <f>ROUND(I92*H92,2)</f>
        <v>0</v>
      </c>
      <c r="K92" s="217" t="s">
        <v>523</v>
      </c>
      <c r="L92" s="46"/>
      <c r="M92" s="222" t="s">
        <v>21</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303</v>
      </c>
      <c r="AT92" s="226" t="s">
        <v>298</v>
      </c>
      <c r="AU92" s="226" t="s">
        <v>79</v>
      </c>
      <c r="AY92" s="19" t="s">
        <v>295</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303</v>
      </c>
      <c r="BM92" s="226" t="s">
        <v>338</v>
      </c>
    </row>
    <row r="93" s="2" customFormat="1" ht="16.5" customHeight="1">
      <c r="A93" s="40"/>
      <c r="B93" s="41"/>
      <c r="C93" s="215" t="s">
        <v>303</v>
      </c>
      <c r="D93" s="215" t="s">
        <v>298</v>
      </c>
      <c r="E93" s="216" t="s">
        <v>3777</v>
      </c>
      <c r="F93" s="217" t="s">
        <v>3778</v>
      </c>
      <c r="G93" s="218" t="s">
        <v>3526</v>
      </c>
      <c r="H93" s="219">
        <v>3</v>
      </c>
      <c r="I93" s="220"/>
      <c r="J93" s="221">
        <f>ROUND(I93*H93,2)</f>
        <v>0</v>
      </c>
      <c r="K93" s="217" t="s">
        <v>523</v>
      </c>
      <c r="L93" s="46"/>
      <c r="M93" s="222" t="s">
        <v>21</v>
      </c>
      <c r="N93" s="223" t="s">
        <v>43</v>
      </c>
      <c r="O93" s="86"/>
      <c r="P93" s="224">
        <f>O93*H93</f>
        <v>0</v>
      </c>
      <c r="Q93" s="224">
        <v>0</v>
      </c>
      <c r="R93" s="224">
        <f>Q93*H93</f>
        <v>0</v>
      </c>
      <c r="S93" s="224">
        <v>0</v>
      </c>
      <c r="T93" s="225">
        <f>S93*H93</f>
        <v>0</v>
      </c>
      <c r="U93" s="40"/>
      <c r="V93" s="40"/>
      <c r="W93" s="40"/>
      <c r="X93" s="40"/>
      <c r="Y93" s="40"/>
      <c r="Z93" s="40"/>
      <c r="AA93" s="40"/>
      <c r="AB93" s="40"/>
      <c r="AC93" s="40"/>
      <c r="AD93" s="40"/>
      <c r="AE93" s="40"/>
      <c r="AR93" s="226" t="s">
        <v>303</v>
      </c>
      <c r="AT93" s="226" t="s">
        <v>298</v>
      </c>
      <c r="AU93" s="226" t="s">
        <v>79</v>
      </c>
      <c r="AY93" s="19" t="s">
        <v>295</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303</v>
      </c>
      <c r="BM93" s="226" t="s">
        <v>351</v>
      </c>
    </row>
    <row r="94" s="12" customFormat="1" ht="25.92" customHeight="1">
      <c r="A94" s="12"/>
      <c r="B94" s="199"/>
      <c r="C94" s="200"/>
      <c r="D94" s="201" t="s">
        <v>71</v>
      </c>
      <c r="E94" s="202" t="s">
        <v>3531</v>
      </c>
      <c r="F94" s="202" t="s">
        <v>3906</v>
      </c>
      <c r="G94" s="200"/>
      <c r="H94" s="200"/>
      <c r="I94" s="203"/>
      <c r="J94" s="204">
        <f>BK94</f>
        <v>0</v>
      </c>
      <c r="K94" s="200"/>
      <c r="L94" s="205"/>
      <c r="M94" s="206"/>
      <c r="N94" s="207"/>
      <c r="O94" s="207"/>
      <c r="P94" s="208">
        <f>P95</f>
        <v>0</v>
      </c>
      <c r="Q94" s="207"/>
      <c r="R94" s="208">
        <f>R95</f>
        <v>0</v>
      </c>
      <c r="S94" s="207"/>
      <c r="T94" s="209">
        <f>T95</f>
        <v>0</v>
      </c>
      <c r="U94" s="12"/>
      <c r="V94" s="12"/>
      <c r="W94" s="12"/>
      <c r="X94" s="12"/>
      <c r="Y94" s="12"/>
      <c r="Z94" s="12"/>
      <c r="AA94" s="12"/>
      <c r="AB94" s="12"/>
      <c r="AC94" s="12"/>
      <c r="AD94" s="12"/>
      <c r="AE94" s="12"/>
      <c r="AR94" s="210" t="s">
        <v>79</v>
      </c>
      <c r="AT94" s="211" t="s">
        <v>71</v>
      </c>
      <c r="AU94" s="211" t="s">
        <v>72</v>
      </c>
      <c r="AY94" s="210" t="s">
        <v>295</v>
      </c>
      <c r="BK94" s="212">
        <f>BK95</f>
        <v>0</v>
      </c>
    </row>
    <row r="95" s="2" customFormat="1" ht="16.5" customHeight="1">
      <c r="A95" s="40"/>
      <c r="B95" s="41"/>
      <c r="C95" s="215" t="s">
        <v>332</v>
      </c>
      <c r="D95" s="215" t="s">
        <v>298</v>
      </c>
      <c r="E95" s="216" t="s">
        <v>3907</v>
      </c>
      <c r="F95" s="217" t="s">
        <v>3908</v>
      </c>
      <c r="G95" s="218" t="s">
        <v>3526</v>
      </c>
      <c r="H95" s="219">
        <v>1</v>
      </c>
      <c r="I95" s="220"/>
      <c r="J95" s="221">
        <f>ROUND(I95*H95,2)</f>
        <v>0</v>
      </c>
      <c r="K95" s="217" t="s">
        <v>523</v>
      </c>
      <c r="L95" s="46"/>
      <c r="M95" s="222" t="s">
        <v>21</v>
      </c>
      <c r="N95" s="223"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303</v>
      </c>
      <c r="AT95" s="226" t="s">
        <v>298</v>
      </c>
      <c r="AU95" s="226" t="s">
        <v>79</v>
      </c>
      <c r="AY95" s="19" t="s">
        <v>295</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303</v>
      </c>
      <c r="BM95" s="226" t="s">
        <v>361</v>
      </c>
    </row>
    <row r="96" s="12" customFormat="1" ht="25.92" customHeight="1">
      <c r="A96" s="12"/>
      <c r="B96" s="199"/>
      <c r="C96" s="200"/>
      <c r="D96" s="201" t="s">
        <v>71</v>
      </c>
      <c r="E96" s="202" t="s">
        <v>3543</v>
      </c>
      <c r="F96" s="202" t="s">
        <v>3782</v>
      </c>
      <c r="G96" s="200"/>
      <c r="H96" s="200"/>
      <c r="I96" s="203"/>
      <c r="J96" s="204">
        <f>BK96</f>
        <v>0</v>
      </c>
      <c r="K96" s="200"/>
      <c r="L96" s="205"/>
      <c r="M96" s="206"/>
      <c r="N96" s="207"/>
      <c r="O96" s="207"/>
      <c r="P96" s="208">
        <f>SUM(P97:P106)</f>
        <v>0</v>
      </c>
      <c r="Q96" s="207"/>
      <c r="R96" s="208">
        <f>SUM(R97:R106)</f>
        <v>0</v>
      </c>
      <c r="S96" s="207"/>
      <c r="T96" s="209">
        <f>SUM(T97:T106)</f>
        <v>0</v>
      </c>
      <c r="U96" s="12"/>
      <c r="V96" s="12"/>
      <c r="W96" s="12"/>
      <c r="X96" s="12"/>
      <c r="Y96" s="12"/>
      <c r="Z96" s="12"/>
      <c r="AA96" s="12"/>
      <c r="AB96" s="12"/>
      <c r="AC96" s="12"/>
      <c r="AD96" s="12"/>
      <c r="AE96" s="12"/>
      <c r="AR96" s="210" t="s">
        <v>79</v>
      </c>
      <c r="AT96" s="211" t="s">
        <v>71</v>
      </c>
      <c r="AU96" s="211" t="s">
        <v>72</v>
      </c>
      <c r="AY96" s="210" t="s">
        <v>295</v>
      </c>
      <c r="BK96" s="212">
        <f>SUM(BK97:BK106)</f>
        <v>0</v>
      </c>
    </row>
    <row r="97" s="2" customFormat="1" ht="16.5" customHeight="1">
      <c r="A97" s="40"/>
      <c r="B97" s="41"/>
      <c r="C97" s="215" t="s">
        <v>338</v>
      </c>
      <c r="D97" s="215" t="s">
        <v>298</v>
      </c>
      <c r="E97" s="216" t="s">
        <v>3875</v>
      </c>
      <c r="F97" s="217" t="s">
        <v>3876</v>
      </c>
      <c r="G97" s="218" t="s">
        <v>3526</v>
      </c>
      <c r="H97" s="219">
        <v>7</v>
      </c>
      <c r="I97" s="220"/>
      <c r="J97" s="221">
        <f>ROUND(I97*H97,2)</f>
        <v>0</v>
      </c>
      <c r="K97" s="217" t="s">
        <v>523</v>
      </c>
      <c r="L97" s="46"/>
      <c r="M97" s="222" t="s">
        <v>21</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303</v>
      </c>
      <c r="AT97" s="226" t="s">
        <v>298</v>
      </c>
      <c r="AU97" s="226" t="s">
        <v>79</v>
      </c>
      <c r="AY97" s="19" t="s">
        <v>295</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303</v>
      </c>
      <c r="BM97" s="226" t="s">
        <v>382</v>
      </c>
    </row>
    <row r="98" s="2" customFormat="1" ht="16.5" customHeight="1">
      <c r="A98" s="40"/>
      <c r="B98" s="41"/>
      <c r="C98" s="215" t="s">
        <v>345</v>
      </c>
      <c r="D98" s="215" t="s">
        <v>298</v>
      </c>
      <c r="E98" s="216" t="s">
        <v>3910</v>
      </c>
      <c r="F98" s="217" t="s">
        <v>3784</v>
      </c>
      <c r="G98" s="218" t="s">
        <v>3526</v>
      </c>
      <c r="H98" s="219">
        <v>1</v>
      </c>
      <c r="I98" s="220"/>
      <c r="J98" s="221">
        <f>ROUND(I98*H98,2)</f>
        <v>0</v>
      </c>
      <c r="K98" s="217" t="s">
        <v>523</v>
      </c>
      <c r="L98" s="46"/>
      <c r="M98" s="222" t="s">
        <v>21</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303</v>
      </c>
      <c r="AT98" s="226" t="s">
        <v>298</v>
      </c>
      <c r="AU98" s="226" t="s">
        <v>79</v>
      </c>
      <c r="AY98" s="19" t="s">
        <v>295</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303</v>
      </c>
      <c r="BM98" s="226" t="s">
        <v>481</v>
      </c>
    </row>
    <row r="99" s="2" customFormat="1" ht="16.5" customHeight="1">
      <c r="A99" s="40"/>
      <c r="B99" s="41"/>
      <c r="C99" s="215" t="s">
        <v>351</v>
      </c>
      <c r="D99" s="215" t="s">
        <v>298</v>
      </c>
      <c r="E99" s="216" t="s">
        <v>3911</v>
      </c>
      <c r="F99" s="217" t="s">
        <v>3882</v>
      </c>
      <c r="G99" s="218" t="s">
        <v>3526</v>
      </c>
      <c r="H99" s="219">
        <v>1</v>
      </c>
      <c r="I99" s="220"/>
      <c r="J99" s="221">
        <f>ROUND(I99*H99,2)</f>
        <v>0</v>
      </c>
      <c r="K99" s="217" t="s">
        <v>523</v>
      </c>
      <c r="L99" s="46"/>
      <c r="M99" s="222" t="s">
        <v>21</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303</v>
      </c>
      <c r="AT99" s="226" t="s">
        <v>298</v>
      </c>
      <c r="AU99" s="226" t="s">
        <v>79</v>
      </c>
      <c r="AY99" s="19" t="s">
        <v>295</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303</v>
      </c>
      <c r="BM99" s="226" t="s">
        <v>373</v>
      </c>
    </row>
    <row r="100" s="2" customFormat="1" ht="16.5" customHeight="1">
      <c r="A100" s="40"/>
      <c r="B100" s="41"/>
      <c r="C100" s="215" t="s">
        <v>296</v>
      </c>
      <c r="D100" s="215" t="s">
        <v>298</v>
      </c>
      <c r="E100" s="216" t="s">
        <v>3912</v>
      </c>
      <c r="F100" s="217" t="s">
        <v>3884</v>
      </c>
      <c r="G100" s="218" t="s">
        <v>3526</v>
      </c>
      <c r="H100" s="219">
        <v>1</v>
      </c>
      <c r="I100" s="220"/>
      <c r="J100" s="221">
        <f>ROUND(I100*H100,2)</f>
        <v>0</v>
      </c>
      <c r="K100" s="217" t="s">
        <v>523</v>
      </c>
      <c r="L100" s="46"/>
      <c r="M100" s="222" t="s">
        <v>21</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303</v>
      </c>
      <c r="AT100" s="226" t="s">
        <v>298</v>
      </c>
      <c r="AU100" s="226" t="s">
        <v>79</v>
      </c>
      <c r="AY100" s="19" t="s">
        <v>295</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303</v>
      </c>
      <c r="BM100" s="226" t="s">
        <v>500</v>
      </c>
    </row>
    <row r="101" s="2" customFormat="1" ht="16.5" customHeight="1">
      <c r="A101" s="40"/>
      <c r="B101" s="41"/>
      <c r="C101" s="215" t="s">
        <v>361</v>
      </c>
      <c r="D101" s="215" t="s">
        <v>298</v>
      </c>
      <c r="E101" s="216" t="s">
        <v>3887</v>
      </c>
      <c r="F101" s="217" t="s">
        <v>3888</v>
      </c>
      <c r="G101" s="218" t="s">
        <v>3526</v>
      </c>
      <c r="H101" s="219">
        <v>1</v>
      </c>
      <c r="I101" s="220"/>
      <c r="J101" s="221">
        <f>ROUND(I101*H101,2)</f>
        <v>0</v>
      </c>
      <c r="K101" s="217" t="s">
        <v>523</v>
      </c>
      <c r="L101" s="46"/>
      <c r="M101" s="222" t="s">
        <v>21</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303</v>
      </c>
      <c r="AT101" s="226" t="s">
        <v>298</v>
      </c>
      <c r="AU101" s="226" t="s">
        <v>79</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303</v>
      </c>
      <c r="BM101" s="226" t="s">
        <v>511</v>
      </c>
    </row>
    <row r="102" s="2" customFormat="1" ht="24.15" customHeight="1">
      <c r="A102" s="40"/>
      <c r="B102" s="41"/>
      <c r="C102" s="215" t="s">
        <v>370</v>
      </c>
      <c r="D102" s="215" t="s">
        <v>298</v>
      </c>
      <c r="E102" s="216" t="s">
        <v>3913</v>
      </c>
      <c r="F102" s="217" t="s">
        <v>3890</v>
      </c>
      <c r="G102" s="218" t="s">
        <v>3891</v>
      </c>
      <c r="H102" s="219">
        <v>1</v>
      </c>
      <c r="I102" s="220"/>
      <c r="J102" s="221">
        <f>ROUND(I102*H102,2)</f>
        <v>0</v>
      </c>
      <c r="K102" s="217" t="s">
        <v>523</v>
      </c>
      <c r="L102" s="46"/>
      <c r="M102" s="222" t="s">
        <v>21</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303</v>
      </c>
      <c r="AT102" s="226" t="s">
        <v>298</v>
      </c>
      <c r="AU102" s="226" t="s">
        <v>79</v>
      </c>
      <c r="AY102" s="19" t="s">
        <v>295</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303</v>
      </c>
      <c r="BM102" s="226" t="s">
        <v>520</v>
      </c>
    </row>
    <row r="103" s="2" customFormat="1" ht="16.5" customHeight="1">
      <c r="A103" s="40"/>
      <c r="B103" s="41"/>
      <c r="C103" s="215" t="s">
        <v>382</v>
      </c>
      <c r="D103" s="215" t="s">
        <v>298</v>
      </c>
      <c r="E103" s="216" t="s">
        <v>3892</v>
      </c>
      <c r="F103" s="217" t="s">
        <v>3893</v>
      </c>
      <c r="G103" s="218" t="s">
        <v>3526</v>
      </c>
      <c r="H103" s="219">
        <v>1</v>
      </c>
      <c r="I103" s="220"/>
      <c r="J103" s="221">
        <f>ROUND(I103*H103,2)</f>
        <v>0</v>
      </c>
      <c r="K103" s="217" t="s">
        <v>523</v>
      </c>
      <c r="L103" s="46"/>
      <c r="M103" s="222" t="s">
        <v>21</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303</v>
      </c>
      <c r="AT103" s="226" t="s">
        <v>298</v>
      </c>
      <c r="AU103" s="226" t="s">
        <v>79</v>
      </c>
      <c r="AY103" s="19" t="s">
        <v>295</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303</v>
      </c>
      <c r="BM103" s="226" t="s">
        <v>532</v>
      </c>
    </row>
    <row r="104" s="2" customFormat="1" ht="37.8" customHeight="1">
      <c r="A104" s="40"/>
      <c r="B104" s="41"/>
      <c r="C104" s="215" t="s">
        <v>393</v>
      </c>
      <c r="D104" s="215" t="s">
        <v>298</v>
      </c>
      <c r="E104" s="216" t="s">
        <v>3914</v>
      </c>
      <c r="F104" s="217" t="s">
        <v>3895</v>
      </c>
      <c r="G104" s="218" t="s">
        <v>3526</v>
      </c>
      <c r="H104" s="219">
        <v>1</v>
      </c>
      <c r="I104" s="220"/>
      <c r="J104" s="221">
        <f>ROUND(I104*H104,2)</f>
        <v>0</v>
      </c>
      <c r="K104" s="217" t="s">
        <v>523</v>
      </c>
      <c r="L104" s="46"/>
      <c r="M104" s="222" t="s">
        <v>21</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303</v>
      </c>
      <c r="AT104" s="226" t="s">
        <v>298</v>
      </c>
      <c r="AU104" s="226" t="s">
        <v>79</v>
      </c>
      <c r="AY104" s="19" t="s">
        <v>295</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303</v>
      </c>
      <c r="BM104" s="226" t="s">
        <v>545</v>
      </c>
    </row>
    <row r="105" s="2" customFormat="1" ht="16.5" customHeight="1">
      <c r="A105" s="40"/>
      <c r="B105" s="41"/>
      <c r="C105" s="215" t="s">
        <v>481</v>
      </c>
      <c r="D105" s="215" t="s">
        <v>298</v>
      </c>
      <c r="E105" s="216" t="s">
        <v>3915</v>
      </c>
      <c r="F105" s="217" t="s">
        <v>3897</v>
      </c>
      <c r="G105" s="218" t="s">
        <v>3526</v>
      </c>
      <c r="H105" s="219">
        <v>1</v>
      </c>
      <c r="I105" s="220"/>
      <c r="J105" s="221">
        <f>ROUND(I105*H105,2)</f>
        <v>0</v>
      </c>
      <c r="K105" s="217" t="s">
        <v>523</v>
      </c>
      <c r="L105" s="46"/>
      <c r="M105" s="222" t="s">
        <v>21</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303</v>
      </c>
      <c r="AT105" s="226" t="s">
        <v>298</v>
      </c>
      <c r="AU105" s="226" t="s">
        <v>79</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303</v>
      </c>
      <c r="BM105" s="226" t="s">
        <v>743</v>
      </c>
    </row>
    <row r="106" s="2" customFormat="1" ht="16.5" customHeight="1">
      <c r="A106" s="40"/>
      <c r="B106" s="41"/>
      <c r="C106" s="215" t="s">
        <v>8</v>
      </c>
      <c r="D106" s="215" t="s">
        <v>298</v>
      </c>
      <c r="E106" s="216" t="s">
        <v>3916</v>
      </c>
      <c r="F106" s="217" t="s">
        <v>3899</v>
      </c>
      <c r="G106" s="218" t="s">
        <v>3526</v>
      </c>
      <c r="H106" s="219">
        <v>1</v>
      </c>
      <c r="I106" s="220"/>
      <c r="J106" s="221">
        <f>ROUND(I106*H106,2)</f>
        <v>0</v>
      </c>
      <c r="K106" s="217" t="s">
        <v>523</v>
      </c>
      <c r="L106" s="46"/>
      <c r="M106" s="298" t="s">
        <v>21</v>
      </c>
      <c r="N106" s="299" t="s">
        <v>43</v>
      </c>
      <c r="O106" s="284"/>
      <c r="P106" s="300">
        <f>O106*H106</f>
        <v>0</v>
      </c>
      <c r="Q106" s="300">
        <v>0</v>
      </c>
      <c r="R106" s="300">
        <f>Q106*H106</f>
        <v>0</v>
      </c>
      <c r="S106" s="300">
        <v>0</v>
      </c>
      <c r="T106" s="301">
        <f>S106*H106</f>
        <v>0</v>
      </c>
      <c r="U106" s="40"/>
      <c r="V106" s="40"/>
      <c r="W106" s="40"/>
      <c r="X106" s="40"/>
      <c r="Y106" s="40"/>
      <c r="Z106" s="40"/>
      <c r="AA106" s="40"/>
      <c r="AB106" s="40"/>
      <c r="AC106" s="40"/>
      <c r="AD106" s="40"/>
      <c r="AE106" s="40"/>
      <c r="AR106" s="226" t="s">
        <v>303</v>
      </c>
      <c r="AT106" s="226" t="s">
        <v>298</v>
      </c>
      <c r="AU106" s="226" t="s">
        <v>79</v>
      </c>
      <c r="AY106" s="19" t="s">
        <v>295</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303</v>
      </c>
      <c r="BM106" s="226" t="s">
        <v>1032</v>
      </c>
    </row>
    <row r="107" s="2" customFormat="1" ht="6.96" customHeight="1">
      <c r="A107" s="40"/>
      <c r="B107" s="61"/>
      <c r="C107" s="62"/>
      <c r="D107" s="62"/>
      <c r="E107" s="62"/>
      <c r="F107" s="62"/>
      <c r="G107" s="62"/>
      <c r="H107" s="62"/>
      <c r="I107" s="62"/>
      <c r="J107" s="62"/>
      <c r="K107" s="62"/>
      <c r="L107" s="46"/>
      <c r="M107" s="40"/>
      <c r="O107" s="40"/>
      <c r="P107" s="40"/>
      <c r="Q107" s="40"/>
      <c r="R107" s="40"/>
      <c r="S107" s="40"/>
      <c r="T107" s="40"/>
      <c r="U107" s="40"/>
      <c r="V107" s="40"/>
      <c r="W107" s="40"/>
      <c r="X107" s="40"/>
      <c r="Y107" s="40"/>
      <c r="Z107" s="40"/>
      <c r="AA107" s="40"/>
      <c r="AB107" s="40"/>
      <c r="AC107" s="40"/>
      <c r="AD107" s="40"/>
      <c r="AE107" s="40"/>
    </row>
  </sheetData>
  <sheetProtection sheet="1" autoFilter="0" formatColumns="0" formatRows="0" objects="1" scenarios="1" spinCount="100000" saltValue="4j2p0xcasvHyVL/JsLKA1k/hhe96PCYS+UQPSg62jO784/QXRr79Fl1zoz3FlvpMnkNElxonwYic77OsRwVRjA==" hashValue="CzbzTSj7PBC+2+SDkPo0ayNLY6a5YlQPOJKWb/oM0YNCIeeS0ab45lC9l0PpSyWLVIHWfwAkeg5LpGBsCqc09Q==" algorithmName="SHA-512" password="CC4B"/>
  <autoFilter ref="C87:K106"/>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211</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1" customFormat="1" ht="12" customHeight="1">
      <c r="B8" s="22"/>
      <c r="D8" s="145" t="s">
        <v>265</v>
      </c>
      <c r="L8" s="22"/>
    </row>
    <row r="9" s="2" customFormat="1" ht="16.5" customHeight="1">
      <c r="A9" s="40"/>
      <c r="B9" s="46"/>
      <c r="C9" s="40"/>
      <c r="D9" s="40"/>
      <c r="E9" s="146" t="s">
        <v>3502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3944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20. 3. 2023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21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28</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27</v>
      </c>
      <c r="J25" s="135" t="s">
        <v>21</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29</v>
      </c>
      <c r="J26" s="135" t="s">
        <v>21</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71.25" customHeight="1">
      <c r="A29" s="150"/>
      <c r="B29" s="151"/>
      <c r="C29" s="150"/>
      <c r="D29" s="150"/>
      <c r="E29" s="152" t="s">
        <v>37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ROUND((SUM(BE88:BE104)),  2)</f>
        <v>0</v>
      </c>
      <c r="G35" s="40"/>
      <c r="H35" s="40"/>
      <c r="I35" s="160">
        <v>0.20999999999999999</v>
      </c>
      <c r="J35" s="159">
        <f>ROUND(((SUM(BE88:BE104))*I35),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ROUND((SUM(BF88:BF104)),  2)</f>
        <v>0</v>
      </c>
      <c r="G36" s="40"/>
      <c r="H36" s="40"/>
      <c r="I36" s="160">
        <v>0.14999999999999999</v>
      </c>
      <c r="J36" s="159">
        <f>ROUND(((SUM(BF88:BF104))*I36),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ROUND((SUM(BG88:BG104)),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ROUND((SUM(BH88:BH104)),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ROUND((SUM(BI88:BI104)),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269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a modernizace VŠ kolejí Kounicova 50</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265</v>
      </c>
      <c r="D51" s="24"/>
      <c r="E51" s="24"/>
      <c r="F51" s="24"/>
      <c r="G51" s="24"/>
      <c r="H51" s="24"/>
      <c r="I51" s="24"/>
      <c r="J51" s="24"/>
      <c r="K51" s="24"/>
      <c r="L51" s="22"/>
    </row>
    <row r="52" s="2" customFormat="1" ht="16.5" customHeight="1">
      <c r="A52" s="40"/>
      <c r="B52" s="41"/>
      <c r="C52" s="42"/>
      <c r="D52" s="42"/>
      <c r="E52" s="172" t="s">
        <v>3502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SO-05.9 - Rozvaděč R PRÁDELNA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50, Brno</v>
      </c>
      <c r="G56" s="42"/>
      <c r="H56" s="42"/>
      <c r="I56" s="34" t="s">
        <v>24</v>
      </c>
      <c r="J56" s="74" t="str">
        <f>IF(J14="","",J14)</f>
        <v>20. 3. 2023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Intar a.s.</v>
      </c>
      <c r="G58" s="42"/>
      <c r="H58" s="42"/>
      <c r="I58" s="34" t="s">
        <v>32</v>
      </c>
      <c r="J58" s="38" t="str">
        <f>E23</f>
        <v>Intar a.s.</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34</v>
      </c>
      <c r="J59" s="38" t="str">
        <f>E26</f>
        <v>Toman Martin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270</v>
      </c>
      <c r="D61" s="174"/>
      <c r="E61" s="174"/>
      <c r="F61" s="174"/>
      <c r="G61" s="174"/>
      <c r="H61" s="174"/>
      <c r="I61" s="174"/>
      <c r="J61" s="175" t="s">
        <v>271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272</v>
      </c>
    </row>
    <row r="64" s="9" customFormat="1" ht="24.96" customHeight="1">
      <c r="A64" s="9"/>
      <c r="B64" s="177"/>
      <c r="C64" s="178"/>
      <c r="D64" s="179" t="s">
        <v>3769</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3901</v>
      </c>
      <c r="E65" s="180"/>
      <c r="F65" s="180"/>
      <c r="G65" s="180"/>
      <c r="H65" s="180"/>
      <c r="I65" s="180"/>
      <c r="J65" s="181">
        <f>J93</f>
        <v>0</v>
      </c>
      <c r="K65" s="178"/>
      <c r="L65" s="182"/>
      <c r="S65" s="9"/>
      <c r="T65" s="9"/>
      <c r="U65" s="9"/>
      <c r="V65" s="9"/>
      <c r="W65" s="9"/>
      <c r="X65" s="9"/>
      <c r="Y65" s="9"/>
      <c r="Z65" s="9"/>
      <c r="AA65" s="9"/>
      <c r="AB65" s="9"/>
      <c r="AC65" s="9"/>
      <c r="AD65" s="9"/>
      <c r="AE65" s="9"/>
    </row>
    <row r="66" s="9" customFormat="1" ht="24.96" customHeight="1">
      <c r="A66" s="9"/>
      <c r="B66" s="177"/>
      <c r="C66" s="178"/>
      <c r="D66" s="179" t="s">
        <v>3771</v>
      </c>
      <c r="E66" s="180"/>
      <c r="F66" s="180"/>
      <c r="G66" s="180"/>
      <c r="H66" s="180"/>
      <c r="I66" s="180"/>
      <c r="J66" s="181">
        <f>J95</f>
        <v>0</v>
      </c>
      <c r="K66" s="178"/>
      <c r="L66" s="182"/>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280</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Rekonstrukce a modernizace VŠ kolejí Kounicova 50</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265</v>
      </c>
      <c r="D77" s="24"/>
      <c r="E77" s="24"/>
      <c r="F77" s="24"/>
      <c r="G77" s="24"/>
      <c r="H77" s="24"/>
      <c r="I77" s="24"/>
      <c r="J77" s="24"/>
      <c r="K77" s="24"/>
      <c r="L77" s="22"/>
    </row>
    <row r="78" s="2" customFormat="1" ht="16.5" customHeight="1">
      <c r="A78" s="40"/>
      <c r="B78" s="41"/>
      <c r="C78" s="42"/>
      <c r="D78" s="42"/>
      <c r="E78" s="172" t="s">
        <v>3502</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267</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SO-05.9 - Rozvaděč R PRÁDELNA</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22</v>
      </c>
      <c r="D82" s="42"/>
      <c r="E82" s="42"/>
      <c r="F82" s="29" t="str">
        <f>F14</f>
        <v>Kounicova 50, Brno</v>
      </c>
      <c r="G82" s="42"/>
      <c r="H82" s="42"/>
      <c r="I82" s="34" t="s">
        <v>24</v>
      </c>
      <c r="J82" s="74" t="str">
        <f>IF(J14="","",J14)</f>
        <v>20. 3. 2023</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26</v>
      </c>
      <c r="D84" s="42"/>
      <c r="E84" s="42"/>
      <c r="F84" s="29" t="str">
        <f>E17</f>
        <v>Intar a.s.</v>
      </c>
      <c r="G84" s="42"/>
      <c r="H84" s="42"/>
      <c r="I84" s="34" t="s">
        <v>32</v>
      </c>
      <c r="J84" s="38" t="str">
        <f>E23</f>
        <v>Intar a.s.</v>
      </c>
      <c r="K84" s="42"/>
      <c r="L84" s="147"/>
      <c r="S84" s="40"/>
      <c r="T84" s="40"/>
      <c r="U84" s="40"/>
      <c r="V84" s="40"/>
      <c r="W84" s="40"/>
      <c r="X84" s="40"/>
      <c r="Y84" s="40"/>
      <c r="Z84" s="40"/>
      <c r="AA84" s="40"/>
      <c r="AB84" s="40"/>
      <c r="AC84" s="40"/>
      <c r="AD84" s="40"/>
      <c r="AE84" s="40"/>
    </row>
    <row r="85" s="2" customFormat="1" ht="15.15" customHeight="1">
      <c r="A85" s="40"/>
      <c r="B85" s="41"/>
      <c r="C85" s="34" t="s">
        <v>30</v>
      </c>
      <c r="D85" s="42"/>
      <c r="E85" s="42"/>
      <c r="F85" s="29" t="str">
        <f>IF(E20="","",E20)</f>
        <v>Vyplň údaj</v>
      </c>
      <c r="G85" s="42"/>
      <c r="H85" s="42"/>
      <c r="I85" s="34" t="s">
        <v>34</v>
      </c>
      <c r="J85" s="38" t="str">
        <f>E26</f>
        <v>Toman Martin</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281</v>
      </c>
      <c r="D87" s="191" t="s">
        <v>57</v>
      </c>
      <c r="E87" s="191" t="s">
        <v>53</v>
      </c>
      <c r="F87" s="191" t="s">
        <v>54</v>
      </c>
      <c r="G87" s="191" t="s">
        <v>282</v>
      </c>
      <c r="H87" s="191" t="s">
        <v>283</v>
      </c>
      <c r="I87" s="191" t="s">
        <v>284</v>
      </c>
      <c r="J87" s="191" t="s">
        <v>271</v>
      </c>
      <c r="K87" s="192" t="s">
        <v>285</v>
      </c>
      <c r="L87" s="193"/>
      <c r="M87" s="94" t="s">
        <v>21</v>
      </c>
      <c r="N87" s="95" t="s">
        <v>42</v>
      </c>
      <c r="O87" s="95" t="s">
        <v>286</v>
      </c>
      <c r="P87" s="95" t="s">
        <v>287</v>
      </c>
      <c r="Q87" s="95" t="s">
        <v>288</v>
      </c>
      <c r="R87" s="95" t="s">
        <v>289</v>
      </c>
      <c r="S87" s="95" t="s">
        <v>290</v>
      </c>
      <c r="T87" s="96" t="s">
        <v>291</v>
      </c>
      <c r="U87" s="188"/>
      <c r="V87" s="188"/>
      <c r="W87" s="188"/>
      <c r="X87" s="188"/>
      <c r="Y87" s="188"/>
      <c r="Z87" s="188"/>
      <c r="AA87" s="188"/>
      <c r="AB87" s="188"/>
      <c r="AC87" s="188"/>
      <c r="AD87" s="188"/>
      <c r="AE87" s="188"/>
    </row>
    <row r="88" s="2" customFormat="1" ht="22.8" customHeight="1">
      <c r="A88" s="40"/>
      <c r="B88" s="41"/>
      <c r="C88" s="101" t="s">
        <v>292</v>
      </c>
      <c r="D88" s="42"/>
      <c r="E88" s="42"/>
      <c r="F88" s="42"/>
      <c r="G88" s="42"/>
      <c r="H88" s="42"/>
      <c r="I88" s="42"/>
      <c r="J88" s="194">
        <f>BK88</f>
        <v>0</v>
      </c>
      <c r="K88" s="42"/>
      <c r="L88" s="46"/>
      <c r="M88" s="97"/>
      <c r="N88" s="195"/>
      <c r="O88" s="98"/>
      <c r="P88" s="196">
        <f>P89+P93+P95</f>
        <v>0</v>
      </c>
      <c r="Q88" s="98"/>
      <c r="R88" s="196">
        <f>R89+R93+R95</f>
        <v>0</v>
      </c>
      <c r="S88" s="98"/>
      <c r="T88" s="197">
        <f>T89+T93+T95</f>
        <v>0</v>
      </c>
      <c r="U88" s="40"/>
      <c r="V88" s="40"/>
      <c r="W88" s="40"/>
      <c r="X88" s="40"/>
      <c r="Y88" s="40"/>
      <c r="Z88" s="40"/>
      <c r="AA88" s="40"/>
      <c r="AB88" s="40"/>
      <c r="AC88" s="40"/>
      <c r="AD88" s="40"/>
      <c r="AE88" s="40"/>
      <c r="AT88" s="19" t="s">
        <v>71</v>
      </c>
      <c r="AU88" s="19" t="s">
        <v>272</v>
      </c>
      <c r="BK88" s="198">
        <f>BK89+BK93+BK95</f>
        <v>0</v>
      </c>
    </row>
    <row r="89" s="12" customFormat="1" ht="25.92" customHeight="1">
      <c r="A89" s="12"/>
      <c r="B89" s="199"/>
      <c r="C89" s="200"/>
      <c r="D89" s="201" t="s">
        <v>71</v>
      </c>
      <c r="E89" s="202" t="s">
        <v>3519</v>
      </c>
      <c r="F89" s="202" t="s">
        <v>3772</v>
      </c>
      <c r="G89" s="200"/>
      <c r="H89" s="200"/>
      <c r="I89" s="203"/>
      <c r="J89" s="204">
        <f>BK89</f>
        <v>0</v>
      </c>
      <c r="K89" s="200"/>
      <c r="L89" s="205"/>
      <c r="M89" s="206"/>
      <c r="N89" s="207"/>
      <c r="O89" s="207"/>
      <c r="P89" s="208">
        <f>SUM(P90:P92)</f>
        <v>0</v>
      </c>
      <c r="Q89" s="207"/>
      <c r="R89" s="208">
        <f>SUM(R90:R92)</f>
        <v>0</v>
      </c>
      <c r="S89" s="207"/>
      <c r="T89" s="209">
        <f>SUM(T90:T92)</f>
        <v>0</v>
      </c>
      <c r="U89" s="12"/>
      <c r="V89" s="12"/>
      <c r="W89" s="12"/>
      <c r="X89" s="12"/>
      <c r="Y89" s="12"/>
      <c r="Z89" s="12"/>
      <c r="AA89" s="12"/>
      <c r="AB89" s="12"/>
      <c r="AC89" s="12"/>
      <c r="AD89" s="12"/>
      <c r="AE89" s="12"/>
      <c r="AR89" s="210" t="s">
        <v>79</v>
      </c>
      <c r="AT89" s="211" t="s">
        <v>71</v>
      </c>
      <c r="AU89" s="211" t="s">
        <v>72</v>
      </c>
      <c r="AY89" s="210" t="s">
        <v>295</v>
      </c>
      <c r="BK89" s="212">
        <f>SUM(BK90:BK92)</f>
        <v>0</v>
      </c>
    </row>
    <row r="90" s="2" customFormat="1" ht="16.5" customHeight="1">
      <c r="A90" s="40"/>
      <c r="B90" s="41"/>
      <c r="C90" s="215" t="s">
        <v>79</v>
      </c>
      <c r="D90" s="215" t="s">
        <v>298</v>
      </c>
      <c r="E90" s="216" t="s">
        <v>3902</v>
      </c>
      <c r="F90" s="217" t="s">
        <v>3903</v>
      </c>
      <c r="G90" s="218" t="s">
        <v>3526</v>
      </c>
      <c r="H90" s="219">
        <v>1</v>
      </c>
      <c r="I90" s="220"/>
      <c r="J90" s="221">
        <f>ROUND(I90*H90,2)</f>
        <v>0</v>
      </c>
      <c r="K90" s="217" t="s">
        <v>523</v>
      </c>
      <c r="L90" s="46"/>
      <c r="M90" s="222" t="s">
        <v>21</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303</v>
      </c>
      <c r="AT90" s="226" t="s">
        <v>298</v>
      </c>
      <c r="AU90" s="226" t="s">
        <v>79</v>
      </c>
      <c r="AY90" s="19" t="s">
        <v>295</v>
      </c>
      <c r="BE90" s="227">
        <f>IF(N90="základní",J90,0)</f>
        <v>0</v>
      </c>
      <c r="BF90" s="227">
        <f>IF(N90="snížená",J90,0)</f>
        <v>0</v>
      </c>
      <c r="BG90" s="227">
        <f>IF(N90="zákl. přenesená",J90,0)</f>
        <v>0</v>
      </c>
      <c r="BH90" s="227">
        <f>IF(N90="sníž. přenesená",J90,0)</f>
        <v>0</v>
      </c>
      <c r="BI90" s="227">
        <f>IF(N90="nulová",J90,0)</f>
        <v>0</v>
      </c>
      <c r="BJ90" s="19" t="s">
        <v>79</v>
      </c>
      <c r="BK90" s="227">
        <f>ROUND(I90*H90,2)</f>
        <v>0</v>
      </c>
      <c r="BL90" s="19" t="s">
        <v>303</v>
      </c>
      <c r="BM90" s="226" t="s">
        <v>81</v>
      </c>
    </row>
    <row r="91" s="2" customFormat="1" ht="16.5" customHeight="1">
      <c r="A91" s="40"/>
      <c r="B91" s="41"/>
      <c r="C91" s="215" t="s">
        <v>81</v>
      </c>
      <c r="D91" s="215" t="s">
        <v>298</v>
      </c>
      <c r="E91" s="216" t="s">
        <v>3942</v>
      </c>
      <c r="F91" s="217" t="s">
        <v>3943</v>
      </c>
      <c r="G91" s="218" t="s">
        <v>3526</v>
      </c>
      <c r="H91" s="219">
        <v>1</v>
      </c>
      <c r="I91" s="220"/>
      <c r="J91" s="221">
        <f>ROUND(I91*H91,2)</f>
        <v>0</v>
      </c>
      <c r="K91" s="217" t="s">
        <v>523</v>
      </c>
      <c r="L91" s="46"/>
      <c r="M91" s="222" t="s">
        <v>21</v>
      </c>
      <c r="N91" s="223" t="s">
        <v>43</v>
      </c>
      <c r="O91" s="86"/>
      <c r="P91" s="224">
        <f>O91*H91</f>
        <v>0</v>
      </c>
      <c r="Q91" s="224">
        <v>0</v>
      </c>
      <c r="R91" s="224">
        <f>Q91*H91</f>
        <v>0</v>
      </c>
      <c r="S91" s="224">
        <v>0</v>
      </c>
      <c r="T91" s="225">
        <f>S91*H91</f>
        <v>0</v>
      </c>
      <c r="U91" s="40"/>
      <c r="V91" s="40"/>
      <c r="W91" s="40"/>
      <c r="X91" s="40"/>
      <c r="Y91" s="40"/>
      <c r="Z91" s="40"/>
      <c r="AA91" s="40"/>
      <c r="AB91" s="40"/>
      <c r="AC91" s="40"/>
      <c r="AD91" s="40"/>
      <c r="AE91" s="40"/>
      <c r="AR91" s="226" t="s">
        <v>303</v>
      </c>
      <c r="AT91" s="226" t="s">
        <v>298</v>
      </c>
      <c r="AU91" s="226" t="s">
        <v>79</v>
      </c>
      <c r="AY91" s="19" t="s">
        <v>295</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303</v>
      </c>
      <c r="BM91" s="226" t="s">
        <v>303</v>
      </c>
    </row>
    <row r="92" s="2" customFormat="1" ht="16.5" customHeight="1">
      <c r="A92" s="40"/>
      <c r="B92" s="41"/>
      <c r="C92" s="215" t="s">
        <v>92</v>
      </c>
      <c r="D92" s="215" t="s">
        <v>298</v>
      </c>
      <c r="E92" s="216" t="s">
        <v>3777</v>
      </c>
      <c r="F92" s="217" t="s">
        <v>3778</v>
      </c>
      <c r="G92" s="218" t="s">
        <v>3526</v>
      </c>
      <c r="H92" s="219">
        <v>12</v>
      </c>
      <c r="I92" s="220"/>
      <c r="J92" s="221">
        <f>ROUND(I92*H92,2)</f>
        <v>0</v>
      </c>
      <c r="K92" s="217" t="s">
        <v>523</v>
      </c>
      <c r="L92" s="46"/>
      <c r="M92" s="222" t="s">
        <v>21</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303</v>
      </c>
      <c r="AT92" s="226" t="s">
        <v>298</v>
      </c>
      <c r="AU92" s="226" t="s">
        <v>79</v>
      </c>
      <c r="AY92" s="19" t="s">
        <v>295</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303</v>
      </c>
      <c r="BM92" s="226" t="s">
        <v>338</v>
      </c>
    </row>
    <row r="93" s="12" customFormat="1" ht="25.92" customHeight="1">
      <c r="A93" s="12"/>
      <c r="B93" s="199"/>
      <c r="C93" s="200"/>
      <c r="D93" s="201" t="s">
        <v>71</v>
      </c>
      <c r="E93" s="202" t="s">
        <v>3531</v>
      </c>
      <c r="F93" s="202" t="s">
        <v>3906</v>
      </c>
      <c r="G93" s="200"/>
      <c r="H93" s="200"/>
      <c r="I93" s="203"/>
      <c r="J93" s="204">
        <f>BK93</f>
        <v>0</v>
      </c>
      <c r="K93" s="200"/>
      <c r="L93" s="205"/>
      <c r="M93" s="206"/>
      <c r="N93" s="207"/>
      <c r="O93" s="207"/>
      <c r="P93" s="208">
        <f>P94</f>
        <v>0</v>
      </c>
      <c r="Q93" s="207"/>
      <c r="R93" s="208">
        <f>R94</f>
        <v>0</v>
      </c>
      <c r="S93" s="207"/>
      <c r="T93" s="209">
        <f>T94</f>
        <v>0</v>
      </c>
      <c r="U93" s="12"/>
      <c r="V93" s="12"/>
      <c r="W93" s="12"/>
      <c r="X93" s="12"/>
      <c r="Y93" s="12"/>
      <c r="Z93" s="12"/>
      <c r="AA93" s="12"/>
      <c r="AB93" s="12"/>
      <c r="AC93" s="12"/>
      <c r="AD93" s="12"/>
      <c r="AE93" s="12"/>
      <c r="AR93" s="210" t="s">
        <v>79</v>
      </c>
      <c r="AT93" s="211" t="s">
        <v>71</v>
      </c>
      <c r="AU93" s="211" t="s">
        <v>72</v>
      </c>
      <c r="AY93" s="210" t="s">
        <v>295</v>
      </c>
      <c r="BK93" s="212">
        <f>BK94</f>
        <v>0</v>
      </c>
    </row>
    <row r="94" s="2" customFormat="1" ht="16.5" customHeight="1">
      <c r="A94" s="40"/>
      <c r="B94" s="41"/>
      <c r="C94" s="215" t="s">
        <v>303</v>
      </c>
      <c r="D94" s="215" t="s">
        <v>298</v>
      </c>
      <c r="E94" s="216" t="s">
        <v>3907</v>
      </c>
      <c r="F94" s="217" t="s">
        <v>3908</v>
      </c>
      <c r="G94" s="218" t="s">
        <v>3526</v>
      </c>
      <c r="H94" s="219">
        <v>1</v>
      </c>
      <c r="I94" s="220"/>
      <c r="J94" s="221">
        <f>ROUND(I94*H94,2)</f>
        <v>0</v>
      </c>
      <c r="K94" s="217" t="s">
        <v>523</v>
      </c>
      <c r="L94" s="46"/>
      <c r="M94" s="222" t="s">
        <v>21</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303</v>
      </c>
      <c r="AT94" s="226" t="s">
        <v>298</v>
      </c>
      <c r="AU94" s="226" t="s">
        <v>79</v>
      </c>
      <c r="AY94" s="19" t="s">
        <v>295</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303</v>
      </c>
      <c r="BM94" s="226" t="s">
        <v>351</v>
      </c>
    </row>
    <row r="95" s="12" customFormat="1" ht="25.92" customHeight="1">
      <c r="A95" s="12"/>
      <c r="B95" s="199"/>
      <c r="C95" s="200"/>
      <c r="D95" s="201" t="s">
        <v>71</v>
      </c>
      <c r="E95" s="202" t="s">
        <v>3543</v>
      </c>
      <c r="F95" s="202" t="s">
        <v>3782</v>
      </c>
      <c r="G95" s="200"/>
      <c r="H95" s="200"/>
      <c r="I95" s="203"/>
      <c r="J95" s="204">
        <f>BK95</f>
        <v>0</v>
      </c>
      <c r="K95" s="200"/>
      <c r="L95" s="205"/>
      <c r="M95" s="206"/>
      <c r="N95" s="207"/>
      <c r="O95" s="207"/>
      <c r="P95" s="208">
        <f>SUM(P96:P104)</f>
        <v>0</v>
      </c>
      <c r="Q95" s="207"/>
      <c r="R95" s="208">
        <f>SUM(R96:R104)</f>
        <v>0</v>
      </c>
      <c r="S95" s="207"/>
      <c r="T95" s="209">
        <f>SUM(T96:T104)</f>
        <v>0</v>
      </c>
      <c r="U95" s="12"/>
      <c r="V95" s="12"/>
      <c r="W95" s="12"/>
      <c r="X95" s="12"/>
      <c r="Y95" s="12"/>
      <c r="Z95" s="12"/>
      <c r="AA95" s="12"/>
      <c r="AB95" s="12"/>
      <c r="AC95" s="12"/>
      <c r="AD95" s="12"/>
      <c r="AE95" s="12"/>
      <c r="AR95" s="210" t="s">
        <v>79</v>
      </c>
      <c r="AT95" s="211" t="s">
        <v>71</v>
      </c>
      <c r="AU95" s="211" t="s">
        <v>72</v>
      </c>
      <c r="AY95" s="210" t="s">
        <v>295</v>
      </c>
      <c r="BK95" s="212">
        <f>SUM(BK96:BK104)</f>
        <v>0</v>
      </c>
    </row>
    <row r="96" s="2" customFormat="1" ht="16.5" customHeight="1">
      <c r="A96" s="40"/>
      <c r="B96" s="41"/>
      <c r="C96" s="215" t="s">
        <v>332</v>
      </c>
      <c r="D96" s="215" t="s">
        <v>298</v>
      </c>
      <c r="E96" s="216" t="s">
        <v>3910</v>
      </c>
      <c r="F96" s="217" t="s">
        <v>3784</v>
      </c>
      <c r="G96" s="218" t="s">
        <v>3526</v>
      </c>
      <c r="H96" s="219">
        <v>1</v>
      </c>
      <c r="I96" s="220"/>
      <c r="J96" s="221">
        <f>ROUND(I96*H96,2)</f>
        <v>0</v>
      </c>
      <c r="K96" s="217" t="s">
        <v>523</v>
      </c>
      <c r="L96" s="46"/>
      <c r="M96" s="222" t="s">
        <v>21</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303</v>
      </c>
      <c r="AT96" s="226" t="s">
        <v>298</v>
      </c>
      <c r="AU96" s="226" t="s">
        <v>79</v>
      </c>
      <c r="AY96" s="19" t="s">
        <v>295</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303</v>
      </c>
      <c r="BM96" s="226" t="s">
        <v>361</v>
      </c>
    </row>
    <row r="97" s="2" customFormat="1" ht="16.5" customHeight="1">
      <c r="A97" s="40"/>
      <c r="B97" s="41"/>
      <c r="C97" s="215" t="s">
        <v>338</v>
      </c>
      <c r="D97" s="215" t="s">
        <v>298</v>
      </c>
      <c r="E97" s="216" t="s">
        <v>3911</v>
      </c>
      <c r="F97" s="217" t="s">
        <v>3882</v>
      </c>
      <c r="G97" s="218" t="s">
        <v>3526</v>
      </c>
      <c r="H97" s="219">
        <v>1</v>
      </c>
      <c r="I97" s="220"/>
      <c r="J97" s="221">
        <f>ROUND(I97*H97,2)</f>
        <v>0</v>
      </c>
      <c r="K97" s="217" t="s">
        <v>523</v>
      </c>
      <c r="L97" s="46"/>
      <c r="M97" s="222" t="s">
        <v>21</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303</v>
      </c>
      <c r="AT97" s="226" t="s">
        <v>298</v>
      </c>
      <c r="AU97" s="226" t="s">
        <v>79</v>
      </c>
      <c r="AY97" s="19" t="s">
        <v>295</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303</v>
      </c>
      <c r="BM97" s="226" t="s">
        <v>382</v>
      </c>
    </row>
    <row r="98" s="2" customFormat="1" ht="16.5" customHeight="1">
      <c r="A98" s="40"/>
      <c r="B98" s="41"/>
      <c r="C98" s="215" t="s">
        <v>345</v>
      </c>
      <c r="D98" s="215" t="s">
        <v>298</v>
      </c>
      <c r="E98" s="216" t="s">
        <v>3912</v>
      </c>
      <c r="F98" s="217" t="s">
        <v>3884</v>
      </c>
      <c r="G98" s="218" t="s">
        <v>3526</v>
      </c>
      <c r="H98" s="219">
        <v>1</v>
      </c>
      <c r="I98" s="220"/>
      <c r="J98" s="221">
        <f>ROUND(I98*H98,2)</f>
        <v>0</v>
      </c>
      <c r="K98" s="217" t="s">
        <v>523</v>
      </c>
      <c r="L98" s="46"/>
      <c r="M98" s="222" t="s">
        <v>21</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303</v>
      </c>
      <c r="AT98" s="226" t="s">
        <v>298</v>
      </c>
      <c r="AU98" s="226" t="s">
        <v>79</v>
      </c>
      <c r="AY98" s="19" t="s">
        <v>295</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303</v>
      </c>
      <c r="BM98" s="226" t="s">
        <v>481</v>
      </c>
    </row>
    <row r="99" s="2" customFormat="1" ht="16.5" customHeight="1">
      <c r="A99" s="40"/>
      <c r="B99" s="41"/>
      <c r="C99" s="215" t="s">
        <v>351</v>
      </c>
      <c r="D99" s="215" t="s">
        <v>298</v>
      </c>
      <c r="E99" s="216" t="s">
        <v>3887</v>
      </c>
      <c r="F99" s="217" t="s">
        <v>3888</v>
      </c>
      <c r="G99" s="218" t="s">
        <v>3526</v>
      </c>
      <c r="H99" s="219">
        <v>1</v>
      </c>
      <c r="I99" s="220"/>
      <c r="J99" s="221">
        <f>ROUND(I99*H99,2)</f>
        <v>0</v>
      </c>
      <c r="K99" s="217" t="s">
        <v>523</v>
      </c>
      <c r="L99" s="46"/>
      <c r="M99" s="222" t="s">
        <v>21</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303</v>
      </c>
      <c r="AT99" s="226" t="s">
        <v>298</v>
      </c>
      <c r="AU99" s="226" t="s">
        <v>79</v>
      </c>
      <c r="AY99" s="19" t="s">
        <v>295</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303</v>
      </c>
      <c r="BM99" s="226" t="s">
        <v>373</v>
      </c>
    </row>
    <row r="100" s="2" customFormat="1" ht="24.15" customHeight="1">
      <c r="A100" s="40"/>
      <c r="B100" s="41"/>
      <c r="C100" s="215" t="s">
        <v>296</v>
      </c>
      <c r="D100" s="215" t="s">
        <v>298</v>
      </c>
      <c r="E100" s="216" t="s">
        <v>3913</v>
      </c>
      <c r="F100" s="217" t="s">
        <v>3890</v>
      </c>
      <c r="G100" s="218" t="s">
        <v>3891</v>
      </c>
      <c r="H100" s="219">
        <v>1</v>
      </c>
      <c r="I100" s="220"/>
      <c r="J100" s="221">
        <f>ROUND(I100*H100,2)</f>
        <v>0</v>
      </c>
      <c r="K100" s="217" t="s">
        <v>523</v>
      </c>
      <c r="L100" s="46"/>
      <c r="M100" s="222" t="s">
        <v>21</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303</v>
      </c>
      <c r="AT100" s="226" t="s">
        <v>298</v>
      </c>
      <c r="AU100" s="226" t="s">
        <v>79</v>
      </c>
      <c r="AY100" s="19" t="s">
        <v>295</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303</v>
      </c>
      <c r="BM100" s="226" t="s">
        <v>500</v>
      </c>
    </row>
    <row r="101" s="2" customFormat="1" ht="16.5" customHeight="1">
      <c r="A101" s="40"/>
      <c r="B101" s="41"/>
      <c r="C101" s="215" t="s">
        <v>361</v>
      </c>
      <c r="D101" s="215" t="s">
        <v>298</v>
      </c>
      <c r="E101" s="216" t="s">
        <v>3892</v>
      </c>
      <c r="F101" s="217" t="s">
        <v>3893</v>
      </c>
      <c r="G101" s="218" t="s">
        <v>3526</v>
      </c>
      <c r="H101" s="219">
        <v>1</v>
      </c>
      <c r="I101" s="220"/>
      <c r="J101" s="221">
        <f>ROUND(I101*H101,2)</f>
        <v>0</v>
      </c>
      <c r="K101" s="217" t="s">
        <v>523</v>
      </c>
      <c r="L101" s="46"/>
      <c r="M101" s="222" t="s">
        <v>21</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303</v>
      </c>
      <c r="AT101" s="226" t="s">
        <v>298</v>
      </c>
      <c r="AU101" s="226" t="s">
        <v>79</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303</v>
      </c>
      <c r="BM101" s="226" t="s">
        <v>511</v>
      </c>
    </row>
    <row r="102" s="2" customFormat="1" ht="37.8" customHeight="1">
      <c r="A102" s="40"/>
      <c r="B102" s="41"/>
      <c r="C102" s="215" t="s">
        <v>370</v>
      </c>
      <c r="D102" s="215" t="s">
        <v>298</v>
      </c>
      <c r="E102" s="216" t="s">
        <v>3914</v>
      </c>
      <c r="F102" s="217" t="s">
        <v>3895</v>
      </c>
      <c r="G102" s="218" t="s">
        <v>3526</v>
      </c>
      <c r="H102" s="219">
        <v>1</v>
      </c>
      <c r="I102" s="220"/>
      <c r="J102" s="221">
        <f>ROUND(I102*H102,2)</f>
        <v>0</v>
      </c>
      <c r="K102" s="217" t="s">
        <v>523</v>
      </c>
      <c r="L102" s="46"/>
      <c r="M102" s="222" t="s">
        <v>21</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303</v>
      </c>
      <c r="AT102" s="226" t="s">
        <v>298</v>
      </c>
      <c r="AU102" s="226" t="s">
        <v>79</v>
      </c>
      <c r="AY102" s="19" t="s">
        <v>295</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303</v>
      </c>
      <c r="BM102" s="226" t="s">
        <v>520</v>
      </c>
    </row>
    <row r="103" s="2" customFormat="1" ht="16.5" customHeight="1">
      <c r="A103" s="40"/>
      <c r="B103" s="41"/>
      <c r="C103" s="215" t="s">
        <v>382</v>
      </c>
      <c r="D103" s="215" t="s">
        <v>298</v>
      </c>
      <c r="E103" s="216" t="s">
        <v>3915</v>
      </c>
      <c r="F103" s="217" t="s">
        <v>3897</v>
      </c>
      <c r="G103" s="218" t="s">
        <v>3526</v>
      </c>
      <c r="H103" s="219">
        <v>1</v>
      </c>
      <c r="I103" s="220"/>
      <c r="J103" s="221">
        <f>ROUND(I103*H103,2)</f>
        <v>0</v>
      </c>
      <c r="K103" s="217" t="s">
        <v>523</v>
      </c>
      <c r="L103" s="46"/>
      <c r="M103" s="222" t="s">
        <v>21</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303</v>
      </c>
      <c r="AT103" s="226" t="s">
        <v>298</v>
      </c>
      <c r="AU103" s="226" t="s">
        <v>79</v>
      </c>
      <c r="AY103" s="19" t="s">
        <v>295</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303</v>
      </c>
      <c r="BM103" s="226" t="s">
        <v>532</v>
      </c>
    </row>
    <row r="104" s="2" customFormat="1" ht="16.5" customHeight="1">
      <c r="A104" s="40"/>
      <c r="B104" s="41"/>
      <c r="C104" s="215" t="s">
        <v>393</v>
      </c>
      <c r="D104" s="215" t="s">
        <v>298</v>
      </c>
      <c r="E104" s="216" t="s">
        <v>3916</v>
      </c>
      <c r="F104" s="217" t="s">
        <v>3899</v>
      </c>
      <c r="G104" s="218" t="s">
        <v>3526</v>
      </c>
      <c r="H104" s="219">
        <v>1</v>
      </c>
      <c r="I104" s="220"/>
      <c r="J104" s="221">
        <f>ROUND(I104*H104,2)</f>
        <v>0</v>
      </c>
      <c r="K104" s="217" t="s">
        <v>523</v>
      </c>
      <c r="L104" s="46"/>
      <c r="M104" s="298" t="s">
        <v>21</v>
      </c>
      <c r="N104" s="299" t="s">
        <v>43</v>
      </c>
      <c r="O104" s="284"/>
      <c r="P104" s="300">
        <f>O104*H104</f>
        <v>0</v>
      </c>
      <c r="Q104" s="300">
        <v>0</v>
      </c>
      <c r="R104" s="300">
        <f>Q104*H104</f>
        <v>0</v>
      </c>
      <c r="S104" s="300">
        <v>0</v>
      </c>
      <c r="T104" s="301">
        <f>S104*H104</f>
        <v>0</v>
      </c>
      <c r="U104" s="40"/>
      <c r="V104" s="40"/>
      <c r="W104" s="40"/>
      <c r="X104" s="40"/>
      <c r="Y104" s="40"/>
      <c r="Z104" s="40"/>
      <c r="AA104" s="40"/>
      <c r="AB104" s="40"/>
      <c r="AC104" s="40"/>
      <c r="AD104" s="40"/>
      <c r="AE104" s="40"/>
      <c r="AR104" s="226" t="s">
        <v>303</v>
      </c>
      <c r="AT104" s="226" t="s">
        <v>298</v>
      </c>
      <c r="AU104" s="226" t="s">
        <v>79</v>
      </c>
      <c r="AY104" s="19" t="s">
        <v>295</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303</v>
      </c>
      <c r="BM104" s="226" t="s">
        <v>545</v>
      </c>
    </row>
    <row r="105" s="2" customFormat="1" ht="6.96" customHeight="1">
      <c r="A105" s="40"/>
      <c r="B105" s="61"/>
      <c r="C105" s="62"/>
      <c r="D105" s="62"/>
      <c r="E105" s="62"/>
      <c r="F105" s="62"/>
      <c r="G105" s="62"/>
      <c r="H105" s="62"/>
      <c r="I105" s="62"/>
      <c r="J105" s="62"/>
      <c r="K105" s="62"/>
      <c r="L105" s="46"/>
      <c r="M105" s="40"/>
      <c r="O105" s="40"/>
      <c r="P105" s="40"/>
      <c r="Q105" s="40"/>
      <c r="R105" s="40"/>
      <c r="S105" s="40"/>
      <c r="T105" s="40"/>
      <c r="U105" s="40"/>
      <c r="V105" s="40"/>
      <c r="W105" s="40"/>
      <c r="X105" s="40"/>
      <c r="Y105" s="40"/>
      <c r="Z105" s="40"/>
      <c r="AA105" s="40"/>
      <c r="AB105" s="40"/>
      <c r="AC105" s="40"/>
      <c r="AD105" s="40"/>
      <c r="AE105" s="40"/>
    </row>
  </sheetData>
  <sheetProtection sheet="1" autoFilter="0" formatColumns="0" formatRows="0" objects="1" scenarios="1" spinCount="100000" saltValue="4z0CMXW6iAdVGcdG+51XOSer/3ULkx65cjjOQeUTZ9TBVP0EQ7dm9lhbSU34Vtwy8LSeKAEwHqb0u49gGcdwog==" hashValue="dl+g4BBAGA+y+6YTTHyjTxJrGr1oyC5F5X9cXlRjDTmYt8rLSNK0OajPSAM2KQDh9wSVCiozCc7M38T83tO6ow==" algorithmName="SHA-512" password="CC4B"/>
  <autoFilter ref="C87:K104"/>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220</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3945</v>
      </c>
      <c r="F9" s="1"/>
      <c r="G9" s="1"/>
      <c r="H9" s="1"/>
      <c r="L9" s="22"/>
    </row>
    <row r="10" s="1" customFormat="1" ht="12" customHeight="1">
      <c r="B10" s="22"/>
      <c r="D10" s="145" t="s">
        <v>267</v>
      </c>
      <c r="L10" s="22"/>
    </row>
    <row r="11" s="2" customFormat="1" ht="16.5" customHeight="1">
      <c r="A11" s="40"/>
      <c r="B11" s="46"/>
      <c r="C11" s="40"/>
      <c r="D11" s="40"/>
      <c r="E11" s="158" t="s">
        <v>3946</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3947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ROUND((SUM(BE93:BE111)),  2)</f>
        <v>0</v>
      </c>
      <c r="G37" s="40"/>
      <c r="H37" s="40"/>
      <c r="I37" s="160">
        <v>0.20999999999999999</v>
      </c>
      <c r="J37" s="159">
        <f>ROUND(((SUM(BE93:BE111))*I37),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ROUND((SUM(BF93:BF111)),  2)</f>
        <v>0</v>
      </c>
      <c r="G38" s="40"/>
      <c r="H38" s="40"/>
      <c r="I38" s="160">
        <v>0.14999999999999999</v>
      </c>
      <c r="J38" s="159">
        <f>ROUND(((SUM(BF93:BF111))*I38),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ROUND((SUM(BG93:BG111)),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ROUND((SUM(BH93:BH111)),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ROUND((SUM(BI93:BI111)),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3945</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3946</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SO-06.1.1 - Rozhlas</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3948</v>
      </c>
      <c r="E68" s="180"/>
      <c r="F68" s="180"/>
      <c r="G68" s="180"/>
      <c r="H68" s="180"/>
      <c r="I68" s="180"/>
      <c r="J68" s="181">
        <f>J94</f>
        <v>0</v>
      </c>
      <c r="K68" s="178"/>
      <c r="L68" s="182"/>
      <c r="S68" s="9"/>
      <c r="T68" s="9"/>
      <c r="U68" s="9"/>
      <c r="V68" s="9"/>
      <c r="W68" s="9"/>
      <c r="X68" s="9"/>
      <c r="Y68" s="9"/>
      <c r="Z68" s="9"/>
      <c r="AA68" s="9"/>
      <c r="AB68" s="9"/>
      <c r="AC68" s="9"/>
      <c r="AD68" s="9"/>
      <c r="AE68" s="9"/>
    </row>
    <row r="69" s="9" customFormat="1" ht="24.96" customHeight="1">
      <c r="A69" s="9"/>
      <c r="B69" s="177"/>
      <c r="C69" s="178"/>
      <c r="D69" s="179" t="s">
        <v>3949</v>
      </c>
      <c r="E69" s="180"/>
      <c r="F69" s="180"/>
      <c r="G69" s="180"/>
      <c r="H69" s="180"/>
      <c r="I69" s="180"/>
      <c r="J69" s="181">
        <f>J104</f>
        <v>0</v>
      </c>
      <c r="K69" s="178"/>
      <c r="L69" s="182"/>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280</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Rekonstrukce a modernizace VŠ kolejí Kounicova 50</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265</v>
      </c>
      <c r="D80" s="24"/>
      <c r="E80" s="24"/>
      <c r="F80" s="24"/>
      <c r="G80" s="24"/>
      <c r="H80" s="24"/>
      <c r="I80" s="24"/>
      <c r="J80" s="24"/>
      <c r="K80" s="24"/>
      <c r="L80" s="22"/>
    </row>
    <row r="81" s="1" customFormat="1" ht="16.5" customHeight="1">
      <c r="B81" s="23"/>
      <c r="C81" s="24"/>
      <c r="D81" s="24"/>
      <c r="E81" s="172" t="s">
        <v>3945</v>
      </c>
      <c r="F81" s="24"/>
      <c r="G81" s="24"/>
      <c r="H81" s="24"/>
      <c r="I81" s="24"/>
      <c r="J81" s="24"/>
      <c r="K81" s="24"/>
      <c r="L81" s="22"/>
    </row>
    <row r="82" s="1" customFormat="1" ht="12" customHeight="1">
      <c r="B82" s="23"/>
      <c r="C82" s="34" t="s">
        <v>267</v>
      </c>
      <c r="D82" s="24"/>
      <c r="E82" s="24"/>
      <c r="F82" s="24"/>
      <c r="G82" s="24"/>
      <c r="H82" s="24"/>
      <c r="I82" s="24"/>
      <c r="J82" s="24"/>
      <c r="K82" s="24"/>
      <c r="L82" s="22"/>
    </row>
    <row r="83" s="2" customFormat="1" ht="16.5" customHeight="1">
      <c r="A83" s="40"/>
      <c r="B83" s="41"/>
      <c r="C83" s="42"/>
      <c r="D83" s="42"/>
      <c r="E83" s="269" t="s">
        <v>3946</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401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SO-06.1.1 - Rozhlas</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F16</f>
        <v>Kounicova 50, Brno</v>
      </c>
      <c r="G87" s="42"/>
      <c r="H87" s="42"/>
      <c r="I87" s="34" t="s">
        <v>24</v>
      </c>
      <c r="J87" s="74" t="str">
        <f>IF(J16="","",J16)</f>
        <v>20. 3. 2023</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26</v>
      </c>
      <c r="D89" s="42"/>
      <c r="E89" s="42"/>
      <c r="F89" s="29" t="str">
        <f>E19</f>
        <v>Intar a.s.</v>
      </c>
      <c r="G89" s="42"/>
      <c r="H89" s="42"/>
      <c r="I89" s="34" t="s">
        <v>32</v>
      </c>
      <c r="J89" s="38" t="str">
        <f>E25</f>
        <v>Intar a.s.</v>
      </c>
      <c r="K89" s="42"/>
      <c r="L89" s="147"/>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IF(E22="","",E22)</f>
        <v>Vyplň údaj</v>
      </c>
      <c r="G90" s="42"/>
      <c r="H90" s="42"/>
      <c r="I90" s="34" t="s">
        <v>34</v>
      </c>
      <c r="J90" s="38" t="str">
        <f>E28</f>
        <v>Toman Martin</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281</v>
      </c>
      <c r="D92" s="191" t="s">
        <v>57</v>
      </c>
      <c r="E92" s="191" t="s">
        <v>53</v>
      </c>
      <c r="F92" s="191" t="s">
        <v>54</v>
      </c>
      <c r="G92" s="191" t="s">
        <v>282</v>
      </c>
      <c r="H92" s="191" t="s">
        <v>283</v>
      </c>
      <c r="I92" s="191" t="s">
        <v>284</v>
      </c>
      <c r="J92" s="191" t="s">
        <v>271</v>
      </c>
      <c r="K92" s="192" t="s">
        <v>285</v>
      </c>
      <c r="L92" s="193"/>
      <c r="M92" s="94" t="s">
        <v>21</v>
      </c>
      <c r="N92" s="95" t="s">
        <v>42</v>
      </c>
      <c r="O92" s="95" t="s">
        <v>286</v>
      </c>
      <c r="P92" s="95" t="s">
        <v>287</v>
      </c>
      <c r="Q92" s="95" t="s">
        <v>288</v>
      </c>
      <c r="R92" s="95" t="s">
        <v>289</v>
      </c>
      <c r="S92" s="95" t="s">
        <v>290</v>
      </c>
      <c r="T92" s="96" t="s">
        <v>291</v>
      </c>
      <c r="U92" s="188"/>
      <c r="V92" s="188"/>
      <c r="W92" s="188"/>
      <c r="X92" s="188"/>
      <c r="Y92" s="188"/>
      <c r="Z92" s="188"/>
      <c r="AA92" s="188"/>
      <c r="AB92" s="188"/>
      <c r="AC92" s="188"/>
      <c r="AD92" s="188"/>
      <c r="AE92" s="188"/>
    </row>
    <row r="93" s="2" customFormat="1" ht="22.8" customHeight="1">
      <c r="A93" s="40"/>
      <c r="B93" s="41"/>
      <c r="C93" s="101" t="s">
        <v>292</v>
      </c>
      <c r="D93" s="42"/>
      <c r="E93" s="42"/>
      <c r="F93" s="42"/>
      <c r="G93" s="42"/>
      <c r="H93" s="42"/>
      <c r="I93" s="42"/>
      <c r="J93" s="194">
        <f>BK93</f>
        <v>0</v>
      </c>
      <c r="K93" s="42"/>
      <c r="L93" s="46"/>
      <c r="M93" s="97"/>
      <c r="N93" s="195"/>
      <c r="O93" s="98"/>
      <c r="P93" s="196">
        <f>P94+P104</f>
        <v>0</v>
      </c>
      <c r="Q93" s="98"/>
      <c r="R93" s="196">
        <f>R94+R104</f>
        <v>0</v>
      </c>
      <c r="S93" s="98"/>
      <c r="T93" s="197">
        <f>T94+T104</f>
        <v>0</v>
      </c>
      <c r="U93" s="40"/>
      <c r="V93" s="40"/>
      <c r="W93" s="40"/>
      <c r="X93" s="40"/>
      <c r="Y93" s="40"/>
      <c r="Z93" s="40"/>
      <c r="AA93" s="40"/>
      <c r="AB93" s="40"/>
      <c r="AC93" s="40"/>
      <c r="AD93" s="40"/>
      <c r="AE93" s="40"/>
      <c r="AT93" s="19" t="s">
        <v>71</v>
      </c>
      <c r="AU93" s="19" t="s">
        <v>272</v>
      </c>
      <c r="BK93" s="198">
        <f>BK94+BK104</f>
        <v>0</v>
      </c>
    </row>
    <row r="94" s="12" customFormat="1" ht="25.92" customHeight="1">
      <c r="A94" s="12"/>
      <c r="B94" s="199"/>
      <c r="C94" s="200"/>
      <c r="D94" s="201" t="s">
        <v>71</v>
      </c>
      <c r="E94" s="202" t="s">
        <v>3950</v>
      </c>
      <c r="F94" s="202" t="s">
        <v>3951</v>
      </c>
      <c r="G94" s="200"/>
      <c r="H94" s="200"/>
      <c r="I94" s="203"/>
      <c r="J94" s="204">
        <f>BK94</f>
        <v>0</v>
      </c>
      <c r="K94" s="200"/>
      <c r="L94" s="205"/>
      <c r="M94" s="206"/>
      <c r="N94" s="207"/>
      <c r="O94" s="207"/>
      <c r="P94" s="208">
        <f>SUM(P95:P103)</f>
        <v>0</v>
      </c>
      <c r="Q94" s="207"/>
      <c r="R94" s="208">
        <f>SUM(R95:R103)</f>
        <v>0</v>
      </c>
      <c r="S94" s="207"/>
      <c r="T94" s="209">
        <f>SUM(T95:T103)</f>
        <v>0</v>
      </c>
      <c r="U94" s="12"/>
      <c r="V94" s="12"/>
      <c r="W94" s="12"/>
      <c r="X94" s="12"/>
      <c r="Y94" s="12"/>
      <c r="Z94" s="12"/>
      <c r="AA94" s="12"/>
      <c r="AB94" s="12"/>
      <c r="AC94" s="12"/>
      <c r="AD94" s="12"/>
      <c r="AE94" s="12"/>
      <c r="AR94" s="210" t="s">
        <v>81</v>
      </c>
      <c r="AT94" s="211" t="s">
        <v>71</v>
      </c>
      <c r="AU94" s="211" t="s">
        <v>72</v>
      </c>
      <c r="AY94" s="210" t="s">
        <v>295</v>
      </c>
      <c r="BK94" s="212">
        <f>SUM(BK95:BK103)</f>
        <v>0</v>
      </c>
    </row>
    <row r="95" s="2" customFormat="1" ht="16.5" customHeight="1">
      <c r="A95" s="40"/>
      <c r="B95" s="41"/>
      <c r="C95" s="215" t="s">
        <v>79</v>
      </c>
      <c r="D95" s="215" t="s">
        <v>298</v>
      </c>
      <c r="E95" s="216" t="s">
        <v>3952</v>
      </c>
      <c r="F95" s="217" t="s">
        <v>3953</v>
      </c>
      <c r="G95" s="218" t="s">
        <v>459</v>
      </c>
      <c r="H95" s="219">
        <v>4</v>
      </c>
      <c r="I95" s="220"/>
      <c r="J95" s="221">
        <f>ROUND(I95*H95,2)</f>
        <v>0</v>
      </c>
      <c r="K95" s="217" t="s">
        <v>3954</v>
      </c>
      <c r="L95" s="46"/>
      <c r="M95" s="222" t="s">
        <v>21</v>
      </c>
      <c r="N95" s="223"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373</v>
      </c>
      <c r="AT95" s="226" t="s">
        <v>298</v>
      </c>
      <c r="AU95" s="226" t="s">
        <v>79</v>
      </c>
      <c r="AY95" s="19" t="s">
        <v>295</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373</v>
      </c>
      <c r="BM95" s="226" t="s">
        <v>81</v>
      </c>
    </row>
    <row r="96" s="2" customFormat="1" ht="16.5" customHeight="1">
      <c r="A96" s="40"/>
      <c r="B96" s="41"/>
      <c r="C96" s="215" t="s">
        <v>81</v>
      </c>
      <c r="D96" s="215" t="s">
        <v>298</v>
      </c>
      <c r="E96" s="216" t="s">
        <v>3955</v>
      </c>
      <c r="F96" s="217" t="s">
        <v>3956</v>
      </c>
      <c r="G96" s="218" t="s">
        <v>459</v>
      </c>
      <c r="H96" s="219">
        <v>4</v>
      </c>
      <c r="I96" s="220"/>
      <c r="J96" s="221">
        <f>ROUND(I96*H96,2)</f>
        <v>0</v>
      </c>
      <c r="K96" s="217" t="s">
        <v>3954</v>
      </c>
      <c r="L96" s="46"/>
      <c r="M96" s="222" t="s">
        <v>21</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373</v>
      </c>
      <c r="AT96" s="226" t="s">
        <v>298</v>
      </c>
      <c r="AU96" s="226" t="s">
        <v>79</v>
      </c>
      <c r="AY96" s="19" t="s">
        <v>295</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373</v>
      </c>
      <c r="BM96" s="226" t="s">
        <v>303</v>
      </c>
    </row>
    <row r="97" s="2" customFormat="1" ht="16.5" customHeight="1">
      <c r="A97" s="40"/>
      <c r="B97" s="41"/>
      <c r="C97" s="215" t="s">
        <v>92</v>
      </c>
      <c r="D97" s="215" t="s">
        <v>298</v>
      </c>
      <c r="E97" s="216" t="s">
        <v>3957</v>
      </c>
      <c r="F97" s="217" t="s">
        <v>3958</v>
      </c>
      <c r="G97" s="218" t="s">
        <v>459</v>
      </c>
      <c r="H97" s="219">
        <v>4</v>
      </c>
      <c r="I97" s="220"/>
      <c r="J97" s="221">
        <f>ROUND(I97*H97,2)</f>
        <v>0</v>
      </c>
      <c r="K97" s="217" t="s">
        <v>3954</v>
      </c>
      <c r="L97" s="46"/>
      <c r="M97" s="222" t="s">
        <v>21</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373</v>
      </c>
      <c r="AT97" s="226" t="s">
        <v>298</v>
      </c>
      <c r="AU97" s="226" t="s">
        <v>79</v>
      </c>
      <c r="AY97" s="19" t="s">
        <v>295</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373</v>
      </c>
      <c r="BM97" s="226" t="s">
        <v>338</v>
      </c>
    </row>
    <row r="98" s="2" customFormat="1" ht="16.5" customHeight="1">
      <c r="A98" s="40"/>
      <c r="B98" s="41"/>
      <c r="C98" s="215" t="s">
        <v>303</v>
      </c>
      <c r="D98" s="215" t="s">
        <v>298</v>
      </c>
      <c r="E98" s="216" t="s">
        <v>3959</v>
      </c>
      <c r="F98" s="217" t="s">
        <v>3960</v>
      </c>
      <c r="G98" s="218" t="s">
        <v>459</v>
      </c>
      <c r="H98" s="219">
        <v>4</v>
      </c>
      <c r="I98" s="220"/>
      <c r="J98" s="221">
        <f>ROUND(I98*H98,2)</f>
        <v>0</v>
      </c>
      <c r="K98" s="217" t="s">
        <v>3954</v>
      </c>
      <c r="L98" s="46"/>
      <c r="M98" s="222" t="s">
        <v>21</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373</v>
      </c>
      <c r="AT98" s="226" t="s">
        <v>298</v>
      </c>
      <c r="AU98" s="226" t="s">
        <v>79</v>
      </c>
      <c r="AY98" s="19" t="s">
        <v>295</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373</v>
      </c>
      <c r="BM98" s="226" t="s">
        <v>351</v>
      </c>
    </row>
    <row r="99" s="2" customFormat="1" ht="16.5" customHeight="1">
      <c r="A99" s="40"/>
      <c r="B99" s="41"/>
      <c r="C99" s="215" t="s">
        <v>332</v>
      </c>
      <c r="D99" s="215" t="s">
        <v>298</v>
      </c>
      <c r="E99" s="216" t="s">
        <v>3961</v>
      </c>
      <c r="F99" s="217" t="s">
        <v>3962</v>
      </c>
      <c r="G99" s="218" t="s">
        <v>459</v>
      </c>
      <c r="H99" s="219">
        <v>1</v>
      </c>
      <c r="I99" s="220"/>
      <c r="J99" s="221">
        <f>ROUND(I99*H99,2)</f>
        <v>0</v>
      </c>
      <c r="K99" s="217" t="s">
        <v>3954</v>
      </c>
      <c r="L99" s="46"/>
      <c r="M99" s="222" t="s">
        <v>21</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373</v>
      </c>
      <c r="AT99" s="226" t="s">
        <v>298</v>
      </c>
      <c r="AU99" s="226" t="s">
        <v>79</v>
      </c>
      <c r="AY99" s="19" t="s">
        <v>295</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373</v>
      </c>
      <c r="BM99" s="226" t="s">
        <v>361</v>
      </c>
    </row>
    <row r="100" s="2" customFormat="1" ht="16.5" customHeight="1">
      <c r="A100" s="40"/>
      <c r="B100" s="41"/>
      <c r="C100" s="215" t="s">
        <v>338</v>
      </c>
      <c r="D100" s="215" t="s">
        <v>298</v>
      </c>
      <c r="E100" s="216" t="s">
        <v>3963</v>
      </c>
      <c r="F100" s="217" t="s">
        <v>3964</v>
      </c>
      <c r="G100" s="218" t="s">
        <v>459</v>
      </c>
      <c r="H100" s="219">
        <v>4</v>
      </c>
      <c r="I100" s="220"/>
      <c r="J100" s="221">
        <f>ROUND(I100*H100,2)</f>
        <v>0</v>
      </c>
      <c r="K100" s="217" t="s">
        <v>3954</v>
      </c>
      <c r="L100" s="46"/>
      <c r="M100" s="222" t="s">
        <v>21</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373</v>
      </c>
      <c r="AT100" s="226" t="s">
        <v>298</v>
      </c>
      <c r="AU100" s="226" t="s">
        <v>79</v>
      </c>
      <c r="AY100" s="19" t="s">
        <v>295</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373</v>
      </c>
      <c r="BM100" s="226" t="s">
        <v>382</v>
      </c>
    </row>
    <row r="101" s="2" customFormat="1" ht="21.75" customHeight="1">
      <c r="A101" s="40"/>
      <c r="B101" s="41"/>
      <c r="C101" s="215" t="s">
        <v>345</v>
      </c>
      <c r="D101" s="215" t="s">
        <v>298</v>
      </c>
      <c r="E101" s="216" t="s">
        <v>3965</v>
      </c>
      <c r="F101" s="217" t="s">
        <v>3966</v>
      </c>
      <c r="G101" s="218" t="s">
        <v>459</v>
      </c>
      <c r="H101" s="219">
        <v>4</v>
      </c>
      <c r="I101" s="220"/>
      <c r="J101" s="221">
        <f>ROUND(I101*H101,2)</f>
        <v>0</v>
      </c>
      <c r="K101" s="217" t="s">
        <v>3954</v>
      </c>
      <c r="L101" s="46"/>
      <c r="M101" s="222" t="s">
        <v>21</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373</v>
      </c>
      <c r="AT101" s="226" t="s">
        <v>298</v>
      </c>
      <c r="AU101" s="226" t="s">
        <v>79</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373</v>
      </c>
      <c r="BM101" s="226" t="s">
        <v>481</v>
      </c>
    </row>
    <row r="102" s="2" customFormat="1" ht="21.75" customHeight="1">
      <c r="A102" s="40"/>
      <c r="B102" s="41"/>
      <c r="C102" s="215" t="s">
        <v>351</v>
      </c>
      <c r="D102" s="215" t="s">
        <v>298</v>
      </c>
      <c r="E102" s="216" t="s">
        <v>3967</v>
      </c>
      <c r="F102" s="217" t="s">
        <v>3968</v>
      </c>
      <c r="G102" s="218" t="s">
        <v>459</v>
      </c>
      <c r="H102" s="219">
        <v>4</v>
      </c>
      <c r="I102" s="220"/>
      <c r="J102" s="221">
        <f>ROUND(I102*H102,2)</f>
        <v>0</v>
      </c>
      <c r="K102" s="217" t="s">
        <v>3954</v>
      </c>
      <c r="L102" s="46"/>
      <c r="M102" s="222" t="s">
        <v>21</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373</v>
      </c>
      <c r="AT102" s="226" t="s">
        <v>298</v>
      </c>
      <c r="AU102" s="226" t="s">
        <v>79</v>
      </c>
      <c r="AY102" s="19" t="s">
        <v>295</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373</v>
      </c>
      <c r="BM102" s="226" t="s">
        <v>373</v>
      </c>
    </row>
    <row r="103" s="2" customFormat="1" ht="44.25" customHeight="1">
      <c r="A103" s="40"/>
      <c r="B103" s="41"/>
      <c r="C103" s="215" t="s">
        <v>296</v>
      </c>
      <c r="D103" s="215" t="s">
        <v>298</v>
      </c>
      <c r="E103" s="216" t="s">
        <v>3969</v>
      </c>
      <c r="F103" s="217" t="s">
        <v>3970</v>
      </c>
      <c r="G103" s="218" t="s">
        <v>459</v>
      </c>
      <c r="H103" s="219">
        <v>8</v>
      </c>
      <c r="I103" s="220"/>
      <c r="J103" s="221">
        <f>ROUND(I103*H103,2)</f>
        <v>0</v>
      </c>
      <c r="K103" s="217" t="s">
        <v>3954</v>
      </c>
      <c r="L103" s="46"/>
      <c r="M103" s="222" t="s">
        <v>21</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373</v>
      </c>
      <c r="AT103" s="226" t="s">
        <v>298</v>
      </c>
      <c r="AU103" s="226" t="s">
        <v>79</v>
      </c>
      <c r="AY103" s="19" t="s">
        <v>295</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373</v>
      </c>
      <c r="BM103" s="226" t="s">
        <v>500</v>
      </c>
    </row>
    <row r="104" s="12" customFormat="1" ht="25.92" customHeight="1">
      <c r="A104" s="12"/>
      <c r="B104" s="199"/>
      <c r="C104" s="200"/>
      <c r="D104" s="201" t="s">
        <v>71</v>
      </c>
      <c r="E104" s="202" t="s">
        <v>3519</v>
      </c>
      <c r="F104" s="202" t="s">
        <v>3971</v>
      </c>
      <c r="G104" s="200"/>
      <c r="H104" s="200"/>
      <c r="I104" s="203"/>
      <c r="J104" s="204">
        <f>BK104</f>
        <v>0</v>
      </c>
      <c r="K104" s="200"/>
      <c r="L104" s="205"/>
      <c r="M104" s="206"/>
      <c r="N104" s="207"/>
      <c r="O104" s="207"/>
      <c r="P104" s="208">
        <f>SUM(P105:P111)</f>
        <v>0</v>
      </c>
      <c r="Q104" s="207"/>
      <c r="R104" s="208">
        <f>SUM(R105:R111)</f>
        <v>0</v>
      </c>
      <c r="S104" s="207"/>
      <c r="T104" s="209">
        <f>SUM(T105:T111)</f>
        <v>0</v>
      </c>
      <c r="U104" s="12"/>
      <c r="V104" s="12"/>
      <c r="W104" s="12"/>
      <c r="X104" s="12"/>
      <c r="Y104" s="12"/>
      <c r="Z104" s="12"/>
      <c r="AA104" s="12"/>
      <c r="AB104" s="12"/>
      <c r="AC104" s="12"/>
      <c r="AD104" s="12"/>
      <c r="AE104" s="12"/>
      <c r="AR104" s="210" t="s">
        <v>79</v>
      </c>
      <c r="AT104" s="211" t="s">
        <v>71</v>
      </c>
      <c r="AU104" s="211" t="s">
        <v>72</v>
      </c>
      <c r="AY104" s="210" t="s">
        <v>295</v>
      </c>
      <c r="BK104" s="212">
        <f>SUM(BK105:BK111)</f>
        <v>0</v>
      </c>
    </row>
    <row r="105" s="2" customFormat="1" ht="16.5" customHeight="1">
      <c r="A105" s="40"/>
      <c r="B105" s="41"/>
      <c r="C105" s="215" t="s">
        <v>361</v>
      </c>
      <c r="D105" s="215" t="s">
        <v>298</v>
      </c>
      <c r="E105" s="216" t="s">
        <v>3972</v>
      </c>
      <c r="F105" s="217" t="s">
        <v>3973</v>
      </c>
      <c r="G105" s="218" t="s">
        <v>459</v>
      </c>
      <c r="H105" s="219">
        <v>4</v>
      </c>
      <c r="I105" s="220"/>
      <c r="J105" s="221">
        <f>ROUND(I105*H105,2)</f>
        <v>0</v>
      </c>
      <c r="K105" s="217" t="s">
        <v>3954</v>
      </c>
      <c r="L105" s="46"/>
      <c r="M105" s="222" t="s">
        <v>21</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303</v>
      </c>
      <c r="AT105" s="226" t="s">
        <v>298</v>
      </c>
      <c r="AU105" s="226" t="s">
        <v>79</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303</v>
      </c>
      <c r="BM105" s="226" t="s">
        <v>511</v>
      </c>
    </row>
    <row r="106" s="2" customFormat="1">
      <c r="A106" s="40"/>
      <c r="B106" s="41"/>
      <c r="C106" s="42"/>
      <c r="D106" s="235" t="s">
        <v>727</v>
      </c>
      <c r="E106" s="42"/>
      <c r="F106" s="281" t="s">
        <v>3974</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727</v>
      </c>
      <c r="AU106" s="19" t="s">
        <v>79</v>
      </c>
    </row>
    <row r="107" s="2" customFormat="1" ht="24.15" customHeight="1">
      <c r="A107" s="40"/>
      <c r="B107" s="41"/>
      <c r="C107" s="215" t="s">
        <v>370</v>
      </c>
      <c r="D107" s="215" t="s">
        <v>298</v>
      </c>
      <c r="E107" s="216" t="s">
        <v>3975</v>
      </c>
      <c r="F107" s="217" t="s">
        <v>3976</v>
      </c>
      <c r="G107" s="218" t="s">
        <v>459</v>
      </c>
      <c r="H107" s="219">
        <v>4</v>
      </c>
      <c r="I107" s="220"/>
      <c r="J107" s="221">
        <f>ROUND(I107*H107,2)</f>
        <v>0</v>
      </c>
      <c r="K107" s="217" t="s">
        <v>3954</v>
      </c>
      <c r="L107" s="46"/>
      <c r="M107" s="222" t="s">
        <v>21</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303</v>
      </c>
      <c r="AT107" s="226" t="s">
        <v>298</v>
      </c>
      <c r="AU107" s="226" t="s">
        <v>79</v>
      </c>
      <c r="AY107" s="19" t="s">
        <v>295</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303</v>
      </c>
      <c r="BM107" s="226" t="s">
        <v>520</v>
      </c>
    </row>
    <row r="108" s="2" customFormat="1" ht="16.5" customHeight="1">
      <c r="A108" s="40"/>
      <c r="B108" s="41"/>
      <c r="C108" s="215" t="s">
        <v>382</v>
      </c>
      <c r="D108" s="215" t="s">
        <v>298</v>
      </c>
      <c r="E108" s="216" t="s">
        <v>3977</v>
      </c>
      <c r="F108" s="217" t="s">
        <v>3978</v>
      </c>
      <c r="G108" s="218" t="s">
        <v>459</v>
      </c>
      <c r="H108" s="219">
        <v>4</v>
      </c>
      <c r="I108" s="220"/>
      <c r="J108" s="221">
        <f>ROUND(I108*H108,2)</f>
        <v>0</v>
      </c>
      <c r="K108" s="217" t="s">
        <v>3954</v>
      </c>
      <c r="L108" s="46"/>
      <c r="M108" s="222" t="s">
        <v>21</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303</v>
      </c>
      <c r="AT108" s="226" t="s">
        <v>298</v>
      </c>
      <c r="AU108" s="226" t="s">
        <v>79</v>
      </c>
      <c r="AY108" s="19" t="s">
        <v>295</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303</v>
      </c>
      <c r="BM108" s="226" t="s">
        <v>532</v>
      </c>
    </row>
    <row r="109" s="2" customFormat="1">
      <c r="A109" s="40"/>
      <c r="B109" s="41"/>
      <c r="C109" s="42"/>
      <c r="D109" s="235" t="s">
        <v>727</v>
      </c>
      <c r="E109" s="42"/>
      <c r="F109" s="281" t="s">
        <v>3979</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727</v>
      </c>
      <c r="AU109" s="19" t="s">
        <v>79</v>
      </c>
    </row>
    <row r="110" s="2" customFormat="1" ht="16.5" customHeight="1">
      <c r="A110" s="40"/>
      <c r="B110" s="41"/>
      <c r="C110" s="215" t="s">
        <v>393</v>
      </c>
      <c r="D110" s="215" t="s">
        <v>298</v>
      </c>
      <c r="E110" s="216" t="s">
        <v>3980</v>
      </c>
      <c r="F110" s="217" t="s">
        <v>3981</v>
      </c>
      <c r="G110" s="218" t="s">
        <v>3354</v>
      </c>
      <c r="H110" s="297"/>
      <c r="I110" s="220"/>
      <c r="J110" s="221">
        <f>ROUND(I110*H110,2)</f>
        <v>0</v>
      </c>
      <c r="K110" s="217" t="s">
        <v>3954</v>
      </c>
      <c r="L110" s="46"/>
      <c r="M110" s="222" t="s">
        <v>21</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303</v>
      </c>
      <c r="AT110" s="226" t="s">
        <v>298</v>
      </c>
      <c r="AU110" s="226" t="s">
        <v>79</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303</v>
      </c>
      <c r="BM110" s="226" t="s">
        <v>545</v>
      </c>
    </row>
    <row r="111" s="2" customFormat="1">
      <c r="A111" s="40"/>
      <c r="B111" s="41"/>
      <c r="C111" s="42"/>
      <c r="D111" s="235" t="s">
        <v>727</v>
      </c>
      <c r="E111" s="42"/>
      <c r="F111" s="281" t="s">
        <v>3982</v>
      </c>
      <c r="G111" s="42"/>
      <c r="H111" s="42"/>
      <c r="I111" s="230"/>
      <c r="J111" s="42"/>
      <c r="K111" s="42"/>
      <c r="L111" s="46"/>
      <c r="M111" s="282"/>
      <c r="N111" s="283"/>
      <c r="O111" s="284"/>
      <c r="P111" s="284"/>
      <c r="Q111" s="284"/>
      <c r="R111" s="284"/>
      <c r="S111" s="284"/>
      <c r="T111" s="285"/>
      <c r="U111" s="40"/>
      <c r="V111" s="40"/>
      <c r="W111" s="40"/>
      <c r="X111" s="40"/>
      <c r="Y111" s="40"/>
      <c r="Z111" s="40"/>
      <c r="AA111" s="40"/>
      <c r="AB111" s="40"/>
      <c r="AC111" s="40"/>
      <c r="AD111" s="40"/>
      <c r="AE111" s="40"/>
      <c r="AT111" s="19" t="s">
        <v>727</v>
      </c>
      <c r="AU111" s="19" t="s">
        <v>79</v>
      </c>
    </row>
    <row r="112" s="2" customFormat="1" ht="6.96" customHeight="1">
      <c r="A112" s="40"/>
      <c r="B112" s="61"/>
      <c r="C112" s="62"/>
      <c r="D112" s="62"/>
      <c r="E112" s="62"/>
      <c r="F112" s="62"/>
      <c r="G112" s="62"/>
      <c r="H112" s="62"/>
      <c r="I112" s="62"/>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UkbA+/kg33qa44CSDU4XOttMXl+ta71myZtlhsl4RcfNImUX5MNRn65N0fIDQoUKVH+Mv/cTZXe9wktZNh5+fQ==" hashValue="Qddwk4grdVkb3tddieb3hKC+viq1Iqbdzoq+VNdwPMG9Kk87xMD+6JT8D0gGGiLgvVDWcGuks3K24FKnVOaboA==" algorithmName="SHA-512" password="CC4B"/>
  <autoFilter ref="C92:K111"/>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223</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3945</v>
      </c>
      <c r="F9" s="1"/>
      <c r="G9" s="1"/>
      <c r="H9" s="1"/>
      <c r="L9" s="22"/>
    </row>
    <row r="10" s="1" customFormat="1" ht="12" customHeight="1">
      <c r="B10" s="22"/>
      <c r="D10" s="145" t="s">
        <v>267</v>
      </c>
      <c r="L10" s="22"/>
    </row>
    <row r="11" s="2" customFormat="1" ht="16.5" customHeight="1">
      <c r="A11" s="40"/>
      <c r="B11" s="46"/>
      <c r="C11" s="40"/>
      <c r="D11" s="40"/>
      <c r="E11" s="158" t="s">
        <v>3946</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3983</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ROUND((SUM(BE93:BE123)),  2)</f>
        <v>0</v>
      </c>
      <c r="G37" s="40"/>
      <c r="H37" s="40"/>
      <c r="I37" s="160">
        <v>0.20999999999999999</v>
      </c>
      <c r="J37" s="159">
        <f>ROUND(((SUM(BE93:BE123))*I37),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ROUND((SUM(BF93:BF123)),  2)</f>
        <v>0</v>
      </c>
      <c r="G38" s="40"/>
      <c r="H38" s="40"/>
      <c r="I38" s="160">
        <v>0.14999999999999999</v>
      </c>
      <c r="J38" s="159">
        <f>ROUND(((SUM(BF93:BF123))*I38),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ROUND((SUM(BG93:BG123)),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ROUND((SUM(BH93:BH123)),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ROUND((SUM(BI93:BI123)),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3945</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3946</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SO-06.1.2 - Rozhlas kabeláž</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3984</v>
      </c>
      <c r="E68" s="180"/>
      <c r="F68" s="180"/>
      <c r="G68" s="180"/>
      <c r="H68" s="180"/>
      <c r="I68" s="180"/>
      <c r="J68" s="181">
        <f>J94</f>
        <v>0</v>
      </c>
      <c r="K68" s="178"/>
      <c r="L68" s="182"/>
      <c r="S68" s="9"/>
      <c r="T68" s="9"/>
      <c r="U68" s="9"/>
      <c r="V68" s="9"/>
      <c r="W68" s="9"/>
      <c r="X68" s="9"/>
      <c r="Y68" s="9"/>
      <c r="Z68" s="9"/>
      <c r="AA68" s="9"/>
      <c r="AB68" s="9"/>
      <c r="AC68" s="9"/>
      <c r="AD68" s="9"/>
      <c r="AE68" s="9"/>
    </row>
    <row r="69" s="9" customFormat="1" ht="24.96" customHeight="1">
      <c r="A69" s="9"/>
      <c r="B69" s="177"/>
      <c r="C69" s="178"/>
      <c r="D69" s="179" t="s">
        <v>3985</v>
      </c>
      <c r="E69" s="180"/>
      <c r="F69" s="180"/>
      <c r="G69" s="180"/>
      <c r="H69" s="180"/>
      <c r="I69" s="180"/>
      <c r="J69" s="181">
        <f>J115</f>
        <v>0</v>
      </c>
      <c r="K69" s="178"/>
      <c r="L69" s="182"/>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280</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Rekonstrukce a modernizace VŠ kolejí Kounicova 50</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265</v>
      </c>
      <c r="D80" s="24"/>
      <c r="E80" s="24"/>
      <c r="F80" s="24"/>
      <c r="G80" s="24"/>
      <c r="H80" s="24"/>
      <c r="I80" s="24"/>
      <c r="J80" s="24"/>
      <c r="K80" s="24"/>
      <c r="L80" s="22"/>
    </row>
    <row r="81" s="1" customFormat="1" ht="16.5" customHeight="1">
      <c r="B81" s="23"/>
      <c r="C81" s="24"/>
      <c r="D81" s="24"/>
      <c r="E81" s="172" t="s">
        <v>3945</v>
      </c>
      <c r="F81" s="24"/>
      <c r="G81" s="24"/>
      <c r="H81" s="24"/>
      <c r="I81" s="24"/>
      <c r="J81" s="24"/>
      <c r="K81" s="24"/>
      <c r="L81" s="22"/>
    </row>
    <row r="82" s="1" customFormat="1" ht="12" customHeight="1">
      <c r="B82" s="23"/>
      <c r="C82" s="34" t="s">
        <v>267</v>
      </c>
      <c r="D82" s="24"/>
      <c r="E82" s="24"/>
      <c r="F82" s="24"/>
      <c r="G82" s="24"/>
      <c r="H82" s="24"/>
      <c r="I82" s="24"/>
      <c r="J82" s="24"/>
      <c r="K82" s="24"/>
      <c r="L82" s="22"/>
    </row>
    <row r="83" s="2" customFormat="1" ht="16.5" customHeight="1">
      <c r="A83" s="40"/>
      <c r="B83" s="41"/>
      <c r="C83" s="42"/>
      <c r="D83" s="42"/>
      <c r="E83" s="269" t="s">
        <v>3946</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401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SO-06.1.2 - Rozhlas kabeláž</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F16</f>
        <v>Kounicova 50, Brno</v>
      </c>
      <c r="G87" s="42"/>
      <c r="H87" s="42"/>
      <c r="I87" s="34" t="s">
        <v>24</v>
      </c>
      <c r="J87" s="74" t="str">
        <f>IF(J16="","",J16)</f>
        <v>20. 3. 2023</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26</v>
      </c>
      <c r="D89" s="42"/>
      <c r="E89" s="42"/>
      <c r="F89" s="29" t="str">
        <f>E19</f>
        <v>Intar a.s.</v>
      </c>
      <c r="G89" s="42"/>
      <c r="H89" s="42"/>
      <c r="I89" s="34" t="s">
        <v>32</v>
      </c>
      <c r="J89" s="38" t="str">
        <f>E25</f>
        <v>Intar a.s.</v>
      </c>
      <c r="K89" s="42"/>
      <c r="L89" s="147"/>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IF(E22="","",E22)</f>
        <v>Vyplň údaj</v>
      </c>
      <c r="G90" s="42"/>
      <c r="H90" s="42"/>
      <c r="I90" s="34" t="s">
        <v>34</v>
      </c>
      <c r="J90" s="38" t="str">
        <f>E28</f>
        <v>Toman Martin</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281</v>
      </c>
      <c r="D92" s="191" t="s">
        <v>57</v>
      </c>
      <c r="E92" s="191" t="s">
        <v>53</v>
      </c>
      <c r="F92" s="191" t="s">
        <v>54</v>
      </c>
      <c r="G92" s="191" t="s">
        <v>282</v>
      </c>
      <c r="H92" s="191" t="s">
        <v>283</v>
      </c>
      <c r="I92" s="191" t="s">
        <v>284</v>
      </c>
      <c r="J92" s="191" t="s">
        <v>271</v>
      </c>
      <c r="K92" s="192" t="s">
        <v>285</v>
      </c>
      <c r="L92" s="193"/>
      <c r="M92" s="94" t="s">
        <v>21</v>
      </c>
      <c r="N92" s="95" t="s">
        <v>42</v>
      </c>
      <c r="O92" s="95" t="s">
        <v>286</v>
      </c>
      <c r="P92" s="95" t="s">
        <v>287</v>
      </c>
      <c r="Q92" s="95" t="s">
        <v>288</v>
      </c>
      <c r="R92" s="95" t="s">
        <v>289</v>
      </c>
      <c r="S92" s="95" t="s">
        <v>290</v>
      </c>
      <c r="T92" s="96" t="s">
        <v>291</v>
      </c>
      <c r="U92" s="188"/>
      <c r="V92" s="188"/>
      <c r="W92" s="188"/>
      <c r="X92" s="188"/>
      <c r="Y92" s="188"/>
      <c r="Z92" s="188"/>
      <c r="AA92" s="188"/>
      <c r="AB92" s="188"/>
      <c r="AC92" s="188"/>
      <c r="AD92" s="188"/>
      <c r="AE92" s="188"/>
    </row>
    <row r="93" s="2" customFormat="1" ht="22.8" customHeight="1">
      <c r="A93" s="40"/>
      <c r="B93" s="41"/>
      <c r="C93" s="101" t="s">
        <v>292</v>
      </c>
      <c r="D93" s="42"/>
      <c r="E93" s="42"/>
      <c r="F93" s="42"/>
      <c r="G93" s="42"/>
      <c r="H93" s="42"/>
      <c r="I93" s="42"/>
      <c r="J93" s="194">
        <f>BK93</f>
        <v>0</v>
      </c>
      <c r="K93" s="42"/>
      <c r="L93" s="46"/>
      <c r="M93" s="97"/>
      <c r="N93" s="195"/>
      <c r="O93" s="98"/>
      <c r="P93" s="196">
        <f>P94+P115</f>
        <v>0</v>
      </c>
      <c r="Q93" s="98"/>
      <c r="R93" s="196">
        <f>R94+R115</f>
        <v>0</v>
      </c>
      <c r="S93" s="98"/>
      <c r="T93" s="197">
        <f>T94+T115</f>
        <v>0</v>
      </c>
      <c r="U93" s="40"/>
      <c r="V93" s="40"/>
      <c r="W93" s="40"/>
      <c r="X93" s="40"/>
      <c r="Y93" s="40"/>
      <c r="Z93" s="40"/>
      <c r="AA93" s="40"/>
      <c r="AB93" s="40"/>
      <c r="AC93" s="40"/>
      <c r="AD93" s="40"/>
      <c r="AE93" s="40"/>
      <c r="AT93" s="19" t="s">
        <v>71</v>
      </c>
      <c r="AU93" s="19" t="s">
        <v>272</v>
      </c>
      <c r="BK93" s="198">
        <f>BK94+BK115</f>
        <v>0</v>
      </c>
    </row>
    <row r="94" s="12" customFormat="1" ht="25.92" customHeight="1">
      <c r="A94" s="12"/>
      <c r="B94" s="199"/>
      <c r="C94" s="200"/>
      <c r="D94" s="201" t="s">
        <v>71</v>
      </c>
      <c r="E94" s="202" t="s">
        <v>3531</v>
      </c>
      <c r="F94" s="202" t="s">
        <v>3986</v>
      </c>
      <c r="G94" s="200"/>
      <c r="H94" s="200"/>
      <c r="I94" s="203"/>
      <c r="J94" s="204">
        <f>BK94</f>
        <v>0</v>
      </c>
      <c r="K94" s="200"/>
      <c r="L94" s="205"/>
      <c r="M94" s="206"/>
      <c r="N94" s="207"/>
      <c r="O94" s="207"/>
      <c r="P94" s="208">
        <f>SUM(P95:P114)</f>
        <v>0</v>
      </c>
      <c r="Q94" s="207"/>
      <c r="R94" s="208">
        <f>SUM(R95:R114)</f>
        <v>0</v>
      </c>
      <c r="S94" s="207"/>
      <c r="T94" s="209">
        <f>SUM(T95:T114)</f>
        <v>0</v>
      </c>
      <c r="U94" s="12"/>
      <c r="V94" s="12"/>
      <c r="W94" s="12"/>
      <c r="X94" s="12"/>
      <c r="Y94" s="12"/>
      <c r="Z94" s="12"/>
      <c r="AA94" s="12"/>
      <c r="AB94" s="12"/>
      <c r="AC94" s="12"/>
      <c r="AD94" s="12"/>
      <c r="AE94" s="12"/>
      <c r="AR94" s="210" t="s">
        <v>79</v>
      </c>
      <c r="AT94" s="211" t="s">
        <v>71</v>
      </c>
      <c r="AU94" s="211" t="s">
        <v>72</v>
      </c>
      <c r="AY94" s="210" t="s">
        <v>295</v>
      </c>
      <c r="BK94" s="212">
        <f>SUM(BK95:BK114)</f>
        <v>0</v>
      </c>
    </row>
    <row r="95" s="2" customFormat="1" ht="24.15" customHeight="1">
      <c r="A95" s="40"/>
      <c r="B95" s="41"/>
      <c r="C95" s="215" t="s">
        <v>79</v>
      </c>
      <c r="D95" s="215" t="s">
        <v>298</v>
      </c>
      <c r="E95" s="216" t="s">
        <v>3987</v>
      </c>
      <c r="F95" s="217" t="s">
        <v>3988</v>
      </c>
      <c r="G95" s="218" t="s">
        <v>328</v>
      </c>
      <c r="H95" s="219">
        <v>300</v>
      </c>
      <c r="I95" s="220"/>
      <c r="J95" s="221">
        <f>ROUND(I95*H95,2)</f>
        <v>0</v>
      </c>
      <c r="K95" s="217" t="s">
        <v>3954</v>
      </c>
      <c r="L95" s="46"/>
      <c r="M95" s="222" t="s">
        <v>21</v>
      </c>
      <c r="N95" s="223"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303</v>
      </c>
      <c r="AT95" s="226" t="s">
        <v>298</v>
      </c>
      <c r="AU95" s="226" t="s">
        <v>79</v>
      </c>
      <c r="AY95" s="19" t="s">
        <v>295</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303</v>
      </c>
      <c r="BM95" s="226" t="s">
        <v>81</v>
      </c>
    </row>
    <row r="96" s="14" customFormat="1">
      <c r="A96" s="14"/>
      <c r="B96" s="244"/>
      <c r="C96" s="245"/>
      <c r="D96" s="235" t="s">
        <v>307</v>
      </c>
      <c r="E96" s="246" t="s">
        <v>21</v>
      </c>
      <c r="F96" s="247" t="s">
        <v>3989</v>
      </c>
      <c r="G96" s="245"/>
      <c r="H96" s="248">
        <v>300</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307</v>
      </c>
      <c r="AU96" s="254" t="s">
        <v>79</v>
      </c>
      <c r="AV96" s="14" t="s">
        <v>81</v>
      </c>
      <c r="AW96" s="14" t="s">
        <v>33</v>
      </c>
      <c r="AX96" s="14" t="s">
        <v>72</v>
      </c>
      <c r="AY96" s="254" t="s">
        <v>295</v>
      </c>
    </row>
    <row r="97" s="15" customFormat="1">
      <c r="A97" s="15"/>
      <c r="B97" s="255"/>
      <c r="C97" s="256"/>
      <c r="D97" s="235" t="s">
        <v>307</v>
      </c>
      <c r="E97" s="257" t="s">
        <v>21</v>
      </c>
      <c r="F97" s="258" t="s">
        <v>312</v>
      </c>
      <c r="G97" s="256"/>
      <c r="H97" s="259">
        <v>300</v>
      </c>
      <c r="I97" s="260"/>
      <c r="J97" s="256"/>
      <c r="K97" s="256"/>
      <c r="L97" s="261"/>
      <c r="M97" s="262"/>
      <c r="N97" s="263"/>
      <c r="O97" s="263"/>
      <c r="P97" s="263"/>
      <c r="Q97" s="263"/>
      <c r="R97" s="263"/>
      <c r="S97" s="263"/>
      <c r="T97" s="264"/>
      <c r="U97" s="15"/>
      <c r="V97" s="15"/>
      <c r="W97" s="15"/>
      <c r="X97" s="15"/>
      <c r="Y97" s="15"/>
      <c r="Z97" s="15"/>
      <c r="AA97" s="15"/>
      <c r="AB97" s="15"/>
      <c r="AC97" s="15"/>
      <c r="AD97" s="15"/>
      <c r="AE97" s="15"/>
      <c r="AT97" s="265" t="s">
        <v>307</v>
      </c>
      <c r="AU97" s="265" t="s">
        <v>79</v>
      </c>
      <c r="AV97" s="15" t="s">
        <v>303</v>
      </c>
      <c r="AW97" s="15" t="s">
        <v>33</v>
      </c>
      <c r="AX97" s="15" t="s">
        <v>79</v>
      </c>
      <c r="AY97" s="265" t="s">
        <v>295</v>
      </c>
    </row>
    <row r="98" s="2" customFormat="1" ht="24.15" customHeight="1">
      <c r="A98" s="40"/>
      <c r="B98" s="41"/>
      <c r="C98" s="215" t="s">
        <v>81</v>
      </c>
      <c r="D98" s="215" t="s">
        <v>298</v>
      </c>
      <c r="E98" s="216" t="s">
        <v>3990</v>
      </c>
      <c r="F98" s="217" t="s">
        <v>3991</v>
      </c>
      <c r="G98" s="218" t="s">
        <v>328</v>
      </c>
      <c r="H98" s="219">
        <v>15</v>
      </c>
      <c r="I98" s="220"/>
      <c r="J98" s="221">
        <f>ROUND(I98*H98,2)</f>
        <v>0</v>
      </c>
      <c r="K98" s="217" t="s">
        <v>3954</v>
      </c>
      <c r="L98" s="46"/>
      <c r="M98" s="222" t="s">
        <v>21</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303</v>
      </c>
      <c r="AT98" s="226" t="s">
        <v>298</v>
      </c>
      <c r="AU98" s="226" t="s">
        <v>79</v>
      </c>
      <c r="AY98" s="19" t="s">
        <v>295</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303</v>
      </c>
      <c r="BM98" s="226" t="s">
        <v>303</v>
      </c>
    </row>
    <row r="99" s="14" customFormat="1">
      <c r="A99" s="14"/>
      <c r="B99" s="244"/>
      <c r="C99" s="245"/>
      <c r="D99" s="235" t="s">
        <v>307</v>
      </c>
      <c r="E99" s="246" t="s">
        <v>21</v>
      </c>
      <c r="F99" s="247" t="s">
        <v>3992</v>
      </c>
      <c r="G99" s="245"/>
      <c r="H99" s="248">
        <v>15</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307</v>
      </c>
      <c r="AU99" s="254" t="s">
        <v>79</v>
      </c>
      <c r="AV99" s="14" t="s">
        <v>81</v>
      </c>
      <c r="AW99" s="14" t="s">
        <v>33</v>
      </c>
      <c r="AX99" s="14" t="s">
        <v>72</v>
      </c>
      <c r="AY99" s="254" t="s">
        <v>295</v>
      </c>
    </row>
    <row r="100" s="15" customFormat="1">
      <c r="A100" s="15"/>
      <c r="B100" s="255"/>
      <c r="C100" s="256"/>
      <c r="D100" s="235" t="s">
        <v>307</v>
      </c>
      <c r="E100" s="257" t="s">
        <v>21</v>
      </c>
      <c r="F100" s="258" t="s">
        <v>312</v>
      </c>
      <c r="G100" s="256"/>
      <c r="H100" s="259">
        <v>15</v>
      </c>
      <c r="I100" s="260"/>
      <c r="J100" s="256"/>
      <c r="K100" s="256"/>
      <c r="L100" s="261"/>
      <c r="M100" s="262"/>
      <c r="N100" s="263"/>
      <c r="O100" s="263"/>
      <c r="P100" s="263"/>
      <c r="Q100" s="263"/>
      <c r="R100" s="263"/>
      <c r="S100" s="263"/>
      <c r="T100" s="264"/>
      <c r="U100" s="15"/>
      <c r="V100" s="15"/>
      <c r="W100" s="15"/>
      <c r="X100" s="15"/>
      <c r="Y100" s="15"/>
      <c r="Z100" s="15"/>
      <c r="AA100" s="15"/>
      <c r="AB100" s="15"/>
      <c r="AC100" s="15"/>
      <c r="AD100" s="15"/>
      <c r="AE100" s="15"/>
      <c r="AT100" s="265" t="s">
        <v>307</v>
      </c>
      <c r="AU100" s="265" t="s">
        <v>79</v>
      </c>
      <c r="AV100" s="15" t="s">
        <v>303</v>
      </c>
      <c r="AW100" s="15" t="s">
        <v>33</v>
      </c>
      <c r="AX100" s="15" t="s">
        <v>79</v>
      </c>
      <c r="AY100" s="265" t="s">
        <v>295</v>
      </c>
    </row>
    <row r="101" s="2" customFormat="1" ht="16.5" customHeight="1">
      <c r="A101" s="40"/>
      <c r="B101" s="41"/>
      <c r="C101" s="215" t="s">
        <v>92</v>
      </c>
      <c r="D101" s="215" t="s">
        <v>298</v>
      </c>
      <c r="E101" s="216" t="s">
        <v>3993</v>
      </c>
      <c r="F101" s="217" t="s">
        <v>3994</v>
      </c>
      <c r="G101" s="218" t="s">
        <v>459</v>
      </c>
      <c r="H101" s="219">
        <v>900</v>
      </c>
      <c r="I101" s="220"/>
      <c r="J101" s="221">
        <f>ROUND(I101*H101,2)</f>
        <v>0</v>
      </c>
      <c r="K101" s="217" t="s">
        <v>3954</v>
      </c>
      <c r="L101" s="46"/>
      <c r="M101" s="222" t="s">
        <v>21</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303</v>
      </c>
      <c r="AT101" s="226" t="s">
        <v>298</v>
      </c>
      <c r="AU101" s="226" t="s">
        <v>79</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303</v>
      </c>
      <c r="BM101" s="226" t="s">
        <v>338</v>
      </c>
    </row>
    <row r="102" s="2" customFormat="1" ht="24.15" customHeight="1">
      <c r="A102" s="40"/>
      <c r="B102" s="41"/>
      <c r="C102" s="215" t="s">
        <v>303</v>
      </c>
      <c r="D102" s="215" t="s">
        <v>298</v>
      </c>
      <c r="E102" s="216" t="s">
        <v>3995</v>
      </c>
      <c r="F102" s="217" t="s">
        <v>3996</v>
      </c>
      <c r="G102" s="218" t="s">
        <v>459</v>
      </c>
      <c r="H102" s="219">
        <v>4</v>
      </c>
      <c r="I102" s="220"/>
      <c r="J102" s="221">
        <f>ROUND(I102*H102,2)</f>
        <v>0</v>
      </c>
      <c r="K102" s="217" t="s">
        <v>3954</v>
      </c>
      <c r="L102" s="46"/>
      <c r="M102" s="222" t="s">
        <v>21</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303</v>
      </c>
      <c r="AT102" s="226" t="s">
        <v>298</v>
      </c>
      <c r="AU102" s="226" t="s">
        <v>79</v>
      </c>
      <c r="AY102" s="19" t="s">
        <v>295</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303</v>
      </c>
      <c r="BM102" s="226" t="s">
        <v>351</v>
      </c>
    </row>
    <row r="103" s="14" customFormat="1">
      <c r="A103" s="14"/>
      <c r="B103" s="244"/>
      <c r="C103" s="245"/>
      <c r="D103" s="235" t="s">
        <v>307</v>
      </c>
      <c r="E103" s="246" t="s">
        <v>21</v>
      </c>
      <c r="F103" s="247" t="s">
        <v>3997</v>
      </c>
      <c r="G103" s="245"/>
      <c r="H103" s="248">
        <v>4</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307</v>
      </c>
      <c r="AU103" s="254" t="s">
        <v>79</v>
      </c>
      <c r="AV103" s="14" t="s">
        <v>81</v>
      </c>
      <c r="AW103" s="14" t="s">
        <v>33</v>
      </c>
      <c r="AX103" s="14" t="s">
        <v>72</v>
      </c>
      <c r="AY103" s="254" t="s">
        <v>295</v>
      </c>
    </row>
    <row r="104" s="15" customFormat="1">
      <c r="A104" s="15"/>
      <c r="B104" s="255"/>
      <c r="C104" s="256"/>
      <c r="D104" s="235" t="s">
        <v>307</v>
      </c>
      <c r="E104" s="257" t="s">
        <v>21</v>
      </c>
      <c r="F104" s="258" t="s">
        <v>312</v>
      </c>
      <c r="G104" s="256"/>
      <c r="H104" s="259">
        <v>4</v>
      </c>
      <c r="I104" s="260"/>
      <c r="J104" s="256"/>
      <c r="K104" s="256"/>
      <c r="L104" s="261"/>
      <c r="M104" s="262"/>
      <c r="N104" s="263"/>
      <c r="O104" s="263"/>
      <c r="P104" s="263"/>
      <c r="Q104" s="263"/>
      <c r="R104" s="263"/>
      <c r="S104" s="263"/>
      <c r="T104" s="264"/>
      <c r="U104" s="15"/>
      <c r="V104" s="15"/>
      <c r="W104" s="15"/>
      <c r="X104" s="15"/>
      <c r="Y104" s="15"/>
      <c r="Z104" s="15"/>
      <c r="AA104" s="15"/>
      <c r="AB104" s="15"/>
      <c r="AC104" s="15"/>
      <c r="AD104" s="15"/>
      <c r="AE104" s="15"/>
      <c r="AT104" s="265" t="s">
        <v>307</v>
      </c>
      <c r="AU104" s="265" t="s">
        <v>79</v>
      </c>
      <c r="AV104" s="15" t="s">
        <v>303</v>
      </c>
      <c r="AW104" s="15" t="s">
        <v>33</v>
      </c>
      <c r="AX104" s="15" t="s">
        <v>79</v>
      </c>
      <c r="AY104" s="265" t="s">
        <v>295</v>
      </c>
    </row>
    <row r="105" s="2" customFormat="1" ht="21.75" customHeight="1">
      <c r="A105" s="40"/>
      <c r="B105" s="41"/>
      <c r="C105" s="215" t="s">
        <v>332</v>
      </c>
      <c r="D105" s="215" t="s">
        <v>298</v>
      </c>
      <c r="E105" s="216" t="s">
        <v>3998</v>
      </c>
      <c r="F105" s="217" t="s">
        <v>3999</v>
      </c>
      <c r="G105" s="218" t="s">
        <v>328</v>
      </c>
      <c r="H105" s="219">
        <v>420</v>
      </c>
      <c r="I105" s="220"/>
      <c r="J105" s="221">
        <f>ROUND(I105*H105,2)</f>
        <v>0</v>
      </c>
      <c r="K105" s="217" t="s">
        <v>3954</v>
      </c>
      <c r="L105" s="46"/>
      <c r="M105" s="222" t="s">
        <v>21</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303</v>
      </c>
      <c r="AT105" s="226" t="s">
        <v>298</v>
      </c>
      <c r="AU105" s="226" t="s">
        <v>79</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303</v>
      </c>
      <c r="BM105" s="226" t="s">
        <v>361</v>
      </c>
    </row>
    <row r="106" s="13" customFormat="1">
      <c r="A106" s="13"/>
      <c r="B106" s="233"/>
      <c r="C106" s="234"/>
      <c r="D106" s="235" t="s">
        <v>307</v>
      </c>
      <c r="E106" s="236" t="s">
        <v>21</v>
      </c>
      <c r="F106" s="237" t="s">
        <v>4000</v>
      </c>
      <c r="G106" s="234"/>
      <c r="H106" s="236" t="s">
        <v>21</v>
      </c>
      <c r="I106" s="238"/>
      <c r="J106" s="234"/>
      <c r="K106" s="234"/>
      <c r="L106" s="239"/>
      <c r="M106" s="240"/>
      <c r="N106" s="241"/>
      <c r="O106" s="241"/>
      <c r="P106" s="241"/>
      <c r="Q106" s="241"/>
      <c r="R106" s="241"/>
      <c r="S106" s="241"/>
      <c r="T106" s="242"/>
      <c r="U106" s="13"/>
      <c r="V106" s="13"/>
      <c r="W106" s="13"/>
      <c r="X106" s="13"/>
      <c r="Y106" s="13"/>
      <c r="Z106" s="13"/>
      <c r="AA106" s="13"/>
      <c r="AB106" s="13"/>
      <c r="AC106" s="13"/>
      <c r="AD106" s="13"/>
      <c r="AE106" s="13"/>
      <c r="AT106" s="243" t="s">
        <v>307</v>
      </c>
      <c r="AU106" s="243" t="s">
        <v>79</v>
      </c>
      <c r="AV106" s="13" t="s">
        <v>79</v>
      </c>
      <c r="AW106" s="13" t="s">
        <v>33</v>
      </c>
      <c r="AX106" s="13" t="s">
        <v>72</v>
      </c>
      <c r="AY106" s="243" t="s">
        <v>295</v>
      </c>
    </row>
    <row r="107" s="13" customFormat="1">
      <c r="A107" s="13"/>
      <c r="B107" s="233"/>
      <c r="C107" s="234"/>
      <c r="D107" s="235" t="s">
        <v>307</v>
      </c>
      <c r="E107" s="236" t="s">
        <v>21</v>
      </c>
      <c r="F107" s="237" t="s">
        <v>4001</v>
      </c>
      <c r="G107" s="234"/>
      <c r="H107" s="236" t="s">
        <v>21</v>
      </c>
      <c r="I107" s="238"/>
      <c r="J107" s="234"/>
      <c r="K107" s="234"/>
      <c r="L107" s="239"/>
      <c r="M107" s="240"/>
      <c r="N107" s="241"/>
      <c r="O107" s="241"/>
      <c r="P107" s="241"/>
      <c r="Q107" s="241"/>
      <c r="R107" s="241"/>
      <c r="S107" s="241"/>
      <c r="T107" s="242"/>
      <c r="U107" s="13"/>
      <c r="V107" s="13"/>
      <c r="W107" s="13"/>
      <c r="X107" s="13"/>
      <c r="Y107" s="13"/>
      <c r="Z107" s="13"/>
      <c r="AA107" s="13"/>
      <c r="AB107" s="13"/>
      <c r="AC107" s="13"/>
      <c r="AD107" s="13"/>
      <c r="AE107" s="13"/>
      <c r="AT107" s="243" t="s">
        <v>307</v>
      </c>
      <c r="AU107" s="243" t="s">
        <v>79</v>
      </c>
      <c r="AV107" s="13" t="s">
        <v>79</v>
      </c>
      <c r="AW107" s="13" t="s">
        <v>33</v>
      </c>
      <c r="AX107" s="13" t="s">
        <v>72</v>
      </c>
      <c r="AY107" s="243" t="s">
        <v>295</v>
      </c>
    </row>
    <row r="108" s="14" customFormat="1">
      <c r="A108" s="14"/>
      <c r="B108" s="244"/>
      <c r="C108" s="245"/>
      <c r="D108" s="235" t="s">
        <v>307</v>
      </c>
      <c r="E108" s="246" t="s">
        <v>21</v>
      </c>
      <c r="F108" s="247" t="s">
        <v>4002</v>
      </c>
      <c r="G108" s="245"/>
      <c r="H108" s="248">
        <v>360</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307</v>
      </c>
      <c r="AU108" s="254" t="s">
        <v>79</v>
      </c>
      <c r="AV108" s="14" t="s">
        <v>81</v>
      </c>
      <c r="AW108" s="14" t="s">
        <v>33</v>
      </c>
      <c r="AX108" s="14" t="s">
        <v>72</v>
      </c>
      <c r="AY108" s="254" t="s">
        <v>295</v>
      </c>
    </row>
    <row r="109" s="13" customFormat="1">
      <c r="A109" s="13"/>
      <c r="B109" s="233"/>
      <c r="C109" s="234"/>
      <c r="D109" s="235" t="s">
        <v>307</v>
      </c>
      <c r="E109" s="236" t="s">
        <v>21</v>
      </c>
      <c r="F109" s="237" t="s">
        <v>4003</v>
      </c>
      <c r="G109" s="234"/>
      <c r="H109" s="236" t="s">
        <v>21</v>
      </c>
      <c r="I109" s="238"/>
      <c r="J109" s="234"/>
      <c r="K109" s="234"/>
      <c r="L109" s="239"/>
      <c r="M109" s="240"/>
      <c r="N109" s="241"/>
      <c r="O109" s="241"/>
      <c r="P109" s="241"/>
      <c r="Q109" s="241"/>
      <c r="R109" s="241"/>
      <c r="S109" s="241"/>
      <c r="T109" s="242"/>
      <c r="U109" s="13"/>
      <c r="V109" s="13"/>
      <c r="W109" s="13"/>
      <c r="X109" s="13"/>
      <c r="Y109" s="13"/>
      <c r="Z109" s="13"/>
      <c r="AA109" s="13"/>
      <c r="AB109" s="13"/>
      <c r="AC109" s="13"/>
      <c r="AD109" s="13"/>
      <c r="AE109" s="13"/>
      <c r="AT109" s="243" t="s">
        <v>307</v>
      </c>
      <c r="AU109" s="243" t="s">
        <v>79</v>
      </c>
      <c r="AV109" s="13" t="s">
        <v>79</v>
      </c>
      <c r="AW109" s="13" t="s">
        <v>33</v>
      </c>
      <c r="AX109" s="13" t="s">
        <v>72</v>
      </c>
      <c r="AY109" s="243" t="s">
        <v>295</v>
      </c>
    </row>
    <row r="110" s="14" customFormat="1">
      <c r="A110" s="14"/>
      <c r="B110" s="244"/>
      <c r="C110" s="245"/>
      <c r="D110" s="235" t="s">
        <v>307</v>
      </c>
      <c r="E110" s="246" t="s">
        <v>21</v>
      </c>
      <c r="F110" s="247" t="s">
        <v>4004</v>
      </c>
      <c r="G110" s="245"/>
      <c r="H110" s="248">
        <v>30</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307</v>
      </c>
      <c r="AU110" s="254" t="s">
        <v>79</v>
      </c>
      <c r="AV110" s="14" t="s">
        <v>81</v>
      </c>
      <c r="AW110" s="14" t="s">
        <v>33</v>
      </c>
      <c r="AX110" s="14" t="s">
        <v>72</v>
      </c>
      <c r="AY110" s="254" t="s">
        <v>295</v>
      </c>
    </row>
    <row r="111" s="13" customFormat="1">
      <c r="A111" s="13"/>
      <c r="B111" s="233"/>
      <c r="C111" s="234"/>
      <c r="D111" s="235" t="s">
        <v>307</v>
      </c>
      <c r="E111" s="236" t="s">
        <v>21</v>
      </c>
      <c r="F111" s="237" t="s">
        <v>4005</v>
      </c>
      <c r="G111" s="234"/>
      <c r="H111" s="236" t="s">
        <v>21</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307</v>
      </c>
      <c r="AU111" s="243" t="s">
        <v>79</v>
      </c>
      <c r="AV111" s="13" t="s">
        <v>79</v>
      </c>
      <c r="AW111" s="13" t="s">
        <v>33</v>
      </c>
      <c r="AX111" s="13" t="s">
        <v>72</v>
      </c>
      <c r="AY111" s="243" t="s">
        <v>295</v>
      </c>
    </row>
    <row r="112" s="14" customFormat="1">
      <c r="A112" s="14"/>
      <c r="B112" s="244"/>
      <c r="C112" s="245"/>
      <c r="D112" s="235" t="s">
        <v>307</v>
      </c>
      <c r="E112" s="246" t="s">
        <v>21</v>
      </c>
      <c r="F112" s="247" t="s">
        <v>4004</v>
      </c>
      <c r="G112" s="245"/>
      <c r="H112" s="248">
        <v>30</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307</v>
      </c>
      <c r="AU112" s="254" t="s">
        <v>79</v>
      </c>
      <c r="AV112" s="14" t="s">
        <v>81</v>
      </c>
      <c r="AW112" s="14" t="s">
        <v>33</v>
      </c>
      <c r="AX112" s="14" t="s">
        <v>72</v>
      </c>
      <c r="AY112" s="254" t="s">
        <v>295</v>
      </c>
    </row>
    <row r="113" s="15" customFormat="1">
      <c r="A113" s="15"/>
      <c r="B113" s="255"/>
      <c r="C113" s="256"/>
      <c r="D113" s="235" t="s">
        <v>307</v>
      </c>
      <c r="E113" s="257" t="s">
        <v>21</v>
      </c>
      <c r="F113" s="258" t="s">
        <v>312</v>
      </c>
      <c r="G113" s="256"/>
      <c r="H113" s="259">
        <v>420</v>
      </c>
      <c r="I113" s="260"/>
      <c r="J113" s="256"/>
      <c r="K113" s="256"/>
      <c r="L113" s="261"/>
      <c r="M113" s="262"/>
      <c r="N113" s="263"/>
      <c r="O113" s="263"/>
      <c r="P113" s="263"/>
      <c r="Q113" s="263"/>
      <c r="R113" s="263"/>
      <c r="S113" s="263"/>
      <c r="T113" s="264"/>
      <c r="U113" s="15"/>
      <c r="V113" s="15"/>
      <c r="W113" s="15"/>
      <c r="X113" s="15"/>
      <c r="Y113" s="15"/>
      <c r="Z113" s="15"/>
      <c r="AA113" s="15"/>
      <c r="AB113" s="15"/>
      <c r="AC113" s="15"/>
      <c r="AD113" s="15"/>
      <c r="AE113" s="15"/>
      <c r="AT113" s="265" t="s">
        <v>307</v>
      </c>
      <c r="AU113" s="265" t="s">
        <v>79</v>
      </c>
      <c r="AV113" s="15" t="s">
        <v>303</v>
      </c>
      <c r="AW113" s="15" t="s">
        <v>33</v>
      </c>
      <c r="AX113" s="15" t="s">
        <v>79</v>
      </c>
      <c r="AY113" s="265" t="s">
        <v>295</v>
      </c>
    </row>
    <row r="114" s="2" customFormat="1" ht="16.5" customHeight="1">
      <c r="A114" s="40"/>
      <c r="B114" s="41"/>
      <c r="C114" s="215" t="s">
        <v>338</v>
      </c>
      <c r="D114" s="215" t="s">
        <v>298</v>
      </c>
      <c r="E114" s="216" t="s">
        <v>4006</v>
      </c>
      <c r="F114" s="217" t="s">
        <v>4007</v>
      </c>
      <c r="G114" s="218" t="s">
        <v>328</v>
      </c>
      <c r="H114" s="219">
        <v>420</v>
      </c>
      <c r="I114" s="220"/>
      <c r="J114" s="221">
        <f>ROUND(I114*H114,2)</f>
        <v>0</v>
      </c>
      <c r="K114" s="217" t="s">
        <v>3954</v>
      </c>
      <c r="L114" s="46"/>
      <c r="M114" s="222" t="s">
        <v>21</v>
      </c>
      <c r="N114" s="223"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303</v>
      </c>
      <c r="AT114" s="226" t="s">
        <v>298</v>
      </c>
      <c r="AU114" s="226" t="s">
        <v>79</v>
      </c>
      <c r="AY114" s="19" t="s">
        <v>295</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303</v>
      </c>
      <c r="BM114" s="226" t="s">
        <v>382</v>
      </c>
    </row>
    <row r="115" s="12" customFormat="1" ht="25.92" customHeight="1">
      <c r="A115" s="12"/>
      <c r="B115" s="199"/>
      <c r="C115" s="200"/>
      <c r="D115" s="201" t="s">
        <v>71</v>
      </c>
      <c r="E115" s="202" t="s">
        <v>3543</v>
      </c>
      <c r="F115" s="202" t="s">
        <v>4008</v>
      </c>
      <c r="G115" s="200"/>
      <c r="H115" s="200"/>
      <c r="I115" s="203"/>
      <c r="J115" s="204">
        <f>BK115</f>
        <v>0</v>
      </c>
      <c r="K115" s="200"/>
      <c r="L115" s="205"/>
      <c r="M115" s="206"/>
      <c r="N115" s="207"/>
      <c r="O115" s="207"/>
      <c r="P115" s="208">
        <f>SUM(P116:P123)</f>
        <v>0</v>
      </c>
      <c r="Q115" s="207"/>
      <c r="R115" s="208">
        <f>SUM(R116:R123)</f>
        <v>0</v>
      </c>
      <c r="S115" s="207"/>
      <c r="T115" s="209">
        <f>SUM(T116:T123)</f>
        <v>0</v>
      </c>
      <c r="U115" s="12"/>
      <c r="V115" s="12"/>
      <c r="W115" s="12"/>
      <c r="X115" s="12"/>
      <c r="Y115" s="12"/>
      <c r="Z115" s="12"/>
      <c r="AA115" s="12"/>
      <c r="AB115" s="12"/>
      <c r="AC115" s="12"/>
      <c r="AD115" s="12"/>
      <c r="AE115" s="12"/>
      <c r="AR115" s="210" t="s">
        <v>79</v>
      </c>
      <c r="AT115" s="211" t="s">
        <v>71</v>
      </c>
      <c r="AU115" s="211" t="s">
        <v>72</v>
      </c>
      <c r="AY115" s="210" t="s">
        <v>295</v>
      </c>
      <c r="BK115" s="212">
        <f>SUM(BK116:BK123)</f>
        <v>0</v>
      </c>
    </row>
    <row r="116" s="2" customFormat="1" ht="21.75" customHeight="1">
      <c r="A116" s="40"/>
      <c r="B116" s="41"/>
      <c r="C116" s="215" t="s">
        <v>345</v>
      </c>
      <c r="D116" s="215" t="s">
        <v>298</v>
      </c>
      <c r="E116" s="216" t="s">
        <v>4009</v>
      </c>
      <c r="F116" s="217" t="s">
        <v>4010</v>
      </c>
      <c r="G116" s="218" t="s">
        <v>328</v>
      </c>
      <c r="H116" s="219">
        <v>300</v>
      </c>
      <c r="I116" s="220"/>
      <c r="J116" s="221">
        <f>ROUND(I116*H116,2)</f>
        <v>0</v>
      </c>
      <c r="K116" s="217" t="s">
        <v>3954</v>
      </c>
      <c r="L116" s="46"/>
      <c r="M116" s="222" t="s">
        <v>21</v>
      </c>
      <c r="N116" s="223"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303</v>
      </c>
      <c r="AT116" s="226" t="s">
        <v>298</v>
      </c>
      <c r="AU116" s="226" t="s">
        <v>79</v>
      </c>
      <c r="AY116" s="19" t="s">
        <v>295</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303</v>
      </c>
      <c r="BM116" s="226" t="s">
        <v>481</v>
      </c>
    </row>
    <row r="117" s="2" customFormat="1" ht="16.5" customHeight="1">
      <c r="A117" s="40"/>
      <c r="B117" s="41"/>
      <c r="C117" s="215" t="s">
        <v>351</v>
      </c>
      <c r="D117" s="215" t="s">
        <v>298</v>
      </c>
      <c r="E117" s="216" t="s">
        <v>4011</v>
      </c>
      <c r="F117" s="217" t="s">
        <v>4012</v>
      </c>
      <c r="G117" s="218" t="s">
        <v>459</v>
      </c>
      <c r="H117" s="219">
        <v>900</v>
      </c>
      <c r="I117" s="220"/>
      <c r="J117" s="221">
        <f>ROUND(I117*H117,2)</f>
        <v>0</v>
      </c>
      <c r="K117" s="217" t="s">
        <v>3954</v>
      </c>
      <c r="L117" s="46"/>
      <c r="M117" s="222" t="s">
        <v>21</v>
      </c>
      <c r="N117" s="223"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303</v>
      </c>
      <c r="AT117" s="226" t="s">
        <v>298</v>
      </c>
      <c r="AU117" s="226" t="s">
        <v>79</v>
      </c>
      <c r="AY117" s="19" t="s">
        <v>295</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303</v>
      </c>
      <c r="BM117" s="226" t="s">
        <v>373</v>
      </c>
    </row>
    <row r="118" s="2" customFormat="1" ht="16.5" customHeight="1">
      <c r="A118" s="40"/>
      <c r="B118" s="41"/>
      <c r="C118" s="215" t="s">
        <v>296</v>
      </c>
      <c r="D118" s="215" t="s">
        <v>298</v>
      </c>
      <c r="E118" s="216" t="s">
        <v>4013</v>
      </c>
      <c r="F118" s="217" t="s">
        <v>4014</v>
      </c>
      <c r="G118" s="218" t="s">
        <v>459</v>
      </c>
      <c r="H118" s="219">
        <v>4</v>
      </c>
      <c r="I118" s="220"/>
      <c r="J118" s="221">
        <f>ROUND(I118*H118,2)</f>
        <v>0</v>
      </c>
      <c r="K118" s="217" t="s">
        <v>3954</v>
      </c>
      <c r="L118" s="46"/>
      <c r="M118" s="222" t="s">
        <v>21</v>
      </c>
      <c r="N118" s="223"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303</v>
      </c>
      <c r="AT118" s="226" t="s">
        <v>298</v>
      </c>
      <c r="AU118" s="226" t="s">
        <v>79</v>
      </c>
      <c r="AY118" s="19" t="s">
        <v>295</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303</v>
      </c>
      <c r="BM118" s="226" t="s">
        <v>500</v>
      </c>
    </row>
    <row r="119" s="2" customFormat="1" ht="49.05" customHeight="1">
      <c r="A119" s="40"/>
      <c r="B119" s="41"/>
      <c r="C119" s="215" t="s">
        <v>361</v>
      </c>
      <c r="D119" s="215" t="s">
        <v>298</v>
      </c>
      <c r="E119" s="216" t="s">
        <v>4015</v>
      </c>
      <c r="F119" s="217" t="s">
        <v>4016</v>
      </c>
      <c r="G119" s="218" t="s">
        <v>328</v>
      </c>
      <c r="H119" s="219">
        <v>360</v>
      </c>
      <c r="I119" s="220"/>
      <c r="J119" s="221">
        <f>ROUND(I119*H119,2)</f>
        <v>0</v>
      </c>
      <c r="K119" s="217" t="s">
        <v>3954</v>
      </c>
      <c r="L119" s="46"/>
      <c r="M119" s="222" t="s">
        <v>21</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303</v>
      </c>
      <c r="AT119" s="226" t="s">
        <v>298</v>
      </c>
      <c r="AU119" s="226" t="s">
        <v>79</v>
      </c>
      <c r="AY119" s="19" t="s">
        <v>295</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303</v>
      </c>
      <c r="BM119" s="226" t="s">
        <v>511</v>
      </c>
    </row>
    <row r="120" s="2" customFormat="1" ht="16.5" customHeight="1">
      <c r="A120" s="40"/>
      <c r="B120" s="41"/>
      <c r="C120" s="215" t="s">
        <v>370</v>
      </c>
      <c r="D120" s="215" t="s">
        <v>298</v>
      </c>
      <c r="E120" s="216" t="s">
        <v>4017</v>
      </c>
      <c r="F120" s="217" t="s">
        <v>4018</v>
      </c>
      <c r="G120" s="218" t="s">
        <v>328</v>
      </c>
      <c r="H120" s="219">
        <v>30</v>
      </c>
      <c r="I120" s="220"/>
      <c r="J120" s="221">
        <f>ROUND(I120*H120,2)</f>
        <v>0</v>
      </c>
      <c r="K120" s="217" t="s">
        <v>3954</v>
      </c>
      <c r="L120" s="46"/>
      <c r="M120" s="222" t="s">
        <v>21</v>
      </c>
      <c r="N120" s="223" t="s">
        <v>43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303</v>
      </c>
      <c r="AT120" s="226" t="s">
        <v>298</v>
      </c>
      <c r="AU120" s="226" t="s">
        <v>79</v>
      </c>
      <c r="AY120" s="19" t="s">
        <v>295</v>
      </c>
      <c r="BE120" s="227">
        <f>IF(N120="základní",J120,0)</f>
        <v>0</v>
      </c>
      <c r="BF120" s="227">
        <f>IF(N120="snížená",J120,0)</f>
        <v>0</v>
      </c>
      <c r="BG120" s="227">
        <f>IF(N120="zákl. přenesená",J120,0)</f>
        <v>0</v>
      </c>
      <c r="BH120" s="227">
        <f>IF(N120="sníž. přenesená",J120,0)</f>
        <v>0</v>
      </c>
      <c r="BI120" s="227">
        <f>IF(N120="nulová",J120,0)</f>
        <v>0</v>
      </c>
      <c r="BJ120" s="19" t="s">
        <v>79</v>
      </c>
      <c r="BK120" s="227">
        <f>ROUND(I120*H120,2)</f>
        <v>0</v>
      </c>
      <c r="BL120" s="19" t="s">
        <v>303</v>
      </c>
      <c r="BM120" s="226" t="s">
        <v>520</v>
      </c>
    </row>
    <row r="121" s="2" customFormat="1" ht="16.5" customHeight="1">
      <c r="A121" s="40"/>
      <c r="B121" s="41"/>
      <c r="C121" s="215" t="s">
        <v>382</v>
      </c>
      <c r="D121" s="215" t="s">
        <v>298</v>
      </c>
      <c r="E121" s="216" t="s">
        <v>4019</v>
      </c>
      <c r="F121" s="217" t="s">
        <v>4020</v>
      </c>
      <c r="G121" s="218" t="s">
        <v>328</v>
      </c>
      <c r="H121" s="219">
        <v>30</v>
      </c>
      <c r="I121" s="220"/>
      <c r="J121" s="221">
        <f>ROUND(I121*H121,2)</f>
        <v>0</v>
      </c>
      <c r="K121" s="217" t="s">
        <v>3954</v>
      </c>
      <c r="L121" s="46"/>
      <c r="M121" s="222" t="s">
        <v>21</v>
      </c>
      <c r="N121" s="223"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303</v>
      </c>
      <c r="AT121" s="226" t="s">
        <v>298</v>
      </c>
      <c r="AU121" s="226" t="s">
        <v>79</v>
      </c>
      <c r="AY121" s="19" t="s">
        <v>295</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303</v>
      </c>
      <c r="BM121" s="226" t="s">
        <v>532</v>
      </c>
    </row>
    <row r="122" s="2" customFormat="1" ht="16.5" customHeight="1">
      <c r="A122" s="40"/>
      <c r="B122" s="41"/>
      <c r="C122" s="215" t="s">
        <v>393</v>
      </c>
      <c r="D122" s="215" t="s">
        <v>298</v>
      </c>
      <c r="E122" s="216" t="s">
        <v>4021</v>
      </c>
      <c r="F122" s="217" t="s">
        <v>3981</v>
      </c>
      <c r="G122" s="218" t="s">
        <v>3354</v>
      </c>
      <c r="H122" s="297"/>
      <c r="I122" s="220"/>
      <c r="J122" s="221">
        <f>ROUND(I122*H122,2)</f>
        <v>0</v>
      </c>
      <c r="K122" s="217" t="s">
        <v>3954</v>
      </c>
      <c r="L122" s="46"/>
      <c r="M122" s="222" t="s">
        <v>21</v>
      </c>
      <c r="N122" s="223"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303</v>
      </c>
      <c r="AT122" s="226" t="s">
        <v>298</v>
      </c>
      <c r="AU122" s="226" t="s">
        <v>79</v>
      </c>
      <c r="AY122" s="19" t="s">
        <v>295</v>
      </c>
      <c r="BE122" s="227">
        <f>IF(N122="základní",J122,0)</f>
        <v>0</v>
      </c>
      <c r="BF122" s="227">
        <f>IF(N122="snížená",J122,0)</f>
        <v>0</v>
      </c>
      <c r="BG122" s="227">
        <f>IF(N122="zákl. přenesená",J122,0)</f>
        <v>0</v>
      </c>
      <c r="BH122" s="227">
        <f>IF(N122="sníž. přenesená",J122,0)</f>
        <v>0</v>
      </c>
      <c r="BI122" s="227">
        <f>IF(N122="nulová",J122,0)</f>
        <v>0</v>
      </c>
      <c r="BJ122" s="19" t="s">
        <v>79</v>
      </c>
      <c r="BK122" s="227">
        <f>ROUND(I122*H122,2)</f>
        <v>0</v>
      </c>
      <c r="BL122" s="19" t="s">
        <v>303</v>
      </c>
      <c r="BM122" s="226" t="s">
        <v>545</v>
      </c>
    </row>
    <row r="123" s="2" customFormat="1">
      <c r="A123" s="40"/>
      <c r="B123" s="41"/>
      <c r="C123" s="42"/>
      <c r="D123" s="235" t="s">
        <v>727</v>
      </c>
      <c r="E123" s="42"/>
      <c r="F123" s="281" t="s">
        <v>4022</v>
      </c>
      <c r="G123" s="42"/>
      <c r="H123" s="42"/>
      <c r="I123" s="230"/>
      <c r="J123" s="42"/>
      <c r="K123" s="42"/>
      <c r="L123" s="46"/>
      <c r="M123" s="282"/>
      <c r="N123" s="283"/>
      <c r="O123" s="284"/>
      <c r="P123" s="284"/>
      <c r="Q123" s="284"/>
      <c r="R123" s="284"/>
      <c r="S123" s="284"/>
      <c r="T123" s="285"/>
      <c r="U123" s="40"/>
      <c r="V123" s="40"/>
      <c r="W123" s="40"/>
      <c r="X123" s="40"/>
      <c r="Y123" s="40"/>
      <c r="Z123" s="40"/>
      <c r="AA123" s="40"/>
      <c r="AB123" s="40"/>
      <c r="AC123" s="40"/>
      <c r="AD123" s="40"/>
      <c r="AE123" s="40"/>
      <c r="AT123" s="19" t="s">
        <v>727</v>
      </c>
      <c r="AU123" s="19" t="s">
        <v>79</v>
      </c>
    </row>
    <row r="124" s="2" customFormat="1" ht="6.96" customHeight="1">
      <c r="A124" s="40"/>
      <c r="B124" s="61"/>
      <c r="C124" s="62"/>
      <c r="D124" s="62"/>
      <c r="E124" s="62"/>
      <c r="F124" s="62"/>
      <c r="G124" s="62"/>
      <c r="H124" s="62"/>
      <c r="I124" s="62"/>
      <c r="J124" s="62"/>
      <c r="K124" s="62"/>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iotwOsfh1aZ17noZviHT9e2yoFSkn5l0YPFAEd5q+5suEOmvivZFHtw84FCnCFo77EanCF/TZEUkO9DL3nQtoQ==" hashValue="K6JOGempBPg6vYn1sbQrmR5lcjJR3QJ+wMUmqVwQBR/7xeUQp0kfVd89pLLYYqvjmSZ13lL8ZGLLW8S8NNhgxA==" algorithmName="SHA-512" password="CC4B"/>
  <autoFilter ref="C92:K123"/>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228</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3945</v>
      </c>
      <c r="F9" s="1"/>
      <c r="G9" s="1"/>
      <c r="H9" s="1"/>
      <c r="L9" s="22"/>
    </row>
    <row r="10" s="1" customFormat="1" ht="12" customHeight="1">
      <c r="B10" s="22"/>
      <c r="D10" s="145" t="s">
        <v>267</v>
      </c>
      <c r="L10" s="22"/>
    </row>
    <row r="11" s="2" customFormat="1" ht="16.5" customHeight="1">
      <c r="A11" s="40"/>
      <c r="B11" s="46"/>
      <c r="C11" s="40"/>
      <c r="D11" s="40"/>
      <c r="E11" s="158" t="s">
        <v>4023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4024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ROUND(J94,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ROUND((SUM(BE94:BE135)),  2)</f>
        <v>0</v>
      </c>
      <c r="G37" s="40"/>
      <c r="H37" s="40"/>
      <c r="I37" s="160">
        <v>0.20999999999999999</v>
      </c>
      <c r="J37" s="159">
        <f>ROUND(((SUM(BE94:BE135))*I37),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ROUND((SUM(BF94:BF135)),  2)</f>
        <v>0</v>
      </c>
      <c r="G38" s="40"/>
      <c r="H38" s="40"/>
      <c r="I38" s="160">
        <v>0.14999999999999999</v>
      </c>
      <c r="J38" s="159">
        <f>ROUND(((SUM(BF94:BF135))*I38),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ROUND((SUM(BG94:BG135)),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ROUND((SUM(BH94:BH135)),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ROUND((SUM(BI94:BI135)),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3945</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4023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SO-06.2.1 - Rozhlas</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J94</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4025</v>
      </c>
      <c r="E68" s="180"/>
      <c r="F68" s="180"/>
      <c r="G68" s="180"/>
      <c r="H68" s="180"/>
      <c r="I68" s="180"/>
      <c r="J68" s="181">
        <f>J95</f>
        <v>0</v>
      </c>
      <c r="K68" s="178"/>
      <c r="L68" s="182"/>
      <c r="S68" s="9"/>
      <c r="T68" s="9"/>
      <c r="U68" s="9"/>
      <c r="V68" s="9"/>
      <c r="W68" s="9"/>
      <c r="X68" s="9"/>
      <c r="Y68" s="9"/>
      <c r="Z68" s="9"/>
      <c r="AA68" s="9"/>
      <c r="AB68" s="9"/>
      <c r="AC68" s="9"/>
      <c r="AD68" s="9"/>
      <c r="AE68" s="9"/>
    </row>
    <row r="69" s="9" customFormat="1" ht="24.96" customHeight="1">
      <c r="A69" s="9"/>
      <c r="B69" s="177"/>
      <c r="C69" s="178"/>
      <c r="D69" s="179" t="s">
        <v>4026</v>
      </c>
      <c r="E69" s="180"/>
      <c r="F69" s="180"/>
      <c r="G69" s="180"/>
      <c r="H69" s="180"/>
      <c r="I69" s="180"/>
      <c r="J69" s="181">
        <f>J109</f>
        <v>0</v>
      </c>
      <c r="K69" s="178"/>
      <c r="L69" s="182"/>
      <c r="S69" s="9"/>
      <c r="T69" s="9"/>
      <c r="U69" s="9"/>
      <c r="V69" s="9"/>
      <c r="W69" s="9"/>
      <c r="X69" s="9"/>
      <c r="Y69" s="9"/>
      <c r="Z69" s="9"/>
      <c r="AA69" s="9"/>
      <c r="AB69" s="9"/>
      <c r="AC69" s="9"/>
      <c r="AD69" s="9"/>
      <c r="AE69" s="9"/>
    </row>
    <row r="70" s="9" customFormat="1" ht="24.96" customHeight="1">
      <c r="A70" s="9"/>
      <c r="B70" s="177"/>
      <c r="C70" s="178"/>
      <c r="D70" s="179" t="s">
        <v>4027</v>
      </c>
      <c r="E70" s="180"/>
      <c r="F70" s="180"/>
      <c r="G70" s="180"/>
      <c r="H70" s="180"/>
      <c r="I70" s="180"/>
      <c r="J70" s="181">
        <f>J120</f>
        <v>0</v>
      </c>
      <c r="K70" s="178"/>
      <c r="L70" s="182"/>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280</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Rekonstrukce a modernizace VŠ kolejí Kounicova 50</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265</v>
      </c>
      <c r="D81" s="24"/>
      <c r="E81" s="24"/>
      <c r="F81" s="24"/>
      <c r="G81" s="24"/>
      <c r="H81" s="24"/>
      <c r="I81" s="24"/>
      <c r="J81" s="24"/>
      <c r="K81" s="24"/>
      <c r="L81" s="22"/>
    </row>
    <row r="82" s="1" customFormat="1" ht="16.5" customHeight="1">
      <c r="B82" s="23"/>
      <c r="C82" s="24"/>
      <c r="D82" s="24"/>
      <c r="E82" s="172" t="s">
        <v>3945</v>
      </c>
      <c r="F82" s="24"/>
      <c r="G82" s="24"/>
      <c r="H82" s="24"/>
      <c r="I82" s="24"/>
      <c r="J82" s="24"/>
      <c r="K82" s="24"/>
      <c r="L82" s="22"/>
    </row>
    <row r="83" s="1" customFormat="1" ht="12" customHeight="1">
      <c r="B83" s="23"/>
      <c r="C83" s="34" t="s">
        <v>267</v>
      </c>
      <c r="D83" s="24"/>
      <c r="E83" s="24"/>
      <c r="F83" s="24"/>
      <c r="G83" s="24"/>
      <c r="H83" s="24"/>
      <c r="I83" s="24"/>
      <c r="J83" s="24"/>
      <c r="K83" s="24"/>
      <c r="L83" s="22"/>
    </row>
    <row r="84" s="2" customFormat="1" ht="16.5" customHeight="1">
      <c r="A84" s="40"/>
      <c r="B84" s="41"/>
      <c r="C84" s="42"/>
      <c r="D84" s="42"/>
      <c r="E84" s="269" t="s">
        <v>4023</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401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E13</f>
        <v>SO-06.2.1 - Rozhlas</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22</v>
      </c>
      <c r="D88" s="42"/>
      <c r="E88" s="42"/>
      <c r="F88" s="29" t="str">
        <f>F16</f>
        <v>Kounicova 50, Brno</v>
      </c>
      <c r="G88" s="42"/>
      <c r="H88" s="42"/>
      <c r="I88" s="34" t="s">
        <v>24</v>
      </c>
      <c r="J88" s="74" t="str">
        <f>IF(J16="","",J16)</f>
        <v>20. 3. 2023</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26</v>
      </c>
      <c r="D90" s="42"/>
      <c r="E90" s="42"/>
      <c r="F90" s="29" t="str">
        <f>E19</f>
        <v>Intar a.s.</v>
      </c>
      <c r="G90" s="42"/>
      <c r="H90" s="42"/>
      <c r="I90" s="34" t="s">
        <v>32</v>
      </c>
      <c r="J90" s="38" t="str">
        <f>E25</f>
        <v>Intar a.s.</v>
      </c>
      <c r="K90" s="42"/>
      <c r="L90" s="147"/>
      <c r="S90" s="40"/>
      <c r="T90" s="40"/>
      <c r="U90" s="40"/>
      <c r="V90" s="40"/>
      <c r="W90" s="40"/>
      <c r="X90" s="40"/>
      <c r="Y90" s="40"/>
      <c r="Z90" s="40"/>
      <c r="AA90" s="40"/>
      <c r="AB90" s="40"/>
      <c r="AC90" s="40"/>
      <c r="AD90" s="40"/>
      <c r="AE90" s="40"/>
    </row>
    <row r="91" s="2" customFormat="1" ht="15.15" customHeight="1">
      <c r="A91" s="40"/>
      <c r="B91" s="41"/>
      <c r="C91" s="34" t="s">
        <v>30</v>
      </c>
      <c r="D91" s="42"/>
      <c r="E91" s="42"/>
      <c r="F91" s="29" t="str">
        <f>IF(E22="","",E22)</f>
        <v>Vyplň údaj</v>
      </c>
      <c r="G91" s="42"/>
      <c r="H91" s="42"/>
      <c r="I91" s="34" t="s">
        <v>34</v>
      </c>
      <c r="J91" s="38" t="str">
        <f>E28</f>
        <v>Toman Martin</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281</v>
      </c>
      <c r="D93" s="191" t="s">
        <v>57</v>
      </c>
      <c r="E93" s="191" t="s">
        <v>53</v>
      </c>
      <c r="F93" s="191" t="s">
        <v>54</v>
      </c>
      <c r="G93" s="191" t="s">
        <v>282</v>
      </c>
      <c r="H93" s="191" t="s">
        <v>283</v>
      </c>
      <c r="I93" s="191" t="s">
        <v>284</v>
      </c>
      <c r="J93" s="191" t="s">
        <v>271</v>
      </c>
      <c r="K93" s="192" t="s">
        <v>285</v>
      </c>
      <c r="L93" s="193"/>
      <c r="M93" s="94" t="s">
        <v>21</v>
      </c>
      <c r="N93" s="95" t="s">
        <v>42</v>
      </c>
      <c r="O93" s="95" t="s">
        <v>286</v>
      </c>
      <c r="P93" s="95" t="s">
        <v>287</v>
      </c>
      <c r="Q93" s="95" t="s">
        <v>288</v>
      </c>
      <c r="R93" s="95" t="s">
        <v>289</v>
      </c>
      <c r="S93" s="95" t="s">
        <v>290</v>
      </c>
      <c r="T93" s="96" t="s">
        <v>291</v>
      </c>
      <c r="U93" s="188"/>
      <c r="V93" s="188"/>
      <c r="W93" s="188"/>
      <c r="X93" s="188"/>
      <c r="Y93" s="188"/>
      <c r="Z93" s="188"/>
      <c r="AA93" s="188"/>
      <c r="AB93" s="188"/>
      <c r="AC93" s="188"/>
      <c r="AD93" s="188"/>
      <c r="AE93" s="188"/>
    </row>
    <row r="94" s="2" customFormat="1" ht="22.8" customHeight="1">
      <c r="A94" s="40"/>
      <c r="B94" s="41"/>
      <c r="C94" s="101" t="s">
        <v>292</v>
      </c>
      <c r="D94" s="42"/>
      <c r="E94" s="42"/>
      <c r="F94" s="42"/>
      <c r="G94" s="42"/>
      <c r="H94" s="42"/>
      <c r="I94" s="42"/>
      <c r="J94" s="194">
        <f>BK94</f>
        <v>0</v>
      </c>
      <c r="K94" s="42"/>
      <c r="L94" s="46"/>
      <c r="M94" s="97"/>
      <c r="N94" s="195"/>
      <c r="O94" s="98"/>
      <c r="P94" s="196">
        <f>P95+P109+P120</f>
        <v>0</v>
      </c>
      <c r="Q94" s="98"/>
      <c r="R94" s="196">
        <f>R95+R109+R120</f>
        <v>0</v>
      </c>
      <c r="S94" s="98"/>
      <c r="T94" s="197">
        <f>T95+T109+T120</f>
        <v>0</v>
      </c>
      <c r="U94" s="40"/>
      <c r="V94" s="40"/>
      <c r="W94" s="40"/>
      <c r="X94" s="40"/>
      <c r="Y94" s="40"/>
      <c r="Z94" s="40"/>
      <c r="AA94" s="40"/>
      <c r="AB94" s="40"/>
      <c r="AC94" s="40"/>
      <c r="AD94" s="40"/>
      <c r="AE94" s="40"/>
      <c r="AT94" s="19" t="s">
        <v>71</v>
      </c>
      <c r="AU94" s="19" t="s">
        <v>272</v>
      </c>
      <c r="BK94" s="198">
        <f>BK95+BK109+BK120</f>
        <v>0</v>
      </c>
    </row>
    <row r="95" s="12" customFormat="1" ht="25.92" customHeight="1">
      <c r="A95" s="12"/>
      <c r="B95" s="199"/>
      <c r="C95" s="200"/>
      <c r="D95" s="201" t="s">
        <v>71</v>
      </c>
      <c r="E95" s="202" t="s">
        <v>3519</v>
      </c>
      <c r="F95" s="202" t="s">
        <v>4028</v>
      </c>
      <c r="G95" s="200"/>
      <c r="H95" s="200"/>
      <c r="I95" s="203"/>
      <c r="J95" s="204">
        <f>BK95</f>
        <v>0</v>
      </c>
      <c r="K95" s="200"/>
      <c r="L95" s="205"/>
      <c r="M95" s="206"/>
      <c r="N95" s="207"/>
      <c r="O95" s="207"/>
      <c r="P95" s="208">
        <f>SUM(P96:P108)</f>
        <v>0</v>
      </c>
      <c r="Q95" s="207"/>
      <c r="R95" s="208">
        <f>SUM(R96:R108)</f>
        <v>0</v>
      </c>
      <c r="S95" s="207"/>
      <c r="T95" s="209">
        <f>SUM(T96:T108)</f>
        <v>0</v>
      </c>
      <c r="U95" s="12"/>
      <c r="V95" s="12"/>
      <c r="W95" s="12"/>
      <c r="X95" s="12"/>
      <c r="Y95" s="12"/>
      <c r="Z95" s="12"/>
      <c r="AA95" s="12"/>
      <c r="AB95" s="12"/>
      <c r="AC95" s="12"/>
      <c r="AD95" s="12"/>
      <c r="AE95" s="12"/>
      <c r="AR95" s="210" t="s">
        <v>79</v>
      </c>
      <c r="AT95" s="211" t="s">
        <v>71</v>
      </c>
      <c r="AU95" s="211" t="s">
        <v>72</v>
      </c>
      <c r="AY95" s="210" t="s">
        <v>295</v>
      </c>
      <c r="BK95" s="212">
        <f>SUM(BK96:BK108)</f>
        <v>0</v>
      </c>
    </row>
    <row r="96" s="2" customFormat="1" ht="24.15" customHeight="1">
      <c r="A96" s="40"/>
      <c r="B96" s="41"/>
      <c r="C96" s="215" t="s">
        <v>79</v>
      </c>
      <c r="D96" s="215" t="s">
        <v>298</v>
      </c>
      <c r="E96" s="216" t="s">
        <v>4029</v>
      </c>
      <c r="F96" s="217" t="s">
        <v>4030</v>
      </c>
      <c r="G96" s="218" t="s">
        <v>459</v>
      </c>
      <c r="H96" s="219">
        <v>3</v>
      </c>
      <c r="I96" s="220"/>
      <c r="J96" s="221">
        <f>ROUND(I96*H96,2)</f>
        <v>0</v>
      </c>
      <c r="K96" s="217" t="s">
        <v>3954</v>
      </c>
      <c r="L96" s="46"/>
      <c r="M96" s="222" t="s">
        <v>21</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303</v>
      </c>
      <c r="AT96" s="226" t="s">
        <v>298</v>
      </c>
      <c r="AU96" s="226" t="s">
        <v>79</v>
      </c>
      <c r="AY96" s="19" t="s">
        <v>295</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303</v>
      </c>
      <c r="BM96" s="226" t="s">
        <v>81</v>
      </c>
    </row>
    <row r="97" s="2" customFormat="1" ht="21.75" customHeight="1">
      <c r="A97" s="40"/>
      <c r="B97" s="41"/>
      <c r="C97" s="215" t="s">
        <v>81</v>
      </c>
      <c r="D97" s="215" t="s">
        <v>298</v>
      </c>
      <c r="E97" s="216" t="s">
        <v>4031</v>
      </c>
      <c r="F97" s="217" t="s">
        <v>4032</v>
      </c>
      <c r="G97" s="218" t="s">
        <v>459</v>
      </c>
      <c r="H97" s="219">
        <v>1</v>
      </c>
      <c r="I97" s="220"/>
      <c r="J97" s="221">
        <f>ROUND(I97*H97,2)</f>
        <v>0</v>
      </c>
      <c r="K97" s="217" t="s">
        <v>3954</v>
      </c>
      <c r="L97" s="46"/>
      <c r="M97" s="222" t="s">
        <v>21</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303</v>
      </c>
      <c r="AT97" s="226" t="s">
        <v>298</v>
      </c>
      <c r="AU97" s="226" t="s">
        <v>79</v>
      </c>
      <c r="AY97" s="19" t="s">
        <v>295</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303</v>
      </c>
      <c r="BM97" s="226" t="s">
        <v>303</v>
      </c>
    </row>
    <row r="98" s="2" customFormat="1" ht="16.5" customHeight="1">
      <c r="A98" s="40"/>
      <c r="B98" s="41"/>
      <c r="C98" s="215" t="s">
        <v>92</v>
      </c>
      <c r="D98" s="215" t="s">
        <v>298</v>
      </c>
      <c r="E98" s="216" t="s">
        <v>4033</v>
      </c>
      <c r="F98" s="217" t="s">
        <v>4034</v>
      </c>
      <c r="G98" s="218" t="s">
        <v>459</v>
      </c>
      <c r="H98" s="219">
        <v>1</v>
      </c>
      <c r="I98" s="220"/>
      <c r="J98" s="221">
        <f>ROUND(I98*H98,2)</f>
        <v>0</v>
      </c>
      <c r="K98" s="217" t="s">
        <v>3954</v>
      </c>
      <c r="L98" s="46"/>
      <c r="M98" s="222" t="s">
        <v>21</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303</v>
      </c>
      <c r="AT98" s="226" t="s">
        <v>298</v>
      </c>
      <c r="AU98" s="226" t="s">
        <v>79</v>
      </c>
      <c r="AY98" s="19" t="s">
        <v>295</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303</v>
      </c>
      <c r="BM98" s="226" t="s">
        <v>338</v>
      </c>
    </row>
    <row r="99" s="2" customFormat="1" ht="16.5" customHeight="1">
      <c r="A99" s="40"/>
      <c r="B99" s="41"/>
      <c r="C99" s="215" t="s">
        <v>303</v>
      </c>
      <c r="D99" s="215" t="s">
        <v>298</v>
      </c>
      <c r="E99" s="216" t="s">
        <v>4035</v>
      </c>
      <c r="F99" s="217" t="s">
        <v>4036</v>
      </c>
      <c r="G99" s="218" t="s">
        <v>459</v>
      </c>
      <c r="H99" s="219">
        <v>2</v>
      </c>
      <c r="I99" s="220"/>
      <c r="J99" s="221">
        <f>ROUND(I99*H99,2)</f>
        <v>0</v>
      </c>
      <c r="K99" s="217" t="s">
        <v>3954</v>
      </c>
      <c r="L99" s="46"/>
      <c r="M99" s="222" t="s">
        <v>21</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303</v>
      </c>
      <c r="AT99" s="226" t="s">
        <v>298</v>
      </c>
      <c r="AU99" s="226" t="s">
        <v>79</v>
      </c>
      <c r="AY99" s="19" t="s">
        <v>295</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303</v>
      </c>
      <c r="BM99" s="226" t="s">
        <v>351</v>
      </c>
    </row>
    <row r="100" s="2" customFormat="1" ht="24.15" customHeight="1">
      <c r="A100" s="40"/>
      <c r="B100" s="41"/>
      <c r="C100" s="215" t="s">
        <v>332</v>
      </c>
      <c r="D100" s="215" t="s">
        <v>298</v>
      </c>
      <c r="E100" s="216" t="s">
        <v>4037</v>
      </c>
      <c r="F100" s="217" t="s">
        <v>4038</v>
      </c>
      <c r="G100" s="218" t="s">
        <v>459</v>
      </c>
      <c r="H100" s="219">
        <v>1</v>
      </c>
      <c r="I100" s="220"/>
      <c r="J100" s="221">
        <f>ROUND(I100*H100,2)</f>
        <v>0</v>
      </c>
      <c r="K100" s="217" t="s">
        <v>3954</v>
      </c>
      <c r="L100" s="46"/>
      <c r="M100" s="222" t="s">
        <v>21</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303</v>
      </c>
      <c r="AT100" s="226" t="s">
        <v>298</v>
      </c>
      <c r="AU100" s="226" t="s">
        <v>79</v>
      </c>
      <c r="AY100" s="19" t="s">
        <v>295</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303</v>
      </c>
      <c r="BM100" s="226" t="s">
        <v>361</v>
      </c>
    </row>
    <row r="101" s="2" customFormat="1" ht="16.5" customHeight="1">
      <c r="A101" s="40"/>
      <c r="B101" s="41"/>
      <c r="C101" s="215" t="s">
        <v>338</v>
      </c>
      <c r="D101" s="215" t="s">
        <v>298</v>
      </c>
      <c r="E101" s="216" t="s">
        <v>4039</v>
      </c>
      <c r="F101" s="217" t="s">
        <v>4040</v>
      </c>
      <c r="G101" s="218" t="s">
        <v>459</v>
      </c>
      <c r="H101" s="219">
        <v>6</v>
      </c>
      <c r="I101" s="220"/>
      <c r="J101" s="221">
        <f>ROUND(I101*H101,2)</f>
        <v>0</v>
      </c>
      <c r="K101" s="217" t="s">
        <v>3954</v>
      </c>
      <c r="L101" s="46"/>
      <c r="M101" s="222" t="s">
        <v>21</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303</v>
      </c>
      <c r="AT101" s="226" t="s">
        <v>298</v>
      </c>
      <c r="AU101" s="226" t="s">
        <v>79</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303</v>
      </c>
      <c r="BM101" s="226" t="s">
        <v>382</v>
      </c>
    </row>
    <row r="102" s="2" customFormat="1" ht="16.5" customHeight="1">
      <c r="A102" s="40"/>
      <c r="B102" s="41"/>
      <c r="C102" s="215" t="s">
        <v>345</v>
      </c>
      <c r="D102" s="215" t="s">
        <v>298</v>
      </c>
      <c r="E102" s="216" t="s">
        <v>4041</v>
      </c>
      <c r="F102" s="217" t="s">
        <v>4042</v>
      </c>
      <c r="G102" s="218" t="s">
        <v>459</v>
      </c>
      <c r="H102" s="219">
        <v>1</v>
      </c>
      <c r="I102" s="220"/>
      <c r="J102" s="221">
        <f>ROUND(I102*H102,2)</f>
        <v>0</v>
      </c>
      <c r="K102" s="217" t="s">
        <v>3954</v>
      </c>
      <c r="L102" s="46"/>
      <c r="M102" s="222" t="s">
        <v>21</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303</v>
      </c>
      <c r="AT102" s="226" t="s">
        <v>298</v>
      </c>
      <c r="AU102" s="226" t="s">
        <v>79</v>
      </c>
      <c r="AY102" s="19" t="s">
        <v>295</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303</v>
      </c>
      <c r="BM102" s="226" t="s">
        <v>481</v>
      </c>
    </row>
    <row r="103" s="2" customFormat="1" ht="16.5" customHeight="1">
      <c r="A103" s="40"/>
      <c r="B103" s="41"/>
      <c r="C103" s="215" t="s">
        <v>351</v>
      </c>
      <c r="D103" s="215" t="s">
        <v>298</v>
      </c>
      <c r="E103" s="216" t="s">
        <v>4043</v>
      </c>
      <c r="F103" s="217" t="s">
        <v>4044</v>
      </c>
      <c r="G103" s="218" t="s">
        <v>1303</v>
      </c>
      <c r="H103" s="219">
        <v>1</v>
      </c>
      <c r="I103" s="220"/>
      <c r="J103" s="221">
        <f>ROUND(I103*H103,2)</f>
        <v>0</v>
      </c>
      <c r="K103" s="217" t="s">
        <v>3954</v>
      </c>
      <c r="L103" s="46"/>
      <c r="M103" s="222" t="s">
        <v>21</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303</v>
      </c>
      <c r="AT103" s="226" t="s">
        <v>298</v>
      </c>
      <c r="AU103" s="226" t="s">
        <v>79</v>
      </c>
      <c r="AY103" s="19" t="s">
        <v>295</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303</v>
      </c>
      <c r="BM103" s="226" t="s">
        <v>373</v>
      </c>
    </row>
    <row r="104" s="2" customFormat="1" ht="16.5" customHeight="1">
      <c r="A104" s="40"/>
      <c r="B104" s="41"/>
      <c r="C104" s="215" t="s">
        <v>296</v>
      </c>
      <c r="D104" s="215" t="s">
        <v>298</v>
      </c>
      <c r="E104" s="216" t="s">
        <v>4045</v>
      </c>
      <c r="F104" s="217" t="s">
        <v>4046</v>
      </c>
      <c r="G104" s="218" t="s">
        <v>459</v>
      </c>
      <c r="H104" s="219">
        <v>1</v>
      </c>
      <c r="I104" s="220"/>
      <c r="J104" s="221">
        <f>ROUND(I104*H104,2)</f>
        <v>0</v>
      </c>
      <c r="K104" s="217" t="s">
        <v>3954</v>
      </c>
      <c r="L104" s="46"/>
      <c r="M104" s="222" t="s">
        <v>21</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303</v>
      </c>
      <c r="AT104" s="226" t="s">
        <v>298</v>
      </c>
      <c r="AU104" s="226" t="s">
        <v>79</v>
      </c>
      <c r="AY104" s="19" t="s">
        <v>295</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303</v>
      </c>
      <c r="BM104" s="226" t="s">
        <v>500</v>
      </c>
    </row>
    <row r="105" s="2" customFormat="1" ht="37.8" customHeight="1">
      <c r="A105" s="40"/>
      <c r="B105" s="41"/>
      <c r="C105" s="215" t="s">
        <v>361</v>
      </c>
      <c r="D105" s="215" t="s">
        <v>298</v>
      </c>
      <c r="E105" s="216" t="s">
        <v>4047</v>
      </c>
      <c r="F105" s="217" t="s">
        <v>4048</v>
      </c>
      <c r="G105" s="218" t="s">
        <v>459</v>
      </c>
      <c r="H105" s="219">
        <v>1</v>
      </c>
      <c r="I105" s="220"/>
      <c r="J105" s="221">
        <f>ROUND(I105*H105,2)</f>
        <v>0</v>
      </c>
      <c r="K105" s="217" t="s">
        <v>3954</v>
      </c>
      <c r="L105" s="46"/>
      <c r="M105" s="222" t="s">
        <v>21</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303</v>
      </c>
      <c r="AT105" s="226" t="s">
        <v>298</v>
      </c>
      <c r="AU105" s="226" t="s">
        <v>79</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303</v>
      </c>
      <c r="BM105" s="226" t="s">
        <v>511</v>
      </c>
    </row>
    <row r="106" s="2" customFormat="1" ht="16.5" customHeight="1">
      <c r="A106" s="40"/>
      <c r="B106" s="41"/>
      <c r="C106" s="215" t="s">
        <v>370</v>
      </c>
      <c r="D106" s="215" t="s">
        <v>298</v>
      </c>
      <c r="E106" s="216" t="s">
        <v>4049</v>
      </c>
      <c r="F106" s="217" t="s">
        <v>4050</v>
      </c>
      <c r="G106" s="218" t="s">
        <v>459</v>
      </c>
      <c r="H106" s="219">
        <v>96</v>
      </c>
      <c r="I106" s="220"/>
      <c r="J106" s="221">
        <f>ROUND(I106*H106,2)</f>
        <v>0</v>
      </c>
      <c r="K106" s="217" t="s">
        <v>3954</v>
      </c>
      <c r="L106" s="46"/>
      <c r="M106" s="222" t="s">
        <v>21</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303</v>
      </c>
      <c r="AT106" s="226" t="s">
        <v>298</v>
      </c>
      <c r="AU106" s="226" t="s">
        <v>79</v>
      </c>
      <c r="AY106" s="19" t="s">
        <v>295</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303</v>
      </c>
      <c r="BM106" s="226" t="s">
        <v>520</v>
      </c>
    </row>
    <row r="107" s="2" customFormat="1" ht="21.75" customHeight="1">
      <c r="A107" s="40"/>
      <c r="B107" s="41"/>
      <c r="C107" s="215" t="s">
        <v>382</v>
      </c>
      <c r="D107" s="215" t="s">
        <v>298</v>
      </c>
      <c r="E107" s="216" t="s">
        <v>4051</v>
      </c>
      <c r="F107" s="217" t="s">
        <v>4052</v>
      </c>
      <c r="G107" s="218" t="s">
        <v>459</v>
      </c>
      <c r="H107" s="219">
        <v>0</v>
      </c>
      <c r="I107" s="220"/>
      <c r="J107" s="221">
        <f>ROUND(I107*H107,2)</f>
        <v>0</v>
      </c>
      <c r="K107" s="217" t="s">
        <v>3954</v>
      </c>
      <c r="L107" s="46"/>
      <c r="M107" s="222" t="s">
        <v>21</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303</v>
      </c>
      <c r="AT107" s="226" t="s">
        <v>298</v>
      </c>
      <c r="AU107" s="226" t="s">
        <v>79</v>
      </c>
      <c r="AY107" s="19" t="s">
        <v>295</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303</v>
      </c>
      <c r="BM107" s="226" t="s">
        <v>532</v>
      </c>
    </row>
    <row r="108" s="2" customFormat="1" ht="16.5" customHeight="1">
      <c r="A108" s="40"/>
      <c r="B108" s="41"/>
      <c r="C108" s="215" t="s">
        <v>393</v>
      </c>
      <c r="D108" s="215" t="s">
        <v>298</v>
      </c>
      <c r="E108" s="216" t="s">
        <v>4053</v>
      </c>
      <c r="F108" s="217" t="s">
        <v>4054</v>
      </c>
      <c r="G108" s="218" t="s">
        <v>459</v>
      </c>
      <c r="H108" s="219">
        <v>96</v>
      </c>
      <c r="I108" s="220"/>
      <c r="J108" s="221">
        <f>ROUND(I108*H108,2)</f>
        <v>0</v>
      </c>
      <c r="K108" s="217" t="s">
        <v>3954</v>
      </c>
      <c r="L108" s="46"/>
      <c r="M108" s="222" t="s">
        <v>21</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303</v>
      </c>
      <c r="AT108" s="226" t="s">
        <v>298</v>
      </c>
      <c r="AU108" s="226" t="s">
        <v>79</v>
      </c>
      <c r="AY108" s="19" t="s">
        <v>295</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303</v>
      </c>
      <c r="BM108" s="226" t="s">
        <v>545</v>
      </c>
    </row>
    <row r="109" s="12" customFormat="1" ht="25.92" customHeight="1">
      <c r="A109" s="12"/>
      <c r="B109" s="199"/>
      <c r="C109" s="200"/>
      <c r="D109" s="201" t="s">
        <v>71</v>
      </c>
      <c r="E109" s="202" t="s">
        <v>4055</v>
      </c>
      <c r="F109" s="202" t="s">
        <v>3654</v>
      </c>
      <c r="G109" s="200"/>
      <c r="H109" s="200"/>
      <c r="I109" s="203"/>
      <c r="J109" s="204">
        <f>BK109</f>
        <v>0</v>
      </c>
      <c r="K109" s="200"/>
      <c r="L109" s="205"/>
      <c r="M109" s="206"/>
      <c r="N109" s="207"/>
      <c r="O109" s="207"/>
      <c r="P109" s="208">
        <f>SUM(P110:P119)</f>
        <v>0</v>
      </c>
      <c r="Q109" s="207"/>
      <c r="R109" s="208">
        <f>SUM(R110:R119)</f>
        <v>0</v>
      </c>
      <c r="S109" s="207"/>
      <c r="T109" s="209">
        <f>SUM(T110:T119)</f>
        <v>0</v>
      </c>
      <c r="U109" s="12"/>
      <c r="V109" s="12"/>
      <c r="W109" s="12"/>
      <c r="X109" s="12"/>
      <c r="Y109" s="12"/>
      <c r="Z109" s="12"/>
      <c r="AA109" s="12"/>
      <c r="AB109" s="12"/>
      <c r="AC109" s="12"/>
      <c r="AD109" s="12"/>
      <c r="AE109" s="12"/>
      <c r="AR109" s="210" t="s">
        <v>303</v>
      </c>
      <c r="AT109" s="211" t="s">
        <v>71</v>
      </c>
      <c r="AU109" s="211" t="s">
        <v>72</v>
      </c>
      <c r="AY109" s="210" t="s">
        <v>295</v>
      </c>
      <c r="BK109" s="212">
        <f>SUM(BK110:BK119)</f>
        <v>0</v>
      </c>
    </row>
    <row r="110" s="2" customFormat="1" ht="16.5" customHeight="1">
      <c r="A110" s="40"/>
      <c r="B110" s="41"/>
      <c r="C110" s="215" t="s">
        <v>481</v>
      </c>
      <c r="D110" s="215" t="s">
        <v>298</v>
      </c>
      <c r="E110" s="216" t="s">
        <v>4056</v>
      </c>
      <c r="F110" s="217" t="s">
        <v>4057</v>
      </c>
      <c r="G110" s="218" t="s">
        <v>3494</v>
      </c>
      <c r="H110" s="219">
        <v>5</v>
      </c>
      <c r="I110" s="220"/>
      <c r="J110" s="221">
        <f>ROUND(I110*H110,2)</f>
        <v>0</v>
      </c>
      <c r="K110" s="217" t="s">
        <v>3954</v>
      </c>
      <c r="L110" s="46"/>
      <c r="M110" s="222" t="s">
        <v>21</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4058</v>
      </c>
      <c r="AT110" s="226" t="s">
        <v>298</v>
      </c>
      <c r="AU110" s="226" t="s">
        <v>79</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4058</v>
      </c>
      <c r="BM110" s="226" t="s">
        <v>743</v>
      </c>
    </row>
    <row r="111" s="2" customFormat="1">
      <c r="A111" s="40"/>
      <c r="B111" s="41"/>
      <c r="C111" s="42"/>
      <c r="D111" s="235" t="s">
        <v>727</v>
      </c>
      <c r="E111" s="42"/>
      <c r="F111" s="281" t="s">
        <v>4059</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727</v>
      </c>
      <c r="AU111" s="19" t="s">
        <v>79</v>
      </c>
    </row>
    <row r="112" s="2" customFormat="1" ht="16.5" customHeight="1">
      <c r="A112" s="40"/>
      <c r="B112" s="41"/>
      <c r="C112" s="215" t="s">
        <v>8</v>
      </c>
      <c r="D112" s="215" t="s">
        <v>298</v>
      </c>
      <c r="E112" s="216" t="s">
        <v>4060</v>
      </c>
      <c r="F112" s="217" t="s">
        <v>4061</v>
      </c>
      <c r="G112" s="218" t="s">
        <v>3494</v>
      </c>
      <c r="H112" s="219">
        <v>16</v>
      </c>
      <c r="I112" s="220"/>
      <c r="J112" s="221">
        <f>ROUND(I112*H112,2)</f>
        <v>0</v>
      </c>
      <c r="K112" s="217" t="s">
        <v>3954</v>
      </c>
      <c r="L112" s="46"/>
      <c r="M112" s="222" t="s">
        <v>21</v>
      </c>
      <c r="N112" s="223" t="s">
        <v>43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4058</v>
      </c>
      <c r="AT112" s="226" t="s">
        <v>298</v>
      </c>
      <c r="AU112" s="226" t="s">
        <v>79</v>
      </c>
      <c r="AY112" s="19" t="s">
        <v>295</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4058</v>
      </c>
      <c r="BM112" s="226" t="s">
        <v>1032</v>
      </c>
    </row>
    <row r="113" s="2" customFormat="1">
      <c r="A113" s="40"/>
      <c r="B113" s="41"/>
      <c r="C113" s="42"/>
      <c r="D113" s="235" t="s">
        <v>727</v>
      </c>
      <c r="E113" s="42"/>
      <c r="F113" s="281" t="s">
        <v>4062</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727</v>
      </c>
      <c r="AU113" s="19" t="s">
        <v>79</v>
      </c>
    </row>
    <row r="114" s="2" customFormat="1" ht="24.15" customHeight="1">
      <c r="A114" s="40"/>
      <c r="B114" s="41"/>
      <c r="C114" s="215" t="s">
        <v>373</v>
      </c>
      <c r="D114" s="215" t="s">
        <v>298</v>
      </c>
      <c r="E114" s="216" t="s">
        <v>4063</v>
      </c>
      <c r="F114" s="217" t="s">
        <v>4064</v>
      </c>
      <c r="G114" s="218" t="s">
        <v>3494</v>
      </c>
      <c r="H114" s="219">
        <v>36</v>
      </c>
      <c r="I114" s="220"/>
      <c r="J114" s="221">
        <f>ROUND(I114*H114,2)</f>
        <v>0</v>
      </c>
      <c r="K114" s="217" t="s">
        <v>3954</v>
      </c>
      <c r="L114" s="46"/>
      <c r="M114" s="222" t="s">
        <v>21</v>
      </c>
      <c r="N114" s="223"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4058</v>
      </c>
      <c r="AT114" s="226" t="s">
        <v>298</v>
      </c>
      <c r="AU114" s="226" t="s">
        <v>79</v>
      </c>
      <c r="AY114" s="19" t="s">
        <v>295</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4058</v>
      </c>
      <c r="BM114" s="226" t="s">
        <v>997</v>
      </c>
    </row>
    <row r="115" s="2" customFormat="1">
      <c r="A115" s="40"/>
      <c r="B115" s="41"/>
      <c r="C115" s="42"/>
      <c r="D115" s="235" t="s">
        <v>727</v>
      </c>
      <c r="E115" s="42"/>
      <c r="F115" s="281" t="s">
        <v>4065</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727</v>
      </c>
      <c r="AU115" s="19" t="s">
        <v>79</v>
      </c>
    </row>
    <row r="116" s="2" customFormat="1" ht="16.5" customHeight="1">
      <c r="A116" s="40"/>
      <c r="B116" s="41"/>
      <c r="C116" s="215" t="s">
        <v>488</v>
      </c>
      <c r="D116" s="215" t="s">
        <v>298</v>
      </c>
      <c r="E116" s="216" t="s">
        <v>4066</v>
      </c>
      <c r="F116" s="217" t="s">
        <v>4067</v>
      </c>
      <c r="G116" s="218" t="s">
        <v>3494</v>
      </c>
      <c r="H116" s="219">
        <v>8</v>
      </c>
      <c r="I116" s="220"/>
      <c r="J116" s="221">
        <f>ROUND(I116*H116,2)</f>
        <v>0</v>
      </c>
      <c r="K116" s="217" t="s">
        <v>3954</v>
      </c>
      <c r="L116" s="46"/>
      <c r="M116" s="222" t="s">
        <v>21</v>
      </c>
      <c r="N116" s="223"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4058</v>
      </c>
      <c r="AT116" s="226" t="s">
        <v>298</v>
      </c>
      <c r="AU116" s="226" t="s">
        <v>79</v>
      </c>
      <c r="AY116" s="19" t="s">
        <v>295</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4058</v>
      </c>
      <c r="BM116" s="226" t="s">
        <v>1054</v>
      </c>
    </row>
    <row r="117" s="2" customFormat="1">
      <c r="A117" s="40"/>
      <c r="B117" s="41"/>
      <c r="C117" s="42"/>
      <c r="D117" s="235" t="s">
        <v>727</v>
      </c>
      <c r="E117" s="42"/>
      <c r="F117" s="281" t="s">
        <v>4068</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727</v>
      </c>
      <c r="AU117" s="19" t="s">
        <v>79</v>
      </c>
    </row>
    <row r="118" s="2" customFormat="1" ht="16.5" customHeight="1">
      <c r="A118" s="40"/>
      <c r="B118" s="41"/>
      <c r="C118" s="215" t="s">
        <v>500</v>
      </c>
      <c r="D118" s="215" t="s">
        <v>298</v>
      </c>
      <c r="E118" s="216" t="s">
        <v>4069</v>
      </c>
      <c r="F118" s="217" t="s">
        <v>4070</v>
      </c>
      <c r="G118" s="218" t="s">
        <v>3494</v>
      </c>
      <c r="H118" s="219">
        <v>8</v>
      </c>
      <c r="I118" s="220"/>
      <c r="J118" s="221">
        <f>ROUND(I118*H118,2)</f>
        <v>0</v>
      </c>
      <c r="K118" s="217" t="s">
        <v>3954</v>
      </c>
      <c r="L118" s="46"/>
      <c r="M118" s="222" t="s">
        <v>21</v>
      </c>
      <c r="N118" s="223"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4058</v>
      </c>
      <c r="AT118" s="226" t="s">
        <v>298</v>
      </c>
      <c r="AU118" s="226" t="s">
        <v>79</v>
      </c>
      <c r="AY118" s="19" t="s">
        <v>295</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4058</v>
      </c>
      <c r="BM118" s="226" t="s">
        <v>1064</v>
      </c>
    </row>
    <row r="119" s="2" customFormat="1">
      <c r="A119" s="40"/>
      <c r="B119" s="41"/>
      <c r="C119" s="42"/>
      <c r="D119" s="235" t="s">
        <v>727</v>
      </c>
      <c r="E119" s="42"/>
      <c r="F119" s="281" t="s">
        <v>4071</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727</v>
      </c>
      <c r="AU119" s="19" t="s">
        <v>79</v>
      </c>
    </row>
    <row r="120" s="12" customFormat="1" ht="25.92" customHeight="1">
      <c r="A120" s="12"/>
      <c r="B120" s="199"/>
      <c r="C120" s="200"/>
      <c r="D120" s="201" t="s">
        <v>71</v>
      </c>
      <c r="E120" s="202" t="s">
        <v>3531</v>
      </c>
      <c r="F120" s="202" t="s">
        <v>4072</v>
      </c>
      <c r="G120" s="200"/>
      <c r="H120" s="200"/>
      <c r="I120" s="203"/>
      <c r="J120" s="204">
        <f>BK120</f>
        <v>0</v>
      </c>
      <c r="K120" s="200"/>
      <c r="L120" s="205"/>
      <c r="M120" s="206"/>
      <c r="N120" s="207"/>
      <c r="O120" s="207"/>
      <c r="P120" s="208">
        <f>SUM(P121:P135)</f>
        <v>0</v>
      </c>
      <c r="Q120" s="207"/>
      <c r="R120" s="208">
        <f>SUM(R121:R135)</f>
        <v>0</v>
      </c>
      <c r="S120" s="207"/>
      <c r="T120" s="209">
        <f>SUM(T121:T135)</f>
        <v>0</v>
      </c>
      <c r="U120" s="12"/>
      <c r="V120" s="12"/>
      <c r="W120" s="12"/>
      <c r="X120" s="12"/>
      <c r="Y120" s="12"/>
      <c r="Z120" s="12"/>
      <c r="AA120" s="12"/>
      <c r="AB120" s="12"/>
      <c r="AC120" s="12"/>
      <c r="AD120" s="12"/>
      <c r="AE120" s="12"/>
      <c r="AR120" s="210" t="s">
        <v>79</v>
      </c>
      <c r="AT120" s="211" t="s">
        <v>71</v>
      </c>
      <c r="AU120" s="211" t="s">
        <v>72</v>
      </c>
      <c r="AY120" s="210" t="s">
        <v>295</v>
      </c>
      <c r="BK120" s="212">
        <f>SUM(BK121:BK135)</f>
        <v>0</v>
      </c>
    </row>
    <row r="121" s="2" customFormat="1" ht="24.15" customHeight="1">
      <c r="A121" s="40"/>
      <c r="B121" s="41"/>
      <c r="C121" s="215" t="s">
        <v>506</v>
      </c>
      <c r="D121" s="215" t="s">
        <v>298</v>
      </c>
      <c r="E121" s="216" t="s">
        <v>4073</v>
      </c>
      <c r="F121" s="217" t="s">
        <v>4074</v>
      </c>
      <c r="G121" s="218" t="s">
        <v>459</v>
      </c>
      <c r="H121" s="219">
        <v>1</v>
      </c>
      <c r="I121" s="220"/>
      <c r="J121" s="221">
        <f>ROUND(I121*H121,2)</f>
        <v>0</v>
      </c>
      <c r="K121" s="217" t="s">
        <v>3954</v>
      </c>
      <c r="L121" s="46"/>
      <c r="M121" s="222" t="s">
        <v>21</v>
      </c>
      <c r="N121" s="223"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303</v>
      </c>
      <c r="AT121" s="226" t="s">
        <v>298</v>
      </c>
      <c r="AU121" s="226" t="s">
        <v>79</v>
      </c>
      <c r="AY121" s="19" t="s">
        <v>295</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303</v>
      </c>
      <c r="BM121" s="226" t="s">
        <v>1073</v>
      </c>
    </row>
    <row r="122" s="2" customFormat="1" ht="37.8" customHeight="1">
      <c r="A122" s="40"/>
      <c r="B122" s="41"/>
      <c r="C122" s="215" t="s">
        <v>511</v>
      </c>
      <c r="D122" s="215" t="s">
        <v>298</v>
      </c>
      <c r="E122" s="216" t="s">
        <v>4075</v>
      </c>
      <c r="F122" s="217" t="s">
        <v>4076</v>
      </c>
      <c r="G122" s="218" t="s">
        <v>459</v>
      </c>
      <c r="H122" s="219">
        <v>2</v>
      </c>
      <c r="I122" s="220"/>
      <c r="J122" s="221">
        <f>ROUND(I122*H122,2)</f>
        <v>0</v>
      </c>
      <c r="K122" s="217" t="s">
        <v>3954</v>
      </c>
      <c r="L122" s="46"/>
      <c r="M122" s="222" t="s">
        <v>21</v>
      </c>
      <c r="N122" s="223"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303</v>
      </c>
      <c r="AT122" s="226" t="s">
        <v>298</v>
      </c>
      <c r="AU122" s="226" t="s">
        <v>79</v>
      </c>
      <c r="AY122" s="19" t="s">
        <v>295</v>
      </c>
      <c r="BE122" s="227">
        <f>IF(N122="základní",J122,0)</f>
        <v>0</v>
      </c>
      <c r="BF122" s="227">
        <f>IF(N122="snížená",J122,0)</f>
        <v>0</v>
      </c>
      <c r="BG122" s="227">
        <f>IF(N122="zákl. přenesená",J122,0)</f>
        <v>0</v>
      </c>
      <c r="BH122" s="227">
        <f>IF(N122="sníž. přenesená",J122,0)</f>
        <v>0</v>
      </c>
      <c r="BI122" s="227">
        <f>IF(N122="nulová",J122,0)</f>
        <v>0</v>
      </c>
      <c r="BJ122" s="19" t="s">
        <v>79</v>
      </c>
      <c r="BK122" s="227">
        <f>ROUND(I122*H122,2)</f>
        <v>0</v>
      </c>
      <c r="BL122" s="19" t="s">
        <v>303</v>
      </c>
      <c r="BM122" s="226" t="s">
        <v>1083</v>
      </c>
    </row>
    <row r="123" s="2" customFormat="1" ht="37.8" customHeight="1">
      <c r="A123" s="40"/>
      <c r="B123" s="41"/>
      <c r="C123" s="215" t="s">
        <v>7</v>
      </c>
      <c r="D123" s="215" t="s">
        <v>298</v>
      </c>
      <c r="E123" s="216" t="s">
        <v>4077</v>
      </c>
      <c r="F123" s="217" t="s">
        <v>4078</v>
      </c>
      <c r="G123" s="218" t="s">
        <v>459</v>
      </c>
      <c r="H123" s="219">
        <v>2</v>
      </c>
      <c r="I123" s="220"/>
      <c r="J123" s="221">
        <f>ROUND(I123*H123,2)</f>
        <v>0</v>
      </c>
      <c r="K123" s="217" t="s">
        <v>3954</v>
      </c>
      <c r="L123" s="46"/>
      <c r="M123" s="222" t="s">
        <v>21</v>
      </c>
      <c r="N123" s="223" t="s">
        <v>43</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303</v>
      </c>
      <c r="AT123" s="226" t="s">
        <v>298</v>
      </c>
      <c r="AU123" s="226" t="s">
        <v>79</v>
      </c>
      <c r="AY123" s="19" t="s">
        <v>295</v>
      </c>
      <c r="BE123" s="227">
        <f>IF(N123="základní",J123,0)</f>
        <v>0</v>
      </c>
      <c r="BF123" s="227">
        <f>IF(N123="snížená",J123,0)</f>
        <v>0</v>
      </c>
      <c r="BG123" s="227">
        <f>IF(N123="zákl. přenesená",J123,0)</f>
        <v>0</v>
      </c>
      <c r="BH123" s="227">
        <f>IF(N123="sníž. přenesená",J123,0)</f>
        <v>0</v>
      </c>
      <c r="BI123" s="227">
        <f>IF(N123="nulová",J123,0)</f>
        <v>0</v>
      </c>
      <c r="BJ123" s="19" t="s">
        <v>79</v>
      </c>
      <c r="BK123" s="227">
        <f>ROUND(I123*H123,2)</f>
        <v>0</v>
      </c>
      <c r="BL123" s="19" t="s">
        <v>303</v>
      </c>
      <c r="BM123" s="226" t="s">
        <v>1092</v>
      </c>
    </row>
    <row r="124" s="2" customFormat="1" ht="24.15" customHeight="1">
      <c r="A124" s="40"/>
      <c r="B124" s="41"/>
      <c r="C124" s="215" t="s">
        <v>520</v>
      </c>
      <c r="D124" s="215" t="s">
        <v>298</v>
      </c>
      <c r="E124" s="216" t="s">
        <v>4079</v>
      </c>
      <c r="F124" s="217" t="s">
        <v>4080</v>
      </c>
      <c r="G124" s="218" t="s">
        <v>459</v>
      </c>
      <c r="H124" s="219">
        <v>1</v>
      </c>
      <c r="I124" s="220"/>
      <c r="J124" s="221">
        <f>ROUND(I124*H124,2)</f>
        <v>0</v>
      </c>
      <c r="K124" s="217" t="s">
        <v>3954</v>
      </c>
      <c r="L124" s="46"/>
      <c r="M124" s="222" t="s">
        <v>21</v>
      </c>
      <c r="N124" s="223" t="s">
        <v>43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303</v>
      </c>
      <c r="AT124" s="226" t="s">
        <v>298</v>
      </c>
      <c r="AU124" s="226" t="s">
        <v>79</v>
      </c>
      <c r="AY124" s="19" t="s">
        <v>295</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303</v>
      </c>
      <c r="BM124" s="226" t="s">
        <v>1102</v>
      </c>
    </row>
    <row r="125" s="2" customFormat="1" ht="16.5" customHeight="1">
      <c r="A125" s="40"/>
      <c r="B125" s="41"/>
      <c r="C125" s="215" t="s">
        <v>525</v>
      </c>
      <c r="D125" s="215" t="s">
        <v>298</v>
      </c>
      <c r="E125" s="216" t="s">
        <v>4081</v>
      </c>
      <c r="F125" s="217" t="s">
        <v>4082</v>
      </c>
      <c r="G125" s="218" t="s">
        <v>459</v>
      </c>
      <c r="H125" s="219">
        <v>6</v>
      </c>
      <c r="I125" s="220"/>
      <c r="J125" s="221">
        <f>ROUND(I125*H125,2)</f>
        <v>0</v>
      </c>
      <c r="K125" s="217" t="s">
        <v>3954</v>
      </c>
      <c r="L125" s="46"/>
      <c r="M125" s="222" t="s">
        <v>21</v>
      </c>
      <c r="N125" s="223"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303</v>
      </c>
      <c r="AT125" s="226" t="s">
        <v>298</v>
      </c>
      <c r="AU125" s="226" t="s">
        <v>79</v>
      </c>
      <c r="AY125" s="19" t="s">
        <v>295</v>
      </c>
      <c r="BE125" s="227">
        <f>IF(N125="základní",J125,0)</f>
        <v>0</v>
      </c>
      <c r="BF125" s="227">
        <f>IF(N125="snížená",J125,0)</f>
        <v>0</v>
      </c>
      <c r="BG125" s="227">
        <f>IF(N125="zákl. přenesená",J125,0)</f>
        <v>0</v>
      </c>
      <c r="BH125" s="227">
        <f>IF(N125="sníž. přenesená",J125,0)</f>
        <v>0</v>
      </c>
      <c r="BI125" s="227">
        <f>IF(N125="nulová",J125,0)</f>
        <v>0</v>
      </c>
      <c r="BJ125" s="19" t="s">
        <v>79</v>
      </c>
      <c r="BK125" s="227">
        <f>ROUND(I125*H125,2)</f>
        <v>0</v>
      </c>
      <c r="BL125" s="19" t="s">
        <v>303</v>
      </c>
      <c r="BM125" s="226" t="s">
        <v>1114</v>
      </c>
    </row>
    <row r="126" s="2" customFormat="1" ht="16.5" customHeight="1">
      <c r="A126" s="40"/>
      <c r="B126" s="41"/>
      <c r="C126" s="215" t="s">
        <v>532</v>
      </c>
      <c r="D126" s="215" t="s">
        <v>298</v>
      </c>
      <c r="E126" s="216" t="s">
        <v>4083</v>
      </c>
      <c r="F126" s="217" t="s">
        <v>4084</v>
      </c>
      <c r="G126" s="218" t="s">
        <v>459</v>
      </c>
      <c r="H126" s="219">
        <v>1</v>
      </c>
      <c r="I126" s="220"/>
      <c r="J126" s="221">
        <f>ROUND(I126*H126,2)</f>
        <v>0</v>
      </c>
      <c r="K126" s="217" t="s">
        <v>3954</v>
      </c>
      <c r="L126" s="46"/>
      <c r="M126" s="222" t="s">
        <v>21</v>
      </c>
      <c r="N126" s="223" t="s">
        <v>43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303</v>
      </c>
      <c r="AT126" s="226" t="s">
        <v>298</v>
      </c>
      <c r="AU126" s="226" t="s">
        <v>79</v>
      </c>
      <c r="AY126" s="19" t="s">
        <v>295</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303</v>
      </c>
      <c r="BM126" s="226" t="s">
        <v>1124</v>
      </c>
    </row>
    <row r="127" s="2" customFormat="1" ht="16.5" customHeight="1">
      <c r="A127" s="40"/>
      <c r="B127" s="41"/>
      <c r="C127" s="215" t="s">
        <v>538</v>
      </c>
      <c r="D127" s="215" t="s">
        <v>298</v>
      </c>
      <c r="E127" s="216" t="s">
        <v>4085</v>
      </c>
      <c r="F127" s="217" t="s">
        <v>4086</v>
      </c>
      <c r="G127" s="218" t="s">
        <v>1303</v>
      </c>
      <c r="H127" s="219">
        <v>1</v>
      </c>
      <c r="I127" s="220"/>
      <c r="J127" s="221">
        <f>ROUND(I127*H127,2)</f>
        <v>0</v>
      </c>
      <c r="K127" s="217" t="s">
        <v>3954</v>
      </c>
      <c r="L127" s="46"/>
      <c r="M127" s="222" t="s">
        <v>21</v>
      </c>
      <c r="N127" s="223"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303</v>
      </c>
      <c r="AT127" s="226" t="s">
        <v>298</v>
      </c>
      <c r="AU127" s="226" t="s">
        <v>79</v>
      </c>
      <c r="AY127" s="19" t="s">
        <v>295</v>
      </c>
      <c r="BE127" s="227">
        <f>IF(N127="základní",J127,0)</f>
        <v>0</v>
      </c>
      <c r="BF127" s="227">
        <f>IF(N127="snížená",J127,0)</f>
        <v>0</v>
      </c>
      <c r="BG127" s="227">
        <f>IF(N127="zákl. přenesená",J127,0)</f>
        <v>0</v>
      </c>
      <c r="BH127" s="227">
        <f>IF(N127="sníž. přenesená",J127,0)</f>
        <v>0</v>
      </c>
      <c r="BI127" s="227">
        <f>IF(N127="nulová",J127,0)</f>
        <v>0</v>
      </c>
      <c r="BJ127" s="19" t="s">
        <v>79</v>
      </c>
      <c r="BK127" s="227">
        <f>ROUND(I127*H127,2)</f>
        <v>0</v>
      </c>
      <c r="BL127" s="19" t="s">
        <v>303</v>
      </c>
      <c r="BM127" s="226" t="s">
        <v>863</v>
      </c>
    </row>
    <row r="128" s="2" customFormat="1" ht="16.5" customHeight="1">
      <c r="A128" s="40"/>
      <c r="B128" s="41"/>
      <c r="C128" s="215" t="s">
        <v>545</v>
      </c>
      <c r="D128" s="215" t="s">
        <v>298</v>
      </c>
      <c r="E128" s="216" t="s">
        <v>4087</v>
      </c>
      <c r="F128" s="217" t="s">
        <v>4088</v>
      </c>
      <c r="G128" s="218" t="s">
        <v>459</v>
      </c>
      <c r="H128" s="219">
        <v>1</v>
      </c>
      <c r="I128" s="220"/>
      <c r="J128" s="221">
        <f>ROUND(I128*H128,2)</f>
        <v>0</v>
      </c>
      <c r="K128" s="217" t="s">
        <v>3954</v>
      </c>
      <c r="L128" s="46"/>
      <c r="M128" s="222" t="s">
        <v>21</v>
      </c>
      <c r="N128" s="223" t="s">
        <v>43</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303</v>
      </c>
      <c r="AT128" s="226" t="s">
        <v>298</v>
      </c>
      <c r="AU128" s="226" t="s">
        <v>79</v>
      </c>
      <c r="AY128" s="19" t="s">
        <v>295</v>
      </c>
      <c r="BE128" s="227">
        <f>IF(N128="základní",J128,0)</f>
        <v>0</v>
      </c>
      <c r="BF128" s="227">
        <f>IF(N128="snížená",J128,0)</f>
        <v>0</v>
      </c>
      <c r="BG128" s="227">
        <f>IF(N128="zákl. přenesená",J128,0)</f>
        <v>0</v>
      </c>
      <c r="BH128" s="227">
        <f>IF(N128="sníž. přenesená",J128,0)</f>
        <v>0</v>
      </c>
      <c r="BI128" s="227">
        <f>IF(N128="nulová",J128,0)</f>
        <v>0</v>
      </c>
      <c r="BJ128" s="19" t="s">
        <v>79</v>
      </c>
      <c r="BK128" s="227">
        <f>ROUND(I128*H128,2)</f>
        <v>0</v>
      </c>
      <c r="BL128" s="19" t="s">
        <v>303</v>
      </c>
      <c r="BM128" s="226" t="s">
        <v>1144</v>
      </c>
    </row>
    <row r="129" s="2" customFormat="1" ht="37.8" customHeight="1">
      <c r="A129" s="40"/>
      <c r="B129" s="41"/>
      <c r="C129" s="215" t="s">
        <v>550</v>
      </c>
      <c r="D129" s="215" t="s">
        <v>298</v>
      </c>
      <c r="E129" s="216" t="s">
        <v>4089</v>
      </c>
      <c r="F129" s="217" t="s">
        <v>4090</v>
      </c>
      <c r="G129" s="218" t="s">
        <v>459</v>
      </c>
      <c r="H129" s="219">
        <v>1</v>
      </c>
      <c r="I129" s="220"/>
      <c r="J129" s="221">
        <f>ROUND(I129*H129,2)</f>
        <v>0</v>
      </c>
      <c r="K129" s="217" t="s">
        <v>3954</v>
      </c>
      <c r="L129" s="46"/>
      <c r="M129" s="222" t="s">
        <v>21</v>
      </c>
      <c r="N129" s="223"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303</v>
      </c>
      <c r="AT129" s="226" t="s">
        <v>298</v>
      </c>
      <c r="AU129" s="226" t="s">
        <v>79</v>
      </c>
      <c r="AY129" s="19" t="s">
        <v>295</v>
      </c>
      <c r="BE129" s="227">
        <f>IF(N129="základní",J129,0)</f>
        <v>0</v>
      </c>
      <c r="BF129" s="227">
        <f>IF(N129="snížená",J129,0)</f>
        <v>0</v>
      </c>
      <c r="BG129" s="227">
        <f>IF(N129="zákl. přenesená",J129,0)</f>
        <v>0</v>
      </c>
      <c r="BH129" s="227">
        <f>IF(N129="sníž. přenesená",J129,0)</f>
        <v>0</v>
      </c>
      <c r="BI129" s="227">
        <f>IF(N129="nulová",J129,0)</f>
        <v>0</v>
      </c>
      <c r="BJ129" s="19" t="s">
        <v>79</v>
      </c>
      <c r="BK129" s="227">
        <f>ROUND(I129*H129,2)</f>
        <v>0</v>
      </c>
      <c r="BL129" s="19" t="s">
        <v>303</v>
      </c>
      <c r="BM129" s="226" t="s">
        <v>1154</v>
      </c>
    </row>
    <row r="130" s="2" customFormat="1">
      <c r="A130" s="40"/>
      <c r="B130" s="41"/>
      <c r="C130" s="42"/>
      <c r="D130" s="235" t="s">
        <v>727</v>
      </c>
      <c r="E130" s="42"/>
      <c r="F130" s="281" t="s">
        <v>4091</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727</v>
      </c>
      <c r="AU130" s="19" t="s">
        <v>79</v>
      </c>
    </row>
    <row r="131" s="2" customFormat="1" ht="49.05" customHeight="1">
      <c r="A131" s="40"/>
      <c r="B131" s="41"/>
      <c r="C131" s="215" t="s">
        <v>743</v>
      </c>
      <c r="D131" s="215" t="s">
        <v>298</v>
      </c>
      <c r="E131" s="216" t="s">
        <v>4092</v>
      </c>
      <c r="F131" s="217" t="s">
        <v>4093</v>
      </c>
      <c r="G131" s="218" t="s">
        <v>459</v>
      </c>
      <c r="H131" s="219">
        <v>48</v>
      </c>
      <c r="I131" s="220"/>
      <c r="J131" s="221">
        <f>ROUND(I131*H131,2)</f>
        <v>0</v>
      </c>
      <c r="K131" s="217" t="s">
        <v>3954</v>
      </c>
      <c r="L131" s="46"/>
      <c r="M131" s="222" t="s">
        <v>21</v>
      </c>
      <c r="N131" s="223" t="s">
        <v>43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303</v>
      </c>
      <c r="AT131" s="226" t="s">
        <v>298</v>
      </c>
      <c r="AU131" s="226" t="s">
        <v>79</v>
      </c>
      <c r="AY131" s="19" t="s">
        <v>295</v>
      </c>
      <c r="BE131" s="227">
        <f>IF(N131="základní",J131,0)</f>
        <v>0</v>
      </c>
      <c r="BF131" s="227">
        <f>IF(N131="snížená",J131,0)</f>
        <v>0</v>
      </c>
      <c r="BG131" s="227">
        <f>IF(N131="zákl. přenesená",J131,0)</f>
        <v>0</v>
      </c>
      <c r="BH131" s="227">
        <f>IF(N131="sníž. přenesená",J131,0)</f>
        <v>0</v>
      </c>
      <c r="BI131" s="227">
        <f>IF(N131="nulová",J131,0)</f>
        <v>0</v>
      </c>
      <c r="BJ131" s="19" t="s">
        <v>79</v>
      </c>
      <c r="BK131" s="227">
        <f>ROUND(I131*H131,2)</f>
        <v>0</v>
      </c>
      <c r="BL131" s="19" t="s">
        <v>303</v>
      </c>
      <c r="BM131" s="226" t="s">
        <v>1168</v>
      </c>
    </row>
    <row r="132" s="2" customFormat="1" ht="49.05" customHeight="1">
      <c r="A132" s="40"/>
      <c r="B132" s="41"/>
      <c r="C132" s="215" t="s">
        <v>1028</v>
      </c>
      <c r="D132" s="215" t="s">
        <v>298</v>
      </c>
      <c r="E132" s="216" t="s">
        <v>4094</v>
      </c>
      <c r="F132" s="217" t="s">
        <v>4095</v>
      </c>
      <c r="G132" s="218" t="s">
        <v>459</v>
      </c>
      <c r="H132" s="219">
        <v>24</v>
      </c>
      <c r="I132" s="220"/>
      <c r="J132" s="221">
        <f>ROUND(I132*H132,2)</f>
        <v>0</v>
      </c>
      <c r="K132" s="217" t="s">
        <v>3954</v>
      </c>
      <c r="L132" s="46"/>
      <c r="M132" s="222" t="s">
        <v>21</v>
      </c>
      <c r="N132" s="223" t="s">
        <v>43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303</v>
      </c>
      <c r="AT132" s="226" t="s">
        <v>298</v>
      </c>
      <c r="AU132" s="226" t="s">
        <v>79</v>
      </c>
      <c r="AY132" s="19" t="s">
        <v>295</v>
      </c>
      <c r="BE132" s="227">
        <f>IF(N132="základní",J132,0)</f>
        <v>0</v>
      </c>
      <c r="BF132" s="227">
        <f>IF(N132="snížená",J132,0)</f>
        <v>0</v>
      </c>
      <c r="BG132" s="227">
        <f>IF(N132="zákl. přenesená",J132,0)</f>
        <v>0</v>
      </c>
      <c r="BH132" s="227">
        <f>IF(N132="sníž. přenesená",J132,0)</f>
        <v>0</v>
      </c>
      <c r="BI132" s="227">
        <f>IF(N132="nulová",J132,0)</f>
        <v>0</v>
      </c>
      <c r="BJ132" s="19" t="s">
        <v>79</v>
      </c>
      <c r="BK132" s="227">
        <f>ROUND(I132*H132,2)</f>
        <v>0</v>
      </c>
      <c r="BL132" s="19" t="s">
        <v>303</v>
      </c>
      <c r="BM132" s="226" t="s">
        <v>1178</v>
      </c>
    </row>
    <row r="133" s="2" customFormat="1" ht="24.15" customHeight="1">
      <c r="A133" s="40"/>
      <c r="B133" s="41"/>
      <c r="C133" s="215" t="s">
        <v>1032</v>
      </c>
      <c r="D133" s="215" t="s">
        <v>298</v>
      </c>
      <c r="E133" s="216" t="s">
        <v>4096</v>
      </c>
      <c r="F133" s="217" t="s">
        <v>4097</v>
      </c>
      <c r="G133" s="218" t="s">
        <v>459</v>
      </c>
      <c r="H133" s="219">
        <v>0</v>
      </c>
      <c r="I133" s="220"/>
      <c r="J133" s="221">
        <f>ROUND(I133*H133,2)</f>
        <v>0</v>
      </c>
      <c r="K133" s="217" t="s">
        <v>3954</v>
      </c>
      <c r="L133" s="46"/>
      <c r="M133" s="222" t="s">
        <v>21</v>
      </c>
      <c r="N133" s="223" t="s">
        <v>43</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303</v>
      </c>
      <c r="AT133" s="226" t="s">
        <v>298</v>
      </c>
      <c r="AU133" s="226" t="s">
        <v>79</v>
      </c>
      <c r="AY133" s="19" t="s">
        <v>295</v>
      </c>
      <c r="BE133" s="227">
        <f>IF(N133="základní",J133,0)</f>
        <v>0</v>
      </c>
      <c r="BF133" s="227">
        <f>IF(N133="snížená",J133,0)</f>
        <v>0</v>
      </c>
      <c r="BG133" s="227">
        <f>IF(N133="zákl. přenesená",J133,0)</f>
        <v>0</v>
      </c>
      <c r="BH133" s="227">
        <f>IF(N133="sníž. přenesená",J133,0)</f>
        <v>0</v>
      </c>
      <c r="BI133" s="227">
        <f>IF(N133="nulová",J133,0)</f>
        <v>0</v>
      </c>
      <c r="BJ133" s="19" t="s">
        <v>79</v>
      </c>
      <c r="BK133" s="227">
        <f>ROUND(I133*H133,2)</f>
        <v>0</v>
      </c>
      <c r="BL133" s="19" t="s">
        <v>303</v>
      </c>
      <c r="BM133" s="226" t="s">
        <v>1429</v>
      </c>
    </row>
    <row r="134" s="2" customFormat="1" ht="16.5" customHeight="1">
      <c r="A134" s="40"/>
      <c r="B134" s="41"/>
      <c r="C134" s="215" t="s">
        <v>1037</v>
      </c>
      <c r="D134" s="215" t="s">
        <v>298</v>
      </c>
      <c r="E134" s="216" t="s">
        <v>4098</v>
      </c>
      <c r="F134" s="217" t="s">
        <v>3981</v>
      </c>
      <c r="G134" s="218" t="s">
        <v>3354</v>
      </c>
      <c r="H134" s="297"/>
      <c r="I134" s="220"/>
      <c r="J134" s="221">
        <f>ROUND(I134*H134,2)</f>
        <v>0</v>
      </c>
      <c r="K134" s="217" t="s">
        <v>3954</v>
      </c>
      <c r="L134" s="46"/>
      <c r="M134" s="222" t="s">
        <v>21</v>
      </c>
      <c r="N134" s="223" t="s">
        <v>43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303</v>
      </c>
      <c r="AT134" s="226" t="s">
        <v>298</v>
      </c>
      <c r="AU134" s="226" t="s">
        <v>79</v>
      </c>
      <c r="AY134" s="19" t="s">
        <v>295</v>
      </c>
      <c r="BE134" s="227">
        <f>IF(N134="základní",J134,0)</f>
        <v>0</v>
      </c>
      <c r="BF134" s="227">
        <f>IF(N134="snížená",J134,0)</f>
        <v>0</v>
      </c>
      <c r="BG134" s="227">
        <f>IF(N134="zákl. přenesená",J134,0)</f>
        <v>0</v>
      </c>
      <c r="BH134" s="227">
        <f>IF(N134="sníž. přenesená",J134,0)</f>
        <v>0</v>
      </c>
      <c r="BI134" s="227">
        <f>IF(N134="nulová",J134,0)</f>
        <v>0</v>
      </c>
      <c r="BJ134" s="19" t="s">
        <v>79</v>
      </c>
      <c r="BK134" s="227">
        <f>ROUND(I134*H134,2)</f>
        <v>0</v>
      </c>
      <c r="BL134" s="19" t="s">
        <v>303</v>
      </c>
      <c r="BM134" s="226" t="s">
        <v>1440</v>
      </c>
    </row>
    <row r="135" s="2" customFormat="1">
      <c r="A135" s="40"/>
      <c r="B135" s="41"/>
      <c r="C135" s="42"/>
      <c r="D135" s="235" t="s">
        <v>727</v>
      </c>
      <c r="E135" s="42"/>
      <c r="F135" s="281" t="s">
        <v>4099</v>
      </c>
      <c r="G135" s="42"/>
      <c r="H135" s="42"/>
      <c r="I135" s="230"/>
      <c r="J135" s="42"/>
      <c r="K135" s="42"/>
      <c r="L135" s="46"/>
      <c r="M135" s="282"/>
      <c r="N135" s="283"/>
      <c r="O135" s="284"/>
      <c r="P135" s="284"/>
      <c r="Q135" s="284"/>
      <c r="R135" s="284"/>
      <c r="S135" s="284"/>
      <c r="T135" s="285"/>
      <c r="U135" s="40"/>
      <c r="V135" s="40"/>
      <c r="W135" s="40"/>
      <c r="X135" s="40"/>
      <c r="Y135" s="40"/>
      <c r="Z135" s="40"/>
      <c r="AA135" s="40"/>
      <c r="AB135" s="40"/>
      <c r="AC135" s="40"/>
      <c r="AD135" s="40"/>
      <c r="AE135" s="40"/>
      <c r="AT135" s="19" t="s">
        <v>727</v>
      </c>
      <c r="AU135" s="19" t="s">
        <v>79</v>
      </c>
    </row>
    <row r="136" s="2" customFormat="1" ht="6.96" customHeight="1">
      <c r="A136" s="40"/>
      <c r="B136" s="61"/>
      <c r="C136" s="62"/>
      <c r="D136" s="62"/>
      <c r="E136" s="62"/>
      <c r="F136" s="62"/>
      <c r="G136" s="62"/>
      <c r="H136" s="62"/>
      <c r="I136" s="62"/>
      <c r="J136" s="62"/>
      <c r="K136" s="62"/>
      <c r="L136" s="46"/>
      <c r="M136" s="40"/>
      <c r="O136" s="40"/>
      <c r="P136" s="40"/>
      <c r="Q136" s="40"/>
      <c r="R136" s="40"/>
      <c r="S136" s="40"/>
      <c r="T136" s="40"/>
      <c r="U136" s="40"/>
      <c r="V136" s="40"/>
      <c r="W136" s="40"/>
      <c r="X136" s="40"/>
      <c r="Y136" s="40"/>
      <c r="Z136" s="40"/>
      <c r="AA136" s="40"/>
      <c r="AB136" s="40"/>
      <c r="AC136" s="40"/>
      <c r="AD136" s="40"/>
      <c r="AE136" s="40"/>
    </row>
  </sheetData>
  <sheetProtection sheet="1" autoFilter="0" formatColumns="0" formatRows="0" objects="1" scenarios="1" spinCount="100000" saltValue="uj14LzYFsP7K3YICKhlkeHhfFst1gTD4c+opuoj+3dzoYPTDp1l0+TA+P+bS9oN0ao0lCWzomJFm3W/CDvX8Cw==" hashValue="p1dHhh8H6iGHeW5MOo+6pNBkbLjF5ylRKVfhybTVnh0FJvpYZJj5vNRa7jnXLcBNjI5lHj+RuvA4tU5x8y0rFA==" algorithmName="SHA-512" password="CC4B"/>
  <autoFilter ref="C93:K135"/>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230</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3945</v>
      </c>
      <c r="F9" s="1"/>
      <c r="G9" s="1"/>
      <c r="H9" s="1"/>
      <c r="L9" s="22"/>
    </row>
    <row r="10" s="1" customFormat="1" ht="12" customHeight="1">
      <c r="B10" s="22"/>
      <c r="D10" s="145" t="s">
        <v>267</v>
      </c>
      <c r="L10" s="22"/>
    </row>
    <row r="11" s="2" customFormat="1" ht="16.5" customHeight="1">
      <c r="A11" s="40"/>
      <c r="B11" s="46"/>
      <c r="C11" s="40"/>
      <c r="D11" s="40"/>
      <c r="E11" s="158" t="s">
        <v>4023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4100</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ROUND((SUM(BE93:BE131)),  2)</f>
        <v>0</v>
      </c>
      <c r="G37" s="40"/>
      <c r="H37" s="40"/>
      <c r="I37" s="160">
        <v>0.20999999999999999</v>
      </c>
      <c r="J37" s="159">
        <f>ROUND(((SUM(BE93:BE131))*I37),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ROUND((SUM(BF93:BF131)),  2)</f>
        <v>0</v>
      </c>
      <c r="G38" s="40"/>
      <c r="H38" s="40"/>
      <c r="I38" s="160">
        <v>0.14999999999999999</v>
      </c>
      <c r="J38" s="159">
        <f>ROUND(((SUM(BF93:BF131))*I38),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ROUND((SUM(BG93:BG131)),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ROUND((SUM(BH93:BH131)),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ROUND((SUM(BI93:BI131)),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3945</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4023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SO-06.2.2 - Rozhlas kabeláž</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4101</v>
      </c>
      <c r="E68" s="180"/>
      <c r="F68" s="180"/>
      <c r="G68" s="180"/>
      <c r="H68" s="180"/>
      <c r="I68" s="180"/>
      <c r="J68" s="181">
        <f>J94</f>
        <v>0</v>
      </c>
      <c r="K68" s="178"/>
      <c r="L68" s="182"/>
      <c r="S68" s="9"/>
      <c r="T68" s="9"/>
      <c r="U68" s="9"/>
      <c r="V68" s="9"/>
      <c r="W68" s="9"/>
      <c r="X68" s="9"/>
      <c r="Y68" s="9"/>
      <c r="Z68" s="9"/>
      <c r="AA68" s="9"/>
      <c r="AB68" s="9"/>
      <c r="AC68" s="9"/>
      <c r="AD68" s="9"/>
      <c r="AE68" s="9"/>
    </row>
    <row r="69" s="9" customFormat="1" ht="24.96" customHeight="1">
      <c r="A69" s="9"/>
      <c r="B69" s="177"/>
      <c r="C69" s="178"/>
      <c r="D69" s="179" t="s">
        <v>4102</v>
      </c>
      <c r="E69" s="180"/>
      <c r="F69" s="180"/>
      <c r="G69" s="180"/>
      <c r="H69" s="180"/>
      <c r="I69" s="180"/>
      <c r="J69" s="181">
        <f>J120</f>
        <v>0</v>
      </c>
      <c r="K69" s="178"/>
      <c r="L69" s="182"/>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280</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Rekonstrukce a modernizace VŠ kolejí Kounicova 50</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265</v>
      </c>
      <c r="D80" s="24"/>
      <c r="E80" s="24"/>
      <c r="F80" s="24"/>
      <c r="G80" s="24"/>
      <c r="H80" s="24"/>
      <c r="I80" s="24"/>
      <c r="J80" s="24"/>
      <c r="K80" s="24"/>
      <c r="L80" s="22"/>
    </row>
    <row r="81" s="1" customFormat="1" ht="16.5" customHeight="1">
      <c r="B81" s="23"/>
      <c r="C81" s="24"/>
      <c r="D81" s="24"/>
      <c r="E81" s="172" t="s">
        <v>3945</v>
      </c>
      <c r="F81" s="24"/>
      <c r="G81" s="24"/>
      <c r="H81" s="24"/>
      <c r="I81" s="24"/>
      <c r="J81" s="24"/>
      <c r="K81" s="24"/>
      <c r="L81" s="22"/>
    </row>
    <row r="82" s="1" customFormat="1" ht="12" customHeight="1">
      <c r="B82" s="23"/>
      <c r="C82" s="34" t="s">
        <v>267</v>
      </c>
      <c r="D82" s="24"/>
      <c r="E82" s="24"/>
      <c r="F82" s="24"/>
      <c r="G82" s="24"/>
      <c r="H82" s="24"/>
      <c r="I82" s="24"/>
      <c r="J82" s="24"/>
      <c r="K82" s="24"/>
      <c r="L82" s="22"/>
    </row>
    <row r="83" s="2" customFormat="1" ht="16.5" customHeight="1">
      <c r="A83" s="40"/>
      <c r="B83" s="41"/>
      <c r="C83" s="42"/>
      <c r="D83" s="42"/>
      <c r="E83" s="269" t="s">
        <v>4023</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401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SO-06.2.2 - Rozhlas kabeláž</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F16</f>
        <v>Kounicova 50, Brno</v>
      </c>
      <c r="G87" s="42"/>
      <c r="H87" s="42"/>
      <c r="I87" s="34" t="s">
        <v>24</v>
      </c>
      <c r="J87" s="74" t="str">
        <f>IF(J16="","",J16)</f>
        <v>20. 3. 2023</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26</v>
      </c>
      <c r="D89" s="42"/>
      <c r="E89" s="42"/>
      <c r="F89" s="29" t="str">
        <f>E19</f>
        <v>Intar a.s.</v>
      </c>
      <c r="G89" s="42"/>
      <c r="H89" s="42"/>
      <c r="I89" s="34" t="s">
        <v>32</v>
      </c>
      <c r="J89" s="38" t="str">
        <f>E25</f>
        <v>Intar a.s.</v>
      </c>
      <c r="K89" s="42"/>
      <c r="L89" s="147"/>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IF(E22="","",E22)</f>
        <v>Vyplň údaj</v>
      </c>
      <c r="G90" s="42"/>
      <c r="H90" s="42"/>
      <c r="I90" s="34" t="s">
        <v>34</v>
      </c>
      <c r="J90" s="38" t="str">
        <f>E28</f>
        <v>Toman Martin</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281</v>
      </c>
      <c r="D92" s="191" t="s">
        <v>57</v>
      </c>
      <c r="E92" s="191" t="s">
        <v>53</v>
      </c>
      <c r="F92" s="191" t="s">
        <v>54</v>
      </c>
      <c r="G92" s="191" t="s">
        <v>282</v>
      </c>
      <c r="H92" s="191" t="s">
        <v>283</v>
      </c>
      <c r="I92" s="191" t="s">
        <v>284</v>
      </c>
      <c r="J92" s="191" t="s">
        <v>271</v>
      </c>
      <c r="K92" s="192" t="s">
        <v>285</v>
      </c>
      <c r="L92" s="193"/>
      <c r="M92" s="94" t="s">
        <v>21</v>
      </c>
      <c r="N92" s="95" t="s">
        <v>42</v>
      </c>
      <c r="O92" s="95" t="s">
        <v>286</v>
      </c>
      <c r="P92" s="95" t="s">
        <v>287</v>
      </c>
      <c r="Q92" s="95" t="s">
        <v>288</v>
      </c>
      <c r="R92" s="95" t="s">
        <v>289</v>
      </c>
      <c r="S92" s="95" t="s">
        <v>290</v>
      </c>
      <c r="T92" s="96" t="s">
        <v>291</v>
      </c>
      <c r="U92" s="188"/>
      <c r="V92" s="188"/>
      <c r="W92" s="188"/>
      <c r="X92" s="188"/>
      <c r="Y92" s="188"/>
      <c r="Z92" s="188"/>
      <c r="AA92" s="188"/>
      <c r="AB92" s="188"/>
      <c r="AC92" s="188"/>
      <c r="AD92" s="188"/>
      <c r="AE92" s="188"/>
    </row>
    <row r="93" s="2" customFormat="1" ht="22.8" customHeight="1">
      <c r="A93" s="40"/>
      <c r="B93" s="41"/>
      <c r="C93" s="101" t="s">
        <v>292</v>
      </c>
      <c r="D93" s="42"/>
      <c r="E93" s="42"/>
      <c r="F93" s="42"/>
      <c r="G93" s="42"/>
      <c r="H93" s="42"/>
      <c r="I93" s="42"/>
      <c r="J93" s="194">
        <f>BK93</f>
        <v>0</v>
      </c>
      <c r="K93" s="42"/>
      <c r="L93" s="46"/>
      <c r="M93" s="97"/>
      <c r="N93" s="195"/>
      <c r="O93" s="98"/>
      <c r="P93" s="196">
        <f>P94+P120</f>
        <v>0</v>
      </c>
      <c r="Q93" s="98"/>
      <c r="R93" s="196">
        <f>R94+R120</f>
        <v>0</v>
      </c>
      <c r="S93" s="98"/>
      <c r="T93" s="197">
        <f>T94+T120</f>
        <v>0</v>
      </c>
      <c r="U93" s="40"/>
      <c r="V93" s="40"/>
      <c r="W93" s="40"/>
      <c r="X93" s="40"/>
      <c r="Y93" s="40"/>
      <c r="Z93" s="40"/>
      <c r="AA93" s="40"/>
      <c r="AB93" s="40"/>
      <c r="AC93" s="40"/>
      <c r="AD93" s="40"/>
      <c r="AE93" s="40"/>
      <c r="AT93" s="19" t="s">
        <v>71</v>
      </c>
      <c r="AU93" s="19" t="s">
        <v>272</v>
      </c>
      <c r="BK93" s="198">
        <f>BK94+BK120</f>
        <v>0</v>
      </c>
    </row>
    <row r="94" s="12" customFormat="1" ht="25.92" customHeight="1">
      <c r="A94" s="12"/>
      <c r="B94" s="199"/>
      <c r="C94" s="200"/>
      <c r="D94" s="201" t="s">
        <v>71</v>
      </c>
      <c r="E94" s="202" t="s">
        <v>3519</v>
      </c>
      <c r="F94" s="202" t="s">
        <v>4103</v>
      </c>
      <c r="G94" s="200"/>
      <c r="H94" s="200"/>
      <c r="I94" s="203"/>
      <c r="J94" s="204">
        <f>BK94</f>
        <v>0</v>
      </c>
      <c r="K94" s="200"/>
      <c r="L94" s="205"/>
      <c r="M94" s="206"/>
      <c r="N94" s="207"/>
      <c r="O94" s="207"/>
      <c r="P94" s="208">
        <f>SUM(P95:P119)</f>
        <v>0</v>
      </c>
      <c r="Q94" s="207"/>
      <c r="R94" s="208">
        <f>SUM(R95:R119)</f>
        <v>0</v>
      </c>
      <c r="S94" s="207"/>
      <c r="T94" s="209">
        <f>SUM(T95:T119)</f>
        <v>0</v>
      </c>
      <c r="U94" s="12"/>
      <c r="V94" s="12"/>
      <c r="W94" s="12"/>
      <c r="X94" s="12"/>
      <c r="Y94" s="12"/>
      <c r="Z94" s="12"/>
      <c r="AA94" s="12"/>
      <c r="AB94" s="12"/>
      <c r="AC94" s="12"/>
      <c r="AD94" s="12"/>
      <c r="AE94" s="12"/>
      <c r="AR94" s="210" t="s">
        <v>79</v>
      </c>
      <c r="AT94" s="211" t="s">
        <v>71</v>
      </c>
      <c r="AU94" s="211" t="s">
        <v>72</v>
      </c>
      <c r="AY94" s="210" t="s">
        <v>295</v>
      </c>
      <c r="BK94" s="212">
        <f>SUM(BK95:BK119)</f>
        <v>0</v>
      </c>
    </row>
    <row r="95" s="2" customFormat="1" ht="24.15" customHeight="1">
      <c r="A95" s="40"/>
      <c r="B95" s="41"/>
      <c r="C95" s="215" t="s">
        <v>79</v>
      </c>
      <c r="D95" s="215" t="s">
        <v>298</v>
      </c>
      <c r="E95" s="216" t="s">
        <v>3987</v>
      </c>
      <c r="F95" s="217" t="s">
        <v>3988</v>
      </c>
      <c r="G95" s="218" t="s">
        <v>328</v>
      </c>
      <c r="H95" s="219">
        <v>1400</v>
      </c>
      <c r="I95" s="220"/>
      <c r="J95" s="221">
        <f>ROUND(I95*H95,2)</f>
        <v>0</v>
      </c>
      <c r="K95" s="217" t="s">
        <v>3954</v>
      </c>
      <c r="L95" s="46"/>
      <c r="M95" s="222" t="s">
        <v>21</v>
      </c>
      <c r="N95" s="223"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303</v>
      </c>
      <c r="AT95" s="226" t="s">
        <v>298</v>
      </c>
      <c r="AU95" s="226" t="s">
        <v>79</v>
      </c>
      <c r="AY95" s="19" t="s">
        <v>295</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303</v>
      </c>
      <c r="BM95" s="226" t="s">
        <v>81</v>
      </c>
    </row>
    <row r="96" s="14" customFormat="1">
      <c r="A96" s="14"/>
      <c r="B96" s="244"/>
      <c r="C96" s="245"/>
      <c r="D96" s="235" t="s">
        <v>307</v>
      </c>
      <c r="E96" s="246" t="s">
        <v>21</v>
      </c>
      <c r="F96" s="247" t="s">
        <v>4104</v>
      </c>
      <c r="G96" s="245"/>
      <c r="H96" s="248">
        <v>1400</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307</v>
      </c>
      <c r="AU96" s="254" t="s">
        <v>79</v>
      </c>
      <c r="AV96" s="14" t="s">
        <v>81</v>
      </c>
      <c r="AW96" s="14" t="s">
        <v>33</v>
      </c>
      <c r="AX96" s="14" t="s">
        <v>72</v>
      </c>
      <c r="AY96" s="254" t="s">
        <v>295</v>
      </c>
    </row>
    <row r="97" s="15" customFormat="1">
      <c r="A97" s="15"/>
      <c r="B97" s="255"/>
      <c r="C97" s="256"/>
      <c r="D97" s="235" t="s">
        <v>307</v>
      </c>
      <c r="E97" s="257" t="s">
        <v>21</v>
      </c>
      <c r="F97" s="258" t="s">
        <v>312</v>
      </c>
      <c r="G97" s="256"/>
      <c r="H97" s="259">
        <v>1400</v>
      </c>
      <c r="I97" s="260"/>
      <c r="J97" s="256"/>
      <c r="K97" s="256"/>
      <c r="L97" s="261"/>
      <c r="M97" s="262"/>
      <c r="N97" s="263"/>
      <c r="O97" s="263"/>
      <c r="P97" s="263"/>
      <c r="Q97" s="263"/>
      <c r="R97" s="263"/>
      <c r="S97" s="263"/>
      <c r="T97" s="264"/>
      <c r="U97" s="15"/>
      <c r="V97" s="15"/>
      <c r="W97" s="15"/>
      <c r="X97" s="15"/>
      <c r="Y97" s="15"/>
      <c r="Z97" s="15"/>
      <c r="AA97" s="15"/>
      <c r="AB97" s="15"/>
      <c r="AC97" s="15"/>
      <c r="AD97" s="15"/>
      <c r="AE97" s="15"/>
      <c r="AT97" s="265" t="s">
        <v>307</v>
      </c>
      <c r="AU97" s="265" t="s">
        <v>79</v>
      </c>
      <c r="AV97" s="15" t="s">
        <v>303</v>
      </c>
      <c r="AW97" s="15" t="s">
        <v>33</v>
      </c>
      <c r="AX97" s="15" t="s">
        <v>79</v>
      </c>
      <c r="AY97" s="265" t="s">
        <v>295</v>
      </c>
    </row>
    <row r="98" s="2" customFormat="1" ht="24.15" customHeight="1">
      <c r="A98" s="40"/>
      <c r="B98" s="41"/>
      <c r="C98" s="215" t="s">
        <v>81</v>
      </c>
      <c r="D98" s="215" t="s">
        <v>298</v>
      </c>
      <c r="E98" s="216" t="s">
        <v>3990</v>
      </c>
      <c r="F98" s="217" t="s">
        <v>3991</v>
      </c>
      <c r="G98" s="218" t="s">
        <v>328</v>
      </c>
      <c r="H98" s="219">
        <v>150</v>
      </c>
      <c r="I98" s="220"/>
      <c r="J98" s="221">
        <f>ROUND(I98*H98,2)</f>
        <v>0</v>
      </c>
      <c r="K98" s="217" t="s">
        <v>3954</v>
      </c>
      <c r="L98" s="46"/>
      <c r="M98" s="222" t="s">
        <v>21</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303</v>
      </c>
      <c r="AT98" s="226" t="s">
        <v>298</v>
      </c>
      <c r="AU98" s="226" t="s">
        <v>79</v>
      </c>
      <c r="AY98" s="19" t="s">
        <v>295</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303</v>
      </c>
      <c r="BM98" s="226" t="s">
        <v>303</v>
      </c>
    </row>
    <row r="99" s="14" customFormat="1">
      <c r="A99" s="14"/>
      <c r="B99" s="244"/>
      <c r="C99" s="245"/>
      <c r="D99" s="235" t="s">
        <v>307</v>
      </c>
      <c r="E99" s="246" t="s">
        <v>21</v>
      </c>
      <c r="F99" s="247" t="s">
        <v>4105</v>
      </c>
      <c r="G99" s="245"/>
      <c r="H99" s="248">
        <v>150</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307</v>
      </c>
      <c r="AU99" s="254" t="s">
        <v>79</v>
      </c>
      <c r="AV99" s="14" t="s">
        <v>81</v>
      </c>
      <c r="AW99" s="14" t="s">
        <v>33</v>
      </c>
      <c r="AX99" s="14" t="s">
        <v>72</v>
      </c>
      <c r="AY99" s="254" t="s">
        <v>295</v>
      </c>
    </row>
    <row r="100" s="15" customFormat="1">
      <c r="A100" s="15"/>
      <c r="B100" s="255"/>
      <c r="C100" s="256"/>
      <c r="D100" s="235" t="s">
        <v>307</v>
      </c>
      <c r="E100" s="257" t="s">
        <v>21</v>
      </c>
      <c r="F100" s="258" t="s">
        <v>312</v>
      </c>
      <c r="G100" s="256"/>
      <c r="H100" s="259">
        <v>150</v>
      </c>
      <c r="I100" s="260"/>
      <c r="J100" s="256"/>
      <c r="K100" s="256"/>
      <c r="L100" s="261"/>
      <c r="M100" s="262"/>
      <c r="N100" s="263"/>
      <c r="O100" s="263"/>
      <c r="P100" s="263"/>
      <c r="Q100" s="263"/>
      <c r="R100" s="263"/>
      <c r="S100" s="263"/>
      <c r="T100" s="264"/>
      <c r="U100" s="15"/>
      <c r="V100" s="15"/>
      <c r="W100" s="15"/>
      <c r="X100" s="15"/>
      <c r="Y100" s="15"/>
      <c r="Z100" s="15"/>
      <c r="AA100" s="15"/>
      <c r="AB100" s="15"/>
      <c r="AC100" s="15"/>
      <c r="AD100" s="15"/>
      <c r="AE100" s="15"/>
      <c r="AT100" s="265" t="s">
        <v>307</v>
      </c>
      <c r="AU100" s="265" t="s">
        <v>79</v>
      </c>
      <c r="AV100" s="15" t="s">
        <v>303</v>
      </c>
      <c r="AW100" s="15" t="s">
        <v>33</v>
      </c>
      <c r="AX100" s="15" t="s">
        <v>79</v>
      </c>
      <c r="AY100" s="265" t="s">
        <v>295</v>
      </c>
    </row>
    <row r="101" s="2" customFormat="1" ht="16.5" customHeight="1">
      <c r="A101" s="40"/>
      <c r="B101" s="41"/>
      <c r="C101" s="215" t="s">
        <v>92</v>
      </c>
      <c r="D101" s="215" t="s">
        <v>298</v>
      </c>
      <c r="E101" s="216" t="s">
        <v>3993</v>
      </c>
      <c r="F101" s="217" t="s">
        <v>3994</v>
      </c>
      <c r="G101" s="218" t="s">
        <v>459</v>
      </c>
      <c r="H101" s="219">
        <v>4200</v>
      </c>
      <c r="I101" s="220"/>
      <c r="J101" s="221">
        <f>ROUND(I101*H101,2)</f>
        <v>0</v>
      </c>
      <c r="K101" s="217" t="s">
        <v>3954</v>
      </c>
      <c r="L101" s="46"/>
      <c r="M101" s="222" t="s">
        <v>21</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303</v>
      </c>
      <c r="AT101" s="226" t="s">
        <v>298</v>
      </c>
      <c r="AU101" s="226" t="s">
        <v>79</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303</v>
      </c>
      <c r="BM101" s="226" t="s">
        <v>338</v>
      </c>
    </row>
    <row r="102" s="2" customFormat="1" ht="24.15" customHeight="1">
      <c r="A102" s="40"/>
      <c r="B102" s="41"/>
      <c r="C102" s="215" t="s">
        <v>303</v>
      </c>
      <c r="D102" s="215" t="s">
        <v>298</v>
      </c>
      <c r="E102" s="216" t="s">
        <v>3995</v>
      </c>
      <c r="F102" s="217" t="s">
        <v>3996</v>
      </c>
      <c r="G102" s="218" t="s">
        <v>459</v>
      </c>
      <c r="H102" s="219">
        <v>26</v>
      </c>
      <c r="I102" s="220"/>
      <c r="J102" s="221">
        <f>ROUND(I102*H102,2)</f>
        <v>0</v>
      </c>
      <c r="K102" s="217" t="s">
        <v>3954</v>
      </c>
      <c r="L102" s="46"/>
      <c r="M102" s="222" t="s">
        <v>21</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303</v>
      </c>
      <c r="AT102" s="226" t="s">
        <v>298</v>
      </c>
      <c r="AU102" s="226" t="s">
        <v>79</v>
      </c>
      <c r="AY102" s="19" t="s">
        <v>295</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303</v>
      </c>
      <c r="BM102" s="226" t="s">
        <v>351</v>
      </c>
    </row>
    <row r="103" s="13" customFormat="1">
      <c r="A103" s="13"/>
      <c r="B103" s="233"/>
      <c r="C103" s="234"/>
      <c r="D103" s="235" t="s">
        <v>307</v>
      </c>
      <c r="E103" s="236" t="s">
        <v>21</v>
      </c>
      <c r="F103" s="237" t="s">
        <v>4106</v>
      </c>
      <c r="G103" s="234"/>
      <c r="H103" s="236" t="s">
        <v>21</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307</v>
      </c>
      <c r="AU103" s="243" t="s">
        <v>79</v>
      </c>
      <c r="AV103" s="13" t="s">
        <v>79</v>
      </c>
      <c r="AW103" s="13" t="s">
        <v>33</v>
      </c>
      <c r="AX103" s="13" t="s">
        <v>72</v>
      </c>
      <c r="AY103" s="243" t="s">
        <v>295</v>
      </c>
    </row>
    <row r="104" s="14" customFormat="1">
      <c r="A104" s="14"/>
      <c r="B104" s="244"/>
      <c r="C104" s="245"/>
      <c r="D104" s="235" t="s">
        <v>307</v>
      </c>
      <c r="E104" s="246" t="s">
        <v>21</v>
      </c>
      <c r="F104" s="247" t="s">
        <v>4107</v>
      </c>
      <c r="G104" s="245"/>
      <c r="H104" s="248">
        <v>26</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307</v>
      </c>
      <c r="AU104" s="254" t="s">
        <v>79</v>
      </c>
      <c r="AV104" s="14" t="s">
        <v>81</v>
      </c>
      <c r="AW104" s="14" t="s">
        <v>33</v>
      </c>
      <c r="AX104" s="14" t="s">
        <v>72</v>
      </c>
      <c r="AY104" s="254" t="s">
        <v>295</v>
      </c>
    </row>
    <row r="105" s="15" customFormat="1">
      <c r="A105" s="15"/>
      <c r="B105" s="255"/>
      <c r="C105" s="256"/>
      <c r="D105" s="235" t="s">
        <v>307</v>
      </c>
      <c r="E105" s="257" t="s">
        <v>21</v>
      </c>
      <c r="F105" s="258" t="s">
        <v>312</v>
      </c>
      <c r="G105" s="256"/>
      <c r="H105" s="259">
        <v>26</v>
      </c>
      <c r="I105" s="260"/>
      <c r="J105" s="256"/>
      <c r="K105" s="256"/>
      <c r="L105" s="261"/>
      <c r="M105" s="262"/>
      <c r="N105" s="263"/>
      <c r="O105" s="263"/>
      <c r="P105" s="263"/>
      <c r="Q105" s="263"/>
      <c r="R105" s="263"/>
      <c r="S105" s="263"/>
      <c r="T105" s="264"/>
      <c r="U105" s="15"/>
      <c r="V105" s="15"/>
      <c r="W105" s="15"/>
      <c r="X105" s="15"/>
      <c r="Y105" s="15"/>
      <c r="Z105" s="15"/>
      <c r="AA105" s="15"/>
      <c r="AB105" s="15"/>
      <c r="AC105" s="15"/>
      <c r="AD105" s="15"/>
      <c r="AE105" s="15"/>
      <c r="AT105" s="265" t="s">
        <v>307</v>
      </c>
      <c r="AU105" s="265" t="s">
        <v>79</v>
      </c>
      <c r="AV105" s="15" t="s">
        <v>303</v>
      </c>
      <c r="AW105" s="15" t="s">
        <v>33</v>
      </c>
      <c r="AX105" s="15" t="s">
        <v>79</v>
      </c>
      <c r="AY105" s="265" t="s">
        <v>295</v>
      </c>
    </row>
    <row r="106" s="2" customFormat="1" ht="21.75" customHeight="1">
      <c r="A106" s="40"/>
      <c r="B106" s="41"/>
      <c r="C106" s="215" t="s">
        <v>332</v>
      </c>
      <c r="D106" s="215" t="s">
        <v>298</v>
      </c>
      <c r="E106" s="216" t="s">
        <v>3998</v>
      </c>
      <c r="F106" s="217" t="s">
        <v>3999</v>
      </c>
      <c r="G106" s="218" t="s">
        <v>328</v>
      </c>
      <c r="H106" s="219">
        <v>1680</v>
      </c>
      <c r="I106" s="220"/>
      <c r="J106" s="221">
        <f>ROUND(I106*H106,2)</f>
        <v>0</v>
      </c>
      <c r="K106" s="217" t="s">
        <v>3954</v>
      </c>
      <c r="L106" s="46"/>
      <c r="M106" s="222" t="s">
        <v>21</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303</v>
      </c>
      <c r="AT106" s="226" t="s">
        <v>298</v>
      </c>
      <c r="AU106" s="226" t="s">
        <v>79</v>
      </c>
      <c r="AY106" s="19" t="s">
        <v>295</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303</v>
      </c>
      <c r="BM106" s="226" t="s">
        <v>361</v>
      </c>
    </row>
    <row r="107" s="13" customFormat="1">
      <c r="A107" s="13"/>
      <c r="B107" s="233"/>
      <c r="C107" s="234"/>
      <c r="D107" s="235" t="s">
        <v>307</v>
      </c>
      <c r="E107" s="236" t="s">
        <v>21</v>
      </c>
      <c r="F107" s="237" t="s">
        <v>4000</v>
      </c>
      <c r="G107" s="234"/>
      <c r="H107" s="236" t="s">
        <v>21</v>
      </c>
      <c r="I107" s="238"/>
      <c r="J107" s="234"/>
      <c r="K107" s="234"/>
      <c r="L107" s="239"/>
      <c r="M107" s="240"/>
      <c r="N107" s="241"/>
      <c r="O107" s="241"/>
      <c r="P107" s="241"/>
      <c r="Q107" s="241"/>
      <c r="R107" s="241"/>
      <c r="S107" s="241"/>
      <c r="T107" s="242"/>
      <c r="U107" s="13"/>
      <c r="V107" s="13"/>
      <c r="W107" s="13"/>
      <c r="X107" s="13"/>
      <c r="Y107" s="13"/>
      <c r="Z107" s="13"/>
      <c r="AA107" s="13"/>
      <c r="AB107" s="13"/>
      <c r="AC107" s="13"/>
      <c r="AD107" s="13"/>
      <c r="AE107" s="13"/>
      <c r="AT107" s="243" t="s">
        <v>307</v>
      </c>
      <c r="AU107" s="243" t="s">
        <v>79</v>
      </c>
      <c r="AV107" s="13" t="s">
        <v>79</v>
      </c>
      <c r="AW107" s="13" t="s">
        <v>33</v>
      </c>
      <c r="AX107" s="13" t="s">
        <v>72</v>
      </c>
      <c r="AY107" s="243" t="s">
        <v>295</v>
      </c>
    </row>
    <row r="108" s="13" customFormat="1">
      <c r="A108" s="13"/>
      <c r="B108" s="233"/>
      <c r="C108" s="234"/>
      <c r="D108" s="235" t="s">
        <v>307</v>
      </c>
      <c r="E108" s="236" t="s">
        <v>21</v>
      </c>
      <c r="F108" s="237" t="s">
        <v>4108</v>
      </c>
      <c r="G108" s="234"/>
      <c r="H108" s="236" t="s">
        <v>21</v>
      </c>
      <c r="I108" s="238"/>
      <c r="J108" s="234"/>
      <c r="K108" s="234"/>
      <c r="L108" s="239"/>
      <c r="M108" s="240"/>
      <c r="N108" s="241"/>
      <c r="O108" s="241"/>
      <c r="P108" s="241"/>
      <c r="Q108" s="241"/>
      <c r="R108" s="241"/>
      <c r="S108" s="241"/>
      <c r="T108" s="242"/>
      <c r="U108" s="13"/>
      <c r="V108" s="13"/>
      <c r="W108" s="13"/>
      <c r="X108" s="13"/>
      <c r="Y108" s="13"/>
      <c r="Z108" s="13"/>
      <c r="AA108" s="13"/>
      <c r="AB108" s="13"/>
      <c r="AC108" s="13"/>
      <c r="AD108" s="13"/>
      <c r="AE108" s="13"/>
      <c r="AT108" s="243" t="s">
        <v>307</v>
      </c>
      <c r="AU108" s="243" t="s">
        <v>79</v>
      </c>
      <c r="AV108" s="13" t="s">
        <v>79</v>
      </c>
      <c r="AW108" s="13" t="s">
        <v>33</v>
      </c>
      <c r="AX108" s="13" t="s">
        <v>72</v>
      </c>
      <c r="AY108" s="243" t="s">
        <v>295</v>
      </c>
    </row>
    <row r="109" s="14" customFormat="1">
      <c r="A109" s="14"/>
      <c r="B109" s="244"/>
      <c r="C109" s="245"/>
      <c r="D109" s="235" t="s">
        <v>307</v>
      </c>
      <c r="E109" s="246" t="s">
        <v>21</v>
      </c>
      <c r="F109" s="247" t="s">
        <v>4109</v>
      </c>
      <c r="G109" s="245"/>
      <c r="H109" s="248">
        <v>870</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307</v>
      </c>
      <c r="AU109" s="254" t="s">
        <v>79</v>
      </c>
      <c r="AV109" s="14" t="s">
        <v>81</v>
      </c>
      <c r="AW109" s="14" t="s">
        <v>33</v>
      </c>
      <c r="AX109" s="14" t="s">
        <v>72</v>
      </c>
      <c r="AY109" s="254" t="s">
        <v>295</v>
      </c>
    </row>
    <row r="110" s="13" customFormat="1">
      <c r="A110" s="13"/>
      <c r="B110" s="233"/>
      <c r="C110" s="234"/>
      <c r="D110" s="235" t="s">
        <v>307</v>
      </c>
      <c r="E110" s="236" t="s">
        <v>21</v>
      </c>
      <c r="F110" s="237" t="s">
        <v>4110</v>
      </c>
      <c r="G110" s="234"/>
      <c r="H110" s="236" t="s">
        <v>21</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307</v>
      </c>
      <c r="AU110" s="243" t="s">
        <v>79</v>
      </c>
      <c r="AV110" s="13" t="s">
        <v>79</v>
      </c>
      <c r="AW110" s="13" t="s">
        <v>33</v>
      </c>
      <c r="AX110" s="13" t="s">
        <v>72</v>
      </c>
      <c r="AY110" s="243" t="s">
        <v>295</v>
      </c>
    </row>
    <row r="111" s="14" customFormat="1">
      <c r="A111" s="14"/>
      <c r="B111" s="244"/>
      <c r="C111" s="245"/>
      <c r="D111" s="235" t="s">
        <v>307</v>
      </c>
      <c r="E111" s="246" t="s">
        <v>21</v>
      </c>
      <c r="F111" s="247" t="s">
        <v>4111</v>
      </c>
      <c r="G111" s="245"/>
      <c r="H111" s="248">
        <v>650</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307</v>
      </c>
      <c r="AU111" s="254" t="s">
        <v>79</v>
      </c>
      <c r="AV111" s="14" t="s">
        <v>81</v>
      </c>
      <c r="AW111" s="14" t="s">
        <v>33</v>
      </c>
      <c r="AX111" s="14" t="s">
        <v>72</v>
      </c>
      <c r="AY111" s="254" t="s">
        <v>295</v>
      </c>
    </row>
    <row r="112" s="13" customFormat="1">
      <c r="A112" s="13"/>
      <c r="B112" s="233"/>
      <c r="C112" s="234"/>
      <c r="D112" s="235" t="s">
        <v>307</v>
      </c>
      <c r="E112" s="236" t="s">
        <v>21</v>
      </c>
      <c r="F112" s="237" t="s">
        <v>4112</v>
      </c>
      <c r="G112" s="234"/>
      <c r="H112" s="236" t="s">
        <v>21</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307</v>
      </c>
      <c r="AU112" s="243" t="s">
        <v>79</v>
      </c>
      <c r="AV112" s="13" t="s">
        <v>79</v>
      </c>
      <c r="AW112" s="13" t="s">
        <v>33</v>
      </c>
      <c r="AX112" s="13" t="s">
        <v>72</v>
      </c>
      <c r="AY112" s="243" t="s">
        <v>295</v>
      </c>
    </row>
    <row r="113" s="14" customFormat="1">
      <c r="A113" s="14"/>
      <c r="B113" s="244"/>
      <c r="C113" s="245"/>
      <c r="D113" s="235" t="s">
        <v>307</v>
      </c>
      <c r="E113" s="246" t="s">
        <v>21</v>
      </c>
      <c r="F113" s="247" t="s">
        <v>4113</v>
      </c>
      <c r="G113" s="245"/>
      <c r="H113" s="248">
        <v>100</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307</v>
      </c>
      <c r="AU113" s="254" t="s">
        <v>79</v>
      </c>
      <c r="AV113" s="14" t="s">
        <v>81</v>
      </c>
      <c r="AW113" s="14" t="s">
        <v>33</v>
      </c>
      <c r="AX113" s="14" t="s">
        <v>72</v>
      </c>
      <c r="AY113" s="254" t="s">
        <v>295</v>
      </c>
    </row>
    <row r="114" s="13" customFormat="1">
      <c r="A114" s="13"/>
      <c r="B114" s="233"/>
      <c r="C114" s="234"/>
      <c r="D114" s="235" t="s">
        <v>307</v>
      </c>
      <c r="E114" s="236" t="s">
        <v>21</v>
      </c>
      <c r="F114" s="237" t="s">
        <v>4003</v>
      </c>
      <c r="G114" s="234"/>
      <c r="H114" s="236" t="s">
        <v>21</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307</v>
      </c>
      <c r="AU114" s="243" t="s">
        <v>79</v>
      </c>
      <c r="AV114" s="13" t="s">
        <v>79</v>
      </c>
      <c r="AW114" s="13" t="s">
        <v>33</v>
      </c>
      <c r="AX114" s="13" t="s">
        <v>72</v>
      </c>
      <c r="AY114" s="243" t="s">
        <v>295</v>
      </c>
    </row>
    <row r="115" s="14" customFormat="1">
      <c r="A115" s="14"/>
      <c r="B115" s="244"/>
      <c r="C115" s="245"/>
      <c r="D115" s="235" t="s">
        <v>307</v>
      </c>
      <c r="E115" s="246" t="s">
        <v>21</v>
      </c>
      <c r="F115" s="247" t="s">
        <v>4004</v>
      </c>
      <c r="G115" s="245"/>
      <c r="H115" s="248">
        <v>30</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307</v>
      </c>
      <c r="AU115" s="254" t="s">
        <v>79</v>
      </c>
      <c r="AV115" s="14" t="s">
        <v>81</v>
      </c>
      <c r="AW115" s="14" t="s">
        <v>33</v>
      </c>
      <c r="AX115" s="14" t="s">
        <v>72</v>
      </c>
      <c r="AY115" s="254" t="s">
        <v>295</v>
      </c>
    </row>
    <row r="116" s="13" customFormat="1">
      <c r="A116" s="13"/>
      <c r="B116" s="233"/>
      <c r="C116" s="234"/>
      <c r="D116" s="235" t="s">
        <v>307</v>
      </c>
      <c r="E116" s="236" t="s">
        <v>21</v>
      </c>
      <c r="F116" s="237" t="s">
        <v>4005</v>
      </c>
      <c r="G116" s="234"/>
      <c r="H116" s="236" t="s">
        <v>21</v>
      </c>
      <c r="I116" s="238"/>
      <c r="J116" s="234"/>
      <c r="K116" s="234"/>
      <c r="L116" s="239"/>
      <c r="M116" s="240"/>
      <c r="N116" s="241"/>
      <c r="O116" s="241"/>
      <c r="P116" s="241"/>
      <c r="Q116" s="241"/>
      <c r="R116" s="241"/>
      <c r="S116" s="241"/>
      <c r="T116" s="242"/>
      <c r="U116" s="13"/>
      <c r="V116" s="13"/>
      <c r="W116" s="13"/>
      <c r="X116" s="13"/>
      <c r="Y116" s="13"/>
      <c r="Z116" s="13"/>
      <c r="AA116" s="13"/>
      <c r="AB116" s="13"/>
      <c r="AC116" s="13"/>
      <c r="AD116" s="13"/>
      <c r="AE116" s="13"/>
      <c r="AT116" s="243" t="s">
        <v>307</v>
      </c>
      <c r="AU116" s="243" t="s">
        <v>79</v>
      </c>
      <c r="AV116" s="13" t="s">
        <v>79</v>
      </c>
      <c r="AW116" s="13" t="s">
        <v>33</v>
      </c>
      <c r="AX116" s="13" t="s">
        <v>72</v>
      </c>
      <c r="AY116" s="243" t="s">
        <v>295</v>
      </c>
    </row>
    <row r="117" s="14" customFormat="1">
      <c r="A117" s="14"/>
      <c r="B117" s="244"/>
      <c r="C117" s="245"/>
      <c r="D117" s="235" t="s">
        <v>307</v>
      </c>
      <c r="E117" s="246" t="s">
        <v>21</v>
      </c>
      <c r="F117" s="247" t="s">
        <v>4004</v>
      </c>
      <c r="G117" s="245"/>
      <c r="H117" s="248">
        <v>30</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307</v>
      </c>
      <c r="AU117" s="254" t="s">
        <v>79</v>
      </c>
      <c r="AV117" s="14" t="s">
        <v>81</v>
      </c>
      <c r="AW117" s="14" t="s">
        <v>33</v>
      </c>
      <c r="AX117" s="14" t="s">
        <v>72</v>
      </c>
      <c r="AY117" s="254" t="s">
        <v>295</v>
      </c>
    </row>
    <row r="118" s="15" customFormat="1">
      <c r="A118" s="15"/>
      <c r="B118" s="255"/>
      <c r="C118" s="256"/>
      <c r="D118" s="235" t="s">
        <v>307</v>
      </c>
      <c r="E118" s="257" t="s">
        <v>21</v>
      </c>
      <c r="F118" s="258" t="s">
        <v>312</v>
      </c>
      <c r="G118" s="256"/>
      <c r="H118" s="259">
        <v>1680</v>
      </c>
      <c r="I118" s="260"/>
      <c r="J118" s="256"/>
      <c r="K118" s="256"/>
      <c r="L118" s="261"/>
      <c r="M118" s="262"/>
      <c r="N118" s="263"/>
      <c r="O118" s="263"/>
      <c r="P118" s="263"/>
      <c r="Q118" s="263"/>
      <c r="R118" s="263"/>
      <c r="S118" s="263"/>
      <c r="T118" s="264"/>
      <c r="U118" s="15"/>
      <c r="V118" s="15"/>
      <c r="W118" s="15"/>
      <c r="X118" s="15"/>
      <c r="Y118" s="15"/>
      <c r="Z118" s="15"/>
      <c r="AA118" s="15"/>
      <c r="AB118" s="15"/>
      <c r="AC118" s="15"/>
      <c r="AD118" s="15"/>
      <c r="AE118" s="15"/>
      <c r="AT118" s="265" t="s">
        <v>307</v>
      </c>
      <c r="AU118" s="265" t="s">
        <v>79</v>
      </c>
      <c r="AV118" s="15" t="s">
        <v>303</v>
      </c>
      <c r="AW118" s="15" t="s">
        <v>33</v>
      </c>
      <c r="AX118" s="15" t="s">
        <v>79</v>
      </c>
      <c r="AY118" s="265" t="s">
        <v>295</v>
      </c>
    </row>
    <row r="119" s="2" customFormat="1" ht="16.5" customHeight="1">
      <c r="A119" s="40"/>
      <c r="B119" s="41"/>
      <c r="C119" s="215" t="s">
        <v>338</v>
      </c>
      <c r="D119" s="215" t="s">
        <v>298</v>
      </c>
      <c r="E119" s="216" t="s">
        <v>4006</v>
      </c>
      <c r="F119" s="217" t="s">
        <v>4007</v>
      </c>
      <c r="G119" s="218" t="s">
        <v>328</v>
      </c>
      <c r="H119" s="219">
        <v>1680</v>
      </c>
      <c r="I119" s="220"/>
      <c r="J119" s="221">
        <f>ROUND(I119*H119,2)</f>
        <v>0</v>
      </c>
      <c r="K119" s="217" t="s">
        <v>3954</v>
      </c>
      <c r="L119" s="46"/>
      <c r="M119" s="222" t="s">
        <v>21</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303</v>
      </c>
      <c r="AT119" s="226" t="s">
        <v>298</v>
      </c>
      <c r="AU119" s="226" t="s">
        <v>79</v>
      </c>
      <c r="AY119" s="19" t="s">
        <v>295</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303</v>
      </c>
      <c r="BM119" s="226" t="s">
        <v>382</v>
      </c>
    </row>
    <row r="120" s="12" customFormat="1" ht="25.92" customHeight="1">
      <c r="A120" s="12"/>
      <c r="B120" s="199"/>
      <c r="C120" s="200"/>
      <c r="D120" s="201" t="s">
        <v>71</v>
      </c>
      <c r="E120" s="202" t="s">
        <v>3531</v>
      </c>
      <c r="F120" s="202" t="s">
        <v>4114</v>
      </c>
      <c r="G120" s="200"/>
      <c r="H120" s="200"/>
      <c r="I120" s="203"/>
      <c r="J120" s="204">
        <f>BK120</f>
        <v>0</v>
      </c>
      <c r="K120" s="200"/>
      <c r="L120" s="205"/>
      <c r="M120" s="206"/>
      <c r="N120" s="207"/>
      <c r="O120" s="207"/>
      <c r="P120" s="208">
        <f>SUM(P121:P131)</f>
        <v>0</v>
      </c>
      <c r="Q120" s="207"/>
      <c r="R120" s="208">
        <f>SUM(R121:R131)</f>
        <v>0</v>
      </c>
      <c r="S120" s="207"/>
      <c r="T120" s="209">
        <f>SUM(T121:T131)</f>
        <v>0</v>
      </c>
      <c r="U120" s="12"/>
      <c r="V120" s="12"/>
      <c r="W120" s="12"/>
      <c r="X120" s="12"/>
      <c r="Y120" s="12"/>
      <c r="Z120" s="12"/>
      <c r="AA120" s="12"/>
      <c r="AB120" s="12"/>
      <c r="AC120" s="12"/>
      <c r="AD120" s="12"/>
      <c r="AE120" s="12"/>
      <c r="AR120" s="210" t="s">
        <v>79</v>
      </c>
      <c r="AT120" s="211" t="s">
        <v>71</v>
      </c>
      <c r="AU120" s="211" t="s">
        <v>72</v>
      </c>
      <c r="AY120" s="210" t="s">
        <v>295</v>
      </c>
      <c r="BK120" s="212">
        <f>SUM(BK121:BK131)</f>
        <v>0</v>
      </c>
    </row>
    <row r="121" s="2" customFormat="1" ht="21.75" customHeight="1">
      <c r="A121" s="40"/>
      <c r="B121" s="41"/>
      <c r="C121" s="215" t="s">
        <v>345</v>
      </c>
      <c r="D121" s="215" t="s">
        <v>298</v>
      </c>
      <c r="E121" s="216" t="s">
        <v>4009</v>
      </c>
      <c r="F121" s="217" t="s">
        <v>4010</v>
      </c>
      <c r="G121" s="218" t="s">
        <v>328</v>
      </c>
      <c r="H121" s="219">
        <v>950</v>
      </c>
      <c r="I121" s="220"/>
      <c r="J121" s="221">
        <f>ROUND(I121*H121,2)</f>
        <v>0</v>
      </c>
      <c r="K121" s="217" t="s">
        <v>3954</v>
      </c>
      <c r="L121" s="46"/>
      <c r="M121" s="222" t="s">
        <v>21</v>
      </c>
      <c r="N121" s="223"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303</v>
      </c>
      <c r="AT121" s="226" t="s">
        <v>298</v>
      </c>
      <c r="AU121" s="226" t="s">
        <v>79</v>
      </c>
      <c r="AY121" s="19" t="s">
        <v>295</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303</v>
      </c>
      <c r="BM121" s="226" t="s">
        <v>481</v>
      </c>
    </row>
    <row r="122" s="2" customFormat="1" ht="21.75" customHeight="1">
      <c r="A122" s="40"/>
      <c r="B122" s="41"/>
      <c r="C122" s="215" t="s">
        <v>351</v>
      </c>
      <c r="D122" s="215" t="s">
        <v>298</v>
      </c>
      <c r="E122" s="216" t="s">
        <v>4115</v>
      </c>
      <c r="F122" s="217" t="s">
        <v>4116</v>
      </c>
      <c r="G122" s="218" t="s">
        <v>328</v>
      </c>
      <c r="H122" s="219">
        <v>600</v>
      </c>
      <c r="I122" s="220"/>
      <c r="J122" s="221">
        <f>ROUND(I122*H122,2)</f>
        <v>0</v>
      </c>
      <c r="K122" s="217" t="s">
        <v>3954</v>
      </c>
      <c r="L122" s="46"/>
      <c r="M122" s="222" t="s">
        <v>21</v>
      </c>
      <c r="N122" s="223"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303</v>
      </c>
      <c r="AT122" s="226" t="s">
        <v>298</v>
      </c>
      <c r="AU122" s="226" t="s">
        <v>79</v>
      </c>
      <c r="AY122" s="19" t="s">
        <v>295</v>
      </c>
      <c r="BE122" s="227">
        <f>IF(N122="základní",J122,0)</f>
        <v>0</v>
      </c>
      <c r="BF122" s="227">
        <f>IF(N122="snížená",J122,0)</f>
        <v>0</v>
      </c>
      <c r="BG122" s="227">
        <f>IF(N122="zákl. přenesená",J122,0)</f>
        <v>0</v>
      </c>
      <c r="BH122" s="227">
        <f>IF(N122="sníž. přenesená",J122,0)</f>
        <v>0</v>
      </c>
      <c r="BI122" s="227">
        <f>IF(N122="nulová",J122,0)</f>
        <v>0</v>
      </c>
      <c r="BJ122" s="19" t="s">
        <v>79</v>
      </c>
      <c r="BK122" s="227">
        <f>ROUND(I122*H122,2)</f>
        <v>0</v>
      </c>
      <c r="BL122" s="19" t="s">
        <v>303</v>
      </c>
      <c r="BM122" s="226" t="s">
        <v>373</v>
      </c>
    </row>
    <row r="123" s="2" customFormat="1" ht="16.5" customHeight="1">
      <c r="A123" s="40"/>
      <c r="B123" s="41"/>
      <c r="C123" s="215" t="s">
        <v>296</v>
      </c>
      <c r="D123" s="215" t="s">
        <v>298</v>
      </c>
      <c r="E123" s="216" t="s">
        <v>4011</v>
      </c>
      <c r="F123" s="217" t="s">
        <v>4012</v>
      </c>
      <c r="G123" s="218" t="s">
        <v>459</v>
      </c>
      <c r="H123" s="219">
        <v>4200</v>
      </c>
      <c r="I123" s="220"/>
      <c r="J123" s="221">
        <f>ROUND(I123*H123,2)</f>
        <v>0</v>
      </c>
      <c r="K123" s="217" t="s">
        <v>3954</v>
      </c>
      <c r="L123" s="46"/>
      <c r="M123" s="222" t="s">
        <v>21</v>
      </c>
      <c r="N123" s="223" t="s">
        <v>43</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303</v>
      </c>
      <c r="AT123" s="226" t="s">
        <v>298</v>
      </c>
      <c r="AU123" s="226" t="s">
        <v>79</v>
      </c>
      <c r="AY123" s="19" t="s">
        <v>295</v>
      </c>
      <c r="BE123" s="227">
        <f>IF(N123="základní",J123,0)</f>
        <v>0</v>
      </c>
      <c r="BF123" s="227">
        <f>IF(N123="snížená",J123,0)</f>
        <v>0</v>
      </c>
      <c r="BG123" s="227">
        <f>IF(N123="zákl. přenesená",J123,0)</f>
        <v>0</v>
      </c>
      <c r="BH123" s="227">
        <f>IF(N123="sníž. přenesená",J123,0)</f>
        <v>0</v>
      </c>
      <c r="BI123" s="227">
        <f>IF(N123="nulová",J123,0)</f>
        <v>0</v>
      </c>
      <c r="BJ123" s="19" t="s">
        <v>79</v>
      </c>
      <c r="BK123" s="227">
        <f>ROUND(I123*H123,2)</f>
        <v>0</v>
      </c>
      <c r="BL123" s="19" t="s">
        <v>303</v>
      </c>
      <c r="BM123" s="226" t="s">
        <v>500</v>
      </c>
    </row>
    <row r="124" s="2" customFormat="1" ht="16.5" customHeight="1">
      <c r="A124" s="40"/>
      <c r="B124" s="41"/>
      <c r="C124" s="215" t="s">
        <v>361</v>
      </c>
      <c r="D124" s="215" t="s">
        <v>298</v>
      </c>
      <c r="E124" s="216" t="s">
        <v>4013</v>
      </c>
      <c r="F124" s="217" t="s">
        <v>4014</v>
      </c>
      <c r="G124" s="218" t="s">
        <v>459</v>
      </c>
      <c r="H124" s="219">
        <v>26</v>
      </c>
      <c r="I124" s="220"/>
      <c r="J124" s="221">
        <f>ROUND(I124*H124,2)</f>
        <v>0</v>
      </c>
      <c r="K124" s="217" t="s">
        <v>3954</v>
      </c>
      <c r="L124" s="46"/>
      <c r="M124" s="222" t="s">
        <v>21</v>
      </c>
      <c r="N124" s="223" t="s">
        <v>43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303</v>
      </c>
      <c r="AT124" s="226" t="s">
        <v>298</v>
      </c>
      <c r="AU124" s="226" t="s">
        <v>79</v>
      </c>
      <c r="AY124" s="19" t="s">
        <v>295</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303</v>
      </c>
      <c r="BM124" s="226" t="s">
        <v>511</v>
      </c>
    </row>
    <row r="125" s="2" customFormat="1" ht="24.15" customHeight="1">
      <c r="A125" s="40"/>
      <c r="B125" s="41"/>
      <c r="C125" s="215" t="s">
        <v>370</v>
      </c>
      <c r="D125" s="215" t="s">
        <v>298</v>
      </c>
      <c r="E125" s="216" t="s">
        <v>4117</v>
      </c>
      <c r="F125" s="217" t="s">
        <v>4118</v>
      </c>
      <c r="G125" s="218" t="s">
        <v>459</v>
      </c>
      <c r="H125" s="219">
        <v>870</v>
      </c>
      <c r="I125" s="220"/>
      <c r="J125" s="221">
        <f>ROUND(I125*H125,2)</f>
        <v>0</v>
      </c>
      <c r="K125" s="217" t="s">
        <v>3954</v>
      </c>
      <c r="L125" s="46"/>
      <c r="M125" s="222" t="s">
        <v>21</v>
      </c>
      <c r="N125" s="223"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303</v>
      </c>
      <c r="AT125" s="226" t="s">
        <v>298</v>
      </c>
      <c r="AU125" s="226" t="s">
        <v>79</v>
      </c>
      <c r="AY125" s="19" t="s">
        <v>295</v>
      </c>
      <c r="BE125" s="227">
        <f>IF(N125="základní",J125,0)</f>
        <v>0</v>
      </c>
      <c r="BF125" s="227">
        <f>IF(N125="snížená",J125,0)</f>
        <v>0</v>
      </c>
      <c r="BG125" s="227">
        <f>IF(N125="zákl. přenesená",J125,0)</f>
        <v>0</v>
      </c>
      <c r="BH125" s="227">
        <f>IF(N125="sníž. přenesená",J125,0)</f>
        <v>0</v>
      </c>
      <c r="BI125" s="227">
        <f>IF(N125="nulová",J125,0)</f>
        <v>0</v>
      </c>
      <c r="BJ125" s="19" t="s">
        <v>79</v>
      </c>
      <c r="BK125" s="227">
        <f>ROUND(I125*H125,2)</f>
        <v>0</v>
      </c>
      <c r="BL125" s="19" t="s">
        <v>303</v>
      </c>
      <c r="BM125" s="226" t="s">
        <v>520</v>
      </c>
    </row>
    <row r="126" s="2" customFormat="1" ht="24.15" customHeight="1">
      <c r="A126" s="40"/>
      <c r="B126" s="41"/>
      <c r="C126" s="215" t="s">
        <v>382</v>
      </c>
      <c r="D126" s="215" t="s">
        <v>298</v>
      </c>
      <c r="E126" s="216" t="s">
        <v>4119</v>
      </c>
      <c r="F126" s="217" t="s">
        <v>4120</v>
      </c>
      <c r="G126" s="218" t="s">
        <v>459</v>
      </c>
      <c r="H126" s="219">
        <v>650</v>
      </c>
      <c r="I126" s="220"/>
      <c r="J126" s="221">
        <f>ROUND(I126*H126,2)</f>
        <v>0</v>
      </c>
      <c r="K126" s="217" t="s">
        <v>3954</v>
      </c>
      <c r="L126" s="46"/>
      <c r="M126" s="222" t="s">
        <v>21</v>
      </c>
      <c r="N126" s="223" t="s">
        <v>43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303</v>
      </c>
      <c r="AT126" s="226" t="s">
        <v>298</v>
      </c>
      <c r="AU126" s="226" t="s">
        <v>79</v>
      </c>
      <c r="AY126" s="19" t="s">
        <v>295</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303</v>
      </c>
      <c r="BM126" s="226" t="s">
        <v>532</v>
      </c>
    </row>
    <row r="127" s="2" customFormat="1" ht="16.5" customHeight="1">
      <c r="A127" s="40"/>
      <c r="B127" s="41"/>
      <c r="C127" s="215" t="s">
        <v>393</v>
      </c>
      <c r="D127" s="215" t="s">
        <v>298</v>
      </c>
      <c r="E127" s="216" t="s">
        <v>4121</v>
      </c>
      <c r="F127" s="217" t="s">
        <v>4122</v>
      </c>
      <c r="G127" s="218" t="s">
        <v>328</v>
      </c>
      <c r="H127" s="219">
        <v>100</v>
      </c>
      <c r="I127" s="220"/>
      <c r="J127" s="221">
        <f>ROUND(I127*H127,2)</f>
        <v>0</v>
      </c>
      <c r="K127" s="217" t="s">
        <v>3954</v>
      </c>
      <c r="L127" s="46"/>
      <c r="M127" s="222" t="s">
        <v>21</v>
      </c>
      <c r="N127" s="223"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303</v>
      </c>
      <c r="AT127" s="226" t="s">
        <v>298</v>
      </c>
      <c r="AU127" s="226" t="s">
        <v>79</v>
      </c>
      <c r="AY127" s="19" t="s">
        <v>295</v>
      </c>
      <c r="BE127" s="227">
        <f>IF(N127="základní",J127,0)</f>
        <v>0</v>
      </c>
      <c r="BF127" s="227">
        <f>IF(N127="snížená",J127,0)</f>
        <v>0</v>
      </c>
      <c r="BG127" s="227">
        <f>IF(N127="zákl. přenesená",J127,0)</f>
        <v>0</v>
      </c>
      <c r="BH127" s="227">
        <f>IF(N127="sníž. přenesená",J127,0)</f>
        <v>0</v>
      </c>
      <c r="BI127" s="227">
        <f>IF(N127="nulová",J127,0)</f>
        <v>0</v>
      </c>
      <c r="BJ127" s="19" t="s">
        <v>79</v>
      </c>
      <c r="BK127" s="227">
        <f>ROUND(I127*H127,2)</f>
        <v>0</v>
      </c>
      <c r="BL127" s="19" t="s">
        <v>303</v>
      </c>
      <c r="BM127" s="226" t="s">
        <v>545</v>
      </c>
    </row>
    <row r="128" s="2" customFormat="1" ht="16.5" customHeight="1">
      <c r="A128" s="40"/>
      <c r="B128" s="41"/>
      <c r="C128" s="215" t="s">
        <v>481</v>
      </c>
      <c r="D128" s="215" t="s">
        <v>298</v>
      </c>
      <c r="E128" s="216" t="s">
        <v>4017</v>
      </c>
      <c r="F128" s="217" t="s">
        <v>4018</v>
      </c>
      <c r="G128" s="218" t="s">
        <v>328</v>
      </c>
      <c r="H128" s="219">
        <v>30</v>
      </c>
      <c r="I128" s="220"/>
      <c r="J128" s="221">
        <f>ROUND(I128*H128,2)</f>
        <v>0</v>
      </c>
      <c r="K128" s="217" t="s">
        <v>3954</v>
      </c>
      <c r="L128" s="46"/>
      <c r="M128" s="222" t="s">
        <v>21</v>
      </c>
      <c r="N128" s="223" t="s">
        <v>43</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303</v>
      </c>
      <c r="AT128" s="226" t="s">
        <v>298</v>
      </c>
      <c r="AU128" s="226" t="s">
        <v>79</v>
      </c>
      <c r="AY128" s="19" t="s">
        <v>295</v>
      </c>
      <c r="BE128" s="227">
        <f>IF(N128="základní",J128,0)</f>
        <v>0</v>
      </c>
      <c r="BF128" s="227">
        <f>IF(N128="snížená",J128,0)</f>
        <v>0</v>
      </c>
      <c r="BG128" s="227">
        <f>IF(N128="zákl. přenesená",J128,0)</f>
        <v>0</v>
      </c>
      <c r="BH128" s="227">
        <f>IF(N128="sníž. přenesená",J128,0)</f>
        <v>0</v>
      </c>
      <c r="BI128" s="227">
        <f>IF(N128="nulová",J128,0)</f>
        <v>0</v>
      </c>
      <c r="BJ128" s="19" t="s">
        <v>79</v>
      </c>
      <c r="BK128" s="227">
        <f>ROUND(I128*H128,2)</f>
        <v>0</v>
      </c>
      <c r="BL128" s="19" t="s">
        <v>303</v>
      </c>
      <c r="BM128" s="226" t="s">
        <v>743</v>
      </c>
    </row>
    <row r="129" s="2" customFormat="1" ht="16.5" customHeight="1">
      <c r="A129" s="40"/>
      <c r="B129" s="41"/>
      <c r="C129" s="215" t="s">
        <v>8</v>
      </c>
      <c r="D129" s="215" t="s">
        <v>298</v>
      </c>
      <c r="E129" s="216" t="s">
        <v>4019</v>
      </c>
      <c r="F129" s="217" t="s">
        <v>4020</v>
      </c>
      <c r="G129" s="218" t="s">
        <v>328</v>
      </c>
      <c r="H129" s="219">
        <v>30</v>
      </c>
      <c r="I129" s="220"/>
      <c r="J129" s="221">
        <f>ROUND(I129*H129,2)</f>
        <v>0</v>
      </c>
      <c r="K129" s="217" t="s">
        <v>3954</v>
      </c>
      <c r="L129" s="46"/>
      <c r="M129" s="222" t="s">
        <v>21</v>
      </c>
      <c r="N129" s="223"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303</v>
      </c>
      <c r="AT129" s="226" t="s">
        <v>298</v>
      </c>
      <c r="AU129" s="226" t="s">
        <v>79</v>
      </c>
      <c r="AY129" s="19" t="s">
        <v>295</v>
      </c>
      <c r="BE129" s="227">
        <f>IF(N129="základní",J129,0)</f>
        <v>0</v>
      </c>
      <c r="BF129" s="227">
        <f>IF(N129="snížená",J129,0)</f>
        <v>0</v>
      </c>
      <c r="BG129" s="227">
        <f>IF(N129="zákl. přenesená",J129,0)</f>
        <v>0</v>
      </c>
      <c r="BH129" s="227">
        <f>IF(N129="sníž. přenesená",J129,0)</f>
        <v>0</v>
      </c>
      <c r="BI129" s="227">
        <f>IF(N129="nulová",J129,0)</f>
        <v>0</v>
      </c>
      <c r="BJ129" s="19" t="s">
        <v>79</v>
      </c>
      <c r="BK129" s="227">
        <f>ROUND(I129*H129,2)</f>
        <v>0</v>
      </c>
      <c r="BL129" s="19" t="s">
        <v>303</v>
      </c>
      <c r="BM129" s="226" t="s">
        <v>1032</v>
      </c>
    </row>
    <row r="130" s="2" customFormat="1" ht="16.5" customHeight="1">
      <c r="A130" s="40"/>
      <c r="B130" s="41"/>
      <c r="C130" s="215" t="s">
        <v>373</v>
      </c>
      <c r="D130" s="215" t="s">
        <v>298</v>
      </c>
      <c r="E130" s="216" t="s">
        <v>4021</v>
      </c>
      <c r="F130" s="217" t="s">
        <v>3981</v>
      </c>
      <c r="G130" s="218" t="s">
        <v>3354</v>
      </c>
      <c r="H130" s="297"/>
      <c r="I130" s="220"/>
      <c r="J130" s="221">
        <f>ROUND(I130*H130,2)</f>
        <v>0</v>
      </c>
      <c r="K130" s="217" t="s">
        <v>3954</v>
      </c>
      <c r="L130" s="46"/>
      <c r="M130" s="222" t="s">
        <v>21</v>
      </c>
      <c r="N130" s="223" t="s">
        <v>43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303</v>
      </c>
      <c r="AT130" s="226" t="s">
        <v>298</v>
      </c>
      <c r="AU130" s="226" t="s">
        <v>79</v>
      </c>
      <c r="AY130" s="19" t="s">
        <v>295</v>
      </c>
      <c r="BE130" s="227">
        <f>IF(N130="základní",J130,0)</f>
        <v>0</v>
      </c>
      <c r="BF130" s="227">
        <f>IF(N130="snížená",J130,0)</f>
        <v>0</v>
      </c>
      <c r="BG130" s="227">
        <f>IF(N130="zákl. přenesená",J130,0)</f>
        <v>0</v>
      </c>
      <c r="BH130" s="227">
        <f>IF(N130="sníž. přenesená",J130,0)</f>
        <v>0</v>
      </c>
      <c r="BI130" s="227">
        <f>IF(N130="nulová",J130,0)</f>
        <v>0</v>
      </c>
      <c r="BJ130" s="19" t="s">
        <v>79</v>
      </c>
      <c r="BK130" s="227">
        <f>ROUND(I130*H130,2)</f>
        <v>0</v>
      </c>
      <c r="BL130" s="19" t="s">
        <v>303</v>
      </c>
      <c r="BM130" s="226" t="s">
        <v>997</v>
      </c>
    </row>
    <row r="131" s="2" customFormat="1">
      <c r="A131" s="40"/>
      <c r="B131" s="41"/>
      <c r="C131" s="42"/>
      <c r="D131" s="235" t="s">
        <v>727</v>
      </c>
      <c r="E131" s="42"/>
      <c r="F131" s="281" t="s">
        <v>4022</v>
      </c>
      <c r="G131" s="42"/>
      <c r="H131" s="42"/>
      <c r="I131" s="230"/>
      <c r="J131" s="42"/>
      <c r="K131" s="42"/>
      <c r="L131" s="46"/>
      <c r="M131" s="282"/>
      <c r="N131" s="283"/>
      <c r="O131" s="284"/>
      <c r="P131" s="284"/>
      <c r="Q131" s="284"/>
      <c r="R131" s="284"/>
      <c r="S131" s="284"/>
      <c r="T131" s="285"/>
      <c r="U131" s="40"/>
      <c r="V131" s="40"/>
      <c r="W131" s="40"/>
      <c r="X131" s="40"/>
      <c r="Y131" s="40"/>
      <c r="Z131" s="40"/>
      <c r="AA131" s="40"/>
      <c r="AB131" s="40"/>
      <c r="AC131" s="40"/>
      <c r="AD131" s="40"/>
      <c r="AE131" s="40"/>
      <c r="AT131" s="19" t="s">
        <v>727</v>
      </c>
      <c r="AU131" s="19" t="s">
        <v>79</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UcCNKDGj3r3h1LNOp5yCh8H9ObPcqbeH1+fvJjT4tEKLgXV1ayr+Xztr2mW1Kv12kj7oMGPUJ4+pe0kb0dV8fg==" hashValue="Y5jgREmmz5DsKPmG9XJlHrlkGVhTNXfHb/YvbA9kp2CXae3zjFHEbYGToOsl+yz7MiNqDzf5k4LAXeXhksOlHg==" algorithmName="SHA-512" password="CC4B"/>
  <autoFilter ref="C92:K131"/>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236</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3945</v>
      </c>
      <c r="F9" s="1"/>
      <c r="G9" s="1"/>
      <c r="H9" s="1"/>
      <c r="L9" s="22"/>
    </row>
    <row r="10" s="1" customFormat="1" ht="12" customHeight="1">
      <c r="B10" s="22"/>
      <c r="D10" s="145" t="s">
        <v>267</v>
      </c>
      <c r="L10" s="22"/>
    </row>
    <row r="11" s="2" customFormat="1" ht="16.5" customHeight="1">
      <c r="A11" s="40"/>
      <c r="B11" s="46"/>
      <c r="C11" s="40"/>
      <c r="D11" s="40"/>
      <c r="E11" s="158" t="s">
        <v>4123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4124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ROUND(J94,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ROUND((SUM(BE94:BE190)),  2)</f>
        <v>0</v>
      </c>
      <c r="G37" s="40"/>
      <c r="H37" s="40"/>
      <c r="I37" s="160">
        <v>0.20999999999999999</v>
      </c>
      <c r="J37" s="159">
        <f>ROUND(((SUM(BE94:BE190))*I37),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ROUND((SUM(BF94:BF190)),  2)</f>
        <v>0</v>
      </c>
      <c r="G38" s="40"/>
      <c r="H38" s="40"/>
      <c r="I38" s="160">
        <v>0.14999999999999999</v>
      </c>
      <c r="J38" s="159">
        <f>ROUND(((SUM(BF94:BF190))*I38),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ROUND((SUM(BG94:BG190)),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ROUND((SUM(BH94:BH190)),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ROUND((SUM(BI94:BI190)),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3945</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4123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SO-06.3.1 - Kabelové trasy-společné</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J94</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4125</v>
      </c>
      <c r="E68" s="180"/>
      <c r="F68" s="180"/>
      <c r="G68" s="180"/>
      <c r="H68" s="180"/>
      <c r="I68" s="180"/>
      <c r="J68" s="181">
        <f>J95</f>
        <v>0</v>
      </c>
      <c r="K68" s="178"/>
      <c r="L68" s="182"/>
      <c r="S68" s="9"/>
      <c r="T68" s="9"/>
      <c r="U68" s="9"/>
      <c r="V68" s="9"/>
      <c r="W68" s="9"/>
      <c r="X68" s="9"/>
      <c r="Y68" s="9"/>
      <c r="Z68" s="9"/>
      <c r="AA68" s="9"/>
      <c r="AB68" s="9"/>
      <c r="AC68" s="9"/>
      <c r="AD68" s="9"/>
      <c r="AE68" s="9"/>
    </row>
    <row r="69" s="9" customFormat="1" ht="24.96" customHeight="1">
      <c r="A69" s="9"/>
      <c r="B69" s="177"/>
      <c r="C69" s="178"/>
      <c r="D69" s="179" t="s">
        <v>4026</v>
      </c>
      <c r="E69" s="180"/>
      <c r="F69" s="180"/>
      <c r="G69" s="180"/>
      <c r="H69" s="180"/>
      <c r="I69" s="180"/>
      <c r="J69" s="181">
        <f>J116</f>
        <v>0</v>
      </c>
      <c r="K69" s="178"/>
      <c r="L69" s="182"/>
      <c r="S69" s="9"/>
      <c r="T69" s="9"/>
      <c r="U69" s="9"/>
      <c r="V69" s="9"/>
      <c r="W69" s="9"/>
      <c r="X69" s="9"/>
      <c r="Y69" s="9"/>
      <c r="Z69" s="9"/>
      <c r="AA69" s="9"/>
      <c r="AB69" s="9"/>
      <c r="AC69" s="9"/>
      <c r="AD69" s="9"/>
      <c r="AE69" s="9"/>
    </row>
    <row r="70" s="9" customFormat="1" ht="24.96" customHeight="1">
      <c r="A70" s="9"/>
      <c r="B70" s="177"/>
      <c r="C70" s="178"/>
      <c r="D70" s="179" t="s">
        <v>4126</v>
      </c>
      <c r="E70" s="180"/>
      <c r="F70" s="180"/>
      <c r="G70" s="180"/>
      <c r="H70" s="180"/>
      <c r="I70" s="180"/>
      <c r="J70" s="181">
        <f>J121</f>
        <v>0</v>
      </c>
      <c r="K70" s="178"/>
      <c r="L70" s="182"/>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280</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Rekonstrukce a modernizace VŠ kolejí Kounicova 50</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265</v>
      </c>
      <c r="D81" s="24"/>
      <c r="E81" s="24"/>
      <c r="F81" s="24"/>
      <c r="G81" s="24"/>
      <c r="H81" s="24"/>
      <c r="I81" s="24"/>
      <c r="J81" s="24"/>
      <c r="K81" s="24"/>
      <c r="L81" s="22"/>
    </row>
    <row r="82" s="1" customFormat="1" ht="16.5" customHeight="1">
      <c r="B82" s="23"/>
      <c r="C82" s="24"/>
      <c r="D82" s="24"/>
      <c r="E82" s="172" t="s">
        <v>3945</v>
      </c>
      <c r="F82" s="24"/>
      <c r="G82" s="24"/>
      <c r="H82" s="24"/>
      <c r="I82" s="24"/>
      <c r="J82" s="24"/>
      <c r="K82" s="24"/>
      <c r="L82" s="22"/>
    </row>
    <row r="83" s="1" customFormat="1" ht="12" customHeight="1">
      <c r="B83" s="23"/>
      <c r="C83" s="34" t="s">
        <v>267</v>
      </c>
      <c r="D83" s="24"/>
      <c r="E83" s="24"/>
      <c r="F83" s="24"/>
      <c r="G83" s="24"/>
      <c r="H83" s="24"/>
      <c r="I83" s="24"/>
      <c r="J83" s="24"/>
      <c r="K83" s="24"/>
      <c r="L83" s="22"/>
    </row>
    <row r="84" s="2" customFormat="1" ht="16.5" customHeight="1">
      <c r="A84" s="40"/>
      <c r="B84" s="41"/>
      <c r="C84" s="42"/>
      <c r="D84" s="42"/>
      <c r="E84" s="269" t="s">
        <v>4123</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401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E13</f>
        <v>SO-06.3.1 - Kabelové trasy-společné</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22</v>
      </c>
      <c r="D88" s="42"/>
      <c r="E88" s="42"/>
      <c r="F88" s="29" t="str">
        <f>F16</f>
        <v>Kounicova 50, Brno</v>
      </c>
      <c r="G88" s="42"/>
      <c r="H88" s="42"/>
      <c r="I88" s="34" t="s">
        <v>24</v>
      </c>
      <c r="J88" s="74" t="str">
        <f>IF(J16="","",J16)</f>
        <v>20. 3. 2023</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26</v>
      </c>
      <c r="D90" s="42"/>
      <c r="E90" s="42"/>
      <c r="F90" s="29" t="str">
        <f>E19</f>
        <v>Intar a.s.</v>
      </c>
      <c r="G90" s="42"/>
      <c r="H90" s="42"/>
      <c r="I90" s="34" t="s">
        <v>32</v>
      </c>
      <c r="J90" s="38" t="str">
        <f>E25</f>
        <v>Intar a.s.</v>
      </c>
      <c r="K90" s="42"/>
      <c r="L90" s="147"/>
      <c r="S90" s="40"/>
      <c r="T90" s="40"/>
      <c r="U90" s="40"/>
      <c r="V90" s="40"/>
      <c r="W90" s="40"/>
      <c r="X90" s="40"/>
      <c r="Y90" s="40"/>
      <c r="Z90" s="40"/>
      <c r="AA90" s="40"/>
      <c r="AB90" s="40"/>
      <c r="AC90" s="40"/>
      <c r="AD90" s="40"/>
      <c r="AE90" s="40"/>
    </row>
    <row r="91" s="2" customFormat="1" ht="15.15" customHeight="1">
      <c r="A91" s="40"/>
      <c r="B91" s="41"/>
      <c r="C91" s="34" t="s">
        <v>30</v>
      </c>
      <c r="D91" s="42"/>
      <c r="E91" s="42"/>
      <c r="F91" s="29" t="str">
        <f>IF(E22="","",E22)</f>
        <v>Vyplň údaj</v>
      </c>
      <c r="G91" s="42"/>
      <c r="H91" s="42"/>
      <c r="I91" s="34" t="s">
        <v>34</v>
      </c>
      <c r="J91" s="38" t="str">
        <f>E28</f>
        <v>Toman Martin</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281</v>
      </c>
      <c r="D93" s="191" t="s">
        <v>57</v>
      </c>
      <c r="E93" s="191" t="s">
        <v>53</v>
      </c>
      <c r="F93" s="191" t="s">
        <v>54</v>
      </c>
      <c r="G93" s="191" t="s">
        <v>282</v>
      </c>
      <c r="H93" s="191" t="s">
        <v>283</v>
      </c>
      <c r="I93" s="191" t="s">
        <v>284</v>
      </c>
      <c r="J93" s="191" t="s">
        <v>271</v>
      </c>
      <c r="K93" s="192" t="s">
        <v>285</v>
      </c>
      <c r="L93" s="193"/>
      <c r="M93" s="94" t="s">
        <v>21</v>
      </c>
      <c r="N93" s="95" t="s">
        <v>42</v>
      </c>
      <c r="O93" s="95" t="s">
        <v>286</v>
      </c>
      <c r="P93" s="95" t="s">
        <v>287</v>
      </c>
      <c r="Q93" s="95" t="s">
        <v>288</v>
      </c>
      <c r="R93" s="95" t="s">
        <v>289</v>
      </c>
      <c r="S93" s="95" t="s">
        <v>290</v>
      </c>
      <c r="T93" s="96" t="s">
        <v>291</v>
      </c>
      <c r="U93" s="188"/>
      <c r="V93" s="188"/>
      <c r="W93" s="188"/>
      <c r="X93" s="188"/>
      <c r="Y93" s="188"/>
      <c r="Z93" s="188"/>
      <c r="AA93" s="188"/>
      <c r="AB93" s="188"/>
      <c r="AC93" s="188"/>
      <c r="AD93" s="188"/>
      <c r="AE93" s="188"/>
    </row>
    <row r="94" s="2" customFormat="1" ht="22.8" customHeight="1">
      <c r="A94" s="40"/>
      <c r="B94" s="41"/>
      <c r="C94" s="101" t="s">
        <v>292</v>
      </c>
      <c r="D94" s="42"/>
      <c r="E94" s="42"/>
      <c r="F94" s="42"/>
      <c r="G94" s="42"/>
      <c r="H94" s="42"/>
      <c r="I94" s="42"/>
      <c r="J94" s="194">
        <f>BK94</f>
        <v>0</v>
      </c>
      <c r="K94" s="42"/>
      <c r="L94" s="46"/>
      <c r="M94" s="97"/>
      <c r="N94" s="195"/>
      <c r="O94" s="98"/>
      <c r="P94" s="196">
        <f>P95+P116+P121</f>
        <v>0</v>
      </c>
      <c r="Q94" s="98"/>
      <c r="R94" s="196">
        <f>R95+R116+R121</f>
        <v>0</v>
      </c>
      <c r="S94" s="98"/>
      <c r="T94" s="197">
        <f>T95+T116+T121</f>
        <v>0</v>
      </c>
      <c r="U94" s="40"/>
      <c r="V94" s="40"/>
      <c r="W94" s="40"/>
      <c r="X94" s="40"/>
      <c r="Y94" s="40"/>
      <c r="Z94" s="40"/>
      <c r="AA94" s="40"/>
      <c r="AB94" s="40"/>
      <c r="AC94" s="40"/>
      <c r="AD94" s="40"/>
      <c r="AE94" s="40"/>
      <c r="AT94" s="19" t="s">
        <v>71</v>
      </c>
      <c r="AU94" s="19" t="s">
        <v>272</v>
      </c>
      <c r="BK94" s="198">
        <f>BK95+BK116+BK121</f>
        <v>0</v>
      </c>
    </row>
    <row r="95" s="12" customFormat="1" ht="25.92" customHeight="1">
      <c r="A95" s="12"/>
      <c r="B95" s="199"/>
      <c r="C95" s="200"/>
      <c r="D95" s="201" t="s">
        <v>71</v>
      </c>
      <c r="E95" s="202" t="s">
        <v>3519</v>
      </c>
      <c r="F95" s="202" t="s">
        <v>4127</v>
      </c>
      <c r="G95" s="200"/>
      <c r="H95" s="200"/>
      <c r="I95" s="203"/>
      <c r="J95" s="204">
        <f>BK95</f>
        <v>0</v>
      </c>
      <c r="K95" s="200"/>
      <c r="L95" s="205"/>
      <c r="M95" s="206"/>
      <c r="N95" s="207"/>
      <c r="O95" s="207"/>
      <c r="P95" s="208">
        <f>SUM(P96:P115)</f>
        <v>0</v>
      </c>
      <c r="Q95" s="207"/>
      <c r="R95" s="208">
        <f>SUM(R96:R115)</f>
        <v>0</v>
      </c>
      <c r="S95" s="207"/>
      <c r="T95" s="209">
        <f>SUM(T96:T115)</f>
        <v>0</v>
      </c>
      <c r="U95" s="12"/>
      <c r="V95" s="12"/>
      <c r="W95" s="12"/>
      <c r="X95" s="12"/>
      <c r="Y95" s="12"/>
      <c r="Z95" s="12"/>
      <c r="AA95" s="12"/>
      <c r="AB95" s="12"/>
      <c r="AC95" s="12"/>
      <c r="AD95" s="12"/>
      <c r="AE95" s="12"/>
      <c r="AR95" s="210" t="s">
        <v>79</v>
      </c>
      <c r="AT95" s="211" t="s">
        <v>71</v>
      </c>
      <c r="AU95" s="211" t="s">
        <v>72</v>
      </c>
      <c r="AY95" s="210" t="s">
        <v>295</v>
      </c>
      <c r="BK95" s="212">
        <f>SUM(BK96:BK115)</f>
        <v>0</v>
      </c>
    </row>
    <row r="96" s="2" customFormat="1" ht="24.15" customHeight="1">
      <c r="A96" s="40"/>
      <c r="B96" s="41"/>
      <c r="C96" s="215" t="s">
        <v>79</v>
      </c>
      <c r="D96" s="215" t="s">
        <v>298</v>
      </c>
      <c r="E96" s="216" t="s">
        <v>4128</v>
      </c>
      <c r="F96" s="217" t="s">
        <v>4129</v>
      </c>
      <c r="G96" s="218" t="s">
        <v>3526</v>
      </c>
      <c r="H96" s="219">
        <v>13</v>
      </c>
      <c r="I96" s="220"/>
      <c r="J96" s="221">
        <f>ROUND(I96*H96,2)</f>
        <v>0</v>
      </c>
      <c r="K96" s="217" t="s">
        <v>3954</v>
      </c>
      <c r="L96" s="46"/>
      <c r="M96" s="222" t="s">
        <v>21</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303</v>
      </c>
      <c r="AT96" s="226" t="s">
        <v>298</v>
      </c>
      <c r="AU96" s="226" t="s">
        <v>79</v>
      </c>
      <c r="AY96" s="19" t="s">
        <v>295</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303</v>
      </c>
      <c r="BM96" s="226" t="s">
        <v>81</v>
      </c>
    </row>
    <row r="97" s="13" customFormat="1">
      <c r="A97" s="13"/>
      <c r="B97" s="233"/>
      <c r="C97" s="234"/>
      <c r="D97" s="235" t="s">
        <v>307</v>
      </c>
      <c r="E97" s="236" t="s">
        <v>21</v>
      </c>
      <c r="F97" s="237" t="s">
        <v>4130</v>
      </c>
      <c r="G97" s="234"/>
      <c r="H97" s="236" t="s">
        <v>21</v>
      </c>
      <c r="I97" s="238"/>
      <c r="J97" s="234"/>
      <c r="K97" s="234"/>
      <c r="L97" s="239"/>
      <c r="M97" s="240"/>
      <c r="N97" s="241"/>
      <c r="O97" s="241"/>
      <c r="P97" s="241"/>
      <c r="Q97" s="241"/>
      <c r="R97" s="241"/>
      <c r="S97" s="241"/>
      <c r="T97" s="242"/>
      <c r="U97" s="13"/>
      <c r="V97" s="13"/>
      <c r="W97" s="13"/>
      <c r="X97" s="13"/>
      <c r="Y97" s="13"/>
      <c r="Z97" s="13"/>
      <c r="AA97" s="13"/>
      <c r="AB97" s="13"/>
      <c r="AC97" s="13"/>
      <c r="AD97" s="13"/>
      <c r="AE97" s="13"/>
      <c r="AT97" s="243" t="s">
        <v>307</v>
      </c>
      <c r="AU97" s="243" t="s">
        <v>79</v>
      </c>
      <c r="AV97" s="13" t="s">
        <v>79</v>
      </c>
      <c r="AW97" s="13" t="s">
        <v>33</v>
      </c>
      <c r="AX97" s="13" t="s">
        <v>72</v>
      </c>
      <c r="AY97" s="243" t="s">
        <v>295</v>
      </c>
    </row>
    <row r="98" s="14" customFormat="1">
      <c r="A98" s="14"/>
      <c r="B98" s="244"/>
      <c r="C98" s="245"/>
      <c r="D98" s="235" t="s">
        <v>307</v>
      </c>
      <c r="E98" s="246" t="s">
        <v>21</v>
      </c>
      <c r="F98" s="247" t="s">
        <v>4131</v>
      </c>
      <c r="G98" s="245"/>
      <c r="H98" s="248">
        <v>13</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307</v>
      </c>
      <c r="AU98" s="254" t="s">
        <v>79</v>
      </c>
      <c r="AV98" s="14" t="s">
        <v>81</v>
      </c>
      <c r="AW98" s="14" t="s">
        <v>33</v>
      </c>
      <c r="AX98" s="14" t="s">
        <v>72</v>
      </c>
      <c r="AY98" s="254" t="s">
        <v>295</v>
      </c>
    </row>
    <row r="99" s="15" customFormat="1">
      <c r="A99" s="15"/>
      <c r="B99" s="255"/>
      <c r="C99" s="256"/>
      <c r="D99" s="235" t="s">
        <v>307</v>
      </c>
      <c r="E99" s="257" t="s">
        <v>21</v>
      </c>
      <c r="F99" s="258" t="s">
        <v>312</v>
      </c>
      <c r="G99" s="256"/>
      <c r="H99" s="259">
        <v>13</v>
      </c>
      <c r="I99" s="260"/>
      <c r="J99" s="256"/>
      <c r="K99" s="256"/>
      <c r="L99" s="261"/>
      <c r="M99" s="262"/>
      <c r="N99" s="263"/>
      <c r="O99" s="263"/>
      <c r="P99" s="263"/>
      <c r="Q99" s="263"/>
      <c r="R99" s="263"/>
      <c r="S99" s="263"/>
      <c r="T99" s="264"/>
      <c r="U99" s="15"/>
      <c r="V99" s="15"/>
      <c r="W99" s="15"/>
      <c r="X99" s="15"/>
      <c r="Y99" s="15"/>
      <c r="Z99" s="15"/>
      <c r="AA99" s="15"/>
      <c r="AB99" s="15"/>
      <c r="AC99" s="15"/>
      <c r="AD99" s="15"/>
      <c r="AE99" s="15"/>
      <c r="AT99" s="265" t="s">
        <v>307</v>
      </c>
      <c r="AU99" s="265" t="s">
        <v>79</v>
      </c>
      <c r="AV99" s="15" t="s">
        <v>303</v>
      </c>
      <c r="AW99" s="15" t="s">
        <v>33</v>
      </c>
      <c r="AX99" s="15" t="s">
        <v>79</v>
      </c>
      <c r="AY99" s="265" t="s">
        <v>295</v>
      </c>
    </row>
    <row r="100" s="2" customFormat="1" ht="24.15" customHeight="1">
      <c r="A100" s="40"/>
      <c r="B100" s="41"/>
      <c r="C100" s="215" t="s">
        <v>81</v>
      </c>
      <c r="D100" s="215" t="s">
        <v>298</v>
      </c>
      <c r="E100" s="216" t="s">
        <v>4132</v>
      </c>
      <c r="F100" s="217" t="s">
        <v>4133</v>
      </c>
      <c r="G100" s="218" t="s">
        <v>328</v>
      </c>
      <c r="H100" s="219">
        <v>2210</v>
      </c>
      <c r="I100" s="220"/>
      <c r="J100" s="221">
        <f>ROUND(I100*H100,2)</f>
        <v>0</v>
      </c>
      <c r="K100" s="217" t="s">
        <v>3954</v>
      </c>
      <c r="L100" s="46"/>
      <c r="M100" s="222" t="s">
        <v>21</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303</v>
      </c>
      <c r="AT100" s="226" t="s">
        <v>298</v>
      </c>
      <c r="AU100" s="226" t="s">
        <v>79</v>
      </c>
      <c r="AY100" s="19" t="s">
        <v>295</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303</v>
      </c>
      <c r="BM100" s="226" t="s">
        <v>303</v>
      </c>
    </row>
    <row r="101" s="2" customFormat="1" ht="24.15" customHeight="1">
      <c r="A101" s="40"/>
      <c r="B101" s="41"/>
      <c r="C101" s="215" t="s">
        <v>92</v>
      </c>
      <c r="D101" s="215" t="s">
        <v>298</v>
      </c>
      <c r="E101" s="216" t="s">
        <v>4134</v>
      </c>
      <c r="F101" s="217" t="s">
        <v>4135</v>
      </c>
      <c r="G101" s="218" t="s">
        <v>328</v>
      </c>
      <c r="H101" s="219">
        <v>315</v>
      </c>
      <c r="I101" s="220"/>
      <c r="J101" s="221">
        <f>ROUND(I101*H101,2)</f>
        <v>0</v>
      </c>
      <c r="K101" s="217" t="s">
        <v>3954</v>
      </c>
      <c r="L101" s="46"/>
      <c r="M101" s="222" t="s">
        <v>21</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303</v>
      </c>
      <c r="AT101" s="226" t="s">
        <v>298</v>
      </c>
      <c r="AU101" s="226" t="s">
        <v>79</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303</v>
      </c>
      <c r="BM101" s="226" t="s">
        <v>338</v>
      </c>
    </row>
    <row r="102" s="2" customFormat="1" ht="24.15" customHeight="1">
      <c r="A102" s="40"/>
      <c r="B102" s="41"/>
      <c r="C102" s="215" t="s">
        <v>303</v>
      </c>
      <c r="D102" s="215" t="s">
        <v>298</v>
      </c>
      <c r="E102" s="216" t="s">
        <v>4136</v>
      </c>
      <c r="F102" s="217" t="s">
        <v>4137</v>
      </c>
      <c r="G102" s="218" t="s">
        <v>459</v>
      </c>
      <c r="H102" s="219">
        <v>2210</v>
      </c>
      <c r="I102" s="220"/>
      <c r="J102" s="221">
        <f>ROUND(I102*H102,2)</f>
        <v>0</v>
      </c>
      <c r="K102" s="217" t="s">
        <v>3954</v>
      </c>
      <c r="L102" s="46"/>
      <c r="M102" s="222" t="s">
        <v>21</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303</v>
      </c>
      <c r="AT102" s="226" t="s">
        <v>298</v>
      </c>
      <c r="AU102" s="226" t="s">
        <v>79</v>
      </c>
      <c r="AY102" s="19" t="s">
        <v>295</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303</v>
      </c>
      <c r="BM102" s="226" t="s">
        <v>351</v>
      </c>
    </row>
    <row r="103" s="2" customFormat="1" ht="24.15" customHeight="1">
      <c r="A103" s="40"/>
      <c r="B103" s="41"/>
      <c r="C103" s="215" t="s">
        <v>332</v>
      </c>
      <c r="D103" s="215" t="s">
        <v>298</v>
      </c>
      <c r="E103" s="216" t="s">
        <v>4138</v>
      </c>
      <c r="F103" s="217" t="s">
        <v>4139</v>
      </c>
      <c r="G103" s="218" t="s">
        <v>459</v>
      </c>
      <c r="H103" s="219">
        <v>315</v>
      </c>
      <c r="I103" s="220"/>
      <c r="J103" s="221">
        <f>ROUND(I103*H103,2)</f>
        <v>0</v>
      </c>
      <c r="K103" s="217" t="s">
        <v>3954</v>
      </c>
      <c r="L103" s="46"/>
      <c r="M103" s="222" t="s">
        <v>21</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303</v>
      </c>
      <c r="AT103" s="226" t="s">
        <v>298</v>
      </c>
      <c r="AU103" s="226" t="s">
        <v>79</v>
      </c>
      <c r="AY103" s="19" t="s">
        <v>295</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303</v>
      </c>
      <c r="BM103" s="226" t="s">
        <v>361</v>
      </c>
    </row>
    <row r="104" s="2" customFormat="1" ht="16.5" customHeight="1">
      <c r="A104" s="40"/>
      <c r="B104" s="41"/>
      <c r="C104" s="215" t="s">
        <v>338</v>
      </c>
      <c r="D104" s="215" t="s">
        <v>298</v>
      </c>
      <c r="E104" s="216" t="s">
        <v>4140</v>
      </c>
      <c r="F104" s="217" t="s">
        <v>4141</v>
      </c>
      <c r="G104" s="218" t="s">
        <v>328</v>
      </c>
      <c r="H104" s="219">
        <v>360</v>
      </c>
      <c r="I104" s="220"/>
      <c r="J104" s="221">
        <f>ROUND(I104*H104,2)</f>
        <v>0</v>
      </c>
      <c r="K104" s="217" t="s">
        <v>3954</v>
      </c>
      <c r="L104" s="46"/>
      <c r="M104" s="222" t="s">
        <v>21</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303</v>
      </c>
      <c r="AT104" s="226" t="s">
        <v>298</v>
      </c>
      <c r="AU104" s="226" t="s">
        <v>79</v>
      </c>
      <c r="AY104" s="19" t="s">
        <v>295</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303</v>
      </c>
      <c r="BM104" s="226" t="s">
        <v>382</v>
      </c>
    </row>
    <row r="105" s="13" customFormat="1">
      <c r="A105" s="13"/>
      <c r="B105" s="233"/>
      <c r="C105" s="234"/>
      <c r="D105" s="235" t="s">
        <v>307</v>
      </c>
      <c r="E105" s="236" t="s">
        <v>21</v>
      </c>
      <c r="F105" s="237" t="s">
        <v>4142</v>
      </c>
      <c r="G105" s="234"/>
      <c r="H105" s="236" t="s">
        <v>21</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307</v>
      </c>
      <c r="AU105" s="243" t="s">
        <v>79</v>
      </c>
      <c r="AV105" s="13" t="s">
        <v>79</v>
      </c>
      <c r="AW105" s="13" t="s">
        <v>33</v>
      </c>
      <c r="AX105" s="13" t="s">
        <v>72</v>
      </c>
      <c r="AY105" s="243" t="s">
        <v>295</v>
      </c>
    </row>
    <row r="106" s="14" customFormat="1">
      <c r="A106" s="14"/>
      <c r="B106" s="244"/>
      <c r="C106" s="245"/>
      <c r="D106" s="235" t="s">
        <v>307</v>
      </c>
      <c r="E106" s="246" t="s">
        <v>21</v>
      </c>
      <c r="F106" s="247" t="s">
        <v>4143</v>
      </c>
      <c r="G106" s="245"/>
      <c r="H106" s="248">
        <v>360</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307</v>
      </c>
      <c r="AU106" s="254" t="s">
        <v>79</v>
      </c>
      <c r="AV106" s="14" t="s">
        <v>81</v>
      </c>
      <c r="AW106" s="14" t="s">
        <v>33</v>
      </c>
      <c r="AX106" s="14" t="s">
        <v>72</v>
      </c>
      <c r="AY106" s="254" t="s">
        <v>295</v>
      </c>
    </row>
    <row r="107" s="15" customFormat="1">
      <c r="A107" s="15"/>
      <c r="B107" s="255"/>
      <c r="C107" s="256"/>
      <c r="D107" s="235" t="s">
        <v>307</v>
      </c>
      <c r="E107" s="257" t="s">
        <v>21</v>
      </c>
      <c r="F107" s="258" t="s">
        <v>312</v>
      </c>
      <c r="G107" s="256"/>
      <c r="H107" s="259">
        <v>360</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307</v>
      </c>
      <c r="AU107" s="265" t="s">
        <v>79</v>
      </c>
      <c r="AV107" s="15" t="s">
        <v>303</v>
      </c>
      <c r="AW107" s="15" t="s">
        <v>33</v>
      </c>
      <c r="AX107" s="15" t="s">
        <v>79</v>
      </c>
      <c r="AY107" s="265" t="s">
        <v>295</v>
      </c>
    </row>
    <row r="108" s="2" customFormat="1" ht="24.15" customHeight="1">
      <c r="A108" s="40"/>
      <c r="B108" s="41"/>
      <c r="C108" s="215" t="s">
        <v>345</v>
      </c>
      <c r="D108" s="215" t="s">
        <v>298</v>
      </c>
      <c r="E108" s="216" t="s">
        <v>4144</v>
      </c>
      <c r="F108" s="217" t="s">
        <v>4145</v>
      </c>
      <c r="G108" s="218" t="s">
        <v>328</v>
      </c>
      <c r="H108" s="219">
        <v>360</v>
      </c>
      <c r="I108" s="220"/>
      <c r="J108" s="221">
        <f>ROUND(I108*H108,2)</f>
        <v>0</v>
      </c>
      <c r="K108" s="217" t="s">
        <v>3954</v>
      </c>
      <c r="L108" s="46"/>
      <c r="M108" s="222" t="s">
        <v>21</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303</v>
      </c>
      <c r="AT108" s="226" t="s">
        <v>298</v>
      </c>
      <c r="AU108" s="226" t="s">
        <v>79</v>
      </c>
      <c r="AY108" s="19" t="s">
        <v>295</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303</v>
      </c>
      <c r="BM108" s="226" t="s">
        <v>481</v>
      </c>
    </row>
    <row r="109" s="2" customFormat="1" ht="16.5" customHeight="1">
      <c r="A109" s="40"/>
      <c r="B109" s="41"/>
      <c r="C109" s="215" t="s">
        <v>351</v>
      </c>
      <c r="D109" s="215" t="s">
        <v>298</v>
      </c>
      <c r="E109" s="216" t="s">
        <v>4146</v>
      </c>
      <c r="F109" s="217" t="s">
        <v>4147</v>
      </c>
      <c r="G109" s="218" t="s">
        <v>459</v>
      </c>
      <c r="H109" s="219">
        <v>1</v>
      </c>
      <c r="I109" s="220"/>
      <c r="J109" s="221">
        <f>ROUND(I109*H109,2)</f>
        <v>0</v>
      </c>
      <c r="K109" s="217" t="s">
        <v>3954</v>
      </c>
      <c r="L109" s="46"/>
      <c r="M109" s="222" t="s">
        <v>21</v>
      </c>
      <c r="N109" s="223" t="s">
        <v>43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303</v>
      </c>
      <c r="AT109" s="226" t="s">
        <v>298</v>
      </c>
      <c r="AU109" s="226" t="s">
        <v>79</v>
      </c>
      <c r="AY109" s="19" t="s">
        <v>295</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303</v>
      </c>
      <c r="BM109" s="226" t="s">
        <v>373</v>
      </c>
    </row>
    <row r="110" s="13" customFormat="1">
      <c r="A110" s="13"/>
      <c r="B110" s="233"/>
      <c r="C110" s="234"/>
      <c r="D110" s="235" t="s">
        <v>307</v>
      </c>
      <c r="E110" s="236" t="s">
        <v>21</v>
      </c>
      <c r="F110" s="237" t="s">
        <v>4142</v>
      </c>
      <c r="G110" s="234"/>
      <c r="H110" s="236" t="s">
        <v>21</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307</v>
      </c>
      <c r="AU110" s="243" t="s">
        <v>79</v>
      </c>
      <c r="AV110" s="13" t="s">
        <v>79</v>
      </c>
      <c r="AW110" s="13" t="s">
        <v>33</v>
      </c>
      <c r="AX110" s="13" t="s">
        <v>72</v>
      </c>
      <c r="AY110" s="243" t="s">
        <v>295</v>
      </c>
    </row>
    <row r="111" s="14" customFormat="1">
      <c r="A111" s="14"/>
      <c r="B111" s="244"/>
      <c r="C111" s="245"/>
      <c r="D111" s="235" t="s">
        <v>307</v>
      </c>
      <c r="E111" s="246" t="s">
        <v>21</v>
      </c>
      <c r="F111" s="247" t="s">
        <v>4148</v>
      </c>
      <c r="G111" s="245"/>
      <c r="H111" s="248">
        <v>1</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307</v>
      </c>
      <c r="AU111" s="254" t="s">
        <v>79</v>
      </c>
      <c r="AV111" s="14" t="s">
        <v>81</v>
      </c>
      <c r="AW111" s="14" t="s">
        <v>33</v>
      </c>
      <c r="AX111" s="14" t="s">
        <v>72</v>
      </c>
      <c r="AY111" s="254" t="s">
        <v>295</v>
      </c>
    </row>
    <row r="112" s="15" customFormat="1">
      <c r="A112" s="15"/>
      <c r="B112" s="255"/>
      <c r="C112" s="256"/>
      <c r="D112" s="235" t="s">
        <v>307</v>
      </c>
      <c r="E112" s="257" t="s">
        <v>21</v>
      </c>
      <c r="F112" s="258" t="s">
        <v>312</v>
      </c>
      <c r="G112" s="256"/>
      <c r="H112" s="259">
        <v>1</v>
      </c>
      <c r="I112" s="260"/>
      <c r="J112" s="256"/>
      <c r="K112" s="256"/>
      <c r="L112" s="261"/>
      <c r="M112" s="262"/>
      <c r="N112" s="263"/>
      <c r="O112" s="263"/>
      <c r="P112" s="263"/>
      <c r="Q112" s="263"/>
      <c r="R112" s="263"/>
      <c r="S112" s="263"/>
      <c r="T112" s="264"/>
      <c r="U112" s="15"/>
      <c r="V112" s="15"/>
      <c r="W112" s="15"/>
      <c r="X112" s="15"/>
      <c r="Y112" s="15"/>
      <c r="Z112" s="15"/>
      <c r="AA112" s="15"/>
      <c r="AB112" s="15"/>
      <c r="AC112" s="15"/>
      <c r="AD112" s="15"/>
      <c r="AE112" s="15"/>
      <c r="AT112" s="265" t="s">
        <v>307</v>
      </c>
      <c r="AU112" s="265" t="s">
        <v>79</v>
      </c>
      <c r="AV112" s="15" t="s">
        <v>303</v>
      </c>
      <c r="AW112" s="15" t="s">
        <v>33</v>
      </c>
      <c r="AX112" s="15" t="s">
        <v>79</v>
      </c>
      <c r="AY112" s="265" t="s">
        <v>295</v>
      </c>
    </row>
    <row r="113" s="2" customFormat="1" ht="16.5" customHeight="1">
      <c r="A113" s="40"/>
      <c r="B113" s="41"/>
      <c r="C113" s="215" t="s">
        <v>296</v>
      </c>
      <c r="D113" s="215" t="s">
        <v>298</v>
      </c>
      <c r="E113" s="216" t="s">
        <v>4006</v>
      </c>
      <c r="F113" s="217" t="s">
        <v>4007</v>
      </c>
      <c r="G113" s="218" t="s">
        <v>328</v>
      </c>
      <c r="H113" s="219">
        <v>2525</v>
      </c>
      <c r="I113" s="220"/>
      <c r="J113" s="221">
        <f>ROUND(I113*H113,2)</f>
        <v>0</v>
      </c>
      <c r="K113" s="217" t="s">
        <v>3954</v>
      </c>
      <c r="L113" s="46"/>
      <c r="M113" s="222" t="s">
        <v>21</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303</v>
      </c>
      <c r="AT113" s="226" t="s">
        <v>298</v>
      </c>
      <c r="AU113" s="226" t="s">
        <v>79</v>
      </c>
      <c r="AY113" s="19" t="s">
        <v>295</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303</v>
      </c>
      <c r="BM113" s="226" t="s">
        <v>500</v>
      </c>
    </row>
    <row r="114" s="2" customFormat="1" ht="16.5" customHeight="1">
      <c r="A114" s="40"/>
      <c r="B114" s="41"/>
      <c r="C114" s="215" t="s">
        <v>361</v>
      </c>
      <c r="D114" s="215" t="s">
        <v>298</v>
      </c>
      <c r="E114" s="216" t="s">
        <v>4149</v>
      </c>
      <c r="F114" s="217" t="s">
        <v>4150</v>
      </c>
      <c r="G114" s="218" t="s">
        <v>328</v>
      </c>
      <c r="H114" s="219">
        <v>2525</v>
      </c>
      <c r="I114" s="220"/>
      <c r="J114" s="221">
        <f>ROUND(I114*H114,2)</f>
        <v>0</v>
      </c>
      <c r="K114" s="217" t="s">
        <v>3954</v>
      </c>
      <c r="L114" s="46"/>
      <c r="M114" s="222" t="s">
        <v>21</v>
      </c>
      <c r="N114" s="223"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303</v>
      </c>
      <c r="AT114" s="226" t="s">
        <v>298</v>
      </c>
      <c r="AU114" s="226" t="s">
        <v>79</v>
      </c>
      <c r="AY114" s="19" t="s">
        <v>295</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303</v>
      </c>
      <c r="BM114" s="226" t="s">
        <v>511</v>
      </c>
    </row>
    <row r="115" s="2" customFormat="1" ht="24.15" customHeight="1">
      <c r="A115" s="40"/>
      <c r="B115" s="41"/>
      <c r="C115" s="215" t="s">
        <v>370</v>
      </c>
      <c r="D115" s="215" t="s">
        <v>298</v>
      </c>
      <c r="E115" s="216" t="s">
        <v>4151</v>
      </c>
      <c r="F115" s="217" t="s">
        <v>4152</v>
      </c>
      <c r="G115" s="218" t="s">
        <v>1303</v>
      </c>
      <c r="H115" s="219">
        <v>1</v>
      </c>
      <c r="I115" s="220"/>
      <c r="J115" s="221">
        <f>ROUND(I115*H115,2)</f>
        <v>0</v>
      </c>
      <c r="K115" s="217" t="s">
        <v>3954</v>
      </c>
      <c r="L115" s="46"/>
      <c r="M115" s="222" t="s">
        <v>21</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303</v>
      </c>
      <c r="AT115" s="226" t="s">
        <v>298</v>
      </c>
      <c r="AU115" s="226" t="s">
        <v>79</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303</v>
      </c>
      <c r="BM115" s="226" t="s">
        <v>520</v>
      </c>
    </row>
    <row r="116" s="12" customFormat="1" ht="25.92" customHeight="1">
      <c r="A116" s="12"/>
      <c r="B116" s="199"/>
      <c r="C116" s="200"/>
      <c r="D116" s="201" t="s">
        <v>71</v>
      </c>
      <c r="E116" s="202" t="s">
        <v>4055</v>
      </c>
      <c r="F116" s="202" t="s">
        <v>3654</v>
      </c>
      <c r="G116" s="200"/>
      <c r="H116" s="200"/>
      <c r="I116" s="203"/>
      <c r="J116" s="204">
        <f>BK116</f>
        <v>0</v>
      </c>
      <c r="K116" s="200"/>
      <c r="L116" s="205"/>
      <c r="M116" s="206"/>
      <c r="N116" s="207"/>
      <c r="O116" s="207"/>
      <c r="P116" s="208">
        <f>SUM(P117:P120)</f>
        <v>0</v>
      </c>
      <c r="Q116" s="207"/>
      <c r="R116" s="208">
        <f>SUM(R117:R120)</f>
        <v>0</v>
      </c>
      <c r="S116" s="207"/>
      <c r="T116" s="209">
        <f>SUM(T117:T120)</f>
        <v>0</v>
      </c>
      <c r="U116" s="12"/>
      <c r="V116" s="12"/>
      <c r="W116" s="12"/>
      <c r="X116" s="12"/>
      <c r="Y116" s="12"/>
      <c r="Z116" s="12"/>
      <c r="AA116" s="12"/>
      <c r="AB116" s="12"/>
      <c r="AC116" s="12"/>
      <c r="AD116" s="12"/>
      <c r="AE116" s="12"/>
      <c r="AR116" s="210" t="s">
        <v>303</v>
      </c>
      <c r="AT116" s="211" t="s">
        <v>71</v>
      </c>
      <c r="AU116" s="211" t="s">
        <v>72</v>
      </c>
      <c r="AY116" s="210" t="s">
        <v>295</v>
      </c>
      <c r="BK116" s="212">
        <f>SUM(BK117:BK120)</f>
        <v>0</v>
      </c>
    </row>
    <row r="117" s="2" customFormat="1" ht="16.5" customHeight="1">
      <c r="A117" s="40"/>
      <c r="B117" s="41"/>
      <c r="C117" s="215" t="s">
        <v>382</v>
      </c>
      <c r="D117" s="215" t="s">
        <v>298</v>
      </c>
      <c r="E117" s="216" t="s">
        <v>4056</v>
      </c>
      <c r="F117" s="217" t="s">
        <v>4057</v>
      </c>
      <c r="G117" s="218" t="s">
        <v>3494</v>
      </c>
      <c r="H117" s="219">
        <v>16</v>
      </c>
      <c r="I117" s="220"/>
      <c r="J117" s="221">
        <f>ROUND(I117*H117,2)</f>
        <v>0</v>
      </c>
      <c r="K117" s="217" t="s">
        <v>3954</v>
      </c>
      <c r="L117" s="46"/>
      <c r="M117" s="222" t="s">
        <v>21</v>
      </c>
      <c r="N117" s="223"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4058</v>
      </c>
      <c r="AT117" s="226" t="s">
        <v>298</v>
      </c>
      <c r="AU117" s="226" t="s">
        <v>79</v>
      </c>
      <c r="AY117" s="19" t="s">
        <v>295</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4058</v>
      </c>
      <c r="BM117" s="226" t="s">
        <v>532</v>
      </c>
    </row>
    <row r="118" s="2" customFormat="1">
      <c r="A118" s="40"/>
      <c r="B118" s="41"/>
      <c r="C118" s="42"/>
      <c r="D118" s="235" t="s">
        <v>727</v>
      </c>
      <c r="E118" s="42"/>
      <c r="F118" s="281" t="s">
        <v>4059</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727</v>
      </c>
      <c r="AU118" s="19" t="s">
        <v>79</v>
      </c>
    </row>
    <row r="119" s="2" customFormat="1" ht="16.5" customHeight="1">
      <c r="A119" s="40"/>
      <c r="B119" s="41"/>
      <c r="C119" s="215" t="s">
        <v>393</v>
      </c>
      <c r="D119" s="215" t="s">
        <v>298</v>
      </c>
      <c r="E119" s="216" t="s">
        <v>4060</v>
      </c>
      <c r="F119" s="217" t="s">
        <v>4061</v>
      </c>
      <c r="G119" s="218" t="s">
        <v>3494</v>
      </c>
      <c r="H119" s="219">
        <v>40</v>
      </c>
      <c r="I119" s="220"/>
      <c r="J119" s="221">
        <f>ROUND(I119*H119,2)</f>
        <v>0</v>
      </c>
      <c r="K119" s="217" t="s">
        <v>3954</v>
      </c>
      <c r="L119" s="46"/>
      <c r="M119" s="222" t="s">
        <v>21</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4058</v>
      </c>
      <c r="AT119" s="226" t="s">
        <v>298</v>
      </c>
      <c r="AU119" s="226" t="s">
        <v>79</v>
      </c>
      <c r="AY119" s="19" t="s">
        <v>295</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4058</v>
      </c>
      <c r="BM119" s="226" t="s">
        <v>545</v>
      </c>
    </row>
    <row r="120" s="2" customFormat="1">
      <c r="A120" s="40"/>
      <c r="B120" s="41"/>
      <c r="C120" s="42"/>
      <c r="D120" s="235" t="s">
        <v>727</v>
      </c>
      <c r="E120" s="42"/>
      <c r="F120" s="281" t="s">
        <v>4062</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727</v>
      </c>
      <c r="AU120" s="19" t="s">
        <v>79</v>
      </c>
    </row>
    <row r="121" s="12" customFormat="1" ht="25.92" customHeight="1">
      <c r="A121" s="12"/>
      <c r="B121" s="199"/>
      <c r="C121" s="200"/>
      <c r="D121" s="201" t="s">
        <v>71</v>
      </c>
      <c r="E121" s="202" t="s">
        <v>3531</v>
      </c>
      <c r="F121" s="202" t="s">
        <v>3971</v>
      </c>
      <c r="G121" s="200"/>
      <c r="H121" s="200"/>
      <c r="I121" s="203"/>
      <c r="J121" s="204">
        <f>BK121</f>
        <v>0</v>
      </c>
      <c r="K121" s="200"/>
      <c r="L121" s="205"/>
      <c r="M121" s="206"/>
      <c r="N121" s="207"/>
      <c r="O121" s="207"/>
      <c r="P121" s="208">
        <f>SUM(P122:P190)</f>
        <v>0</v>
      </c>
      <c r="Q121" s="207"/>
      <c r="R121" s="208">
        <f>SUM(R122:R190)</f>
        <v>0</v>
      </c>
      <c r="S121" s="207"/>
      <c r="T121" s="209">
        <f>SUM(T122:T190)</f>
        <v>0</v>
      </c>
      <c r="U121" s="12"/>
      <c r="V121" s="12"/>
      <c r="W121" s="12"/>
      <c r="X121" s="12"/>
      <c r="Y121" s="12"/>
      <c r="Z121" s="12"/>
      <c r="AA121" s="12"/>
      <c r="AB121" s="12"/>
      <c r="AC121" s="12"/>
      <c r="AD121" s="12"/>
      <c r="AE121" s="12"/>
      <c r="AR121" s="210" t="s">
        <v>79</v>
      </c>
      <c r="AT121" s="211" t="s">
        <v>71</v>
      </c>
      <c r="AU121" s="211" t="s">
        <v>72</v>
      </c>
      <c r="AY121" s="210" t="s">
        <v>295</v>
      </c>
      <c r="BK121" s="212">
        <f>SUM(BK122:BK190)</f>
        <v>0</v>
      </c>
    </row>
    <row r="122" s="2" customFormat="1" ht="24.15" customHeight="1">
      <c r="A122" s="40"/>
      <c r="B122" s="41"/>
      <c r="C122" s="215" t="s">
        <v>481</v>
      </c>
      <c r="D122" s="215" t="s">
        <v>298</v>
      </c>
      <c r="E122" s="216" t="s">
        <v>4153</v>
      </c>
      <c r="F122" s="217" t="s">
        <v>4154</v>
      </c>
      <c r="G122" s="218" t="s">
        <v>3526</v>
      </c>
      <c r="H122" s="219">
        <v>13</v>
      </c>
      <c r="I122" s="220"/>
      <c r="J122" s="221">
        <f>ROUND(I122*H122,2)</f>
        <v>0</v>
      </c>
      <c r="K122" s="217" t="s">
        <v>3954</v>
      </c>
      <c r="L122" s="46"/>
      <c r="M122" s="222" t="s">
        <v>21</v>
      </c>
      <c r="N122" s="223"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303</v>
      </c>
      <c r="AT122" s="226" t="s">
        <v>298</v>
      </c>
      <c r="AU122" s="226" t="s">
        <v>79</v>
      </c>
      <c r="AY122" s="19" t="s">
        <v>295</v>
      </c>
      <c r="BE122" s="227">
        <f>IF(N122="základní",J122,0)</f>
        <v>0</v>
      </c>
      <c r="BF122" s="227">
        <f>IF(N122="snížená",J122,0)</f>
        <v>0</v>
      </c>
      <c r="BG122" s="227">
        <f>IF(N122="zákl. přenesená",J122,0)</f>
        <v>0</v>
      </c>
      <c r="BH122" s="227">
        <f>IF(N122="sníž. přenesená",J122,0)</f>
        <v>0</v>
      </c>
      <c r="BI122" s="227">
        <f>IF(N122="nulová",J122,0)</f>
        <v>0</v>
      </c>
      <c r="BJ122" s="19" t="s">
        <v>79</v>
      </c>
      <c r="BK122" s="227">
        <f>ROUND(I122*H122,2)</f>
        <v>0</v>
      </c>
      <c r="BL122" s="19" t="s">
        <v>303</v>
      </c>
      <c r="BM122" s="226" t="s">
        <v>743</v>
      </c>
    </row>
    <row r="123" s="2" customFormat="1">
      <c r="A123" s="40"/>
      <c r="B123" s="41"/>
      <c r="C123" s="42"/>
      <c r="D123" s="235" t="s">
        <v>727</v>
      </c>
      <c r="E123" s="42"/>
      <c r="F123" s="281" t="s">
        <v>4155</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727</v>
      </c>
      <c r="AU123" s="19" t="s">
        <v>79</v>
      </c>
    </row>
    <row r="124" s="13" customFormat="1">
      <c r="A124" s="13"/>
      <c r="B124" s="233"/>
      <c r="C124" s="234"/>
      <c r="D124" s="235" t="s">
        <v>307</v>
      </c>
      <c r="E124" s="236" t="s">
        <v>21</v>
      </c>
      <c r="F124" s="237" t="s">
        <v>4130</v>
      </c>
      <c r="G124" s="234"/>
      <c r="H124" s="236" t="s">
        <v>21</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307</v>
      </c>
      <c r="AU124" s="243" t="s">
        <v>79</v>
      </c>
      <c r="AV124" s="13" t="s">
        <v>79</v>
      </c>
      <c r="AW124" s="13" t="s">
        <v>33</v>
      </c>
      <c r="AX124" s="13" t="s">
        <v>72</v>
      </c>
      <c r="AY124" s="243" t="s">
        <v>295</v>
      </c>
    </row>
    <row r="125" s="14" customFormat="1">
      <c r="A125" s="14"/>
      <c r="B125" s="244"/>
      <c r="C125" s="245"/>
      <c r="D125" s="235" t="s">
        <v>307</v>
      </c>
      <c r="E125" s="246" t="s">
        <v>21</v>
      </c>
      <c r="F125" s="247" t="s">
        <v>4131</v>
      </c>
      <c r="G125" s="245"/>
      <c r="H125" s="248">
        <v>13</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307</v>
      </c>
      <c r="AU125" s="254" t="s">
        <v>79</v>
      </c>
      <c r="AV125" s="14" t="s">
        <v>81</v>
      </c>
      <c r="AW125" s="14" t="s">
        <v>33</v>
      </c>
      <c r="AX125" s="14" t="s">
        <v>72</v>
      </c>
      <c r="AY125" s="254" t="s">
        <v>295</v>
      </c>
    </row>
    <row r="126" s="15" customFormat="1">
      <c r="A126" s="15"/>
      <c r="B126" s="255"/>
      <c r="C126" s="256"/>
      <c r="D126" s="235" t="s">
        <v>307</v>
      </c>
      <c r="E126" s="257" t="s">
        <v>21</v>
      </c>
      <c r="F126" s="258" t="s">
        <v>312</v>
      </c>
      <c r="G126" s="256"/>
      <c r="H126" s="259">
        <v>13</v>
      </c>
      <c r="I126" s="260"/>
      <c r="J126" s="256"/>
      <c r="K126" s="256"/>
      <c r="L126" s="261"/>
      <c r="M126" s="262"/>
      <c r="N126" s="263"/>
      <c r="O126" s="263"/>
      <c r="P126" s="263"/>
      <c r="Q126" s="263"/>
      <c r="R126" s="263"/>
      <c r="S126" s="263"/>
      <c r="T126" s="264"/>
      <c r="U126" s="15"/>
      <c r="V126" s="15"/>
      <c r="W126" s="15"/>
      <c r="X126" s="15"/>
      <c r="Y126" s="15"/>
      <c r="Z126" s="15"/>
      <c r="AA126" s="15"/>
      <c r="AB126" s="15"/>
      <c r="AC126" s="15"/>
      <c r="AD126" s="15"/>
      <c r="AE126" s="15"/>
      <c r="AT126" s="265" t="s">
        <v>307</v>
      </c>
      <c r="AU126" s="265" t="s">
        <v>79</v>
      </c>
      <c r="AV126" s="15" t="s">
        <v>303</v>
      </c>
      <c r="AW126" s="15" t="s">
        <v>33</v>
      </c>
      <c r="AX126" s="15" t="s">
        <v>79</v>
      </c>
      <c r="AY126" s="265" t="s">
        <v>295</v>
      </c>
    </row>
    <row r="127" s="2" customFormat="1" ht="24.15" customHeight="1">
      <c r="A127" s="40"/>
      <c r="B127" s="41"/>
      <c r="C127" s="215" t="s">
        <v>8</v>
      </c>
      <c r="D127" s="215" t="s">
        <v>298</v>
      </c>
      <c r="E127" s="216" t="s">
        <v>4156</v>
      </c>
      <c r="F127" s="217" t="s">
        <v>4157</v>
      </c>
      <c r="G127" s="218" t="s">
        <v>328</v>
      </c>
      <c r="H127" s="219">
        <v>40</v>
      </c>
      <c r="I127" s="220"/>
      <c r="J127" s="221">
        <f>ROUND(I127*H127,2)</f>
        <v>0</v>
      </c>
      <c r="K127" s="217" t="s">
        <v>3954</v>
      </c>
      <c r="L127" s="46"/>
      <c r="M127" s="222" t="s">
        <v>21</v>
      </c>
      <c r="N127" s="223"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303</v>
      </c>
      <c r="AT127" s="226" t="s">
        <v>298</v>
      </c>
      <c r="AU127" s="226" t="s">
        <v>79</v>
      </c>
      <c r="AY127" s="19" t="s">
        <v>295</v>
      </c>
      <c r="BE127" s="227">
        <f>IF(N127="základní",J127,0)</f>
        <v>0</v>
      </c>
      <c r="BF127" s="227">
        <f>IF(N127="snížená",J127,0)</f>
        <v>0</v>
      </c>
      <c r="BG127" s="227">
        <f>IF(N127="zákl. přenesená",J127,0)</f>
        <v>0</v>
      </c>
      <c r="BH127" s="227">
        <f>IF(N127="sníž. přenesená",J127,0)</f>
        <v>0</v>
      </c>
      <c r="BI127" s="227">
        <f>IF(N127="nulová",J127,0)</f>
        <v>0</v>
      </c>
      <c r="BJ127" s="19" t="s">
        <v>79</v>
      </c>
      <c r="BK127" s="227">
        <f>ROUND(I127*H127,2)</f>
        <v>0</v>
      </c>
      <c r="BL127" s="19" t="s">
        <v>303</v>
      </c>
      <c r="BM127" s="226" t="s">
        <v>1032</v>
      </c>
    </row>
    <row r="128" s="2" customFormat="1">
      <c r="A128" s="40"/>
      <c r="B128" s="41"/>
      <c r="C128" s="42"/>
      <c r="D128" s="235" t="s">
        <v>727</v>
      </c>
      <c r="E128" s="42"/>
      <c r="F128" s="281" t="s">
        <v>4158</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727</v>
      </c>
      <c r="AU128" s="19" t="s">
        <v>79</v>
      </c>
    </row>
    <row r="129" s="13" customFormat="1">
      <c r="A129" s="13"/>
      <c r="B129" s="233"/>
      <c r="C129" s="234"/>
      <c r="D129" s="235" t="s">
        <v>307</v>
      </c>
      <c r="E129" s="236" t="s">
        <v>21</v>
      </c>
      <c r="F129" s="237" t="s">
        <v>4159</v>
      </c>
      <c r="G129" s="234"/>
      <c r="H129" s="236" t="s">
        <v>21</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307</v>
      </c>
      <c r="AU129" s="243" t="s">
        <v>79</v>
      </c>
      <c r="AV129" s="13" t="s">
        <v>79</v>
      </c>
      <c r="AW129" s="13" t="s">
        <v>33</v>
      </c>
      <c r="AX129" s="13" t="s">
        <v>72</v>
      </c>
      <c r="AY129" s="243" t="s">
        <v>295</v>
      </c>
    </row>
    <row r="130" s="14" customFormat="1">
      <c r="A130" s="14"/>
      <c r="B130" s="244"/>
      <c r="C130" s="245"/>
      <c r="D130" s="235" t="s">
        <v>307</v>
      </c>
      <c r="E130" s="246" t="s">
        <v>21</v>
      </c>
      <c r="F130" s="247" t="s">
        <v>4160</v>
      </c>
      <c r="G130" s="245"/>
      <c r="H130" s="248">
        <v>40</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307</v>
      </c>
      <c r="AU130" s="254" t="s">
        <v>79</v>
      </c>
      <c r="AV130" s="14" t="s">
        <v>81</v>
      </c>
      <c r="AW130" s="14" t="s">
        <v>33</v>
      </c>
      <c r="AX130" s="14" t="s">
        <v>72</v>
      </c>
      <c r="AY130" s="254" t="s">
        <v>295</v>
      </c>
    </row>
    <row r="131" s="15" customFormat="1">
      <c r="A131" s="15"/>
      <c r="B131" s="255"/>
      <c r="C131" s="256"/>
      <c r="D131" s="235" t="s">
        <v>307</v>
      </c>
      <c r="E131" s="257" t="s">
        <v>21</v>
      </c>
      <c r="F131" s="258" t="s">
        <v>312</v>
      </c>
      <c r="G131" s="256"/>
      <c r="H131" s="259">
        <v>40</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307</v>
      </c>
      <c r="AU131" s="265" t="s">
        <v>79</v>
      </c>
      <c r="AV131" s="15" t="s">
        <v>303</v>
      </c>
      <c r="AW131" s="15" t="s">
        <v>33</v>
      </c>
      <c r="AX131" s="15" t="s">
        <v>79</v>
      </c>
      <c r="AY131" s="265" t="s">
        <v>295</v>
      </c>
    </row>
    <row r="132" s="2" customFormat="1" ht="24.15" customHeight="1">
      <c r="A132" s="40"/>
      <c r="B132" s="41"/>
      <c r="C132" s="215" t="s">
        <v>373</v>
      </c>
      <c r="D132" s="215" t="s">
        <v>298</v>
      </c>
      <c r="E132" s="216" t="s">
        <v>4161</v>
      </c>
      <c r="F132" s="217" t="s">
        <v>4162</v>
      </c>
      <c r="G132" s="218" t="s">
        <v>328</v>
      </c>
      <c r="H132" s="219">
        <v>40</v>
      </c>
      <c r="I132" s="220"/>
      <c r="J132" s="221">
        <f>ROUND(I132*H132,2)</f>
        <v>0</v>
      </c>
      <c r="K132" s="217" t="s">
        <v>3954</v>
      </c>
      <c r="L132" s="46"/>
      <c r="M132" s="222" t="s">
        <v>21</v>
      </c>
      <c r="N132" s="223" t="s">
        <v>43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303</v>
      </c>
      <c r="AT132" s="226" t="s">
        <v>298</v>
      </c>
      <c r="AU132" s="226" t="s">
        <v>79</v>
      </c>
      <c r="AY132" s="19" t="s">
        <v>295</v>
      </c>
      <c r="BE132" s="227">
        <f>IF(N132="základní",J132,0)</f>
        <v>0</v>
      </c>
      <c r="BF132" s="227">
        <f>IF(N132="snížená",J132,0)</f>
        <v>0</v>
      </c>
      <c r="BG132" s="227">
        <f>IF(N132="zákl. přenesená",J132,0)</f>
        <v>0</v>
      </c>
      <c r="BH132" s="227">
        <f>IF(N132="sníž. přenesená",J132,0)</f>
        <v>0</v>
      </c>
      <c r="BI132" s="227">
        <f>IF(N132="nulová",J132,0)</f>
        <v>0</v>
      </c>
      <c r="BJ132" s="19" t="s">
        <v>79</v>
      </c>
      <c r="BK132" s="227">
        <f>ROUND(I132*H132,2)</f>
        <v>0</v>
      </c>
      <c r="BL132" s="19" t="s">
        <v>303</v>
      </c>
      <c r="BM132" s="226" t="s">
        <v>997</v>
      </c>
    </row>
    <row r="133" s="2" customFormat="1">
      <c r="A133" s="40"/>
      <c r="B133" s="41"/>
      <c r="C133" s="42"/>
      <c r="D133" s="235" t="s">
        <v>727</v>
      </c>
      <c r="E133" s="42"/>
      <c r="F133" s="281" t="s">
        <v>4163</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727</v>
      </c>
      <c r="AU133" s="19" t="s">
        <v>79</v>
      </c>
    </row>
    <row r="134" s="13" customFormat="1">
      <c r="A134" s="13"/>
      <c r="B134" s="233"/>
      <c r="C134" s="234"/>
      <c r="D134" s="235" t="s">
        <v>307</v>
      </c>
      <c r="E134" s="236" t="s">
        <v>21</v>
      </c>
      <c r="F134" s="237" t="s">
        <v>4164</v>
      </c>
      <c r="G134" s="234"/>
      <c r="H134" s="236" t="s">
        <v>21</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307</v>
      </c>
      <c r="AU134" s="243" t="s">
        <v>79</v>
      </c>
      <c r="AV134" s="13" t="s">
        <v>79</v>
      </c>
      <c r="AW134" s="13" t="s">
        <v>33</v>
      </c>
      <c r="AX134" s="13" t="s">
        <v>72</v>
      </c>
      <c r="AY134" s="243" t="s">
        <v>295</v>
      </c>
    </row>
    <row r="135" s="14" customFormat="1">
      <c r="A135" s="14"/>
      <c r="B135" s="244"/>
      <c r="C135" s="245"/>
      <c r="D135" s="235" t="s">
        <v>307</v>
      </c>
      <c r="E135" s="246" t="s">
        <v>21</v>
      </c>
      <c r="F135" s="247" t="s">
        <v>4160</v>
      </c>
      <c r="G135" s="245"/>
      <c r="H135" s="248">
        <v>40</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307</v>
      </c>
      <c r="AU135" s="254" t="s">
        <v>79</v>
      </c>
      <c r="AV135" s="14" t="s">
        <v>81</v>
      </c>
      <c r="AW135" s="14" t="s">
        <v>33</v>
      </c>
      <c r="AX135" s="14" t="s">
        <v>72</v>
      </c>
      <c r="AY135" s="254" t="s">
        <v>295</v>
      </c>
    </row>
    <row r="136" s="15" customFormat="1">
      <c r="A136" s="15"/>
      <c r="B136" s="255"/>
      <c r="C136" s="256"/>
      <c r="D136" s="235" t="s">
        <v>307</v>
      </c>
      <c r="E136" s="257" t="s">
        <v>21</v>
      </c>
      <c r="F136" s="258" t="s">
        <v>312</v>
      </c>
      <c r="G136" s="256"/>
      <c r="H136" s="259">
        <v>40</v>
      </c>
      <c r="I136" s="260"/>
      <c r="J136" s="256"/>
      <c r="K136" s="256"/>
      <c r="L136" s="261"/>
      <c r="M136" s="262"/>
      <c r="N136" s="263"/>
      <c r="O136" s="263"/>
      <c r="P136" s="263"/>
      <c r="Q136" s="263"/>
      <c r="R136" s="263"/>
      <c r="S136" s="263"/>
      <c r="T136" s="264"/>
      <c r="U136" s="15"/>
      <c r="V136" s="15"/>
      <c r="W136" s="15"/>
      <c r="X136" s="15"/>
      <c r="Y136" s="15"/>
      <c r="Z136" s="15"/>
      <c r="AA136" s="15"/>
      <c r="AB136" s="15"/>
      <c r="AC136" s="15"/>
      <c r="AD136" s="15"/>
      <c r="AE136" s="15"/>
      <c r="AT136" s="265" t="s">
        <v>307</v>
      </c>
      <c r="AU136" s="265" t="s">
        <v>79</v>
      </c>
      <c r="AV136" s="15" t="s">
        <v>303</v>
      </c>
      <c r="AW136" s="15" t="s">
        <v>33</v>
      </c>
      <c r="AX136" s="15" t="s">
        <v>79</v>
      </c>
      <c r="AY136" s="265" t="s">
        <v>295</v>
      </c>
    </row>
    <row r="137" s="2" customFormat="1" ht="24.15" customHeight="1">
      <c r="A137" s="40"/>
      <c r="B137" s="41"/>
      <c r="C137" s="215" t="s">
        <v>488</v>
      </c>
      <c r="D137" s="215" t="s">
        <v>298</v>
      </c>
      <c r="E137" s="216" t="s">
        <v>4165</v>
      </c>
      <c r="F137" s="217" t="s">
        <v>4166</v>
      </c>
      <c r="G137" s="218" t="s">
        <v>328</v>
      </c>
      <c r="H137" s="219">
        <v>10</v>
      </c>
      <c r="I137" s="220"/>
      <c r="J137" s="221">
        <f>ROUND(I137*H137,2)</f>
        <v>0</v>
      </c>
      <c r="K137" s="217" t="s">
        <v>3954</v>
      </c>
      <c r="L137" s="46"/>
      <c r="M137" s="222" t="s">
        <v>21</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303</v>
      </c>
      <c r="AT137" s="226" t="s">
        <v>298</v>
      </c>
      <c r="AU137" s="226" t="s">
        <v>79</v>
      </c>
      <c r="AY137" s="19" t="s">
        <v>295</v>
      </c>
      <c r="BE137" s="227">
        <f>IF(N137="základní",J137,0)</f>
        <v>0</v>
      </c>
      <c r="BF137" s="227">
        <f>IF(N137="snížená",J137,0)</f>
        <v>0</v>
      </c>
      <c r="BG137" s="227">
        <f>IF(N137="zákl. přenesená",J137,0)</f>
        <v>0</v>
      </c>
      <c r="BH137" s="227">
        <f>IF(N137="sníž. přenesená",J137,0)</f>
        <v>0</v>
      </c>
      <c r="BI137" s="227">
        <f>IF(N137="nulová",J137,0)</f>
        <v>0</v>
      </c>
      <c r="BJ137" s="19" t="s">
        <v>79</v>
      </c>
      <c r="BK137" s="227">
        <f>ROUND(I137*H137,2)</f>
        <v>0</v>
      </c>
      <c r="BL137" s="19" t="s">
        <v>303</v>
      </c>
      <c r="BM137" s="226" t="s">
        <v>1054</v>
      </c>
    </row>
    <row r="138" s="2" customFormat="1">
      <c r="A138" s="40"/>
      <c r="B138" s="41"/>
      <c r="C138" s="42"/>
      <c r="D138" s="235" t="s">
        <v>727</v>
      </c>
      <c r="E138" s="42"/>
      <c r="F138" s="281" t="s">
        <v>4167</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727</v>
      </c>
      <c r="AU138" s="19" t="s">
        <v>79</v>
      </c>
    </row>
    <row r="139" s="13" customFormat="1">
      <c r="A139" s="13"/>
      <c r="B139" s="233"/>
      <c r="C139" s="234"/>
      <c r="D139" s="235" t="s">
        <v>307</v>
      </c>
      <c r="E139" s="236" t="s">
        <v>21</v>
      </c>
      <c r="F139" s="237" t="s">
        <v>4168</v>
      </c>
      <c r="G139" s="234"/>
      <c r="H139" s="236" t="s">
        <v>21</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307</v>
      </c>
      <c r="AU139" s="243" t="s">
        <v>79</v>
      </c>
      <c r="AV139" s="13" t="s">
        <v>79</v>
      </c>
      <c r="AW139" s="13" t="s">
        <v>33</v>
      </c>
      <c r="AX139" s="13" t="s">
        <v>72</v>
      </c>
      <c r="AY139" s="243" t="s">
        <v>295</v>
      </c>
    </row>
    <row r="140" s="14" customFormat="1">
      <c r="A140" s="14"/>
      <c r="B140" s="244"/>
      <c r="C140" s="245"/>
      <c r="D140" s="235" t="s">
        <v>307</v>
      </c>
      <c r="E140" s="246" t="s">
        <v>21</v>
      </c>
      <c r="F140" s="247" t="s">
        <v>4169</v>
      </c>
      <c r="G140" s="245"/>
      <c r="H140" s="248">
        <v>10</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307</v>
      </c>
      <c r="AU140" s="254" t="s">
        <v>79</v>
      </c>
      <c r="AV140" s="14" t="s">
        <v>81</v>
      </c>
      <c r="AW140" s="14" t="s">
        <v>33</v>
      </c>
      <c r="AX140" s="14" t="s">
        <v>72</v>
      </c>
      <c r="AY140" s="254" t="s">
        <v>295</v>
      </c>
    </row>
    <row r="141" s="15" customFormat="1">
      <c r="A141" s="15"/>
      <c r="B141" s="255"/>
      <c r="C141" s="256"/>
      <c r="D141" s="235" t="s">
        <v>307</v>
      </c>
      <c r="E141" s="257" t="s">
        <v>21</v>
      </c>
      <c r="F141" s="258" t="s">
        <v>312</v>
      </c>
      <c r="G141" s="256"/>
      <c r="H141" s="259">
        <v>10</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307</v>
      </c>
      <c r="AU141" s="265" t="s">
        <v>79</v>
      </c>
      <c r="AV141" s="15" t="s">
        <v>303</v>
      </c>
      <c r="AW141" s="15" t="s">
        <v>33</v>
      </c>
      <c r="AX141" s="15" t="s">
        <v>79</v>
      </c>
      <c r="AY141" s="265" t="s">
        <v>295</v>
      </c>
    </row>
    <row r="142" s="2" customFormat="1" ht="24.15" customHeight="1">
      <c r="A142" s="40"/>
      <c r="B142" s="41"/>
      <c r="C142" s="215" t="s">
        <v>500</v>
      </c>
      <c r="D142" s="215" t="s">
        <v>298</v>
      </c>
      <c r="E142" s="216" t="s">
        <v>4170</v>
      </c>
      <c r="F142" s="217" t="s">
        <v>4171</v>
      </c>
      <c r="G142" s="218" t="s">
        <v>328</v>
      </c>
      <c r="H142" s="219">
        <v>40</v>
      </c>
      <c r="I142" s="220"/>
      <c r="J142" s="221">
        <f>ROUND(I142*H142,2)</f>
        <v>0</v>
      </c>
      <c r="K142" s="217" t="s">
        <v>3954</v>
      </c>
      <c r="L142" s="46"/>
      <c r="M142" s="222" t="s">
        <v>21</v>
      </c>
      <c r="N142" s="223" t="s">
        <v>43</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303</v>
      </c>
      <c r="AT142" s="226" t="s">
        <v>298</v>
      </c>
      <c r="AU142" s="226" t="s">
        <v>79</v>
      </c>
      <c r="AY142" s="19" t="s">
        <v>295</v>
      </c>
      <c r="BE142" s="227">
        <f>IF(N142="základní",J142,0)</f>
        <v>0</v>
      </c>
      <c r="BF142" s="227">
        <f>IF(N142="snížená",J142,0)</f>
        <v>0</v>
      </c>
      <c r="BG142" s="227">
        <f>IF(N142="zákl. přenesená",J142,0)</f>
        <v>0</v>
      </c>
      <c r="BH142" s="227">
        <f>IF(N142="sníž. přenesená",J142,0)</f>
        <v>0</v>
      </c>
      <c r="BI142" s="227">
        <f>IF(N142="nulová",J142,0)</f>
        <v>0</v>
      </c>
      <c r="BJ142" s="19" t="s">
        <v>79</v>
      </c>
      <c r="BK142" s="227">
        <f>ROUND(I142*H142,2)</f>
        <v>0</v>
      </c>
      <c r="BL142" s="19" t="s">
        <v>303</v>
      </c>
      <c r="BM142" s="226" t="s">
        <v>1064</v>
      </c>
    </row>
    <row r="143" s="2" customFormat="1">
      <c r="A143" s="40"/>
      <c r="B143" s="41"/>
      <c r="C143" s="42"/>
      <c r="D143" s="235" t="s">
        <v>727</v>
      </c>
      <c r="E143" s="42"/>
      <c r="F143" s="281" t="s">
        <v>4172</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727</v>
      </c>
      <c r="AU143" s="19" t="s">
        <v>79</v>
      </c>
    </row>
    <row r="144" s="13" customFormat="1">
      <c r="A144" s="13"/>
      <c r="B144" s="233"/>
      <c r="C144" s="234"/>
      <c r="D144" s="235" t="s">
        <v>307</v>
      </c>
      <c r="E144" s="236" t="s">
        <v>21</v>
      </c>
      <c r="F144" s="237" t="s">
        <v>4173</v>
      </c>
      <c r="G144" s="234"/>
      <c r="H144" s="236" t="s">
        <v>21</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307</v>
      </c>
      <c r="AU144" s="243" t="s">
        <v>79</v>
      </c>
      <c r="AV144" s="13" t="s">
        <v>79</v>
      </c>
      <c r="AW144" s="13" t="s">
        <v>33</v>
      </c>
      <c r="AX144" s="13" t="s">
        <v>72</v>
      </c>
      <c r="AY144" s="243" t="s">
        <v>295</v>
      </c>
    </row>
    <row r="145" s="14" customFormat="1">
      <c r="A145" s="14"/>
      <c r="B145" s="244"/>
      <c r="C145" s="245"/>
      <c r="D145" s="235" t="s">
        <v>307</v>
      </c>
      <c r="E145" s="246" t="s">
        <v>21</v>
      </c>
      <c r="F145" s="247" t="s">
        <v>4160</v>
      </c>
      <c r="G145" s="245"/>
      <c r="H145" s="248">
        <v>40</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307</v>
      </c>
      <c r="AU145" s="254" t="s">
        <v>79</v>
      </c>
      <c r="AV145" s="14" t="s">
        <v>81</v>
      </c>
      <c r="AW145" s="14" t="s">
        <v>33</v>
      </c>
      <c r="AX145" s="14" t="s">
        <v>72</v>
      </c>
      <c r="AY145" s="254" t="s">
        <v>295</v>
      </c>
    </row>
    <row r="146" s="15" customFormat="1">
      <c r="A146" s="15"/>
      <c r="B146" s="255"/>
      <c r="C146" s="256"/>
      <c r="D146" s="235" t="s">
        <v>307</v>
      </c>
      <c r="E146" s="257" t="s">
        <v>21</v>
      </c>
      <c r="F146" s="258" t="s">
        <v>312</v>
      </c>
      <c r="G146" s="256"/>
      <c r="H146" s="259">
        <v>40</v>
      </c>
      <c r="I146" s="260"/>
      <c r="J146" s="256"/>
      <c r="K146" s="256"/>
      <c r="L146" s="261"/>
      <c r="M146" s="262"/>
      <c r="N146" s="263"/>
      <c r="O146" s="263"/>
      <c r="P146" s="263"/>
      <c r="Q146" s="263"/>
      <c r="R146" s="263"/>
      <c r="S146" s="263"/>
      <c r="T146" s="264"/>
      <c r="U146" s="15"/>
      <c r="V146" s="15"/>
      <c r="W146" s="15"/>
      <c r="X146" s="15"/>
      <c r="Y146" s="15"/>
      <c r="Z146" s="15"/>
      <c r="AA146" s="15"/>
      <c r="AB146" s="15"/>
      <c r="AC146" s="15"/>
      <c r="AD146" s="15"/>
      <c r="AE146" s="15"/>
      <c r="AT146" s="265" t="s">
        <v>307</v>
      </c>
      <c r="AU146" s="265" t="s">
        <v>79</v>
      </c>
      <c r="AV146" s="15" t="s">
        <v>303</v>
      </c>
      <c r="AW146" s="15" t="s">
        <v>33</v>
      </c>
      <c r="AX146" s="15" t="s">
        <v>79</v>
      </c>
      <c r="AY146" s="265" t="s">
        <v>295</v>
      </c>
    </row>
    <row r="147" s="2" customFormat="1" ht="24.15" customHeight="1">
      <c r="A147" s="40"/>
      <c r="B147" s="41"/>
      <c r="C147" s="215" t="s">
        <v>506</v>
      </c>
      <c r="D147" s="215" t="s">
        <v>298</v>
      </c>
      <c r="E147" s="216" t="s">
        <v>4174</v>
      </c>
      <c r="F147" s="217" t="s">
        <v>4175</v>
      </c>
      <c r="G147" s="218" t="s">
        <v>328</v>
      </c>
      <c r="H147" s="219">
        <v>1100</v>
      </c>
      <c r="I147" s="220"/>
      <c r="J147" s="221">
        <f>ROUND(I147*H147,2)</f>
        <v>0</v>
      </c>
      <c r="K147" s="217" t="s">
        <v>3954</v>
      </c>
      <c r="L147" s="46"/>
      <c r="M147" s="222" t="s">
        <v>21</v>
      </c>
      <c r="N147" s="223" t="s">
        <v>43</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303</v>
      </c>
      <c r="AT147" s="226" t="s">
        <v>298</v>
      </c>
      <c r="AU147" s="226" t="s">
        <v>79</v>
      </c>
      <c r="AY147" s="19" t="s">
        <v>295</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303</v>
      </c>
      <c r="BM147" s="226" t="s">
        <v>1073</v>
      </c>
    </row>
    <row r="148" s="2" customFormat="1">
      <c r="A148" s="40"/>
      <c r="B148" s="41"/>
      <c r="C148" s="42"/>
      <c r="D148" s="235" t="s">
        <v>727</v>
      </c>
      <c r="E148" s="42"/>
      <c r="F148" s="281" t="s">
        <v>4176</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727</v>
      </c>
      <c r="AU148" s="19" t="s">
        <v>79</v>
      </c>
    </row>
    <row r="149" s="13" customFormat="1">
      <c r="A149" s="13"/>
      <c r="B149" s="233"/>
      <c r="C149" s="234"/>
      <c r="D149" s="235" t="s">
        <v>307</v>
      </c>
      <c r="E149" s="236" t="s">
        <v>21</v>
      </c>
      <c r="F149" s="237" t="s">
        <v>4177</v>
      </c>
      <c r="G149" s="234"/>
      <c r="H149" s="236" t="s">
        <v>21</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307</v>
      </c>
      <c r="AU149" s="243" t="s">
        <v>79</v>
      </c>
      <c r="AV149" s="13" t="s">
        <v>79</v>
      </c>
      <c r="AW149" s="13" t="s">
        <v>33</v>
      </c>
      <c r="AX149" s="13" t="s">
        <v>72</v>
      </c>
      <c r="AY149" s="243" t="s">
        <v>295</v>
      </c>
    </row>
    <row r="150" s="14" customFormat="1">
      <c r="A150" s="14"/>
      <c r="B150" s="244"/>
      <c r="C150" s="245"/>
      <c r="D150" s="235" t="s">
        <v>307</v>
      </c>
      <c r="E150" s="246" t="s">
        <v>21</v>
      </c>
      <c r="F150" s="247" t="s">
        <v>4178</v>
      </c>
      <c r="G150" s="245"/>
      <c r="H150" s="248">
        <v>1100</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307</v>
      </c>
      <c r="AU150" s="254" t="s">
        <v>79</v>
      </c>
      <c r="AV150" s="14" t="s">
        <v>81</v>
      </c>
      <c r="AW150" s="14" t="s">
        <v>33</v>
      </c>
      <c r="AX150" s="14" t="s">
        <v>72</v>
      </c>
      <c r="AY150" s="254" t="s">
        <v>295</v>
      </c>
    </row>
    <row r="151" s="15" customFormat="1">
      <c r="A151" s="15"/>
      <c r="B151" s="255"/>
      <c r="C151" s="256"/>
      <c r="D151" s="235" t="s">
        <v>307</v>
      </c>
      <c r="E151" s="257" t="s">
        <v>21</v>
      </c>
      <c r="F151" s="258" t="s">
        <v>312</v>
      </c>
      <c r="G151" s="256"/>
      <c r="H151" s="259">
        <v>1100</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307</v>
      </c>
      <c r="AU151" s="265" t="s">
        <v>79</v>
      </c>
      <c r="AV151" s="15" t="s">
        <v>303</v>
      </c>
      <c r="AW151" s="15" t="s">
        <v>33</v>
      </c>
      <c r="AX151" s="15" t="s">
        <v>79</v>
      </c>
      <c r="AY151" s="265" t="s">
        <v>295</v>
      </c>
    </row>
    <row r="152" s="2" customFormat="1" ht="16.5" customHeight="1">
      <c r="A152" s="40"/>
      <c r="B152" s="41"/>
      <c r="C152" s="215" t="s">
        <v>511</v>
      </c>
      <c r="D152" s="215" t="s">
        <v>298</v>
      </c>
      <c r="E152" s="216" t="s">
        <v>4179</v>
      </c>
      <c r="F152" s="217" t="s">
        <v>4180</v>
      </c>
      <c r="G152" s="218" t="s">
        <v>328</v>
      </c>
      <c r="H152" s="219">
        <v>960</v>
      </c>
      <c r="I152" s="220"/>
      <c r="J152" s="221">
        <f>ROUND(I152*H152,2)</f>
        <v>0</v>
      </c>
      <c r="K152" s="217" t="s">
        <v>3954</v>
      </c>
      <c r="L152" s="46"/>
      <c r="M152" s="222" t="s">
        <v>21</v>
      </c>
      <c r="N152" s="223" t="s">
        <v>43</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303</v>
      </c>
      <c r="AT152" s="226" t="s">
        <v>298</v>
      </c>
      <c r="AU152" s="226" t="s">
        <v>79</v>
      </c>
      <c r="AY152" s="19" t="s">
        <v>295</v>
      </c>
      <c r="BE152" s="227">
        <f>IF(N152="základní",J152,0)</f>
        <v>0</v>
      </c>
      <c r="BF152" s="227">
        <f>IF(N152="snížená",J152,0)</f>
        <v>0</v>
      </c>
      <c r="BG152" s="227">
        <f>IF(N152="zákl. přenesená",J152,0)</f>
        <v>0</v>
      </c>
      <c r="BH152" s="227">
        <f>IF(N152="sníž. přenesená",J152,0)</f>
        <v>0</v>
      </c>
      <c r="BI152" s="227">
        <f>IF(N152="nulová",J152,0)</f>
        <v>0</v>
      </c>
      <c r="BJ152" s="19" t="s">
        <v>79</v>
      </c>
      <c r="BK152" s="227">
        <f>ROUND(I152*H152,2)</f>
        <v>0</v>
      </c>
      <c r="BL152" s="19" t="s">
        <v>303</v>
      </c>
      <c r="BM152" s="226" t="s">
        <v>1083</v>
      </c>
    </row>
    <row r="153" s="2" customFormat="1">
      <c r="A153" s="40"/>
      <c r="B153" s="41"/>
      <c r="C153" s="42"/>
      <c r="D153" s="235" t="s">
        <v>727</v>
      </c>
      <c r="E153" s="42"/>
      <c r="F153" s="281" t="s">
        <v>4181</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727</v>
      </c>
      <c r="AU153" s="19" t="s">
        <v>79</v>
      </c>
    </row>
    <row r="154" s="13" customFormat="1">
      <c r="A154" s="13"/>
      <c r="B154" s="233"/>
      <c r="C154" s="234"/>
      <c r="D154" s="235" t="s">
        <v>307</v>
      </c>
      <c r="E154" s="236" t="s">
        <v>21</v>
      </c>
      <c r="F154" s="237" t="s">
        <v>4182</v>
      </c>
      <c r="G154" s="234"/>
      <c r="H154" s="236" t="s">
        <v>21</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307</v>
      </c>
      <c r="AU154" s="243" t="s">
        <v>79</v>
      </c>
      <c r="AV154" s="13" t="s">
        <v>79</v>
      </c>
      <c r="AW154" s="13" t="s">
        <v>33</v>
      </c>
      <c r="AX154" s="13" t="s">
        <v>72</v>
      </c>
      <c r="AY154" s="243" t="s">
        <v>295</v>
      </c>
    </row>
    <row r="155" s="14" customFormat="1">
      <c r="A155" s="14"/>
      <c r="B155" s="244"/>
      <c r="C155" s="245"/>
      <c r="D155" s="235" t="s">
        <v>307</v>
      </c>
      <c r="E155" s="246" t="s">
        <v>21</v>
      </c>
      <c r="F155" s="247" t="s">
        <v>4183</v>
      </c>
      <c r="G155" s="245"/>
      <c r="H155" s="248">
        <v>960</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307</v>
      </c>
      <c r="AU155" s="254" t="s">
        <v>79</v>
      </c>
      <c r="AV155" s="14" t="s">
        <v>81</v>
      </c>
      <c r="AW155" s="14" t="s">
        <v>33</v>
      </c>
      <c r="AX155" s="14" t="s">
        <v>72</v>
      </c>
      <c r="AY155" s="254" t="s">
        <v>295</v>
      </c>
    </row>
    <row r="156" s="15" customFormat="1">
      <c r="A156" s="15"/>
      <c r="B156" s="255"/>
      <c r="C156" s="256"/>
      <c r="D156" s="235" t="s">
        <v>307</v>
      </c>
      <c r="E156" s="257" t="s">
        <v>21</v>
      </c>
      <c r="F156" s="258" t="s">
        <v>312</v>
      </c>
      <c r="G156" s="256"/>
      <c r="H156" s="259">
        <v>960</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307</v>
      </c>
      <c r="AU156" s="265" t="s">
        <v>79</v>
      </c>
      <c r="AV156" s="15" t="s">
        <v>303</v>
      </c>
      <c r="AW156" s="15" t="s">
        <v>33</v>
      </c>
      <c r="AX156" s="15" t="s">
        <v>79</v>
      </c>
      <c r="AY156" s="265" t="s">
        <v>295</v>
      </c>
    </row>
    <row r="157" s="2" customFormat="1" ht="16.5" customHeight="1">
      <c r="A157" s="40"/>
      <c r="B157" s="41"/>
      <c r="C157" s="215" t="s">
        <v>7</v>
      </c>
      <c r="D157" s="215" t="s">
        <v>298</v>
      </c>
      <c r="E157" s="216" t="s">
        <v>4184</v>
      </c>
      <c r="F157" s="217" t="s">
        <v>4185</v>
      </c>
      <c r="G157" s="218" t="s">
        <v>328</v>
      </c>
      <c r="H157" s="219">
        <v>40</v>
      </c>
      <c r="I157" s="220"/>
      <c r="J157" s="221">
        <f>ROUND(I157*H157,2)</f>
        <v>0</v>
      </c>
      <c r="K157" s="217" t="s">
        <v>3954</v>
      </c>
      <c r="L157" s="46"/>
      <c r="M157" s="222" t="s">
        <v>21</v>
      </c>
      <c r="N157" s="223" t="s">
        <v>43</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303</v>
      </c>
      <c r="AT157" s="226" t="s">
        <v>298</v>
      </c>
      <c r="AU157" s="226" t="s">
        <v>79</v>
      </c>
      <c r="AY157" s="19" t="s">
        <v>295</v>
      </c>
      <c r="BE157" s="227">
        <f>IF(N157="základní",J157,0)</f>
        <v>0</v>
      </c>
      <c r="BF157" s="227">
        <f>IF(N157="snížená",J157,0)</f>
        <v>0</v>
      </c>
      <c r="BG157" s="227">
        <f>IF(N157="zákl. přenesená",J157,0)</f>
        <v>0</v>
      </c>
      <c r="BH157" s="227">
        <f>IF(N157="sníž. přenesená",J157,0)</f>
        <v>0</v>
      </c>
      <c r="BI157" s="227">
        <f>IF(N157="nulová",J157,0)</f>
        <v>0</v>
      </c>
      <c r="BJ157" s="19" t="s">
        <v>79</v>
      </c>
      <c r="BK157" s="227">
        <f>ROUND(I157*H157,2)</f>
        <v>0</v>
      </c>
      <c r="BL157" s="19" t="s">
        <v>303</v>
      </c>
      <c r="BM157" s="226" t="s">
        <v>1092</v>
      </c>
    </row>
    <row r="158" s="2" customFormat="1">
      <c r="A158" s="40"/>
      <c r="B158" s="41"/>
      <c r="C158" s="42"/>
      <c r="D158" s="235" t="s">
        <v>727</v>
      </c>
      <c r="E158" s="42"/>
      <c r="F158" s="281" t="s">
        <v>4186</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727</v>
      </c>
      <c r="AU158" s="19" t="s">
        <v>79</v>
      </c>
    </row>
    <row r="159" s="13" customFormat="1">
      <c r="A159" s="13"/>
      <c r="B159" s="233"/>
      <c r="C159" s="234"/>
      <c r="D159" s="235" t="s">
        <v>307</v>
      </c>
      <c r="E159" s="236" t="s">
        <v>21</v>
      </c>
      <c r="F159" s="237" t="s">
        <v>4187</v>
      </c>
      <c r="G159" s="234"/>
      <c r="H159" s="236" t="s">
        <v>21</v>
      </c>
      <c r="I159" s="238"/>
      <c r="J159" s="234"/>
      <c r="K159" s="234"/>
      <c r="L159" s="239"/>
      <c r="M159" s="240"/>
      <c r="N159" s="241"/>
      <c r="O159" s="241"/>
      <c r="P159" s="241"/>
      <c r="Q159" s="241"/>
      <c r="R159" s="241"/>
      <c r="S159" s="241"/>
      <c r="T159" s="242"/>
      <c r="U159" s="13"/>
      <c r="V159" s="13"/>
      <c r="W159" s="13"/>
      <c r="X159" s="13"/>
      <c r="Y159" s="13"/>
      <c r="Z159" s="13"/>
      <c r="AA159" s="13"/>
      <c r="AB159" s="13"/>
      <c r="AC159" s="13"/>
      <c r="AD159" s="13"/>
      <c r="AE159" s="13"/>
      <c r="AT159" s="243" t="s">
        <v>307</v>
      </c>
      <c r="AU159" s="243" t="s">
        <v>79</v>
      </c>
      <c r="AV159" s="13" t="s">
        <v>79</v>
      </c>
      <c r="AW159" s="13" t="s">
        <v>33</v>
      </c>
      <c r="AX159" s="13" t="s">
        <v>72</v>
      </c>
      <c r="AY159" s="243" t="s">
        <v>295</v>
      </c>
    </row>
    <row r="160" s="14" customFormat="1">
      <c r="A160" s="14"/>
      <c r="B160" s="244"/>
      <c r="C160" s="245"/>
      <c r="D160" s="235" t="s">
        <v>307</v>
      </c>
      <c r="E160" s="246" t="s">
        <v>21</v>
      </c>
      <c r="F160" s="247" t="s">
        <v>4160</v>
      </c>
      <c r="G160" s="245"/>
      <c r="H160" s="248">
        <v>40</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307</v>
      </c>
      <c r="AU160" s="254" t="s">
        <v>79</v>
      </c>
      <c r="AV160" s="14" t="s">
        <v>81</v>
      </c>
      <c r="AW160" s="14" t="s">
        <v>33</v>
      </c>
      <c r="AX160" s="14" t="s">
        <v>72</v>
      </c>
      <c r="AY160" s="254" t="s">
        <v>295</v>
      </c>
    </row>
    <row r="161" s="15" customFormat="1">
      <c r="A161" s="15"/>
      <c r="B161" s="255"/>
      <c r="C161" s="256"/>
      <c r="D161" s="235" t="s">
        <v>307</v>
      </c>
      <c r="E161" s="257" t="s">
        <v>21</v>
      </c>
      <c r="F161" s="258" t="s">
        <v>312</v>
      </c>
      <c r="G161" s="256"/>
      <c r="H161" s="259">
        <v>40</v>
      </c>
      <c r="I161" s="260"/>
      <c r="J161" s="256"/>
      <c r="K161" s="256"/>
      <c r="L161" s="261"/>
      <c r="M161" s="262"/>
      <c r="N161" s="263"/>
      <c r="O161" s="263"/>
      <c r="P161" s="263"/>
      <c r="Q161" s="263"/>
      <c r="R161" s="263"/>
      <c r="S161" s="263"/>
      <c r="T161" s="264"/>
      <c r="U161" s="15"/>
      <c r="V161" s="15"/>
      <c r="W161" s="15"/>
      <c r="X161" s="15"/>
      <c r="Y161" s="15"/>
      <c r="Z161" s="15"/>
      <c r="AA161" s="15"/>
      <c r="AB161" s="15"/>
      <c r="AC161" s="15"/>
      <c r="AD161" s="15"/>
      <c r="AE161" s="15"/>
      <c r="AT161" s="265" t="s">
        <v>307</v>
      </c>
      <c r="AU161" s="265" t="s">
        <v>79</v>
      </c>
      <c r="AV161" s="15" t="s">
        <v>303</v>
      </c>
      <c r="AW161" s="15" t="s">
        <v>33</v>
      </c>
      <c r="AX161" s="15" t="s">
        <v>79</v>
      </c>
      <c r="AY161" s="265" t="s">
        <v>295</v>
      </c>
    </row>
    <row r="162" s="2" customFormat="1" ht="33" customHeight="1">
      <c r="A162" s="40"/>
      <c r="B162" s="41"/>
      <c r="C162" s="215" t="s">
        <v>520</v>
      </c>
      <c r="D162" s="215" t="s">
        <v>298</v>
      </c>
      <c r="E162" s="216" t="s">
        <v>4188</v>
      </c>
      <c r="F162" s="217" t="s">
        <v>4189</v>
      </c>
      <c r="G162" s="218" t="s">
        <v>328</v>
      </c>
      <c r="H162" s="219">
        <v>20</v>
      </c>
      <c r="I162" s="220"/>
      <c r="J162" s="221">
        <f>ROUND(I162*H162,2)</f>
        <v>0</v>
      </c>
      <c r="K162" s="217" t="s">
        <v>3954</v>
      </c>
      <c r="L162" s="46"/>
      <c r="M162" s="222" t="s">
        <v>21</v>
      </c>
      <c r="N162" s="223" t="s">
        <v>43</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303</v>
      </c>
      <c r="AT162" s="226" t="s">
        <v>298</v>
      </c>
      <c r="AU162" s="226" t="s">
        <v>79</v>
      </c>
      <c r="AY162" s="19" t="s">
        <v>295</v>
      </c>
      <c r="BE162" s="227">
        <f>IF(N162="základní",J162,0)</f>
        <v>0</v>
      </c>
      <c r="BF162" s="227">
        <f>IF(N162="snížená",J162,0)</f>
        <v>0</v>
      </c>
      <c r="BG162" s="227">
        <f>IF(N162="zákl. přenesená",J162,0)</f>
        <v>0</v>
      </c>
      <c r="BH162" s="227">
        <f>IF(N162="sníž. přenesená",J162,0)</f>
        <v>0</v>
      </c>
      <c r="BI162" s="227">
        <f>IF(N162="nulová",J162,0)</f>
        <v>0</v>
      </c>
      <c r="BJ162" s="19" t="s">
        <v>79</v>
      </c>
      <c r="BK162" s="227">
        <f>ROUND(I162*H162,2)</f>
        <v>0</v>
      </c>
      <c r="BL162" s="19" t="s">
        <v>303</v>
      </c>
      <c r="BM162" s="226" t="s">
        <v>1102</v>
      </c>
    </row>
    <row r="163" s="2" customFormat="1">
      <c r="A163" s="40"/>
      <c r="B163" s="41"/>
      <c r="C163" s="42"/>
      <c r="D163" s="235" t="s">
        <v>727</v>
      </c>
      <c r="E163" s="42"/>
      <c r="F163" s="281" t="s">
        <v>4190</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727</v>
      </c>
      <c r="AU163" s="19" t="s">
        <v>79</v>
      </c>
    </row>
    <row r="164" s="13" customFormat="1">
      <c r="A164" s="13"/>
      <c r="B164" s="233"/>
      <c r="C164" s="234"/>
      <c r="D164" s="235" t="s">
        <v>307</v>
      </c>
      <c r="E164" s="236" t="s">
        <v>21</v>
      </c>
      <c r="F164" s="237" t="s">
        <v>4191</v>
      </c>
      <c r="G164" s="234"/>
      <c r="H164" s="236" t="s">
        <v>21</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307</v>
      </c>
      <c r="AU164" s="243" t="s">
        <v>79</v>
      </c>
      <c r="AV164" s="13" t="s">
        <v>79</v>
      </c>
      <c r="AW164" s="13" t="s">
        <v>33</v>
      </c>
      <c r="AX164" s="13" t="s">
        <v>72</v>
      </c>
      <c r="AY164" s="243" t="s">
        <v>295</v>
      </c>
    </row>
    <row r="165" s="14" customFormat="1">
      <c r="A165" s="14"/>
      <c r="B165" s="244"/>
      <c r="C165" s="245"/>
      <c r="D165" s="235" t="s">
        <v>307</v>
      </c>
      <c r="E165" s="246" t="s">
        <v>21</v>
      </c>
      <c r="F165" s="247" t="s">
        <v>4192</v>
      </c>
      <c r="G165" s="245"/>
      <c r="H165" s="248">
        <v>20</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307</v>
      </c>
      <c r="AU165" s="254" t="s">
        <v>79</v>
      </c>
      <c r="AV165" s="14" t="s">
        <v>81</v>
      </c>
      <c r="AW165" s="14" t="s">
        <v>33</v>
      </c>
      <c r="AX165" s="14" t="s">
        <v>72</v>
      </c>
      <c r="AY165" s="254" t="s">
        <v>295</v>
      </c>
    </row>
    <row r="166" s="15" customFormat="1">
      <c r="A166" s="15"/>
      <c r="B166" s="255"/>
      <c r="C166" s="256"/>
      <c r="D166" s="235" t="s">
        <v>307</v>
      </c>
      <c r="E166" s="257" t="s">
        <v>21</v>
      </c>
      <c r="F166" s="258" t="s">
        <v>312</v>
      </c>
      <c r="G166" s="256"/>
      <c r="H166" s="259">
        <v>20</v>
      </c>
      <c r="I166" s="260"/>
      <c r="J166" s="256"/>
      <c r="K166" s="256"/>
      <c r="L166" s="261"/>
      <c r="M166" s="262"/>
      <c r="N166" s="263"/>
      <c r="O166" s="263"/>
      <c r="P166" s="263"/>
      <c r="Q166" s="263"/>
      <c r="R166" s="263"/>
      <c r="S166" s="263"/>
      <c r="T166" s="264"/>
      <c r="U166" s="15"/>
      <c r="V166" s="15"/>
      <c r="W166" s="15"/>
      <c r="X166" s="15"/>
      <c r="Y166" s="15"/>
      <c r="Z166" s="15"/>
      <c r="AA166" s="15"/>
      <c r="AB166" s="15"/>
      <c r="AC166" s="15"/>
      <c r="AD166" s="15"/>
      <c r="AE166" s="15"/>
      <c r="AT166" s="265" t="s">
        <v>307</v>
      </c>
      <c r="AU166" s="265" t="s">
        <v>79</v>
      </c>
      <c r="AV166" s="15" t="s">
        <v>303</v>
      </c>
      <c r="AW166" s="15" t="s">
        <v>33</v>
      </c>
      <c r="AX166" s="15" t="s">
        <v>79</v>
      </c>
      <c r="AY166" s="265" t="s">
        <v>295</v>
      </c>
    </row>
    <row r="167" s="2" customFormat="1" ht="33" customHeight="1">
      <c r="A167" s="40"/>
      <c r="B167" s="41"/>
      <c r="C167" s="215" t="s">
        <v>525</v>
      </c>
      <c r="D167" s="215" t="s">
        <v>298</v>
      </c>
      <c r="E167" s="216" t="s">
        <v>4193</v>
      </c>
      <c r="F167" s="217" t="s">
        <v>4194</v>
      </c>
      <c r="G167" s="218" t="s">
        <v>328</v>
      </c>
      <c r="H167" s="219">
        <v>80</v>
      </c>
      <c r="I167" s="220"/>
      <c r="J167" s="221">
        <f>ROUND(I167*H167,2)</f>
        <v>0</v>
      </c>
      <c r="K167" s="217" t="s">
        <v>3954</v>
      </c>
      <c r="L167" s="46"/>
      <c r="M167" s="222" t="s">
        <v>21</v>
      </c>
      <c r="N167" s="223" t="s">
        <v>43</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303</v>
      </c>
      <c r="AT167" s="226" t="s">
        <v>298</v>
      </c>
      <c r="AU167" s="226" t="s">
        <v>79</v>
      </c>
      <c r="AY167" s="19" t="s">
        <v>295</v>
      </c>
      <c r="BE167" s="227">
        <f>IF(N167="základní",J167,0)</f>
        <v>0</v>
      </c>
      <c r="BF167" s="227">
        <f>IF(N167="snížená",J167,0)</f>
        <v>0</v>
      </c>
      <c r="BG167" s="227">
        <f>IF(N167="zákl. přenesená",J167,0)</f>
        <v>0</v>
      </c>
      <c r="BH167" s="227">
        <f>IF(N167="sníž. přenesená",J167,0)</f>
        <v>0</v>
      </c>
      <c r="BI167" s="227">
        <f>IF(N167="nulová",J167,0)</f>
        <v>0</v>
      </c>
      <c r="BJ167" s="19" t="s">
        <v>79</v>
      </c>
      <c r="BK167" s="227">
        <f>ROUND(I167*H167,2)</f>
        <v>0</v>
      </c>
      <c r="BL167" s="19" t="s">
        <v>303</v>
      </c>
      <c r="BM167" s="226" t="s">
        <v>1114</v>
      </c>
    </row>
    <row r="168" s="2" customFormat="1">
      <c r="A168" s="40"/>
      <c r="B168" s="41"/>
      <c r="C168" s="42"/>
      <c r="D168" s="235" t="s">
        <v>727</v>
      </c>
      <c r="E168" s="42"/>
      <c r="F168" s="281" t="s">
        <v>4195</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727</v>
      </c>
      <c r="AU168" s="19" t="s">
        <v>79</v>
      </c>
    </row>
    <row r="169" s="13" customFormat="1">
      <c r="A169" s="13"/>
      <c r="B169" s="233"/>
      <c r="C169" s="234"/>
      <c r="D169" s="235" t="s">
        <v>307</v>
      </c>
      <c r="E169" s="236" t="s">
        <v>21</v>
      </c>
      <c r="F169" s="237" t="s">
        <v>4196</v>
      </c>
      <c r="G169" s="234"/>
      <c r="H169" s="236" t="s">
        <v>21</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307</v>
      </c>
      <c r="AU169" s="243" t="s">
        <v>79</v>
      </c>
      <c r="AV169" s="13" t="s">
        <v>79</v>
      </c>
      <c r="AW169" s="13" t="s">
        <v>33</v>
      </c>
      <c r="AX169" s="13" t="s">
        <v>72</v>
      </c>
      <c r="AY169" s="243" t="s">
        <v>295</v>
      </c>
    </row>
    <row r="170" s="14" customFormat="1">
      <c r="A170" s="14"/>
      <c r="B170" s="244"/>
      <c r="C170" s="245"/>
      <c r="D170" s="235" t="s">
        <v>307</v>
      </c>
      <c r="E170" s="246" t="s">
        <v>21</v>
      </c>
      <c r="F170" s="247" t="s">
        <v>4197</v>
      </c>
      <c r="G170" s="245"/>
      <c r="H170" s="248">
        <v>80</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307</v>
      </c>
      <c r="AU170" s="254" t="s">
        <v>79</v>
      </c>
      <c r="AV170" s="14" t="s">
        <v>81</v>
      </c>
      <c r="AW170" s="14" t="s">
        <v>33</v>
      </c>
      <c r="AX170" s="14" t="s">
        <v>72</v>
      </c>
      <c r="AY170" s="254" t="s">
        <v>295</v>
      </c>
    </row>
    <row r="171" s="15" customFormat="1">
      <c r="A171" s="15"/>
      <c r="B171" s="255"/>
      <c r="C171" s="256"/>
      <c r="D171" s="235" t="s">
        <v>307</v>
      </c>
      <c r="E171" s="257" t="s">
        <v>21</v>
      </c>
      <c r="F171" s="258" t="s">
        <v>312</v>
      </c>
      <c r="G171" s="256"/>
      <c r="H171" s="259">
        <v>80</v>
      </c>
      <c r="I171" s="260"/>
      <c r="J171" s="256"/>
      <c r="K171" s="256"/>
      <c r="L171" s="261"/>
      <c r="M171" s="262"/>
      <c r="N171" s="263"/>
      <c r="O171" s="263"/>
      <c r="P171" s="263"/>
      <c r="Q171" s="263"/>
      <c r="R171" s="263"/>
      <c r="S171" s="263"/>
      <c r="T171" s="264"/>
      <c r="U171" s="15"/>
      <c r="V171" s="15"/>
      <c r="W171" s="15"/>
      <c r="X171" s="15"/>
      <c r="Y171" s="15"/>
      <c r="Z171" s="15"/>
      <c r="AA171" s="15"/>
      <c r="AB171" s="15"/>
      <c r="AC171" s="15"/>
      <c r="AD171" s="15"/>
      <c r="AE171" s="15"/>
      <c r="AT171" s="265" t="s">
        <v>307</v>
      </c>
      <c r="AU171" s="265" t="s">
        <v>79</v>
      </c>
      <c r="AV171" s="15" t="s">
        <v>303</v>
      </c>
      <c r="AW171" s="15" t="s">
        <v>33</v>
      </c>
      <c r="AX171" s="15" t="s">
        <v>79</v>
      </c>
      <c r="AY171" s="265" t="s">
        <v>295</v>
      </c>
    </row>
    <row r="172" s="2" customFormat="1" ht="33" customHeight="1">
      <c r="A172" s="40"/>
      <c r="B172" s="41"/>
      <c r="C172" s="215" t="s">
        <v>532</v>
      </c>
      <c r="D172" s="215" t="s">
        <v>298</v>
      </c>
      <c r="E172" s="216" t="s">
        <v>4198</v>
      </c>
      <c r="F172" s="217" t="s">
        <v>4199</v>
      </c>
      <c r="G172" s="218" t="s">
        <v>328</v>
      </c>
      <c r="H172" s="219">
        <v>130</v>
      </c>
      <c r="I172" s="220"/>
      <c r="J172" s="221">
        <f>ROUND(I172*H172,2)</f>
        <v>0</v>
      </c>
      <c r="K172" s="217" t="s">
        <v>3954</v>
      </c>
      <c r="L172" s="46"/>
      <c r="M172" s="222" t="s">
        <v>21</v>
      </c>
      <c r="N172" s="223" t="s">
        <v>43</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303</v>
      </c>
      <c r="AT172" s="226" t="s">
        <v>298</v>
      </c>
      <c r="AU172" s="226" t="s">
        <v>79</v>
      </c>
      <c r="AY172" s="19" t="s">
        <v>295</v>
      </c>
      <c r="BE172" s="227">
        <f>IF(N172="základní",J172,0)</f>
        <v>0</v>
      </c>
      <c r="BF172" s="227">
        <f>IF(N172="snížená",J172,0)</f>
        <v>0</v>
      </c>
      <c r="BG172" s="227">
        <f>IF(N172="zákl. přenesená",J172,0)</f>
        <v>0</v>
      </c>
      <c r="BH172" s="227">
        <f>IF(N172="sníž. přenesená",J172,0)</f>
        <v>0</v>
      </c>
      <c r="BI172" s="227">
        <f>IF(N172="nulová",J172,0)</f>
        <v>0</v>
      </c>
      <c r="BJ172" s="19" t="s">
        <v>79</v>
      </c>
      <c r="BK172" s="227">
        <f>ROUND(I172*H172,2)</f>
        <v>0</v>
      </c>
      <c r="BL172" s="19" t="s">
        <v>303</v>
      </c>
      <c r="BM172" s="226" t="s">
        <v>1124</v>
      </c>
    </row>
    <row r="173" s="2" customFormat="1">
      <c r="A173" s="40"/>
      <c r="B173" s="41"/>
      <c r="C173" s="42"/>
      <c r="D173" s="235" t="s">
        <v>727</v>
      </c>
      <c r="E173" s="42"/>
      <c r="F173" s="281" t="s">
        <v>4200</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727</v>
      </c>
      <c r="AU173" s="19" t="s">
        <v>79</v>
      </c>
    </row>
    <row r="174" s="13" customFormat="1">
      <c r="A174" s="13"/>
      <c r="B174" s="233"/>
      <c r="C174" s="234"/>
      <c r="D174" s="235" t="s">
        <v>307</v>
      </c>
      <c r="E174" s="236" t="s">
        <v>21</v>
      </c>
      <c r="F174" s="237" t="s">
        <v>4201</v>
      </c>
      <c r="G174" s="234"/>
      <c r="H174" s="236" t="s">
        <v>21</v>
      </c>
      <c r="I174" s="238"/>
      <c r="J174" s="234"/>
      <c r="K174" s="234"/>
      <c r="L174" s="239"/>
      <c r="M174" s="240"/>
      <c r="N174" s="241"/>
      <c r="O174" s="241"/>
      <c r="P174" s="241"/>
      <c r="Q174" s="241"/>
      <c r="R174" s="241"/>
      <c r="S174" s="241"/>
      <c r="T174" s="242"/>
      <c r="U174" s="13"/>
      <c r="V174" s="13"/>
      <c r="W174" s="13"/>
      <c r="X174" s="13"/>
      <c r="Y174" s="13"/>
      <c r="Z174" s="13"/>
      <c r="AA174" s="13"/>
      <c r="AB174" s="13"/>
      <c r="AC174" s="13"/>
      <c r="AD174" s="13"/>
      <c r="AE174" s="13"/>
      <c r="AT174" s="243" t="s">
        <v>307</v>
      </c>
      <c r="AU174" s="243" t="s">
        <v>79</v>
      </c>
      <c r="AV174" s="13" t="s">
        <v>79</v>
      </c>
      <c r="AW174" s="13" t="s">
        <v>33</v>
      </c>
      <c r="AX174" s="13" t="s">
        <v>72</v>
      </c>
      <c r="AY174" s="243" t="s">
        <v>295</v>
      </c>
    </row>
    <row r="175" s="14" customFormat="1">
      <c r="A175" s="14"/>
      <c r="B175" s="244"/>
      <c r="C175" s="245"/>
      <c r="D175" s="235" t="s">
        <v>307</v>
      </c>
      <c r="E175" s="246" t="s">
        <v>21</v>
      </c>
      <c r="F175" s="247" t="s">
        <v>4202</v>
      </c>
      <c r="G175" s="245"/>
      <c r="H175" s="248">
        <v>130</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307</v>
      </c>
      <c r="AU175" s="254" t="s">
        <v>79</v>
      </c>
      <c r="AV175" s="14" t="s">
        <v>81</v>
      </c>
      <c r="AW175" s="14" t="s">
        <v>33</v>
      </c>
      <c r="AX175" s="14" t="s">
        <v>72</v>
      </c>
      <c r="AY175" s="254" t="s">
        <v>295</v>
      </c>
    </row>
    <row r="176" s="15" customFormat="1">
      <c r="A176" s="15"/>
      <c r="B176" s="255"/>
      <c r="C176" s="256"/>
      <c r="D176" s="235" t="s">
        <v>307</v>
      </c>
      <c r="E176" s="257" t="s">
        <v>21</v>
      </c>
      <c r="F176" s="258" t="s">
        <v>312</v>
      </c>
      <c r="G176" s="256"/>
      <c r="H176" s="259">
        <v>130</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307</v>
      </c>
      <c r="AU176" s="265" t="s">
        <v>79</v>
      </c>
      <c r="AV176" s="15" t="s">
        <v>303</v>
      </c>
      <c r="AW176" s="15" t="s">
        <v>33</v>
      </c>
      <c r="AX176" s="15" t="s">
        <v>79</v>
      </c>
      <c r="AY176" s="265" t="s">
        <v>295</v>
      </c>
    </row>
    <row r="177" s="2" customFormat="1" ht="33" customHeight="1">
      <c r="A177" s="40"/>
      <c r="B177" s="41"/>
      <c r="C177" s="215" t="s">
        <v>538</v>
      </c>
      <c r="D177" s="215" t="s">
        <v>298</v>
      </c>
      <c r="E177" s="216" t="s">
        <v>4203</v>
      </c>
      <c r="F177" s="217" t="s">
        <v>4204</v>
      </c>
      <c r="G177" s="218" t="s">
        <v>328</v>
      </c>
      <c r="H177" s="219">
        <v>45</v>
      </c>
      <c r="I177" s="220"/>
      <c r="J177" s="221">
        <f>ROUND(I177*H177,2)</f>
        <v>0</v>
      </c>
      <c r="K177" s="217" t="s">
        <v>3954</v>
      </c>
      <c r="L177" s="46"/>
      <c r="M177" s="222" t="s">
        <v>21</v>
      </c>
      <c r="N177" s="223" t="s">
        <v>43</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303</v>
      </c>
      <c r="AT177" s="226" t="s">
        <v>298</v>
      </c>
      <c r="AU177" s="226" t="s">
        <v>79</v>
      </c>
      <c r="AY177" s="19" t="s">
        <v>295</v>
      </c>
      <c r="BE177" s="227">
        <f>IF(N177="základní",J177,0)</f>
        <v>0</v>
      </c>
      <c r="BF177" s="227">
        <f>IF(N177="snížená",J177,0)</f>
        <v>0</v>
      </c>
      <c r="BG177" s="227">
        <f>IF(N177="zákl. přenesená",J177,0)</f>
        <v>0</v>
      </c>
      <c r="BH177" s="227">
        <f>IF(N177="sníž. přenesená",J177,0)</f>
        <v>0</v>
      </c>
      <c r="BI177" s="227">
        <f>IF(N177="nulová",J177,0)</f>
        <v>0</v>
      </c>
      <c r="BJ177" s="19" t="s">
        <v>79</v>
      </c>
      <c r="BK177" s="227">
        <f>ROUND(I177*H177,2)</f>
        <v>0</v>
      </c>
      <c r="BL177" s="19" t="s">
        <v>303</v>
      </c>
      <c r="BM177" s="226" t="s">
        <v>863</v>
      </c>
    </row>
    <row r="178" s="2" customFormat="1">
      <c r="A178" s="40"/>
      <c r="B178" s="41"/>
      <c r="C178" s="42"/>
      <c r="D178" s="235" t="s">
        <v>727</v>
      </c>
      <c r="E178" s="42"/>
      <c r="F178" s="281" t="s">
        <v>4205</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727</v>
      </c>
      <c r="AU178" s="19" t="s">
        <v>79</v>
      </c>
    </row>
    <row r="179" s="13" customFormat="1">
      <c r="A179" s="13"/>
      <c r="B179" s="233"/>
      <c r="C179" s="234"/>
      <c r="D179" s="235" t="s">
        <v>307</v>
      </c>
      <c r="E179" s="236" t="s">
        <v>21</v>
      </c>
      <c r="F179" s="237" t="s">
        <v>4206</v>
      </c>
      <c r="G179" s="234"/>
      <c r="H179" s="236" t="s">
        <v>21</v>
      </c>
      <c r="I179" s="238"/>
      <c r="J179" s="234"/>
      <c r="K179" s="234"/>
      <c r="L179" s="239"/>
      <c r="M179" s="240"/>
      <c r="N179" s="241"/>
      <c r="O179" s="241"/>
      <c r="P179" s="241"/>
      <c r="Q179" s="241"/>
      <c r="R179" s="241"/>
      <c r="S179" s="241"/>
      <c r="T179" s="242"/>
      <c r="U179" s="13"/>
      <c r="V179" s="13"/>
      <c r="W179" s="13"/>
      <c r="X179" s="13"/>
      <c r="Y179" s="13"/>
      <c r="Z179" s="13"/>
      <c r="AA179" s="13"/>
      <c r="AB179" s="13"/>
      <c r="AC179" s="13"/>
      <c r="AD179" s="13"/>
      <c r="AE179" s="13"/>
      <c r="AT179" s="243" t="s">
        <v>307</v>
      </c>
      <c r="AU179" s="243" t="s">
        <v>79</v>
      </c>
      <c r="AV179" s="13" t="s">
        <v>79</v>
      </c>
      <c r="AW179" s="13" t="s">
        <v>33</v>
      </c>
      <c r="AX179" s="13" t="s">
        <v>72</v>
      </c>
      <c r="AY179" s="243" t="s">
        <v>295</v>
      </c>
    </row>
    <row r="180" s="14" customFormat="1">
      <c r="A180" s="14"/>
      <c r="B180" s="244"/>
      <c r="C180" s="245"/>
      <c r="D180" s="235" t="s">
        <v>307</v>
      </c>
      <c r="E180" s="246" t="s">
        <v>21</v>
      </c>
      <c r="F180" s="247" t="s">
        <v>4207</v>
      </c>
      <c r="G180" s="245"/>
      <c r="H180" s="248">
        <v>45</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307</v>
      </c>
      <c r="AU180" s="254" t="s">
        <v>79</v>
      </c>
      <c r="AV180" s="14" t="s">
        <v>81</v>
      </c>
      <c r="AW180" s="14" t="s">
        <v>33</v>
      </c>
      <c r="AX180" s="14" t="s">
        <v>72</v>
      </c>
      <c r="AY180" s="254" t="s">
        <v>295</v>
      </c>
    </row>
    <row r="181" s="15" customFormat="1">
      <c r="A181" s="15"/>
      <c r="B181" s="255"/>
      <c r="C181" s="256"/>
      <c r="D181" s="235" t="s">
        <v>307</v>
      </c>
      <c r="E181" s="257" t="s">
        <v>21</v>
      </c>
      <c r="F181" s="258" t="s">
        <v>312</v>
      </c>
      <c r="G181" s="256"/>
      <c r="H181" s="259">
        <v>45</v>
      </c>
      <c r="I181" s="260"/>
      <c r="J181" s="256"/>
      <c r="K181" s="256"/>
      <c r="L181" s="261"/>
      <c r="M181" s="262"/>
      <c r="N181" s="263"/>
      <c r="O181" s="263"/>
      <c r="P181" s="263"/>
      <c r="Q181" s="263"/>
      <c r="R181" s="263"/>
      <c r="S181" s="263"/>
      <c r="T181" s="264"/>
      <c r="U181" s="15"/>
      <c r="V181" s="15"/>
      <c r="W181" s="15"/>
      <c r="X181" s="15"/>
      <c r="Y181" s="15"/>
      <c r="Z181" s="15"/>
      <c r="AA181" s="15"/>
      <c r="AB181" s="15"/>
      <c r="AC181" s="15"/>
      <c r="AD181" s="15"/>
      <c r="AE181" s="15"/>
      <c r="AT181" s="265" t="s">
        <v>307</v>
      </c>
      <c r="AU181" s="265" t="s">
        <v>79</v>
      </c>
      <c r="AV181" s="15" t="s">
        <v>303</v>
      </c>
      <c r="AW181" s="15" t="s">
        <v>33</v>
      </c>
      <c r="AX181" s="15" t="s">
        <v>79</v>
      </c>
      <c r="AY181" s="265" t="s">
        <v>295</v>
      </c>
    </row>
    <row r="182" s="2" customFormat="1" ht="16.5" customHeight="1">
      <c r="A182" s="40"/>
      <c r="B182" s="41"/>
      <c r="C182" s="215" t="s">
        <v>545</v>
      </c>
      <c r="D182" s="215" t="s">
        <v>298</v>
      </c>
      <c r="E182" s="216" t="s">
        <v>4208</v>
      </c>
      <c r="F182" s="217" t="s">
        <v>4209</v>
      </c>
      <c r="G182" s="218" t="s">
        <v>328</v>
      </c>
      <c r="H182" s="219">
        <v>20</v>
      </c>
      <c r="I182" s="220"/>
      <c r="J182" s="221">
        <f>ROUND(I182*H182,2)</f>
        <v>0</v>
      </c>
      <c r="K182" s="217" t="s">
        <v>3954</v>
      </c>
      <c r="L182" s="46"/>
      <c r="M182" s="222" t="s">
        <v>21</v>
      </c>
      <c r="N182" s="223" t="s">
        <v>43</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303</v>
      </c>
      <c r="AT182" s="226" t="s">
        <v>298</v>
      </c>
      <c r="AU182" s="226" t="s">
        <v>79</v>
      </c>
      <c r="AY182" s="19" t="s">
        <v>295</v>
      </c>
      <c r="BE182" s="227">
        <f>IF(N182="základní",J182,0)</f>
        <v>0</v>
      </c>
      <c r="BF182" s="227">
        <f>IF(N182="snížená",J182,0)</f>
        <v>0</v>
      </c>
      <c r="BG182" s="227">
        <f>IF(N182="zákl. přenesená",J182,0)</f>
        <v>0</v>
      </c>
      <c r="BH182" s="227">
        <f>IF(N182="sníž. přenesená",J182,0)</f>
        <v>0</v>
      </c>
      <c r="BI182" s="227">
        <f>IF(N182="nulová",J182,0)</f>
        <v>0</v>
      </c>
      <c r="BJ182" s="19" t="s">
        <v>79</v>
      </c>
      <c r="BK182" s="227">
        <f>ROUND(I182*H182,2)</f>
        <v>0</v>
      </c>
      <c r="BL182" s="19" t="s">
        <v>303</v>
      </c>
      <c r="BM182" s="226" t="s">
        <v>1144</v>
      </c>
    </row>
    <row r="183" s="2" customFormat="1">
      <c r="A183" s="40"/>
      <c r="B183" s="41"/>
      <c r="C183" s="42"/>
      <c r="D183" s="235" t="s">
        <v>727</v>
      </c>
      <c r="E183" s="42"/>
      <c r="F183" s="281" t="s">
        <v>4210</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727</v>
      </c>
      <c r="AU183" s="19" t="s">
        <v>79</v>
      </c>
    </row>
    <row r="184" s="13" customFormat="1">
      <c r="A184" s="13"/>
      <c r="B184" s="233"/>
      <c r="C184" s="234"/>
      <c r="D184" s="235" t="s">
        <v>307</v>
      </c>
      <c r="E184" s="236" t="s">
        <v>21</v>
      </c>
      <c r="F184" s="237" t="s">
        <v>4211</v>
      </c>
      <c r="G184" s="234"/>
      <c r="H184" s="236" t="s">
        <v>21</v>
      </c>
      <c r="I184" s="238"/>
      <c r="J184" s="234"/>
      <c r="K184" s="234"/>
      <c r="L184" s="239"/>
      <c r="M184" s="240"/>
      <c r="N184" s="241"/>
      <c r="O184" s="241"/>
      <c r="P184" s="241"/>
      <c r="Q184" s="241"/>
      <c r="R184" s="241"/>
      <c r="S184" s="241"/>
      <c r="T184" s="242"/>
      <c r="U184" s="13"/>
      <c r="V184" s="13"/>
      <c r="W184" s="13"/>
      <c r="X184" s="13"/>
      <c r="Y184" s="13"/>
      <c r="Z184" s="13"/>
      <c r="AA184" s="13"/>
      <c r="AB184" s="13"/>
      <c r="AC184" s="13"/>
      <c r="AD184" s="13"/>
      <c r="AE184" s="13"/>
      <c r="AT184" s="243" t="s">
        <v>307</v>
      </c>
      <c r="AU184" s="243" t="s">
        <v>79</v>
      </c>
      <c r="AV184" s="13" t="s">
        <v>79</v>
      </c>
      <c r="AW184" s="13" t="s">
        <v>33</v>
      </c>
      <c r="AX184" s="13" t="s">
        <v>72</v>
      </c>
      <c r="AY184" s="243" t="s">
        <v>295</v>
      </c>
    </row>
    <row r="185" s="14" customFormat="1">
      <c r="A185" s="14"/>
      <c r="B185" s="244"/>
      <c r="C185" s="245"/>
      <c r="D185" s="235" t="s">
        <v>307</v>
      </c>
      <c r="E185" s="246" t="s">
        <v>21</v>
      </c>
      <c r="F185" s="247" t="s">
        <v>4192</v>
      </c>
      <c r="G185" s="245"/>
      <c r="H185" s="248">
        <v>20</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307</v>
      </c>
      <c r="AU185" s="254" t="s">
        <v>79</v>
      </c>
      <c r="AV185" s="14" t="s">
        <v>81</v>
      </c>
      <c r="AW185" s="14" t="s">
        <v>33</v>
      </c>
      <c r="AX185" s="14" t="s">
        <v>72</v>
      </c>
      <c r="AY185" s="254" t="s">
        <v>295</v>
      </c>
    </row>
    <row r="186" s="15" customFormat="1">
      <c r="A186" s="15"/>
      <c r="B186" s="255"/>
      <c r="C186" s="256"/>
      <c r="D186" s="235" t="s">
        <v>307</v>
      </c>
      <c r="E186" s="257" t="s">
        <v>21</v>
      </c>
      <c r="F186" s="258" t="s">
        <v>312</v>
      </c>
      <c r="G186" s="256"/>
      <c r="H186" s="259">
        <v>20</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307</v>
      </c>
      <c r="AU186" s="265" t="s">
        <v>79</v>
      </c>
      <c r="AV186" s="15" t="s">
        <v>303</v>
      </c>
      <c r="AW186" s="15" t="s">
        <v>33</v>
      </c>
      <c r="AX186" s="15" t="s">
        <v>79</v>
      </c>
      <c r="AY186" s="265" t="s">
        <v>295</v>
      </c>
    </row>
    <row r="187" s="2" customFormat="1" ht="16.5" customHeight="1">
      <c r="A187" s="40"/>
      <c r="B187" s="41"/>
      <c r="C187" s="215" t="s">
        <v>550</v>
      </c>
      <c r="D187" s="215" t="s">
        <v>298</v>
      </c>
      <c r="E187" s="216" t="s">
        <v>4212</v>
      </c>
      <c r="F187" s="217" t="s">
        <v>4020</v>
      </c>
      <c r="G187" s="218" t="s">
        <v>328</v>
      </c>
      <c r="H187" s="219">
        <v>360</v>
      </c>
      <c r="I187" s="220"/>
      <c r="J187" s="221">
        <f>ROUND(I187*H187,2)</f>
        <v>0</v>
      </c>
      <c r="K187" s="217" t="s">
        <v>3954</v>
      </c>
      <c r="L187" s="46"/>
      <c r="M187" s="222" t="s">
        <v>21</v>
      </c>
      <c r="N187" s="223" t="s">
        <v>43</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303</v>
      </c>
      <c r="AT187" s="226" t="s">
        <v>298</v>
      </c>
      <c r="AU187" s="226" t="s">
        <v>79</v>
      </c>
      <c r="AY187" s="19" t="s">
        <v>295</v>
      </c>
      <c r="BE187" s="227">
        <f>IF(N187="základní",J187,0)</f>
        <v>0</v>
      </c>
      <c r="BF187" s="227">
        <f>IF(N187="snížená",J187,0)</f>
        <v>0</v>
      </c>
      <c r="BG187" s="227">
        <f>IF(N187="zákl. přenesená",J187,0)</f>
        <v>0</v>
      </c>
      <c r="BH187" s="227">
        <f>IF(N187="sníž. přenesená",J187,0)</f>
        <v>0</v>
      </c>
      <c r="BI187" s="227">
        <f>IF(N187="nulová",J187,0)</f>
        <v>0</v>
      </c>
      <c r="BJ187" s="19" t="s">
        <v>79</v>
      </c>
      <c r="BK187" s="227">
        <f>ROUND(I187*H187,2)</f>
        <v>0</v>
      </c>
      <c r="BL187" s="19" t="s">
        <v>303</v>
      </c>
      <c r="BM187" s="226" t="s">
        <v>1154</v>
      </c>
    </row>
    <row r="188" s="2" customFormat="1" ht="21.75" customHeight="1">
      <c r="A188" s="40"/>
      <c r="B188" s="41"/>
      <c r="C188" s="215" t="s">
        <v>743</v>
      </c>
      <c r="D188" s="215" t="s">
        <v>298</v>
      </c>
      <c r="E188" s="216" t="s">
        <v>4213</v>
      </c>
      <c r="F188" s="217" t="s">
        <v>4214</v>
      </c>
      <c r="G188" s="218" t="s">
        <v>1303</v>
      </c>
      <c r="H188" s="219">
        <v>1</v>
      </c>
      <c r="I188" s="220"/>
      <c r="J188" s="221">
        <f>ROUND(I188*H188,2)</f>
        <v>0</v>
      </c>
      <c r="K188" s="217" t="s">
        <v>3954</v>
      </c>
      <c r="L188" s="46"/>
      <c r="M188" s="222" t="s">
        <v>21</v>
      </c>
      <c r="N188" s="223" t="s">
        <v>43</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303</v>
      </c>
      <c r="AT188" s="226" t="s">
        <v>298</v>
      </c>
      <c r="AU188" s="226" t="s">
        <v>79</v>
      </c>
      <c r="AY188" s="19" t="s">
        <v>295</v>
      </c>
      <c r="BE188" s="227">
        <f>IF(N188="základní",J188,0)</f>
        <v>0</v>
      </c>
      <c r="BF188" s="227">
        <f>IF(N188="snížená",J188,0)</f>
        <v>0</v>
      </c>
      <c r="BG188" s="227">
        <f>IF(N188="zákl. přenesená",J188,0)</f>
        <v>0</v>
      </c>
      <c r="BH188" s="227">
        <f>IF(N188="sníž. přenesená",J188,0)</f>
        <v>0</v>
      </c>
      <c r="BI188" s="227">
        <f>IF(N188="nulová",J188,0)</f>
        <v>0</v>
      </c>
      <c r="BJ188" s="19" t="s">
        <v>79</v>
      </c>
      <c r="BK188" s="227">
        <f>ROUND(I188*H188,2)</f>
        <v>0</v>
      </c>
      <c r="BL188" s="19" t="s">
        <v>303</v>
      </c>
      <c r="BM188" s="226" t="s">
        <v>1168</v>
      </c>
    </row>
    <row r="189" s="2" customFormat="1" ht="16.5" customHeight="1">
      <c r="A189" s="40"/>
      <c r="B189" s="41"/>
      <c r="C189" s="215" t="s">
        <v>1028</v>
      </c>
      <c r="D189" s="215" t="s">
        <v>298</v>
      </c>
      <c r="E189" s="216" t="s">
        <v>4215</v>
      </c>
      <c r="F189" s="217" t="s">
        <v>3981</v>
      </c>
      <c r="G189" s="218" t="s">
        <v>3354</v>
      </c>
      <c r="H189" s="297"/>
      <c r="I189" s="220"/>
      <c r="J189" s="221">
        <f>ROUND(I189*H189,2)</f>
        <v>0</v>
      </c>
      <c r="K189" s="217" t="s">
        <v>3954</v>
      </c>
      <c r="L189" s="46"/>
      <c r="M189" s="222" t="s">
        <v>21</v>
      </c>
      <c r="N189" s="223" t="s">
        <v>43</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303</v>
      </c>
      <c r="AT189" s="226" t="s">
        <v>298</v>
      </c>
      <c r="AU189" s="226" t="s">
        <v>79</v>
      </c>
      <c r="AY189" s="19" t="s">
        <v>295</v>
      </c>
      <c r="BE189" s="227">
        <f>IF(N189="základní",J189,0)</f>
        <v>0</v>
      </c>
      <c r="BF189" s="227">
        <f>IF(N189="snížená",J189,0)</f>
        <v>0</v>
      </c>
      <c r="BG189" s="227">
        <f>IF(N189="zákl. přenesená",J189,0)</f>
        <v>0</v>
      </c>
      <c r="BH189" s="227">
        <f>IF(N189="sníž. přenesená",J189,0)</f>
        <v>0</v>
      </c>
      <c r="BI189" s="227">
        <f>IF(N189="nulová",J189,0)</f>
        <v>0</v>
      </c>
      <c r="BJ189" s="19" t="s">
        <v>79</v>
      </c>
      <c r="BK189" s="227">
        <f>ROUND(I189*H189,2)</f>
        <v>0</v>
      </c>
      <c r="BL189" s="19" t="s">
        <v>303</v>
      </c>
      <c r="BM189" s="226" t="s">
        <v>1178</v>
      </c>
    </row>
    <row r="190" s="2" customFormat="1">
      <c r="A190" s="40"/>
      <c r="B190" s="41"/>
      <c r="C190" s="42"/>
      <c r="D190" s="235" t="s">
        <v>727</v>
      </c>
      <c r="E190" s="42"/>
      <c r="F190" s="281" t="s">
        <v>4216</v>
      </c>
      <c r="G190" s="42"/>
      <c r="H190" s="42"/>
      <c r="I190" s="230"/>
      <c r="J190" s="42"/>
      <c r="K190" s="42"/>
      <c r="L190" s="46"/>
      <c r="M190" s="282"/>
      <c r="N190" s="283"/>
      <c r="O190" s="284"/>
      <c r="P190" s="284"/>
      <c r="Q190" s="284"/>
      <c r="R190" s="284"/>
      <c r="S190" s="284"/>
      <c r="T190" s="285"/>
      <c r="U190" s="40"/>
      <c r="V190" s="40"/>
      <c r="W190" s="40"/>
      <c r="X190" s="40"/>
      <c r="Y190" s="40"/>
      <c r="Z190" s="40"/>
      <c r="AA190" s="40"/>
      <c r="AB190" s="40"/>
      <c r="AC190" s="40"/>
      <c r="AD190" s="40"/>
      <c r="AE190" s="40"/>
      <c r="AT190" s="19" t="s">
        <v>727</v>
      </c>
      <c r="AU190" s="19" t="s">
        <v>79</v>
      </c>
    </row>
    <row r="191" s="2" customFormat="1" ht="6.96" customHeight="1">
      <c r="A191" s="40"/>
      <c r="B191" s="61"/>
      <c r="C191" s="62"/>
      <c r="D191" s="62"/>
      <c r="E191" s="62"/>
      <c r="F191" s="62"/>
      <c r="G191" s="62"/>
      <c r="H191" s="62"/>
      <c r="I191" s="62"/>
      <c r="J191" s="62"/>
      <c r="K191" s="62"/>
      <c r="L191" s="46"/>
      <c r="M191" s="40"/>
      <c r="O191" s="40"/>
      <c r="P191" s="40"/>
      <c r="Q191" s="40"/>
      <c r="R191" s="40"/>
      <c r="S191" s="40"/>
      <c r="T191" s="40"/>
      <c r="U191" s="40"/>
      <c r="V191" s="40"/>
      <c r="W191" s="40"/>
      <c r="X191" s="40"/>
      <c r="Y191" s="40"/>
      <c r="Z191" s="40"/>
      <c r="AA191" s="40"/>
      <c r="AB191" s="40"/>
      <c r="AC191" s="40"/>
      <c r="AD191" s="40"/>
      <c r="AE191" s="40"/>
    </row>
  </sheetData>
  <sheetProtection sheet="1" autoFilter="0" formatColumns="0" formatRows="0" objects="1" scenarios="1" spinCount="100000" saltValue="9ue2fxblxtft5xhvswpSDUuP+x2rtWKqw9PrHa7EcwbMV2HLadkPmYWjV1tA8akV+e2EAy3IBg+7HPeihYo50g==" hashValue="7m/guqR43WSlYrPrcJTku3bzqh01VfG8WRDnTZZtqocb13AmAz20K79PJaDfhcMCFnf33zZ5/InqemugBYS8Pg==" algorithmName="SHA-512" password="CC4B"/>
  <autoFilter ref="C93:K190"/>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239</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3945</v>
      </c>
      <c r="F9" s="1"/>
      <c r="G9" s="1"/>
      <c r="H9" s="1"/>
      <c r="L9" s="22"/>
    </row>
    <row r="10" s="1" customFormat="1" ht="12" customHeight="1">
      <c r="B10" s="22"/>
      <c r="D10" s="145" t="s">
        <v>267</v>
      </c>
      <c r="L10" s="22"/>
    </row>
    <row r="11" s="2" customFormat="1" ht="16.5" customHeight="1">
      <c r="A11" s="40"/>
      <c r="B11" s="46"/>
      <c r="C11" s="40"/>
      <c r="D11" s="40"/>
      <c r="E11" s="158" t="s">
        <v>4123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4217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ROUND((SUM(BE93:BE118)),  2)</f>
        <v>0</v>
      </c>
      <c r="G37" s="40"/>
      <c r="H37" s="40"/>
      <c r="I37" s="160">
        <v>0.20999999999999999</v>
      </c>
      <c r="J37" s="159">
        <f>ROUND(((SUM(BE93:BE118))*I37),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ROUND((SUM(BF93:BF118)),  2)</f>
        <v>0</v>
      </c>
      <c r="G38" s="40"/>
      <c r="H38" s="40"/>
      <c r="I38" s="160">
        <v>0.14999999999999999</v>
      </c>
      <c r="J38" s="159">
        <f>ROUND(((SUM(BF93:BF118))*I38),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ROUND((SUM(BG93:BG118)),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ROUND((SUM(BH93:BH118)),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ROUND((SUM(BI93:BI118)),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3945</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4123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SO-06.3.2 - SK</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4218</v>
      </c>
      <c r="E68" s="180"/>
      <c r="F68" s="180"/>
      <c r="G68" s="180"/>
      <c r="H68" s="180"/>
      <c r="I68" s="180"/>
      <c r="J68" s="181">
        <f>J94</f>
        <v>0</v>
      </c>
      <c r="K68" s="178"/>
      <c r="L68" s="182"/>
      <c r="S68" s="9"/>
      <c r="T68" s="9"/>
      <c r="U68" s="9"/>
      <c r="V68" s="9"/>
      <c r="W68" s="9"/>
      <c r="X68" s="9"/>
      <c r="Y68" s="9"/>
      <c r="Z68" s="9"/>
      <c r="AA68" s="9"/>
      <c r="AB68" s="9"/>
      <c r="AC68" s="9"/>
      <c r="AD68" s="9"/>
      <c r="AE68" s="9"/>
    </row>
    <row r="69" s="9" customFormat="1" ht="24.96" customHeight="1">
      <c r="A69" s="9"/>
      <c r="B69" s="177"/>
      <c r="C69" s="178"/>
      <c r="D69" s="179" t="s">
        <v>4126</v>
      </c>
      <c r="E69" s="180"/>
      <c r="F69" s="180"/>
      <c r="G69" s="180"/>
      <c r="H69" s="180"/>
      <c r="I69" s="180"/>
      <c r="J69" s="181">
        <f>J113</f>
        <v>0</v>
      </c>
      <c r="K69" s="178"/>
      <c r="L69" s="182"/>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280</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Rekonstrukce a modernizace VŠ kolejí Kounicova 50</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265</v>
      </c>
      <c r="D80" s="24"/>
      <c r="E80" s="24"/>
      <c r="F80" s="24"/>
      <c r="G80" s="24"/>
      <c r="H80" s="24"/>
      <c r="I80" s="24"/>
      <c r="J80" s="24"/>
      <c r="K80" s="24"/>
      <c r="L80" s="22"/>
    </row>
    <row r="81" s="1" customFormat="1" ht="16.5" customHeight="1">
      <c r="B81" s="23"/>
      <c r="C81" s="24"/>
      <c r="D81" s="24"/>
      <c r="E81" s="172" t="s">
        <v>3945</v>
      </c>
      <c r="F81" s="24"/>
      <c r="G81" s="24"/>
      <c r="H81" s="24"/>
      <c r="I81" s="24"/>
      <c r="J81" s="24"/>
      <c r="K81" s="24"/>
      <c r="L81" s="22"/>
    </row>
    <row r="82" s="1" customFormat="1" ht="12" customHeight="1">
      <c r="B82" s="23"/>
      <c r="C82" s="34" t="s">
        <v>267</v>
      </c>
      <c r="D82" s="24"/>
      <c r="E82" s="24"/>
      <c r="F82" s="24"/>
      <c r="G82" s="24"/>
      <c r="H82" s="24"/>
      <c r="I82" s="24"/>
      <c r="J82" s="24"/>
      <c r="K82" s="24"/>
      <c r="L82" s="22"/>
    </row>
    <row r="83" s="2" customFormat="1" ht="16.5" customHeight="1">
      <c r="A83" s="40"/>
      <c r="B83" s="41"/>
      <c r="C83" s="42"/>
      <c r="D83" s="42"/>
      <c r="E83" s="269" t="s">
        <v>4123</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401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SO-06.3.2 - SK</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F16</f>
        <v>Kounicova 50, Brno</v>
      </c>
      <c r="G87" s="42"/>
      <c r="H87" s="42"/>
      <c r="I87" s="34" t="s">
        <v>24</v>
      </c>
      <c r="J87" s="74" t="str">
        <f>IF(J16="","",J16)</f>
        <v>20. 3. 2023</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26</v>
      </c>
      <c r="D89" s="42"/>
      <c r="E89" s="42"/>
      <c r="F89" s="29" t="str">
        <f>E19</f>
        <v>Intar a.s.</v>
      </c>
      <c r="G89" s="42"/>
      <c r="H89" s="42"/>
      <c r="I89" s="34" t="s">
        <v>32</v>
      </c>
      <c r="J89" s="38" t="str">
        <f>E25</f>
        <v>Intar a.s.</v>
      </c>
      <c r="K89" s="42"/>
      <c r="L89" s="147"/>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IF(E22="","",E22)</f>
        <v>Vyplň údaj</v>
      </c>
      <c r="G90" s="42"/>
      <c r="H90" s="42"/>
      <c r="I90" s="34" t="s">
        <v>34</v>
      </c>
      <c r="J90" s="38" t="str">
        <f>E28</f>
        <v>Toman Martin</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281</v>
      </c>
      <c r="D92" s="191" t="s">
        <v>57</v>
      </c>
      <c r="E92" s="191" t="s">
        <v>53</v>
      </c>
      <c r="F92" s="191" t="s">
        <v>54</v>
      </c>
      <c r="G92" s="191" t="s">
        <v>282</v>
      </c>
      <c r="H92" s="191" t="s">
        <v>283</v>
      </c>
      <c r="I92" s="191" t="s">
        <v>284</v>
      </c>
      <c r="J92" s="191" t="s">
        <v>271</v>
      </c>
      <c r="K92" s="192" t="s">
        <v>285</v>
      </c>
      <c r="L92" s="193"/>
      <c r="M92" s="94" t="s">
        <v>21</v>
      </c>
      <c r="N92" s="95" t="s">
        <v>42</v>
      </c>
      <c r="O92" s="95" t="s">
        <v>286</v>
      </c>
      <c r="P92" s="95" t="s">
        <v>287</v>
      </c>
      <c r="Q92" s="95" t="s">
        <v>288</v>
      </c>
      <c r="R92" s="95" t="s">
        <v>289</v>
      </c>
      <c r="S92" s="95" t="s">
        <v>290</v>
      </c>
      <c r="T92" s="96" t="s">
        <v>291</v>
      </c>
      <c r="U92" s="188"/>
      <c r="V92" s="188"/>
      <c r="W92" s="188"/>
      <c r="X92" s="188"/>
      <c r="Y92" s="188"/>
      <c r="Z92" s="188"/>
      <c r="AA92" s="188"/>
      <c r="AB92" s="188"/>
      <c r="AC92" s="188"/>
      <c r="AD92" s="188"/>
      <c r="AE92" s="188"/>
    </row>
    <row r="93" s="2" customFormat="1" ht="22.8" customHeight="1">
      <c r="A93" s="40"/>
      <c r="B93" s="41"/>
      <c r="C93" s="101" t="s">
        <v>292</v>
      </c>
      <c r="D93" s="42"/>
      <c r="E93" s="42"/>
      <c r="F93" s="42"/>
      <c r="G93" s="42"/>
      <c r="H93" s="42"/>
      <c r="I93" s="42"/>
      <c r="J93" s="194">
        <f>BK93</f>
        <v>0</v>
      </c>
      <c r="K93" s="42"/>
      <c r="L93" s="46"/>
      <c r="M93" s="97"/>
      <c r="N93" s="195"/>
      <c r="O93" s="98"/>
      <c r="P93" s="196">
        <f>P94+P113</f>
        <v>0</v>
      </c>
      <c r="Q93" s="98"/>
      <c r="R93" s="196">
        <f>R94+R113</f>
        <v>0</v>
      </c>
      <c r="S93" s="98"/>
      <c r="T93" s="197">
        <f>T94+T113</f>
        <v>0</v>
      </c>
      <c r="U93" s="40"/>
      <c r="V93" s="40"/>
      <c r="W93" s="40"/>
      <c r="X93" s="40"/>
      <c r="Y93" s="40"/>
      <c r="Z93" s="40"/>
      <c r="AA93" s="40"/>
      <c r="AB93" s="40"/>
      <c r="AC93" s="40"/>
      <c r="AD93" s="40"/>
      <c r="AE93" s="40"/>
      <c r="AT93" s="19" t="s">
        <v>71</v>
      </c>
      <c r="AU93" s="19" t="s">
        <v>272</v>
      </c>
      <c r="BK93" s="198">
        <f>BK94+BK113</f>
        <v>0</v>
      </c>
    </row>
    <row r="94" s="12" customFormat="1" ht="25.92" customHeight="1">
      <c r="A94" s="12"/>
      <c r="B94" s="199"/>
      <c r="C94" s="200"/>
      <c r="D94" s="201" t="s">
        <v>71</v>
      </c>
      <c r="E94" s="202" t="s">
        <v>3519</v>
      </c>
      <c r="F94" s="202" t="s">
        <v>4219</v>
      </c>
      <c r="G94" s="200"/>
      <c r="H94" s="200"/>
      <c r="I94" s="203"/>
      <c r="J94" s="204">
        <f>BK94</f>
        <v>0</v>
      </c>
      <c r="K94" s="200"/>
      <c r="L94" s="205"/>
      <c r="M94" s="206"/>
      <c r="N94" s="207"/>
      <c r="O94" s="207"/>
      <c r="P94" s="208">
        <f>SUM(P95:P112)</f>
        <v>0</v>
      </c>
      <c r="Q94" s="207"/>
      <c r="R94" s="208">
        <f>SUM(R95:R112)</f>
        <v>0</v>
      </c>
      <c r="S94" s="207"/>
      <c r="T94" s="209">
        <f>SUM(T95:T112)</f>
        <v>0</v>
      </c>
      <c r="U94" s="12"/>
      <c r="V94" s="12"/>
      <c r="W94" s="12"/>
      <c r="X94" s="12"/>
      <c r="Y94" s="12"/>
      <c r="Z94" s="12"/>
      <c r="AA94" s="12"/>
      <c r="AB94" s="12"/>
      <c r="AC94" s="12"/>
      <c r="AD94" s="12"/>
      <c r="AE94" s="12"/>
      <c r="AR94" s="210" t="s">
        <v>79</v>
      </c>
      <c r="AT94" s="211" t="s">
        <v>71</v>
      </c>
      <c r="AU94" s="211" t="s">
        <v>72</v>
      </c>
      <c r="AY94" s="210" t="s">
        <v>295</v>
      </c>
      <c r="BK94" s="212">
        <f>SUM(BK95:BK112)</f>
        <v>0</v>
      </c>
    </row>
    <row r="95" s="2" customFormat="1" ht="24.15" customHeight="1">
      <c r="A95" s="40"/>
      <c r="B95" s="41"/>
      <c r="C95" s="215" t="s">
        <v>79</v>
      </c>
      <c r="D95" s="215" t="s">
        <v>298</v>
      </c>
      <c r="E95" s="216" t="s">
        <v>3995</v>
      </c>
      <c r="F95" s="217" t="s">
        <v>3996</v>
      </c>
      <c r="G95" s="218" t="s">
        <v>459</v>
      </c>
      <c r="H95" s="219">
        <v>117</v>
      </c>
      <c r="I95" s="220"/>
      <c r="J95" s="221">
        <f>ROUND(I95*H95,2)</f>
        <v>0</v>
      </c>
      <c r="K95" s="217" t="s">
        <v>3954</v>
      </c>
      <c r="L95" s="46"/>
      <c r="M95" s="222" t="s">
        <v>21</v>
      </c>
      <c r="N95" s="223"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303</v>
      </c>
      <c r="AT95" s="226" t="s">
        <v>298</v>
      </c>
      <c r="AU95" s="226" t="s">
        <v>79</v>
      </c>
      <c r="AY95" s="19" t="s">
        <v>295</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303</v>
      </c>
      <c r="BM95" s="226" t="s">
        <v>81</v>
      </c>
    </row>
    <row r="96" s="2" customFormat="1">
      <c r="A96" s="40"/>
      <c r="B96" s="41"/>
      <c r="C96" s="42"/>
      <c r="D96" s="235" t="s">
        <v>727</v>
      </c>
      <c r="E96" s="42"/>
      <c r="F96" s="281" t="s">
        <v>4220</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727</v>
      </c>
      <c r="AU96" s="19" t="s">
        <v>79</v>
      </c>
    </row>
    <row r="97" s="2" customFormat="1" ht="16.5" customHeight="1">
      <c r="A97" s="40"/>
      <c r="B97" s="41"/>
      <c r="C97" s="215" t="s">
        <v>81</v>
      </c>
      <c r="D97" s="215" t="s">
        <v>298</v>
      </c>
      <c r="E97" s="216" t="s">
        <v>4221</v>
      </c>
      <c r="F97" s="217" t="s">
        <v>4222</v>
      </c>
      <c r="G97" s="218" t="s">
        <v>459</v>
      </c>
      <c r="H97" s="219">
        <v>100</v>
      </c>
      <c r="I97" s="220"/>
      <c r="J97" s="221">
        <f>ROUND(I97*H97,2)</f>
        <v>0</v>
      </c>
      <c r="K97" s="217" t="s">
        <v>3954</v>
      </c>
      <c r="L97" s="46"/>
      <c r="M97" s="222" t="s">
        <v>21</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303</v>
      </c>
      <c r="AT97" s="226" t="s">
        <v>298</v>
      </c>
      <c r="AU97" s="226" t="s">
        <v>79</v>
      </c>
      <c r="AY97" s="19" t="s">
        <v>295</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303</v>
      </c>
      <c r="BM97" s="226" t="s">
        <v>303</v>
      </c>
    </row>
    <row r="98" s="13" customFormat="1">
      <c r="A98" s="13"/>
      <c r="B98" s="233"/>
      <c r="C98" s="234"/>
      <c r="D98" s="235" t="s">
        <v>307</v>
      </c>
      <c r="E98" s="236" t="s">
        <v>21</v>
      </c>
      <c r="F98" s="237" t="s">
        <v>4223</v>
      </c>
      <c r="G98" s="234"/>
      <c r="H98" s="236" t="s">
        <v>21</v>
      </c>
      <c r="I98" s="238"/>
      <c r="J98" s="234"/>
      <c r="K98" s="234"/>
      <c r="L98" s="239"/>
      <c r="M98" s="240"/>
      <c r="N98" s="241"/>
      <c r="O98" s="241"/>
      <c r="P98" s="241"/>
      <c r="Q98" s="241"/>
      <c r="R98" s="241"/>
      <c r="S98" s="241"/>
      <c r="T98" s="242"/>
      <c r="U98" s="13"/>
      <c r="V98" s="13"/>
      <c r="W98" s="13"/>
      <c r="X98" s="13"/>
      <c r="Y98" s="13"/>
      <c r="Z98" s="13"/>
      <c r="AA98" s="13"/>
      <c r="AB98" s="13"/>
      <c r="AC98" s="13"/>
      <c r="AD98" s="13"/>
      <c r="AE98" s="13"/>
      <c r="AT98" s="243" t="s">
        <v>307</v>
      </c>
      <c r="AU98" s="243" t="s">
        <v>79</v>
      </c>
      <c r="AV98" s="13" t="s">
        <v>79</v>
      </c>
      <c r="AW98" s="13" t="s">
        <v>33</v>
      </c>
      <c r="AX98" s="13" t="s">
        <v>72</v>
      </c>
      <c r="AY98" s="243" t="s">
        <v>295</v>
      </c>
    </row>
    <row r="99" s="13" customFormat="1">
      <c r="A99" s="13"/>
      <c r="B99" s="233"/>
      <c r="C99" s="234"/>
      <c r="D99" s="235" t="s">
        <v>307</v>
      </c>
      <c r="E99" s="236" t="s">
        <v>21</v>
      </c>
      <c r="F99" s="237" t="s">
        <v>4224</v>
      </c>
      <c r="G99" s="234"/>
      <c r="H99" s="236" t="s">
        <v>21</v>
      </c>
      <c r="I99" s="238"/>
      <c r="J99" s="234"/>
      <c r="K99" s="234"/>
      <c r="L99" s="239"/>
      <c r="M99" s="240"/>
      <c r="N99" s="241"/>
      <c r="O99" s="241"/>
      <c r="P99" s="241"/>
      <c r="Q99" s="241"/>
      <c r="R99" s="241"/>
      <c r="S99" s="241"/>
      <c r="T99" s="242"/>
      <c r="U99" s="13"/>
      <c r="V99" s="13"/>
      <c r="W99" s="13"/>
      <c r="X99" s="13"/>
      <c r="Y99" s="13"/>
      <c r="Z99" s="13"/>
      <c r="AA99" s="13"/>
      <c r="AB99" s="13"/>
      <c r="AC99" s="13"/>
      <c r="AD99" s="13"/>
      <c r="AE99" s="13"/>
      <c r="AT99" s="243" t="s">
        <v>307</v>
      </c>
      <c r="AU99" s="243" t="s">
        <v>79</v>
      </c>
      <c r="AV99" s="13" t="s">
        <v>79</v>
      </c>
      <c r="AW99" s="13" t="s">
        <v>33</v>
      </c>
      <c r="AX99" s="13" t="s">
        <v>72</v>
      </c>
      <c r="AY99" s="243" t="s">
        <v>295</v>
      </c>
    </row>
    <row r="100" s="14" customFormat="1">
      <c r="A100" s="14"/>
      <c r="B100" s="244"/>
      <c r="C100" s="245"/>
      <c r="D100" s="235" t="s">
        <v>307</v>
      </c>
      <c r="E100" s="246" t="s">
        <v>21</v>
      </c>
      <c r="F100" s="247" t="s">
        <v>4225</v>
      </c>
      <c r="G100" s="245"/>
      <c r="H100" s="248">
        <v>94</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307</v>
      </c>
      <c r="AU100" s="254" t="s">
        <v>79</v>
      </c>
      <c r="AV100" s="14" t="s">
        <v>81</v>
      </c>
      <c r="AW100" s="14" t="s">
        <v>33</v>
      </c>
      <c r="AX100" s="14" t="s">
        <v>72</v>
      </c>
      <c r="AY100" s="254" t="s">
        <v>295</v>
      </c>
    </row>
    <row r="101" s="13" customFormat="1">
      <c r="A101" s="13"/>
      <c r="B101" s="233"/>
      <c r="C101" s="234"/>
      <c r="D101" s="235" t="s">
        <v>307</v>
      </c>
      <c r="E101" s="236" t="s">
        <v>21</v>
      </c>
      <c r="F101" s="237" t="s">
        <v>4226</v>
      </c>
      <c r="G101" s="234"/>
      <c r="H101" s="236" t="s">
        <v>21</v>
      </c>
      <c r="I101" s="238"/>
      <c r="J101" s="234"/>
      <c r="K101" s="234"/>
      <c r="L101" s="239"/>
      <c r="M101" s="240"/>
      <c r="N101" s="241"/>
      <c r="O101" s="241"/>
      <c r="P101" s="241"/>
      <c r="Q101" s="241"/>
      <c r="R101" s="241"/>
      <c r="S101" s="241"/>
      <c r="T101" s="242"/>
      <c r="U101" s="13"/>
      <c r="V101" s="13"/>
      <c r="W101" s="13"/>
      <c r="X101" s="13"/>
      <c r="Y101" s="13"/>
      <c r="Z101" s="13"/>
      <c r="AA101" s="13"/>
      <c r="AB101" s="13"/>
      <c r="AC101" s="13"/>
      <c r="AD101" s="13"/>
      <c r="AE101" s="13"/>
      <c r="AT101" s="243" t="s">
        <v>307</v>
      </c>
      <c r="AU101" s="243" t="s">
        <v>79</v>
      </c>
      <c r="AV101" s="13" t="s">
        <v>79</v>
      </c>
      <c r="AW101" s="13" t="s">
        <v>33</v>
      </c>
      <c r="AX101" s="13" t="s">
        <v>72</v>
      </c>
      <c r="AY101" s="243" t="s">
        <v>295</v>
      </c>
    </row>
    <row r="102" s="14" customFormat="1">
      <c r="A102" s="14"/>
      <c r="B102" s="244"/>
      <c r="C102" s="245"/>
      <c r="D102" s="235" t="s">
        <v>307</v>
      </c>
      <c r="E102" s="246" t="s">
        <v>21</v>
      </c>
      <c r="F102" s="247" t="s">
        <v>4227</v>
      </c>
      <c r="G102" s="245"/>
      <c r="H102" s="248">
        <v>6</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307</v>
      </c>
      <c r="AU102" s="254" t="s">
        <v>79</v>
      </c>
      <c r="AV102" s="14" t="s">
        <v>81</v>
      </c>
      <c r="AW102" s="14" t="s">
        <v>33</v>
      </c>
      <c r="AX102" s="14" t="s">
        <v>72</v>
      </c>
      <c r="AY102" s="254" t="s">
        <v>295</v>
      </c>
    </row>
    <row r="103" s="15" customFormat="1">
      <c r="A103" s="15"/>
      <c r="B103" s="255"/>
      <c r="C103" s="256"/>
      <c r="D103" s="235" t="s">
        <v>307</v>
      </c>
      <c r="E103" s="257" t="s">
        <v>21</v>
      </c>
      <c r="F103" s="258" t="s">
        <v>312</v>
      </c>
      <c r="G103" s="256"/>
      <c r="H103" s="259">
        <v>100</v>
      </c>
      <c r="I103" s="260"/>
      <c r="J103" s="256"/>
      <c r="K103" s="256"/>
      <c r="L103" s="261"/>
      <c r="M103" s="262"/>
      <c r="N103" s="263"/>
      <c r="O103" s="263"/>
      <c r="P103" s="263"/>
      <c r="Q103" s="263"/>
      <c r="R103" s="263"/>
      <c r="S103" s="263"/>
      <c r="T103" s="264"/>
      <c r="U103" s="15"/>
      <c r="V103" s="15"/>
      <c r="W103" s="15"/>
      <c r="X103" s="15"/>
      <c r="Y103" s="15"/>
      <c r="Z103" s="15"/>
      <c r="AA103" s="15"/>
      <c r="AB103" s="15"/>
      <c r="AC103" s="15"/>
      <c r="AD103" s="15"/>
      <c r="AE103" s="15"/>
      <c r="AT103" s="265" t="s">
        <v>307</v>
      </c>
      <c r="AU103" s="265" t="s">
        <v>79</v>
      </c>
      <c r="AV103" s="15" t="s">
        <v>303</v>
      </c>
      <c r="AW103" s="15" t="s">
        <v>33</v>
      </c>
      <c r="AX103" s="15" t="s">
        <v>79</v>
      </c>
      <c r="AY103" s="265" t="s">
        <v>295</v>
      </c>
    </row>
    <row r="104" s="2" customFormat="1" ht="16.5" customHeight="1">
      <c r="A104" s="40"/>
      <c r="B104" s="41"/>
      <c r="C104" s="215" t="s">
        <v>92</v>
      </c>
      <c r="D104" s="215" t="s">
        <v>298</v>
      </c>
      <c r="E104" s="216" t="s">
        <v>4228</v>
      </c>
      <c r="F104" s="217" t="s">
        <v>4229</v>
      </c>
      <c r="G104" s="218" t="s">
        <v>459</v>
      </c>
      <c r="H104" s="219">
        <v>17</v>
      </c>
      <c r="I104" s="220"/>
      <c r="J104" s="221">
        <f>ROUND(I104*H104,2)</f>
        <v>0</v>
      </c>
      <c r="K104" s="217" t="s">
        <v>3954</v>
      </c>
      <c r="L104" s="46"/>
      <c r="M104" s="222" t="s">
        <v>21</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303</v>
      </c>
      <c r="AT104" s="226" t="s">
        <v>298</v>
      </c>
      <c r="AU104" s="226" t="s">
        <v>79</v>
      </c>
      <c r="AY104" s="19" t="s">
        <v>295</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303</v>
      </c>
      <c r="BM104" s="226" t="s">
        <v>338</v>
      </c>
    </row>
    <row r="105" s="2" customFormat="1">
      <c r="A105" s="40"/>
      <c r="B105" s="41"/>
      <c r="C105" s="42"/>
      <c r="D105" s="235" t="s">
        <v>727</v>
      </c>
      <c r="E105" s="42"/>
      <c r="F105" s="281" t="s">
        <v>4230</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727</v>
      </c>
      <c r="AU105" s="19" t="s">
        <v>79</v>
      </c>
    </row>
    <row r="106" s="14" customFormat="1">
      <c r="A106" s="14"/>
      <c r="B106" s="244"/>
      <c r="C106" s="245"/>
      <c r="D106" s="235" t="s">
        <v>307</v>
      </c>
      <c r="E106" s="246" t="s">
        <v>21</v>
      </c>
      <c r="F106" s="247" t="s">
        <v>4231</v>
      </c>
      <c r="G106" s="245"/>
      <c r="H106" s="248">
        <v>17</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307</v>
      </c>
      <c r="AU106" s="254" t="s">
        <v>79</v>
      </c>
      <c r="AV106" s="14" t="s">
        <v>81</v>
      </c>
      <c r="AW106" s="14" t="s">
        <v>33</v>
      </c>
      <c r="AX106" s="14" t="s">
        <v>72</v>
      </c>
      <c r="AY106" s="254" t="s">
        <v>295</v>
      </c>
    </row>
    <row r="107" s="15" customFormat="1">
      <c r="A107" s="15"/>
      <c r="B107" s="255"/>
      <c r="C107" s="256"/>
      <c r="D107" s="235" t="s">
        <v>307</v>
      </c>
      <c r="E107" s="257" t="s">
        <v>21</v>
      </c>
      <c r="F107" s="258" t="s">
        <v>312</v>
      </c>
      <c r="G107" s="256"/>
      <c r="H107" s="259">
        <v>17</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307</v>
      </c>
      <c r="AU107" s="265" t="s">
        <v>79</v>
      </c>
      <c r="AV107" s="15" t="s">
        <v>303</v>
      </c>
      <c r="AW107" s="15" t="s">
        <v>33</v>
      </c>
      <c r="AX107" s="15" t="s">
        <v>79</v>
      </c>
      <c r="AY107" s="265" t="s">
        <v>295</v>
      </c>
    </row>
    <row r="108" s="2" customFormat="1" ht="16.5" customHeight="1">
      <c r="A108" s="40"/>
      <c r="B108" s="41"/>
      <c r="C108" s="215" t="s">
        <v>303</v>
      </c>
      <c r="D108" s="215" t="s">
        <v>298</v>
      </c>
      <c r="E108" s="216" t="s">
        <v>4232</v>
      </c>
      <c r="F108" s="217" t="s">
        <v>4233</v>
      </c>
      <c r="G108" s="218" t="s">
        <v>459</v>
      </c>
      <c r="H108" s="219">
        <v>134</v>
      </c>
      <c r="I108" s="220"/>
      <c r="J108" s="221">
        <f>ROUND(I108*H108,2)</f>
        <v>0</v>
      </c>
      <c r="K108" s="217" t="s">
        <v>3954</v>
      </c>
      <c r="L108" s="46"/>
      <c r="M108" s="222" t="s">
        <v>21</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303</v>
      </c>
      <c r="AT108" s="226" t="s">
        <v>298</v>
      </c>
      <c r="AU108" s="226" t="s">
        <v>79</v>
      </c>
      <c r="AY108" s="19" t="s">
        <v>295</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303</v>
      </c>
      <c r="BM108" s="226" t="s">
        <v>351</v>
      </c>
    </row>
    <row r="109" s="2" customFormat="1" ht="21.75" customHeight="1">
      <c r="A109" s="40"/>
      <c r="B109" s="41"/>
      <c r="C109" s="215" t="s">
        <v>332</v>
      </c>
      <c r="D109" s="215" t="s">
        <v>298</v>
      </c>
      <c r="E109" s="216" t="s">
        <v>3965</v>
      </c>
      <c r="F109" s="217" t="s">
        <v>3966</v>
      </c>
      <c r="G109" s="218" t="s">
        <v>459</v>
      </c>
      <c r="H109" s="219">
        <v>134</v>
      </c>
      <c r="I109" s="220"/>
      <c r="J109" s="221">
        <f>ROUND(I109*H109,2)</f>
        <v>0</v>
      </c>
      <c r="K109" s="217" t="s">
        <v>3954</v>
      </c>
      <c r="L109" s="46"/>
      <c r="M109" s="222" t="s">
        <v>21</v>
      </c>
      <c r="N109" s="223" t="s">
        <v>43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303</v>
      </c>
      <c r="AT109" s="226" t="s">
        <v>298</v>
      </c>
      <c r="AU109" s="226" t="s">
        <v>79</v>
      </c>
      <c r="AY109" s="19" t="s">
        <v>295</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303</v>
      </c>
      <c r="BM109" s="226" t="s">
        <v>361</v>
      </c>
    </row>
    <row r="110" s="2" customFormat="1" ht="44.25" customHeight="1">
      <c r="A110" s="40"/>
      <c r="B110" s="41"/>
      <c r="C110" s="215" t="s">
        <v>338</v>
      </c>
      <c r="D110" s="215" t="s">
        <v>298</v>
      </c>
      <c r="E110" s="216" t="s">
        <v>4234</v>
      </c>
      <c r="F110" s="217" t="s">
        <v>4235</v>
      </c>
      <c r="G110" s="218" t="s">
        <v>459</v>
      </c>
      <c r="H110" s="219">
        <v>134</v>
      </c>
      <c r="I110" s="220"/>
      <c r="J110" s="221">
        <f>ROUND(I110*H110,2)</f>
        <v>0</v>
      </c>
      <c r="K110" s="217" t="s">
        <v>3954</v>
      </c>
      <c r="L110" s="46"/>
      <c r="M110" s="222" t="s">
        <v>21</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303</v>
      </c>
      <c r="AT110" s="226" t="s">
        <v>298</v>
      </c>
      <c r="AU110" s="226" t="s">
        <v>79</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303</v>
      </c>
      <c r="BM110" s="226" t="s">
        <v>382</v>
      </c>
    </row>
    <row r="111" s="2" customFormat="1" ht="16.5" customHeight="1">
      <c r="A111" s="40"/>
      <c r="B111" s="41"/>
      <c r="C111" s="215" t="s">
        <v>345</v>
      </c>
      <c r="D111" s="215" t="s">
        <v>298</v>
      </c>
      <c r="E111" s="216" t="s">
        <v>4236</v>
      </c>
      <c r="F111" s="217" t="s">
        <v>4237</v>
      </c>
      <c r="G111" s="218" t="s">
        <v>459</v>
      </c>
      <c r="H111" s="219">
        <v>134</v>
      </c>
      <c r="I111" s="220"/>
      <c r="J111" s="221">
        <f>ROUND(I111*H111,2)</f>
        <v>0</v>
      </c>
      <c r="K111" s="217" t="s">
        <v>3954</v>
      </c>
      <c r="L111" s="46"/>
      <c r="M111" s="222" t="s">
        <v>21</v>
      </c>
      <c r="N111" s="223" t="s">
        <v>43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303</v>
      </c>
      <c r="AT111" s="226" t="s">
        <v>298</v>
      </c>
      <c r="AU111" s="226" t="s">
        <v>79</v>
      </c>
      <c r="AY111" s="19" t="s">
        <v>295</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303</v>
      </c>
      <c r="BM111" s="226" t="s">
        <v>481</v>
      </c>
    </row>
    <row r="112" s="2" customFormat="1" ht="16.5" customHeight="1">
      <c r="A112" s="40"/>
      <c r="B112" s="41"/>
      <c r="C112" s="215" t="s">
        <v>351</v>
      </c>
      <c r="D112" s="215" t="s">
        <v>298</v>
      </c>
      <c r="E112" s="216" t="s">
        <v>4238</v>
      </c>
      <c r="F112" s="217" t="s">
        <v>4239</v>
      </c>
      <c r="G112" s="218" t="s">
        <v>3354</v>
      </c>
      <c r="H112" s="297"/>
      <c r="I112" s="220"/>
      <c r="J112" s="221">
        <f>ROUND(I112*H112,2)</f>
        <v>0</v>
      </c>
      <c r="K112" s="217" t="s">
        <v>3954</v>
      </c>
      <c r="L112" s="46"/>
      <c r="M112" s="222" t="s">
        <v>21</v>
      </c>
      <c r="N112" s="223" t="s">
        <v>43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303</v>
      </c>
      <c r="AT112" s="226" t="s">
        <v>298</v>
      </c>
      <c r="AU112" s="226" t="s">
        <v>79</v>
      </c>
      <c r="AY112" s="19" t="s">
        <v>295</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303</v>
      </c>
      <c r="BM112" s="226" t="s">
        <v>373</v>
      </c>
    </row>
    <row r="113" s="12" customFormat="1" ht="25.92" customHeight="1">
      <c r="A113" s="12"/>
      <c r="B113" s="199"/>
      <c r="C113" s="200"/>
      <c r="D113" s="201" t="s">
        <v>71</v>
      </c>
      <c r="E113" s="202" t="s">
        <v>3531</v>
      </c>
      <c r="F113" s="202" t="s">
        <v>3971</v>
      </c>
      <c r="G113" s="200"/>
      <c r="H113" s="200"/>
      <c r="I113" s="203"/>
      <c r="J113" s="204">
        <f>BK113</f>
        <v>0</v>
      </c>
      <c r="K113" s="200"/>
      <c r="L113" s="205"/>
      <c r="M113" s="206"/>
      <c r="N113" s="207"/>
      <c r="O113" s="207"/>
      <c r="P113" s="208">
        <f>SUM(P114:P118)</f>
        <v>0</v>
      </c>
      <c r="Q113" s="207"/>
      <c r="R113" s="208">
        <f>SUM(R114:R118)</f>
        <v>0</v>
      </c>
      <c r="S113" s="207"/>
      <c r="T113" s="209">
        <f>SUM(T114:T118)</f>
        <v>0</v>
      </c>
      <c r="U113" s="12"/>
      <c r="V113" s="12"/>
      <c r="W113" s="12"/>
      <c r="X113" s="12"/>
      <c r="Y113" s="12"/>
      <c r="Z113" s="12"/>
      <c r="AA113" s="12"/>
      <c r="AB113" s="12"/>
      <c r="AC113" s="12"/>
      <c r="AD113" s="12"/>
      <c r="AE113" s="12"/>
      <c r="AR113" s="210" t="s">
        <v>79</v>
      </c>
      <c r="AT113" s="211" t="s">
        <v>71</v>
      </c>
      <c r="AU113" s="211" t="s">
        <v>72</v>
      </c>
      <c r="AY113" s="210" t="s">
        <v>295</v>
      </c>
      <c r="BK113" s="212">
        <f>SUM(BK114:BK118)</f>
        <v>0</v>
      </c>
    </row>
    <row r="114" s="2" customFormat="1" ht="16.5" customHeight="1">
      <c r="A114" s="40"/>
      <c r="B114" s="41"/>
      <c r="C114" s="215" t="s">
        <v>296</v>
      </c>
      <c r="D114" s="215" t="s">
        <v>298</v>
      </c>
      <c r="E114" s="216" t="s">
        <v>4240</v>
      </c>
      <c r="F114" s="217" t="s">
        <v>4014</v>
      </c>
      <c r="G114" s="218" t="s">
        <v>459</v>
      </c>
      <c r="H114" s="219">
        <v>117</v>
      </c>
      <c r="I114" s="220"/>
      <c r="J114" s="221">
        <f>ROUND(I114*H114,2)</f>
        <v>0</v>
      </c>
      <c r="K114" s="217" t="s">
        <v>3954</v>
      </c>
      <c r="L114" s="46"/>
      <c r="M114" s="222" t="s">
        <v>21</v>
      </c>
      <c r="N114" s="223"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303</v>
      </c>
      <c r="AT114" s="226" t="s">
        <v>298</v>
      </c>
      <c r="AU114" s="226" t="s">
        <v>79</v>
      </c>
      <c r="AY114" s="19" t="s">
        <v>295</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303</v>
      </c>
      <c r="BM114" s="226" t="s">
        <v>500</v>
      </c>
    </row>
    <row r="115" s="2" customFormat="1" ht="21.75" customHeight="1">
      <c r="A115" s="40"/>
      <c r="B115" s="41"/>
      <c r="C115" s="215" t="s">
        <v>361</v>
      </c>
      <c r="D115" s="215" t="s">
        <v>298</v>
      </c>
      <c r="E115" s="216" t="s">
        <v>4241</v>
      </c>
      <c r="F115" s="217" t="s">
        <v>4242</v>
      </c>
      <c r="G115" s="218" t="s">
        <v>459</v>
      </c>
      <c r="H115" s="219">
        <v>94</v>
      </c>
      <c r="I115" s="220"/>
      <c r="J115" s="221">
        <f>ROUND(I115*H115,2)</f>
        <v>0</v>
      </c>
      <c r="K115" s="217" t="s">
        <v>3954</v>
      </c>
      <c r="L115" s="46"/>
      <c r="M115" s="222" t="s">
        <v>21</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303</v>
      </c>
      <c r="AT115" s="226" t="s">
        <v>298</v>
      </c>
      <c r="AU115" s="226" t="s">
        <v>79</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303</v>
      </c>
      <c r="BM115" s="226" t="s">
        <v>511</v>
      </c>
    </row>
    <row r="116" s="2" customFormat="1" ht="24.15" customHeight="1">
      <c r="A116" s="40"/>
      <c r="B116" s="41"/>
      <c r="C116" s="215" t="s">
        <v>370</v>
      </c>
      <c r="D116" s="215" t="s">
        <v>298</v>
      </c>
      <c r="E116" s="216" t="s">
        <v>4243</v>
      </c>
      <c r="F116" s="217" t="s">
        <v>4244</v>
      </c>
      <c r="G116" s="218" t="s">
        <v>459</v>
      </c>
      <c r="H116" s="219">
        <v>6</v>
      </c>
      <c r="I116" s="220"/>
      <c r="J116" s="221">
        <f>ROUND(I116*H116,2)</f>
        <v>0</v>
      </c>
      <c r="K116" s="217" t="s">
        <v>3954</v>
      </c>
      <c r="L116" s="46"/>
      <c r="M116" s="222" t="s">
        <v>21</v>
      </c>
      <c r="N116" s="223"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303</v>
      </c>
      <c r="AT116" s="226" t="s">
        <v>298</v>
      </c>
      <c r="AU116" s="226" t="s">
        <v>79</v>
      </c>
      <c r="AY116" s="19" t="s">
        <v>295</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303</v>
      </c>
      <c r="BM116" s="226" t="s">
        <v>520</v>
      </c>
    </row>
    <row r="117" s="2" customFormat="1" ht="24.15" customHeight="1">
      <c r="A117" s="40"/>
      <c r="B117" s="41"/>
      <c r="C117" s="215" t="s">
        <v>382</v>
      </c>
      <c r="D117" s="215" t="s">
        <v>298</v>
      </c>
      <c r="E117" s="216" t="s">
        <v>4245</v>
      </c>
      <c r="F117" s="217" t="s">
        <v>4246</v>
      </c>
      <c r="G117" s="218" t="s">
        <v>459</v>
      </c>
      <c r="H117" s="219">
        <v>17</v>
      </c>
      <c r="I117" s="220"/>
      <c r="J117" s="221">
        <f>ROUND(I117*H117,2)</f>
        <v>0</v>
      </c>
      <c r="K117" s="217" t="s">
        <v>3954</v>
      </c>
      <c r="L117" s="46"/>
      <c r="M117" s="222" t="s">
        <v>21</v>
      </c>
      <c r="N117" s="223"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303</v>
      </c>
      <c r="AT117" s="226" t="s">
        <v>298</v>
      </c>
      <c r="AU117" s="226" t="s">
        <v>79</v>
      </c>
      <c r="AY117" s="19" t="s">
        <v>295</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303</v>
      </c>
      <c r="BM117" s="226" t="s">
        <v>532</v>
      </c>
    </row>
    <row r="118" s="2" customFormat="1" ht="16.5" customHeight="1">
      <c r="A118" s="40"/>
      <c r="B118" s="41"/>
      <c r="C118" s="215" t="s">
        <v>393</v>
      </c>
      <c r="D118" s="215" t="s">
        <v>298</v>
      </c>
      <c r="E118" s="216" t="s">
        <v>4247</v>
      </c>
      <c r="F118" s="217" t="s">
        <v>3981</v>
      </c>
      <c r="G118" s="218" t="s">
        <v>3354</v>
      </c>
      <c r="H118" s="297"/>
      <c r="I118" s="220"/>
      <c r="J118" s="221">
        <f>ROUND(I118*H118,2)</f>
        <v>0</v>
      </c>
      <c r="K118" s="217" t="s">
        <v>3954</v>
      </c>
      <c r="L118" s="46"/>
      <c r="M118" s="298" t="s">
        <v>21</v>
      </c>
      <c r="N118" s="299" t="s">
        <v>43</v>
      </c>
      <c r="O118" s="284"/>
      <c r="P118" s="300">
        <f>O118*H118</f>
        <v>0</v>
      </c>
      <c r="Q118" s="300">
        <v>0</v>
      </c>
      <c r="R118" s="300">
        <f>Q118*H118</f>
        <v>0</v>
      </c>
      <c r="S118" s="300">
        <v>0</v>
      </c>
      <c r="T118" s="301">
        <f>S118*H118</f>
        <v>0</v>
      </c>
      <c r="U118" s="40"/>
      <c r="V118" s="40"/>
      <c r="W118" s="40"/>
      <c r="X118" s="40"/>
      <c r="Y118" s="40"/>
      <c r="Z118" s="40"/>
      <c r="AA118" s="40"/>
      <c r="AB118" s="40"/>
      <c r="AC118" s="40"/>
      <c r="AD118" s="40"/>
      <c r="AE118" s="40"/>
      <c r="AR118" s="226" t="s">
        <v>303</v>
      </c>
      <c r="AT118" s="226" t="s">
        <v>298</v>
      </c>
      <c r="AU118" s="226" t="s">
        <v>79</v>
      </c>
      <c r="AY118" s="19" t="s">
        <v>295</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303</v>
      </c>
      <c r="BM118" s="226" t="s">
        <v>545</v>
      </c>
    </row>
    <row r="119" s="2" customFormat="1" ht="6.96" customHeight="1">
      <c r="A119" s="40"/>
      <c r="B119" s="61"/>
      <c r="C119" s="62"/>
      <c r="D119" s="62"/>
      <c r="E119" s="62"/>
      <c r="F119" s="62"/>
      <c r="G119" s="62"/>
      <c r="H119" s="62"/>
      <c r="I119" s="62"/>
      <c r="J119" s="62"/>
      <c r="K119" s="62"/>
      <c r="L119" s="46"/>
      <c r="M119" s="40"/>
      <c r="O119" s="40"/>
      <c r="P119" s="40"/>
      <c r="Q119" s="40"/>
      <c r="R119" s="40"/>
      <c r="S119" s="40"/>
      <c r="T119" s="40"/>
      <c r="U119" s="40"/>
      <c r="V119" s="40"/>
      <c r="W119" s="40"/>
      <c r="X119" s="40"/>
      <c r="Y119" s="40"/>
      <c r="Z119" s="40"/>
      <c r="AA119" s="40"/>
      <c r="AB119" s="40"/>
      <c r="AC119" s="40"/>
      <c r="AD119" s="40"/>
      <c r="AE119" s="40"/>
    </row>
  </sheetData>
  <sheetProtection sheet="1" autoFilter="0" formatColumns="0" formatRows="0" objects="1" scenarios="1" spinCount="100000" saltValue="OzMZhEgB0BMTGGeG89Q7EMt2GFup7NMYEzlt6ZeQUan9IBYHQsj3S/8uvjMQmt/+99kxgA92jk6ZLQ29QutldA==" hashValue="wjBxCIyUGRDfBcrEJNeSBCVULmRRgZOWGCGmkqOFNQuMyn3WQbdYqW/hsjrkZ1GjiKM5XQuMqfUH311WErgwLg==" algorithmName="SHA-512" password="CC4B"/>
  <autoFilter ref="C92:K118"/>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242</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3945</v>
      </c>
      <c r="F9" s="1"/>
      <c r="G9" s="1"/>
      <c r="H9" s="1"/>
      <c r="L9" s="22"/>
    </row>
    <row r="10" s="1" customFormat="1" ht="12" customHeight="1">
      <c r="B10" s="22"/>
      <c r="D10" s="145" t="s">
        <v>267</v>
      </c>
      <c r="L10" s="22"/>
    </row>
    <row r="11" s="2" customFormat="1" ht="16.5" customHeight="1">
      <c r="A11" s="40"/>
      <c r="B11" s="46"/>
      <c r="C11" s="40"/>
      <c r="D11" s="40"/>
      <c r="E11" s="158" t="s">
        <v>4123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4248</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ROUND((SUM(BE93:BE122)),  2)</f>
        <v>0</v>
      </c>
      <c r="G37" s="40"/>
      <c r="H37" s="40"/>
      <c r="I37" s="160">
        <v>0.20999999999999999</v>
      </c>
      <c r="J37" s="159">
        <f>ROUND(((SUM(BE93:BE122))*I37),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ROUND((SUM(BF93:BF122)),  2)</f>
        <v>0</v>
      </c>
      <c r="G38" s="40"/>
      <c r="H38" s="40"/>
      <c r="I38" s="160">
        <v>0.14999999999999999</v>
      </c>
      <c r="J38" s="159">
        <f>ROUND(((SUM(BF93:BF122))*I38),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ROUND((SUM(BG93:BG122)),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ROUND((SUM(BH93:BH122)),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ROUND((SUM(BI93:BI122)),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3945</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4123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SO-06.3.3 - SK kabeláž</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4218</v>
      </c>
      <c r="E68" s="180"/>
      <c r="F68" s="180"/>
      <c r="G68" s="180"/>
      <c r="H68" s="180"/>
      <c r="I68" s="180"/>
      <c r="J68" s="181">
        <f>J94</f>
        <v>0</v>
      </c>
      <c r="K68" s="178"/>
      <c r="L68" s="182"/>
      <c r="S68" s="9"/>
      <c r="T68" s="9"/>
      <c r="U68" s="9"/>
      <c r="V68" s="9"/>
      <c r="W68" s="9"/>
      <c r="X68" s="9"/>
      <c r="Y68" s="9"/>
      <c r="Z68" s="9"/>
      <c r="AA68" s="9"/>
      <c r="AB68" s="9"/>
      <c r="AC68" s="9"/>
      <c r="AD68" s="9"/>
      <c r="AE68" s="9"/>
    </row>
    <row r="69" s="9" customFormat="1" ht="24.96" customHeight="1">
      <c r="A69" s="9"/>
      <c r="B69" s="177"/>
      <c r="C69" s="178"/>
      <c r="D69" s="179" t="s">
        <v>4126</v>
      </c>
      <c r="E69" s="180"/>
      <c r="F69" s="180"/>
      <c r="G69" s="180"/>
      <c r="H69" s="180"/>
      <c r="I69" s="180"/>
      <c r="J69" s="181">
        <f>J114</f>
        <v>0</v>
      </c>
      <c r="K69" s="178"/>
      <c r="L69" s="182"/>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280</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Rekonstrukce a modernizace VŠ kolejí Kounicova 50</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265</v>
      </c>
      <c r="D80" s="24"/>
      <c r="E80" s="24"/>
      <c r="F80" s="24"/>
      <c r="G80" s="24"/>
      <c r="H80" s="24"/>
      <c r="I80" s="24"/>
      <c r="J80" s="24"/>
      <c r="K80" s="24"/>
      <c r="L80" s="22"/>
    </row>
    <row r="81" s="1" customFormat="1" ht="16.5" customHeight="1">
      <c r="B81" s="23"/>
      <c r="C81" s="24"/>
      <c r="D81" s="24"/>
      <c r="E81" s="172" t="s">
        <v>3945</v>
      </c>
      <c r="F81" s="24"/>
      <c r="G81" s="24"/>
      <c r="H81" s="24"/>
      <c r="I81" s="24"/>
      <c r="J81" s="24"/>
      <c r="K81" s="24"/>
      <c r="L81" s="22"/>
    </row>
    <row r="82" s="1" customFormat="1" ht="12" customHeight="1">
      <c r="B82" s="23"/>
      <c r="C82" s="34" t="s">
        <v>267</v>
      </c>
      <c r="D82" s="24"/>
      <c r="E82" s="24"/>
      <c r="F82" s="24"/>
      <c r="G82" s="24"/>
      <c r="H82" s="24"/>
      <c r="I82" s="24"/>
      <c r="J82" s="24"/>
      <c r="K82" s="24"/>
      <c r="L82" s="22"/>
    </row>
    <row r="83" s="2" customFormat="1" ht="16.5" customHeight="1">
      <c r="A83" s="40"/>
      <c r="B83" s="41"/>
      <c r="C83" s="42"/>
      <c r="D83" s="42"/>
      <c r="E83" s="269" t="s">
        <v>4123</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401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SO-06.3.3 - SK kabeláž</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F16</f>
        <v>Kounicova 50, Brno</v>
      </c>
      <c r="G87" s="42"/>
      <c r="H87" s="42"/>
      <c r="I87" s="34" t="s">
        <v>24</v>
      </c>
      <c r="J87" s="74" t="str">
        <f>IF(J16="","",J16)</f>
        <v>20. 3. 2023</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26</v>
      </c>
      <c r="D89" s="42"/>
      <c r="E89" s="42"/>
      <c r="F89" s="29" t="str">
        <f>E19</f>
        <v>Intar a.s.</v>
      </c>
      <c r="G89" s="42"/>
      <c r="H89" s="42"/>
      <c r="I89" s="34" t="s">
        <v>32</v>
      </c>
      <c r="J89" s="38" t="str">
        <f>E25</f>
        <v>Intar a.s.</v>
      </c>
      <c r="K89" s="42"/>
      <c r="L89" s="147"/>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IF(E22="","",E22)</f>
        <v>Vyplň údaj</v>
      </c>
      <c r="G90" s="42"/>
      <c r="H90" s="42"/>
      <c r="I90" s="34" t="s">
        <v>34</v>
      </c>
      <c r="J90" s="38" t="str">
        <f>E28</f>
        <v>Toman Martin</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281</v>
      </c>
      <c r="D92" s="191" t="s">
        <v>57</v>
      </c>
      <c r="E92" s="191" t="s">
        <v>53</v>
      </c>
      <c r="F92" s="191" t="s">
        <v>54</v>
      </c>
      <c r="G92" s="191" t="s">
        <v>282</v>
      </c>
      <c r="H92" s="191" t="s">
        <v>283</v>
      </c>
      <c r="I92" s="191" t="s">
        <v>284</v>
      </c>
      <c r="J92" s="191" t="s">
        <v>271</v>
      </c>
      <c r="K92" s="192" t="s">
        <v>285</v>
      </c>
      <c r="L92" s="193"/>
      <c r="M92" s="94" t="s">
        <v>21</v>
      </c>
      <c r="N92" s="95" t="s">
        <v>42</v>
      </c>
      <c r="O92" s="95" t="s">
        <v>286</v>
      </c>
      <c r="P92" s="95" t="s">
        <v>287</v>
      </c>
      <c r="Q92" s="95" t="s">
        <v>288</v>
      </c>
      <c r="R92" s="95" t="s">
        <v>289</v>
      </c>
      <c r="S92" s="95" t="s">
        <v>290</v>
      </c>
      <c r="T92" s="96" t="s">
        <v>291</v>
      </c>
      <c r="U92" s="188"/>
      <c r="V92" s="188"/>
      <c r="W92" s="188"/>
      <c r="X92" s="188"/>
      <c r="Y92" s="188"/>
      <c r="Z92" s="188"/>
      <c r="AA92" s="188"/>
      <c r="AB92" s="188"/>
      <c r="AC92" s="188"/>
      <c r="AD92" s="188"/>
      <c r="AE92" s="188"/>
    </row>
    <row r="93" s="2" customFormat="1" ht="22.8" customHeight="1">
      <c r="A93" s="40"/>
      <c r="B93" s="41"/>
      <c r="C93" s="101" t="s">
        <v>292</v>
      </c>
      <c r="D93" s="42"/>
      <c r="E93" s="42"/>
      <c r="F93" s="42"/>
      <c r="G93" s="42"/>
      <c r="H93" s="42"/>
      <c r="I93" s="42"/>
      <c r="J93" s="194">
        <f>BK93</f>
        <v>0</v>
      </c>
      <c r="K93" s="42"/>
      <c r="L93" s="46"/>
      <c r="M93" s="97"/>
      <c r="N93" s="195"/>
      <c r="O93" s="98"/>
      <c r="P93" s="196">
        <f>P94+P114</f>
        <v>0</v>
      </c>
      <c r="Q93" s="98"/>
      <c r="R93" s="196">
        <f>R94+R114</f>
        <v>0</v>
      </c>
      <c r="S93" s="98"/>
      <c r="T93" s="197">
        <f>T94+T114</f>
        <v>0</v>
      </c>
      <c r="U93" s="40"/>
      <c r="V93" s="40"/>
      <c r="W93" s="40"/>
      <c r="X93" s="40"/>
      <c r="Y93" s="40"/>
      <c r="Z93" s="40"/>
      <c r="AA93" s="40"/>
      <c r="AB93" s="40"/>
      <c r="AC93" s="40"/>
      <c r="AD93" s="40"/>
      <c r="AE93" s="40"/>
      <c r="AT93" s="19" t="s">
        <v>71</v>
      </c>
      <c r="AU93" s="19" t="s">
        <v>272</v>
      </c>
      <c r="BK93" s="198">
        <f>BK94+BK114</f>
        <v>0</v>
      </c>
    </row>
    <row r="94" s="12" customFormat="1" ht="25.92" customHeight="1">
      <c r="A94" s="12"/>
      <c r="B94" s="199"/>
      <c r="C94" s="200"/>
      <c r="D94" s="201" t="s">
        <v>71</v>
      </c>
      <c r="E94" s="202" t="s">
        <v>3519</v>
      </c>
      <c r="F94" s="202" t="s">
        <v>4219</v>
      </c>
      <c r="G94" s="200"/>
      <c r="H94" s="200"/>
      <c r="I94" s="203"/>
      <c r="J94" s="204">
        <f>BK94</f>
        <v>0</v>
      </c>
      <c r="K94" s="200"/>
      <c r="L94" s="205"/>
      <c r="M94" s="206"/>
      <c r="N94" s="207"/>
      <c r="O94" s="207"/>
      <c r="P94" s="208">
        <f>SUM(P95:P113)</f>
        <v>0</v>
      </c>
      <c r="Q94" s="207"/>
      <c r="R94" s="208">
        <f>SUM(R95:R113)</f>
        <v>0</v>
      </c>
      <c r="S94" s="207"/>
      <c r="T94" s="209">
        <f>SUM(T95:T113)</f>
        <v>0</v>
      </c>
      <c r="U94" s="12"/>
      <c r="V94" s="12"/>
      <c r="W94" s="12"/>
      <c r="X94" s="12"/>
      <c r="Y94" s="12"/>
      <c r="Z94" s="12"/>
      <c r="AA94" s="12"/>
      <c r="AB94" s="12"/>
      <c r="AC94" s="12"/>
      <c r="AD94" s="12"/>
      <c r="AE94" s="12"/>
      <c r="AR94" s="210" t="s">
        <v>79</v>
      </c>
      <c r="AT94" s="211" t="s">
        <v>71</v>
      </c>
      <c r="AU94" s="211" t="s">
        <v>72</v>
      </c>
      <c r="AY94" s="210" t="s">
        <v>295</v>
      </c>
      <c r="BK94" s="212">
        <f>SUM(BK95:BK113)</f>
        <v>0</v>
      </c>
    </row>
    <row r="95" s="2" customFormat="1" ht="24.15" customHeight="1">
      <c r="A95" s="40"/>
      <c r="B95" s="41"/>
      <c r="C95" s="215" t="s">
        <v>79</v>
      </c>
      <c r="D95" s="215" t="s">
        <v>298</v>
      </c>
      <c r="E95" s="216" t="s">
        <v>4249</v>
      </c>
      <c r="F95" s="217" t="s">
        <v>4250</v>
      </c>
      <c r="G95" s="218" t="s">
        <v>328</v>
      </c>
      <c r="H95" s="219">
        <v>240</v>
      </c>
      <c r="I95" s="220"/>
      <c r="J95" s="221">
        <f>ROUND(I95*H95,2)</f>
        <v>0</v>
      </c>
      <c r="K95" s="217" t="s">
        <v>3954</v>
      </c>
      <c r="L95" s="46"/>
      <c r="M95" s="222" t="s">
        <v>21</v>
      </c>
      <c r="N95" s="223"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303</v>
      </c>
      <c r="AT95" s="226" t="s">
        <v>298</v>
      </c>
      <c r="AU95" s="226" t="s">
        <v>79</v>
      </c>
      <c r="AY95" s="19" t="s">
        <v>295</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303</v>
      </c>
      <c r="BM95" s="226" t="s">
        <v>81</v>
      </c>
    </row>
    <row r="96" s="2" customFormat="1">
      <c r="A96" s="40"/>
      <c r="B96" s="41"/>
      <c r="C96" s="42"/>
      <c r="D96" s="235" t="s">
        <v>727</v>
      </c>
      <c r="E96" s="42"/>
      <c r="F96" s="281" t="s">
        <v>4251</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727</v>
      </c>
      <c r="AU96" s="19" t="s">
        <v>79</v>
      </c>
    </row>
    <row r="97" s="2" customFormat="1" ht="24.15" customHeight="1">
      <c r="A97" s="40"/>
      <c r="B97" s="41"/>
      <c r="C97" s="215" t="s">
        <v>81</v>
      </c>
      <c r="D97" s="215" t="s">
        <v>298</v>
      </c>
      <c r="E97" s="216" t="s">
        <v>3987</v>
      </c>
      <c r="F97" s="217" t="s">
        <v>3988</v>
      </c>
      <c r="G97" s="218" t="s">
        <v>328</v>
      </c>
      <c r="H97" s="219">
        <v>850</v>
      </c>
      <c r="I97" s="220"/>
      <c r="J97" s="221">
        <f>ROUND(I97*H97,2)</f>
        <v>0</v>
      </c>
      <c r="K97" s="217" t="s">
        <v>3954</v>
      </c>
      <c r="L97" s="46"/>
      <c r="M97" s="222" t="s">
        <v>21</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303</v>
      </c>
      <c r="AT97" s="226" t="s">
        <v>298</v>
      </c>
      <c r="AU97" s="226" t="s">
        <v>79</v>
      </c>
      <c r="AY97" s="19" t="s">
        <v>295</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303</v>
      </c>
      <c r="BM97" s="226" t="s">
        <v>303</v>
      </c>
    </row>
    <row r="98" s="2" customFormat="1">
      <c r="A98" s="40"/>
      <c r="B98" s="41"/>
      <c r="C98" s="42"/>
      <c r="D98" s="235" t="s">
        <v>727</v>
      </c>
      <c r="E98" s="42"/>
      <c r="F98" s="281" t="s">
        <v>4252</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727</v>
      </c>
      <c r="AU98" s="19" t="s">
        <v>79</v>
      </c>
    </row>
    <row r="99" s="14" customFormat="1">
      <c r="A99" s="14"/>
      <c r="B99" s="244"/>
      <c r="C99" s="245"/>
      <c r="D99" s="235" t="s">
        <v>307</v>
      </c>
      <c r="E99" s="246" t="s">
        <v>21</v>
      </c>
      <c r="F99" s="247" t="s">
        <v>4253</v>
      </c>
      <c r="G99" s="245"/>
      <c r="H99" s="248">
        <v>850</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307</v>
      </c>
      <c r="AU99" s="254" t="s">
        <v>79</v>
      </c>
      <c r="AV99" s="14" t="s">
        <v>81</v>
      </c>
      <c r="AW99" s="14" t="s">
        <v>33</v>
      </c>
      <c r="AX99" s="14" t="s">
        <v>72</v>
      </c>
      <c r="AY99" s="254" t="s">
        <v>295</v>
      </c>
    </row>
    <row r="100" s="15" customFormat="1">
      <c r="A100" s="15"/>
      <c r="B100" s="255"/>
      <c r="C100" s="256"/>
      <c r="D100" s="235" t="s">
        <v>307</v>
      </c>
      <c r="E100" s="257" t="s">
        <v>21</v>
      </c>
      <c r="F100" s="258" t="s">
        <v>312</v>
      </c>
      <c r="G100" s="256"/>
      <c r="H100" s="259">
        <v>850</v>
      </c>
      <c r="I100" s="260"/>
      <c r="J100" s="256"/>
      <c r="K100" s="256"/>
      <c r="L100" s="261"/>
      <c r="M100" s="262"/>
      <c r="N100" s="263"/>
      <c r="O100" s="263"/>
      <c r="P100" s="263"/>
      <c r="Q100" s="263"/>
      <c r="R100" s="263"/>
      <c r="S100" s="263"/>
      <c r="T100" s="264"/>
      <c r="U100" s="15"/>
      <c r="V100" s="15"/>
      <c r="W100" s="15"/>
      <c r="X100" s="15"/>
      <c r="Y100" s="15"/>
      <c r="Z100" s="15"/>
      <c r="AA100" s="15"/>
      <c r="AB100" s="15"/>
      <c r="AC100" s="15"/>
      <c r="AD100" s="15"/>
      <c r="AE100" s="15"/>
      <c r="AT100" s="265" t="s">
        <v>307</v>
      </c>
      <c r="AU100" s="265" t="s">
        <v>79</v>
      </c>
      <c r="AV100" s="15" t="s">
        <v>303</v>
      </c>
      <c r="AW100" s="15" t="s">
        <v>33</v>
      </c>
      <c r="AX100" s="15" t="s">
        <v>79</v>
      </c>
      <c r="AY100" s="265" t="s">
        <v>295</v>
      </c>
    </row>
    <row r="101" s="2" customFormat="1" ht="24.15" customHeight="1">
      <c r="A101" s="40"/>
      <c r="B101" s="41"/>
      <c r="C101" s="215" t="s">
        <v>92</v>
      </c>
      <c r="D101" s="215" t="s">
        <v>298</v>
      </c>
      <c r="E101" s="216" t="s">
        <v>3990</v>
      </c>
      <c r="F101" s="217" t="s">
        <v>3991</v>
      </c>
      <c r="G101" s="218" t="s">
        <v>328</v>
      </c>
      <c r="H101" s="219">
        <v>390</v>
      </c>
      <c r="I101" s="220"/>
      <c r="J101" s="221">
        <f>ROUND(I101*H101,2)</f>
        <v>0</v>
      </c>
      <c r="K101" s="217" t="s">
        <v>3954</v>
      </c>
      <c r="L101" s="46"/>
      <c r="M101" s="222" t="s">
        <v>21</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303</v>
      </c>
      <c r="AT101" s="226" t="s">
        <v>298</v>
      </c>
      <c r="AU101" s="226" t="s">
        <v>79</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303</v>
      </c>
      <c r="BM101" s="226" t="s">
        <v>338</v>
      </c>
    </row>
    <row r="102" s="2" customFormat="1">
      <c r="A102" s="40"/>
      <c r="B102" s="41"/>
      <c r="C102" s="42"/>
      <c r="D102" s="235" t="s">
        <v>727</v>
      </c>
      <c r="E102" s="42"/>
      <c r="F102" s="281" t="s">
        <v>4254</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727</v>
      </c>
      <c r="AU102" s="19" t="s">
        <v>79</v>
      </c>
    </row>
    <row r="103" s="14" customFormat="1">
      <c r="A103" s="14"/>
      <c r="B103" s="244"/>
      <c r="C103" s="245"/>
      <c r="D103" s="235" t="s">
        <v>307</v>
      </c>
      <c r="E103" s="246" t="s">
        <v>21</v>
      </c>
      <c r="F103" s="247" t="s">
        <v>4255</v>
      </c>
      <c r="G103" s="245"/>
      <c r="H103" s="248">
        <v>390</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307</v>
      </c>
      <c r="AU103" s="254" t="s">
        <v>79</v>
      </c>
      <c r="AV103" s="14" t="s">
        <v>81</v>
      </c>
      <c r="AW103" s="14" t="s">
        <v>33</v>
      </c>
      <c r="AX103" s="14" t="s">
        <v>72</v>
      </c>
      <c r="AY103" s="254" t="s">
        <v>295</v>
      </c>
    </row>
    <row r="104" s="15" customFormat="1">
      <c r="A104" s="15"/>
      <c r="B104" s="255"/>
      <c r="C104" s="256"/>
      <c r="D104" s="235" t="s">
        <v>307</v>
      </c>
      <c r="E104" s="257" t="s">
        <v>21</v>
      </c>
      <c r="F104" s="258" t="s">
        <v>312</v>
      </c>
      <c r="G104" s="256"/>
      <c r="H104" s="259">
        <v>390</v>
      </c>
      <c r="I104" s="260"/>
      <c r="J104" s="256"/>
      <c r="K104" s="256"/>
      <c r="L104" s="261"/>
      <c r="M104" s="262"/>
      <c r="N104" s="263"/>
      <c r="O104" s="263"/>
      <c r="P104" s="263"/>
      <c r="Q104" s="263"/>
      <c r="R104" s="263"/>
      <c r="S104" s="263"/>
      <c r="T104" s="264"/>
      <c r="U104" s="15"/>
      <c r="V104" s="15"/>
      <c r="W104" s="15"/>
      <c r="X104" s="15"/>
      <c r="Y104" s="15"/>
      <c r="Z104" s="15"/>
      <c r="AA104" s="15"/>
      <c r="AB104" s="15"/>
      <c r="AC104" s="15"/>
      <c r="AD104" s="15"/>
      <c r="AE104" s="15"/>
      <c r="AT104" s="265" t="s">
        <v>307</v>
      </c>
      <c r="AU104" s="265" t="s">
        <v>79</v>
      </c>
      <c r="AV104" s="15" t="s">
        <v>303</v>
      </c>
      <c r="AW104" s="15" t="s">
        <v>33</v>
      </c>
      <c r="AX104" s="15" t="s">
        <v>79</v>
      </c>
      <c r="AY104" s="265" t="s">
        <v>295</v>
      </c>
    </row>
    <row r="105" s="2" customFormat="1" ht="21.75" customHeight="1">
      <c r="A105" s="40"/>
      <c r="B105" s="41"/>
      <c r="C105" s="215" t="s">
        <v>303</v>
      </c>
      <c r="D105" s="215" t="s">
        <v>298</v>
      </c>
      <c r="E105" s="216" t="s">
        <v>3998</v>
      </c>
      <c r="F105" s="217" t="s">
        <v>3999</v>
      </c>
      <c r="G105" s="218" t="s">
        <v>328</v>
      </c>
      <c r="H105" s="219">
        <v>11470</v>
      </c>
      <c r="I105" s="220"/>
      <c r="J105" s="221">
        <f>ROUND(I105*H105,2)</f>
        <v>0</v>
      </c>
      <c r="K105" s="217" t="s">
        <v>3954</v>
      </c>
      <c r="L105" s="46"/>
      <c r="M105" s="222" t="s">
        <v>21</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303</v>
      </c>
      <c r="AT105" s="226" t="s">
        <v>298</v>
      </c>
      <c r="AU105" s="226" t="s">
        <v>79</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303</v>
      </c>
      <c r="BM105" s="226" t="s">
        <v>351</v>
      </c>
    </row>
    <row r="106" s="2" customFormat="1">
      <c r="A106" s="40"/>
      <c r="B106" s="41"/>
      <c r="C106" s="42"/>
      <c r="D106" s="235" t="s">
        <v>727</v>
      </c>
      <c r="E106" s="42"/>
      <c r="F106" s="281" t="s">
        <v>4256</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727</v>
      </c>
      <c r="AU106" s="19" t="s">
        <v>79</v>
      </c>
    </row>
    <row r="107" s="14" customFormat="1">
      <c r="A107" s="14"/>
      <c r="B107" s="244"/>
      <c r="C107" s="245"/>
      <c r="D107" s="235" t="s">
        <v>307</v>
      </c>
      <c r="E107" s="246" t="s">
        <v>21</v>
      </c>
      <c r="F107" s="247" t="s">
        <v>4257</v>
      </c>
      <c r="G107" s="245"/>
      <c r="H107" s="248">
        <v>11390</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307</v>
      </c>
      <c r="AU107" s="254" t="s">
        <v>79</v>
      </c>
      <c r="AV107" s="14" t="s">
        <v>81</v>
      </c>
      <c r="AW107" s="14" t="s">
        <v>33</v>
      </c>
      <c r="AX107" s="14" t="s">
        <v>72</v>
      </c>
      <c r="AY107" s="254" t="s">
        <v>295</v>
      </c>
    </row>
    <row r="108" s="13" customFormat="1">
      <c r="A108" s="13"/>
      <c r="B108" s="233"/>
      <c r="C108" s="234"/>
      <c r="D108" s="235" t="s">
        <v>307</v>
      </c>
      <c r="E108" s="236" t="s">
        <v>21</v>
      </c>
      <c r="F108" s="237" t="s">
        <v>4258</v>
      </c>
      <c r="G108" s="234"/>
      <c r="H108" s="236" t="s">
        <v>21</v>
      </c>
      <c r="I108" s="238"/>
      <c r="J108" s="234"/>
      <c r="K108" s="234"/>
      <c r="L108" s="239"/>
      <c r="M108" s="240"/>
      <c r="N108" s="241"/>
      <c r="O108" s="241"/>
      <c r="P108" s="241"/>
      <c r="Q108" s="241"/>
      <c r="R108" s="241"/>
      <c r="S108" s="241"/>
      <c r="T108" s="242"/>
      <c r="U108" s="13"/>
      <c r="V108" s="13"/>
      <c r="W108" s="13"/>
      <c r="X108" s="13"/>
      <c r="Y108" s="13"/>
      <c r="Z108" s="13"/>
      <c r="AA108" s="13"/>
      <c r="AB108" s="13"/>
      <c r="AC108" s="13"/>
      <c r="AD108" s="13"/>
      <c r="AE108" s="13"/>
      <c r="AT108" s="243" t="s">
        <v>307</v>
      </c>
      <c r="AU108" s="243" t="s">
        <v>79</v>
      </c>
      <c r="AV108" s="13" t="s">
        <v>79</v>
      </c>
      <c r="AW108" s="13" t="s">
        <v>33</v>
      </c>
      <c r="AX108" s="13" t="s">
        <v>72</v>
      </c>
      <c r="AY108" s="243" t="s">
        <v>295</v>
      </c>
    </row>
    <row r="109" s="14" customFormat="1">
      <c r="A109" s="14"/>
      <c r="B109" s="244"/>
      <c r="C109" s="245"/>
      <c r="D109" s="235" t="s">
        <v>307</v>
      </c>
      <c r="E109" s="246" t="s">
        <v>21</v>
      </c>
      <c r="F109" s="247" t="s">
        <v>4259</v>
      </c>
      <c r="G109" s="245"/>
      <c r="H109" s="248">
        <v>40</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307</v>
      </c>
      <c r="AU109" s="254" t="s">
        <v>79</v>
      </c>
      <c r="AV109" s="14" t="s">
        <v>81</v>
      </c>
      <c r="AW109" s="14" t="s">
        <v>33</v>
      </c>
      <c r="AX109" s="14" t="s">
        <v>72</v>
      </c>
      <c r="AY109" s="254" t="s">
        <v>295</v>
      </c>
    </row>
    <row r="110" s="13" customFormat="1">
      <c r="A110" s="13"/>
      <c r="B110" s="233"/>
      <c r="C110" s="234"/>
      <c r="D110" s="235" t="s">
        <v>307</v>
      </c>
      <c r="E110" s="236" t="s">
        <v>21</v>
      </c>
      <c r="F110" s="237" t="s">
        <v>4003</v>
      </c>
      <c r="G110" s="234"/>
      <c r="H110" s="236" t="s">
        <v>21</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307</v>
      </c>
      <c r="AU110" s="243" t="s">
        <v>79</v>
      </c>
      <c r="AV110" s="13" t="s">
        <v>79</v>
      </c>
      <c r="AW110" s="13" t="s">
        <v>33</v>
      </c>
      <c r="AX110" s="13" t="s">
        <v>72</v>
      </c>
      <c r="AY110" s="243" t="s">
        <v>295</v>
      </c>
    </row>
    <row r="111" s="14" customFormat="1">
      <c r="A111" s="14"/>
      <c r="B111" s="244"/>
      <c r="C111" s="245"/>
      <c r="D111" s="235" t="s">
        <v>307</v>
      </c>
      <c r="E111" s="246" t="s">
        <v>21</v>
      </c>
      <c r="F111" s="247" t="s">
        <v>4259</v>
      </c>
      <c r="G111" s="245"/>
      <c r="H111" s="248">
        <v>40</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307</v>
      </c>
      <c r="AU111" s="254" t="s">
        <v>79</v>
      </c>
      <c r="AV111" s="14" t="s">
        <v>81</v>
      </c>
      <c r="AW111" s="14" t="s">
        <v>33</v>
      </c>
      <c r="AX111" s="14" t="s">
        <v>72</v>
      </c>
      <c r="AY111" s="254" t="s">
        <v>295</v>
      </c>
    </row>
    <row r="112" s="15" customFormat="1">
      <c r="A112" s="15"/>
      <c r="B112" s="255"/>
      <c r="C112" s="256"/>
      <c r="D112" s="235" t="s">
        <v>307</v>
      </c>
      <c r="E112" s="257" t="s">
        <v>21</v>
      </c>
      <c r="F112" s="258" t="s">
        <v>312</v>
      </c>
      <c r="G112" s="256"/>
      <c r="H112" s="259">
        <v>11470</v>
      </c>
      <c r="I112" s="260"/>
      <c r="J112" s="256"/>
      <c r="K112" s="256"/>
      <c r="L112" s="261"/>
      <c r="M112" s="262"/>
      <c r="N112" s="263"/>
      <c r="O112" s="263"/>
      <c r="P112" s="263"/>
      <c r="Q112" s="263"/>
      <c r="R112" s="263"/>
      <c r="S112" s="263"/>
      <c r="T112" s="264"/>
      <c r="U112" s="15"/>
      <c r="V112" s="15"/>
      <c r="W112" s="15"/>
      <c r="X112" s="15"/>
      <c r="Y112" s="15"/>
      <c r="Z112" s="15"/>
      <c r="AA112" s="15"/>
      <c r="AB112" s="15"/>
      <c r="AC112" s="15"/>
      <c r="AD112" s="15"/>
      <c r="AE112" s="15"/>
      <c r="AT112" s="265" t="s">
        <v>307</v>
      </c>
      <c r="AU112" s="265" t="s">
        <v>79</v>
      </c>
      <c r="AV112" s="15" t="s">
        <v>303</v>
      </c>
      <c r="AW112" s="15" t="s">
        <v>33</v>
      </c>
      <c r="AX112" s="15" t="s">
        <v>79</v>
      </c>
      <c r="AY112" s="265" t="s">
        <v>295</v>
      </c>
    </row>
    <row r="113" s="2" customFormat="1" ht="16.5" customHeight="1">
      <c r="A113" s="40"/>
      <c r="B113" s="41"/>
      <c r="C113" s="215" t="s">
        <v>332</v>
      </c>
      <c r="D113" s="215" t="s">
        <v>298</v>
      </c>
      <c r="E113" s="216" t="s">
        <v>4006</v>
      </c>
      <c r="F113" s="217" t="s">
        <v>4007</v>
      </c>
      <c r="G113" s="218" t="s">
        <v>328</v>
      </c>
      <c r="H113" s="219">
        <v>1240</v>
      </c>
      <c r="I113" s="220"/>
      <c r="J113" s="221">
        <f>ROUND(I113*H113,2)</f>
        <v>0</v>
      </c>
      <c r="K113" s="217" t="s">
        <v>3954</v>
      </c>
      <c r="L113" s="46"/>
      <c r="M113" s="222" t="s">
        <v>21</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303</v>
      </c>
      <c r="AT113" s="226" t="s">
        <v>298</v>
      </c>
      <c r="AU113" s="226" t="s">
        <v>79</v>
      </c>
      <c r="AY113" s="19" t="s">
        <v>295</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303</v>
      </c>
      <c r="BM113" s="226" t="s">
        <v>361</v>
      </c>
    </row>
    <row r="114" s="12" customFormat="1" ht="25.92" customHeight="1">
      <c r="A114" s="12"/>
      <c r="B114" s="199"/>
      <c r="C114" s="200"/>
      <c r="D114" s="201" t="s">
        <v>71</v>
      </c>
      <c r="E114" s="202" t="s">
        <v>3531</v>
      </c>
      <c r="F114" s="202" t="s">
        <v>3971</v>
      </c>
      <c r="G114" s="200"/>
      <c r="H114" s="200"/>
      <c r="I114" s="203"/>
      <c r="J114" s="204">
        <f>BK114</f>
        <v>0</v>
      </c>
      <c r="K114" s="200"/>
      <c r="L114" s="205"/>
      <c r="M114" s="206"/>
      <c r="N114" s="207"/>
      <c r="O114" s="207"/>
      <c r="P114" s="208">
        <f>SUM(P115:P122)</f>
        <v>0</v>
      </c>
      <c r="Q114" s="207"/>
      <c r="R114" s="208">
        <f>SUM(R115:R122)</f>
        <v>0</v>
      </c>
      <c r="S114" s="207"/>
      <c r="T114" s="209">
        <f>SUM(T115:T122)</f>
        <v>0</v>
      </c>
      <c r="U114" s="12"/>
      <c r="V114" s="12"/>
      <c r="W114" s="12"/>
      <c r="X114" s="12"/>
      <c r="Y114" s="12"/>
      <c r="Z114" s="12"/>
      <c r="AA114" s="12"/>
      <c r="AB114" s="12"/>
      <c r="AC114" s="12"/>
      <c r="AD114" s="12"/>
      <c r="AE114" s="12"/>
      <c r="AR114" s="210" t="s">
        <v>79</v>
      </c>
      <c r="AT114" s="211" t="s">
        <v>71</v>
      </c>
      <c r="AU114" s="211" t="s">
        <v>72</v>
      </c>
      <c r="AY114" s="210" t="s">
        <v>295</v>
      </c>
      <c r="BK114" s="212">
        <f>SUM(BK115:BK122)</f>
        <v>0</v>
      </c>
    </row>
    <row r="115" s="2" customFormat="1" ht="16.5" customHeight="1">
      <c r="A115" s="40"/>
      <c r="B115" s="41"/>
      <c r="C115" s="215" t="s">
        <v>338</v>
      </c>
      <c r="D115" s="215" t="s">
        <v>298</v>
      </c>
      <c r="E115" s="216" t="s">
        <v>4260</v>
      </c>
      <c r="F115" s="217" t="s">
        <v>4261</v>
      </c>
      <c r="G115" s="218" t="s">
        <v>328</v>
      </c>
      <c r="H115" s="219">
        <v>240</v>
      </c>
      <c r="I115" s="220"/>
      <c r="J115" s="221">
        <f>ROUND(I115*H115,2)</f>
        <v>0</v>
      </c>
      <c r="K115" s="217" t="s">
        <v>3954</v>
      </c>
      <c r="L115" s="46"/>
      <c r="M115" s="222" t="s">
        <v>21</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303</v>
      </c>
      <c r="AT115" s="226" t="s">
        <v>298</v>
      </c>
      <c r="AU115" s="226" t="s">
        <v>79</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303</v>
      </c>
      <c r="BM115" s="226" t="s">
        <v>382</v>
      </c>
    </row>
    <row r="116" s="2" customFormat="1" ht="21.75" customHeight="1">
      <c r="A116" s="40"/>
      <c r="B116" s="41"/>
      <c r="C116" s="215" t="s">
        <v>345</v>
      </c>
      <c r="D116" s="215" t="s">
        <v>298</v>
      </c>
      <c r="E116" s="216" t="s">
        <v>4009</v>
      </c>
      <c r="F116" s="217" t="s">
        <v>4010</v>
      </c>
      <c r="G116" s="218" t="s">
        <v>328</v>
      </c>
      <c r="H116" s="219">
        <v>1040</v>
      </c>
      <c r="I116" s="220"/>
      <c r="J116" s="221">
        <f>ROUND(I116*H116,2)</f>
        <v>0</v>
      </c>
      <c r="K116" s="217" t="s">
        <v>3954</v>
      </c>
      <c r="L116" s="46"/>
      <c r="M116" s="222" t="s">
        <v>21</v>
      </c>
      <c r="N116" s="223"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303</v>
      </c>
      <c r="AT116" s="226" t="s">
        <v>298</v>
      </c>
      <c r="AU116" s="226" t="s">
        <v>79</v>
      </c>
      <c r="AY116" s="19" t="s">
        <v>295</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303</v>
      </c>
      <c r="BM116" s="226" t="s">
        <v>481</v>
      </c>
    </row>
    <row r="117" s="2" customFormat="1" ht="21.75" customHeight="1">
      <c r="A117" s="40"/>
      <c r="B117" s="41"/>
      <c r="C117" s="215" t="s">
        <v>351</v>
      </c>
      <c r="D117" s="215" t="s">
        <v>298</v>
      </c>
      <c r="E117" s="216" t="s">
        <v>4115</v>
      </c>
      <c r="F117" s="217" t="s">
        <v>4262</v>
      </c>
      <c r="G117" s="218" t="s">
        <v>328</v>
      </c>
      <c r="H117" s="219">
        <v>200</v>
      </c>
      <c r="I117" s="220"/>
      <c r="J117" s="221">
        <f>ROUND(I117*H117,2)</f>
        <v>0</v>
      </c>
      <c r="K117" s="217" t="s">
        <v>3954</v>
      </c>
      <c r="L117" s="46"/>
      <c r="M117" s="222" t="s">
        <v>21</v>
      </c>
      <c r="N117" s="223"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303</v>
      </c>
      <c r="AT117" s="226" t="s">
        <v>298</v>
      </c>
      <c r="AU117" s="226" t="s">
        <v>79</v>
      </c>
      <c r="AY117" s="19" t="s">
        <v>295</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303</v>
      </c>
      <c r="BM117" s="226" t="s">
        <v>373</v>
      </c>
    </row>
    <row r="118" s="2" customFormat="1" ht="49.05" customHeight="1">
      <c r="A118" s="40"/>
      <c r="B118" s="41"/>
      <c r="C118" s="215" t="s">
        <v>296</v>
      </c>
      <c r="D118" s="215" t="s">
        <v>298</v>
      </c>
      <c r="E118" s="216" t="s">
        <v>4263</v>
      </c>
      <c r="F118" s="217" t="s">
        <v>4264</v>
      </c>
      <c r="G118" s="218" t="s">
        <v>328</v>
      </c>
      <c r="H118" s="219">
        <v>11470</v>
      </c>
      <c r="I118" s="220"/>
      <c r="J118" s="221">
        <f>ROUND(I118*H118,2)</f>
        <v>0</v>
      </c>
      <c r="K118" s="217" t="s">
        <v>3954</v>
      </c>
      <c r="L118" s="46"/>
      <c r="M118" s="222" t="s">
        <v>21</v>
      </c>
      <c r="N118" s="223"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303</v>
      </c>
      <c r="AT118" s="226" t="s">
        <v>298</v>
      </c>
      <c r="AU118" s="226" t="s">
        <v>79</v>
      </c>
      <c r="AY118" s="19" t="s">
        <v>295</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303</v>
      </c>
      <c r="BM118" s="226" t="s">
        <v>500</v>
      </c>
    </row>
    <row r="119" s="2" customFormat="1" ht="16.5" customHeight="1">
      <c r="A119" s="40"/>
      <c r="B119" s="41"/>
      <c r="C119" s="215" t="s">
        <v>361</v>
      </c>
      <c r="D119" s="215" t="s">
        <v>298</v>
      </c>
      <c r="E119" s="216" t="s">
        <v>4265</v>
      </c>
      <c r="F119" s="217" t="s">
        <v>4018</v>
      </c>
      <c r="G119" s="218" t="s">
        <v>328</v>
      </c>
      <c r="H119" s="219">
        <v>40</v>
      </c>
      <c r="I119" s="220"/>
      <c r="J119" s="221">
        <f>ROUND(I119*H119,2)</f>
        <v>0</v>
      </c>
      <c r="K119" s="217" t="s">
        <v>3954</v>
      </c>
      <c r="L119" s="46"/>
      <c r="M119" s="222" t="s">
        <v>21</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303</v>
      </c>
      <c r="AT119" s="226" t="s">
        <v>298</v>
      </c>
      <c r="AU119" s="226" t="s">
        <v>79</v>
      </c>
      <c r="AY119" s="19" t="s">
        <v>295</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303</v>
      </c>
      <c r="BM119" s="226" t="s">
        <v>511</v>
      </c>
    </row>
    <row r="120" s="2" customFormat="1" ht="16.5" customHeight="1">
      <c r="A120" s="40"/>
      <c r="B120" s="41"/>
      <c r="C120" s="215" t="s">
        <v>370</v>
      </c>
      <c r="D120" s="215" t="s">
        <v>298</v>
      </c>
      <c r="E120" s="216" t="s">
        <v>4266</v>
      </c>
      <c r="F120" s="217" t="s">
        <v>4020</v>
      </c>
      <c r="G120" s="218" t="s">
        <v>328</v>
      </c>
      <c r="H120" s="219">
        <v>40</v>
      </c>
      <c r="I120" s="220"/>
      <c r="J120" s="221">
        <f>ROUND(I120*H120,2)</f>
        <v>0</v>
      </c>
      <c r="K120" s="217" t="s">
        <v>3954</v>
      </c>
      <c r="L120" s="46"/>
      <c r="M120" s="222" t="s">
        <v>21</v>
      </c>
      <c r="N120" s="223" t="s">
        <v>43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303</v>
      </c>
      <c r="AT120" s="226" t="s">
        <v>298</v>
      </c>
      <c r="AU120" s="226" t="s">
        <v>79</v>
      </c>
      <c r="AY120" s="19" t="s">
        <v>295</v>
      </c>
      <c r="BE120" s="227">
        <f>IF(N120="základní",J120,0)</f>
        <v>0</v>
      </c>
      <c r="BF120" s="227">
        <f>IF(N120="snížená",J120,0)</f>
        <v>0</v>
      </c>
      <c r="BG120" s="227">
        <f>IF(N120="zákl. přenesená",J120,0)</f>
        <v>0</v>
      </c>
      <c r="BH120" s="227">
        <f>IF(N120="sníž. přenesená",J120,0)</f>
        <v>0</v>
      </c>
      <c r="BI120" s="227">
        <f>IF(N120="nulová",J120,0)</f>
        <v>0</v>
      </c>
      <c r="BJ120" s="19" t="s">
        <v>79</v>
      </c>
      <c r="BK120" s="227">
        <f>ROUND(I120*H120,2)</f>
        <v>0</v>
      </c>
      <c r="BL120" s="19" t="s">
        <v>303</v>
      </c>
      <c r="BM120" s="226" t="s">
        <v>520</v>
      </c>
    </row>
    <row r="121" s="2" customFormat="1" ht="16.5" customHeight="1">
      <c r="A121" s="40"/>
      <c r="B121" s="41"/>
      <c r="C121" s="215" t="s">
        <v>382</v>
      </c>
      <c r="D121" s="215" t="s">
        <v>298</v>
      </c>
      <c r="E121" s="216" t="s">
        <v>4247</v>
      </c>
      <c r="F121" s="217" t="s">
        <v>3981</v>
      </c>
      <c r="G121" s="218" t="s">
        <v>3354</v>
      </c>
      <c r="H121" s="297"/>
      <c r="I121" s="220"/>
      <c r="J121" s="221">
        <f>ROUND(I121*H121,2)</f>
        <v>0</v>
      </c>
      <c r="K121" s="217" t="s">
        <v>3954</v>
      </c>
      <c r="L121" s="46"/>
      <c r="M121" s="222" t="s">
        <v>21</v>
      </c>
      <c r="N121" s="223"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303</v>
      </c>
      <c r="AT121" s="226" t="s">
        <v>298</v>
      </c>
      <c r="AU121" s="226" t="s">
        <v>79</v>
      </c>
      <c r="AY121" s="19" t="s">
        <v>295</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303</v>
      </c>
      <c r="BM121" s="226" t="s">
        <v>532</v>
      </c>
    </row>
    <row r="122" s="2" customFormat="1">
      <c r="A122" s="40"/>
      <c r="B122" s="41"/>
      <c r="C122" s="42"/>
      <c r="D122" s="235" t="s">
        <v>727</v>
      </c>
      <c r="E122" s="42"/>
      <c r="F122" s="281" t="s">
        <v>4022</v>
      </c>
      <c r="G122" s="42"/>
      <c r="H122" s="42"/>
      <c r="I122" s="230"/>
      <c r="J122" s="42"/>
      <c r="K122" s="42"/>
      <c r="L122" s="46"/>
      <c r="M122" s="282"/>
      <c r="N122" s="283"/>
      <c r="O122" s="284"/>
      <c r="P122" s="284"/>
      <c r="Q122" s="284"/>
      <c r="R122" s="284"/>
      <c r="S122" s="284"/>
      <c r="T122" s="285"/>
      <c r="U122" s="40"/>
      <c r="V122" s="40"/>
      <c r="W122" s="40"/>
      <c r="X122" s="40"/>
      <c r="Y122" s="40"/>
      <c r="Z122" s="40"/>
      <c r="AA122" s="40"/>
      <c r="AB122" s="40"/>
      <c r="AC122" s="40"/>
      <c r="AD122" s="40"/>
      <c r="AE122" s="40"/>
      <c r="AT122" s="19" t="s">
        <v>727</v>
      </c>
      <c r="AU122" s="19" t="s">
        <v>79</v>
      </c>
    </row>
    <row r="123" s="2" customFormat="1" ht="6.96" customHeight="1">
      <c r="A123" s="40"/>
      <c r="B123" s="61"/>
      <c r="C123" s="62"/>
      <c r="D123" s="62"/>
      <c r="E123" s="62"/>
      <c r="F123" s="62"/>
      <c r="G123" s="62"/>
      <c r="H123" s="62"/>
      <c r="I123" s="62"/>
      <c r="J123" s="62"/>
      <c r="K123" s="62"/>
      <c r="L123" s="46"/>
      <c r="M123" s="40"/>
      <c r="O123" s="40"/>
      <c r="P123" s="40"/>
      <c r="Q123" s="40"/>
      <c r="R123" s="40"/>
      <c r="S123" s="40"/>
      <c r="T123" s="40"/>
      <c r="U123" s="40"/>
      <c r="V123" s="40"/>
      <c r="W123" s="40"/>
      <c r="X123" s="40"/>
      <c r="Y123" s="40"/>
      <c r="Z123" s="40"/>
      <c r="AA123" s="40"/>
      <c r="AB123" s="40"/>
      <c r="AC123" s="40"/>
      <c r="AD123" s="40"/>
      <c r="AE123" s="40"/>
    </row>
  </sheetData>
  <sheetProtection sheet="1" autoFilter="0" formatColumns="0" formatRows="0" objects="1" scenarios="1" spinCount="100000" saltValue="qr2z0ubchyOcFibGIaZ/yJjTUj4HfRsYURU/vX40imFRLbxylRxIIkXA1MXESzsR6+PbTtaMW7bDOQSeCGwnxg==" hashValue="B2XBHDtVt9VIWxUz4/4sgjd9DSBE9mD1yL8HqLStLd7bl7pcGCLljUy088l4e2lYkGVGlJZu0PyI6QvbSCZYUQ==" algorithmName="SHA-512" password="CC4B"/>
  <autoFilter ref="C92:K122"/>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245</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3945</v>
      </c>
      <c r="F9" s="1"/>
      <c r="G9" s="1"/>
      <c r="H9" s="1"/>
      <c r="L9" s="22"/>
    </row>
    <row r="10" s="1" customFormat="1" ht="12" customHeight="1">
      <c r="B10" s="22"/>
      <c r="D10" s="145" t="s">
        <v>267</v>
      </c>
      <c r="L10" s="22"/>
    </row>
    <row r="11" s="2" customFormat="1" ht="16.5" customHeight="1">
      <c r="A11" s="40"/>
      <c r="B11" s="46"/>
      <c r="C11" s="40"/>
      <c r="D11" s="40"/>
      <c r="E11" s="158" t="s">
        <v>4123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4267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ROUND(J95,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ROUND((SUM(BE95:BE114)),  2)</f>
        <v>0</v>
      </c>
      <c r="G37" s="40"/>
      <c r="H37" s="40"/>
      <c r="I37" s="160">
        <v>0.20999999999999999</v>
      </c>
      <c r="J37" s="159">
        <f>ROUND(((SUM(BE95:BE114))*I37),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ROUND((SUM(BF95:BF114)),  2)</f>
        <v>0</v>
      </c>
      <c r="G38" s="40"/>
      <c r="H38" s="40"/>
      <c r="I38" s="160">
        <v>0.14999999999999999</v>
      </c>
      <c r="J38" s="159">
        <f>ROUND(((SUM(BF95:BF114))*I38),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ROUND((SUM(BG95:BG114)),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ROUND((SUM(BH95:BH114)),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ROUND((SUM(BI95:BI114)),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3945</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4123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SO-06.3.4 - Přeložky stáv.kabelů</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J95</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4268</v>
      </c>
      <c r="E68" s="180"/>
      <c r="F68" s="180"/>
      <c r="G68" s="180"/>
      <c r="H68" s="180"/>
      <c r="I68" s="180"/>
      <c r="J68" s="181">
        <f>J96</f>
        <v>0</v>
      </c>
      <c r="K68" s="178"/>
      <c r="L68" s="182"/>
      <c r="S68" s="9"/>
      <c r="T68" s="9"/>
      <c r="U68" s="9"/>
      <c r="V68" s="9"/>
      <c r="W68" s="9"/>
      <c r="X68" s="9"/>
      <c r="Y68" s="9"/>
      <c r="Z68" s="9"/>
      <c r="AA68" s="9"/>
      <c r="AB68" s="9"/>
      <c r="AC68" s="9"/>
      <c r="AD68" s="9"/>
      <c r="AE68" s="9"/>
    </row>
    <row r="69" s="10" customFormat="1" ht="19.92" customHeight="1">
      <c r="A69" s="10"/>
      <c r="B69" s="183"/>
      <c r="C69" s="127"/>
      <c r="D69" s="184" t="s">
        <v>4269</v>
      </c>
      <c r="E69" s="185"/>
      <c r="F69" s="185"/>
      <c r="G69" s="185"/>
      <c r="H69" s="185"/>
      <c r="I69" s="185"/>
      <c r="J69" s="186">
        <f>J97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4270</v>
      </c>
      <c r="E70" s="185"/>
      <c r="F70" s="185"/>
      <c r="G70" s="185"/>
      <c r="H70" s="185"/>
      <c r="I70" s="185"/>
      <c r="J70" s="186">
        <f>J103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4271</v>
      </c>
      <c r="E71" s="185"/>
      <c r="F71" s="185"/>
      <c r="G71" s="185"/>
      <c r="H71" s="185"/>
      <c r="I71" s="185"/>
      <c r="J71" s="186">
        <f>J110</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280</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Rekonstrukce a modernizace VŠ kolejí Kounicova 50</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265</v>
      </c>
      <c r="D82" s="24"/>
      <c r="E82" s="24"/>
      <c r="F82" s="24"/>
      <c r="G82" s="24"/>
      <c r="H82" s="24"/>
      <c r="I82" s="24"/>
      <c r="J82" s="24"/>
      <c r="K82" s="24"/>
      <c r="L82" s="22"/>
    </row>
    <row r="83" s="1" customFormat="1" ht="16.5" customHeight="1">
      <c r="B83" s="23"/>
      <c r="C83" s="24"/>
      <c r="D83" s="24"/>
      <c r="E83" s="172" t="s">
        <v>3945</v>
      </c>
      <c r="F83" s="24"/>
      <c r="G83" s="24"/>
      <c r="H83" s="24"/>
      <c r="I83" s="24"/>
      <c r="J83" s="24"/>
      <c r="K83" s="24"/>
      <c r="L83" s="22"/>
    </row>
    <row r="84" s="1" customFormat="1" ht="12" customHeight="1">
      <c r="B84" s="23"/>
      <c r="C84" s="34" t="s">
        <v>267</v>
      </c>
      <c r="D84" s="24"/>
      <c r="E84" s="24"/>
      <c r="F84" s="24"/>
      <c r="G84" s="24"/>
      <c r="H84" s="24"/>
      <c r="I84" s="24"/>
      <c r="J84" s="24"/>
      <c r="K84" s="24"/>
      <c r="L84" s="22"/>
    </row>
    <row r="85" s="2" customFormat="1" ht="16.5" customHeight="1">
      <c r="A85" s="40"/>
      <c r="B85" s="41"/>
      <c r="C85" s="42"/>
      <c r="D85" s="42"/>
      <c r="E85" s="269" t="s">
        <v>4123</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401</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E13</f>
        <v>SO-06.3.4 - Přeložky stáv.kabelů</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22</v>
      </c>
      <c r="D89" s="42"/>
      <c r="E89" s="42"/>
      <c r="F89" s="29" t="str">
        <f>F16</f>
        <v>Kounicova 50, Brno</v>
      </c>
      <c r="G89" s="42"/>
      <c r="H89" s="42"/>
      <c r="I89" s="34" t="s">
        <v>24</v>
      </c>
      <c r="J89" s="74" t="str">
        <f>IF(J16="","",J16)</f>
        <v>20. 3. 2023</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26</v>
      </c>
      <c r="D91" s="42"/>
      <c r="E91" s="42"/>
      <c r="F91" s="29" t="str">
        <f>E19</f>
        <v>Intar a.s.</v>
      </c>
      <c r="G91" s="42"/>
      <c r="H91" s="42"/>
      <c r="I91" s="34" t="s">
        <v>32</v>
      </c>
      <c r="J91" s="38" t="str">
        <f>E25</f>
        <v>Intar a.s.</v>
      </c>
      <c r="K91" s="42"/>
      <c r="L91" s="147"/>
      <c r="S91" s="40"/>
      <c r="T91" s="40"/>
      <c r="U91" s="40"/>
      <c r="V91" s="40"/>
      <c r="W91" s="40"/>
      <c r="X91" s="40"/>
      <c r="Y91" s="40"/>
      <c r="Z91" s="40"/>
      <c r="AA91" s="40"/>
      <c r="AB91" s="40"/>
      <c r="AC91" s="40"/>
      <c r="AD91" s="40"/>
      <c r="AE91" s="40"/>
    </row>
    <row r="92" s="2" customFormat="1" ht="15.15" customHeight="1">
      <c r="A92" s="40"/>
      <c r="B92" s="41"/>
      <c r="C92" s="34" t="s">
        <v>30</v>
      </c>
      <c r="D92" s="42"/>
      <c r="E92" s="42"/>
      <c r="F92" s="29" t="str">
        <f>IF(E22="","",E22)</f>
        <v>Vyplň údaj</v>
      </c>
      <c r="G92" s="42"/>
      <c r="H92" s="42"/>
      <c r="I92" s="34" t="s">
        <v>34</v>
      </c>
      <c r="J92" s="38" t="str">
        <f>E28</f>
        <v>Toman Martin</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281</v>
      </c>
      <c r="D94" s="191" t="s">
        <v>57</v>
      </c>
      <c r="E94" s="191" t="s">
        <v>53</v>
      </c>
      <c r="F94" s="191" t="s">
        <v>54</v>
      </c>
      <c r="G94" s="191" t="s">
        <v>282</v>
      </c>
      <c r="H94" s="191" t="s">
        <v>283</v>
      </c>
      <c r="I94" s="191" t="s">
        <v>284</v>
      </c>
      <c r="J94" s="191" t="s">
        <v>271</v>
      </c>
      <c r="K94" s="192" t="s">
        <v>285</v>
      </c>
      <c r="L94" s="193"/>
      <c r="M94" s="94" t="s">
        <v>21</v>
      </c>
      <c r="N94" s="95" t="s">
        <v>42</v>
      </c>
      <c r="O94" s="95" t="s">
        <v>286</v>
      </c>
      <c r="P94" s="95" t="s">
        <v>287</v>
      </c>
      <c r="Q94" s="95" t="s">
        <v>288</v>
      </c>
      <c r="R94" s="95" t="s">
        <v>289</v>
      </c>
      <c r="S94" s="95" t="s">
        <v>290</v>
      </c>
      <c r="T94" s="96" t="s">
        <v>291</v>
      </c>
      <c r="U94" s="188"/>
      <c r="V94" s="188"/>
      <c r="W94" s="188"/>
      <c r="X94" s="188"/>
      <c r="Y94" s="188"/>
      <c r="Z94" s="188"/>
      <c r="AA94" s="188"/>
      <c r="AB94" s="188"/>
      <c r="AC94" s="188"/>
      <c r="AD94" s="188"/>
      <c r="AE94" s="188"/>
    </row>
    <row r="95" s="2" customFormat="1" ht="22.8" customHeight="1">
      <c r="A95" s="40"/>
      <c r="B95" s="41"/>
      <c r="C95" s="101" t="s">
        <v>292</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71</v>
      </c>
      <c r="AU95" s="19" t="s">
        <v>272</v>
      </c>
      <c r="BK95" s="198">
        <f>BK96</f>
        <v>0</v>
      </c>
    </row>
    <row r="96" s="12" customFormat="1" ht="25.92" customHeight="1">
      <c r="A96" s="12"/>
      <c r="B96" s="199"/>
      <c r="C96" s="200"/>
      <c r="D96" s="201" t="s">
        <v>71</v>
      </c>
      <c r="E96" s="202" t="s">
        <v>3519</v>
      </c>
      <c r="F96" s="202" t="s">
        <v>4272</v>
      </c>
      <c r="G96" s="200"/>
      <c r="H96" s="200"/>
      <c r="I96" s="203"/>
      <c r="J96" s="204">
        <f>BK96</f>
        <v>0</v>
      </c>
      <c r="K96" s="200"/>
      <c r="L96" s="205"/>
      <c r="M96" s="206"/>
      <c r="N96" s="207"/>
      <c r="O96" s="207"/>
      <c r="P96" s="208">
        <f>P97+P103+P110</f>
        <v>0</v>
      </c>
      <c r="Q96" s="207"/>
      <c r="R96" s="208">
        <f>R97+R103+R110</f>
        <v>0</v>
      </c>
      <c r="S96" s="207"/>
      <c r="T96" s="209">
        <f>T97+T103+T110</f>
        <v>0</v>
      </c>
      <c r="U96" s="12"/>
      <c r="V96" s="12"/>
      <c r="W96" s="12"/>
      <c r="X96" s="12"/>
      <c r="Y96" s="12"/>
      <c r="Z96" s="12"/>
      <c r="AA96" s="12"/>
      <c r="AB96" s="12"/>
      <c r="AC96" s="12"/>
      <c r="AD96" s="12"/>
      <c r="AE96" s="12"/>
      <c r="AR96" s="210" t="s">
        <v>79</v>
      </c>
      <c r="AT96" s="211" t="s">
        <v>71</v>
      </c>
      <c r="AU96" s="211" t="s">
        <v>72</v>
      </c>
      <c r="AY96" s="210" t="s">
        <v>295</v>
      </c>
      <c r="BK96" s="212">
        <f>BK97+BK103+BK110</f>
        <v>0</v>
      </c>
    </row>
    <row r="97" s="12" customFormat="1" ht="22.8" customHeight="1">
      <c r="A97" s="12"/>
      <c r="B97" s="199"/>
      <c r="C97" s="200"/>
      <c r="D97" s="201" t="s">
        <v>71</v>
      </c>
      <c r="E97" s="213" t="s">
        <v>3531</v>
      </c>
      <c r="F97" s="213" t="s">
        <v>4273</v>
      </c>
      <c r="G97" s="200"/>
      <c r="H97" s="200"/>
      <c r="I97" s="203"/>
      <c r="J97" s="214">
        <f>BK97</f>
        <v>0</v>
      </c>
      <c r="K97" s="200"/>
      <c r="L97" s="205"/>
      <c r="M97" s="206"/>
      <c r="N97" s="207"/>
      <c r="O97" s="207"/>
      <c r="P97" s="208">
        <f>SUM(P98:P102)</f>
        <v>0</v>
      </c>
      <c r="Q97" s="207"/>
      <c r="R97" s="208">
        <f>SUM(R98:R102)</f>
        <v>0</v>
      </c>
      <c r="S97" s="207"/>
      <c r="T97" s="209">
        <f>SUM(T98:T102)</f>
        <v>0</v>
      </c>
      <c r="U97" s="12"/>
      <c r="V97" s="12"/>
      <c r="W97" s="12"/>
      <c r="X97" s="12"/>
      <c r="Y97" s="12"/>
      <c r="Z97" s="12"/>
      <c r="AA97" s="12"/>
      <c r="AB97" s="12"/>
      <c r="AC97" s="12"/>
      <c r="AD97" s="12"/>
      <c r="AE97" s="12"/>
      <c r="AR97" s="210" t="s">
        <v>79</v>
      </c>
      <c r="AT97" s="211" t="s">
        <v>71</v>
      </c>
      <c r="AU97" s="211" t="s">
        <v>79</v>
      </c>
      <c r="AY97" s="210" t="s">
        <v>295</v>
      </c>
      <c r="BK97" s="212">
        <f>SUM(BK98:BK102)</f>
        <v>0</v>
      </c>
    </row>
    <row r="98" s="2" customFormat="1" ht="24.15" customHeight="1">
      <c r="A98" s="40"/>
      <c r="B98" s="41"/>
      <c r="C98" s="215" t="s">
        <v>79</v>
      </c>
      <c r="D98" s="215" t="s">
        <v>298</v>
      </c>
      <c r="E98" s="216" t="s">
        <v>3987</v>
      </c>
      <c r="F98" s="217" t="s">
        <v>3988</v>
      </c>
      <c r="G98" s="218" t="s">
        <v>328</v>
      </c>
      <c r="H98" s="219">
        <v>60</v>
      </c>
      <c r="I98" s="220"/>
      <c r="J98" s="221">
        <f>ROUND(I98*H98,2)</f>
        <v>0</v>
      </c>
      <c r="K98" s="217" t="s">
        <v>3954</v>
      </c>
      <c r="L98" s="46"/>
      <c r="M98" s="222" t="s">
        <v>21</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303</v>
      </c>
      <c r="AT98" s="226" t="s">
        <v>298</v>
      </c>
      <c r="AU98" s="226" t="s">
        <v>81</v>
      </c>
      <c r="AY98" s="19" t="s">
        <v>295</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303</v>
      </c>
      <c r="BM98" s="226" t="s">
        <v>81</v>
      </c>
    </row>
    <row r="99" s="2" customFormat="1" ht="16.5" customHeight="1">
      <c r="A99" s="40"/>
      <c r="B99" s="41"/>
      <c r="C99" s="215" t="s">
        <v>81</v>
      </c>
      <c r="D99" s="215" t="s">
        <v>298</v>
      </c>
      <c r="E99" s="216" t="s">
        <v>4144</v>
      </c>
      <c r="F99" s="217" t="s">
        <v>4274</v>
      </c>
      <c r="G99" s="218" t="s">
        <v>3526</v>
      </c>
      <c r="H99" s="219">
        <v>102</v>
      </c>
      <c r="I99" s="220"/>
      <c r="J99" s="221">
        <f>ROUND(I99*H99,2)</f>
        <v>0</v>
      </c>
      <c r="K99" s="217" t="s">
        <v>3954</v>
      </c>
      <c r="L99" s="46"/>
      <c r="M99" s="222" t="s">
        <v>21</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303</v>
      </c>
      <c r="AT99" s="226" t="s">
        <v>298</v>
      </c>
      <c r="AU99" s="226" t="s">
        <v>81</v>
      </c>
      <c r="AY99" s="19" t="s">
        <v>295</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303</v>
      </c>
      <c r="BM99" s="226" t="s">
        <v>303</v>
      </c>
    </row>
    <row r="100" s="2" customFormat="1" ht="24.15" customHeight="1">
      <c r="A100" s="40"/>
      <c r="B100" s="41"/>
      <c r="C100" s="215" t="s">
        <v>92</v>
      </c>
      <c r="D100" s="215" t="s">
        <v>298</v>
      </c>
      <c r="E100" s="216" t="s">
        <v>4275</v>
      </c>
      <c r="F100" s="217" t="s">
        <v>4276</v>
      </c>
      <c r="G100" s="218" t="s">
        <v>328</v>
      </c>
      <c r="H100" s="219">
        <v>90</v>
      </c>
      <c r="I100" s="220"/>
      <c r="J100" s="221">
        <f>ROUND(I100*H100,2)</f>
        <v>0</v>
      </c>
      <c r="K100" s="217" t="s">
        <v>3954</v>
      </c>
      <c r="L100" s="46"/>
      <c r="M100" s="222" t="s">
        <v>21</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303</v>
      </c>
      <c r="AT100" s="226" t="s">
        <v>298</v>
      </c>
      <c r="AU100" s="226" t="s">
        <v>81</v>
      </c>
      <c r="AY100" s="19" t="s">
        <v>295</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303</v>
      </c>
      <c r="BM100" s="226" t="s">
        <v>338</v>
      </c>
    </row>
    <row r="101" s="2" customFormat="1" ht="16.5" customHeight="1">
      <c r="A101" s="40"/>
      <c r="B101" s="41"/>
      <c r="C101" s="215" t="s">
        <v>303</v>
      </c>
      <c r="D101" s="215" t="s">
        <v>298</v>
      </c>
      <c r="E101" s="216" t="s">
        <v>4277</v>
      </c>
      <c r="F101" s="217" t="s">
        <v>4278</v>
      </c>
      <c r="G101" s="218" t="s">
        <v>328</v>
      </c>
      <c r="H101" s="219">
        <v>25</v>
      </c>
      <c r="I101" s="220"/>
      <c r="J101" s="221">
        <f>ROUND(I101*H101,2)</f>
        <v>0</v>
      </c>
      <c r="K101" s="217" t="s">
        <v>3954</v>
      </c>
      <c r="L101" s="46"/>
      <c r="M101" s="222" t="s">
        <v>21</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303</v>
      </c>
      <c r="AT101" s="226" t="s">
        <v>298</v>
      </c>
      <c r="AU101" s="226" t="s">
        <v>81</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303</v>
      </c>
      <c r="BM101" s="226" t="s">
        <v>351</v>
      </c>
    </row>
    <row r="102" s="2" customFormat="1" ht="16.5" customHeight="1">
      <c r="A102" s="40"/>
      <c r="B102" s="41"/>
      <c r="C102" s="215" t="s">
        <v>332</v>
      </c>
      <c r="D102" s="215" t="s">
        <v>298</v>
      </c>
      <c r="E102" s="216" t="s">
        <v>4006</v>
      </c>
      <c r="F102" s="217" t="s">
        <v>4007</v>
      </c>
      <c r="G102" s="218" t="s">
        <v>328</v>
      </c>
      <c r="H102" s="219">
        <v>175</v>
      </c>
      <c r="I102" s="220"/>
      <c r="J102" s="221">
        <f>ROUND(I102*H102,2)</f>
        <v>0</v>
      </c>
      <c r="K102" s="217" t="s">
        <v>3954</v>
      </c>
      <c r="L102" s="46"/>
      <c r="M102" s="222" t="s">
        <v>21</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303</v>
      </c>
      <c r="AT102" s="226" t="s">
        <v>298</v>
      </c>
      <c r="AU102" s="226" t="s">
        <v>81</v>
      </c>
      <c r="AY102" s="19" t="s">
        <v>295</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303</v>
      </c>
      <c r="BM102" s="226" t="s">
        <v>361</v>
      </c>
    </row>
    <row r="103" s="12" customFormat="1" ht="22.8" customHeight="1">
      <c r="A103" s="12"/>
      <c r="B103" s="199"/>
      <c r="C103" s="200"/>
      <c r="D103" s="201" t="s">
        <v>71</v>
      </c>
      <c r="E103" s="213" t="s">
        <v>3543</v>
      </c>
      <c r="F103" s="213" t="s">
        <v>3971</v>
      </c>
      <c r="G103" s="200"/>
      <c r="H103" s="200"/>
      <c r="I103" s="203"/>
      <c r="J103" s="214">
        <f>BK103</f>
        <v>0</v>
      </c>
      <c r="K103" s="200"/>
      <c r="L103" s="205"/>
      <c r="M103" s="206"/>
      <c r="N103" s="207"/>
      <c r="O103" s="207"/>
      <c r="P103" s="208">
        <f>SUM(P104:P109)</f>
        <v>0</v>
      </c>
      <c r="Q103" s="207"/>
      <c r="R103" s="208">
        <f>SUM(R104:R109)</f>
        <v>0</v>
      </c>
      <c r="S103" s="207"/>
      <c r="T103" s="209">
        <f>SUM(T104:T109)</f>
        <v>0</v>
      </c>
      <c r="U103" s="12"/>
      <c r="V103" s="12"/>
      <c r="W103" s="12"/>
      <c r="X103" s="12"/>
      <c r="Y103" s="12"/>
      <c r="Z103" s="12"/>
      <c r="AA103" s="12"/>
      <c r="AB103" s="12"/>
      <c r="AC103" s="12"/>
      <c r="AD103" s="12"/>
      <c r="AE103" s="12"/>
      <c r="AR103" s="210" t="s">
        <v>79</v>
      </c>
      <c r="AT103" s="211" t="s">
        <v>71</v>
      </c>
      <c r="AU103" s="211" t="s">
        <v>79</v>
      </c>
      <c r="AY103" s="210" t="s">
        <v>295</v>
      </c>
      <c r="BK103" s="212">
        <f>SUM(BK104:BK109)</f>
        <v>0</v>
      </c>
    </row>
    <row r="104" s="2" customFormat="1" ht="44.25" customHeight="1">
      <c r="A104" s="40"/>
      <c r="B104" s="41"/>
      <c r="C104" s="215" t="s">
        <v>338</v>
      </c>
      <c r="D104" s="215" t="s">
        <v>298</v>
      </c>
      <c r="E104" s="216" t="s">
        <v>4263</v>
      </c>
      <c r="F104" s="217" t="s">
        <v>4279</v>
      </c>
      <c r="G104" s="218" t="s">
        <v>328</v>
      </c>
      <c r="H104" s="219">
        <v>60</v>
      </c>
      <c r="I104" s="220"/>
      <c r="J104" s="221">
        <f>ROUND(I104*H104,2)</f>
        <v>0</v>
      </c>
      <c r="K104" s="217" t="s">
        <v>3954</v>
      </c>
      <c r="L104" s="46"/>
      <c r="M104" s="222" t="s">
        <v>21</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303</v>
      </c>
      <c r="AT104" s="226" t="s">
        <v>298</v>
      </c>
      <c r="AU104" s="226" t="s">
        <v>81</v>
      </c>
      <c r="AY104" s="19" t="s">
        <v>295</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303</v>
      </c>
      <c r="BM104" s="226" t="s">
        <v>382</v>
      </c>
    </row>
    <row r="105" s="2" customFormat="1" ht="24.15" customHeight="1">
      <c r="A105" s="40"/>
      <c r="B105" s="41"/>
      <c r="C105" s="215" t="s">
        <v>345</v>
      </c>
      <c r="D105" s="215" t="s">
        <v>298</v>
      </c>
      <c r="E105" s="216" t="s">
        <v>4280</v>
      </c>
      <c r="F105" s="217" t="s">
        <v>4281</v>
      </c>
      <c r="G105" s="218" t="s">
        <v>3526</v>
      </c>
      <c r="H105" s="219">
        <v>102</v>
      </c>
      <c r="I105" s="220"/>
      <c r="J105" s="221">
        <f>ROUND(I105*H105,2)</f>
        <v>0</v>
      </c>
      <c r="K105" s="217" t="s">
        <v>3954</v>
      </c>
      <c r="L105" s="46"/>
      <c r="M105" s="222" t="s">
        <v>21</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303</v>
      </c>
      <c r="AT105" s="226" t="s">
        <v>298</v>
      </c>
      <c r="AU105" s="226" t="s">
        <v>81</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303</v>
      </c>
      <c r="BM105" s="226" t="s">
        <v>481</v>
      </c>
    </row>
    <row r="106" s="2" customFormat="1" ht="16.5" customHeight="1">
      <c r="A106" s="40"/>
      <c r="B106" s="41"/>
      <c r="C106" s="215" t="s">
        <v>351</v>
      </c>
      <c r="D106" s="215" t="s">
        <v>298</v>
      </c>
      <c r="E106" s="216" t="s">
        <v>4282</v>
      </c>
      <c r="F106" s="217" t="s">
        <v>4283</v>
      </c>
      <c r="G106" s="218" t="s">
        <v>328</v>
      </c>
      <c r="H106" s="219">
        <v>40</v>
      </c>
      <c r="I106" s="220"/>
      <c r="J106" s="221">
        <f>ROUND(I106*H106,2)</f>
        <v>0</v>
      </c>
      <c r="K106" s="217" t="s">
        <v>3954</v>
      </c>
      <c r="L106" s="46"/>
      <c r="M106" s="222" t="s">
        <v>21</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303</v>
      </c>
      <c r="AT106" s="226" t="s">
        <v>298</v>
      </c>
      <c r="AU106" s="226" t="s">
        <v>81</v>
      </c>
      <c r="AY106" s="19" t="s">
        <v>295</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303</v>
      </c>
      <c r="BM106" s="226" t="s">
        <v>373</v>
      </c>
    </row>
    <row r="107" s="2" customFormat="1" ht="16.5" customHeight="1">
      <c r="A107" s="40"/>
      <c r="B107" s="41"/>
      <c r="C107" s="215" t="s">
        <v>296</v>
      </c>
      <c r="D107" s="215" t="s">
        <v>298</v>
      </c>
      <c r="E107" s="216" t="s">
        <v>4284</v>
      </c>
      <c r="F107" s="217" t="s">
        <v>4285</v>
      </c>
      <c r="G107" s="218" t="s">
        <v>328</v>
      </c>
      <c r="H107" s="219">
        <v>50</v>
      </c>
      <c r="I107" s="220"/>
      <c r="J107" s="221">
        <f>ROUND(I107*H107,2)</f>
        <v>0</v>
      </c>
      <c r="K107" s="217" t="s">
        <v>3954</v>
      </c>
      <c r="L107" s="46"/>
      <c r="M107" s="222" t="s">
        <v>21</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303</v>
      </c>
      <c r="AT107" s="226" t="s">
        <v>298</v>
      </c>
      <c r="AU107" s="226" t="s">
        <v>81</v>
      </c>
      <c r="AY107" s="19" t="s">
        <v>295</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303</v>
      </c>
      <c r="BM107" s="226" t="s">
        <v>500</v>
      </c>
    </row>
    <row r="108" s="2" customFormat="1" ht="16.5" customHeight="1">
      <c r="A108" s="40"/>
      <c r="B108" s="41"/>
      <c r="C108" s="215" t="s">
        <v>361</v>
      </c>
      <c r="D108" s="215" t="s">
        <v>298</v>
      </c>
      <c r="E108" s="216" t="s">
        <v>4286</v>
      </c>
      <c r="F108" s="217" t="s">
        <v>4287</v>
      </c>
      <c r="G108" s="218" t="s">
        <v>328</v>
      </c>
      <c r="H108" s="219">
        <v>25</v>
      </c>
      <c r="I108" s="220"/>
      <c r="J108" s="221">
        <f>ROUND(I108*H108,2)</f>
        <v>0</v>
      </c>
      <c r="K108" s="217" t="s">
        <v>3954</v>
      </c>
      <c r="L108" s="46"/>
      <c r="M108" s="222" t="s">
        <v>21</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303</v>
      </c>
      <c r="AT108" s="226" t="s">
        <v>298</v>
      </c>
      <c r="AU108" s="226" t="s">
        <v>81</v>
      </c>
      <c r="AY108" s="19" t="s">
        <v>295</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303</v>
      </c>
      <c r="BM108" s="226" t="s">
        <v>511</v>
      </c>
    </row>
    <row r="109" s="2" customFormat="1" ht="16.5" customHeight="1">
      <c r="A109" s="40"/>
      <c r="B109" s="41"/>
      <c r="C109" s="215" t="s">
        <v>370</v>
      </c>
      <c r="D109" s="215" t="s">
        <v>298</v>
      </c>
      <c r="E109" s="216" t="s">
        <v>4247</v>
      </c>
      <c r="F109" s="217" t="s">
        <v>3981</v>
      </c>
      <c r="G109" s="218" t="s">
        <v>3354</v>
      </c>
      <c r="H109" s="297"/>
      <c r="I109" s="220"/>
      <c r="J109" s="221">
        <f>ROUND(I109*H109,2)</f>
        <v>0</v>
      </c>
      <c r="K109" s="217" t="s">
        <v>3954</v>
      </c>
      <c r="L109" s="46"/>
      <c r="M109" s="222" t="s">
        <v>21</v>
      </c>
      <c r="N109" s="223" t="s">
        <v>43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303</v>
      </c>
      <c r="AT109" s="226" t="s">
        <v>298</v>
      </c>
      <c r="AU109" s="226" t="s">
        <v>81</v>
      </c>
      <c r="AY109" s="19" t="s">
        <v>295</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303</v>
      </c>
      <c r="BM109" s="226" t="s">
        <v>520</v>
      </c>
    </row>
    <row r="110" s="12" customFormat="1" ht="22.8" customHeight="1">
      <c r="A110" s="12"/>
      <c r="B110" s="199"/>
      <c r="C110" s="200"/>
      <c r="D110" s="201" t="s">
        <v>71</v>
      </c>
      <c r="E110" s="213" t="s">
        <v>3548</v>
      </c>
      <c r="F110" s="213" t="s">
        <v>4288</v>
      </c>
      <c r="G110" s="200"/>
      <c r="H110" s="200"/>
      <c r="I110" s="203"/>
      <c r="J110" s="214">
        <f>BK110</f>
        <v>0</v>
      </c>
      <c r="K110" s="200"/>
      <c r="L110" s="205"/>
      <c r="M110" s="206"/>
      <c r="N110" s="207"/>
      <c r="O110" s="207"/>
      <c r="P110" s="208">
        <f>SUM(P111:P114)</f>
        <v>0</v>
      </c>
      <c r="Q110" s="207"/>
      <c r="R110" s="208">
        <f>SUM(R111:R114)</f>
        <v>0</v>
      </c>
      <c r="S110" s="207"/>
      <c r="T110" s="209">
        <f>SUM(T111:T114)</f>
        <v>0</v>
      </c>
      <c r="U110" s="12"/>
      <c r="V110" s="12"/>
      <c r="W110" s="12"/>
      <c r="X110" s="12"/>
      <c r="Y110" s="12"/>
      <c r="Z110" s="12"/>
      <c r="AA110" s="12"/>
      <c r="AB110" s="12"/>
      <c r="AC110" s="12"/>
      <c r="AD110" s="12"/>
      <c r="AE110" s="12"/>
      <c r="AR110" s="210" t="s">
        <v>79</v>
      </c>
      <c r="AT110" s="211" t="s">
        <v>71</v>
      </c>
      <c r="AU110" s="211" t="s">
        <v>79</v>
      </c>
      <c r="AY110" s="210" t="s">
        <v>295</v>
      </c>
      <c r="BK110" s="212">
        <f>SUM(BK111:BK114)</f>
        <v>0</v>
      </c>
    </row>
    <row r="111" s="2" customFormat="1" ht="16.5" customHeight="1">
      <c r="A111" s="40"/>
      <c r="B111" s="41"/>
      <c r="C111" s="215" t="s">
        <v>382</v>
      </c>
      <c r="D111" s="215" t="s">
        <v>298</v>
      </c>
      <c r="E111" s="216" t="s">
        <v>4056</v>
      </c>
      <c r="F111" s="217" t="s">
        <v>4057</v>
      </c>
      <c r="G111" s="218" t="s">
        <v>3494</v>
      </c>
      <c r="H111" s="219">
        <v>16</v>
      </c>
      <c r="I111" s="220"/>
      <c r="J111" s="221">
        <f>ROUND(I111*H111,2)</f>
        <v>0</v>
      </c>
      <c r="K111" s="217" t="s">
        <v>3954</v>
      </c>
      <c r="L111" s="46"/>
      <c r="M111" s="222" t="s">
        <v>21</v>
      </c>
      <c r="N111" s="223" t="s">
        <v>43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303</v>
      </c>
      <c r="AT111" s="226" t="s">
        <v>298</v>
      </c>
      <c r="AU111" s="226" t="s">
        <v>81</v>
      </c>
      <c r="AY111" s="19" t="s">
        <v>295</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303</v>
      </c>
      <c r="BM111" s="226" t="s">
        <v>532</v>
      </c>
    </row>
    <row r="112" s="2" customFormat="1" ht="16.5" customHeight="1">
      <c r="A112" s="40"/>
      <c r="B112" s="41"/>
      <c r="C112" s="215" t="s">
        <v>393</v>
      </c>
      <c r="D112" s="215" t="s">
        <v>298</v>
      </c>
      <c r="E112" s="216" t="s">
        <v>4060</v>
      </c>
      <c r="F112" s="217" t="s">
        <v>4061</v>
      </c>
      <c r="G112" s="218" t="s">
        <v>3494</v>
      </c>
      <c r="H112" s="219">
        <v>40</v>
      </c>
      <c r="I112" s="220"/>
      <c r="J112" s="221">
        <f>ROUND(I112*H112,2)</f>
        <v>0</v>
      </c>
      <c r="K112" s="217" t="s">
        <v>3954</v>
      </c>
      <c r="L112" s="46"/>
      <c r="M112" s="222" t="s">
        <v>21</v>
      </c>
      <c r="N112" s="223" t="s">
        <v>43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303</v>
      </c>
      <c r="AT112" s="226" t="s">
        <v>298</v>
      </c>
      <c r="AU112" s="226" t="s">
        <v>81</v>
      </c>
      <c r="AY112" s="19" t="s">
        <v>295</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303</v>
      </c>
      <c r="BM112" s="226" t="s">
        <v>545</v>
      </c>
    </row>
    <row r="113" s="2" customFormat="1" ht="24.15" customHeight="1">
      <c r="A113" s="40"/>
      <c r="B113" s="41"/>
      <c r="C113" s="215" t="s">
        <v>481</v>
      </c>
      <c r="D113" s="215" t="s">
        <v>298</v>
      </c>
      <c r="E113" s="216" t="s">
        <v>4063</v>
      </c>
      <c r="F113" s="217" t="s">
        <v>4064</v>
      </c>
      <c r="G113" s="218" t="s">
        <v>3494</v>
      </c>
      <c r="H113" s="219">
        <v>40</v>
      </c>
      <c r="I113" s="220"/>
      <c r="J113" s="221">
        <f>ROUND(I113*H113,2)</f>
        <v>0</v>
      </c>
      <c r="K113" s="217" t="s">
        <v>3954</v>
      </c>
      <c r="L113" s="46"/>
      <c r="M113" s="222" t="s">
        <v>21</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303</v>
      </c>
      <c r="AT113" s="226" t="s">
        <v>298</v>
      </c>
      <c r="AU113" s="226" t="s">
        <v>81</v>
      </c>
      <c r="AY113" s="19" t="s">
        <v>295</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303</v>
      </c>
      <c r="BM113" s="226" t="s">
        <v>743</v>
      </c>
    </row>
    <row r="114" s="2" customFormat="1" ht="16.5" customHeight="1">
      <c r="A114" s="40"/>
      <c r="B114" s="41"/>
      <c r="C114" s="215" t="s">
        <v>8</v>
      </c>
      <c r="D114" s="215" t="s">
        <v>298</v>
      </c>
      <c r="E114" s="216" t="s">
        <v>4066</v>
      </c>
      <c r="F114" s="217" t="s">
        <v>4067</v>
      </c>
      <c r="G114" s="218" t="s">
        <v>3494</v>
      </c>
      <c r="H114" s="219">
        <v>32</v>
      </c>
      <c r="I114" s="220"/>
      <c r="J114" s="221">
        <f>ROUND(I114*H114,2)</f>
        <v>0</v>
      </c>
      <c r="K114" s="217" t="s">
        <v>3954</v>
      </c>
      <c r="L114" s="46"/>
      <c r="M114" s="298" t="s">
        <v>21</v>
      </c>
      <c r="N114" s="299" t="s">
        <v>43</v>
      </c>
      <c r="O114" s="284"/>
      <c r="P114" s="300">
        <f>O114*H114</f>
        <v>0</v>
      </c>
      <c r="Q114" s="300">
        <v>0</v>
      </c>
      <c r="R114" s="300">
        <f>Q114*H114</f>
        <v>0</v>
      </c>
      <c r="S114" s="300">
        <v>0</v>
      </c>
      <c r="T114" s="301">
        <f>S114*H114</f>
        <v>0</v>
      </c>
      <c r="U114" s="40"/>
      <c r="V114" s="40"/>
      <c r="W114" s="40"/>
      <c r="X114" s="40"/>
      <c r="Y114" s="40"/>
      <c r="Z114" s="40"/>
      <c r="AA114" s="40"/>
      <c r="AB114" s="40"/>
      <c r="AC114" s="40"/>
      <c r="AD114" s="40"/>
      <c r="AE114" s="40"/>
      <c r="AR114" s="226" t="s">
        <v>303</v>
      </c>
      <c r="AT114" s="226" t="s">
        <v>298</v>
      </c>
      <c r="AU114" s="226" t="s">
        <v>81</v>
      </c>
      <c r="AY114" s="19" t="s">
        <v>295</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303</v>
      </c>
      <c r="BM114" s="226" t="s">
        <v>1032</v>
      </c>
    </row>
    <row r="115" s="2" customFormat="1" ht="6.96" customHeight="1">
      <c r="A115" s="40"/>
      <c r="B115" s="61"/>
      <c r="C115" s="62"/>
      <c r="D115" s="62"/>
      <c r="E115" s="62"/>
      <c r="F115" s="62"/>
      <c r="G115" s="62"/>
      <c r="H115" s="62"/>
      <c r="I115" s="62"/>
      <c r="J115" s="62"/>
      <c r="K115" s="62"/>
      <c r="L115" s="46"/>
      <c r="M115" s="40"/>
      <c r="O115" s="40"/>
      <c r="P115" s="40"/>
      <c r="Q115" s="40"/>
      <c r="R115" s="40"/>
      <c r="S115" s="40"/>
      <c r="T115" s="40"/>
      <c r="U115" s="40"/>
      <c r="V115" s="40"/>
      <c r="W115" s="40"/>
      <c r="X115" s="40"/>
      <c r="Y115" s="40"/>
      <c r="Z115" s="40"/>
      <c r="AA115" s="40"/>
      <c r="AB115" s="40"/>
      <c r="AC115" s="40"/>
      <c r="AD115" s="40"/>
      <c r="AE115" s="40"/>
    </row>
  </sheetData>
  <sheetProtection sheet="1" autoFilter="0" formatColumns="0" formatRows="0" objects="1" scenarios="1" spinCount="100000" saltValue="dWhytFiuwlg7dLBaBR6w89PaUUlEgPc8eL4sbWjvwEX/v5aZPgWmEy3l95Jv5IHb8eyzD5EU2P9RGjuHrArehQ==" hashValue="hwshBk+38XYq5vL7AGEyF0m47mXyszd9zjs4H3BVS7ct+v0aK71093bSxo7AbbouNKlvgZCfa9RBZeU7HN7AWA==" algorithmName="SHA-512" password="CC4B"/>
  <autoFilter ref="C94:K114"/>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248</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3945</v>
      </c>
      <c r="F9" s="1"/>
      <c r="G9" s="1"/>
      <c r="H9" s="1"/>
      <c r="L9" s="22"/>
    </row>
    <row r="10" s="1" customFormat="1" ht="12" customHeight="1">
      <c r="B10" s="22"/>
      <c r="D10" s="145" t="s">
        <v>267</v>
      </c>
      <c r="L10" s="22"/>
    </row>
    <row r="11" s="2" customFormat="1" ht="16.5" customHeight="1">
      <c r="A11" s="40"/>
      <c r="B11" s="46"/>
      <c r="C11" s="40"/>
      <c r="D11" s="40"/>
      <c r="E11" s="158" t="s">
        <v>4123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4289</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ROUND((SUM(BE93:BE109)),  2)</f>
        <v>0</v>
      </c>
      <c r="G37" s="40"/>
      <c r="H37" s="40"/>
      <c r="I37" s="160">
        <v>0.20999999999999999</v>
      </c>
      <c r="J37" s="159">
        <f>ROUND(((SUM(BE93:BE109))*I37),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ROUND((SUM(BF93:BF109)),  2)</f>
        <v>0</v>
      </c>
      <c r="G38" s="40"/>
      <c r="H38" s="40"/>
      <c r="I38" s="160">
        <v>0.14999999999999999</v>
      </c>
      <c r="J38" s="159">
        <f>ROUND(((SUM(BF93:BF109))*I38),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ROUND((SUM(BG93:BG109)),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ROUND((SUM(BH93:BH109)),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ROUND((SUM(BI93:BI109)),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3945</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4123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SO-06.3.5 - Rozvaděč</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4290</v>
      </c>
      <c r="E68" s="180"/>
      <c r="F68" s="180"/>
      <c r="G68" s="180"/>
      <c r="H68" s="180"/>
      <c r="I68" s="180"/>
      <c r="J68" s="181">
        <f>J94</f>
        <v>0</v>
      </c>
      <c r="K68" s="178"/>
      <c r="L68" s="182"/>
      <c r="S68" s="9"/>
      <c r="T68" s="9"/>
      <c r="U68" s="9"/>
      <c r="V68" s="9"/>
      <c r="W68" s="9"/>
      <c r="X68" s="9"/>
      <c r="Y68" s="9"/>
      <c r="Z68" s="9"/>
      <c r="AA68" s="9"/>
      <c r="AB68" s="9"/>
      <c r="AC68" s="9"/>
      <c r="AD68" s="9"/>
      <c r="AE68" s="9"/>
    </row>
    <row r="69" s="9" customFormat="1" ht="24.96" customHeight="1">
      <c r="A69" s="9"/>
      <c r="B69" s="177"/>
      <c r="C69" s="178"/>
      <c r="D69" s="179" t="s">
        <v>4291</v>
      </c>
      <c r="E69" s="180"/>
      <c r="F69" s="180"/>
      <c r="G69" s="180"/>
      <c r="H69" s="180"/>
      <c r="I69" s="180"/>
      <c r="J69" s="181">
        <f>J103</f>
        <v>0</v>
      </c>
      <c r="K69" s="178"/>
      <c r="L69" s="182"/>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280</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Rekonstrukce a modernizace VŠ kolejí Kounicova 50</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265</v>
      </c>
      <c r="D80" s="24"/>
      <c r="E80" s="24"/>
      <c r="F80" s="24"/>
      <c r="G80" s="24"/>
      <c r="H80" s="24"/>
      <c r="I80" s="24"/>
      <c r="J80" s="24"/>
      <c r="K80" s="24"/>
      <c r="L80" s="22"/>
    </row>
    <row r="81" s="1" customFormat="1" ht="16.5" customHeight="1">
      <c r="B81" s="23"/>
      <c r="C81" s="24"/>
      <c r="D81" s="24"/>
      <c r="E81" s="172" t="s">
        <v>3945</v>
      </c>
      <c r="F81" s="24"/>
      <c r="G81" s="24"/>
      <c r="H81" s="24"/>
      <c r="I81" s="24"/>
      <c r="J81" s="24"/>
      <c r="K81" s="24"/>
      <c r="L81" s="22"/>
    </row>
    <row r="82" s="1" customFormat="1" ht="12" customHeight="1">
      <c r="B82" s="23"/>
      <c r="C82" s="34" t="s">
        <v>267</v>
      </c>
      <c r="D82" s="24"/>
      <c r="E82" s="24"/>
      <c r="F82" s="24"/>
      <c r="G82" s="24"/>
      <c r="H82" s="24"/>
      <c r="I82" s="24"/>
      <c r="J82" s="24"/>
      <c r="K82" s="24"/>
      <c r="L82" s="22"/>
    </row>
    <row r="83" s="2" customFormat="1" ht="16.5" customHeight="1">
      <c r="A83" s="40"/>
      <c r="B83" s="41"/>
      <c r="C83" s="42"/>
      <c r="D83" s="42"/>
      <c r="E83" s="269" t="s">
        <v>4123</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401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SO-06.3.5 - Rozvaděč</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F16</f>
        <v>Kounicova 50, Brno</v>
      </c>
      <c r="G87" s="42"/>
      <c r="H87" s="42"/>
      <c r="I87" s="34" t="s">
        <v>24</v>
      </c>
      <c r="J87" s="74" t="str">
        <f>IF(J16="","",J16)</f>
        <v>20. 3. 2023</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26</v>
      </c>
      <c r="D89" s="42"/>
      <c r="E89" s="42"/>
      <c r="F89" s="29" t="str">
        <f>E19</f>
        <v>Intar a.s.</v>
      </c>
      <c r="G89" s="42"/>
      <c r="H89" s="42"/>
      <c r="I89" s="34" t="s">
        <v>32</v>
      </c>
      <c r="J89" s="38" t="str">
        <f>E25</f>
        <v>Intar a.s.</v>
      </c>
      <c r="K89" s="42"/>
      <c r="L89" s="147"/>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IF(E22="","",E22)</f>
        <v>Vyplň údaj</v>
      </c>
      <c r="G90" s="42"/>
      <c r="H90" s="42"/>
      <c r="I90" s="34" t="s">
        <v>34</v>
      </c>
      <c r="J90" s="38" t="str">
        <f>E28</f>
        <v>Toman Martin</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281</v>
      </c>
      <c r="D92" s="191" t="s">
        <v>57</v>
      </c>
      <c r="E92" s="191" t="s">
        <v>53</v>
      </c>
      <c r="F92" s="191" t="s">
        <v>54</v>
      </c>
      <c r="G92" s="191" t="s">
        <v>282</v>
      </c>
      <c r="H92" s="191" t="s">
        <v>283</v>
      </c>
      <c r="I92" s="191" t="s">
        <v>284</v>
      </c>
      <c r="J92" s="191" t="s">
        <v>271</v>
      </c>
      <c r="K92" s="192" t="s">
        <v>285</v>
      </c>
      <c r="L92" s="193"/>
      <c r="M92" s="94" t="s">
        <v>21</v>
      </c>
      <c r="N92" s="95" t="s">
        <v>42</v>
      </c>
      <c r="O92" s="95" t="s">
        <v>286</v>
      </c>
      <c r="P92" s="95" t="s">
        <v>287</v>
      </c>
      <c r="Q92" s="95" t="s">
        <v>288</v>
      </c>
      <c r="R92" s="95" t="s">
        <v>289</v>
      </c>
      <c r="S92" s="95" t="s">
        <v>290</v>
      </c>
      <c r="T92" s="96" t="s">
        <v>291</v>
      </c>
      <c r="U92" s="188"/>
      <c r="V92" s="188"/>
      <c r="W92" s="188"/>
      <c r="X92" s="188"/>
      <c r="Y92" s="188"/>
      <c r="Z92" s="188"/>
      <c r="AA92" s="188"/>
      <c r="AB92" s="188"/>
      <c r="AC92" s="188"/>
      <c r="AD92" s="188"/>
      <c r="AE92" s="188"/>
    </row>
    <row r="93" s="2" customFormat="1" ht="22.8" customHeight="1">
      <c r="A93" s="40"/>
      <c r="B93" s="41"/>
      <c r="C93" s="101" t="s">
        <v>292</v>
      </c>
      <c r="D93" s="42"/>
      <c r="E93" s="42"/>
      <c r="F93" s="42"/>
      <c r="G93" s="42"/>
      <c r="H93" s="42"/>
      <c r="I93" s="42"/>
      <c r="J93" s="194">
        <f>BK93</f>
        <v>0</v>
      </c>
      <c r="K93" s="42"/>
      <c r="L93" s="46"/>
      <c r="M93" s="97"/>
      <c r="N93" s="195"/>
      <c r="O93" s="98"/>
      <c r="P93" s="196">
        <f>P94+P103</f>
        <v>0</v>
      </c>
      <c r="Q93" s="98"/>
      <c r="R93" s="196">
        <f>R94+R103</f>
        <v>0</v>
      </c>
      <c r="S93" s="98"/>
      <c r="T93" s="197">
        <f>T94+T103</f>
        <v>0</v>
      </c>
      <c r="U93" s="40"/>
      <c r="V93" s="40"/>
      <c r="W93" s="40"/>
      <c r="X93" s="40"/>
      <c r="Y93" s="40"/>
      <c r="Z93" s="40"/>
      <c r="AA93" s="40"/>
      <c r="AB93" s="40"/>
      <c r="AC93" s="40"/>
      <c r="AD93" s="40"/>
      <c r="AE93" s="40"/>
      <c r="AT93" s="19" t="s">
        <v>71</v>
      </c>
      <c r="AU93" s="19" t="s">
        <v>272</v>
      </c>
      <c r="BK93" s="198">
        <f>BK94+BK103</f>
        <v>0</v>
      </c>
    </row>
    <row r="94" s="12" customFormat="1" ht="25.92" customHeight="1">
      <c r="A94" s="12"/>
      <c r="B94" s="199"/>
      <c r="C94" s="200"/>
      <c r="D94" s="201" t="s">
        <v>71</v>
      </c>
      <c r="E94" s="202" t="s">
        <v>3519</v>
      </c>
      <c r="F94" s="202" t="s">
        <v>4292</v>
      </c>
      <c r="G94" s="200"/>
      <c r="H94" s="200"/>
      <c r="I94" s="203"/>
      <c r="J94" s="204">
        <f>BK94</f>
        <v>0</v>
      </c>
      <c r="K94" s="200"/>
      <c r="L94" s="205"/>
      <c r="M94" s="206"/>
      <c r="N94" s="207"/>
      <c r="O94" s="207"/>
      <c r="P94" s="208">
        <f>SUM(P95:P102)</f>
        <v>0</v>
      </c>
      <c r="Q94" s="207"/>
      <c r="R94" s="208">
        <f>SUM(R95:R102)</f>
        <v>0</v>
      </c>
      <c r="S94" s="207"/>
      <c r="T94" s="209">
        <f>SUM(T95:T102)</f>
        <v>0</v>
      </c>
      <c r="U94" s="12"/>
      <c r="V94" s="12"/>
      <c r="W94" s="12"/>
      <c r="X94" s="12"/>
      <c r="Y94" s="12"/>
      <c r="Z94" s="12"/>
      <c r="AA94" s="12"/>
      <c r="AB94" s="12"/>
      <c r="AC94" s="12"/>
      <c r="AD94" s="12"/>
      <c r="AE94" s="12"/>
      <c r="AR94" s="210" t="s">
        <v>79</v>
      </c>
      <c r="AT94" s="211" t="s">
        <v>71</v>
      </c>
      <c r="AU94" s="211" t="s">
        <v>72</v>
      </c>
      <c r="AY94" s="210" t="s">
        <v>295</v>
      </c>
      <c r="BK94" s="212">
        <f>SUM(BK95:BK102)</f>
        <v>0</v>
      </c>
    </row>
    <row r="95" s="2" customFormat="1" ht="16.5" customHeight="1">
      <c r="A95" s="40"/>
      <c r="B95" s="41"/>
      <c r="C95" s="215" t="s">
        <v>79</v>
      </c>
      <c r="D95" s="215" t="s">
        <v>298</v>
      </c>
      <c r="E95" s="216" t="s">
        <v>4293</v>
      </c>
      <c r="F95" s="217" t="s">
        <v>4294</v>
      </c>
      <c r="G95" s="218" t="s">
        <v>459</v>
      </c>
      <c r="H95" s="219">
        <v>2</v>
      </c>
      <c r="I95" s="220"/>
      <c r="J95" s="221">
        <f>ROUND(I95*H95,2)</f>
        <v>0</v>
      </c>
      <c r="K95" s="217" t="s">
        <v>3954</v>
      </c>
      <c r="L95" s="46"/>
      <c r="M95" s="222" t="s">
        <v>21</v>
      </c>
      <c r="N95" s="223"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303</v>
      </c>
      <c r="AT95" s="226" t="s">
        <v>298</v>
      </c>
      <c r="AU95" s="226" t="s">
        <v>79</v>
      </c>
      <c r="AY95" s="19" t="s">
        <v>295</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303</v>
      </c>
      <c r="BM95" s="226" t="s">
        <v>81</v>
      </c>
    </row>
    <row r="96" s="2" customFormat="1" ht="16.5" customHeight="1">
      <c r="A96" s="40"/>
      <c r="B96" s="41"/>
      <c r="C96" s="215" t="s">
        <v>81</v>
      </c>
      <c r="D96" s="215" t="s">
        <v>298</v>
      </c>
      <c r="E96" s="216" t="s">
        <v>4295</v>
      </c>
      <c r="F96" s="217" t="s">
        <v>4296</v>
      </c>
      <c r="G96" s="218" t="s">
        <v>459</v>
      </c>
      <c r="H96" s="219">
        <v>12</v>
      </c>
      <c r="I96" s="220"/>
      <c r="J96" s="221">
        <f>ROUND(I96*H96,2)</f>
        <v>0</v>
      </c>
      <c r="K96" s="217" t="s">
        <v>3954</v>
      </c>
      <c r="L96" s="46"/>
      <c r="M96" s="222" t="s">
        <v>21</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303</v>
      </c>
      <c r="AT96" s="226" t="s">
        <v>298</v>
      </c>
      <c r="AU96" s="226" t="s">
        <v>79</v>
      </c>
      <c r="AY96" s="19" t="s">
        <v>295</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303</v>
      </c>
      <c r="BM96" s="226" t="s">
        <v>303</v>
      </c>
    </row>
    <row r="97" s="2" customFormat="1" ht="16.5" customHeight="1">
      <c r="A97" s="40"/>
      <c r="B97" s="41"/>
      <c r="C97" s="215" t="s">
        <v>92</v>
      </c>
      <c r="D97" s="215" t="s">
        <v>298</v>
      </c>
      <c r="E97" s="216" t="s">
        <v>4297</v>
      </c>
      <c r="F97" s="217" t="s">
        <v>4298</v>
      </c>
      <c r="G97" s="218" t="s">
        <v>459</v>
      </c>
      <c r="H97" s="219">
        <v>6</v>
      </c>
      <c r="I97" s="220"/>
      <c r="J97" s="221">
        <f>ROUND(I97*H97,2)</f>
        <v>0</v>
      </c>
      <c r="K97" s="217" t="s">
        <v>3954</v>
      </c>
      <c r="L97" s="46"/>
      <c r="M97" s="222" t="s">
        <v>21</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303</v>
      </c>
      <c r="AT97" s="226" t="s">
        <v>298</v>
      </c>
      <c r="AU97" s="226" t="s">
        <v>79</v>
      </c>
      <c r="AY97" s="19" t="s">
        <v>295</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303</v>
      </c>
      <c r="BM97" s="226" t="s">
        <v>338</v>
      </c>
    </row>
    <row r="98" s="2" customFormat="1" ht="44.25" customHeight="1">
      <c r="A98" s="40"/>
      <c r="B98" s="41"/>
      <c r="C98" s="215" t="s">
        <v>303</v>
      </c>
      <c r="D98" s="215" t="s">
        <v>298</v>
      </c>
      <c r="E98" s="216" t="s">
        <v>4234</v>
      </c>
      <c r="F98" s="217" t="s">
        <v>4235</v>
      </c>
      <c r="G98" s="218" t="s">
        <v>459</v>
      </c>
      <c r="H98" s="219">
        <v>120</v>
      </c>
      <c r="I98" s="220"/>
      <c r="J98" s="221">
        <f>ROUND(I98*H98,2)</f>
        <v>0</v>
      </c>
      <c r="K98" s="217" t="s">
        <v>3954</v>
      </c>
      <c r="L98" s="46"/>
      <c r="M98" s="222" t="s">
        <v>21</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303</v>
      </c>
      <c r="AT98" s="226" t="s">
        <v>298</v>
      </c>
      <c r="AU98" s="226" t="s">
        <v>79</v>
      </c>
      <c r="AY98" s="19" t="s">
        <v>295</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303</v>
      </c>
      <c r="BM98" s="226" t="s">
        <v>351</v>
      </c>
    </row>
    <row r="99" s="2" customFormat="1" ht="16.5" customHeight="1">
      <c r="A99" s="40"/>
      <c r="B99" s="41"/>
      <c r="C99" s="215" t="s">
        <v>332</v>
      </c>
      <c r="D99" s="215" t="s">
        <v>298</v>
      </c>
      <c r="E99" s="216" t="s">
        <v>4236</v>
      </c>
      <c r="F99" s="217" t="s">
        <v>4299</v>
      </c>
      <c r="G99" s="218" t="s">
        <v>1303</v>
      </c>
      <c r="H99" s="219">
        <v>1</v>
      </c>
      <c r="I99" s="220"/>
      <c r="J99" s="221">
        <f>ROUND(I99*H99,2)</f>
        <v>0</v>
      </c>
      <c r="K99" s="217" t="s">
        <v>3954</v>
      </c>
      <c r="L99" s="46"/>
      <c r="M99" s="222" t="s">
        <v>21</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303</v>
      </c>
      <c r="AT99" s="226" t="s">
        <v>298</v>
      </c>
      <c r="AU99" s="226" t="s">
        <v>79</v>
      </c>
      <c r="AY99" s="19" t="s">
        <v>295</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303</v>
      </c>
      <c r="BM99" s="226" t="s">
        <v>361</v>
      </c>
    </row>
    <row r="100" s="2" customFormat="1" ht="24.15" customHeight="1">
      <c r="A100" s="40"/>
      <c r="B100" s="41"/>
      <c r="C100" s="215" t="s">
        <v>338</v>
      </c>
      <c r="D100" s="215" t="s">
        <v>298</v>
      </c>
      <c r="E100" s="216" t="s">
        <v>4144</v>
      </c>
      <c r="F100" s="217" t="s">
        <v>4145</v>
      </c>
      <c r="G100" s="218" t="s">
        <v>3526</v>
      </c>
      <c r="H100" s="219">
        <v>2</v>
      </c>
      <c r="I100" s="220"/>
      <c r="J100" s="221">
        <f>ROUND(I100*H100,2)</f>
        <v>0</v>
      </c>
      <c r="K100" s="217" t="s">
        <v>3954</v>
      </c>
      <c r="L100" s="46"/>
      <c r="M100" s="222" t="s">
        <v>21</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303</v>
      </c>
      <c r="AT100" s="226" t="s">
        <v>298</v>
      </c>
      <c r="AU100" s="226" t="s">
        <v>79</v>
      </c>
      <c r="AY100" s="19" t="s">
        <v>295</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303</v>
      </c>
      <c r="BM100" s="226" t="s">
        <v>382</v>
      </c>
    </row>
    <row r="101" s="2" customFormat="1" ht="16.5" customHeight="1">
      <c r="A101" s="40"/>
      <c r="B101" s="41"/>
      <c r="C101" s="215" t="s">
        <v>345</v>
      </c>
      <c r="D101" s="215" t="s">
        <v>298</v>
      </c>
      <c r="E101" s="216" t="s">
        <v>4300</v>
      </c>
      <c r="F101" s="217" t="s">
        <v>4301</v>
      </c>
      <c r="G101" s="218" t="s">
        <v>459</v>
      </c>
      <c r="H101" s="219">
        <v>2</v>
      </c>
      <c r="I101" s="220"/>
      <c r="J101" s="221">
        <f>ROUND(I101*H101,2)</f>
        <v>0</v>
      </c>
      <c r="K101" s="217" t="s">
        <v>3954</v>
      </c>
      <c r="L101" s="46"/>
      <c r="M101" s="222" t="s">
        <v>21</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303</v>
      </c>
      <c r="AT101" s="226" t="s">
        <v>298</v>
      </c>
      <c r="AU101" s="226" t="s">
        <v>79</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303</v>
      </c>
      <c r="BM101" s="226" t="s">
        <v>481</v>
      </c>
    </row>
    <row r="102" s="2" customFormat="1" ht="16.5" customHeight="1">
      <c r="A102" s="40"/>
      <c r="B102" s="41"/>
      <c r="C102" s="215" t="s">
        <v>351</v>
      </c>
      <c r="D102" s="215" t="s">
        <v>298</v>
      </c>
      <c r="E102" s="216" t="s">
        <v>4302</v>
      </c>
      <c r="F102" s="217" t="s">
        <v>4237</v>
      </c>
      <c r="G102" s="218" t="s">
        <v>459</v>
      </c>
      <c r="H102" s="219">
        <v>366</v>
      </c>
      <c r="I102" s="220"/>
      <c r="J102" s="221">
        <f>ROUND(I102*H102,2)</f>
        <v>0</v>
      </c>
      <c r="K102" s="217" t="s">
        <v>3954</v>
      </c>
      <c r="L102" s="46"/>
      <c r="M102" s="222" t="s">
        <v>21</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303</v>
      </c>
      <c r="AT102" s="226" t="s">
        <v>298</v>
      </c>
      <c r="AU102" s="226" t="s">
        <v>79</v>
      </c>
      <c r="AY102" s="19" t="s">
        <v>295</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303</v>
      </c>
      <c r="BM102" s="226" t="s">
        <v>373</v>
      </c>
    </row>
    <row r="103" s="12" customFormat="1" ht="25.92" customHeight="1">
      <c r="A103" s="12"/>
      <c r="B103" s="199"/>
      <c r="C103" s="200"/>
      <c r="D103" s="201" t="s">
        <v>71</v>
      </c>
      <c r="E103" s="202" t="s">
        <v>3531</v>
      </c>
      <c r="F103" s="202" t="s">
        <v>4303</v>
      </c>
      <c r="G103" s="200"/>
      <c r="H103" s="200"/>
      <c r="I103" s="203"/>
      <c r="J103" s="204">
        <f>BK103</f>
        <v>0</v>
      </c>
      <c r="K103" s="200"/>
      <c r="L103" s="205"/>
      <c r="M103" s="206"/>
      <c r="N103" s="207"/>
      <c r="O103" s="207"/>
      <c r="P103" s="208">
        <f>SUM(P104:P109)</f>
        <v>0</v>
      </c>
      <c r="Q103" s="207"/>
      <c r="R103" s="208">
        <f>SUM(R104:R109)</f>
        <v>0</v>
      </c>
      <c r="S103" s="207"/>
      <c r="T103" s="209">
        <f>SUM(T104:T109)</f>
        <v>0</v>
      </c>
      <c r="U103" s="12"/>
      <c r="V103" s="12"/>
      <c r="W103" s="12"/>
      <c r="X103" s="12"/>
      <c r="Y103" s="12"/>
      <c r="Z103" s="12"/>
      <c r="AA103" s="12"/>
      <c r="AB103" s="12"/>
      <c r="AC103" s="12"/>
      <c r="AD103" s="12"/>
      <c r="AE103" s="12"/>
      <c r="AR103" s="210" t="s">
        <v>79</v>
      </c>
      <c r="AT103" s="211" t="s">
        <v>71</v>
      </c>
      <c r="AU103" s="211" t="s">
        <v>72</v>
      </c>
      <c r="AY103" s="210" t="s">
        <v>295</v>
      </c>
      <c r="BK103" s="212">
        <f>SUM(BK104:BK109)</f>
        <v>0</v>
      </c>
    </row>
    <row r="104" s="2" customFormat="1" ht="37.8" customHeight="1">
      <c r="A104" s="40"/>
      <c r="B104" s="41"/>
      <c r="C104" s="215" t="s">
        <v>296</v>
      </c>
      <c r="D104" s="215" t="s">
        <v>298</v>
      </c>
      <c r="E104" s="216" t="s">
        <v>4304</v>
      </c>
      <c r="F104" s="217" t="s">
        <v>4305</v>
      </c>
      <c r="G104" s="218" t="s">
        <v>459</v>
      </c>
      <c r="H104" s="219">
        <v>1</v>
      </c>
      <c r="I104" s="220"/>
      <c r="J104" s="221">
        <f>ROUND(I104*H104,2)</f>
        <v>0</v>
      </c>
      <c r="K104" s="217" t="s">
        <v>3954</v>
      </c>
      <c r="L104" s="46"/>
      <c r="M104" s="222" t="s">
        <v>21</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303</v>
      </c>
      <c r="AT104" s="226" t="s">
        <v>298</v>
      </c>
      <c r="AU104" s="226" t="s">
        <v>79</v>
      </c>
      <c r="AY104" s="19" t="s">
        <v>295</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303</v>
      </c>
      <c r="BM104" s="226" t="s">
        <v>500</v>
      </c>
    </row>
    <row r="105" s="2" customFormat="1" ht="24.15" customHeight="1">
      <c r="A105" s="40"/>
      <c r="B105" s="41"/>
      <c r="C105" s="215" t="s">
        <v>361</v>
      </c>
      <c r="D105" s="215" t="s">
        <v>298</v>
      </c>
      <c r="E105" s="216" t="s">
        <v>4306</v>
      </c>
      <c r="F105" s="217" t="s">
        <v>4307</v>
      </c>
      <c r="G105" s="218" t="s">
        <v>459</v>
      </c>
      <c r="H105" s="219">
        <v>1</v>
      </c>
      <c r="I105" s="220"/>
      <c r="J105" s="221">
        <f>ROUND(I105*H105,2)</f>
        <v>0</v>
      </c>
      <c r="K105" s="217" t="s">
        <v>3954</v>
      </c>
      <c r="L105" s="46"/>
      <c r="M105" s="222" t="s">
        <v>21</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303</v>
      </c>
      <c r="AT105" s="226" t="s">
        <v>298</v>
      </c>
      <c r="AU105" s="226" t="s">
        <v>79</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303</v>
      </c>
      <c r="BM105" s="226" t="s">
        <v>511</v>
      </c>
    </row>
    <row r="106" s="2" customFormat="1" ht="49.05" customHeight="1">
      <c r="A106" s="40"/>
      <c r="B106" s="41"/>
      <c r="C106" s="215" t="s">
        <v>370</v>
      </c>
      <c r="D106" s="215" t="s">
        <v>298</v>
      </c>
      <c r="E106" s="216" t="s">
        <v>4308</v>
      </c>
      <c r="F106" s="217" t="s">
        <v>4309</v>
      </c>
      <c r="G106" s="218" t="s">
        <v>459</v>
      </c>
      <c r="H106" s="219">
        <v>2</v>
      </c>
      <c r="I106" s="220"/>
      <c r="J106" s="221">
        <f>ROUND(I106*H106,2)</f>
        <v>0</v>
      </c>
      <c r="K106" s="217" t="s">
        <v>3954</v>
      </c>
      <c r="L106" s="46"/>
      <c r="M106" s="222" t="s">
        <v>21</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303</v>
      </c>
      <c r="AT106" s="226" t="s">
        <v>298</v>
      </c>
      <c r="AU106" s="226" t="s">
        <v>79</v>
      </c>
      <c r="AY106" s="19" t="s">
        <v>295</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303</v>
      </c>
      <c r="BM106" s="226" t="s">
        <v>520</v>
      </c>
    </row>
    <row r="107" s="2" customFormat="1" ht="37.8" customHeight="1">
      <c r="A107" s="40"/>
      <c r="B107" s="41"/>
      <c r="C107" s="215" t="s">
        <v>382</v>
      </c>
      <c r="D107" s="215" t="s">
        <v>298</v>
      </c>
      <c r="E107" s="216" t="s">
        <v>4310</v>
      </c>
      <c r="F107" s="217" t="s">
        <v>4311</v>
      </c>
      <c r="G107" s="218" t="s">
        <v>459</v>
      </c>
      <c r="H107" s="219">
        <v>10</v>
      </c>
      <c r="I107" s="220"/>
      <c r="J107" s="221">
        <f>ROUND(I107*H107,2)</f>
        <v>0</v>
      </c>
      <c r="K107" s="217" t="s">
        <v>3954</v>
      </c>
      <c r="L107" s="46"/>
      <c r="M107" s="222" t="s">
        <v>21</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303</v>
      </c>
      <c r="AT107" s="226" t="s">
        <v>298</v>
      </c>
      <c r="AU107" s="226" t="s">
        <v>79</v>
      </c>
      <c r="AY107" s="19" t="s">
        <v>295</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303</v>
      </c>
      <c r="BM107" s="226" t="s">
        <v>532</v>
      </c>
    </row>
    <row r="108" s="2" customFormat="1" ht="16.5" customHeight="1">
      <c r="A108" s="40"/>
      <c r="B108" s="41"/>
      <c r="C108" s="215" t="s">
        <v>393</v>
      </c>
      <c r="D108" s="215" t="s">
        <v>298</v>
      </c>
      <c r="E108" s="216" t="s">
        <v>4312</v>
      </c>
      <c r="F108" s="217" t="s">
        <v>4313</v>
      </c>
      <c r="G108" s="218" t="s">
        <v>459</v>
      </c>
      <c r="H108" s="219">
        <v>6</v>
      </c>
      <c r="I108" s="220"/>
      <c r="J108" s="221">
        <f>ROUND(I108*H108,2)</f>
        <v>0</v>
      </c>
      <c r="K108" s="217" t="s">
        <v>3954</v>
      </c>
      <c r="L108" s="46"/>
      <c r="M108" s="222" t="s">
        <v>21</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303</v>
      </c>
      <c r="AT108" s="226" t="s">
        <v>298</v>
      </c>
      <c r="AU108" s="226" t="s">
        <v>79</v>
      </c>
      <c r="AY108" s="19" t="s">
        <v>295</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303</v>
      </c>
      <c r="BM108" s="226" t="s">
        <v>545</v>
      </c>
    </row>
    <row r="109" s="2" customFormat="1" ht="16.5" customHeight="1">
      <c r="A109" s="40"/>
      <c r="B109" s="41"/>
      <c r="C109" s="215" t="s">
        <v>481</v>
      </c>
      <c r="D109" s="215" t="s">
        <v>298</v>
      </c>
      <c r="E109" s="216" t="s">
        <v>4247</v>
      </c>
      <c r="F109" s="217" t="s">
        <v>3981</v>
      </c>
      <c r="G109" s="218" t="s">
        <v>3354</v>
      </c>
      <c r="H109" s="297"/>
      <c r="I109" s="220"/>
      <c r="J109" s="221">
        <f>ROUND(I109*H109,2)</f>
        <v>0</v>
      </c>
      <c r="K109" s="217" t="s">
        <v>3954</v>
      </c>
      <c r="L109" s="46"/>
      <c r="M109" s="298" t="s">
        <v>21</v>
      </c>
      <c r="N109" s="299" t="s">
        <v>43</v>
      </c>
      <c r="O109" s="284"/>
      <c r="P109" s="300">
        <f>O109*H109</f>
        <v>0</v>
      </c>
      <c r="Q109" s="300">
        <v>0</v>
      </c>
      <c r="R109" s="300">
        <f>Q109*H109</f>
        <v>0</v>
      </c>
      <c r="S109" s="300">
        <v>0</v>
      </c>
      <c r="T109" s="301">
        <f>S109*H109</f>
        <v>0</v>
      </c>
      <c r="U109" s="40"/>
      <c r="V109" s="40"/>
      <c r="W109" s="40"/>
      <c r="X109" s="40"/>
      <c r="Y109" s="40"/>
      <c r="Z109" s="40"/>
      <c r="AA109" s="40"/>
      <c r="AB109" s="40"/>
      <c r="AC109" s="40"/>
      <c r="AD109" s="40"/>
      <c r="AE109" s="40"/>
      <c r="AR109" s="226" t="s">
        <v>303</v>
      </c>
      <c r="AT109" s="226" t="s">
        <v>298</v>
      </c>
      <c r="AU109" s="226" t="s">
        <v>79</v>
      </c>
      <c r="AY109" s="19" t="s">
        <v>295</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303</v>
      </c>
      <c r="BM109" s="226" t="s">
        <v>743</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9Wo/WXKBx5lgXERWM8whr1KMbi0n/f7VBxBjYNApicud3QVHwpmUbPTJlYG8BTeMne1h1kwB6tz2nZNxE7DUqQ==" hashValue="oKYin9z4/EId5tKMR+MQw1+9G/g0XdtrX4rZbe3rwy4tcUQPXeopK4XAz/NNk4GiZijjyc3fNLbxmptSeVPlvA==" algorithmName="SHA-512" password="CC4B"/>
  <autoFilter ref="C92:K109"/>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251</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c r="B8" s="22"/>
      <c r="D8" s="145" t="s">
        <v>265</v>
      </c>
      <c r="L8" s="22"/>
    </row>
    <row r="9" s="1" customFormat="1" ht="16.5" customHeight="1">
      <c r="B9" s="22"/>
      <c r="E9" s="146" t="s">
        <v>3945</v>
      </c>
      <c r="F9" s="1"/>
      <c r="G9" s="1"/>
      <c r="H9" s="1"/>
      <c r="L9" s="22"/>
    </row>
    <row r="10" s="1" customFormat="1" ht="12" customHeight="1">
      <c r="B10" s="22"/>
      <c r="D10" s="145" t="s">
        <v>267</v>
      </c>
      <c r="L10" s="22"/>
    </row>
    <row r="11" s="2" customFormat="1" ht="16.5" customHeight="1">
      <c r="A11" s="40"/>
      <c r="B11" s="46"/>
      <c r="C11" s="40"/>
      <c r="D11" s="40"/>
      <c r="E11" s="158" t="s">
        <v>4123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401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4314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21</v>
      </c>
      <c r="G15" s="40"/>
      <c r="H15" s="40"/>
      <c r="I15" s="145" t="s">
        <v>20</v>
      </c>
      <c r="J15" s="135" t="s">
        <v>21</v>
      </c>
      <c r="K15" s="40"/>
      <c r="L15" s="147"/>
      <c r="S15" s="40"/>
      <c r="T15" s="40"/>
      <c r="U15" s="40"/>
      <c r="V15" s="40"/>
      <c r="W15" s="40"/>
      <c r="X15" s="40"/>
      <c r="Y15" s="40"/>
      <c r="Z15" s="40"/>
      <c r="AA15" s="40"/>
      <c r="AB15" s="40"/>
      <c r="AC15" s="40"/>
      <c r="AD15" s="40"/>
      <c r="AE15" s="40"/>
    </row>
    <row r="16" s="2" customFormat="1" ht="12" customHeight="1">
      <c r="A16" s="40"/>
      <c r="B16" s="46"/>
      <c r="C16" s="40"/>
      <c r="D16" s="145" t="s">
        <v>22</v>
      </c>
      <c r="E16" s="40"/>
      <c r="F16" s="135" t="s">
        <v>23</v>
      </c>
      <c r="G16" s="40"/>
      <c r="H16" s="40"/>
      <c r="I16" s="145" t="s">
        <v>24</v>
      </c>
      <c r="J16" s="149" t="str">
        <f>'Rekapitulace stavby'!AN8</f>
        <v>20. 3. 2023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26</v>
      </c>
      <c r="E18" s="40"/>
      <c r="F18" s="40"/>
      <c r="G18" s="40"/>
      <c r="H18" s="40"/>
      <c r="I18" s="145" t="s">
        <v>27</v>
      </c>
      <c r="J18" s="135" t="s">
        <v>21</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21</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27</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27</v>
      </c>
      <c r="J24" s="135" t="s">
        <v>21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28</v>
      </c>
      <c r="F25" s="40"/>
      <c r="G25" s="40"/>
      <c r="H25" s="40"/>
      <c r="I25" s="145" t="s">
        <v>29</v>
      </c>
      <c r="J25" s="135" t="s">
        <v>21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27</v>
      </c>
      <c r="J27" s="135" t="s">
        <v>21</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29</v>
      </c>
      <c r="J28" s="135" t="s">
        <v>21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71.25" customHeight="1">
      <c r="A31" s="150"/>
      <c r="B31" s="151"/>
      <c r="C31" s="150"/>
      <c r="D31" s="150"/>
      <c r="E31" s="152" t="s">
        <v>37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ROUND((SUM(BE93:BE107)),  2)</f>
        <v>0</v>
      </c>
      <c r="G37" s="40"/>
      <c r="H37" s="40"/>
      <c r="I37" s="160">
        <v>0.20999999999999999</v>
      </c>
      <c r="J37" s="159">
        <f>ROUND(((SUM(BE93:BE107))*I37),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ROUND((SUM(BF93:BF107)),  2)</f>
        <v>0</v>
      </c>
      <c r="G38" s="40"/>
      <c r="H38" s="40"/>
      <c r="I38" s="160">
        <v>0.14999999999999999</v>
      </c>
      <c r="J38" s="159">
        <f>ROUND(((SUM(BF93:BF107))*I38),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ROUND((SUM(BG93:BG107)),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ROUND((SUM(BH93:BH107)),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ROUND((SUM(BI93:BI107)),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269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a modernizace VŠ kolejí Kounicova 50</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265</v>
      </c>
      <c r="D53" s="24"/>
      <c r="E53" s="24"/>
      <c r="F53" s="24"/>
      <c r="G53" s="24"/>
      <c r="H53" s="24"/>
      <c r="I53" s="24"/>
      <c r="J53" s="24"/>
      <c r="K53" s="24"/>
      <c r="L53" s="22"/>
    </row>
    <row r="54" s="1" customFormat="1" ht="16.5" customHeight="1">
      <c r="B54" s="23"/>
      <c r="C54" s="24"/>
      <c r="D54" s="24"/>
      <c r="E54" s="172" t="s">
        <v>3945</v>
      </c>
      <c r="F54" s="24"/>
      <c r="G54" s="24"/>
      <c r="H54" s="24"/>
      <c r="I54" s="24"/>
      <c r="J54" s="24"/>
      <c r="K54" s="24"/>
      <c r="L54" s="22"/>
    </row>
    <row r="55" s="1" customFormat="1" ht="12" customHeight="1">
      <c r="B55" s="23"/>
      <c r="C55" s="34" t="s">
        <v>267</v>
      </c>
      <c r="D55" s="24"/>
      <c r="E55" s="24"/>
      <c r="F55" s="24"/>
      <c r="G55" s="24"/>
      <c r="H55" s="24"/>
      <c r="I55" s="24"/>
      <c r="J55" s="24"/>
      <c r="K55" s="24"/>
      <c r="L55" s="22"/>
    </row>
    <row r="56" s="2" customFormat="1" ht="16.5" customHeight="1">
      <c r="A56" s="40"/>
      <c r="B56" s="41"/>
      <c r="C56" s="42"/>
      <c r="D56" s="42"/>
      <c r="E56" s="269" t="s">
        <v>4123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401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SO-06.3.6 - Aktivní prvky</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Kounicova 50, Brno</v>
      </c>
      <c r="G60" s="42"/>
      <c r="H60" s="42"/>
      <c r="I60" s="34" t="s">
        <v>24</v>
      </c>
      <c r="J60" s="74" t="str">
        <f>IF(J16="","",J16)</f>
        <v>20. 3. 2023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Intar a.s.</v>
      </c>
      <c r="G62" s="42"/>
      <c r="H62" s="42"/>
      <c r="I62" s="34" t="s">
        <v>32</v>
      </c>
      <c r="J62" s="38" t="str">
        <f>E25</f>
        <v>Intar a.s.</v>
      </c>
      <c r="K62" s="42"/>
      <c r="L62" s="147"/>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34</v>
      </c>
      <c r="J63" s="38" t="str">
        <f>E28</f>
        <v>Toman Martin</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270</v>
      </c>
      <c r="D65" s="174"/>
      <c r="E65" s="174"/>
      <c r="F65" s="174"/>
      <c r="G65" s="174"/>
      <c r="H65" s="174"/>
      <c r="I65" s="174"/>
      <c r="J65" s="175" t="s">
        <v>271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272</v>
      </c>
    </row>
    <row r="68" s="9" customFormat="1" ht="24.96" customHeight="1">
      <c r="A68" s="9"/>
      <c r="B68" s="177"/>
      <c r="C68" s="178"/>
      <c r="D68" s="179" t="s">
        <v>4315</v>
      </c>
      <c r="E68" s="180"/>
      <c r="F68" s="180"/>
      <c r="G68" s="180"/>
      <c r="H68" s="180"/>
      <c r="I68" s="180"/>
      <c r="J68" s="181">
        <f>J94</f>
        <v>0</v>
      </c>
      <c r="K68" s="178"/>
      <c r="L68" s="182"/>
      <c r="S68" s="9"/>
      <c r="T68" s="9"/>
      <c r="U68" s="9"/>
      <c r="V68" s="9"/>
      <c r="W68" s="9"/>
      <c r="X68" s="9"/>
      <c r="Y68" s="9"/>
      <c r="Z68" s="9"/>
      <c r="AA68" s="9"/>
      <c r="AB68" s="9"/>
      <c r="AC68" s="9"/>
      <c r="AD68" s="9"/>
      <c r="AE68" s="9"/>
    </row>
    <row r="69" s="9" customFormat="1" ht="24.96" customHeight="1">
      <c r="A69" s="9"/>
      <c r="B69" s="177"/>
      <c r="C69" s="178"/>
      <c r="D69" s="179" t="s">
        <v>4316</v>
      </c>
      <c r="E69" s="180"/>
      <c r="F69" s="180"/>
      <c r="G69" s="180"/>
      <c r="H69" s="180"/>
      <c r="I69" s="180"/>
      <c r="J69" s="181">
        <f>J99</f>
        <v>0</v>
      </c>
      <c r="K69" s="178"/>
      <c r="L69" s="182"/>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280</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Rekonstrukce a modernizace VŠ kolejí Kounicova 50</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265</v>
      </c>
      <c r="D80" s="24"/>
      <c r="E80" s="24"/>
      <c r="F80" s="24"/>
      <c r="G80" s="24"/>
      <c r="H80" s="24"/>
      <c r="I80" s="24"/>
      <c r="J80" s="24"/>
      <c r="K80" s="24"/>
      <c r="L80" s="22"/>
    </row>
    <row r="81" s="1" customFormat="1" ht="16.5" customHeight="1">
      <c r="B81" s="23"/>
      <c r="C81" s="24"/>
      <c r="D81" s="24"/>
      <c r="E81" s="172" t="s">
        <v>3945</v>
      </c>
      <c r="F81" s="24"/>
      <c r="G81" s="24"/>
      <c r="H81" s="24"/>
      <c r="I81" s="24"/>
      <c r="J81" s="24"/>
      <c r="K81" s="24"/>
      <c r="L81" s="22"/>
    </row>
    <row r="82" s="1" customFormat="1" ht="12" customHeight="1">
      <c r="B82" s="23"/>
      <c r="C82" s="34" t="s">
        <v>267</v>
      </c>
      <c r="D82" s="24"/>
      <c r="E82" s="24"/>
      <c r="F82" s="24"/>
      <c r="G82" s="24"/>
      <c r="H82" s="24"/>
      <c r="I82" s="24"/>
      <c r="J82" s="24"/>
      <c r="K82" s="24"/>
      <c r="L82" s="22"/>
    </row>
    <row r="83" s="2" customFormat="1" ht="16.5" customHeight="1">
      <c r="A83" s="40"/>
      <c r="B83" s="41"/>
      <c r="C83" s="42"/>
      <c r="D83" s="42"/>
      <c r="E83" s="269" t="s">
        <v>4123</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401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SO-06.3.6 - Aktivní prvky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F16</f>
        <v>Kounicova 50, Brno</v>
      </c>
      <c r="G87" s="42"/>
      <c r="H87" s="42"/>
      <c r="I87" s="34" t="s">
        <v>24</v>
      </c>
      <c r="J87" s="74" t="str">
        <f>IF(J16="","",J16)</f>
        <v>20. 3. 2023</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26</v>
      </c>
      <c r="D89" s="42"/>
      <c r="E89" s="42"/>
      <c r="F89" s="29" t="str">
        <f>E19</f>
        <v>Intar a.s.</v>
      </c>
      <c r="G89" s="42"/>
      <c r="H89" s="42"/>
      <c r="I89" s="34" t="s">
        <v>32</v>
      </c>
      <c r="J89" s="38" t="str">
        <f>E25</f>
        <v>Intar a.s.</v>
      </c>
      <c r="K89" s="42"/>
      <c r="L89" s="147"/>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IF(E22="","",E22)</f>
        <v>Vyplň údaj</v>
      </c>
      <c r="G90" s="42"/>
      <c r="H90" s="42"/>
      <c r="I90" s="34" t="s">
        <v>34</v>
      </c>
      <c r="J90" s="38" t="str">
        <f>E28</f>
        <v>Toman Martin</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281</v>
      </c>
      <c r="D92" s="191" t="s">
        <v>57</v>
      </c>
      <c r="E92" s="191" t="s">
        <v>53</v>
      </c>
      <c r="F92" s="191" t="s">
        <v>54</v>
      </c>
      <c r="G92" s="191" t="s">
        <v>282</v>
      </c>
      <c r="H92" s="191" t="s">
        <v>283</v>
      </c>
      <c r="I92" s="191" t="s">
        <v>284</v>
      </c>
      <c r="J92" s="191" t="s">
        <v>271</v>
      </c>
      <c r="K92" s="192" t="s">
        <v>285</v>
      </c>
      <c r="L92" s="193"/>
      <c r="M92" s="94" t="s">
        <v>21</v>
      </c>
      <c r="N92" s="95" t="s">
        <v>42</v>
      </c>
      <c r="O92" s="95" t="s">
        <v>286</v>
      </c>
      <c r="P92" s="95" t="s">
        <v>287</v>
      </c>
      <c r="Q92" s="95" t="s">
        <v>288</v>
      </c>
      <c r="R92" s="95" t="s">
        <v>289</v>
      </c>
      <c r="S92" s="95" t="s">
        <v>290</v>
      </c>
      <c r="T92" s="96" t="s">
        <v>291</v>
      </c>
      <c r="U92" s="188"/>
      <c r="V92" s="188"/>
      <c r="W92" s="188"/>
      <c r="X92" s="188"/>
      <c r="Y92" s="188"/>
      <c r="Z92" s="188"/>
      <c r="AA92" s="188"/>
      <c r="AB92" s="188"/>
      <c r="AC92" s="188"/>
      <c r="AD92" s="188"/>
      <c r="AE92" s="188"/>
    </row>
    <row r="93" s="2" customFormat="1" ht="22.8" customHeight="1">
      <c r="A93" s="40"/>
      <c r="B93" s="41"/>
      <c r="C93" s="101" t="s">
        <v>292</v>
      </c>
      <c r="D93" s="42"/>
      <c r="E93" s="42"/>
      <c r="F93" s="42"/>
      <c r="G93" s="42"/>
      <c r="H93" s="42"/>
      <c r="I93" s="42"/>
      <c r="J93" s="194">
        <f>BK93</f>
        <v>0</v>
      </c>
      <c r="K93" s="42"/>
      <c r="L93" s="46"/>
      <c r="M93" s="97"/>
      <c r="N93" s="195"/>
      <c r="O93" s="98"/>
      <c r="P93" s="196">
        <f>P94+P99</f>
        <v>0</v>
      </c>
      <c r="Q93" s="98"/>
      <c r="R93" s="196">
        <f>R94+R99</f>
        <v>0</v>
      </c>
      <c r="S93" s="98"/>
      <c r="T93" s="197">
        <f>T94+T99</f>
        <v>0</v>
      </c>
      <c r="U93" s="40"/>
      <c r="V93" s="40"/>
      <c r="W93" s="40"/>
      <c r="X93" s="40"/>
      <c r="Y93" s="40"/>
      <c r="Z93" s="40"/>
      <c r="AA93" s="40"/>
      <c r="AB93" s="40"/>
      <c r="AC93" s="40"/>
      <c r="AD93" s="40"/>
      <c r="AE93" s="40"/>
      <c r="AT93" s="19" t="s">
        <v>71</v>
      </c>
      <c r="AU93" s="19" t="s">
        <v>272</v>
      </c>
      <c r="BK93" s="198">
        <f>BK94+BK99</f>
        <v>0</v>
      </c>
    </row>
    <row r="94" s="12" customFormat="1" ht="25.92" customHeight="1">
      <c r="A94" s="12"/>
      <c r="B94" s="199"/>
      <c r="C94" s="200"/>
      <c r="D94" s="201" t="s">
        <v>71</v>
      </c>
      <c r="E94" s="202" t="s">
        <v>3519</v>
      </c>
      <c r="F94" s="202" t="s">
        <v>4317</v>
      </c>
      <c r="G94" s="200"/>
      <c r="H94" s="200"/>
      <c r="I94" s="203"/>
      <c r="J94" s="204">
        <f>BK94</f>
        <v>0</v>
      </c>
      <c r="K94" s="200"/>
      <c r="L94" s="205"/>
      <c r="M94" s="206"/>
      <c r="N94" s="207"/>
      <c r="O94" s="207"/>
      <c r="P94" s="208">
        <f>SUM(P95:P98)</f>
        <v>0</v>
      </c>
      <c r="Q94" s="207"/>
      <c r="R94" s="208">
        <f>SUM(R95:R98)</f>
        <v>0</v>
      </c>
      <c r="S94" s="207"/>
      <c r="T94" s="209">
        <f>SUM(T95:T98)</f>
        <v>0</v>
      </c>
      <c r="U94" s="12"/>
      <c r="V94" s="12"/>
      <c r="W94" s="12"/>
      <c r="X94" s="12"/>
      <c r="Y94" s="12"/>
      <c r="Z94" s="12"/>
      <c r="AA94" s="12"/>
      <c r="AB94" s="12"/>
      <c r="AC94" s="12"/>
      <c r="AD94" s="12"/>
      <c r="AE94" s="12"/>
      <c r="AR94" s="210" t="s">
        <v>79</v>
      </c>
      <c r="AT94" s="211" t="s">
        <v>71</v>
      </c>
      <c r="AU94" s="211" t="s">
        <v>72</v>
      </c>
      <c r="AY94" s="210" t="s">
        <v>295</v>
      </c>
      <c r="BK94" s="212">
        <f>SUM(BK95:BK98)</f>
        <v>0</v>
      </c>
    </row>
    <row r="95" s="2" customFormat="1" ht="24.15" customHeight="1">
      <c r="A95" s="40"/>
      <c r="B95" s="41"/>
      <c r="C95" s="215" t="s">
        <v>79</v>
      </c>
      <c r="D95" s="215" t="s">
        <v>298</v>
      </c>
      <c r="E95" s="216" t="s">
        <v>4318</v>
      </c>
      <c r="F95" s="217" t="s">
        <v>4319</v>
      </c>
      <c r="G95" s="218" t="s">
        <v>459</v>
      </c>
      <c r="H95" s="219">
        <v>2</v>
      </c>
      <c r="I95" s="220"/>
      <c r="J95" s="221">
        <f>ROUND(I95*H95,2)</f>
        <v>0</v>
      </c>
      <c r="K95" s="217" t="s">
        <v>3954</v>
      </c>
      <c r="L95" s="46"/>
      <c r="M95" s="222" t="s">
        <v>21</v>
      </c>
      <c r="N95" s="223"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303</v>
      </c>
      <c r="AT95" s="226" t="s">
        <v>298</v>
      </c>
      <c r="AU95" s="226" t="s">
        <v>79</v>
      </c>
      <c r="AY95" s="19" t="s">
        <v>295</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303</v>
      </c>
      <c r="BM95" s="226" t="s">
        <v>81</v>
      </c>
    </row>
    <row r="96" s="2" customFormat="1">
      <c r="A96" s="40"/>
      <c r="B96" s="41"/>
      <c r="C96" s="42"/>
      <c r="D96" s="235" t="s">
        <v>727</v>
      </c>
      <c r="E96" s="42"/>
      <c r="F96" s="281" t="s">
        <v>4320</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727</v>
      </c>
      <c r="AU96" s="19" t="s">
        <v>79</v>
      </c>
    </row>
    <row r="97" s="2" customFormat="1" ht="16.5" customHeight="1">
      <c r="A97" s="40"/>
      <c r="B97" s="41"/>
      <c r="C97" s="215" t="s">
        <v>81</v>
      </c>
      <c r="D97" s="215" t="s">
        <v>298</v>
      </c>
      <c r="E97" s="216" t="s">
        <v>4144</v>
      </c>
      <c r="F97" s="217" t="s">
        <v>4321</v>
      </c>
      <c r="G97" s="218" t="s">
        <v>3526</v>
      </c>
      <c r="H97" s="219">
        <v>94</v>
      </c>
      <c r="I97" s="220"/>
      <c r="J97" s="221">
        <f>ROUND(I97*H97,2)</f>
        <v>0</v>
      </c>
      <c r="K97" s="217" t="s">
        <v>3954</v>
      </c>
      <c r="L97" s="46"/>
      <c r="M97" s="222" t="s">
        <v>21</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303</v>
      </c>
      <c r="AT97" s="226" t="s">
        <v>298</v>
      </c>
      <c r="AU97" s="226" t="s">
        <v>79</v>
      </c>
      <c r="AY97" s="19" t="s">
        <v>295</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303</v>
      </c>
      <c r="BM97" s="226" t="s">
        <v>303</v>
      </c>
    </row>
    <row r="98" s="2" customFormat="1" ht="16.5" customHeight="1">
      <c r="A98" s="40"/>
      <c r="B98" s="41"/>
      <c r="C98" s="215" t="s">
        <v>92</v>
      </c>
      <c r="D98" s="215" t="s">
        <v>298</v>
      </c>
      <c r="E98" s="216" t="s">
        <v>4151</v>
      </c>
      <c r="F98" s="217" t="s">
        <v>4322</v>
      </c>
      <c r="G98" s="218" t="s">
        <v>3526</v>
      </c>
      <c r="H98" s="219">
        <v>94</v>
      </c>
      <c r="I98" s="220"/>
      <c r="J98" s="221">
        <f>ROUND(I98*H98,2)</f>
        <v>0</v>
      </c>
      <c r="K98" s="217" t="s">
        <v>3954</v>
      </c>
      <c r="L98" s="46"/>
      <c r="M98" s="222" t="s">
        <v>21</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303</v>
      </c>
      <c r="AT98" s="226" t="s">
        <v>298</v>
      </c>
      <c r="AU98" s="226" t="s">
        <v>79</v>
      </c>
      <c r="AY98" s="19" t="s">
        <v>295</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303</v>
      </c>
      <c r="BM98" s="226" t="s">
        <v>338</v>
      </c>
    </row>
    <row r="99" s="12" customFormat="1" ht="25.92" customHeight="1">
      <c r="A99" s="12"/>
      <c r="B99" s="199"/>
      <c r="C99" s="200"/>
      <c r="D99" s="201" t="s">
        <v>71</v>
      </c>
      <c r="E99" s="202" t="s">
        <v>3531</v>
      </c>
      <c r="F99" s="202" t="s">
        <v>4323</v>
      </c>
      <c r="G99" s="200"/>
      <c r="H99" s="200"/>
      <c r="I99" s="203"/>
      <c r="J99" s="204">
        <f>BK99</f>
        <v>0</v>
      </c>
      <c r="K99" s="200"/>
      <c r="L99" s="205"/>
      <c r="M99" s="206"/>
      <c r="N99" s="207"/>
      <c r="O99" s="207"/>
      <c r="P99" s="208">
        <f>SUM(P100:P107)</f>
        <v>0</v>
      </c>
      <c r="Q99" s="207"/>
      <c r="R99" s="208">
        <f>SUM(R100:R107)</f>
        <v>0</v>
      </c>
      <c r="S99" s="207"/>
      <c r="T99" s="209">
        <f>SUM(T100:T107)</f>
        <v>0</v>
      </c>
      <c r="U99" s="12"/>
      <c r="V99" s="12"/>
      <c r="W99" s="12"/>
      <c r="X99" s="12"/>
      <c r="Y99" s="12"/>
      <c r="Z99" s="12"/>
      <c r="AA99" s="12"/>
      <c r="AB99" s="12"/>
      <c r="AC99" s="12"/>
      <c r="AD99" s="12"/>
      <c r="AE99" s="12"/>
      <c r="AR99" s="210" t="s">
        <v>79</v>
      </c>
      <c r="AT99" s="211" t="s">
        <v>71</v>
      </c>
      <c r="AU99" s="211" t="s">
        <v>72</v>
      </c>
      <c r="AY99" s="210" t="s">
        <v>295</v>
      </c>
      <c r="BK99" s="212">
        <f>SUM(BK100:BK107)</f>
        <v>0</v>
      </c>
    </row>
    <row r="100" s="2" customFormat="1" ht="16.5" customHeight="1">
      <c r="A100" s="40"/>
      <c r="B100" s="41"/>
      <c r="C100" s="215" t="s">
        <v>303</v>
      </c>
      <c r="D100" s="215" t="s">
        <v>298</v>
      </c>
      <c r="E100" s="216" t="s">
        <v>4324</v>
      </c>
      <c r="F100" s="217" t="s">
        <v>4325</v>
      </c>
      <c r="G100" s="218" t="s">
        <v>459</v>
      </c>
      <c r="H100" s="219">
        <v>94</v>
      </c>
      <c r="I100" s="220"/>
      <c r="J100" s="221">
        <f>ROUND(I100*H100,2)</f>
        <v>0</v>
      </c>
      <c r="K100" s="217" t="s">
        <v>3954</v>
      </c>
      <c r="L100" s="46"/>
      <c r="M100" s="222" t="s">
        <v>21</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303</v>
      </c>
      <c r="AT100" s="226" t="s">
        <v>298</v>
      </c>
      <c r="AU100" s="226" t="s">
        <v>79</v>
      </c>
      <c r="AY100" s="19" t="s">
        <v>295</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303</v>
      </c>
      <c r="BM100" s="226" t="s">
        <v>351</v>
      </c>
    </row>
    <row r="101" s="2" customFormat="1" ht="16.5" customHeight="1">
      <c r="A101" s="40"/>
      <c r="B101" s="41"/>
      <c r="C101" s="215" t="s">
        <v>332</v>
      </c>
      <c r="D101" s="215" t="s">
        <v>298</v>
      </c>
      <c r="E101" s="216" t="s">
        <v>4326</v>
      </c>
      <c r="F101" s="217" t="s">
        <v>4327</v>
      </c>
      <c r="G101" s="218" t="s">
        <v>459</v>
      </c>
      <c r="H101" s="219">
        <v>94</v>
      </c>
      <c r="I101" s="220"/>
      <c r="J101" s="221">
        <f>ROUND(I101*H101,2)</f>
        <v>0</v>
      </c>
      <c r="K101" s="217" t="s">
        <v>3954</v>
      </c>
      <c r="L101" s="46"/>
      <c r="M101" s="222" t="s">
        <v>21</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303</v>
      </c>
      <c r="AT101" s="226" t="s">
        <v>298</v>
      </c>
      <c r="AU101" s="226" t="s">
        <v>79</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303</v>
      </c>
      <c r="BM101" s="226" t="s">
        <v>361</v>
      </c>
    </row>
    <row r="102" s="2" customFormat="1" ht="33" customHeight="1">
      <c r="A102" s="40"/>
      <c r="B102" s="41"/>
      <c r="C102" s="215" t="s">
        <v>338</v>
      </c>
      <c r="D102" s="215" t="s">
        <v>298</v>
      </c>
      <c r="E102" s="216" t="s">
        <v>4328</v>
      </c>
      <c r="F102" s="217" t="s">
        <v>4329</v>
      </c>
      <c r="G102" s="218" t="s">
        <v>459</v>
      </c>
      <c r="H102" s="219">
        <v>94</v>
      </c>
      <c r="I102" s="220"/>
      <c r="J102" s="221">
        <f>ROUND(I102*H102,2)</f>
        <v>0</v>
      </c>
      <c r="K102" s="217" t="s">
        <v>3954</v>
      </c>
      <c r="L102" s="46"/>
      <c r="M102" s="222" t="s">
        <v>21</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303</v>
      </c>
      <c r="AT102" s="226" t="s">
        <v>298</v>
      </c>
      <c r="AU102" s="226" t="s">
        <v>79</v>
      </c>
      <c r="AY102" s="19" t="s">
        <v>295</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303</v>
      </c>
      <c r="BM102" s="226" t="s">
        <v>382</v>
      </c>
    </row>
    <row r="103" s="2" customFormat="1" ht="16.5" customHeight="1">
      <c r="A103" s="40"/>
      <c r="B103" s="41"/>
      <c r="C103" s="215" t="s">
        <v>345</v>
      </c>
      <c r="D103" s="215" t="s">
        <v>298</v>
      </c>
      <c r="E103" s="216" t="s">
        <v>4330</v>
      </c>
      <c r="F103" s="217" t="s">
        <v>4331</v>
      </c>
      <c r="G103" s="218" t="s">
        <v>459</v>
      </c>
      <c r="H103" s="219">
        <v>1</v>
      </c>
      <c r="I103" s="220"/>
      <c r="J103" s="221">
        <f>ROUND(I103*H103,2)</f>
        <v>0</v>
      </c>
      <c r="K103" s="217" t="s">
        <v>3954</v>
      </c>
      <c r="L103" s="46"/>
      <c r="M103" s="222" t="s">
        <v>21</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303</v>
      </c>
      <c r="AT103" s="226" t="s">
        <v>298</v>
      </c>
      <c r="AU103" s="226" t="s">
        <v>79</v>
      </c>
      <c r="AY103" s="19" t="s">
        <v>295</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303</v>
      </c>
      <c r="BM103" s="226" t="s">
        <v>481</v>
      </c>
    </row>
    <row r="104" s="2" customFormat="1" ht="16.5" customHeight="1">
      <c r="A104" s="40"/>
      <c r="B104" s="41"/>
      <c r="C104" s="215" t="s">
        <v>351</v>
      </c>
      <c r="D104" s="215" t="s">
        <v>298</v>
      </c>
      <c r="E104" s="216" t="s">
        <v>4332</v>
      </c>
      <c r="F104" s="217" t="s">
        <v>4333</v>
      </c>
      <c r="G104" s="218" t="s">
        <v>459</v>
      </c>
      <c r="H104" s="219">
        <v>1</v>
      </c>
      <c r="I104" s="220"/>
      <c r="J104" s="221">
        <f>ROUND(I104*H104,2)</f>
        <v>0</v>
      </c>
      <c r="K104" s="217" t="s">
        <v>3954</v>
      </c>
      <c r="L104" s="46"/>
      <c r="M104" s="222" t="s">
        <v>21</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303</v>
      </c>
      <c r="AT104" s="226" t="s">
        <v>298</v>
      </c>
      <c r="AU104" s="226" t="s">
        <v>79</v>
      </c>
      <c r="AY104" s="19" t="s">
        <v>295</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303</v>
      </c>
      <c r="BM104" s="226" t="s">
        <v>373</v>
      </c>
    </row>
    <row r="105" s="2" customFormat="1" ht="44.25" customHeight="1">
      <c r="A105" s="40"/>
      <c r="B105" s="41"/>
      <c r="C105" s="215" t="s">
        <v>296</v>
      </c>
      <c r="D105" s="215" t="s">
        <v>298</v>
      </c>
      <c r="E105" s="216" t="s">
        <v>4334</v>
      </c>
      <c r="F105" s="217" t="s">
        <v>4335</v>
      </c>
      <c r="G105" s="218" t="s">
        <v>459</v>
      </c>
      <c r="H105" s="219">
        <v>1</v>
      </c>
      <c r="I105" s="220"/>
      <c r="J105" s="221">
        <f>ROUND(I105*H105,2)</f>
        <v>0</v>
      </c>
      <c r="K105" s="217" t="s">
        <v>3954</v>
      </c>
      <c r="L105" s="46"/>
      <c r="M105" s="222" t="s">
        <v>21</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303</v>
      </c>
      <c r="AT105" s="226" t="s">
        <v>298</v>
      </c>
      <c r="AU105" s="226" t="s">
        <v>79</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303</v>
      </c>
      <c r="BM105" s="226" t="s">
        <v>500</v>
      </c>
    </row>
    <row r="106" s="2" customFormat="1" ht="16.5" customHeight="1">
      <c r="A106" s="40"/>
      <c r="B106" s="41"/>
      <c r="C106" s="215" t="s">
        <v>361</v>
      </c>
      <c r="D106" s="215" t="s">
        <v>298</v>
      </c>
      <c r="E106" s="216" t="s">
        <v>4336</v>
      </c>
      <c r="F106" s="217" t="s">
        <v>4337</v>
      </c>
      <c r="G106" s="218" t="s">
        <v>459</v>
      </c>
      <c r="H106" s="219">
        <v>34</v>
      </c>
      <c r="I106" s="220"/>
      <c r="J106" s="221">
        <f>ROUND(I106*H106,2)</f>
        <v>0</v>
      </c>
      <c r="K106" s="217" t="s">
        <v>3954</v>
      </c>
      <c r="L106" s="46"/>
      <c r="M106" s="222" t="s">
        <v>21</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303</v>
      </c>
      <c r="AT106" s="226" t="s">
        <v>298</v>
      </c>
      <c r="AU106" s="226" t="s">
        <v>79</v>
      </c>
      <c r="AY106" s="19" t="s">
        <v>295</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303</v>
      </c>
      <c r="BM106" s="226" t="s">
        <v>511</v>
      </c>
    </row>
    <row r="107" s="2" customFormat="1" ht="16.5" customHeight="1">
      <c r="A107" s="40"/>
      <c r="B107" s="41"/>
      <c r="C107" s="215" t="s">
        <v>370</v>
      </c>
      <c r="D107" s="215" t="s">
        <v>298</v>
      </c>
      <c r="E107" s="216" t="s">
        <v>4338</v>
      </c>
      <c r="F107" s="217" t="s">
        <v>4339</v>
      </c>
      <c r="G107" s="218" t="s">
        <v>459</v>
      </c>
      <c r="H107" s="219">
        <v>100</v>
      </c>
      <c r="I107" s="220"/>
      <c r="J107" s="221">
        <f>ROUND(I107*H107,2)</f>
        <v>0</v>
      </c>
      <c r="K107" s="217" t="s">
        <v>3954</v>
      </c>
      <c r="L107" s="46"/>
      <c r="M107" s="298" t="s">
        <v>21</v>
      </c>
      <c r="N107" s="299" t="s">
        <v>43</v>
      </c>
      <c r="O107" s="284"/>
      <c r="P107" s="300">
        <f>O107*H107</f>
        <v>0</v>
      </c>
      <c r="Q107" s="300">
        <v>0</v>
      </c>
      <c r="R107" s="300">
        <f>Q107*H107</f>
        <v>0</v>
      </c>
      <c r="S107" s="300">
        <v>0</v>
      </c>
      <c r="T107" s="301">
        <f>S107*H107</f>
        <v>0</v>
      </c>
      <c r="U107" s="40"/>
      <c r="V107" s="40"/>
      <c r="W107" s="40"/>
      <c r="X107" s="40"/>
      <c r="Y107" s="40"/>
      <c r="Z107" s="40"/>
      <c r="AA107" s="40"/>
      <c r="AB107" s="40"/>
      <c r="AC107" s="40"/>
      <c r="AD107" s="40"/>
      <c r="AE107" s="40"/>
      <c r="AR107" s="226" t="s">
        <v>303</v>
      </c>
      <c r="AT107" s="226" t="s">
        <v>298</v>
      </c>
      <c r="AU107" s="226" t="s">
        <v>79</v>
      </c>
      <c r="AY107" s="19" t="s">
        <v>295</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303</v>
      </c>
      <c r="BM107" s="226" t="s">
        <v>520</v>
      </c>
    </row>
    <row r="108" s="2" customFormat="1" ht="6.96" customHeight="1">
      <c r="A108" s="40"/>
      <c r="B108" s="61"/>
      <c r="C108" s="62"/>
      <c r="D108" s="62"/>
      <c r="E108" s="62"/>
      <c r="F108" s="62"/>
      <c r="G108" s="62"/>
      <c r="H108" s="62"/>
      <c r="I108" s="62"/>
      <c r="J108" s="62"/>
      <c r="K108" s="62"/>
      <c r="L108" s="46"/>
      <c r="M108" s="40"/>
      <c r="O108" s="40"/>
      <c r="P108" s="40"/>
      <c r="Q108" s="40"/>
      <c r="R108" s="40"/>
      <c r="S108" s="40"/>
      <c r="T108" s="40"/>
      <c r="U108" s="40"/>
      <c r="V108" s="40"/>
      <c r="W108" s="40"/>
      <c r="X108" s="40"/>
      <c r="Y108" s="40"/>
      <c r="Z108" s="40"/>
      <c r="AA108" s="40"/>
      <c r="AB108" s="40"/>
      <c r="AC108" s="40"/>
      <c r="AD108" s="40"/>
      <c r="AE108" s="40"/>
    </row>
  </sheetData>
  <sheetProtection sheet="1" autoFilter="0" formatColumns="0" formatRows="0" objects="1" scenarios="1" spinCount="100000" saltValue="XPqICpV5ZwEiLvaD5S8h9IzCjPWxDbg11TIDpiiozSA0CLbruIYIu9jkjIBU/FNAwTMQljLEiDypMAZetU4KLA==" hashValue="8+YSBuwyJwp+VVf3tUA3hqyC1wTHRvkgE6AwQImPk9K7oYbGujHMWMZfYP/qk/qbRkZBoIozzhgvkx9GiFrmtQ==" algorithmName="SHA-512" password="CC4B"/>
  <autoFilter ref="C92:K107"/>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254</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1" customFormat="1" ht="12" customHeight="1">
      <c r="B8" s="22"/>
      <c r="D8" s="145" t="s">
        <v>265</v>
      </c>
      <c r="L8" s="22"/>
    </row>
    <row r="9" s="2" customFormat="1" ht="16.5" customHeight="1">
      <c r="A9" s="40"/>
      <c r="B9" s="46"/>
      <c r="C9" s="40"/>
      <c r="D9" s="40"/>
      <c r="E9" s="146" t="s">
        <v>3945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4340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20. 3. 2023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21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28</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27</v>
      </c>
      <c r="J25" s="135" t="s">
        <v>21</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29</v>
      </c>
      <c r="J26" s="135" t="s">
        <v>21</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71.25" customHeight="1">
      <c r="A29" s="150"/>
      <c r="B29" s="151"/>
      <c r="C29" s="150"/>
      <c r="D29" s="150"/>
      <c r="E29" s="152" t="s">
        <v>37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ROUND((SUM(BE90:BE121)),  2)</f>
        <v>0</v>
      </c>
      <c r="G35" s="40"/>
      <c r="H35" s="40"/>
      <c r="I35" s="160">
        <v>0.20999999999999999</v>
      </c>
      <c r="J35" s="159">
        <f>ROUND(((SUM(BE90:BE121))*I35),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ROUND((SUM(BF90:BF121)),  2)</f>
        <v>0</v>
      </c>
      <c r="G36" s="40"/>
      <c r="H36" s="40"/>
      <c r="I36" s="160">
        <v>0.14999999999999999</v>
      </c>
      <c r="J36" s="159">
        <f>ROUND(((SUM(BF90:BF121))*I36),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ROUND((SUM(BG90:BG121)),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ROUND((SUM(BH90:BH121)),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ROUND((SUM(BI90:BI121)),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269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a modernizace VŠ kolejí Kounicova 50</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265</v>
      </c>
      <c r="D51" s="24"/>
      <c r="E51" s="24"/>
      <c r="F51" s="24"/>
      <c r="G51" s="24"/>
      <c r="H51" s="24"/>
      <c r="I51" s="24"/>
      <c r="J51" s="24"/>
      <c r="K51" s="24"/>
      <c r="L51" s="22"/>
    </row>
    <row r="52" s="2" customFormat="1" ht="16.5" customHeight="1">
      <c r="A52" s="40"/>
      <c r="B52" s="41"/>
      <c r="C52" s="42"/>
      <c r="D52" s="42"/>
      <c r="E52" s="172" t="s">
        <v>3945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SO-06.4 - VON</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50, Brno</v>
      </c>
      <c r="G56" s="42"/>
      <c r="H56" s="42"/>
      <c r="I56" s="34" t="s">
        <v>24</v>
      </c>
      <c r="J56" s="74" t="str">
        <f>IF(J14="","",J14)</f>
        <v>20. 3. 2023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Intar a.s.</v>
      </c>
      <c r="G58" s="42"/>
      <c r="H58" s="42"/>
      <c r="I58" s="34" t="s">
        <v>32</v>
      </c>
      <c r="J58" s="38" t="str">
        <f>E23</f>
        <v>Intar a.s.</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34</v>
      </c>
      <c r="J59" s="38" t="str">
        <f>E26</f>
        <v>Toman Martin</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270</v>
      </c>
      <c r="D61" s="174"/>
      <c r="E61" s="174"/>
      <c r="F61" s="174"/>
      <c r="G61" s="174"/>
      <c r="H61" s="174"/>
      <c r="I61" s="174"/>
      <c r="J61" s="175" t="s">
        <v>271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272</v>
      </c>
    </row>
    <row r="64" s="9" customFormat="1" ht="24.96" customHeight="1">
      <c r="A64" s="9"/>
      <c r="B64" s="177"/>
      <c r="C64" s="178"/>
      <c r="D64" s="179" t="s">
        <v>4341</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4342</v>
      </c>
      <c r="E65" s="180"/>
      <c r="F65" s="180"/>
      <c r="G65" s="180"/>
      <c r="H65" s="180"/>
      <c r="I65" s="180"/>
      <c r="J65" s="181">
        <f>J94</f>
        <v>0</v>
      </c>
      <c r="K65" s="178"/>
      <c r="L65" s="182"/>
      <c r="S65" s="9"/>
      <c r="T65" s="9"/>
      <c r="U65" s="9"/>
      <c r="V65" s="9"/>
      <c r="W65" s="9"/>
      <c r="X65" s="9"/>
      <c r="Y65" s="9"/>
      <c r="Z65" s="9"/>
      <c r="AA65" s="9"/>
      <c r="AB65" s="9"/>
      <c r="AC65" s="9"/>
      <c r="AD65" s="9"/>
      <c r="AE65" s="9"/>
    </row>
    <row r="66" s="9" customFormat="1" ht="24.96" customHeight="1">
      <c r="A66" s="9"/>
      <c r="B66" s="177"/>
      <c r="C66" s="178"/>
      <c r="D66" s="179" t="s">
        <v>4343</v>
      </c>
      <c r="E66" s="180"/>
      <c r="F66" s="180"/>
      <c r="G66" s="180"/>
      <c r="H66" s="180"/>
      <c r="I66" s="180"/>
      <c r="J66" s="181">
        <f>J111</f>
        <v>0</v>
      </c>
      <c r="K66" s="178"/>
      <c r="L66" s="182"/>
      <c r="S66" s="9"/>
      <c r="T66" s="9"/>
      <c r="U66" s="9"/>
      <c r="V66" s="9"/>
      <c r="W66" s="9"/>
      <c r="X66" s="9"/>
      <c r="Y66" s="9"/>
      <c r="Z66" s="9"/>
      <c r="AA66" s="9"/>
      <c r="AB66" s="9"/>
      <c r="AC66" s="9"/>
      <c r="AD66" s="9"/>
      <c r="AE66" s="9"/>
    </row>
    <row r="67" s="9" customFormat="1" ht="24.96" customHeight="1">
      <c r="A67" s="9"/>
      <c r="B67" s="177"/>
      <c r="C67" s="178"/>
      <c r="D67" s="179" t="s">
        <v>4344</v>
      </c>
      <c r="E67" s="180"/>
      <c r="F67" s="180"/>
      <c r="G67" s="180"/>
      <c r="H67" s="180"/>
      <c r="I67" s="180"/>
      <c r="J67" s="181">
        <f>J114</f>
        <v>0</v>
      </c>
      <c r="K67" s="178"/>
      <c r="L67" s="182"/>
      <c r="S67" s="9"/>
      <c r="T67" s="9"/>
      <c r="U67" s="9"/>
      <c r="V67" s="9"/>
      <c r="W67" s="9"/>
      <c r="X67" s="9"/>
      <c r="Y67" s="9"/>
      <c r="Z67" s="9"/>
      <c r="AA67" s="9"/>
      <c r="AB67" s="9"/>
      <c r="AC67" s="9"/>
      <c r="AD67" s="9"/>
      <c r="AE67" s="9"/>
    </row>
    <row r="68" s="9" customFormat="1" ht="24.96" customHeight="1">
      <c r="A68" s="9"/>
      <c r="B68" s="177"/>
      <c r="C68" s="178"/>
      <c r="D68" s="179" t="s">
        <v>4345</v>
      </c>
      <c r="E68" s="180"/>
      <c r="F68" s="180"/>
      <c r="G68" s="180"/>
      <c r="H68" s="180"/>
      <c r="I68" s="180"/>
      <c r="J68" s="181">
        <f>J116</f>
        <v>0</v>
      </c>
      <c r="K68" s="178"/>
      <c r="L68" s="18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280</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Rekonstrukce a modernizace VŠ kolejí Kounicova 50</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265</v>
      </c>
      <c r="D79" s="24"/>
      <c r="E79" s="24"/>
      <c r="F79" s="24"/>
      <c r="G79" s="24"/>
      <c r="H79" s="24"/>
      <c r="I79" s="24"/>
      <c r="J79" s="24"/>
      <c r="K79" s="24"/>
      <c r="L79" s="22"/>
    </row>
    <row r="80" s="2" customFormat="1" ht="16.5" customHeight="1">
      <c r="A80" s="40"/>
      <c r="B80" s="41"/>
      <c r="C80" s="42"/>
      <c r="D80" s="42"/>
      <c r="E80" s="172" t="s">
        <v>3945</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SO-06.4 - VON</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Kounicova 50, Brno</v>
      </c>
      <c r="G84" s="42"/>
      <c r="H84" s="42"/>
      <c r="I84" s="34" t="s">
        <v>24</v>
      </c>
      <c r="J84" s="74" t="str">
        <f>IF(J14="","",J14)</f>
        <v>20. 3. 2023</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Intar a.s.</v>
      </c>
      <c r="G86" s="42"/>
      <c r="H86" s="42"/>
      <c r="I86" s="34" t="s">
        <v>32</v>
      </c>
      <c r="J86" s="38" t="str">
        <f>E23</f>
        <v>Intar a.s.</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34</v>
      </c>
      <c r="J87" s="38" t="str">
        <f>E26</f>
        <v>Toman Martin</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281</v>
      </c>
      <c r="D89" s="191" t="s">
        <v>57</v>
      </c>
      <c r="E89" s="191" t="s">
        <v>53</v>
      </c>
      <c r="F89" s="191" t="s">
        <v>54</v>
      </c>
      <c r="G89" s="191" t="s">
        <v>282</v>
      </c>
      <c r="H89" s="191" t="s">
        <v>283</v>
      </c>
      <c r="I89" s="191" t="s">
        <v>284</v>
      </c>
      <c r="J89" s="191" t="s">
        <v>271</v>
      </c>
      <c r="K89" s="192" t="s">
        <v>285</v>
      </c>
      <c r="L89" s="193"/>
      <c r="M89" s="94" t="s">
        <v>21</v>
      </c>
      <c r="N89" s="95" t="s">
        <v>42</v>
      </c>
      <c r="O89" s="95" t="s">
        <v>286</v>
      </c>
      <c r="P89" s="95" t="s">
        <v>287</v>
      </c>
      <c r="Q89" s="95" t="s">
        <v>288</v>
      </c>
      <c r="R89" s="95" t="s">
        <v>289</v>
      </c>
      <c r="S89" s="95" t="s">
        <v>290</v>
      </c>
      <c r="T89" s="96" t="s">
        <v>291</v>
      </c>
      <c r="U89" s="188"/>
      <c r="V89" s="188"/>
      <c r="W89" s="188"/>
      <c r="X89" s="188"/>
      <c r="Y89" s="188"/>
      <c r="Z89" s="188"/>
      <c r="AA89" s="188"/>
      <c r="AB89" s="188"/>
      <c r="AC89" s="188"/>
      <c r="AD89" s="188"/>
      <c r="AE89" s="188"/>
    </row>
    <row r="90" s="2" customFormat="1" ht="22.8" customHeight="1">
      <c r="A90" s="40"/>
      <c r="B90" s="41"/>
      <c r="C90" s="101" t="s">
        <v>292</v>
      </c>
      <c r="D90" s="42"/>
      <c r="E90" s="42"/>
      <c r="F90" s="42"/>
      <c r="G90" s="42"/>
      <c r="H90" s="42"/>
      <c r="I90" s="42"/>
      <c r="J90" s="194">
        <f>BK90</f>
        <v>0</v>
      </c>
      <c r="K90" s="42"/>
      <c r="L90" s="46"/>
      <c r="M90" s="97"/>
      <c r="N90" s="195"/>
      <c r="O90" s="98"/>
      <c r="P90" s="196">
        <f>P91+P94+P111+P114+P116</f>
        <v>0</v>
      </c>
      <c r="Q90" s="98"/>
      <c r="R90" s="196">
        <f>R91+R94+R111+R114+R116</f>
        <v>0.012000000000000007</v>
      </c>
      <c r="S90" s="98"/>
      <c r="T90" s="197">
        <f>T91+T94+T111+T114+T116</f>
        <v>0</v>
      </c>
      <c r="U90" s="40"/>
      <c r="V90" s="40"/>
      <c r="W90" s="40"/>
      <c r="X90" s="40"/>
      <c r="Y90" s="40"/>
      <c r="Z90" s="40"/>
      <c r="AA90" s="40"/>
      <c r="AB90" s="40"/>
      <c r="AC90" s="40"/>
      <c r="AD90" s="40"/>
      <c r="AE90" s="40"/>
      <c r="AT90" s="19" t="s">
        <v>71</v>
      </c>
      <c r="AU90" s="19" t="s">
        <v>272</v>
      </c>
      <c r="BK90" s="198">
        <f>BK91+BK94+BK111+BK114+BK116</f>
        <v>0</v>
      </c>
    </row>
    <row r="91" s="12" customFormat="1" ht="25.92" customHeight="1">
      <c r="A91" s="12"/>
      <c r="B91" s="199"/>
      <c r="C91" s="200"/>
      <c r="D91" s="201" t="s">
        <v>71</v>
      </c>
      <c r="E91" s="202" t="s">
        <v>4346</v>
      </c>
      <c r="F91" s="202" t="s">
        <v>4347</v>
      </c>
      <c r="G91" s="200"/>
      <c r="H91" s="200"/>
      <c r="I91" s="203"/>
      <c r="J91" s="204">
        <f>BK91</f>
        <v>0</v>
      </c>
      <c r="K91" s="200"/>
      <c r="L91" s="205"/>
      <c r="M91" s="206"/>
      <c r="N91" s="207"/>
      <c r="O91" s="207"/>
      <c r="P91" s="208">
        <f>SUM(P92:P93)</f>
        <v>0</v>
      </c>
      <c r="Q91" s="207"/>
      <c r="R91" s="208">
        <f>SUM(R92:R93)</f>
        <v>0</v>
      </c>
      <c r="S91" s="207"/>
      <c r="T91" s="209">
        <f>SUM(T92:T93)</f>
        <v>0</v>
      </c>
      <c r="U91" s="12"/>
      <c r="V91" s="12"/>
      <c r="W91" s="12"/>
      <c r="X91" s="12"/>
      <c r="Y91" s="12"/>
      <c r="Z91" s="12"/>
      <c r="AA91" s="12"/>
      <c r="AB91" s="12"/>
      <c r="AC91" s="12"/>
      <c r="AD91" s="12"/>
      <c r="AE91" s="12"/>
      <c r="AR91" s="210" t="s">
        <v>332</v>
      </c>
      <c r="AT91" s="211" t="s">
        <v>71</v>
      </c>
      <c r="AU91" s="211" t="s">
        <v>72</v>
      </c>
      <c r="AY91" s="210" t="s">
        <v>295</v>
      </c>
      <c r="BK91" s="212">
        <f>SUM(BK92:BK93)</f>
        <v>0</v>
      </c>
    </row>
    <row r="92" s="2" customFormat="1" ht="16.5" customHeight="1">
      <c r="A92" s="40"/>
      <c r="B92" s="41"/>
      <c r="C92" s="215" t="s">
        <v>79</v>
      </c>
      <c r="D92" s="215" t="s">
        <v>298</v>
      </c>
      <c r="E92" s="216" t="s">
        <v>4348</v>
      </c>
      <c r="F92" s="217" t="s">
        <v>4349</v>
      </c>
      <c r="G92" s="218" t="s">
        <v>503</v>
      </c>
      <c r="H92" s="219">
        <v>1</v>
      </c>
      <c r="I92" s="220"/>
      <c r="J92" s="221">
        <f>ROUND(I92*H92,2)</f>
        <v>0</v>
      </c>
      <c r="K92" s="217" t="s">
        <v>3954</v>
      </c>
      <c r="L92" s="46"/>
      <c r="M92" s="222" t="s">
        <v>21</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303</v>
      </c>
      <c r="AT92" s="226" t="s">
        <v>298</v>
      </c>
      <c r="AU92" s="226" t="s">
        <v>79</v>
      </c>
      <c r="AY92" s="19" t="s">
        <v>295</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303</v>
      </c>
      <c r="BM92" s="226" t="s">
        <v>81</v>
      </c>
    </row>
    <row r="93" s="2" customFormat="1" ht="16.5" customHeight="1">
      <c r="A93" s="40"/>
      <c r="B93" s="41"/>
      <c r="C93" s="215" t="s">
        <v>81</v>
      </c>
      <c r="D93" s="215" t="s">
        <v>298</v>
      </c>
      <c r="E93" s="216" t="s">
        <v>4350</v>
      </c>
      <c r="F93" s="217" t="s">
        <v>4351</v>
      </c>
      <c r="G93" s="218" t="s">
        <v>503</v>
      </c>
      <c r="H93" s="219">
        <v>1</v>
      </c>
      <c r="I93" s="220"/>
      <c r="J93" s="221">
        <f>ROUND(I93*H93,2)</f>
        <v>0</v>
      </c>
      <c r="K93" s="217" t="s">
        <v>3954</v>
      </c>
      <c r="L93" s="46"/>
      <c r="M93" s="222" t="s">
        <v>21</v>
      </c>
      <c r="N93" s="223" t="s">
        <v>43</v>
      </c>
      <c r="O93" s="86"/>
      <c r="P93" s="224">
        <f>O93*H93</f>
        <v>0</v>
      </c>
      <c r="Q93" s="224">
        <v>0</v>
      </c>
      <c r="R93" s="224">
        <f>Q93*H93</f>
        <v>0</v>
      </c>
      <c r="S93" s="224">
        <v>0</v>
      </c>
      <c r="T93" s="225">
        <f>S93*H93</f>
        <v>0</v>
      </c>
      <c r="U93" s="40"/>
      <c r="V93" s="40"/>
      <c r="W93" s="40"/>
      <c r="X93" s="40"/>
      <c r="Y93" s="40"/>
      <c r="Z93" s="40"/>
      <c r="AA93" s="40"/>
      <c r="AB93" s="40"/>
      <c r="AC93" s="40"/>
      <c r="AD93" s="40"/>
      <c r="AE93" s="40"/>
      <c r="AR93" s="226" t="s">
        <v>303</v>
      </c>
      <c r="AT93" s="226" t="s">
        <v>298</v>
      </c>
      <c r="AU93" s="226" t="s">
        <v>79</v>
      </c>
      <c r="AY93" s="19" t="s">
        <v>295</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303</v>
      </c>
      <c r="BM93" s="226" t="s">
        <v>338</v>
      </c>
    </row>
    <row r="94" s="12" customFormat="1" ht="25.92" customHeight="1">
      <c r="A94" s="12"/>
      <c r="B94" s="199"/>
      <c r="C94" s="200"/>
      <c r="D94" s="201" t="s">
        <v>71</v>
      </c>
      <c r="E94" s="202" t="s">
        <v>3519</v>
      </c>
      <c r="F94" s="202" t="s">
        <v>4352</v>
      </c>
      <c r="G94" s="200"/>
      <c r="H94" s="200"/>
      <c r="I94" s="203"/>
      <c r="J94" s="204">
        <f>BK94</f>
        <v>0</v>
      </c>
      <c r="K94" s="200"/>
      <c r="L94" s="205"/>
      <c r="M94" s="206"/>
      <c r="N94" s="207"/>
      <c r="O94" s="207"/>
      <c r="P94" s="208">
        <f>SUM(P95:P110)</f>
        <v>0</v>
      </c>
      <c r="Q94" s="207"/>
      <c r="R94" s="208">
        <f>SUM(R95:R110)</f>
        <v>0.012000000000000007</v>
      </c>
      <c r="S94" s="207"/>
      <c r="T94" s="209">
        <f>SUM(T95:T110)</f>
        <v>0</v>
      </c>
      <c r="U94" s="12"/>
      <c r="V94" s="12"/>
      <c r="W94" s="12"/>
      <c r="X94" s="12"/>
      <c r="Y94" s="12"/>
      <c r="Z94" s="12"/>
      <c r="AA94" s="12"/>
      <c r="AB94" s="12"/>
      <c r="AC94" s="12"/>
      <c r="AD94" s="12"/>
      <c r="AE94" s="12"/>
      <c r="AR94" s="210" t="s">
        <v>79</v>
      </c>
      <c r="AT94" s="211" t="s">
        <v>71</v>
      </c>
      <c r="AU94" s="211" t="s">
        <v>72</v>
      </c>
      <c r="AY94" s="210" t="s">
        <v>295</v>
      </c>
      <c r="BK94" s="212">
        <f>SUM(BK95:BK110)</f>
        <v>0</v>
      </c>
    </row>
    <row r="95" s="2" customFormat="1" ht="16.5" customHeight="1">
      <c r="A95" s="40"/>
      <c r="B95" s="41"/>
      <c r="C95" s="215" t="s">
        <v>92</v>
      </c>
      <c r="D95" s="215" t="s">
        <v>298</v>
      </c>
      <c r="E95" s="216" t="s">
        <v>4353</v>
      </c>
      <c r="F95" s="217" t="s">
        <v>4354</v>
      </c>
      <c r="G95" s="218" t="s">
        <v>459</v>
      </c>
      <c r="H95" s="219">
        <v>99</v>
      </c>
      <c r="I95" s="220"/>
      <c r="J95" s="221">
        <f>ROUND(I95*H95,2)</f>
        <v>0</v>
      </c>
      <c r="K95" s="217" t="s">
        <v>3954</v>
      </c>
      <c r="L95" s="46"/>
      <c r="M95" s="222" t="s">
        <v>21</v>
      </c>
      <c r="N95" s="223" t="s">
        <v>43</v>
      </c>
      <c r="O95" s="86"/>
      <c r="P95" s="224">
        <f>O95*H95</f>
        <v>0</v>
      </c>
      <c r="Q95" s="224">
        <v>4.0404040404040399E-05</v>
      </c>
      <c r="R95" s="224">
        <f>Q95*H95</f>
        <v>0.0039999999999999992</v>
      </c>
      <c r="S95" s="224">
        <v>0</v>
      </c>
      <c r="T95" s="225">
        <f>S95*H95</f>
        <v>0</v>
      </c>
      <c r="U95" s="40"/>
      <c r="V95" s="40"/>
      <c r="W95" s="40"/>
      <c r="X95" s="40"/>
      <c r="Y95" s="40"/>
      <c r="Z95" s="40"/>
      <c r="AA95" s="40"/>
      <c r="AB95" s="40"/>
      <c r="AC95" s="40"/>
      <c r="AD95" s="40"/>
      <c r="AE95" s="40"/>
      <c r="AR95" s="226" t="s">
        <v>303</v>
      </c>
      <c r="AT95" s="226" t="s">
        <v>298</v>
      </c>
      <c r="AU95" s="226" t="s">
        <v>79</v>
      </c>
      <c r="AY95" s="19" t="s">
        <v>295</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303</v>
      </c>
      <c r="BM95" s="226" t="s">
        <v>361</v>
      </c>
    </row>
    <row r="96" s="13" customFormat="1">
      <c r="A96" s="13"/>
      <c r="B96" s="233"/>
      <c r="C96" s="234"/>
      <c r="D96" s="235" t="s">
        <v>307</v>
      </c>
      <c r="E96" s="236" t="s">
        <v>21</v>
      </c>
      <c r="F96" s="237" t="s">
        <v>4355</v>
      </c>
      <c r="G96" s="234"/>
      <c r="H96" s="236" t="s">
        <v>21</v>
      </c>
      <c r="I96" s="238"/>
      <c r="J96" s="234"/>
      <c r="K96" s="234"/>
      <c r="L96" s="239"/>
      <c r="M96" s="240"/>
      <c r="N96" s="241"/>
      <c r="O96" s="241"/>
      <c r="P96" s="241"/>
      <c r="Q96" s="241"/>
      <c r="R96" s="241"/>
      <c r="S96" s="241"/>
      <c r="T96" s="242"/>
      <c r="U96" s="13"/>
      <c r="V96" s="13"/>
      <c r="W96" s="13"/>
      <c r="X96" s="13"/>
      <c r="Y96" s="13"/>
      <c r="Z96" s="13"/>
      <c r="AA96" s="13"/>
      <c r="AB96" s="13"/>
      <c r="AC96" s="13"/>
      <c r="AD96" s="13"/>
      <c r="AE96" s="13"/>
      <c r="AT96" s="243" t="s">
        <v>307</v>
      </c>
      <c r="AU96" s="243" t="s">
        <v>79</v>
      </c>
      <c r="AV96" s="13" t="s">
        <v>79</v>
      </c>
      <c r="AW96" s="13" t="s">
        <v>33</v>
      </c>
      <c r="AX96" s="13" t="s">
        <v>72</v>
      </c>
      <c r="AY96" s="243" t="s">
        <v>295</v>
      </c>
    </row>
    <row r="97" s="13" customFormat="1">
      <c r="A97" s="13"/>
      <c r="B97" s="233"/>
      <c r="C97" s="234"/>
      <c r="D97" s="235" t="s">
        <v>307</v>
      </c>
      <c r="E97" s="236" t="s">
        <v>21</v>
      </c>
      <c r="F97" s="237" t="s">
        <v>4356</v>
      </c>
      <c r="G97" s="234"/>
      <c r="H97" s="236" t="s">
        <v>21</v>
      </c>
      <c r="I97" s="238"/>
      <c r="J97" s="234"/>
      <c r="K97" s="234"/>
      <c r="L97" s="239"/>
      <c r="M97" s="240"/>
      <c r="N97" s="241"/>
      <c r="O97" s="241"/>
      <c r="P97" s="241"/>
      <c r="Q97" s="241"/>
      <c r="R97" s="241"/>
      <c r="S97" s="241"/>
      <c r="T97" s="242"/>
      <c r="U97" s="13"/>
      <c r="V97" s="13"/>
      <c r="W97" s="13"/>
      <c r="X97" s="13"/>
      <c r="Y97" s="13"/>
      <c r="Z97" s="13"/>
      <c r="AA97" s="13"/>
      <c r="AB97" s="13"/>
      <c r="AC97" s="13"/>
      <c r="AD97" s="13"/>
      <c r="AE97" s="13"/>
      <c r="AT97" s="243" t="s">
        <v>307</v>
      </c>
      <c r="AU97" s="243" t="s">
        <v>79</v>
      </c>
      <c r="AV97" s="13" t="s">
        <v>79</v>
      </c>
      <c r="AW97" s="13" t="s">
        <v>33</v>
      </c>
      <c r="AX97" s="13" t="s">
        <v>72</v>
      </c>
      <c r="AY97" s="243" t="s">
        <v>295</v>
      </c>
    </row>
    <row r="98" s="14" customFormat="1">
      <c r="A98" s="14"/>
      <c r="B98" s="244"/>
      <c r="C98" s="245"/>
      <c r="D98" s="235" t="s">
        <v>307</v>
      </c>
      <c r="E98" s="246" t="s">
        <v>21</v>
      </c>
      <c r="F98" s="247" t="s">
        <v>4357</v>
      </c>
      <c r="G98" s="245"/>
      <c r="H98" s="248">
        <v>99</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307</v>
      </c>
      <c r="AU98" s="254" t="s">
        <v>79</v>
      </c>
      <c r="AV98" s="14" t="s">
        <v>81</v>
      </c>
      <c r="AW98" s="14" t="s">
        <v>33</v>
      </c>
      <c r="AX98" s="14" t="s">
        <v>72</v>
      </c>
      <c r="AY98" s="254" t="s">
        <v>295</v>
      </c>
    </row>
    <row r="99" s="15" customFormat="1">
      <c r="A99" s="15"/>
      <c r="B99" s="255"/>
      <c r="C99" s="256"/>
      <c r="D99" s="235" t="s">
        <v>307</v>
      </c>
      <c r="E99" s="257" t="s">
        <v>21</v>
      </c>
      <c r="F99" s="258" t="s">
        <v>312</v>
      </c>
      <c r="G99" s="256"/>
      <c r="H99" s="259">
        <v>99</v>
      </c>
      <c r="I99" s="260"/>
      <c r="J99" s="256"/>
      <c r="K99" s="256"/>
      <c r="L99" s="261"/>
      <c r="M99" s="262"/>
      <c r="N99" s="263"/>
      <c r="O99" s="263"/>
      <c r="P99" s="263"/>
      <c r="Q99" s="263"/>
      <c r="R99" s="263"/>
      <c r="S99" s="263"/>
      <c r="T99" s="264"/>
      <c r="U99" s="15"/>
      <c r="V99" s="15"/>
      <c r="W99" s="15"/>
      <c r="X99" s="15"/>
      <c r="Y99" s="15"/>
      <c r="Z99" s="15"/>
      <c r="AA99" s="15"/>
      <c r="AB99" s="15"/>
      <c r="AC99" s="15"/>
      <c r="AD99" s="15"/>
      <c r="AE99" s="15"/>
      <c r="AT99" s="265" t="s">
        <v>307</v>
      </c>
      <c r="AU99" s="265" t="s">
        <v>79</v>
      </c>
      <c r="AV99" s="15" t="s">
        <v>303</v>
      </c>
      <c r="AW99" s="15" t="s">
        <v>33</v>
      </c>
      <c r="AX99" s="15" t="s">
        <v>79</v>
      </c>
      <c r="AY99" s="265" t="s">
        <v>295</v>
      </c>
    </row>
    <row r="100" s="2" customFormat="1" ht="16.5" customHeight="1">
      <c r="A100" s="40"/>
      <c r="B100" s="41"/>
      <c r="C100" s="215" t="s">
        <v>303</v>
      </c>
      <c r="D100" s="215" t="s">
        <v>298</v>
      </c>
      <c r="E100" s="216" t="s">
        <v>4358</v>
      </c>
      <c r="F100" s="217" t="s">
        <v>4354</v>
      </c>
      <c r="G100" s="218" t="s">
        <v>459</v>
      </c>
      <c r="H100" s="219">
        <v>26</v>
      </c>
      <c r="I100" s="220"/>
      <c r="J100" s="221">
        <f>ROUND(I100*H100,2)</f>
        <v>0</v>
      </c>
      <c r="K100" s="217" t="s">
        <v>3954</v>
      </c>
      <c r="L100" s="46"/>
      <c r="M100" s="222" t="s">
        <v>21</v>
      </c>
      <c r="N100" s="223" t="s">
        <v>43</v>
      </c>
      <c r="O100" s="86"/>
      <c r="P100" s="224">
        <f>O100*H100</f>
        <v>0</v>
      </c>
      <c r="Q100" s="224">
        <v>0.00015384615384615399</v>
      </c>
      <c r="R100" s="224">
        <f>Q100*H100</f>
        <v>0.0040000000000000036</v>
      </c>
      <c r="S100" s="224">
        <v>0</v>
      </c>
      <c r="T100" s="225">
        <f>S100*H100</f>
        <v>0</v>
      </c>
      <c r="U100" s="40"/>
      <c r="V100" s="40"/>
      <c r="W100" s="40"/>
      <c r="X100" s="40"/>
      <c r="Y100" s="40"/>
      <c r="Z100" s="40"/>
      <c r="AA100" s="40"/>
      <c r="AB100" s="40"/>
      <c r="AC100" s="40"/>
      <c r="AD100" s="40"/>
      <c r="AE100" s="40"/>
      <c r="AR100" s="226" t="s">
        <v>303</v>
      </c>
      <c r="AT100" s="226" t="s">
        <v>298</v>
      </c>
      <c r="AU100" s="226" t="s">
        <v>79</v>
      </c>
      <c r="AY100" s="19" t="s">
        <v>295</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303</v>
      </c>
      <c r="BM100" s="226" t="s">
        <v>382</v>
      </c>
    </row>
    <row r="101" s="13" customFormat="1">
      <c r="A101" s="13"/>
      <c r="B101" s="233"/>
      <c r="C101" s="234"/>
      <c r="D101" s="235" t="s">
        <v>307</v>
      </c>
      <c r="E101" s="236" t="s">
        <v>21</v>
      </c>
      <c r="F101" s="237" t="s">
        <v>4359</v>
      </c>
      <c r="G101" s="234"/>
      <c r="H101" s="236" t="s">
        <v>21</v>
      </c>
      <c r="I101" s="238"/>
      <c r="J101" s="234"/>
      <c r="K101" s="234"/>
      <c r="L101" s="239"/>
      <c r="M101" s="240"/>
      <c r="N101" s="241"/>
      <c r="O101" s="241"/>
      <c r="P101" s="241"/>
      <c r="Q101" s="241"/>
      <c r="R101" s="241"/>
      <c r="S101" s="241"/>
      <c r="T101" s="242"/>
      <c r="U101" s="13"/>
      <c r="V101" s="13"/>
      <c r="W101" s="13"/>
      <c r="X101" s="13"/>
      <c r="Y101" s="13"/>
      <c r="Z101" s="13"/>
      <c r="AA101" s="13"/>
      <c r="AB101" s="13"/>
      <c r="AC101" s="13"/>
      <c r="AD101" s="13"/>
      <c r="AE101" s="13"/>
      <c r="AT101" s="243" t="s">
        <v>307</v>
      </c>
      <c r="AU101" s="243" t="s">
        <v>79</v>
      </c>
      <c r="AV101" s="13" t="s">
        <v>79</v>
      </c>
      <c r="AW101" s="13" t="s">
        <v>33</v>
      </c>
      <c r="AX101" s="13" t="s">
        <v>72</v>
      </c>
      <c r="AY101" s="243" t="s">
        <v>295</v>
      </c>
    </row>
    <row r="102" s="13" customFormat="1">
      <c r="A102" s="13"/>
      <c r="B102" s="233"/>
      <c r="C102" s="234"/>
      <c r="D102" s="235" t="s">
        <v>307</v>
      </c>
      <c r="E102" s="236" t="s">
        <v>21</v>
      </c>
      <c r="F102" s="237" t="s">
        <v>4356</v>
      </c>
      <c r="G102" s="234"/>
      <c r="H102" s="236" t="s">
        <v>21</v>
      </c>
      <c r="I102" s="238"/>
      <c r="J102" s="234"/>
      <c r="K102" s="234"/>
      <c r="L102" s="239"/>
      <c r="M102" s="240"/>
      <c r="N102" s="241"/>
      <c r="O102" s="241"/>
      <c r="P102" s="241"/>
      <c r="Q102" s="241"/>
      <c r="R102" s="241"/>
      <c r="S102" s="241"/>
      <c r="T102" s="242"/>
      <c r="U102" s="13"/>
      <c r="V102" s="13"/>
      <c r="W102" s="13"/>
      <c r="X102" s="13"/>
      <c r="Y102" s="13"/>
      <c r="Z102" s="13"/>
      <c r="AA102" s="13"/>
      <c r="AB102" s="13"/>
      <c r="AC102" s="13"/>
      <c r="AD102" s="13"/>
      <c r="AE102" s="13"/>
      <c r="AT102" s="243" t="s">
        <v>307</v>
      </c>
      <c r="AU102" s="243" t="s">
        <v>79</v>
      </c>
      <c r="AV102" s="13" t="s">
        <v>79</v>
      </c>
      <c r="AW102" s="13" t="s">
        <v>33</v>
      </c>
      <c r="AX102" s="13" t="s">
        <v>72</v>
      </c>
      <c r="AY102" s="243" t="s">
        <v>295</v>
      </c>
    </row>
    <row r="103" s="14" customFormat="1">
      <c r="A103" s="14"/>
      <c r="B103" s="244"/>
      <c r="C103" s="245"/>
      <c r="D103" s="235" t="s">
        <v>307</v>
      </c>
      <c r="E103" s="246" t="s">
        <v>21</v>
      </c>
      <c r="F103" s="247" t="s">
        <v>4107</v>
      </c>
      <c r="G103" s="245"/>
      <c r="H103" s="248">
        <v>26</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307</v>
      </c>
      <c r="AU103" s="254" t="s">
        <v>79</v>
      </c>
      <c r="AV103" s="14" t="s">
        <v>81</v>
      </c>
      <c r="AW103" s="14" t="s">
        <v>33</v>
      </c>
      <c r="AX103" s="14" t="s">
        <v>72</v>
      </c>
      <c r="AY103" s="254" t="s">
        <v>295</v>
      </c>
    </row>
    <row r="104" s="15" customFormat="1">
      <c r="A104" s="15"/>
      <c r="B104" s="255"/>
      <c r="C104" s="256"/>
      <c r="D104" s="235" t="s">
        <v>307</v>
      </c>
      <c r="E104" s="257" t="s">
        <v>21</v>
      </c>
      <c r="F104" s="258" t="s">
        <v>312</v>
      </c>
      <c r="G104" s="256"/>
      <c r="H104" s="259">
        <v>26</v>
      </c>
      <c r="I104" s="260"/>
      <c r="J104" s="256"/>
      <c r="K104" s="256"/>
      <c r="L104" s="261"/>
      <c r="M104" s="262"/>
      <c r="N104" s="263"/>
      <c r="O104" s="263"/>
      <c r="P104" s="263"/>
      <c r="Q104" s="263"/>
      <c r="R104" s="263"/>
      <c r="S104" s="263"/>
      <c r="T104" s="264"/>
      <c r="U104" s="15"/>
      <c r="V104" s="15"/>
      <c r="W104" s="15"/>
      <c r="X104" s="15"/>
      <c r="Y104" s="15"/>
      <c r="Z104" s="15"/>
      <c r="AA104" s="15"/>
      <c r="AB104" s="15"/>
      <c r="AC104" s="15"/>
      <c r="AD104" s="15"/>
      <c r="AE104" s="15"/>
      <c r="AT104" s="265" t="s">
        <v>307</v>
      </c>
      <c r="AU104" s="265" t="s">
        <v>79</v>
      </c>
      <c r="AV104" s="15" t="s">
        <v>303</v>
      </c>
      <c r="AW104" s="15" t="s">
        <v>33</v>
      </c>
      <c r="AX104" s="15" t="s">
        <v>79</v>
      </c>
      <c r="AY104" s="265" t="s">
        <v>295</v>
      </c>
    </row>
    <row r="105" s="2" customFormat="1" ht="16.5" customHeight="1">
      <c r="A105" s="40"/>
      <c r="B105" s="41"/>
      <c r="C105" s="215" t="s">
        <v>332</v>
      </c>
      <c r="D105" s="215" t="s">
        <v>298</v>
      </c>
      <c r="E105" s="216" t="s">
        <v>4360</v>
      </c>
      <c r="F105" s="217" t="s">
        <v>4354</v>
      </c>
      <c r="G105" s="218" t="s">
        <v>459</v>
      </c>
      <c r="H105" s="219">
        <v>13</v>
      </c>
      <c r="I105" s="220"/>
      <c r="J105" s="221">
        <f>ROUND(I105*H105,2)</f>
        <v>0</v>
      </c>
      <c r="K105" s="217" t="s">
        <v>3954</v>
      </c>
      <c r="L105" s="46"/>
      <c r="M105" s="222" t="s">
        <v>21</v>
      </c>
      <c r="N105" s="223" t="s">
        <v>43</v>
      </c>
      <c r="O105" s="86"/>
      <c r="P105" s="224">
        <f>O105*H105</f>
        <v>0</v>
      </c>
      <c r="Q105" s="224">
        <v>0.00030769230769230797</v>
      </c>
      <c r="R105" s="224">
        <f>Q105*H105</f>
        <v>0.0040000000000000036</v>
      </c>
      <c r="S105" s="224">
        <v>0</v>
      </c>
      <c r="T105" s="225">
        <f>S105*H105</f>
        <v>0</v>
      </c>
      <c r="U105" s="40"/>
      <c r="V105" s="40"/>
      <c r="W105" s="40"/>
      <c r="X105" s="40"/>
      <c r="Y105" s="40"/>
      <c r="Z105" s="40"/>
      <c r="AA105" s="40"/>
      <c r="AB105" s="40"/>
      <c r="AC105" s="40"/>
      <c r="AD105" s="40"/>
      <c r="AE105" s="40"/>
      <c r="AR105" s="226" t="s">
        <v>303</v>
      </c>
      <c r="AT105" s="226" t="s">
        <v>298</v>
      </c>
      <c r="AU105" s="226" t="s">
        <v>79</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303</v>
      </c>
      <c r="BM105" s="226" t="s">
        <v>481</v>
      </c>
    </row>
    <row r="106" s="13" customFormat="1">
      <c r="A106" s="13"/>
      <c r="B106" s="233"/>
      <c r="C106" s="234"/>
      <c r="D106" s="235" t="s">
        <v>307</v>
      </c>
      <c r="E106" s="236" t="s">
        <v>21</v>
      </c>
      <c r="F106" s="237" t="s">
        <v>4359</v>
      </c>
      <c r="G106" s="234"/>
      <c r="H106" s="236" t="s">
        <v>21</v>
      </c>
      <c r="I106" s="238"/>
      <c r="J106" s="234"/>
      <c r="K106" s="234"/>
      <c r="L106" s="239"/>
      <c r="M106" s="240"/>
      <c r="N106" s="241"/>
      <c r="O106" s="241"/>
      <c r="P106" s="241"/>
      <c r="Q106" s="241"/>
      <c r="R106" s="241"/>
      <c r="S106" s="241"/>
      <c r="T106" s="242"/>
      <c r="U106" s="13"/>
      <c r="V106" s="13"/>
      <c r="W106" s="13"/>
      <c r="X106" s="13"/>
      <c r="Y106" s="13"/>
      <c r="Z106" s="13"/>
      <c r="AA106" s="13"/>
      <c r="AB106" s="13"/>
      <c r="AC106" s="13"/>
      <c r="AD106" s="13"/>
      <c r="AE106" s="13"/>
      <c r="AT106" s="243" t="s">
        <v>307</v>
      </c>
      <c r="AU106" s="243" t="s">
        <v>79</v>
      </c>
      <c r="AV106" s="13" t="s">
        <v>79</v>
      </c>
      <c r="AW106" s="13" t="s">
        <v>33</v>
      </c>
      <c r="AX106" s="13" t="s">
        <v>72</v>
      </c>
      <c r="AY106" s="243" t="s">
        <v>295</v>
      </c>
    </row>
    <row r="107" s="13" customFormat="1">
      <c r="A107" s="13"/>
      <c r="B107" s="233"/>
      <c r="C107" s="234"/>
      <c r="D107" s="235" t="s">
        <v>307</v>
      </c>
      <c r="E107" s="236" t="s">
        <v>21</v>
      </c>
      <c r="F107" s="237" t="s">
        <v>4361</v>
      </c>
      <c r="G107" s="234"/>
      <c r="H107" s="236" t="s">
        <v>21</v>
      </c>
      <c r="I107" s="238"/>
      <c r="J107" s="234"/>
      <c r="K107" s="234"/>
      <c r="L107" s="239"/>
      <c r="M107" s="240"/>
      <c r="N107" s="241"/>
      <c r="O107" s="241"/>
      <c r="P107" s="241"/>
      <c r="Q107" s="241"/>
      <c r="R107" s="241"/>
      <c r="S107" s="241"/>
      <c r="T107" s="242"/>
      <c r="U107" s="13"/>
      <c r="V107" s="13"/>
      <c r="W107" s="13"/>
      <c r="X107" s="13"/>
      <c r="Y107" s="13"/>
      <c r="Z107" s="13"/>
      <c r="AA107" s="13"/>
      <c r="AB107" s="13"/>
      <c r="AC107" s="13"/>
      <c r="AD107" s="13"/>
      <c r="AE107" s="13"/>
      <c r="AT107" s="243" t="s">
        <v>307</v>
      </c>
      <c r="AU107" s="243" t="s">
        <v>79</v>
      </c>
      <c r="AV107" s="13" t="s">
        <v>79</v>
      </c>
      <c r="AW107" s="13" t="s">
        <v>33</v>
      </c>
      <c r="AX107" s="13" t="s">
        <v>72</v>
      </c>
      <c r="AY107" s="243" t="s">
        <v>295</v>
      </c>
    </row>
    <row r="108" s="14" customFormat="1">
      <c r="A108" s="14"/>
      <c r="B108" s="244"/>
      <c r="C108" s="245"/>
      <c r="D108" s="235" t="s">
        <v>307</v>
      </c>
      <c r="E108" s="246" t="s">
        <v>21</v>
      </c>
      <c r="F108" s="247" t="s">
        <v>4131</v>
      </c>
      <c r="G108" s="245"/>
      <c r="H108" s="248">
        <v>13</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307</v>
      </c>
      <c r="AU108" s="254" t="s">
        <v>79</v>
      </c>
      <c r="AV108" s="14" t="s">
        <v>81</v>
      </c>
      <c r="AW108" s="14" t="s">
        <v>33</v>
      </c>
      <c r="AX108" s="14" t="s">
        <v>72</v>
      </c>
      <c r="AY108" s="254" t="s">
        <v>295</v>
      </c>
    </row>
    <row r="109" s="15" customFormat="1">
      <c r="A109" s="15"/>
      <c r="B109" s="255"/>
      <c r="C109" s="256"/>
      <c r="D109" s="235" t="s">
        <v>307</v>
      </c>
      <c r="E109" s="257" t="s">
        <v>21</v>
      </c>
      <c r="F109" s="258" t="s">
        <v>312</v>
      </c>
      <c r="G109" s="256"/>
      <c r="H109" s="259">
        <v>13</v>
      </c>
      <c r="I109" s="260"/>
      <c r="J109" s="256"/>
      <c r="K109" s="256"/>
      <c r="L109" s="261"/>
      <c r="M109" s="262"/>
      <c r="N109" s="263"/>
      <c r="O109" s="263"/>
      <c r="P109" s="263"/>
      <c r="Q109" s="263"/>
      <c r="R109" s="263"/>
      <c r="S109" s="263"/>
      <c r="T109" s="264"/>
      <c r="U109" s="15"/>
      <c r="V109" s="15"/>
      <c r="W109" s="15"/>
      <c r="X109" s="15"/>
      <c r="Y109" s="15"/>
      <c r="Z109" s="15"/>
      <c r="AA109" s="15"/>
      <c r="AB109" s="15"/>
      <c r="AC109" s="15"/>
      <c r="AD109" s="15"/>
      <c r="AE109" s="15"/>
      <c r="AT109" s="265" t="s">
        <v>307</v>
      </c>
      <c r="AU109" s="265" t="s">
        <v>79</v>
      </c>
      <c r="AV109" s="15" t="s">
        <v>303</v>
      </c>
      <c r="AW109" s="15" t="s">
        <v>33</v>
      </c>
      <c r="AX109" s="15" t="s">
        <v>79</v>
      </c>
      <c r="AY109" s="265" t="s">
        <v>295</v>
      </c>
    </row>
    <row r="110" s="2" customFormat="1" ht="16.5" customHeight="1">
      <c r="A110" s="40"/>
      <c r="B110" s="41"/>
      <c r="C110" s="215" t="s">
        <v>338</v>
      </c>
      <c r="D110" s="215" t="s">
        <v>298</v>
      </c>
      <c r="E110" s="216" t="s">
        <v>4362</v>
      </c>
      <c r="F110" s="217" t="s">
        <v>4363</v>
      </c>
      <c r="G110" s="218" t="s">
        <v>459</v>
      </c>
      <c r="H110" s="219">
        <v>138</v>
      </c>
      <c r="I110" s="220"/>
      <c r="J110" s="221">
        <f>ROUND(I110*H110,2)</f>
        <v>0</v>
      </c>
      <c r="K110" s="217" t="s">
        <v>3954</v>
      </c>
      <c r="L110" s="46"/>
      <c r="M110" s="222" t="s">
        <v>21</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303</v>
      </c>
      <c r="AT110" s="226" t="s">
        <v>298</v>
      </c>
      <c r="AU110" s="226" t="s">
        <v>79</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303</v>
      </c>
      <c r="BM110" s="226" t="s">
        <v>373</v>
      </c>
    </row>
    <row r="111" s="12" customFormat="1" ht="25.92" customHeight="1">
      <c r="A111" s="12"/>
      <c r="B111" s="199"/>
      <c r="C111" s="200"/>
      <c r="D111" s="201" t="s">
        <v>71</v>
      </c>
      <c r="E111" s="202" t="s">
        <v>4364</v>
      </c>
      <c r="F111" s="202" t="s">
        <v>4365</v>
      </c>
      <c r="G111" s="200"/>
      <c r="H111" s="200"/>
      <c r="I111" s="203"/>
      <c r="J111" s="204">
        <f>BK111</f>
        <v>0</v>
      </c>
      <c r="K111" s="200"/>
      <c r="L111" s="205"/>
      <c r="M111" s="206"/>
      <c r="N111" s="207"/>
      <c r="O111" s="207"/>
      <c r="P111" s="208">
        <f>SUM(P112:P113)</f>
        <v>0</v>
      </c>
      <c r="Q111" s="207"/>
      <c r="R111" s="208">
        <f>SUM(R112:R113)</f>
        <v>0</v>
      </c>
      <c r="S111" s="207"/>
      <c r="T111" s="209">
        <f>SUM(T112:T113)</f>
        <v>0</v>
      </c>
      <c r="U111" s="12"/>
      <c r="V111" s="12"/>
      <c r="W111" s="12"/>
      <c r="X111" s="12"/>
      <c r="Y111" s="12"/>
      <c r="Z111" s="12"/>
      <c r="AA111" s="12"/>
      <c r="AB111" s="12"/>
      <c r="AC111" s="12"/>
      <c r="AD111" s="12"/>
      <c r="AE111" s="12"/>
      <c r="AR111" s="210" t="s">
        <v>332</v>
      </c>
      <c r="AT111" s="211" t="s">
        <v>71</v>
      </c>
      <c r="AU111" s="211" t="s">
        <v>72</v>
      </c>
      <c r="AY111" s="210" t="s">
        <v>295</v>
      </c>
      <c r="BK111" s="212">
        <f>SUM(BK112:BK113)</f>
        <v>0</v>
      </c>
    </row>
    <row r="112" s="2" customFormat="1" ht="16.5" customHeight="1">
      <c r="A112" s="40"/>
      <c r="B112" s="41"/>
      <c r="C112" s="215" t="s">
        <v>345</v>
      </c>
      <c r="D112" s="215" t="s">
        <v>298</v>
      </c>
      <c r="E112" s="216" t="s">
        <v>4366</v>
      </c>
      <c r="F112" s="217" t="s">
        <v>3381</v>
      </c>
      <c r="G112" s="218" t="s">
        <v>503</v>
      </c>
      <c r="H112" s="219">
        <v>1</v>
      </c>
      <c r="I112" s="220"/>
      <c r="J112" s="221">
        <f>ROUND(I112*H112,2)</f>
        <v>0</v>
      </c>
      <c r="K112" s="217" t="s">
        <v>3954</v>
      </c>
      <c r="L112" s="46"/>
      <c r="M112" s="222" t="s">
        <v>21</v>
      </c>
      <c r="N112" s="223" t="s">
        <v>43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303</v>
      </c>
      <c r="AT112" s="226" t="s">
        <v>298</v>
      </c>
      <c r="AU112" s="226" t="s">
        <v>79</v>
      </c>
      <c r="AY112" s="19" t="s">
        <v>295</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303</v>
      </c>
      <c r="BM112" s="226" t="s">
        <v>500</v>
      </c>
    </row>
    <row r="113" s="2" customFormat="1" ht="16.5" customHeight="1">
      <c r="A113" s="40"/>
      <c r="B113" s="41"/>
      <c r="C113" s="215" t="s">
        <v>351</v>
      </c>
      <c r="D113" s="215" t="s">
        <v>298</v>
      </c>
      <c r="E113" s="216" t="s">
        <v>4367</v>
      </c>
      <c r="F113" s="217" t="s">
        <v>4368</v>
      </c>
      <c r="G113" s="218" t="s">
        <v>503</v>
      </c>
      <c r="H113" s="219">
        <v>1</v>
      </c>
      <c r="I113" s="220"/>
      <c r="J113" s="221">
        <f>ROUND(I113*H113,2)</f>
        <v>0</v>
      </c>
      <c r="K113" s="217" t="s">
        <v>3954</v>
      </c>
      <c r="L113" s="46"/>
      <c r="M113" s="222" t="s">
        <v>21</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303</v>
      </c>
      <c r="AT113" s="226" t="s">
        <v>298</v>
      </c>
      <c r="AU113" s="226" t="s">
        <v>79</v>
      </c>
      <c r="AY113" s="19" t="s">
        <v>295</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303</v>
      </c>
      <c r="BM113" s="226" t="s">
        <v>511</v>
      </c>
    </row>
    <row r="114" s="12" customFormat="1" ht="25.92" customHeight="1">
      <c r="A114" s="12"/>
      <c r="B114" s="199"/>
      <c r="C114" s="200"/>
      <c r="D114" s="201" t="s">
        <v>71</v>
      </c>
      <c r="E114" s="202" t="s">
        <v>261</v>
      </c>
      <c r="F114" s="202" t="s">
        <v>4369</v>
      </c>
      <c r="G114" s="200"/>
      <c r="H114" s="200"/>
      <c r="I114" s="203"/>
      <c r="J114" s="204">
        <f>BK114</f>
        <v>0</v>
      </c>
      <c r="K114" s="200"/>
      <c r="L114" s="205"/>
      <c r="M114" s="206"/>
      <c r="N114" s="207"/>
      <c r="O114" s="207"/>
      <c r="P114" s="208">
        <f>P115</f>
        <v>0</v>
      </c>
      <c r="Q114" s="207"/>
      <c r="R114" s="208">
        <f>R115</f>
        <v>0</v>
      </c>
      <c r="S114" s="207"/>
      <c r="T114" s="209">
        <f>T115</f>
        <v>0</v>
      </c>
      <c r="U114" s="12"/>
      <c r="V114" s="12"/>
      <c r="W114" s="12"/>
      <c r="X114" s="12"/>
      <c r="Y114" s="12"/>
      <c r="Z114" s="12"/>
      <c r="AA114" s="12"/>
      <c r="AB114" s="12"/>
      <c r="AC114" s="12"/>
      <c r="AD114" s="12"/>
      <c r="AE114" s="12"/>
      <c r="AR114" s="210" t="s">
        <v>332</v>
      </c>
      <c r="AT114" s="211" t="s">
        <v>71</v>
      </c>
      <c r="AU114" s="211" t="s">
        <v>72</v>
      </c>
      <c r="AY114" s="210" t="s">
        <v>295</v>
      </c>
      <c r="BK114" s="212">
        <f>BK115</f>
        <v>0</v>
      </c>
    </row>
    <row r="115" s="2" customFormat="1" ht="16.5" customHeight="1">
      <c r="A115" s="40"/>
      <c r="B115" s="41"/>
      <c r="C115" s="215" t="s">
        <v>296</v>
      </c>
      <c r="D115" s="215" t="s">
        <v>298</v>
      </c>
      <c r="E115" s="216" t="s">
        <v>4370</v>
      </c>
      <c r="F115" s="217" t="s">
        <v>4371</v>
      </c>
      <c r="G115" s="218" t="s">
        <v>503</v>
      </c>
      <c r="H115" s="219">
        <v>1</v>
      </c>
      <c r="I115" s="220"/>
      <c r="J115" s="221">
        <f>ROUND(I115*H115,2)</f>
        <v>0</v>
      </c>
      <c r="K115" s="217" t="s">
        <v>3954</v>
      </c>
      <c r="L115" s="46"/>
      <c r="M115" s="222" t="s">
        <v>21</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303</v>
      </c>
      <c r="AT115" s="226" t="s">
        <v>298</v>
      </c>
      <c r="AU115" s="226" t="s">
        <v>79</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303</v>
      </c>
      <c r="BM115" s="226" t="s">
        <v>520</v>
      </c>
    </row>
    <row r="116" s="12" customFormat="1" ht="25.92" customHeight="1">
      <c r="A116" s="12"/>
      <c r="B116" s="199"/>
      <c r="C116" s="200"/>
      <c r="D116" s="201" t="s">
        <v>71</v>
      </c>
      <c r="E116" s="202" t="s">
        <v>4055</v>
      </c>
      <c r="F116" s="202" t="s">
        <v>4372</v>
      </c>
      <c r="G116" s="200"/>
      <c r="H116" s="200"/>
      <c r="I116" s="203"/>
      <c r="J116" s="204">
        <f>BK116</f>
        <v>0</v>
      </c>
      <c r="K116" s="200"/>
      <c r="L116" s="205"/>
      <c r="M116" s="206"/>
      <c r="N116" s="207"/>
      <c r="O116" s="207"/>
      <c r="P116" s="208">
        <f>SUM(P117:P121)</f>
        <v>0</v>
      </c>
      <c r="Q116" s="207"/>
      <c r="R116" s="208">
        <f>SUM(R117:R121)</f>
        <v>0</v>
      </c>
      <c r="S116" s="207"/>
      <c r="T116" s="209">
        <f>SUM(T117:T121)</f>
        <v>0</v>
      </c>
      <c r="U116" s="12"/>
      <c r="V116" s="12"/>
      <c r="W116" s="12"/>
      <c r="X116" s="12"/>
      <c r="Y116" s="12"/>
      <c r="Z116" s="12"/>
      <c r="AA116" s="12"/>
      <c r="AB116" s="12"/>
      <c r="AC116" s="12"/>
      <c r="AD116" s="12"/>
      <c r="AE116" s="12"/>
      <c r="AR116" s="210" t="s">
        <v>303</v>
      </c>
      <c r="AT116" s="211" t="s">
        <v>71</v>
      </c>
      <c r="AU116" s="211" t="s">
        <v>72</v>
      </c>
      <c r="AY116" s="210" t="s">
        <v>295</v>
      </c>
      <c r="BK116" s="212">
        <f>SUM(BK117:BK121)</f>
        <v>0</v>
      </c>
    </row>
    <row r="117" s="2" customFormat="1" ht="16.5" customHeight="1">
      <c r="A117" s="40"/>
      <c r="B117" s="41"/>
      <c r="C117" s="215" t="s">
        <v>361</v>
      </c>
      <c r="D117" s="215" t="s">
        <v>298</v>
      </c>
      <c r="E117" s="216" t="s">
        <v>4056</v>
      </c>
      <c r="F117" s="217" t="s">
        <v>4057</v>
      </c>
      <c r="G117" s="218" t="s">
        <v>3494</v>
      </c>
      <c r="H117" s="219">
        <v>16</v>
      </c>
      <c r="I117" s="220"/>
      <c r="J117" s="221">
        <f>ROUND(I117*H117,2)</f>
        <v>0</v>
      </c>
      <c r="K117" s="217" t="s">
        <v>3954</v>
      </c>
      <c r="L117" s="46"/>
      <c r="M117" s="222" t="s">
        <v>21</v>
      </c>
      <c r="N117" s="223"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4058</v>
      </c>
      <c r="AT117" s="226" t="s">
        <v>298</v>
      </c>
      <c r="AU117" s="226" t="s">
        <v>79</v>
      </c>
      <c r="AY117" s="19" t="s">
        <v>295</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4058</v>
      </c>
      <c r="BM117" s="226" t="s">
        <v>532</v>
      </c>
    </row>
    <row r="118" s="2" customFormat="1" ht="16.5" customHeight="1">
      <c r="A118" s="40"/>
      <c r="B118" s="41"/>
      <c r="C118" s="215" t="s">
        <v>370</v>
      </c>
      <c r="D118" s="215" t="s">
        <v>298</v>
      </c>
      <c r="E118" s="216" t="s">
        <v>4060</v>
      </c>
      <c r="F118" s="217" t="s">
        <v>4061</v>
      </c>
      <c r="G118" s="218" t="s">
        <v>3494</v>
      </c>
      <c r="H118" s="219">
        <v>40</v>
      </c>
      <c r="I118" s="220"/>
      <c r="J118" s="221">
        <f>ROUND(I118*H118,2)</f>
        <v>0</v>
      </c>
      <c r="K118" s="217" t="s">
        <v>3954</v>
      </c>
      <c r="L118" s="46"/>
      <c r="M118" s="222" t="s">
        <v>21</v>
      </c>
      <c r="N118" s="223"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4058</v>
      </c>
      <c r="AT118" s="226" t="s">
        <v>298</v>
      </c>
      <c r="AU118" s="226" t="s">
        <v>79</v>
      </c>
      <c r="AY118" s="19" t="s">
        <v>295</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4058</v>
      </c>
      <c r="BM118" s="226" t="s">
        <v>545</v>
      </c>
    </row>
    <row r="119" s="2" customFormat="1" ht="24.15" customHeight="1">
      <c r="A119" s="40"/>
      <c r="B119" s="41"/>
      <c r="C119" s="215" t="s">
        <v>382</v>
      </c>
      <c r="D119" s="215" t="s">
        <v>298</v>
      </c>
      <c r="E119" s="216" t="s">
        <v>4373</v>
      </c>
      <c r="F119" s="217" t="s">
        <v>4374</v>
      </c>
      <c r="G119" s="218" t="s">
        <v>3494</v>
      </c>
      <c r="H119" s="219">
        <v>40</v>
      </c>
      <c r="I119" s="220"/>
      <c r="J119" s="221">
        <f>ROUND(I119*H119,2)</f>
        <v>0</v>
      </c>
      <c r="K119" s="217" t="s">
        <v>3954</v>
      </c>
      <c r="L119" s="46"/>
      <c r="M119" s="222" t="s">
        <v>21</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4058</v>
      </c>
      <c r="AT119" s="226" t="s">
        <v>298</v>
      </c>
      <c r="AU119" s="226" t="s">
        <v>79</v>
      </c>
      <c r="AY119" s="19" t="s">
        <v>295</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4058</v>
      </c>
      <c r="BM119" s="226" t="s">
        <v>743</v>
      </c>
    </row>
    <row r="120" s="2" customFormat="1" ht="16.5" customHeight="1">
      <c r="A120" s="40"/>
      <c r="B120" s="41"/>
      <c r="C120" s="215" t="s">
        <v>393</v>
      </c>
      <c r="D120" s="215" t="s">
        <v>298</v>
      </c>
      <c r="E120" s="216" t="s">
        <v>4069</v>
      </c>
      <c r="F120" s="217" t="s">
        <v>4070</v>
      </c>
      <c r="G120" s="218" t="s">
        <v>3494</v>
      </c>
      <c r="H120" s="219">
        <v>16</v>
      </c>
      <c r="I120" s="220"/>
      <c r="J120" s="221">
        <f>ROUND(I120*H120,2)</f>
        <v>0</v>
      </c>
      <c r="K120" s="217" t="s">
        <v>3954</v>
      </c>
      <c r="L120" s="46"/>
      <c r="M120" s="222" t="s">
        <v>21</v>
      </c>
      <c r="N120" s="223" t="s">
        <v>43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4058</v>
      </c>
      <c r="AT120" s="226" t="s">
        <v>298</v>
      </c>
      <c r="AU120" s="226" t="s">
        <v>79</v>
      </c>
      <c r="AY120" s="19" t="s">
        <v>295</v>
      </c>
      <c r="BE120" s="227">
        <f>IF(N120="základní",J120,0)</f>
        <v>0</v>
      </c>
      <c r="BF120" s="227">
        <f>IF(N120="snížená",J120,0)</f>
        <v>0</v>
      </c>
      <c r="BG120" s="227">
        <f>IF(N120="zákl. přenesená",J120,0)</f>
        <v>0</v>
      </c>
      <c r="BH120" s="227">
        <f>IF(N120="sníž. přenesená",J120,0)</f>
        <v>0</v>
      </c>
      <c r="BI120" s="227">
        <f>IF(N120="nulová",J120,0)</f>
        <v>0</v>
      </c>
      <c r="BJ120" s="19" t="s">
        <v>79</v>
      </c>
      <c r="BK120" s="227">
        <f>ROUND(I120*H120,2)</f>
        <v>0</v>
      </c>
      <c r="BL120" s="19" t="s">
        <v>4058</v>
      </c>
      <c r="BM120" s="226" t="s">
        <v>1032</v>
      </c>
    </row>
    <row r="121" s="2" customFormat="1" ht="21.75" customHeight="1">
      <c r="A121" s="40"/>
      <c r="B121" s="41"/>
      <c r="C121" s="215" t="s">
        <v>481</v>
      </c>
      <c r="D121" s="215" t="s">
        <v>298</v>
      </c>
      <c r="E121" s="216" t="s">
        <v>4375</v>
      </c>
      <c r="F121" s="217" t="s">
        <v>4376</v>
      </c>
      <c r="G121" s="218" t="s">
        <v>3494</v>
      </c>
      <c r="H121" s="219">
        <v>8</v>
      </c>
      <c r="I121" s="220"/>
      <c r="J121" s="221">
        <f>ROUND(I121*H121,2)</f>
        <v>0</v>
      </c>
      <c r="K121" s="217" t="s">
        <v>3954</v>
      </c>
      <c r="L121" s="46"/>
      <c r="M121" s="298" t="s">
        <v>21</v>
      </c>
      <c r="N121" s="299" t="s">
        <v>43</v>
      </c>
      <c r="O121" s="284"/>
      <c r="P121" s="300">
        <f>O121*H121</f>
        <v>0</v>
      </c>
      <c r="Q121" s="300">
        <v>0</v>
      </c>
      <c r="R121" s="300">
        <f>Q121*H121</f>
        <v>0</v>
      </c>
      <c r="S121" s="300">
        <v>0</v>
      </c>
      <c r="T121" s="301">
        <f>S121*H121</f>
        <v>0</v>
      </c>
      <c r="U121" s="40"/>
      <c r="V121" s="40"/>
      <c r="W121" s="40"/>
      <c r="X121" s="40"/>
      <c r="Y121" s="40"/>
      <c r="Z121" s="40"/>
      <c r="AA121" s="40"/>
      <c r="AB121" s="40"/>
      <c r="AC121" s="40"/>
      <c r="AD121" s="40"/>
      <c r="AE121" s="40"/>
      <c r="AR121" s="226" t="s">
        <v>4058</v>
      </c>
      <c r="AT121" s="226" t="s">
        <v>298</v>
      </c>
      <c r="AU121" s="226" t="s">
        <v>79</v>
      </c>
      <c r="AY121" s="19" t="s">
        <v>295</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4058</v>
      </c>
      <c r="BM121" s="226" t="s">
        <v>997</v>
      </c>
    </row>
    <row r="122" s="2" customFormat="1" ht="6.96" customHeight="1">
      <c r="A122" s="40"/>
      <c r="B122" s="61"/>
      <c r="C122" s="62"/>
      <c r="D122" s="62"/>
      <c r="E122" s="62"/>
      <c r="F122" s="62"/>
      <c r="G122" s="62"/>
      <c r="H122" s="62"/>
      <c r="I122" s="62"/>
      <c r="J122" s="62"/>
      <c r="K122" s="62"/>
      <c r="L122" s="46"/>
      <c r="M122" s="40"/>
      <c r="O122" s="40"/>
      <c r="P122" s="40"/>
      <c r="Q122" s="40"/>
      <c r="R122" s="40"/>
      <c r="S122" s="40"/>
      <c r="T122" s="40"/>
      <c r="U122" s="40"/>
      <c r="V122" s="40"/>
      <c r="W122" s="40"/>
      <c r="X122" s="40"/>
      <c r="Y122" s="40"/>
      <c r="Z122" s="40"/>
      <c r="AA122" s="40"/>
      <c r="AB122" s="40"/>
      <c r="AC122" s="40"/>
      <c r="AD122" s="40"/>
      <c r="AE122" s="40"/>
    </row>
  </sheetData>
  <sheetProtection sheet="1" autoFilter="0" formatColumns="0" formatRows="0" objects="1" scenarios="1" spinCount="100000" saltValue="TORELU4M3z8dQcHNsfZj6fxaaHQVSgfG7x30/AM2BdiBVPD58fGcFK5BHHEQLRpe5yBRm5g/G0qfxHO+i712gg==" hashValue="lWQneB+gXAVyZqFvq0P2Sgehuo5u6/se3dHVqpyPnjHW4It0RFyE+lienEFeOzjH1iusnNrw9HjuFNUilV8FlA==" algorithmName="SHA-512" password="CC4B"/>
  <autoFilter ref="C89:K12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257</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2" customFormat="1" ht="12" customHeight="1">
      <c r="A8" s="40"/>
      <c r="B8" s="46"/>
      <c r="C8" s="40"/>
      <c r="D8" s="145" t="s">
        <v>265</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4377</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21</v>
      </c>
      <c r="G11" s="40"/>
      <c r="H11" s="40"/>
      <c r="I11" s="145" t="s">
        <v>20</v>
      </c>
      <c r="J11" s="135" t="s">
        <v>21</v>
      </c>
      <c r="K11" s="40"/>
      <c r="L11" s="147"/>
      <c r="S11" s="40"/>
      <c r="T11" s="40"/>
      <c r="U11" s="40"/>
      <c r="V11" s="40"/>
      <c r="W11" s="40"/>
      <c r="X11" s="40"/>
      <c r="Y11" s="40"/>
      <c r="Z11" s="40"/>
      <c r="AA11" s="40"/>
      <c r="AB11" s="40"/>
      <c r="AC11" s="40"/>
      <c r="AD11" s="40"/>
      <c r="AE11" s="40"/>
    </row>
    <row r="12" s="2" customFormat="1" ht="12" customHeight="1">
      <c r="A12" s="40"/>
      <c r="B12" s="46"/>
      <c r="C12" s="40"/>
      <c r="D12" s="145" t="s">
        <v>22</v>
      </c>
      <c r="E12" s="40"/>
      <c r="F12" s="135" t="s">
        <v>23</v>
      </c>
      <c r="G12" s="40"/>
      <c r="H12" s="40"/>
      <c r="I12" s="145" t="s">
        <v>24</v>
      </c>
      <c r="J12" s="149" t="str">
        <f>'Rekapitulace stavby'!AN8</f>
        <v>20. 3. 2023</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26</v>
      </c>
      <c r="E14" s="40"/>
      <c r="F14" s="40"/>
      <c r="G14" s="40"/>
      <c r="H14" s="40"/>
      <c r="I14" s="145" t="s">
        <v>27</v>
      </c>
      <c r="J14" s="135" t="s">
        <v>21</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21</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30</v>
      </c>
      <c r="E17" s="40"/>
      <c r="F17" s="40"/>
      <c r="G17" s="40"/>
      <c r="H17" s="40"/>
      <c r="I17" s="145" t="s">
        <v>27</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32</v>
      </c>
      <c r="E20" s="40"/>
      <c r="F20" s="40"/>
      <c r="G20" s="40"/>
      <c r="H20" s="40"/>
      <c r="I20" s="145" t="s">
        <v>27</v>
      </c>
      <c r="J20" s="135" t="s">
        <v>21</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28</v>
      </c>
      <c r="F21" s="40"/>
      <c r="G21" s="40"/>
      <c r="H21" s="40"/>
      <c r="I21" s="145" t="s">
        <v>29</v>
      </c>
      <c r="J21" s="135" t="s">
        <v>21</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27</v>
      </c>
      <c r="J23" s="135" t="s">
        <v>21</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5" t="s">
        <v>29</v>
      </c>
      <c r="J24" s="135" t="s">
        <v>21</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71.25" customHeight="1">
      <c r="A27" s="150"/>
      <c r="B27" s="151"/>
      <c r="C27" s="150"/>
      <c r="D27" s="150"/>
      <c r="E27" s="152" t="s">
        <v>37</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ROUND(J96,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ROUND((SUM(BE96:BE249)),  2)</f>
        <v>0</v>
      </c>
      <c r="G33" s="40"/>
      <c r="H33" s="40"/>
      <c r="I33" s="160">
        <v>0.20999999999999999</v>
      </c>
      <c r="J33" s="159">
        <f>ROUND(((SUM(BE96:BE249))*I33),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ROUND((SUM(BF96:BF249)),  2)</f>
        <v>0</v>
      </c>
      <c r="G34" s="40"/>
      <c r="H34" s="40"/>
      <c r="I34" s="160">
        <v>0.14999999999999999</v>
      </c>
      <c r="J34" s="159">
        <f>ROUND(((SUM(BF96:BF249))*I34),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ROUND((SUM(BG96:BG249)),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ROUND((SUM(BH96:BH249)),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ROUND((SUM(BI96:BI249)),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269</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Rekonstrukce a modernizace VŠ kolejí Kounicova 50</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265</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SO-07 - VZT</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Kounicova 50, Brno</v>
      </c>
      <c r="G52" s="42"/>
      <c r="H52" s="42"/>
      <c r="I52" s="34" t="s">
        <v>24</v>
      </c>
      <c r="J52" s="74" t="str">
        <f>IF(J12="","",J12)</f>
        <v>20. 3. 2023</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Intar a.s.</v>
      </c>
      <c r="G54" s="42"/>
      <c r="H54" s="42"/>
      <c r="I54" s="34" t="s">
        <v>32</v>
      </c>
      <c r="J54" s="38" t="str">
        <f>E21</f>
        <v>Intar a.s.</v>
      </c>
      <c r="K54" s="42"/>
      <c r="L54" s="147"/>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34</v>
      </c>
      <c r="J55" s="38" t="str">
        <f>E24</f>
        <v>Toman Martin</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270</v>
      </c>
      <c r="D57" s="174"/>
      <c r="E57" s="174"/>
      <c r="F57" s="174"/>
      <c r="G57" s="174"/>
      <c r="H57" s="174"/>
      <c r="I57" s="174"/>
      <c r="J57" s="175" t="s">
        <v>271</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J96</f>
        <v>0</v>
      </c>
      <c r="K59" s="42"/>
      <c r="L59" s="147"/>
      <c r="S59" s="40"/>
      <c r="T59" s="40"/>
      <c r="U59" s="40"/>
      <c r="V59" s="40"/>
      <c r="W59" s="40"/>
      <c r="X59" s="40"/>
      <c r="Y59" s="40"/>
      <c r="Z59" s="40"/>
      <c r="AA59" s="40"/>
      <c r="AB59" s="40"/>
      <c r="AC59" s="40"/>
      <c r="AD59" s="40"/>
      <c r="AE59" s="40"/>
      <c r="AU59" s="19" t="s">
        <v>272</v>
      </c>
    </row>
    <row r="60" s="9" customFormat="1" ht="24.96" customHeight="1">
      <c r="A60" s="9"/>
      <c r="B60" s="177"/>
      <c r="C60" s="178"/>
      <c r="D60" s="179" t="s">
        <v>4378</v>
      </c>
      <c r="E60" s="180"/>
      <c r="F60" s="180"/>
      <c r="G60" s="180"/>
      <c r="H60" s="180"/>
      <c r="I60" s="180"/>
      <c r="J60" s="181">
        <f>J97</f>
        <v>0</v>
      </c>
      <c r="K60" s="178"/>
      <c r="L60" s="182"/>
      <c r="S60" s="9"/>
      <c r="T60" s="9"/>
      <c r="U60" s="9"/>
      <c r="V60" s="9"/>
      <c r="W60" s="9"/>
      <c r="X60" s="9"/>
      <c r="Y60" s="9"/>
      <c r="Z60" s="9"/>
      <c r="AA60" s="9"/>
      <c r="AB60" s="9"/>
      <c r="AC60" s="9"/>
      <c r="AD60" s="9"/>
      <c r="AE60" s="9"/>
    </row>
    <row r="61" s="9" customFormat="1" ht="24.96" customHeight="1">
      <c r="A61" s="9"/>
      <c r="B61" s="177"/>
      <c r="C61" s="178"/>
      <c r="D61" s="179" t="s">
        <v>4379</v>
      </c>
      <c r="E61" s="180"/>
      <c r="F61" s="180"/>
      <c r="G61" s="180"/>
      <c r="H61" s="180"/>
      <c r="I61" s="180"/>
      <c r="J61" s="181">
        <f>J98</f>
        <v>0</v>
      </c>
      <c r="K61" s="178"/>
      <c r="L61" s="182"/>
      <c r="S61" s="9"/>
      <c r="T61" s="9"/>
      <c r="U61" s="9"/>
      <c r="V61" s="9"/>
      <c r="W61" s="9"/>
      <c r="X61" s="9"/>
      <c r="Y61" s="9"/>
      <c r="Z61" s="9"/>
      <c r="AA61" s="9"/>
      <c r="AB61" s="9"/>
      <c r="AC61" s="9"/>
      <c r="AD61" s="9"/>
      <c r="AE61" s="9"/>
    </row>
    <row r="62" s="9" customFormat="1" ht="24.96" customHeight="1">
      <c r="A62" s="9"/>
      <c r="B62" s="177"/>
      <c r="C62" s="178"/>
      <c r="D62" s="179" t="s">
        <v>4380</v>
      </c>
      <c r="E62" s="180"/>
      <c r="F62" s="180"/>
      <c r="G62" s="180"/>
      <c r="H62" s="180"/>
      <c r="I62" s="180"/>
      <c r="J62" s="181">
        <f>J139</f>
        <v>0</v>
      </c>
      <c r="K62" s="178"/>
      <c r="L62" s="182"/>
      <c r="S62" s="9"/>
      <c r="T62" s="9"/>
      <c r="U62" s="9"/>
      <c r="V62" s="9"/>
      <c r="W62" s="9"/>
      <c r="X62" s="9"/>
      <c r="Y62" s="9"/>
      <c r="Z62" s="9"/>
      <c r="AA62" s="9"/>
      <c r="AB62" s="9"/>
      <c r="AC62" s="9"/>
      <c r="AD62" s="9"/>
      <c r="AE62" s="9"/>
    </row>
    <row r="63" s="9" customFormat="1" ht="24.96" customHeight="1">
      <c r="A63" s="9"/>
      <c r="B63" s="177"/>
      <c r="C63" s="178"/>
      <c r="D63" s="179" t="s">
        <v>4381</v>
      </c>
      <c r="E63" s="180"/>
      <c r="F63" s="180"/>
      <c r="G63" s="180"/>
      <c r="H63" s="180"/>
      <c r="I63" s="180"/>
      <c r="J63" s="181">
        <f>J181</f>
        <v>0</v>
      </c>
      <c r="K63" s="178"/>
      <c r="L63" s="182"/>
      <c r="S63" s="9"/>
      <c r="T63" s="9"/>
      <c r="U63" s="9"/>
      <c r="V63" s="9"/>
      <c r="W63" s="9"/>
      <c r="X63" s="9"/>
      <c r="Y63" s="9"/>
      <c r="Z63" s="9"/>
      <c r="AA63" s="9"/>
      <c r="AB63" s="9"/>
      <c r="AC63" s="9"/>
      <c r="AD63" s="9"/>
      <c r="AE63" s="9"/>
    </row>
    <row r="64" s="9" customFormat="1" ht="24.96" customHeight="1">
      <c r="A64" s="9"/>
      <c r="B64" s="177"/>
      <c r="C64" s="178"/>
      <c r="D64" s="179" t="s">
        <v>4382</v>
      </c>
      <c r="E64" s="180"/>
      <c r="F64" s="180"/>
      <c r="G64" s="180"/>
      <c r="H64" s="180"/>
      <c r="I64" s="180"/>
      <c r="J64" s="181">
        <f>J194</f>
        <v>0</v>
      </c>
      <c r="K64" s="178"/>
      <c r="L64" s="182"/>
      <c r="S64" s="9"/>
      <c r="T64" s="9"/>
      <c r="U64" s="9"/>
      <c r="V64" s="9"/>
      <c r="W64" s="9"/>
      <c r="X64" s="9"/>
      <c r="Y64" s="9"/>
      <c r="Z64" s="9"/>
      <c r="AA64" s="9"/>
      <c r="AB64" s="9"/>
      <c r="AC64" s="9"/>
      <c r="AD64" s="9"/>
      <c r="AE64" s="9"/>
    </row>
    <row r="65" s="9" customFormat="1" ht="24.96" customHeight="1">
      <c r="A65" s="9"/>
      <c r="B65" s="177"/>
      <c r="C65" s="178"/>
      <c r="D65" s="179" t="s">
        <v>4383</v>
      </c>
      <c r="E65" s="180"/>
      <c r="F65" s="180"/>
      <c r="G65" s="180"/>
      <c r="H65" s="180"/>
      <c r="I65" s="180"/>
      <c r="J65" s="181">
        <f>J203</f>
        <v>0</v>
      </c>
      <c r="K65" s="178"/>
      <c r="L65" s="182"/>
      <c r="S65" s="9"/>
      <c r="T65" s="9"/>
      <c r="U65" s="9"/>
      <c r="V65" s="9"/>
      <c r="W65" s="9"/>
      <c r="X65" s="9"/>
      <c r="Y65" s="9"/>
      <c r="Z65" s="9"/>
      <c r="AA65" s="9"/>
      <c r="AB65" s="9"/>
      <c r="AC65" s="9"/>
      <c r="AD65" s="9"/>
      <c r="AE65" s="9"/>
    </row>
    <row r="66" s="9" customFormat="1" ht="24.96" customHeight="1">
      <c r="A66" s="9"/>
      <c r="B66" s="177"/>
      <c r="C66" s="178"/>
      <c r="D66" s="179" t="s">
        <v>4384</v>
      </c>
      <c r="E66" s="180"/>
      <c r="F66" s="180"/>
      <c r="G66" s="180"/>
      <c r="H66" s="180"/>
      <c r="I66" s="180"/>
      <c r="J66" s="181">
        <f>J209</f>
        <v>0</v>
      </c>
      <c r="K66" s="178"/>
      <c r="L66" s="182"/>
      <c r="S66" s="9"/>
      <c r="T66" s="9"/>
      <c r="U66" s="9"/>
      <c r="V66" s="9"/>
      <c r="W66" s="9"/>
      <c r="X66" s="9"/>
      <c r="Y66" s="9"/>
      <c r="Z66" s="9"/>
      <c r="AA66" s="9"/>
      <c r="AB66" s="9"/>
      <c r="AC66" s="9"/>
      <c r="AD66" s="9"/>
      <c r="AE66" s="9"/>
    </row>
    <row r="67" s="9" customFormat="1" ht="24.96" customHeight="1">
      <c r="A67" s="9"/>
      <c r="B67" s="177"/>
      <c r="C67" s="178"/>
      <c r="D67" s="179" t="s">
        <v>4385</v>
      </c>
      <c r="E67" s="180"/>
      <c r="F67" s="180"/>
      <c r="G67" s="180"/>
      <c r="H67" s="180"/>
      <c r="I67" s="180"/>
      <c r="J67" s="181">
        <f>J211</f>
        <v>0</v>
      </c>
      <c r="K67" s="178"/>
      <c r="L67" s="182"/>
      <c r="S67" s="9"/>
      <c r="T67" s="9"/>
      <c r="U67" s="9"/>
      <c r="V67" s="9"/>
      <c r="W67" s="9"/>
      <c r="X67" s="9"/>
      <c r="Y67" s="9"/>
      <c r="Z67" s="9"/>
      <c r="AA67" s="9"/>
      <c r="AB67" s="9"/>
      <c r="AC67" s="9"/>
      <c r="AD67" s="9"/>
      <c r="AE67" s="9"/>
    </row>
    <row r="68" s="9" customFormat="1" ht="24.96" customHeight="1">
      <c r="A68" s="9"/>
      <c r="B68" s="177"/>
      <c r="C68" s="178"/>
      <c r="D68" s="179" t="s">
        <v>4386</v>
      </c>
      <c r="E68" s="180"/>
      <c r="F68" s="180"/>
      <c r="G68" s="180"/>
      <c r="H68" s="180"/>
      <c r="I68" s="180"/>
      <c r="J68" s="181">
        <f>J213</f>
        <v>0</v>
      </c>
      <c r="K68" s="178"/>
      <c r="L68" s="182"/>
      <c r="S68" s="9"/>
      <c r="T68" s="9"/>
      <c r="U68" s="9"/>
      <c r="V68" s="9"/>
      <c r="W68" s="9"/>
      <c r="X68" s="9"/>
      <c r="Y68" s="9"/>
      <c r="Z68" s="9"/>
      <c r="AA68" s="9"/>
      <c r="AB68" s="9"/>
      <c r="AC68" s="9"/>
      <c r="AD68" s="9"/>
      <c r="AE68" s="9"/>
    </row>
    <row r="69" s="9" customFormat="1" ht="24.96" customHeight="1">
      <c r="A69" s="9"/>
      <c r="B69" s="177"/>
      <c r="C69" s="178"/>
      <c r="D69" s="179" t="s">
        <v>4387</v>
      </c>
      <c r="E69" s="180"/>
      <c r="F69" s="180"/>
      <c r="G69" s="180"/>
      <c r="H69" s="180"/>
      <c r="I69" s="180"/>
      <c r="J69" s="181">
        <f>J218</f>
        <v>0</v>
      </c>
      <c r="K69" s="178"/>
      <c r="L69" s="182"/>
      <c r="S69" s="9"/>
      <c r="T69" s="9"/>
      <c r="U69" s="9"/>
      <c r="V69" s="9"/>
      <c r="W69" s="9"/>
      <c r="X69" s="9"/>
      <c r="Y69" s="9"/>
      <c r="Z69" s="9"/>
      <c r="AA69" s="9"/>
      <c r="AB69" s="9"/>
      <c r="AC69" s="9"/>
      <c r="AD69" s="9"/>
      <c r="AE69" s="9"/>
    </row>
    <row r="70" s="9" customFormat="1" ht="24.96" customHeight="1">
      <c r="A70" s="9"/>
      <c r="B70" s="177"/>
      <c r="C70" s="178"/>
      <c r="D70" s="179" t="s">
        <v>4388</v>
      </c>
      <c r="E70" s="180"/>
      <c r="F70" s="180"/>
      <c r="G70" s="180"/>
      <c r="H70" s="180"/>
      <c r="I70" s="180"/>
      <c r="J70" s="181">
        <f>J226</f>
        <v>0</v>
      </c>
      <c r="K70" s="178"/>
      <c r="L70" s="182"/>
      <c r="S70" s="9"/>
      <c r="T70" s="9"/>
      <c r="U70" s="9"/>
      <c r="V70" s="9"/>
      <c r="W70" s="9"/>
      <c r="X70" s="9"/>
      <c r="Y70" s="9"/>
      <c r="Z70" s="9"/>
      <c r="AA70" s="9"/>
      <c r="AB70" s="9"/>
      <c r="AC70" s="9"/>
      <c r="AD70" s="9"/>
      <c r="AE70" s="9"/>
    </row>
    <row r="71" s="9" customFormat="1" ht="24.96" customHeight="1">
      <c r="A71" s="9"/>
      <c r="B71" s="177"/>
      <c r="C71" s="178"/>
      <c r="D71" s="179" t="s">
        <v>4389</v>
      </c>
      <c r="E71" s="180"/>
      <c r="F71" s="180"/>
      <c r="G71" s="180"/>
      <c r="H71" s="180"/>
      <c r="I71" s="180"/>
      <c r="J71" s="181">
        <f>J228</f>
        <v>0</v>
      </c>
      <c r="K71" s="178"/>
      <c r="L71" s="182"/>
      <c r="S71" s="9"/>
      <c r="T71" s="9"/>
      <c r="U71" s="9"/>
      <c r="V71" s="9"/>
      <c r="W71" s="9"/>
      <c r="X71" s="9"/>
      <c r="Y71" s="9"/>
      <c r="Z71" s="9"/>
      <c r="AA71" s="9"/>
      <c r="AB71" s="9"/>
      <c r="AC71" s="9"/>
      <c r="AD71" s="9"/>
      <c r="AE71" s="9"/>
    </row>
    <row r="72" s="9" customFormat="1" ht="24.96" customHeight="1">
      <c r="A72" s="9"/>
      <c r="B72" s="177"/>
      <c r="C72" s="178"/>
      <c r="D72" s="179" t="s">
        <v>4390</v>
      </c>
      <c r="E72" s="180"/>
      <c r="F72" s="180"/>
      <c r="G72" s="180"/>
      <c r="H72" s="180"/>
      <c r="I72" s="180"/>
      <c r="J72" s="181">
        <f>J234</f>
        <v>0</v>
      </c>
      <c r="K72" s="178"/>
      <c r="L72" s="182"/>
      <c r="S72" s="9"/>
      <c r="T72" s="9"/>
      <c r="U72" s="9"/>
      <c r="V72" s="9"/>
      <c r="W72" s="9"/>
      <c r="X72" s="9"/>
      <c r="Y72" s="9"/>
      <c r="Z72" s="9"/>
      <c r="AA72" s="9"/>
      <c r="AB72" s="9"/>
      <c r="AC72" s="9"/>
      <c r="AD72" s="9"/>
      <c r="AE72" s="9"/>
    </row>
    <row r="73" s="9" customFormat="1" ht="24.96" customHeight="1">
      <c r="A73" s="9"/>
      <c r="B73" s="177"/>
      <c r="C73" s="178"/>
      <c r="D73" s="179" t="s">
        <v>4391</v>
      </c>
      <c r="E73" s="180"/>
      <c r="F73" s="180"/>
      <c r="G73" s="180"/>
      <c r="H73" s="180"/>
      <c r="I73" s="180"/>
      <c r="J73" s="181">
        <f>J237</f>
        <v>0</v>
      </c>
      <c r="K73" s="178"/>
      <c r="L73" s="182"/>
      <c r="S73" s="9"/>
      <c r="T73" s="9"/>
      <c r="U73" s="9"/>
      <c r="V73" s="9"/>
      <c r="W73" s="9"/>
      <c r="X73" s="9"/>
      <c r="Y73" s="9"/>
      <c r="Z73" s="9"/>
      <c r="AA73" s="9"/>
      <c r="AB73" s="9"/>
      <c r="AC73" s="9"/>
      <c r="AD73" s="9"/>
      <c r="AE73" s="9"/>
    </row>
    <row r="74" s="9" customFormat="1" ht="24.96" customHeight="1">
      <c r="A74" s="9"/>
      <c r="B74" s="177"/>
      <c r="C74" s="178"/>
      <c r="D74" s="179" t="s">
        <v>4392</v>
      </c>
      <c r="E74" s="180"/>
      <c r="F74" s="180"/>
      <c r="G74" s="180"/>
      <c r="H74" s="180"/>
      <c r="I74" s="180"/>
      <c r="J74" s="181">
        <f>J241</f>
        <v>0</v>
      </c>
      <c r="K74" s="178"/>
      <c r="L74" s="182"/>
      <c r="S74" s="9"/>
      <c r="T74" s="9"/>
      <c r="U74" s="9"/>
      <c r="V74" s="9"/>
      <c r="W74" s="9"/>
      <c r="X74" s="9"/>
      <c r="Y74" s="9"/>
      <c r="Z74" s="9"/>
      <c r="AA74" s="9"/>
      <c r="AB74" s="9"/>
      <c r="AC74" s="9"/>
      <c r="AD74" s="9"/>
      <c r="AE74" s="9"/>
    </row>
    <row r="75" s="9" customFormat="1" ht="24.96" customHeight="1">
      <c r="A75" s="9"/>
      <c r="B75" s="177"/>
      <c r="C75" s="178"/>
      <c r="D75" s="179" t="s">
        <v>4393</v>
      </c>
      <c r="E75" s="180"/>
      <c r="F75" s="180"/>
      <c r="G75" s="180"/>
      <c r="H75" s="180"/>
      <c r="I75" s="180"/>
      <c r="J75" s="181">
        <f>J245</f>
        <v>0</v>
      </c>
      <c r="K75" s="178"/>
      <c r="L75" s="182"/>
      <c r="S75" s="9"/>
      <c r="T75" s="9"/>
      <c r="U75" s="9"/>
      <c r="V75" s="9"/>
      <c r="W75" s="9"/>
      <c r="X75" s="9"/>
      <c r="Y75" s="9"/>
      <c r="Z75" s="9"/>
      <c r="AA75" s="9"/>
      <c r="AB75" s="9"/>
      <c r="AC75" s="9"/>
      <c r="AD75" s="9"/>
      <c r="AE75" s="9"/>
    </row>
    <row r="76" s="9" customFormat="1" ht="24.96" customHeight="1">
      <c r="A76" s="9"/>
      <c r="B76" s="177"/>
      <c r="C76" s="178"/>
      <c r="D76" s="179" t="s">
        <v>4394</v>
      </c>
      <c r="E76" s="180"/>
      <c r="F76" s="180"/>
      <c r="G76" s="180"/>
      <c r="H76" s="180"/>
      <c r="I76" s="180"/>
      <c r="J76" s="181">
        <f>J247</f>
        <v>0</v>
      </c>
      <c r="K76" s="178"/>
      <c r="L76" s="182"/>
      <c r="S76" s="9"/>
      <c r="T76" s="9"/>
      <c r="U76" s="9"/>
      <c r="V76" s="9"/>
      <c r="W76" s="9"/>
      <c r="X76" s="9"/>
      <c r="Y76" s="9"/>
      <c r="Z76" s="9"/>
      <c r="AA76" s="9"/>
      <c r="AB76" s="9"/>
      <c r="AC76" s="9"/>
      <c r="AD76" s="9"/>
      <c r="AE76" s="9"/>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280</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172" t="str">
        <f>E7</f>
        <v>Rekonstrukce a modernizace VŠ kolejí Kounicova 50</v>
      </c>
      <c r="F86" s="34"/>
      <c r="G86" s="34"/>
      <c r="H86" s="34"/>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265</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E9</f>
        <v>SO-07 - VZT</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22</v>
      </c>
      <c r="D90" s="42"/>
      <c r="E90" s="42"/>
      <c r="F90" s="29" t="str">
        <f>F12</f>
        <v>Kounicova 50, Brno</v>
      </c>
      <c r="G90" s="42"/>
      <c r="H90" s="42"/>
      <c r="I90" s="34" t="s">
        <v>24</v>
      </c>
      <c r="J90" s="74" t="str">
        <f>IF(J12="","",J12)</f>
        <v>20. 3. 2023</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26</v>
      </c>
      <c r="D92" s="42"/>
      <c r="E92" s="42"/>
      <c r="F92" s="29" t="str">
        <f>E15</f>
        <v>Intar a.s.</v>
      </c>
      <c r="G92" s="42"/>
      <c r="H92" s="42"/>
      <c r="I92" s="34" t="s">
        <v>32</v>
      </c>
      <c r="J92" s="38" t="str">
        <f>E21</f>
        <v>Intar a.s.</v>
      </c>
      <c r="K92" s="42"/>
      <c r="L92" s="147"/>
      <c r="S92" s="40"/>
      <c r="T92" s="40"/>
      <c r="U92" s="40"/>
      <c r="V92" s="40"/>
      <c r="W92" s="40"/>
      <c r="X92" s="40"/>
      <c r="Y92" s="40"/>
      <c r="Z92" s="40"/>
      <c r="AA92" s="40"/>
      <c r="AB92" s="40"/>
      <c r="AC92" s="40"/>
      <c r="AD92" s="40"/>
      <c r="AE92" s="40"/>
    </row>
    <row r="93" s="2" customFormat="1" ht="15.15" customHeight="1">
      <c r="A93" s="40"/>
      <c r="B93" s="41"/>
      <c r="C93" s="34" t="s">
        <v>30</v>
      </c>
      <c r="D93" s="42"/>
      <c r="E93" s="42"/>
      <c r="F93" s="29" t="str">
        <f>IF(E18="","",E18)</f>
        <v>Vyplň údaj</v>
      </c>
      <c r="G93" s="42"/>
      <c r="H93" s="42"/>
      <c r="I93" s="34" t="s">
        <v>34</v>
      </c>
      <c r="J93" s="38" t="str">
        <f>E24</f>
        <v>Toman Martin</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281</v>
      </c>
      <c r="D95" s="191" t="s">
        <v>57</v>
      </c>
      <c r="E95" s="191" t="s">
        <v>53</v>
      </c>
      <c r="F95" s="191" t="s">
        <v>54</v>
      </c>
      <c r="G95" s="191" t="s">
        <v>282</v>
      </c>
      <c r="H95" s="191" t="s">
        <v>283</v>
      </c>
      <c r="I95" s="191" t="s">
        <v>284</v>
      </c>
      <c r="J95" s="191" t="s">
        <v>271</v>
      </c>
      <c r="K95" s="192" t="s">
        <v>285</v>
      </c>
      <c r="L95" s="193"/>
      <c r="M95" s="94" t="s">
        <v>21</v>
      </c>
      <c r="N95" s="95" t="s">
        <v>42</v>
      </c>
      <c r="O95" s="95" t="s">
        <v>286</v>
      </c>
      <c r="P95" s="95" t="s">
        <v>287</v>
      </c>
      <c r="Q95" s="95" t="s">
        <v>288</v>
      </c>
      <c r="R95" s="95" t="s">
        <v>289</v>
      </c>
      <c r="S95" s="95" t="s">
        <v>290</v>
      </c>
      <c r="T95" s="96" t="s">
        <v>291</v>
      </c>
      <c r="U95" s="188"/>
      <c r="V95" s="188"/>
      <c r="W95" s="188"/>
      <c r="X95" s="188"/>
      <c r="Y95" s="188"/>
      <c r="Z95" s="188"/>
      <c r="AA95" s="188"/>
      <c r="AB95" s="188"/>
      <c r="AC95" s="188"/>
      <c r="AD95" s="188"/>
      <c r="AE95" s="188"/>
    </row>
    <row r="96" s="2" customFormat="1" ht="22.8" customHeight="1">
      <c r="A96" s="40"/>
      <c r="B96" s="41"/>
      <c r="C96" s="101" t="s">
        <v>292</v>
      </c>
      <c r="D96" s="42"/>
      <c r="E96" s="42"/>
      <c r="F96" s="42"/>
      <c r="G96" s="42"/>
      <c r="H96" s="42"/>
      <c r="I96" s="42"/>
      <c r="J96" s="194">
        <f>BK96</f>
        <v>0</v>
      </c>
      <c r="K96" s="42"/>
      <c r="L96" s="46"/>
      <c r="M96" s="97"/>
      <c r="N96" s="195"/>
      <c r="O96" s="98"/>
      <c r="P96" s="196">
        <f>P97+P98+P139+P181+P194+P203+P209+P211+P213+P218+P226+P228+P234+P237+P241+P245+P247</f>
        <v>0</v>
      </c>
      <c r="Q96" s="98"/>
      <c r="R96" s="196">
        <f>R97+R98+R139+R181+R194+R203+R209+R211+R213+R218+R226+R228+R234+R237+R241+R245+R247</f>
        <v>0</v>
      </c>
      <c r="S96" s="98"/>
      <c r="T96" s="197">
        <f>T97+T98+T139+T181+T194+T203+T209+T211+T213+T218+T226+T228+T234+T237+T241+T245+T247</f>
        <v>0</v>
      </c>
      <c r="U96" s="40"/>
      <c r="V96" s="40"/>
      <c r="W96" s="40"/>
      <c r="X96" s="40"/>
      <c r="Y96" s="40"/>
      <c r="Z96" s="40"/>
      <c r="AA96" s="40"/>
      <c r="AB96" s="40"/>
      <c r="AC96" s="40"/>
      <c r="AD96" s="40"/>
      <c r="AE96" s="40"/>
      <c r="AT96" s="19" t="s">
        <v>71</v>
      </c>
      <c r="AU96" s="19" t="s">
        <v>272</v>
      </c>
      <c r="BK96" s="198">
        <f>BK97+BK98+BK139+BK181+BK194+BK203+BK209+BK211+BK213+BK218+BK226+BK228+BK234+BK237+BK241+BK245+BK247</f>
        <v>0</v>
      </c>
    </row>
    <row r="97" s="12" customFormat="1" ht="25.92" customHeight="1">
      <c r="A97" s="12"/>
      <c r="B97" s="199"/>
      <c r="C97" s="200"/>
      <c r="D97" s="201" t="s">
        <v>71</v>
      </c>
      <c r="E97" s="202" t="s">
        <v>4395</v>
      </c>
      <c r="F97" s="202" t="s">
        <v>4396</v>
      </c>
      <c r="G97" s="200"/>
      <c r="H97" s="200"/>
      <c r="I97" s="203"/>
      <c r="J97" s="204">
        <f>BK97</f>
        <v>0</v>
      </c>
      <c r="K97" s="200"/>
      <c r="L97" s="205"/>
      <c r="M97" s="206"/>
      <c r="N97" s="207"/>
      <c r="O97" s="207"/>
      <c r="P97" s="208">
        <v>0</v>
      </c>
      <c r="Q97" s="207"/>
      <c r="R97" s="208">
        <v>0</v>
      </c>
      <c r="S97" s="207"/>
      <c r="T97" s="209">
        <v>0</v>
      </c>
      <c r="U97" s="12"/>
      <c r="V97" s="12"/>
      <c r="W97" s="12"/>
      <c r="X97" s="12"/>
      <c r="Y97" s="12"/>
      <c r="Z97" s="12"/>
      <c r="AA97" s="12"/>
      <c r="AB97" s="12"/>
      <c r="AC97" s="12"/>
      <c r="AD97" s="12"/>
      <c r="AE97" s="12"/>
      <c r="AR97" s="210" t="s">
        <v>79</v>
      </c>
      <c r="AT97" s="211" t="s">
        <v>71</v>
      </c>
      <c r="AU97" s="211" t="s">
        <v>72</v>
      </c>
      <c r="AY97" s="210" t="s">
        <v>295</v>
      </c>
      <c r="BK97" s="212">
        <v>0</v>
      </c>
    </row>
    <row r="98" s="12" customFormat="1" ht="25.92" customHeight="1">
      <c r="A98" s="12"/>
      <c r="B98" s="199"/>
      <c r="C98" s="200"/>
      <c r="D98" s="201" t="s">
        <v>71</v>
      </c>
      <c r="E98" s="202" t="s">
        <v>79</v>
      </c>
      <c r="F98" s="202" t="s">
        <v>4397</v>
      </c>
      <c r="G98" s="200"/>
      <c r="H98" s="200"/>
      <c r="I98" s="203"/>
      <c r="J98" s="204">
        <f>BK98</f>
        <v>0</v>
      </c>
      <c r="K98" s="200"/>
      <c r="L98" s="205"/>
      <c r="M98" s="206"/>
      <c r="N98" s="207"/>
      <c r="O98" s="207"/>
      <c r="P98" s="208">
        <f>SUM(P99:P138)</f>
        <v>0</v>
      </c>
      <c r="Q98" s="207"/>
      <c r="R98" s="208">
        <f>SUM(R99:R138)</f>
        <v>0</v>
      </c>
      <c r="S98" s="207"/>
      <c r="T98" s="209">
        <f>SUM(T99:T138)</f>
        <v>0</v>
      </c>
      <c r="U98" s="12"/>
      <c r="V98" s="12"/>
      <c r="W98" s="12"/>
      <c r="X98" s="12"/>
      <c r="Y98" s="12"/>
      <c r="Z98" s="12"/>
      <c r="AA98" s="12"/>
      <c r="AB98" s="12"/>
      <c r="AC98" s="12"/>
      <c r="AD98" s="12"/>
      <c r="AE98" s="12"/>
      <c r="AR98" s="210" t="s">
        <v>79</v>
      </c>
      <c r="AT98" s="211" t="s">
        <v>71</v>
      </c>
      <c r="AU98" s="211" t="s">
        <v>72</v>
      </c>
      <c r="AY98" s="210" t="s">
        <v>295</v>
      </c>
      <c r="BK98" s="212">
        <f>SUM(BK99:BK138)</f>
        <v>0</v>
      </c>
    </row>
    <row r="99" s="2" customFormat="1" ht="134.25" customHeight="1">
      <c r="A99" s="40"/>
      <c r="B99" s="41"/>
      <c r="C99" s="215" t="s">
        <v>79</v>
      </c>
      <c r="D99" s="215" t="s">
        <v>298</v>
      </c>
      <c r="E99" s="216" t="s">
        <v>3492</v>
      </c>
      <c r="F99" s="217" t="s">
        <v>4398</v>
      </c>
      <c r="G99" s="218" t="s">
        <v>3526</v>
      </c>
      <c r="H99" s="219">
        <v>1</v>
      </c>
      <c r="I99" s="220"/>
      <c r="J99" s="221">
        <f>ROUND(I99*H99,2)</f>
        <v>0</v>
      </c>
      <c r="K99" s="217" t="s">
        <v>523</v>
      </c>
      <c r="L99" s="46"/>
      <c r="M99" s="222" t="s">
        <v>21</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303</v>
      </c>
      <c r="AT99" s="226" t="s">
        <v>298</v>
      </c>
      <c r="AU99" s="226" t="s">
        <v>79</v>
      </c>
      <c r="AY99" s="19" t="s">
        <v>295</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303</v>
      </c>
      <c r="BM99" s="226" t="s">
        <v>81</v>
      </c>
    </row>
    <row r="100" s="2" customFormat="1" ht="114.9" customHeight="1">
      <c r="A100" s="40"/>
      <c r="B100" s="41"/>
      <c r="C100" s="215" t="s">
        <v>81</v>
      </c>
      <c r="D100" s="215" t="s">
        <v>298</v>
      </c>
      <c r="E100" s="216" t="s">
        <v>4399</v>
      </c>
      <c r="F100" s="217" t="s">
        <v>4400</v>
      </c>
      <c r="G100" s="218" t="s">
        <v>3526</v>
      </c>
      <c r="H100" s="219">
        <v>1</v>
      </c>
      <c r="I100" s="220"/>
      <c r="J100" s="221">
        <f>ROUND(I100*H100,2)</f>
        <v>0</v>
      </c>
      <c r="K100" s="217" t="s">
        <v>523</v>
      </c>
      <c r="L100" s="46"/>
      <c r="M100" s="222" t="s">
        <v>21</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303</v>
      </c>
      <c r="AT100" s="226" t="s">
        <v>298</v>
      </c>
      <c r="AU100" s="226" t="s">
        <v>79</v>
      </c>
      <c r="AY100" s="19" t="s">
        <v>295</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303</v>
      </c>
      <c r="BM100" s="226" t="s">
        <v>303</v>
      </c>
    </row>
    <row r="101" s="2" customFormat="1" ht="16.5" customHeight="1">
      <c r="A101" s="40"/>
      <c r="B101" s="41"/>
      <c r="C101" s="215" t="s">
        <v>92</v>
      </c>
      <c r="D101" s="215" t="s">
        <v>298</v>
      </c>
      <c r="E101" s="216" t="s">
        <v>4401</v>
      </c>
      <c r="F101" s="217" t="s">
        <v>4402</v>
      </c>
      <c r="G101" s="218" t="s">
        <v>3526</v>
      </c>
      <c r="H101" s="219">
        <v>1</v>
      </c>
      <c r="I101" s="220"/>
      <c r="J101" s="221">
        <f>ROUND(I101*H101,2)</f>
        <v>0</v>
      </c>
      <c r="K101" s="217" t="s">
        <v>523</v>
      </c>
      <c r="L101" s="46"/>
      <c r="M101" s="222" t="s">
        <v>21</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303</v>
      </c>
      <c r="AT101" s="226" t="s">
        <v>298</v>
      </c>
      <c r="AU101" s="226" t="s">
        <v>79</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303</v>
      </c>
      <c r="BM101" s="226" t="s">
        <v>338</v>
      </c>
    </row>
    <row r="102" s="2" customFormat="1" ht="16.5" customHeight="1">
      <c r="A102" s="40"/>
      <c r="B102" s="41"/>
      <c r="C102" s="215" t="s">
        <v>303</v>
      </c>
      <c r="D102" s="215" t="s">
        <v>298</v>
      </c>
      <c r="E102" s="216" t="s">
        <v>4403</v>
      </c>
      <c r="F102" s="217" t="s">
        <v>4404</v>
      </c>
      <c r="G102" s="218" t="s">
        <v>3526</v>
      </c>
      <c r="H102" s="219">
        <v>1</v>
      </c>
      <c r="I102" s="220"/>
      <c r="J102" s="221">
        <f>ROUND(I102*H102,2)</f>
        <v>0</v>
      </c>
      <c r="K102" s="217" t="s">
        <v>523</v>
      </c>
      <c r="L102" s="46"/>
      <c r="M102" s="222" t="s">
        <v>21</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303</v>
      </c>
      <c r="AT102" s="226" t="s">
        <v>298</v>
      </c>
      <c r="AU102" s="226" t="s">
        <v>79</v>
      </c>
      <c r="AY102" s="19" t="s">
        <v>295</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303</v>
      </c>
      <c r="BM102" s="226" t="s">
        <v>351</v>
      </c>
    </row>
    <row r="103" s="2" customFormat="1" ht="16.5" customHeight="1">
      <c r="A103" s="40"/>
      <c r="B103" s="41"/>
      <c r="C103" s="215" t="s">
        <v>332</v>
      </c>
      <c r="D103" s="215" t="s">
        <v>298</v>
      </c>
      <c r="E103" s="216" t="s">
        <v>4405</v>
      </c>
      <c r="F103" s="217" t="s">
        <v>4406</v>
      </c>
      <c r="G103" s="218" t="s">
        <v>3526</v>
      </c>
      <c r="H103" s="219">
        <v>12</v>
      </c>
      <c r="I103" s="220"/>
      <c r="J103" s="221">
        <f>ROUND(I103*H103,2)</f>
        <v>0</v>
      </c>
      <c r="K103" s="217" t="s">
        <v>523</v>
      </c>
      <c r="L103" s="46"/>
      <c r="M103" s="222" t="s">
        <v>21</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303</v>
      </c>
      <c r="AT103" s="226" t="s">
        <v>298</v>
      </c>
      <c r="AU103" s="226" t="s">
        <v>79</v>
      </c>
      <c r="AY103" s="19" t="s">
        <v>295</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303</v>
      </c>
      <c r="BM103" s="226" t="s">
        <v>361</v>
      </c>
    </row>
    <row r="104" s="2" customFormat="1" ht="16.5" customHeight="1">
      <c r="A104" s="40"/>
      <c r="B104" s="41"/>
      <c r="C104" s="215" t="s">
        <v>338</v>
      </c>
      <c r="D104" s="215" t="s">
        <v>298</v>
      </c>
      <c r="E104" s="216" t="s">
        <v>4407</v>
      </c>
      <c r="F104" s="217" t="s">
        <v>4408</v>
      </c>
      <c r="G104" s="218" t="s">
        <v>3526</v>
      </c>
      <c r="H104" s="219">
        <v>12</v>
      </c>
      <c r="I104" s="220"/>
      <c r="J104" s="221">
        <f>ROUND(I104*H104,2)</f>
        <v>0</v>
      </c>
      <c r="K104" s="217" t="s">
        <v>523</v>
      </c>
      <c r="L104" s="46"/>
      <c r="M104" s="222" t="s">
        <v>21</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303</v>
      </c>
      <c r="AT104" s="226" t="s">
        <v>298</v>
      </c>
      <c r="AU104" s="226" t="s">
        <v>79</v>
      </c>
      <c r="AY104" s="19" t="s">
        <v>295</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303</v>
      </c>
      <c r="BM104" s="226" t="s">
        <v>382</v>
      </c>
    </row>
    <row r="105" s="2" customFormat="1" ht="16.5" customHeight="1">
      <c r="A105" s="40"/>
      <c r="B105" s="41"/>
      <c r="C105" s="215" t="s">
        <v>345</v>
      </c>
      <c r="D105" s="215" t="s">
        <v>298</v>
      </c>
      <c r="E105" s="216" t="s">
        <v>4409</v>
      </c>
      <c r="F105" s="217" t="s">
        <v>4410</v>
      </c>
      <c r="G105" s="218" t="s">
        <v>3526</v>
      </c>
      <c r="H105" s="219">
        <v>12</v>
      </c>
      <c r="I105" s="220"/>
      <c r="J105" s="221">
        <f>ROUND(I105*H105,2)</f>
        <v>0</v>
      </c>
      <c r="K105" s="217" t="s">
        <v>523</v>
      </c>
      <c r="L105" s="46"/>
      <c r="M105" s="222" t="s">
        <v>21</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303</v>
      </c>
      <c r="AT105" s="226" t="s">
        <v>298</v>
      </c>
      <c r="AU105" s="226" t="s">
        <v>79</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303</v>
      </c>
      <c r="BM105" s="226" t="s">
        <v>481</v>
      </c>
    </row>
    <row r="106" s="2" customFormat="1" ht="37.8" customHeight="1">
      <c r="A106" s="40"/>
      <c r="B106" s="41"/>
      <c r="C106" s="215" t="s">
        <v>351</v>
      </c>
      <c r="D106" s="215" t="s">
        <v>298</v>
      </c>
      <c r="E106" s="216" t="s">
        <v>4411</v>
      </c>
      <c r="F106" s="217" t="s">
        <v>4412</v>
      </c>
      <c r="G106" s="218" t="s">
        <v>3526</v>
      </c>
      <c r="H106" s="219">
        <v>12</v>
      </c>
      <c r="I106" s="220"/>
      <c r="J106" s="221">
        <f>ROUND(I106*H106,2)</f>
        <v>0</v>
      </c>
      <c r="K106" s="217" t="s">
        <v>523</v>
      </c>
      <c r="L106" s="46"/>
      <c r="M106" s="222" t="s">
        <v>21</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303</v>
      </c>
      <c r="AT106" s="226" t="s">
        <v>298</v>
      </c>
      <c r="AU106" s="226" t="s">
        <v>79</v>
      </c>
      <c r="AY106" s="19" t="s">
        <v>295</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303</v>
      </c>
      <c r="BM106" s="226" t="s">
        <v>373</v>
      </c>
    </row>
    <row r="107" s="2" customFormat="1" ht="24.15" customHeight="1">
      <c r="A107" s="40"/>
      <c r="B107" s="41"/>
      <c r="C107" s="215" t="s">
        <v>296</v>
      </c>
      <c r="D107" s="215" t="s">
        <v>298</v>
      </c>
      <c r="E107" s="216" t="s">
        <v>4413</v>
      </c>
      <c r="F107" s="217" t="s">
        <v>4414</v>
      </c>
      <c r="G107" s="218" t="s">
        <v>3526</v>
      </c>
      <c r="H107" s="219">
        <v>1</v>
      </c>
      <c r="I107" s="220"/>
      <c r="J107" s="221">
        <f>ROUND(I107*H107,2)</f>
        <v>0</v>
      </c>
      <c r="K107" s="217" t="s">
        <v>523</v>
      </c>
      <c r="L107" s="46"/>
      <c r="M107" s="222" t="s">
        <v>21</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303</v>
      </c>
      <c r="AT107" s="226" t="s">
        <v>298</v>
      </c>
      <c r="AU107" s="226" t="s">
        <v>79</v>
      </c>
      <c r="AY107" s="19" t="s">
        <v>295</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303</v>
      </c>
      <c r="BM107" s="226" t="s">
        <v>500</v>
      </c>
    </row>
    <row r="108" s="2" customFormat="1" ht="33" customHeight="1">
      <c r="A108" s="40"/>
      <c r="B108" s="41"/>
      <c r="C108" s="215" t="s">
        <v>361</v>
      </c>
      <c r="D108" s="215" t="s">
        <v>298</v>
      </c>
      <c r="E108" s="216" t="s">
        <v>4415</v>
      </c>
      <c r="F108" s="217" t="s">
        <v>4416</v>
      </c>
      <c r="G108" s="218" t="s">
        <v>3526</v>
      </c>
      <c r="H108" s="219">
        <v>1</v>
      </c>
      <c r="I108" s="220"/>
      <c r="J108" s="221">
        <f>ROUND(I108*H108,2)</f>
        <v>0</v>
      </c>
      <c r="K108" s="217" t="s">
        <v>523</v>
      </c>
      <c r="L108" s="46"/>
      <c r="M108" s="222" t="s">
        <v>21</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303</v>
      </c>
      <c r="AT108" s="226" t="s">
        <v>298</v>
      </c>
      <c r="AU108" s="226" t="s">
        <v>79</v>
      </c>
      <c r="AY108" s="19" t="s">
        <v>295</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303</v>
      </c>
      <c r="BM108" s="226" t="s">
        <v>511</v>
      </c>
    </row>
    <row r="109" s="2" customFormat="1" ht="24.15" customHeight="1">
      <c r="A109" s="40"/>
      <c r="B109" s="41"/>
      <c r="C109" s="215" t="s">
        <v>370</v>
      </c>
      <c r="D109" s="215" t="s">
        <v>298</v>
      </c>
      <c r="E109" s="216" t="s">
        <v>4417</v>
      </c>
      <c r="F109" s="217" t="s">
        <v>4418</v>
      </c>
      <c r="G109" s="218" t="s">
        <v>3526</v>
      </c>
      <c r="H109" s="219">
        <v>1</v>
      </c>
      <c r="I109" s="220"/>
      <c r="J109" s="221">
        <f>ROUND(I109*H109,2)</f>
        <v>0</v>
      </c>
      <c r="K109" s="217" t="s">
        <v>523</v>
      </c>
      <c r="L109" s="46"/>
      <c r="M109" s="222" t="s">
        <v>21</v>
      </c>
      <c r="N109" s="223" t="s">
        <v>43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303</v>
      </c>
      <c r="AT109" s="226" t="s">
        <v>298</v>
      </c>
      <c r="AU109" s="226" t="s">
        <v>79</v>
      </c>
      <c r="AY109" s="19" t="s">
        <v>295</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303</v>
      </c>
      <c r="BM109" s="226" t="s">
        <v>520</v>
      </c>
    </row>
    <row r="110" s="2" customFormat="1" ht="33" customHeight="1">
      <c r="A110" s="40"/>
      <c r="B110" s="41"/>
      <c r="C110" s="215" t="s">
        <v>382</v>
      </c>
      <c r="D110" s="215" t="s">
        <v>298</v>
      </c>
      <c r="E110" s="216" t="s">
        <v>4419</v>
      </c>
      <c r="F110" s="217" t="s">
        <v>4420</v>
      </c>
      <c r="G110" s="218" t="s">
        <v>3526</v>
      </c>
      <c r="H110" s="219">
        <v>1</v>
      </c>
      <c r="I110" s="220"/>
      <c r="J110" s="221">
        <f>ROUND(I110*H110,2)</f>
        <v>0</v>
      </c>
      <c r="K110" s="217" t="s">
        <v>523</v>
      </c>
      <c r="L110" s="46"/>
      <c r="M110" s="222" t="s">
        <v>21</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303</v>
      </c>
      <c r="AT110" s="226" t="s">
        <v>298</v>
      </c>
      <c r="AU110" s="226" t="s">
        <v>79</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303</v>
      </c>
      <c r="BM110" s="226" t="s">
        <v>532</v>
      </c>
    </row>
    <row r="111" s="2" customFormat="1" ht="16.5" customHeight="1">
      <c r="A111" s="40"/>
      <c r="B111" s="41"/>
      <c r="C111" s="215" t="s">
        <v>393</v>
      </c>
      <c r="D111" s="215" t="s">
        <v>298</v>
      </c>
      <c r="E111" s="216" t="s">
        <v>4421</v>
      </c>
      <c r="F111" s="217" t="s">
        <v>4422</v>
      </c>
      <c r="G111" s="218" t="s">
        <v>3526</v>
      </c>
      <c r="H111" s="219">
        <v>24</v>
      </c>
      <c r="I111" s="220"/>
      <c r="J111" s="221">
        <f>ROUND(I111*H111,2)</f>
        <v>0</v>
      </c>
      <c r="K111" s="217" t="s">
        <v>523</v>
      </c>
      <c r="L111" s="46"/>
      <c r="M111" s="222" t="s">
        <v>21</v>
      </c>
      <c r="N111" s="223" t="s">
        <v>43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303</v>
      </c>
      <c r="AT111" s="226" t="s">
        <v>298</v>
      </c>
      <c r="AU111" s="226" t="s">
        <v>79</v>
      </c>
      <c r="AY111" s="19" t="s">
        <v>295</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303</v>
      </c>
      <c r="BM111" s="226" t="s">
        <v>545</v>
      </c>
    </row>
    <row r="112" s="2" customFormat="1" ht="16.5" customHeight="1">
      <c r="A112" s="40"/>
      <c r="B112" s="41"/>
      <c r="C112" s="215" t="s">
        <v>481</v>
      </c>
      <c r="D112" s="215" t="s">
        <v>298</v>
      </c>
      <c r="E112" s="216" t="s">
        <v>4423</v>
      </c>
      <c r="F112" s="217" t="s">
        <v>4424</v>
      </c>
      <c r="G112" s="218" t="s">
        <v>3526</v>
      </c>
      <c r="H112" s="219">
        <v>12</v>
      </c>
      <c r="I112" s="220"/>
      <c r="J112" s="221">
        <f>ROUND(I112*H112,2)</f>
        <v>0</v>
      </c>
      <c r="K112" s="217" t="s">
        <v>523</v>
      </c>
      <c r="L112" s="46"/>
      <c r="M112" s="222" t="s">
        <v>21</v>
      </c>
      <c r="N112" s="223" t="s">
        <v>43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303</v>
      </c>
      <c r="AT112" s="226" t="s">
        <v>298</v>
      </c>
      <c r="AU112" s="226" t="s">
        <v>79</v>
      </c>
      <c r="AY112" s="19" t="s">
        <v>295</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303</v>
      </c>
      <c r="BM112" s="226" t="s">
        <v>743</v>
      </c>
    </row>
    <row r="113" s="2" customFormat="1" ht="16.5" customHeight="1">
      <c r="A113" s="40"/>
      <c r="B113" s="41"/>
      <c r="C113" s="215" t="s">
        <v>8</v>
      </c>
      <c r="D113" s="215" t="s">
        <v>298</v>
      </c>
      <c r="E113" s="216" t="s">
        <v>4425</v>
      </c>
      <c r="F113" s="217" t="s">
        <v>4426</v>
      </c>
      <c r="G113" s="218" t="s">
        <v>3526</v>
      </c>
      <c r="H113" s="219">
        <v>23</v>
      </c>
      <c r="I113" s="220"/>
      <c r="J113" s="221">
        <f>ROUND(I113*H113,2)</f>
        <v>0</v>
      </c>
      <c r="K113" s="217" t="s">
        <v>523</v>
      </c>
      <c r="L113" s="46"/>
      <c r="M113" s="222" t="s">
        <v>21</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303</v>
      </c>
      <c r="AT113" s="226" t="s">
        <v>298</v>
      </c>
      <c r="AU113" s="226" t="s">
        <v>79</v>
      </c>
      <c r="AY113" s="19" t="s">
        <v>295</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303</v>
      </c>
      <c r="BM113" s="226" t="s">
        <v>1032</v>
      </c>
    </row>
    <row r="114" s="2" customFormat="1" ht="16.5" customHeight="1">
      <c r="A114" s="40"/>
      <c r="B114" s="41"/>
      <c r="C114" s="215" t="s">
        <v>373</v>
      </c>
      <c r="D114" s="215" t="s">
        <v>298</v>
      </c>
      <c r="E114" s="216" t="s">
        <v>4427</v>
      </c>
      <c r="F114" s="217" t="s">
        <v>4428</v>
      </c>
      <c r="G114" s="218" t="s">
        <v>3526</v>
      </c>
      <c r="H114" s="219">
        <v>1</v>
      </c>
      <c r="I114" s="220"/>
      <c r="J114" s="221">
        <f>ROUND(I114*H114,2)</f>
        <v>0</v>
      </c>
      <c r="K114" s="217" t="s">
        <v>523</v>
      </c>
      <c r="L114" s="46"/>
      <c r="M114" s="222" t="s">
        <v>21</v>
      </c>
      <c r="N114" s="223"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303</v>
      </c>
      <c r="AT114" s="226" t="s">
        <v>298</v>
      </c>
      <c r="AU114" s="226" t="s">
        <v>79</v>
      </c>
      <c r="AY114" s="19" t="s">
        <v>295</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303</v>
      </c>
      <c r="BM114" s="226" t="s">
        <v>997</v>
      </c>
    </row>
    <row r="115" s="2" customFormat="1" ht="24.15" customHeight="1">
      <c r="A115" s="40"/>
      <c r="B115" s="41"/>
      <c r="C115" s="215" t="s">
        <v>488</v>
      </c>
      <c r="D115" s="215" t="s">
        <v>298</v>
      </c>
      <c r="E115" s="216" t="s">
        <v>1618</v>
      </c>
      <c r="F115" s="217" t="s">
        <v>4429</v>
      </c>
      <c r="G115" s="218" t="s">
        <v>3526</v>
      </c>
      <c r="H115" s="219">
        <v>24</v>
      </c>
      <c r="I115" s="220"/>
      <c r="J115" s="221">
        <f>ROUND(I115*H115,2)</f>
        <v>0</v>
      </c>
      <c r="K115" s="217" t="s">
        <v>523</v>
      </c>
      <c r="L115" s="46"/>
      <c r="M115" s="222" t="s">
        <v>21</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303</v>
      </c>
      <c r="AT115" s="226" t="s">
        <v>298</v>
      </c>
      <c r="AU115" s="226" t="s">
        <v>79</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303</v>
      </c>
      <c r="BM115" s="226" t="s">
        <v>1054</v>
      </c>
    </row>
    <row r="116" s="2" customFormat="1" ht="16.5" customHeight="1">
      <c r="A116" s="40"/>
      <c r="B116" s="41"/>
      <c r="C116" s="215" t="s">
        <v>500</v>
      </c>
      <c r="D116" s="215" t="s">
        <v>298</v>
      </c>
      <c r="E116" s="216" t="s">
        <v>1622</v>
      </c>
      <c r="F116" s="217" t="s">
        <v>4430</v>
      </c>
      <c r="G116" s="218" t="s">
        <v>3526</v>
      </c>
      <c r="H116" s="219">
        <v>22</v>
      </c>
      <c r="I116" s="220"/>
      <c r="J116" s="221">
        <f>ROUND(I116*H116,2)</f>
        <v>0</v>
      </c>
      <c r="K116" s="217" t="s">
        <v>523</v>
      </c>
      <c r="L116" s="46"/>
      <c r="M116" s="222" t="s">
        <v>21</v>
      </c>
      <c r="N116" s="223"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303</v>
      </c>
      <c r="AT116" s="226" t="s">
        <v>298</v>
      </c>
      <c r="AU116" s="226" t="s">
        <v>79</v>
      </c>
      <c r="AY116" s="19" t="s">
        <v>295</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303</v>
      </c>
      <c r="BM116" s="226" t="s">
        <v>1064</v>
      </c>
    </row>
    <row r="117" s="2" customFormat="1">
      <c r="A117" s="40"/>
      <c r="B117" s="41"/>
      <c r="C117" s="42"/>
      <c r="D117" s="235" t="s">
        <v>727</v>
      </c>
      <c r="E117" s="42"/>
      <c r="F117" s="281" t="s">
        <v>4431</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727</v>
      </c>
      <c r="AU117" s="19" t="s">
        <v>79</v>
      </c>
    </row>
    <row r="118" s="2" customFormat="1" ht="24.15" customHeight="1">
      <c r="A118" s="40"/>
      <c r="B118" s="41"/>
      <c r="C118" s="215" t="s">
        <v>506</v>
      </c>
      <c r="D118" s="215" t="s">
        <v>298</v>
      </c>
      <c r="E118" s="216" t="s">
        <v>4432</v>
      </c>
      <c r="F118" s="217" t="s">
        <v>4433</v>
      </c>
      <c r="G118" s="218" t="s">
        <v>3526</v>
      </c>
      <c r="H118" s="219">
        <v>11</v>
      </c>
      <c r="I118" s="220"/>
      <c r="J118" s="221">
        <f>ROUND(I118*H118,2)</f>
        <v>0</v>
      </c>
      <c r="K118" s="217" t="s">
        <v>523</v>
      </c>
      <c r="L118" s="46"/>
      <c r="M118" s="222" t="s">
        <v>21</v>
      </c>
      <c r="N118" s="223"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303</v>
      </c>
      <c r="AT118" s="226" t="s">
        <v>298</v>
      </c>
      <c r="AU118" s="226" t="s">
        <v>79</v>
      </c>
      <c r="AY118" s="19" t="s">
        <v>295</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303</v>
      </c>
      <c r="BM118" s="226" t="s">
        <v>1073</v>
      </c>
    </row>
    <row r="119" s="2" customFormat="1" ht="24.15" customHeight="1">
      <c r="A119" s="40"/>
      <c r="B119" s="41"/>
      <c r="C119" s="215" t="s">
        <v>511</v>
      </c>
      <c r="D119" s="215" t="s">
        <v>298</v>
      </c>
      <c r="E119" s="216" t="s">
        <v>4434</v>
      </c>
      <c r="F119" s="217" t="s">
        <v>4435</v>
      </c>
      <c r="G119" s="218" t="s">
        <v>3526</v>
      </c>
      <c r="H119" s="219">
        <v>1</v>
      </c>
      <c r="I119" s="220"/>
      <c r="J119" s="221">
        <f>ROUND(I119*H119,2)</f>
        <v>0</v>
      </c>
      <c r="K119" s="217" t="s">
        <v>523</v>
      </c>
      <c r="L119" s="46"/>
      <c r="M119" s="222" t="s">
        <v>21</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303</v>
      </c>
      <c r="AT119" s="226" t="s">
        <v>298</v>
      </c>
      <c r="AU119" s="226" t="s">
        <v>79</v>
      </c>
      <c r="AY119" s="19" t="s">
        <v>295</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303</v>
      </c>
      <c r="BM119" s="226" t="s">
        <v>1083</v>
      </c>
    </row>
    <row r="120" s="2" customFormat="1">
      <c r="A120" s="40"/>
      <c r="B120" s="41"/>
      <c r="C120" s="42"/>
      <c r="D120" s="235" t="s">
        <v>727</v>
      </c>
      <c r="E120" s="42"/>
      <c r="F120" s="281" t="s">
        <v>4436</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727</v>
      </c>
      <c r="AU120" s="19" t="s">
        <v>79</v>
      </c>
    </row>
    <row r="121" s="2" customFormat="1" ht="16.5" customHeight="1">
      <c r="A121" s="40"/>
      <c r="B121" s="41"/>
      <c r="C121" s="215" t="s">
        <v>7</v>
      </c>
      <c r="D121" s="215" t="s">
        <v>298</v>
      </c>
      <c r="E121" s="216" t="s">
        <v>4437</v>
      </c>
      <c r="F121" s="217" t="s">
        <v>4438</v>
      </c>
      <c r="G121" s="218" t="s">
        <v>3526</v>
      </c>
      <c r="H121" s="219">
        <v>11</v>
      </c>
      <c r="I121" s="220"/>
      <c r="J121" s="221">
        <f>ROUND(I121*H121,2)</f>
        <v>0</v>
      </c>
      <c r="K121" s="217" t="s">
        <v>523</v>
      </c>
      <c r="L121" s="46"/>
      <c r="M121" s="222" t="s">
        <v>21</v>
      </c>
      <c r="N121" s="223"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303</v>
      </c>
      <c r="AT121" s="226" t="s">
        <v>298</v>
      </c>
      <c r="AU121" s="226" t="s">
        <v>79</v>
      </c>
      <c r="AY121" s="19" t="s">
        <v>295</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303</v>
      </c>
      <c r="BM121" s="226" t="s">
        <v>1092</v>
      </c>
    </row>
    <row r="122" s="2" customFormat="1" ht="78" customHeight="1">
      <c r="A122" s="40"/>
      <c r="B122" s="41"/>
      <c r="C122" s="215" t="s">
        <v>520</v>
      </c>
      <c r="D122" s="215" t="s">
        <v>298</v>
      </c>
      <c r="E122" s="216" t="s">
        <v>4439</v>
      </c>
      <c r="F122" s="217" t="s">
        <v>4440</v>
      </c>
      <c r="G122" s="218" t="s">
        <v>3526</v>
      </c>
      <c r="H122" s="219">
        <v>23</v>
      </c>
      <c r="I122" s="220"/>
      <c r="J122" s="221">
        <f>ROUND(I122*H122,2)</f>
        <v>0</v>
      </c>
      <c r="K122" s="217" t="s">
        <v>523</v>
      </c>
      <c r="L122" s="46"/>
      <c r="M122" s="222" t="s">
        <v>21</v>
      </c>
      <c r="N122" s="223"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303</v>
      </c>
      <c r="AT122" s="226" t="s">
        <v>298</v>
      </c>
      <c r="AU122" s="226" t="s">
        <v>79</v>
      </c>
      <c r="AY122" s="19" t="s">
        <v>295</v>
      </c>
      <c r="BE122" s="227">
        <f>IF(N122="základní",J122,0)</f>
        <v>0</v>
      </c>
      <c r="BF122" s="227">
        <f>IF(N122="snížená",J122,0)</f>
        <v>0</v>
      </c>
      <c r="BG122" s="227">
        <f>IF(N122="zákl. přenesená",J122,0)</f>
        <v>0</v>
      </c>
      <c r="BH122" s="227">
        <f>IF(N122="sníž. přenesená",J122,0)</f>
        <v>0</v>
      </c>
      <c r="BI122" s="227">
        <f>IF(N122="nulová",J122,0)</f>
        <v>0</v>
      </c>
      <c r="BJ122" s="19" t="s">
        <v>79</v>
      </c>
      <c r="BK122" s="227">
        <f>ROUND(I122*H122,2)</f>
        <v>0</v>
      </c>
      <c r="BL122" s="19" t="s">
        <v>303</v>
      </c>
      <c r="BM122" s="226" t="s">
        <v>1102</v>
      </c>
    </row>
    <row r="123" s="2" customFormat="1">
      <c r="A123" s="40"/>
      <c r="B123" s="41"/>
      <c r="C123" s="42"/>
      <c r="D123" s="235" t="s">
        <v>727</v>
      </c>
      <c r="E123" s="42"/>
      <c r="F123" s="281" t="s">
        <v>4441</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727</v>
      </c>
      <c r="AU123" s="19" t="s">
        <v>79</v>
      </c>
    </row>
    <row r="124" s="2" customFormat="1" ht="24.15" customHeight="1">
      <c r="A124" s="40"/>
      <c r="B124" s="41"/>
      <c r="C124" s="215" t="s">
        <v>525</v>
      </c>
      <c r="D124" s="215" t="s">
        <v>298</v>
      </c>
      <c r="E124" s="216" t="s">
        <v>4442</v>
      </c>
      <c r="F124" s="217" t="s">
        <v>4443</v>
      </c>
      <c r="G124" s="218" t="s">
        <v>3526</v>
      </c>
      <c r="H124" s="219">
        <v>1</v>
      </c>
      <c r="I124" s="220"/>
      <c r="J124" s="221">
        <f>ROUND(I124*H124,2)</f>
        <v>0</v>
      </c>
      <c r="K124" s="217" t="s">
        <v>523</v>
      </c>
      <c r="L124" s="46"/>
      <c r="M124" s="222" t="s">
        <v>21</v>
      </c>
      <c r="N124" s="223" t="s">
        <v>43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303</v>
      </c>
      <c r="AT124" s="226" t="s">
        <v>298</v>
      </c>
      <c r="AU124" s="226" t="s">
        <v>79</v>
      </c>
      <c r="AY124" s="19" t="s">
        <v>295</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303</v>
      </c>
      <c r="BM124" s="226" t="s">
        <v>1114</v>
      </c>
    </row>
    <row r="125" s="2" customFormat="1" ht="24.15" customHeight="1">
      <c r="A125" s="40"/>
      <c r="B125" s="41"/>
      <c r="C125" s="215" t="s">
        <v>532</v>
      </c>
      <c r="D125" s="215" t="s">
        <v>298</v>
      </c>
      <c r="E125" s="216" t="s">
        <v>4444</v>
      </c>
      <c r="F125" s="217" t="s">
        <v>4443</v>
      </c>
      <c r="G125" s="218" t="s">
        <v>3526</v>
      </c>
      <c r="H125" s="219">
        <v>1</v>
      </c>
      <c r="I125" s="220"/>
      <c r="J125" s="221">
        <f>ROUND(I125*H125,2)</f>
        <v>0</v>
      </c>
      <c r="K125" s="217" t="s">
        <v>523</v>
      </c>
      <c r="L125" s="46"/>
      <c r="M125" s="222" t="s">
        <v>21</v>
      </c>
      <c r="N125" s="223"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303</v>
      </c>
      <c r="AT125" s="226" t="s">
        <v>298</v>
      </c>
      <c r="AU125" s="226" t="s">
        <v>79</v>
      </c>
      <c r="AY125" s="19" t="s">
        <v>295</v>
      </c>
      <c r="BE125" s="227">
        <f>IF(N125="základní",J125,0)</f>
        <v>0</v>
      </c>
      <c r="BF125" s="227">
        <f>IF(N125="snížená",J125,0)</f>
        <v>0</v>
      </c>
      <c r="BG125" s="227">
        <f>IF(N125="zákl. přenesená",J125,0)</f>
        <v>0</v>
      </c>
      <c r="BH125" s="227">
        <f>IF(N125="sníž. přenesená",J125,0)</f>
        <v>0</v>
      </c>
      <c r="BI125" s="227">
        <f>IF(N125="nulová",J125,0)</f>
        <v>0</v>
      </c>
      <c r="BJ125" s="19" t="s">
        <v>79</v>
      </c>
      <c r="BK125" s="227">
        <f>ROUND(I125*H125,2)</f>
        <v>0</v>
      </c>
      <c r="BL125" s="19" t="s">
        <v>303</v>
      </c>
      <c r="BM125" s="226" t="s">
        <v>1124</v>
      </c>
    </row>
    <row r="126" s="2" customFormat="1" ht="24.15" customHeight="1">
      <c r="A126" s="40"/>
      <c r="B126" s="41"/>
      <c r="C126" s="215" t="s">
        <v>538</v>
      </c>
      <c r="D126" s="215" t="s">
        <v>298</v>
      </c>
      <c r="E126" s="216" t="s">
        <v>4445</v>
      </c>
      <c r="F126" s="217" t="s">
        <v>4443</v>
      </c>
      <c r="G126" s="218" t="s">
        <v>3526</v>
      </c>
      <c r="H126" s="219">
        <v>1</v>
      </c>
      <c r="I126" s="220"/>
      <c r="J126" s="221">
        <f>ROUND(I126*H126,2)</f>
        <v>0</v>
      </c>
      <c r="K126" s="217" t="s">
        <v>523</v>
      </c>
      <c r="L126" s="46"/>
      <c r="M126" s="222" t="s">
        <v>21</v>
      </c>
      <c r="N126" s="223" t="s">
        <v>43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303</v>
      </c>
      <c r="AT126" s="226" t="s">
        <v>298</v>
      </c>
      <c r="AU126" s="226" t="s">
        <v>79</v>
      </c>
      <c r="AY126" s="19" t="s">
        <v>295</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303</v>
      </c>
      <c r="BM126" s="226" t="s">
        <v>863</v>
      </c>
    </row>
    <row r="127" s="2" customFormat="1" ht="24.15" customHeight="1">
      <c r="A127" s="40"/>
      <c r="B127" s="41"/>
      <c r="C127" s="215" t="s">
        <v>545</v>
      </c>
      <c r="D127" s="215" t="s">
        <v>298</v>
      </c>
      <c r="E127" s="216" t="s">
        <v>4446</v>
      </c>
      <c r="F127" s="217" t="s">
        <v>4443</v>
      </c>
      <c r="G127" s="218" t="s">
        <v>3526</v>
      </c>
      <c r="H127" s="219">
        <v>1</v>
      </c>
      <c r="I127" s="220"/>
      <c r="J127" s="221">
        <f>ROUND(I127*H127,2)</f>
        <v>0</v>
      </c>
      <c r="K127" s="217" t="s">
        <v>523</v>
      </c>
      <c r="L127" s="46"/>
      <c r="M127" s="222" t="s">
        <v>21</v>
      </c>
      <c r="N127" s="223"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303</v>
      </c>
      <c r="AT127" s="226" t="s">
        <v>298</v>
      </c>
      <c r="AU127" s="226" t="s">
        <v>79</v>
      </c>
      <c r="AY127" s="19" t="s">
        <v>295</v>
      </c>
      <c r="BE127" s="227">
        <f>IF(N127="základní",J127,0)</f>
        <v>0</v>
      </c>
      <c r="BF127" s="227">
        <f>IF(N127="snížená",J127,0)</f>
        <v>0</v>
      </c>
      <c r="BG127" s="227">
        <f>IF(N127="zákl. přenesená",J127,0)</f>
        <v>0</v>
      </c>
      <c r="BH127" s="227">
        <f>IF(N127="sníž. přenesená",J127,0)</f>
        <v>0</v>
      </c>
      <c r="BI127" s="227">
        <f>IF(N127="nulová",J127,0)</f>
        <v>0</v>
      </c>
      <c r="BJ127" s="19" t="s">
        <v>79</v>
      </c>
      <c r="BK127" s="227">
        <f>ROUND(I127*H127,2)</f>
        <v>0</v>
      </c>
      <c r="BL127" s="19" t="s">
        <v>303</v>
      </c>
      <c r="BM127" s="226" t="s">
        <v>1144</v>
      </c>
    </row>
    <row r="128" s="2" customFormat="1">
      <c r="A128" s="40"/>
      <c r="B128" s="41"/>
      <c r="C128" s="42"/>
      <c r="D128" s="235" t="s">
        <v>727</v>
      </c>
      <c r="E128" s="42"/>
      <c r="F128" s="281" t="s">
        <v>4447</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727</v>
      </c>
      <c r="AU128" s="19" t="s">
        <v>79</v>
      </c>
    </row>
    <row r="129" s="2" customFormat="1" ht="21.75" customHeight="1">
      <c r="A129" s="40"/>
      <c r="B129" s="41"/>
      <c r="C129" s="215" t="s">
        <v>550</v>
      </c>
      <c r="D129" s="215" t="s">
        <v>298</v>
      </c>
      <c r="E129" s="216" t="s">
        <v>4448</v>
      </c>
      <c r="F129" s="217" t="s">
        <v>4449</v>
      </c>
      <c r="G129" s="218" t="s">
        <v>3526</v>
      </c>
      <c r="H129" s="219">
        <v>1</v>
      </c>
      <c r="I129" s="220"/>
      <c r="J129" s="221">
        <f>ROUND(I129*H129,2)</f>
        <v>0</v>
      </c>
      <c r="K129" s="217" t="s">
        <v>523</v>
      </c>
      <c r="L129" s="46"/>
      <c r="M129" s="222" t="s">
        <v>21</v>
      </c>
      <c r="N129" s="223"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303</v>
      </c>
      <c r="AT129" s="226" t="s">
        <v>298</v>
      </c>
      <c r="AU129" s="226" t="s">
        <v>79</v>
      </c>
      <c r="AY129" s="19" t="s">
        <v>295</v>
      </c>
      <c r="BE129" s="227">
        <f>IF(N129="základní",J129,0)</f>
        <v>0</v>
      </c>
      <c r="BF129" s="227">
        <f>IF(N129="snížená",J129,0)</f>
        <v>0</v>
      </c>
      <c r="BG129" s="227">
        <f>IF(N129="zákl. přenesená",J129,0)</f>
        <v>0</v>
      </c>
      <c r="BH129" s="227">
        <f>IF(N129="sníž. přenesená",J129,0)</f>
        <v>0</v>
      </c>
      <c r="BI129" s="227">
        <f>IF(N129="nulová",J129,0)</f>
        <v>0</v>
      </c>
      <c r="BJ129" s="19" t="s">
        <v>79</v>
      </c>
      <c r="BK129" s="227">
        <f>ROUND(I129*H129,2)</f>
        <v>0</v>
      </c>
      <c r="BL129" s="19" t="s">
        <v>303</v>
      </c>
      <c r="BM129" s="226" t="s">
        <v>1154</v>
      </c>
    </row>
    <row r="130" s="2" customFormat="1" ht="21.75" customHeight="1">
      <c r="A130" s="40"/>
      <c r="B130" s="41"/>
      <c r="C130" s="215" t="s">
        <v>743</v>
      </c>
      <c r="D130" s="215" t="s">
        <v>298</v>
      </c>
      <c r="E130" s="216" t="s">
        <v>4450</v>
      </c>
      <c r="F130" s="217" t="s">
        <v>4451</v>
      </c>
      <c r="G130" s="218" t="s">
        <v>3526</v>
      </c>
      <c r="H130" s="219">
        <v>1</v>
      </c>
      <c r="I130" s="220"/>
      <c r="J130" s="221">
        <f>ROUND(I130*H130,2)</f>
        <v>0</v>
      </c>
      <c r="K130" s="217" t="s">
        <v>523</v>
      </c>
      <c r="L130" s="46"/>
      <c r="M130" s="222" t="s">
        <v>21</v>
      </c>
      <c r="N130" s="223" t="s">
        <v>43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303</v>
      </c>
      <c r="AT130" s="226" t="s">
        <v>298</v>
      </c>
      <c r="AU130" s="226" t="s">
        <v>79</v>
      </c>
      <c r="AY130" s="19" t="s">
        <v>295</v>
      </c>
      <c r="BE130" s="227">
        <f>IF(N130="základní",J130,0)</f>
        <v>0</v>
      </c>
      <c r="BF130" s="227">
        <f>IF(N130="snížená",J130,0)</f>
        <v>0</v>
      </c>
      <c r="BG130" s="227">
        <f>IF(N130="zákl. přenesená",J130,0)</f>
        <v>0</v>
      </c>
      <c r="BH130" s="227">
        <f>IF(N130="sníž. přenesená",J130,0)</f>
        <v>0</v>
      </c>
      <c r="BI130" s="227">
        <f>IF(N130="nulová",J130,0)</f>
        <v>0</v>
      </c>
      <c r="BJ130" s="19" t="s">
        <v>79</v>
      </c>
      <c r="BK130" s="227">
        <f>ROUND(I130*H130,2)</f>
        <v>0</v>
      </c>
      <c r="BL130" s="19" t="s">
        <v>303</v>
      </c>
      <c r="BM130" s="226" t="s">
        <v>1168</v>
      </c>
    </row>
    <row r="131" s="2" customFormat="1" ht="24.15" customHeight="1">
      <c r="A131" s="40"/>
      <c r="B131" s="41"/>
      <c r="C131" s="215" t="s">
        <v>1028</v>
      </c>
      <c r="D131" s="215" t="s">
        <v>298</v>
      </c>
      <c r="E131" s="216" t="s">
        <v>4452</v>
      </c>
      <c r="F131" s="217" t="s">
        <v>4453</v>
      </c>
      <c r="G131" s="218" t="s">
        <v>4454</v>
      </c>
      <c r="H131" s="219">
        <v>248</v>
      </c>
      <c r="I131" s="220"/>
      <c r="J131" s="221">
        <f>ROUND(I131*H131,2)</f>
        <v>0</v>
      </c>
      <c r="K131" s="217" t="s">
        <v>523</v>
      </c>
      <c r="L131" s="46"/>
      <c r="M131" s="222" t="s">
        <v>21</v>
      </c>
      <c r="N131" s="223" t="s">
        <v>43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303</v>
      </c>
      <c r="AT131" s="226" t="s">
        <v>298</v>
      </c>
      <c r="AU131" s="226" t="s">
        <v>79</v>
      </c>
      <c r="AY131" s="19" t="s">
        <v>295</v>
      </c>
      <c r="BE131" s="227">
        <f>IF(N131="základní",J131,0)</f>
        <v>0</v>
      </c>
      <c r="BF131" s="227">
        <f>IF(N131="snížená",J131,0)</f>
        <v>0</v>
      </c>
      <c r="BG131" s="227">
        <f>IF(N131="zákl. přenesená",J131,0)</f>
        <v>0</v>
      </c>
      <c r="BH131" s="227">
        <f>IF(N131="sníž. přenesená",J131,0)</f>
        <v>0</v>
      </c>
      <c r="BI131" s="227">
        <f>IF(N131="nulová",J131,0)</f>
        <v>0</v>
      </c>
      <c r="BJ131" s="19" t="s">
        <v>79</v>
      </c>
      <c r="BK131" s="227">
        <f>ROUND(I131*H131,2)</f>
        <v>0</v>
      </c>
      <c r="BL131" s="19" t="s">
        <v>303</v>
      </c>
      <c r="BM131" s="226" t="s">
        <v>1178</v>
      </c>
    </row>
    <row r="132" s="2" customFormat="1" ht="24.15" customHeight="1">
      <c r="A132" s="40"/>
      <c r="B132" s="41"/>
      <c r="C132" s="215" t="s">
        <v>1032</v>
      </c>
      <c r="D132" s="215" t="s">
        <v>298</v>
      </c>
      <c r="E132" s="216" t="s">
        <v>4455</v>
      </c>
      <c r="F132" s="217" t="s">
        <v>4456</v>
      </c>
      <c r="G132" s="218" t="s">
        <v>301</v>
      </c>
      <c r="H132" s="219">
        <v>122</v>
      </c>
      <c r="I132" s="220"/>
      <c r="J132" s="221">
        <f>ROUND(I132*H132,2)</f>
        <v>0</v>
      </c>
      <c r="K132" s="217" t="s">
        <v>523</v>
      </c>
      <c r="L132" s="46"/>
      <c r="M132" s="222" t="s">
        <v>21</v>
      </c>
      <c r="N132" s="223" t="s">
        <v>43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303</v>
      </c>
      <c r="AT132" s="226" t="s">
        <v>298</v>
      </c>
      <c r="AU132" s="226" t="s">
        <v>79</v>
      </c>
      <c r="AY132" s="19" t="s">
        <v>295</v>
      </c>
      <c r="BE132" s="227">
        <f>IF(N132="základní",J132,0)</f>
        <v>0</v>
      </c>
      <c r="BF132" s="227">
        <f>IF(N132="snížená",J132,0)</f>
        <v>0</v>
      </c>
      <c r="BG132" s="227">
        <f>IF(N132="zákl. přenesená",J132,0)</f>
        <v>0</v>
      </c>
      <c r="BH132" s="227">
        <f>IF(N132="sníž. přenesená",J132,0)</f>
        <v>0</v>
      </c>
      <c r="BI132" s="227">
        <f>IF(N132="nulová",J132,0)</f>
        <v>0</v>
      </c>
      <c r="BJ132" s="19" t="s">
        <v>79</v>
      </c>
      <c r="BK132" s="227">
        <f>ROUND(I132*H132,2)</f>
        <v>0</v>
      </c>
      <c r="BL132" s="19" t="s">
        <v>303</v>
      </c>
      <c r="BM132" s="226" t="s">
        <v>1429</v>
      </c>
    </row>
    <row r="133" s="2" customFormat="1" ht="24.15" customHeight="1">
      <c r="A133" s="40"/>
      <c r="B133" s="41"/>
      <c r="C133" s="215" t="s">
        <v>1037</v>
      </c>
      <c r="D133" s="215" t="s">
        <v>298</v>
      </c>
      <c r="E133" s="216" t="s">
        <v>4457</v>
      </c>
      <c r="F133" s="217" t="s">
        <v>4458</v>
      </c>
      <c r="G133" s="218" t="s">
        <v>301</v>
      </c>
      <c r="H133" s="219">
        <v>102</v>
      </c>
      <c r="I133" s="220"/>
      <c r="J133" s="221">
        <f>ROUND(I133*H133,2)</f>
        <v>0</v>
      </c>
      <c r="K133" s="217" t="s">
        <v>523</v>
      </c>
      <c r="L133" s="46"/>
      <c r="M133" s="222" t="s">
        <v>21</v>
      </c>
      <c r="N133" s="223" t="s">
        <v>43</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303</v>
      </c>
      <c r="AT133" s="226" t="s">
        <v>298</v>
      </c>
      <c r="AU133" s="226" t="s">
        <v>79</v>
      </c>
      <c r="AY133" s="19" t="s">
        <v>295</v>
      </c>
      <c r="BE133" s="227">
        <f>IF(N133="základní",J133,0)</f>
        <v>0</v>
      </c>
      <c r="BF133" s="227">
        <f>IF(N133="snížená",J133,0)</f>
        <v>0</v>
      </c>
      <c r="BG133" s="227">
        <f>IF(N133="zákl. přenesená",J133,0)</f>
        <v>0</v>
      </c>
      <c r="BH133" s="227">
        <f>IF(N133="sníž. přenesená",J133,0)</f>
        <v>0</v>
      </c>
      <c r="BI133" s="227">
        <f>IF(N133="nulová",J133,0)</f>
        <v>0</v>
      </c>
      <c r="BJ133" s="19" t="s">
        <v>79</v>
      </c>
      <c r="BK133" s="227">
        <f>ROUND(I133*H133,2)</f>
        <v>0</v>
      </c>
      <c r="BL133" s="19" t="s">
        <v>303</v>
      </c>
      <c r="BM133" s="226" t="s">
        <v>1440</v>
      </c>
    </row>
    <row r="134" s="2" customFormat="1" ht="24.15" customHeight="1">
      <c r="A134" s="40"/>
      <c r="B134" s="41"/>
      <c r="C134" s="215" t="s">
        <v>997</v>
      </c>
      <c r="D134" s="215" t="s">
        <v>298</v>
      </c>
      <c r="E134" s="216" t="s">
        <v>4459</v>
      </c>
      <c r="F134" s="217" t="s">
        <v>4460</v>
      </c>
      <c r="G134" s="218" t="s">
        <v>301</v>
      </c>
      <c r="H134" s="219">
        <v>248</v>
      </c>
      <c r="I134" s="220"/>
      <c r="J134" s="221">
        <f>ROUND(I134*H134,2)</f>
        <v>0</v>
      </c>
      <c r="K134" s="217" t="s">
        <v>523</v>
      </c>
      <c r="L134" s="46"/>
      <c r="M134" s="222" t="s">
        <v>21</v>
      </c>
      <c r="N134" s="223" t="s">
        <v>43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303</v>
      </c>
      <c r="AT134" s="226" t="s">
        <v>298</v>
      </c>
      <c r="AU134" s="226" t="s">
        <v>79</v>
      </c>
      <c r="AY134" s="19" t="s">
        <v>295</v>
      </c>
      <c r="BE134" s="227">
        <f>IF(N134="základní",J134,0)</f>
        <v>0</v>
      </c>
      <c r="BF134" s="227">
        <f>IF(N134="snížená",J134,0)</f>
        <v>0</v>
      </c>
      <c r="BG134" s="227">
        <f>IF(N134="zákl. přenesená",J134,0)</f>
        <v>0</v>
      </c>
      <c r="BH134" s="227">
        <f>IF(N134="sníž. přenesená",J134,0)</f>
        <v>0</v>
      </c>
      <c r="BI134" s="227">
        <f>IF(N134="nulová",J134,0)</f>
        <v>0</v>
      </c>
      <c r="BJ134" s="19" t="s">
        <v>79</v>
      </c>
      <c r="BK134" s="227">
        <f>ROUND(I134*H134,2)</f>
        <v>0</v>
      </c>
      <c r="BL134" s="19" t="s">
        <v>303</v>
      </c>
      <c r="BM134" s="226" t="s">
        <v>1448</v>
      </c>
    </row>
    <row r="135" s="2" customFormat="1" ht="24.15" customHeight="1">
      <c r="A135" s="40"/>
      <c r="B135" s="41"/>
      <c r="C135" s="215" t="s">
        <v>1049</v>
      </c>
      <c r="D135" s="215" t="s">
        <v>298</v>
      </c>
      <c r="E135" s="216" t="s">
        <v>4461</v>
      </c>
      <c r="F135" s="217" t="s">
        <v>4462</v>
      </c>
      <c r="G135" s="218" t="s">
        <v>301</v>
      </c>
      <c r="H135" s="219">
        <v>18</v>
      </c>
      <c r="I135" s="220"/>
      <c r="J135" s="221">
        <f>ROUND(I135*H135,2)</f>
        <v>0</v>
      </c>
      <c r="K135" s="217" t="s">
        <v>523</v>
      </c>
      <c r="L135" s="46"/>
      <c r="M135" s="222" t="s">
        <v>21</v>
      </c>
      <c r="N135" s="223"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303</v>
      </c>
      <c r="AT135" s="226" t="s">
        <v>298</v>
      </c>
      <c r="AU135" s="226" t="s">
        <v>79</v>
      </c>
      <c r="AY135" s="19" t="s">
        <v>295</v>
      </c>
      <c r="BE135" s="227">
        <f>IF(N135="základní",J135,0)</f>
        <v>0</v>
      </c>
      <c r="BF135" s="227">
        <f>IF(N135="snížená",J135,0)</f>
        <v>0</v>
      </c>
      <c r="BG135" s="227">
        <f>IF(N135="zákl. přenesená",J135,0)</f>
        <v>0</v>
      </c>
      <c r="BH135" s="227">
        <f>IF(N135="sníž. přenesená",J135,0)</f>
        <v>0</v>
      </c>
      <c r="BI135" s="227">
        <f>IF(N135="nulová",J135,0)</f>
        <v>0</v>
      </c>
      <c r="BJ135" s="19" t="s">
        <v>79</v>
      </c>
      <c r="BK135" s="227">
        <f>ROUND(I135*H135,2)</f>
        <v>0</v>
      </c>
      <c r="BL135" s="19" t="s">
        <v>303</v>
      </c>
      <c r="BM135" s="226" t="s">
        <v>1459</v>
      </c>
    </row>
    <row r="136" s="2" customFormat="1" ht="24.15" customHeight="1">
      <c r="A136" s="40"/>
      <c r="B136" s="41"/>
      <c r="C136" s="215" t="s">
        <v>1054</v>
      </c>
      <c r="D136" s="215" t="s">
        <v>298</v>
      </c>
      <c r="E136" s="216" t="s">
        <v>4463</v>
      </c>
      <c r="F136" s="217" t="s">
        <v>4464</v>
      </c>
      <c r="G136" s="218" t="s">
        <v>301</v>
      </c>
      <c r="H136" s="219">
        <v>77</v>
      </c>
      <c r="I136" s="220"/>
      <c r="J136" s="221">
        <f>ROUND(I136*H136,2)</f>
        <v>0</v>
      </c>
      <c r="K136" s="217" t="s">
        <v>523</v>
      </c>
      <c r="L136" s="46"/>
      <c r="M136" s="222" t="s">
        <v>21</v>
      </c>
      <c r="N136" s="223" t="s">
        <v>43</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303</v>
      </c>
      <c r="AT136" s="226" t="s">
        <v>298</v>
      </c>
      <c r="AU136" s="226" t="s">
        <v>79</v>
      </c>
      <c r="AY136" s="19" t="s">
        <v>295</v>
      </c>
      <c r="BE136" s="227">
        <f>IF(N136="základní",J136,0)</f>
        <v>0</v>
      </c>
      <c r="BF136" s="227">
        <f>IF(N136="snížená",J136,0)</f>
        <v>0</v>
      </c>
      <c r="BG136" s="227">
        <f>IF(N136="zákl. přenesená",J136,0)</f>
        <v>0</v>
      </c>
      <c r="BH136" s="227">
        <f>IF(N136="sníž. přenesená",J136,0)</f>
        <v>0</v>
      </c>
      <c r="BI136" s="227">
        <f>IF(N136="nulová",J136,0)</f>
        <v>0</v>
      </c>
      <c r="BJ136" s="19" t="s">
        <v>79</v>
      </c>
      <c r="BK136" s="227">
        <f>ROUND(I136*H136,2)</f>
        <v>0</v>
      </c>
      <c r="BL136" s="19" t="s">
        <v>303</v>
      </c>
      <c r="BM136" s="226" t="s">
        <v>1465</v>
      </c>
    </row>
    <row r="137" s="2" customFormat="1" ht="16.5" customHeight="1">
      <c r="A137" s="40"/>
      <c r="B137" s="41"/>
      <c r="C137" s="215" t="s">
        <v>1060</v>
      </c>
      <c r="D137" s="215" t="s">
        <v>298</v>
      </c>
      <c r="E137" s="216" t="s">
        <v>4465</v>
      </c>
      <c r="F137" s="217" t="s">
        <v>4466</v>
      </c>
      <c r="G137" s="218" t="s">
        <v>3526</v>
      </c>
      <c r="H137" s="219">
        <v>24</v>
      </c>
      <c r="I137" s="220"/>
      <c r="J137" s="221">
        <f>ROUND(I137*H137,2)</f>
        <v>0</v>
      </c>
      <c r="K137" s="217" t="s">
        <v>523</v>
      </c>
      <c r="L137" s="46"/>
      <c r="M137" s="222" t="s">
        <v>21</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303</v>
      </c>
      <c r="AT137" s="226" t="s">
        <v>298</v>
      </c>
      <c r="AU137" s="226" t="s">
        <v>79</v>
      </c>
      <c r="AY137" s="19" t="s">
        <v>295</v>
      </c>
      <c r="BE137" s="227">
        <f>IF(N137="základní",J137,0)</f>
        <v>0</v>
      </c>
      <c r="BF137" s="227">
        <f>IF(N137="snížená",J137,0)</f>
        <v>0</v>
      </c>
      <c r="BG137" s="227">
        <f>IF(N137="zákl. přenesená",J137,0)</f>
        <v>0</v>
      </c>
      <c r="BH137" s="227">
        <f>IF(N137="sníž. přenesená",J137,0)</f>
        <v>0</v>
      </c>
      <c r="BI137" s="227">
        <f>IF(N137="nulová",J137,0)</f>
        <v>0</v>
      </c>
      <c r="BJ137" s="19" t="s">
        <v>79</v>
      </c>
      <c r="BK137" s="227">
        <f>ROUND(I137*H137,2)</f>
        <v>0</v>
      </c>
      <c r="BL137" s="19" t="s">
        <v>303</v>
      </c>
      <c r="BM137" s="226" t="s">
        <v>1472</v>
      </c>
    </row>
    <row r="138" s="2" customFormat="1" ht="37.8" customHeight="1">
      <c r="A138" s="40"/>
      <c r="B138" s="41"/>
      <c r="C138" s="215" t="s">
        <v>1064</v>
      </c>
      <c r="D138" s="215" t="s">
        <v>298</v>
      </c>
      <c r="E138" s="216" t="s">
        <v>4467</v>
      </c>
      <c r="F138" s="217" t="s">
        <v>4468</v>
      </c>
      <c r="G138" s="218" t="s">
        <v>3526</v>
      </c>
      <c r="H138" s="219">
        <v>30</v>
      </c>
      <c r="I138" s="220"/>
      <c r="J138" s="221">
        <f>ROUND(I138*H138,2)</f>
        <v>0</v>
      </c>
      <c r="K138" s="217" t="s">
        <v>523</v>
      </c>
      <c r="L138" s="46"/>
      <c r="M138" s="222" t="s">
        <v>21</v>
      </c>
      <c r="N138" s="223" t="s">
        <v>43</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303</v>
      </c>
      <c r="AT138" s="226" t="s">
        <v>298</v>
      </c>
      <c r="AU138" s="226" t="s">
        <v>79</v>
      </c>
      <c r="AY138" s="19" t="s">
        <v>295</v>
      </c>
      <c r="BE138" s="227">
        <f>IF(N138="základní",J138,0)</f>
        <v>0</v>
      </c>
      <c r="BF138" s="227">
        <f>IF(N138="snížená",J138,0)</f>
        <v>0</v>
      </c>
      <c r="BG138" s="227">
        <f>IF(N138="zákl. přenesená",J138,0)</f>
        <v>0</v>
      </c>
      <c r="BH138" s="227">
        <f>IF(N138="sníž. přenesená",J138,0)</f>
        <v>0</v>
      </c>
      <c r="BI138" s="227">
        <f>IF(N138="nulová",J138,0)</f>
        <v>0</v>
      </c>
      <c r="BJ138" s="19" t="s">
        <v>79</v>
      </c>
      <c r="BK138" s="227">
        <f>ROUND(I138*H138,2)</f>
        <v>0</v>
      </c>
      <c r="BL138" s="19" t="s">
        <v>303</v>
      </c>
      <c r="BM138" s="226" t="s">
        <v>1478</v>
      </c>
    </row>
    <row r="139" s="12" customFormat="1" ht="25.92" customHeight="1">
      <c r="A139" s="12"/>
      <c r="B139" s="199"/>
      <c r="C139" s="200"/>
      <c r="D139" s="201" t="s">
        <v>71</v>
      </c>
      <c r="E139" s="202" t="s">
        <v>81</v>
      </c>
      <c r="F139" s="202" t="s">
        <v>4469</v>
      </c>
      <c r="G139" s="200"/>
      <c r="H139" s="200"/>
      <c r="I139" s="203"/>
      <c r="J139" s="204">
        <f>BK139</f>
        <v>0</v>
      </c>
      <c r="K139" s="200"/>
      <c r="L139" s="205"/>
      <c r="M139" s="206"/>
      <c r="N139" s="207"/>
      <c r="O139" s="207"/>
      <c r="P139" s="208">
        <f>SUM(P140:P180)</f>
        <v>0</v>
      </c>
      <c r="Q139" s="207"/>
      <c r="R139" s="208">
        <f>SUM(R140:R180)</f>
        <v>0</v>
      </c>
      <c r="S139" s="207"/>
      <c r="T139" s="209">
        <f>SUM(T140:T180)</f>
        <v>0</v>
      </c>
      <c r="U139" s="12"/>
      <c r="V139" s="12"/>
      <c r="W139" s="12"/>
      <c r="X139" s="12"/>
      <c r="Y139" s="12"/>
      <c r="Z139" s="12"/>
      <c r="AA139" s="12"/>
      <c r="AB139" s="12"/>
      <c r="AC139" s="12"/>
      <c r="AD139" s="12"/>
      <c r="AE139" s="12"/>
      <c r="AR139" s="210" t="s">
        <v>79</v>
      </c>
      <c r="AT139" s="211" t="s">
        <v>71</v>
      </c>
      <c r="AU139" s="211" t="s">
        <v>72</v>
      </c>
      <c r="AY139" s="210" t="s">
        <v>295</v>
      </c>
      <c r="BK139" s="212">
        <f>SUM(BK140:BK180)</f>
        <v>0</v>
      </c>
    </row>
    <row r="140" s="2" customFormat="1" ht="134.25" customHeight="1">
      <c r="A140" s="40"/>
      <c r="B140" s="41"/>
      <c r="C140" s="215" t="s">
        <v>1069</v>
      </c>
      <c r="D140" s="215" t="s">
        <v>298</v>
      </c>
      <c r="E140" s="216" t="s">
        <v>3492</v>
      </c>
      <c r="F140" s="217" t="s">
        <v>4398</v>
      </c>
      <c r="G140" s="218" t="s">
        <v>3526</v>
      </c>
      <c r="H140" s="219">
        <v>1</v>
      </c>
      <c r="I140" s="220"/>
      <c r="J140" s="221">
        <f>ROUND(I140*H140,2)</f>
        <v>0</v>
      </c>
      <c r="K140" s="217" t="s">
        <v>523</v>
      </c>
      <c r="L140" s="46"/>
      <c r="M140" s="222" t="s">
        <v>21</v>
      </c>
      <c r="N140" s="223" t="s">
        <v>43</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303</v>
      </c>
      <c r="AT140" s="226" t="s">
        <v>298</v>
      </c>
      <c r="AU140" s="226" t="s">
        <v>79</v>
      </c>
      <c r="AY140" s="19" t="s">
        <v>295</v>
      </c>
      <c r="BE140" s="227">
        <f>IF(N140="základní",J140,0)</f>
        <v>0</v>
      </c>
      <c r="BF140" s="227">
        <f>IF(N140="snížená",J140,0)</f>
        <v>0</v>
      </c>
      <c r="BG140" s="227">
        <f>IF(N140="zákl. přenesená",J140,0)</f>
        <v>0</v>
      </c>
      <c r="BH140" s="227">
        <f>IF(N140="sníž. přenesená",J140,0)</f>
        <v>0</v>
      </c>
      <c r="BI140" s="227">
        <f>IF(N140="nulová",J140,0)</f>
        <v>0</v>
      </c>
      <c r="BJ140" s="19" t="s">
        <v>79</v>
      </c>
      <c r="BK140" s="227">
        <f>ROUND(I140*H140,2)</f>
        <v>0</v>
      </c>
      <c r="BL140" s="19" t="s">
        <v>303</v>
      </c>
      <c r="BM140" s="226" t="s">
        <v>1486</v>
      </c>
    </row>
    <row r="141" s="2" customFormat="1" ht="114.9" customHeight="1">
      <c r="A141" s="40"/>
      <c r="B141" s="41"/>
      <c r="C141" s="215" t="s">
        <v>1073</v>
      </c>
      <c r="D141" s="215" t="s">
        <v>298</v>
      </c>
      <c r="E141" s="216" t="s">
        <v>4399</v>
      </c>
      <c r="F141" s="217" t="s">
        <v>4400</v>
      </c>
      <c r="G141" s="218" t="s">
        <v>3526</v>
      </c>
      <c r="H141" s="219">
        <v>1</v>
      </c>
      <c r="I141" s="220"/>
      <c r="J141" s="221">
        <f>ROUND(I141*H141,2)</f>
        <v>0</v>
      </c>
      <c r="K141" s="217" t="s">
        <v>523</v>
      </c>
      <c r="L141" s="46"/>
      <c r="M141" s="222" t="s">
        <v>21</v>
      </c>
      <c r="N141" s="223" t="s">
        <v>43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303</v>
      </c>
      <c r="AT141" s="226" t="s">
        <v>298</v>
      </c>
      <c r="AU141" s="226" t="s">
        <v>79</v>
      </c>
      <c r="AY141" s="19" t="s">
        <v>295</v>
      </c>
      <c r="BE141" s="227">
        <f>IF(N141="základní",J141,0)</f>
        <v>0</v>
      </c>
      <c r="BF141" s="227">
        <f>IF(N141="snížená",J141,0)</f>
        <v>0</v>
      </c>
      <c r="BG141" s="227">
        <f>IF(N141="zákl. přenesená",J141,0)</f>
        <v>0</v>
      </c>
      <c r="BH141" s="227">
        <f>IF(N141="sníž. přenesená",J141,0)</f>
        <v>0</v>
      </c>
      <c r="BI141" s="227">
        <f>IF(N141="nulová",J141,0)</f>
        <v>0</v>
      </c>
      <c r="BJ141" s="19" t="s">
        <v>79</v>
      </c>
      <c r="BK141" s="227">
        <f>ROUND(I141*H141,2)</f>
        <v>0</v>
      </c>
      <c r="BL141" s="19" t="s">
        <v>303</v>
      </c>
      <c r="BM141" s="226" t="s">
        <v>1491</v>
      </c>
    </row>
    <row r="142" s="2" customFormat="1" ht="16.5" customHeight="1">
      <c r="A142" s="40"/>
      <c r="B142" s="41"/>
      <c r="C142" s="215" t="s">
        <v>1077</v>
      </c>
      <c r="D142" s="215" t="s">
        <v>298</v>
      </c>
      <c r="E142" s="216" t="s">
        <v>4401</v>
      </c>
      <c r="F142" s="217" t="s">
        <v>4402</v>
      </c>
      <c r="G142" s="218" t="s">
        <v>3526</v>
      </c>
      <c r="H142" s="219">
        <v>1</v>
      </c>
      <c r="I142" s="220"/>
      <c r="J142" s="221">
        <f>ROUND(I142*H142,2)</f>
        <v>0</v>
      </c>
      <c r="K142" s="217" t="s">
        <v>523</v>
      </c>
      <c r="L142" s="46"/>
      <c r="M142" s="222" t="s">
        <v>21</v>
      </c>
      <c r="N142" s="223" t="s">
        <v>43</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303</v>
      </c>
      <c r="AT142" s="226" t="s">
        <v>298</v>
      </c>
      <c r="AU142" s="226" t="s">
        <v>79</v>
      </c>
      <c r="AY142" s="19" t="s">
        <v>295</v>
      </c>
      <c r="BE142" s="227">
        <f>IF(N142="základní",J142,0)</f>
        <v>0</v>
      </c>
      <c r="BF142" s="227">
        <f>IF(N142="snížená",J142,0)</f>
        <v>0</v>
      </c>
      <c r="BG142" s="227">
        <f>IF(N142="zákl. přenesená",J142,0)</f>
        <v>0</v>
      </c>
      <c r="BH142" s="227">
        <f>IF(N142="sníž. přenesená",J142,0)</f>
        <v>0</v>
      </c>
      <c r="BI142" s="227">
        <f>IF(N142="nulová",J142,0)</f>
        <v>0</v>
      </c>
      <c r="BJ142" s="19" t="s">
        <v>79</v>
      </c>
      <c r="BK142" s="227">
        <f>ROUND(I142*H142,2)</f>
        <v>0</v>
      </c>
      <c r="BL142" s="19" t="s">
        <v>303</v>
      </c>
      <c r="BM142" s="226" t="s">
        <v>1499</v>
      </c>
    </row>
    <row r="143" s="2" customFormat="1" ht="16.5" customHeight="1">
      <c r="A143" s="40"/>
      <c r="B143" s="41"/>
      <c r="C143" s="215" t="s">
        <v>1083</v>
      </c>
      <c r="D143" s="215" t="s">
        <v>298</v>
      </c>
      <c r="E143" s="216" t="s">
        <v>4403</v>
      </c>
      <c r="F143" s="217" t="s">
        <v>4404</v>
      </c>
      <c r="G143" s="218" t="s">
        <v>3526</v>
      </c>
      <c r="H143" s="219">
        <v>1</v>
      </c>
      <c r="I143" s="220"/>
      <c r="J143" s="221">
        <f>ROUND(I143*H143,2)</f>
        <v>0</v>
      </c>
      <c r="K143" s="217" t="s">
        <v>523</v>
      </c>
      <c r="L143" s="46"/>
      <c r="M143" s="222" t="s">
        <v>21</v>
      </c>
      <c r="N143" s="223" t="s">
        <v>43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303</v>
      </c>
      <c r="AT143" s="226" t="s">
        <v>298</v>
      </c>
      <c r="AU143" s="226" t="s">
        <v>79</v>
      </c>
      <c r="AY143" s="19" t="s">
        <v>295</v>
      </c>
      <c r="BE143" s="227">
        <f>IF(N143="základní",J143,0)</f>
        <v>0</v>
      </c>
      <c r="BF143" s="227">
        <f>IF(N143="snížená",J143,0)</f>
        <v>0</v>
      </c>
      <c r="BG143" s="227">
        <f>IF(N143="zákl. přenesená",J143,0)</f>
        <v>0</v>
      </c>
      <c r="BH143" s="227">
        <f>IF(N143="sníž. přenesená",J143,0)</f>
        <v>0</v>
      </c>
      <c r="BI143" s="227">
        <f>IF(N143="nulová",J143,0)</f>
        <v>0</v>
      </c>
      <c r="BJ143" s="19" t="s">
        <v>79</v>
      </c>
      <c r="BK143" s="227">
        <f>ROUND(I143*H143,2)</f>
        <v>0</v>
      </c>
      <c r="BL143" s="19" t="s">
        <v>303</v>
      </c>
      <c r="BM143" s="226" t="s">
        <v>1506</v>
      </c>
    </row>
    <row r="144" s="2" customFormat="1" ht="16.5" customHeight="1">
      <c r="A144" s="40"/>
      <c r="B144" s="41"/>
      <c r="C144" s="215" t="s">
        <v>1087</v>
      </c>
      <c r="D144" s="215" t="s">
        <v>298</v>
      </c>
      <c r="E144" s="216" t="s">
        <v>4405</v>
      </c>
      <c r="F144" s="217" t="s">
        <v>4406</v>
      </c>
      <c r="G144" s="218" t="s">
        <v>3526</v>
      </c>
      <c r="H144" s="219">
        <v>12</v>
      </c>
      <c r="I144" s="220"/>
      <c r="J144" s="221">
        <f>ROUND(I144*H144,2)</f>
        <v>0</v>
      </c>
      <c r="K144" s="217" t="s">
        <v>523</v>
      </c>
      <c r="L144" s="46"/>
      <c r="M144" s="222" t="s">
        <v>21</v>
      </c>
      <c r="N144" s="223" t="s">
        <v>43</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303</v>
      </c>
      <c r="AT144" s="226" t="s">
        <v>298</v>
      </c>
      <c r="AU144" s="226" t="s">
        <v>79</v>
      </c>
      <c r="AY144" s="19" t="s">
        <v>295</v>
      </c>
      <c r="BE144" s="227">
        <f>IF(N144="základní",J144,0)</f>
        <v>0</v>
      </c>
      <c r="BF144" s="227">
        <f>IF(N144="snížená",J144,0)</f>
        <v>0</v>
      </c>
      <c r="BG144" s="227">
        <f>IF(N144="zákl. přenesená",J144,0)</f>
        <v>0</v>
      </c>
      <c r="BH144" s="227">
        <f>IF(N144="sníž. přenesená",J144,0)</f>
        <v>0</v>
      </c>
      <c r="BI144" s="227">
        <f>IF(N144="nulová",J144,0)</f>
        <v>0</v>
      </c>
      <c r="BJ144" s="19" t="s">
        <v>79</v>
      </c>
      <c r="BK144" s="227">
        <f>ROUND(I144*H144,2)</f>
        <v>0</v>
      </c>
      <c r="BL144" s="19" t="s">
        <v>303</v>
      </c>
      <c r="BM144" s="226" t="s">
        <v>1516</v>
      </c>
    </row>
    <row r="145" s="2" customFormat="1" ht="16.5" customHeight="1">
      <c r="A145" s="40"/>
      <c r="B145" s="41"/>
      <c r="C145" s="215" t="s">
        <v>1092</v>
      </c>
      <c r="D145" s="215" t="s">
        <v>298</v>
      </c>
      <c r="E145" s="216" t="s">
        <v>4407</v>
      </c>
      <c r="F145" s="217" t="s">
        <v>4408</v>
      </c>
      <c r="G145" s="218" t="s">
        <v>3526</v>
      </c>
      <c r="H145" s="219">
        <v>12</v>
      </c>
      <c r="I145" s="220"/>
      <c r="J145" s="221">
        <f>ROUND(I145*H145,2)</f>
        <v>0</v>
      </c>
      <c r="K145" s="217" t="s">
        <v>523</v>
      </c>
      <c r="L145" s="46"/>
      <c r="M145" s="222" t="s">
        <v>21</v>
      </c>
      <c r="N145" s="223" t="s">
        <v>43</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303</v>
      </c>
      <c r="AT145" s="226" t="s">
        <v>298</v>
      </c>
      <c r="AU145" s="226" t="s">
        <v>79</v>
      </c>
      <c r="AY145" s="19" t="s">
        <v>295</v>
      </c>
      <c r="BE145" s="227">
        <f>IF(N145="základní",J145,0)</f>
        <v>0</v>
      </c>
      <c r="BF145" s="227">
        <f>IF(N145="snížená",J145,0)</f>
        <v>0</v>
      </c>
      <c r="BG145" s="227">
        <f>IF(N145="zákl. přenesená",J145,0)</f>
        <v>0</v>
      </c>
      <c r="BH145" s="227">
        <f>IF(N145="sníž. přenesená",J145,0)</f>
        <v>0</v>
      </c>
      <c r="BI145" s="227">
        <f>IF(N145="nulová",J145,0)</f>
        <v>0</v>
      </c>
      <c r="BJ145" s="19" t="s">
        <v>79</v>
      </c>
      <c r="BK145" s="227">
        <f>ROUND(I145*H145,2)</f>
        <v>0</v>
      </c>
      <c r="BL145" s="19" t="s">
        <v>303</v>
      </c>
      <c r="BM145" s="226" t="s">
        <v>1535</v>
      </c>
    </row>
    <row r="146" s="2" customFormat="1" ht="16.5" customHeight="1">
      <c r="A146" s="40"/>
      <c r="B146" s="41"/>
      <c r="C146" s="215" t="s">
        <v>1098</v>
      </c>
      <c r="D146" s="215" t="s">
        <v>298</v>
      </c>
      <c r="E146" s="216" t="s">
        <v>4409</v>
      </c>
      <c r="F146" s="217" t="s">
        <v>4410</v>
      </c>
      <c r="G146" s="218" t="s">
        <v>3526</v>
      </c>
      <c r="H146" s="219">
        <v>12</v>
      </c>
      <c r="I146" s="220"/>
      <c r="J146" s="221">
        <f>ROUND(I146*H146,2)</f>
        <v>0</v>
      </c>
      <c r="K146" s="217" t="s">
        <v>523</v>
      </c>
      <c r="L146" s="46"/>
      <c r="M146" s="222" t="s">
        <v>21</v>
      </c>
      <c r="N146" s="223" t="s">
        <v>43</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303</v>
      </c>
      <c r="AT146" s="226" t="s">
        <v>298</v>
      </c>
      <c r="AU146" s="226" t="s">
        <v>79</v>
      </c>
      <c r="AY146" s="19" t="s">
        <v>295</v>
      </c>
      <c r="BE146" s="227">
        <f>IF(N146="základní",J146,0)</f>
        <v>0</v>
      </c>
      <c r="BF146" s="227">
        <f>IF(N146="snížená",J146,0)</f>
        <v>0</v>
      </c>
      <c r="BG146" s="227">
        <f>IF(N146="zákl. přenesená",J146,0)</f>
        <v>0</v>
      </c>
      <c r="BH146" s="227">
        <f>IF(N146="sníž. přenesená",J146,0)</f>
        <v>0</v>
      </c>
      <c r="BI146" s="227">
        <f>IF(N146="nulová",J146,0)</f>
        <v>0</v>
      </c>
      <c r="BJ146" s="19" t="s">
        <v>79</v>
      </c>
      <c r="BK146" s="227">
        <f>ROUND(I146*H146,2)</f>
        <v>0</v>
      </c>
      <c r="BL146" s="19" t="s">
        <v>303</v>
      </c>
      <c r="BM146" s="226" t="s">
        <v>1545</v>
      </c>
    </row>
    <row r="147" s="2" customFormat="1" ht="33" customHeight="1">
      <c r="A147" s="40"/>
      <c r="B147" s="41"/>
      <c r="C147" s="215" t="s">
        <v>1102</v>
      </c>
      <c r="D147" s="215" t="s">
        <v>298</v>
      </c>
      <c r="E147" s="216" t="s">
        <v>4470</v>
      </c>
      <c r="F147" s="217" t="s">
        <v>4471</v>
      </c>
      <c r="G147" s="218" t="s">
        <v>3526</v>
      </c>
      <c r="H147" s="219">
        <v>1</v>
      </c>
      <c r="I147" s="220"/>
      <c r="J147" s="221">
        <f>ROUND(I147*H147,2)</f>
        <v>0</v>
      </c>
      <c r="K147" s="217" t="s">
        <v>523</v>
      </c>
      <c r="L147" s="46"/>
      <c r="M147" s="222" t="s">
        <v>21</v>
      </c>
      <c r="N147" s="223" t="s">
        <v>43</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303</v>
      </c>
      <c r="AT147" s="226" t="s">
        <v>298</v>
      </c>
      <c r="AU147" s="226" t="s">
        <v>79</v>
      </c>
      <c r="AY147" s="19" t="s">
        <v>295</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303</v>
      </c>
      <c r="BM147" s="226" t="s">
        <v>1552</v>
      </c>
    </row>
    <row r="148" s="2" customFormat="1" ht="33" customHeight="1">
      <c r="A148" s="40"/>
      <c r="B148" s="41"/>
      <c r="C148" s="215" t="s">
        <v>1109</v>
      </c>
      <c r="D148" s="215" t="s">
        <v>298</v>
      </c>
      <c r="E148" s="216" t="s">
        <v>4472</v>
      </c>
      <c r="F148" s="217" t="s">
        <v>4471</v>
      </c>
      <c r="G148" s="218" t="s">
        <v>3526</v>
      </c>
      <c r="H148" s="219">
        <v>1</v>
      </c>
      <c r="I148" s="220"/>
      <c r="J148" s="221">
        <f>ROUND(I148*H148,2)</f>
        <v>0</v>
      </c>
      <c r="K148" s="217" t="s">
        <v>523</v>
      </c>
      <c r="L148" s="46"/>
      <c r="M148" s="222" t="s">
        <v>21</v>
      </c>
      <c r="N148" s="223" t="s">
        <v>43</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303</v>
      </c>
      <c r="AT148" s="226" t="s">
        <v>298</v>
      </c>
      <c r="AU148" s="226" t="s">
        <v>79</v>
      </c>
      <c r="AY148" s="19" t="s">
        <v>295</v>
      </c>
      <c r="BE148" s="227">
        <f>IF(N148="základní",J148,0)</f>
        <v>0</v>
      </c>
      <c r="BF148" s="227">
        <f>IF(N148="snížená",J148,0)</f>
        <v>0</v>
      </c>
      <c r="BG148" s="227">
        <f>IF(N148="zákl. přenesená",J148,0)</f>
        <v>0</v>
      </c>
      <c r="BH148" s="227">
        <f>IF(N148="sníž. přenesená",J148,0)</f>
        <v>0</v>
      </c>
      <c r="BI148" s="227">
        <f>IF(N148="nulová",J148,0)</f>
        <v>0</v>
      </c>
      <c r="BJ148" s="19" t="s">
        <v>79</v>
      </c>
      <c r="BK148" s="227">
        <f>ROUND(I148*H148,2)</f>
        <v>0</v>
      </c>
      <c r="BL148" s="19" t="s">
        <v>303</v>
      </c>
      <c r="BM148" s="226" t="s">
        <v>1556</v>
      </c>
    </row>
    <row r="149" s="2" customFormat="1" ht="33" customHeight="1">
      <c r="A149" s="40"/>
      <c r="B149" s="41"/>
      <c r="C149" s="215" t="s">
        <v>1114</v>
      </c>
      <c r="D149" s="215" t="s">
        <v>298</v>
      </c>
      <c r="E149" s="216" t="s">
        <v>4473</v>
      </c>
      <c r="F149" s="217" t="s">
        <v>4474</v>
      </c>
      <c r="G149" s="218" t="s">
        <v>3526</v>
      </c>
      <c r="H149" s="219">
        <v>1</v>
      </c>
      <c r="I149" s="220"/>
      <c r="J149" s="221">
        <f>ROUND(I149*H149,2)</f>
        <v>0</v>
      </c>
      <c r="K149" s="217" t="s">
        <v>523</v>
      </c>
      <c r="L149" s="46"/>
      <c r="M149" s="222" t="s">
        <v>21</v>
      </c>
      <c r="N149" s="223" t="s">
        <v>43</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303</v>
      </c>
      <c r="AT149" s="226" t="s">
        <v>298</v>
      </c>
      <c r="AU149" s="226" t="s">
        <v>79</v>
      </c>
      <c r="AY149" s="19" t="s">
        <v>295</v>
      </c>
      <c r="BE149" s="227">
        <f>IF(N149="základní",J149,0)</f>
        <v>0</v>
      </c>
      <c r="BF149" s="227">
        <f>IF(N149="snížená",J149,0)</f>
        <v>0</v>
      </c>
      <c r="BG149" s="227">
        <f>IF(N149="zákl. přenesená",J149,0)</f>
        <v>0</v>
      </c>
      <c r="BH149" s="227">
        <f>IF(N149="sníž. přenesená",J149,0)</f>
        <v>0</v>
      </c>
      <c r="BI149" s="227">
        <f>IF(N149="nulová",J149,0)</f>
        <v>0</v>
      </c>
      <c r="BJ149" s="19" t="s">
        <v>79</v>
      </c>
      <c r="BK149" s="227">
        <f>ROUND(I149*H149,2)</f>
        <v>0</v>
      </c>
      <c r="BL149" s="19" t="s">
        <v>303</v>
      </c>
      <c r="BM149" s="226" t="s">
        <v>1566</v>
      </c>
    </row>
    <row r="150" s="2" customFormat="1" ht="33" customHeight="1">
      <c r="A150" s="40"/>
      <c r="B150" s="41"/>
      <c r="C150" s="215" t="s">
        <v>1119</v>
      </c>
      <c r="D150" s="215" t="s">
        <v>298</v>
      </c>
      <c r="E150" s="216" t="s">
        <v>4475</v>
      </c>
      <c r="F150" s="217" t="s">
        <v>4474</v>
      </c>
      <c r="G150" s="218" t="s">
        <v>3526</v>
      </c>
      <c r="H150" s="219">
        <v>1</v>
      </c>
      <c r="I150" s="220"/>
      <c r="J150" s="221">
        <f>ROUND(I150*H150,2)</f>
        <v>0</v>
      </c>
      <c r="K150" s="217" t="s">
        <v>523</v>
      </c>
      <c r="L150" s="46"/>
      <c r="M150" s="222" t="s">
        <v>21</v>
      </c>
      <c r="N150" s="223" t="s">
        <v>43</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303</v>
      </c>
      <c r="AT150" s="226" t="s">
        <v>298</v>
      </c>
      <c r="AU150" s="226" t="s">
        <v>79</v>
      </c>
      <c r="AY150" s="19" t="s">
        <v>295</v>
      </c>
      <c r="BE150" s="227">
        <f>IF(N150="základní",J150,0)</f>
        <v>0</v>
      </c>
      <c r="BF150" s="227">
        <f>IF(N150="snížená",J150,0)</f>
        <v>0</v>
      </c>
      <c r="BG150" s="227">
        <f>IF(N150="zákl. přenesená",J150,0)</f>
        <v>0</v>
      </c>
      <c r="BH150" s="227">
        <f>IF(N150="sníž. přenesená",J150,0)</f>
        <v>0</v>
      </c>
      <c r="BI150" s="227">
        <f>IF(N150="nulová",J150,0)</f>
        <v>0</v>
      </c>
      <c r="BJ150" s="19" t="s">
        <v>79</v>
      </c>
      <c r="BK150" s="227">
        <f>ROUND(I150*H150,2)</f>
        <v>0</v>
      </c>
      <c r="BL150" s="19" t="s">
        <v>303</v>
      </c>
      <c r="BM150" s="226" t="s">
        <v>1573</v>
      </c>
    </row>
    <row r="151" s="2" customFormat="1" ht="16.5" customHeight="1">
      <c r="A151" s="40"/>
      <c r="B151" s="41"/>
      <c r="C151" s="215" t="s">
        <v>1124</v>
      </c>
      <c r="D151" s="215" t="s">
        <v>298</v>
      </c>
      <c r="E151" s="216" t="s">
        <v>4421</v>
      </c>
      <c r="F151" s="217" t="s">
        <v>4422</v>
      </c>
      <c r="G151" s="218" t="s">
        <v>3526</v>
      </c>
      <c r="H151" s="219">
        <v>47</v>
      </c>
      <c r="I151" s="220"/>
      <c r="J151" s="221">
        <f>ROUND(I151*H151,2)</f>
        <v>0</v>
      </c>
      <c r="K151" s="217" t="s">
        <v>523</v>
      </c>
      <c r="L151" s="46"/>
      <c r="M151" s="222" t="s">
        <v>21</v>
      </c>
      <c r="N151" s="223"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303</v>
      </c>
      <c r="AT151" s="226" t="s">
        <v>298</v>
      </c>
      <c r="AU151" s="226" t="s">
        <v>79</v>
      </c>
      <c r="AY151" s="19" t="s">
        <v>295</v>
      </c>
      <c r="BE151" s="227">
        <f>IF(N151="základní",J151,0)</f>
        <v>0</v>
      </c>
      <c r="BF151" s="227">
        <f>IF(N151="snížená",J151,0)</f>
        <v>0</v>
      </c>
      <c r="BG151" s="227">
        <f>IF(N151="zákl. přenesená",J151,0)</f>
        <v>0</v>
      </c>
      <c r="BH151" s="227">
        <f>IF(N151="sníž. přenesená",J151,0)</f>
        <v>0</v>
      </c>
      <c r="BI151" s="227">
        <f>IF(N151="nulová",J151,0)</f>
        <v>0</v>
      </c>
      <c r="BJ151" s="19" t="s">
        <v>79</v>
      </c>
      <c r="BK151" s="227">
        <f>ROUND(I151*H151,2)</f>
        <v>0</v>
      </c>
      <c r="BL151" s="19" t="s">
        <v>303</v>
      </c>
      <c r="BM151" s="226" t="s">
        <v>1578</v>
      </c>
    </row>
    <row r="152" s="2" customFormat="1" ht="16.5" customHeight="1">
      <c r="A152" s="40"/>
      <c r="B152" s="41"/>
      <c r="C152" s="215" t="s">
        <v>1129</v>
      </c>
      <c r="D152" s="215" t="s">
        <v>298</v>
      </c>
      <c r="E152" s="216" t="s">
        <v>4476</v>
      </c>
      <c r="F152" s="217" t="s">
        <v>4477</v>
      </c>
      <c r="G152" s="218" t="s">
        <v>3526</v>
      </c>
      <c r="H152" s="219">
        <v>1</v>
      </c>
      <c r="I152" s="220"/>
      <c r="J152" s="221">
        <f>ROUND(I152*H152,2)</f>
        <v>0</v>
      </c>
      <c r="K152" s="217" t="s">
        <v>523</v>
      </c>
      <c r="L152" s="46"/>
      <c r="M152" s="222" t="s">
        <v>21</v>
      </c>
      <c r="N152" s="223" t="s">
        <v>43</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303</v>
      </c>
      <c r="AT152" s="226" t="s">
        <v>298</v>
      </c>
      <c r="AU152" s="226" t="s">
        <v>79</v>
      </c>
      <c r="AY152" s="19" t="s">
        <v>295</v>
      </c>
      <c r="BE152" s="227">
        <f>IF(N152="základní",J152,0)</f>
        <v>0</v>
      </c>
      <c r="BF152" s="227">
        <f>IF(N152="snížená",J152,0)</f>
        <v>0</v>
      </c>
      <c r="BG152" s="227">
        <f>IF(N152="zákl. přenesená",J152,0)</f>
        <v>0</v>
      </c>
      <c r="BH152" s="227">
        <f>IF(N152="sníž. přenesená",J152,0)</f>
        <v>0</v>
      </c>
      <c r="BI152" s="227">
        <f>IF(N152="nulová",J152,0)</f>
        <v>0</v>
      </c>
      <c r="BJ152" s="19" t="s">
        <v>79</v>
      </c>
      <c r="BK152" s="227">
        <f>ROUND(I152*H152,2)</f>
        <v>0</v>
      </c>
      <c r="BL152" s="19" t="s">
        <v>303</v>
      </c>
      <c r="BM152" s="226" t="s">
        <v>1587</v>
      </c>
    </row>
    <row r="153" s="2" customFormat="1" ht="16.5" customHeight="1">
      <c r="A153" s="40"/>
      <c r="B153" s="41"/>
      <c r="C153" s="215" t="s">
        <v>863</v>
      </c>
      <c r="D153" s="215" t="s">
        <v>298</v>
      </c>
      <c r="E153" s="216" t="s">
        <v>4425</v>
      </c>
      <c r="F153" s="217" t="s">
        <v>4426</v>
      </c>
      <c r="G153" s="218" t="s">
        <v>3526</v>
      </c>
      <c r="H153" s="219">
        <v>23</v>
      </c>
      <c r="I153" s="220"/>
      <c r="J153" s="221">
        <f>ROUND(I153*H153,2)</f>
        <v>0</v>
      </c>
      <c r="K153" s="217" t="s">
        <v>523</v>
      </c>
      <c r="L153" s="46"/>
      <c r="M153" s="222" t="s">
        <v>21</v>
      </c>
      <c r="N153" s="223" t="s">
        <v>43</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303</v>
      </c>
      <c r="AT153" s="226" t="s">
        <v>298</v>
      </c>
      <c r="AU153" s="226" t="s">
        <v>79</v>
      </c>
      <c r="AY153" s="19" t="s">
        <v>295</v>
      </c>
      <c r="BE153" s="227">
        <f>IF(N153="základní",J153,0)</f>
        <v>0</v>
      </c>
      <c r="BF153" s="227">
        <f>IF(N153="snížená",J153,0)</f>
        <v>0</v>
      </c>
      <c r="BG153" s="227">
        <f>IF(N153="zákl. přenesená",J153,0)</f>
        <v>0</v>
      </c>
      <c r="BH153" s="227">
        <f>IF(N153="sníž. přenesená",J153,0)</f>
        <v>0</v>
      </c>
      <c r="BI153" s="227">
        <f>IF(N153="nulová",J153,0)</f>
        <v>0</v>
      </c>
      <c r="BJ153" s="19" t="s">
        <v>79</v>
      </c>
      <c r="BK153" s="227">
        <f>ROUND(I153*H153,2)</f>
        <v>0</v>
      </c>
      <c r="BL153" s="19" t="s">
        <v>303</v>
      </c>
      <c r="BM153" s="226" t="s">
        <v>1243</v>
      </c>
    </row>
    <row r="154" s="2" customFormat="1" ht="16.5" customHeight="1">
      <c r="A154" s="40"/>
      <c r="B154" s="41"/>
      <c r="C154" s="215" t="s">
        <v>1137</v>
      </c>
      <c r="D154" s="215" t="s">
        <v>298</v>
      </c>
      <c r="E154" s="216" t="s">
        <v>4478</v>
      </c>
      <c r="F154" s="217" t="s">
        <v>4479</v>
      </c>
      <c r="G154" s="218" t="s">
        <v>3526</v>
      </c>
      <c r="H154" s="219">
        <v>1</v>
      </c>
      <c r="I154" s="220"/>
      <c r="J154" s="221">
        <f>ROUND(I154*H154,2)</f>
        <v>0</v>
      </c>
      <c r="K154" s="217" t="s">
        <v>523</v>
      </c>
      <c r="L154" s="46"/>
      <c r="M154" s="222" t="s">
        <v>21</v>
      </c>
      <c r="N154" s="223" t="s">
        <v>43</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303</v>
      </c>
      <c r="AT154" s="226" t="s">
        <v>298</v>
      </c>
      <c r="AU154" s="226" t="s">
        <v>79</v>
      </c>
      <c r="AY154" s="19" t="s">
        <v>295</v>
      </c>
      <c r="BE154" s="227">
        <f>IF(N154="základní",J154,0)</f>
        <v>0</v>
      </c>
      <c r="BF154" s="227">
        <f>IF(N154="snížená",J154,0)</f>
        <v>0</v>
      </c>
      <c r="BG154" s="227">
        <f>IF(N154="zákl. přenesená",J154,0)</f>
        <v>0</v>
      </c>
      <c r="BH154" s="227">
        <f>IF(N154="sníž. přenesená",J154,0)</f>
        <v>0</v>
      </c>
      <c r="BI154" s="227">
        <f>IF(N154="nulová",J154,0)</f>
        <v>0</v>
      </c>
      <c r="BJ154" s="19" t="s">
        <v>79</v>
      </c>
      <c r="BK154" s="227">
        <f>ROUND(I154*H154,2)</f>
        <v>0</v>
      </c>
      <c r="BL154" s="19" t="s">
        <v>303</v>
      </c>
      <c r="BM154" s="226" t="s">
        <v>1622</v>
      </c>
    </row>
    <row r="155" s="2" customFormat="1" ht="24.15" customHeight="1">
      <c r="A155" s="40"/>
      <c r="B155" s="41"/>
      <c r="C155" s="215" t="s">
        <v>1144</v>
      </c>
      <c r="D155" s="215" t="s">
        <v>298</v>
      </c>
      <c r="E155" s="216" t="s">
        <v>1618</v>
      </c>
      <c r="F155" s="217" t="s">
        <v>4429</v>
      </c>
      <c r="G155" s="218" t="s">
        <v>3526</v>
      </c>
      <c r="H155" s="219">
        <v>24</v>
      </c>
      <c r="I155" s="220"/>
      <c r="J155" s="221">
        <f>ROUND(I155*H155,2)</f>
        <v>0</v>
      </c>
      <c r="K155" s="217" t="s">
        <v>523</v>
      </c>
      <c r="L155" s="46"/>
      <c r="M155" s="222" t="s">
        <v>21</v>
      </c>
      <c r="N155" s="223" t="s">
        <v>43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303</v>
      </c>
      <c r="AT155" s="226" t="s">
        <v>298</v>
      </c>
      <c r="AU155" s="226" t="s">
        <v>79</v>
      </c>
      <c r="AY155" s="19" t="s">
        <v>295</v>
      </c>
      <c r="BE155" s="227">
        <f>IF(N155="základní",J155,0)</f>
        <v>0</v>
      </c>
      <c r="BF155" s="227">
        <f>IF(N155="snížená",J155,0)</f>
        <v>0</v>
      </c>
      <c r="BG155" s="227">
        <f>IF(N155="zákl. přenesená",J155,0)</f>
        <v>0</v>
      </c>
      <c r="BH155" s="227">
        <f>IF(N155="sníž. přenesená",J155,0)</f>
        <v>0</v>
      </c>
      <c r="BI155" s="227">
        <f>IF(N155="nulová",J155,0)</f>
        <v>0</v>
      </c>
      <c r="BJ155" s="19" t="s">
        <v>79</v>
      </c>
      <c r="BK155" s="227">
        <f>ROUND(I155*H155,2)</f>
        <v>0</v>
      </c>
      <c r="BL155" s="19" t="s">
        <v>303</v>
      </c>
      <c r="BM155" s="226" t="s">
        <v>1634</v>
      </c>
    </row>
    <row r="156" s="2" customFormat="1" ht="16.5" customHeight="1">
      <c r="A156" s="40"/>
      <c r="B156" s="41"/>
      <c r="C156" s="215" t="s">
        <v>1149</v>
      </c>
      <c r="D156" s="215" t="s">
        <v>298</v>
      </c>
      <c r="E156" s="216" t="s">
        <v>4480</v>
      </c>
      <c r="F156" s="217" t="s">
        <v>4481</v>
      </c>
      <c r="G156" s="218" t="s">
        <v>3526</v>
      </c>
      <c r="H156" s="219">
        <v>12</v>
      </c>
      <c r="I156" s="220"/>
      <c r="J156" s="221">
        <f>ROUND(I156*H156,2)</f>
        <v>0</v>
      </c>
      <c r="K156" s="217" t="s">
        <v>523</v>
      </c>
      <c r="L156" s="46"/>
      <c r="M156" s="222" t="s">
        <v>21</v>
      </c>
      <c r="N156" s="223" t="s">
        <v>43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303</v>
      </c>
      <c r="AT156" s="226" t="s">
        <v>298</v>
      </c>
      <c r="AU156" s="226" t="s">
        <v>79</v>
      </c>
      <c r="AY156" s="19" t="s">
        <v>295</v>
      </c>
      <c r="BE156" s="227">
        <f>IF(N156="základní",J156,0)</f>
        <v>0</v>
      </c>
      <c r="BF156" s="227">
        <f>IF(N156="snížená",J156,0)</f>
        <v>0</v>
      </c>
      <c r="BG156" s="227">
        <f>IF(N156="zákl. přenesená",J156,0)</f>
        <v>0</v>
      </c>
      <c r="BH156" s="227">
        <f>IF(N156="sníž. přenesená",J156,0)</f>
        <v>0</v>
      </c>
      <c r="BI156" s="227">
        <f>IF(N156="nulová",J156,0)</f>
        <v>0</v>
      </c>
      <c r="BJ156" s="19" t="s">
        <v>79</v>
      </c>
      <c r="BK156" s="227">
        <f>ROUND(I156*H156,2)</f>
        <v>0</v>
      </c>
      <c r="BL156" s="19" t="s">
        <v>303</v>
      </c>
      <c r="BM156" s="226" t="s">
        <v>1643</v>
      </c>
    </row>
    <row r="157" s="2" customFormat="1">
      <c r="A157" s="40"/>
      <c r="B157" s="41"/>
      <c r="C157" s="42"/>
      <c r="D157" s="235" t="s">
        <v>727</v>
      </c>
      <c r="E157" s="42"/>
      <c r="F157" s="281" t="s">
        <v>4431</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727</v>
      </c>
      <c r="AU157" s="19" t="s">
        <v>79</v>
      </c>
    </row>
    <row r="158" s="2" customFormat="1" ht="16.5" customHeight="1">
      <c r="A158" s="40"/>
      <c r="B158" s="41"/>
      <c r="C158" s="215" t="s">
        <v>1154</v>
      </c>
      <c r="D158" s="215" t="s">
        <v>298</v>
      </c>
      <c r="E158" s="216" t="s">
        <v>4482</v>
      </c>
      <c r="F158" s="217" t="s">
        <v>4483</v>
      </c>
      <c r="G158" s="218" t="s">
        <v>3526</v>
      </c>
      <c r="H158" s="219">
        <v>24</v>
      </c>
      <c r="I158" s="220"/>
      <c r="J158" s="221">
        <f>ROUND(I158*H158,2)</f>
        <v>0</v>
      </c>
      <c r="K158" s="217" t="s">
        <v>523</v>
      </c>
      <c r="L158" s="46"/>
      <c r="M158" s="222" t="s">
        <v>21</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303</v>
      </c>
      <c r="AT158" s="226" t="s">
        <v>298</v>
      </c>
      <c r="AU158" s="226" t="s">
        <v>79</v>
      </c>
      <c r="AY158" s="19" t="s">
        <v>295</v>
      </c>
      <c r="BE158" s="227">
        <f>IF(N158="základní",J158,0)</f>
        <v>0</v>
      </c>
      <c r="BF158" s="227">
        <f>IF(N158="snížená",J158,0)</f>
        <v>0</v>
      </c>
      <c r="BG158" s="227">
        <f>IF(N158="zákl. přenesená",J158,0)</f>
        <v>0</v>
      </c>
      <c r="BH158" s="227">
        <f>IF(N158="sníž. přenesená",J158,0)</f>
        <v>0</v>
      </c>
      <c r="BI158" s="227">
        <f>IF(N158="nulová",J158,0)</f>
        <v>0</v>
      </c>
      <c r="BJ158" s="19" t="s">
        <v>79</v>
      </c>
      <c r="BK158" s="227">
        <f>ROUND(I158*H158,2)</f>
        <v>0</v>
      </c>
      <c r="BL158" s="19" t="s">
        <v>303</v>
      </c>
      <c r="BM158" s="226" t="s">
        <v>1664</v>
      </c>
    </row>
    <row r="159" s="2" customFormat="1" ht="16.5" customHeight="1">
      <c r="A159" s="40"/>
      <c r="B159" s="41"/>
      <c r="C159" s="215" t="s">
        <v>1161</v>
      </c>
      <c r="D159" s="215" t="s">
        <v>298</v>
      </c>
      <c r="E159" s="216" t="s">
        <v>4484</v>
      </c>
      <c r="F159" s="217" t="s">
        <v>4485</v>
      </c>
      <c r="G159" s="218" t="s">
        <v>3526</v>
      </c>
      <c r="H159" s="219">
        <v>11</v>
      </c>
      <c r="I159" s="220"/>
      <c r="J159" s="221">
        <f>ROUND(I159*H159,2)</f>
        <v>0</v>
      </c>
      <c r="K159" s="217" t="s">
        <v>523</v>
      </c>
      <c r="L159" s="46"/>
      <c r="M159" s="222" t="s">
        <v>21</v>
      </c>
      <c r="N159" s="223" t="s">
        <v>43</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303</v>
      </c>
      <c r="AT159" s="226" t="s">
        <v>298</v>
      </c>
      <c r="AU159" s="226" t="s">
        <v>79</v>
      </c>
      <c r="AY159" s="19" t="s">
        <v>295</v>
      </c>
      <c r="BE159" s="227">
        <f>IF(N159="základní",J159,0)</f>
        <v>0</v>
      </c>
      <c r="BF159" s="227">
        <f>IF(N159="snížená",J159,0)</f>
        <v>0</v>
      </c>
      <c r="BG159" s="227">
        <f>IF(N159="zákl. přenesená",J159,0)</f>
        <v>0</v>
      </c>
      <c r="BH159" s="227">
        <f>IF(N159="sníž. přenesená",J159,0)</f>
        <v>0</v>
      </c>
      <c r="BI159" s="227">
        <f>IF(N159="nulová",J159,0)</f>
        <v>0</v>
      </c>
      <c r="BJ159" s="19" t="s">
        <v>79</v>
      </c>
      <c r="BK159" s="227">
        <f>ROUND(I159*H159,2)</f>
        <v>0</v>
      </c>
      <c r="BL159" s="19" t="s">
        <v>303</v>
      </c>
      <c r="BM159" s="226" t="s">
        <v>1684</v>
      </c>
    </row>
    <row r="160" s="2" customFormat="1">
      <c r="A160" s="40"/>
      <c r="B160" s="41"/>
      <c r="C160" s="42"/>
      <c r="D160" s="235" t="s">
        <v>727</v>
      </c>
      <c r="E160" s="42"/>
      <c r="F160" s="281" t="s">
        <v>4436</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727</v>
      </c>
      <c r="AU160" s="19" t="s">
        <v>79</v>
      </c>
    </row>
    <row r="161" s="2" customFormat="1" ht="16.5" customHeight="1">
      <c r="A161" s="40"/>
      <c r="B161" s="41"/>
      <c r="C161" s="215" t="s">
        <v>1168</v>
      </c>
      <c r="D161" s="215" t="s">
        <v>298</v>
      </c>
      <c r="E161" s="216" t="s">
        <v>4486</v>
      </c>
      <c r="F161" s="217" t="s">
        <v>4487</v>
      </c>
      <c r="G161" s="218" t="s">
        <v>3526</v>
      </c>
      <c r="H161" s="219">
        <v>36</v>
      </c>
      <c r="I161" s="220"/>
      <c r="J161" s="221">
        <f>ROUND(I161*H161,2)</f>
        <v>0</v>
      </c>
      <c r="K161" s="217" t="s">
        <v>523</v>
      </c>
      <c r="L161" s="46"/>
      <c r="M161" s="222" t="s">
        <v>21</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303</v>
      </c>
      <c r="AT161" s="226" t="s">
        <v>298</v>
      </c>
      <c r="AU161" s="226" t="s">
        <v>79</v>
      </c>
      <c r="AY161" s="19" t="s">
        <v>295</v>
      </c>
      <c r="BE161" s="227">
        <f>IF(N161="základní",J161,0)</f>
        <v>0</v>
      </c>
      <c r="BF161" s="227">
        <f>IF(N161="snížená",J161,0)</f>
        <v>0</v>
      </c>
      <c r="BG161" s="227">
        <f>IF(N161="zákl. přenesená",J161,0)</f>
        <v>0</v>
      </c>
      <c r="BH161" s="227">
        <f>IF(N161="sníž. přenesená",J161,0)</f>
        <v>0</v>
      </c>
      <c r="BI161" s="227">
        <f>IF(N161="nulová",J161,0)</f>
        <v>0</v>
      </c>
      <c r="BJ161" s="19" t="s">
        <v>79</v>
      </c>
      <c r="BK161" s="227">
        <f>ROUND(I161*H161,2)</f>
        <v>0</v>
      </c>
      <c r="BL161" s="19" t="s">
        <v>303</v>
      </c>
      <c r="BM161" s="226" t="s">
        <v>1820</v>
      </c>
    </row>
    <row r="162" s="2" customFormat="1" ht="16.5" customHeight="1">
      <c r="A162" s="40"/>
      <c r="B162" s="41"/>
      <c r="C162" s="215" t="s">
        <v>1173</v>
      </c>
      <c r="D162" s="215" t="s">
        <v>298</v>
      </c>
      <c r="E162" s="216" t="s">
        <v>4488</v>
      </c>
      <c r="F162" s="217" t="s">
        <v>4485</v>
      </c>
      <c r="G162" s="218" t="s">
        <v>3526</v>
      </c>
      <c r="H162" s="219">
        <v>11</v>
      </c>
      <c r="I162" s="220"/>
      <c r="J162" s="221">
        <f>ROUND(I162*H162,2)</f>
        <v>0</v>
      </c>
      <c r="K162" s="217" t="s">
        <v>523</v>
      </c>
      <c r="L162" s="46"/>
      <c r="M162" s="222" t="s">
        <v>21</v>
      </c>
      <c r="N162" s="223" t="s">
        <v>43</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303</v>
      </c>
      <c r="AT162" s="226" t="s">
        <v>298</v>
      </c>
      <c r="AU162" s="226" t="s">
        <v>79</v>
      </c>
      <c r="AY162" s="19" t="s">
        <v>295</v>
      </c>
      <c r="BE162" s="227">
        <f>IF(N162="základní",J162,0)</f>
        <v>0</v>
      </c>
      <c r="BF162" s="227">
        <f>IF(N162="snížená",J162,0)</f>
        <v>0</v>
      </c>
      <c r="BG162" s="227">
        <f>IF(N162="zákl. přenesená",J162,0)</f>
        <v>0</v>
      </c>
      <c r="BH162" s="227">
        <f>IF(N162="sníž. přenesená",J162,0)</f>
        <v>0</v>
      </c>
      <c r="BI162" s="227">
        <f>IF(N162="nulová",J162,0)</f>
        <v>0</v>
      </c>
      <c r="BJ162" s="19" t="s">
        <v>79</v>
      </c>
      <c r="BK162" s="227">
        <f>ROUND(I162*H162,2)</f>
        <v>0</v>
      </c>
      <c r="BL162" s="19" t="s">
        <v>303</v>
      </c>
      <c r="BM162" s="226" t="s">
        <v>1999</v>
      </c>
    </row>
    <row r="163" s="2" customFormat="1">
      <c r="A163" s="40"/>
      <c r="B163" s="41"/>
      <c r="C163" s="42"/>
      <c r="D163" s="235" t="s">
        <v>727</v>
      </c>
      <c r="E163" s="42"/>
      <c r="F163" s="281" t="s">
        <v>4441</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727</v>
      </c>
      <c r="AU163" s="19" t="s">
        <v>79</v>
      </c>
    </row>
    <row r="164" s="2" customFormat="1" ht="24.15" customHeight="1">
      <c r="A164" s="40"/>
      <c r="B164" s="41"/>
      <c r="C164" s="215" t="s">
        <v>1178</v>
      </c>
      <c r="D164" s="215" t="s">
        <v>298</v>
      </c>
      <c r="E164" s="216" t="s">
        <v>4489</v>
      </c>
      <c r="F164" s="217" t="s">
        <v>4490</v>
      </c>
      <c r="G164" s="218" t="s">
        <v>3526</v>
      </c>
      <c r="H164" s="219">
        <v>1</v>
      </c>
      <c r="I164" s="220"/>
      <c r="J164" s="221">
        <f>ROUND(I164*H164,2)</f>
        <v>0</v>
      </c>
      <c r="K164" s="217" t="s">
        <v>523</v>
      </c>
      <c r="L164" s="46"/>
      <c r="M164" s="222" t="s">
        <v>21</v>
      </c>
      <c r="N164" s="223" t="s">
        <v>43</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303</v>
      </c>
      <c r="AT164" s="226" t="s">
        <v>298</v>
      </c>
      <c r="AU164" s="226" t="s">
        <v>79</v>
      </c>
      <c r="AY164" s="19" t="s">
        <v>295</v>
      </c>
      <c r="BE164" s="227">
        <f>IF(N164="základní",J164,0)</f>
        <v>0</v>
      </c>
      <c r="BF164" s="227">
        <f>IF(N164="snížená",J164,0)</f>
        <v>0</v>
      </c>
      <c r="BG164" s="227">
        <f>IF(N164="zákl. přenesená",J164,0)</f>
        <v>0</v>
      </c>
      <c r="BH164" s="227">
        <f>IF(N164="sníž. přenesená",J164,0)</f>
        <v>0</v>
      </c>
      <c r="BI164" s="227">
        <f>IF(N164="nulová",J164,0)</f>
        <v>0</v>
      </c>
      <c r="BJ164" s="19" t="s">
        <v>79</v>
      </c>
      <c r="BK164" s="227">
        <f>ROUND(I164*H164,2)</f>
        <v>0</v>
      </c>
      <c r="BL164" s="19" t="s">
        <v>303</v>
      </c>
      <c r="BM164" s="226" t="s">
        <v>2003</v>
      </c>
    </row>
    <row r="165" s="2" customFormat="1" ht="24.15" customHeight="1">
      <c r="A165" s="40"/>
      <c r="B165" s="41"/>
      <c r="C165" s="215" t="s">
        <v>1183</v>
      </c>
      <c r="D165" s="215" t="s">
        <v>298</v>
      </c>
      <c r="E165" s="216" t="s">
        <v>4491</v>
      </c>
      <c r="F165" s="217" t="s">
        <v>4490</v>
      </c>
      <c r="G165" s="218" t="s">
        <v>3526</v>
      </c>
      <c r="H165" s="219">
        <v>1</v>
      </c>
      <c r="I165" s="220"/>
      <c r="J165" s="221">
        <f>ROUND(I165*H165,2)</f>
        <v>0</v>
      </c>
      <c r="K165" s="217" t="s">
        <v>523</v>
      </c>
      <c r="L165" s="46"/>
      <c r="M165" s="222" t="s">
        <v>21</v>
      </c>
      <c r="N165" s="223" t="s">
        <v>43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303</v>
      </c>
      <c r="AT165" s="226" t="s">
        <v>298</v>
      </c>
      <c r="AU165" s="226" t="s">
        <v>79</v>
      </c>
      <c r="AY165" s="19" t="s">
        <v>295</v>
      </c>
      <c r="BE165" s="227">
        <f>IF(N165="základní",J165,0)</f>
        <v>0</v>
      </c>
      <c r="BF165" s="227">
        <f>IF(N165="snížená",J165,0)</f>
        <v>0</v>
      </c>
      <c r="BG165" s="227">
        <f>IF(N165="zákl. přenesená",J165,0)</f>
        <v>0</v>
      </c>
      <c r="BH165" s="227">
        <f>IF(N165="sníž. přenesená",J165,0)</f>
        <v>0</v>
      </c>
      <c r="BI165" s="227">
        <f>IF(N165="nulová",J165,0)</f>
        <v>0</v>
      </c>
      <c r="BJ165" s="19" t="s">
        <v>79</v>
      </c>
      <c r="BK165" s="227">
        <f>ROUND(I165*H165,2)</f>
        <v>0</v>
      </c>
      <c r="BL165" s="19" t="s">
        <v>303</v>
      </c>
      <c r="BM165" s="226" t="s">
        <v>2007</v>
      </c>
    </row>
    <row r="166" s="2" customFormat="1" ht="24.15" customHeight="1">
      <c r="A166" s="40"/>
      <c r="B166" s="41"/>
      <c r="C166" s="215" t="s">
        <v>1429</v>
      </c>
      <c r="D166" s="215" t="s">
        <v>298</v>
      </c>
      <c r="E166" s="216" t="s">
        <v>4492</v>
      </c>
      <c r="F166" s="217" t="s">
        <v>4493</v>
      </c>
      <c r="G166" s="218" t="s">
        <v>3526</v>
      </c>
      <c r="H166" s="219">
        <v>1</v>
      </c>
      <c r="I166" s="220"/>
      <c r="J166" s="221">
        <f>ROUND(I166*H166,2)</f>
        <v>0</v>
      </c>
      <c r="K166" s="217" t="s">
        <v>523</v>
      </c>
      <c r="L166" s="46"/>
      <c r="M166" s="222" t="s">
        <v>21</v>
      </c>
      <c r="N166" s="223" t="s">
        <v>43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303</v>
      </c>
      <c r="AT166" s="226" t="s">
        <v>298</v>
      </c>
      <c r="AU166" s="226" t="s">
        <v>79</v>
      </c>
      <c r="AY166" s="19" t="s">
        <v>295</v>
      </c>
      <c r="BE166" s="227">
        <f>IF(N166="základní",J166,0)</f>
        <v>0</v>
      </c>
      <c r="BF166" s="227">
        <f>IF(N166="snížená",J166,0)</f>
        <v>0</v>
      </c>
      <c r="BG166" s="227">
        <f>IF(N166="zákl. přenesená",J166,0)</f>
        <v>0</v>
      </c>
      <c r="BH166" s="227">
        <f>IF(N166="sníž. přenesená",J166,0)</f>
        <v>0</v>
      </c>
      <c r="BI166" s="227">
        <f>IF(N166="nulová",J166,0)</f>
        <v>0</v>
      </c>
      <c r="BJ166" s="19" t="s">
        <v>79</v>
      </c>
      <c r="BK166" s="227">
        <f>ROUND(I166*H166,2)</f>
        <v>0</v>
      </c>
      <c r="BL166" s="19" t="s">
        <v>303</v>
      </c>
      <c r="BM166" s="226" t="s">
        <v>2012</v>
      </c>
    </row>
    <row r="167" s="2" customFormat="1" ht="24.15" customHeight="1">
      <c r="A167" s="40"/>
      <c r="B167" s="41"/>
      <c r="C167" s="215" t="s">
        <v>1438</v>
      </c>
      <c r="D167" s="215" t="s">
        <v>298</v>
      </c>
      <c r="E167" s="216" t="s">
        <v>4494</v>
      </c>
      <c r="F167" s="217" t="s">
        <v>4493</v>
      </c>
      <c r="G167" s="218" t="s">
        <v>3526</v>
      </c>
      <c r="H167" s="219">
        <v>1</v>
      </c>
      <c r="I167" s="220"/>
      <c r="J167" s="221">
        <f>ROUND(I167*H167,2)</f>
        <v>0</v>
      </c>
      <c r="K167" s="217" t="s">
        <v>523</v>
      </c>
      <c r="L167" s="46"/>
      <c r="M167" s="222" t="s">
        <v>21</v>
      </c>
      <c r="N167" s="223" t="s">
        <v>43</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303</v>
      </c>
      <c r="AT167" s="226" t="s">
        <v>298</v>
      </c>
      <c r="AU167" s="226" t="s">
        <v>79</v>
      </c>
      <c r="AY167" s="19" t="s">
        <v>295</v>
      </c>
      <c r="BE167" s="227">
        <f>IF(N167="základní",J167,0)</f>
        <v>0</v>
      </c>
      <c r="BF167" s="227">
        <f>IF(N167="snížená",J167,0)</f>
        <v>0</v>
      </c>
      <c r="BG167" s="227">
        <f>IF(N167="zákl. přenesená",J167,0)</f>
        <v>0</v>
      </c>
      <c r="BH167" s="227">
        <f>IF(N167="sníž. přenesená",J167,0)</f>
        <v>0</v>
      </c>
      <c r="BI167" s="227">
        <f>IF(N167="nulová",J167,0)</f>
        <v>0</v>
      </c>
      <c r="BJ167" s="19" t="s">
        <v>79</v>
      </c>
      <c r="BK167" s="227">
        <f>ROUND(I167*H167,2)</f>
        <v>0</v>
      </c>
      <c r="BL167" s="19" t="s">
        <v>303</v>
      </c>
      <c r="BM167" s="226" t="s">
        <v>2017</v>
      </c>
    </row>
    <row r="168" s="2" customFormat="1">
      <c r="A168" s="40"/>
      <c r="B168" s="41"/>
      <c r="C168" s="42"/>
      <c r="D168" s="235" t="s">
        <v>727</v>
      </c>
      <c r="E168" s="42"/>
      <c r="F168" s="281" t="s">
        <v>4447</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727</v>
      </c>
      <c r="AU168" s="19" t="s">
        <v>79</v>
      </c>
    </row>
    <row r="169" s="2" customFormat="1" ht="16.5" customHeight="1">
      <c r="A169" s="40"/>
      <c r="B169" s="41"/>
      <c r="C169" s="215" t="s">
        <v>1440</v>
      </c>
      <c r="D169" s="215" t="s">
        <v>298</v>
      </c>
      <c r="E169" s="216" t="s">
        <v>4495</v>
      </c>
      <c r="F169" s="217" t="s">
        <v>4496</v>
      </c>
      <c r="G169" s="218" t="s">
        <v>3526</v>
      </c>
      <c r="H169" s="219">
        <v>12</v>
      </c>
      <c r="I169" s="220"/>
      <c r="J169" s="221">
        <f>ROUND(I169*H169,2)</f>
        <v>0</v>
      </c>
      <c r="K169" s="217" t="s">
        <v>523</v>
      </c>
      <c r="L169" s="46"/>
      <c r="M169" s="222" t="s">
        <v>21</v>
      </c>
      <c r="N169" s="223" t="s">
        <v>43</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303</v>
      </c>
      <c r="AT169" s="226" t="s">
        <v>298</v>
      </c>
      <c r="AU169" s="226" t="s">
        <v>79</v>
      </c>
      <c r="AY169" s="19" t="s">
        <v>295</v>
      </c>
      <c r="BE169" s="227">
        <f>IF(N169="základní",J169,0)</f>
        <v>0</v>
      </c>
      <c r="BF169" s="227">
        <f>IF(N169="snížená",J169,0)</f>
        <v>0</v>
      </c>
      <c r="BG169" s="227">
        <f>IF(N169="zákl. přenesená",J169,0)</f>
        <v>0</v>
      </c>
      <c r="BH169" s="227">
        <f>IF(N169="sníž. přenesená",J169,0)</f>
        <v>0</v>
      </c>
      <c r="BI169" s="227">
        <f>IF(N169="nulová",J169,0)</f>
        <v>0</v>
      </c>
      <c r="BJ169" s="19" t="s">
        <v>79</v>
      </c>
      <c r="BK169" s="227">
        <f>ROUND(I169*H169,2)</f>
        <v>0</v>
      </c>
      <c r="BL169" s="19" t="s">
        <v>303</v>
      </c>
      <c r="BM169" s="226" t="s">
        <v>3284</v>
      </c>
    </row>
    <row r="170" s="2" customFormat="1" ht="24.15" customHeight="1">
      <c r="A170" s="40"/>
      <c r="B170" s="41"/>
      <c r="C170" s="215" t="s">
        <v>1444</v>
      </c>
      <c r="D170" s="215" t="s">
        <v>298</v>
      </c>
      <c r="E170" s="216" t="s">
        <v>4497</v>
      </c>
      <c r="F170" s="217" t="s">
        <v>4498</v>
      </c>
      <c r="G170" s="218" t="s">
        <v>3526</v>
      </c>
      <c r="H170" s="219">
        <v>12</v>
      </c>
      <c r="I170" s="220"/>
      <c r="J170" s="221">
        <f>ROUND(I170*H170,2)</f>
        <v>0</v>
      </c>
      <c r="K170" s="217" t="s">
        <v>523</v>
      </c>
      <c r="L170" s="46"/>
      <c r="M170" s="222" t="s">
        <v>21</v>
      </c>
      <c r="N170" s="223" t="s">
        <v>43</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303</v>
      </c>
      <c r="AT170" s="226" t="s">
        <v>298</v>
      </c>
      <c r="AU170" s="226" t="s">
        <v>79</v>
      </c>
      <c r="AY170" s="19" t="s">
        <v>295</v>
      </c>
      <c r="BE170" s="227">
        <f>IF(N170="základní",J170,0)</f>
        <v>0</v>
      </c>
      <c r="BF170" s="227">
        <f>IF(N170="snížená",J170,0)</f>
        <v>0</v>
      </c>
      <c r="BG170" s="227">
        <f>IF(N170="zákl. přenesená",J170,0)</f>
        <v>0</v>
      </c>
      <c r="BH170" s="227">
        <f>IF(N170="sníž. přenesená",J170,0)</f>
        <v>0</v>
      </c>
      <c r="BI170" s="227">
        <f>IF(N170="nulová",J170,0)</f>
        <v>0</v>
      </c>
      <c r="BJ170" s="19" t="s">
        <v>79</v>
      </c>
      <c r="BK170" s="227">
        <f>ROUND(I170*H170,2)</f>
        <v>0</v>
      </c>
      <c r="BL170" s="19" t="s">
        <v>303</v>
      </c>
      <c r="BM170" s="226" t="s">
        <v>3287</v>
      </c>
    </row>
    <row r="171" s="2" customFormat="1" ht="21.75" customHeight="1">
      <c r="A171" s="40"/>
      <c r="B171" s="41"/>
      <c r="C171" s="215" t="s">
        <v>1448</v>
      </c>
      <c r="D171" s="215" t="s">
        <v>298</v>
      </c>
      <c r="E171" s="216" t="s">
        <v>4448</v>
      </c>
      <c r="F171" s="217" t="s">
        <v>4449</v>
      </c>
      <c r="G171" s="218" t="s">
        <v>3526</v>
      </c>
      <c r="H171" s="219">
        <v>1</v>
      </c>
      <c r="I171" s="220"/>
      <c r="J171" s="221">
        <f>ROUND(I171*H171,2)</f>
        <v>0</v>
      </c>
      <c r="K171" s="217" t="s">
        <v>523</v>
      </c>
      <c r="L171" s="46"/>
      <c r="M171" s="222" t="s">
        <v>21</v>
      </c>
      <c r="N171" s="223" t="s">
        <v>43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303</v>
      </c>
      <c r="AT171" s="226" t="s">
        <v>298</v>
      </c>
      <c r="AU171" s="226" t="s">
        <v>79</v>
      </c>
      <c r="AY171" s="19" t="s">
        <v>295</v>
      </c>
      <c r="BE171" s="227">
        <f>IF(N171="základní",J171,0)</f>
        <v>0</v>
      </c>
      <c r="BF171" s="227">
        <f>IF(N171="snížená",J171,0)</f>
        <v>0</v>
      </c>
      <c r="BG171" s="227">
        <f>IF(N171="zákl. přenesená",J171,0)</f>
        <v>0</v>
      </c>
      <c r="BH171" s="227">
        <f>IF(N171="sníž. přenesená",J171,0)</f>
        <v>0</v>
      </c>
      <c r="BI171" s="227">
        <f>IF(N171="nulová",J171,0)</f>
        <v>0</v>
      </c>
      <c r="BJ171" s="19" t="s">
        <v>79</v>
      </c>
      <c r="BK171" s="227">
        <f>ROUND(I171*H171,2)</f>
        <v>0</v>
      </c>
      <c r="BL171" s="19" t="s">
        <v>303</v>
      </c>
      <c r="BM171" s="226" t="s">
        <v>3290</v>
      </c>
    </row>
    <row r="172" s="2" customFormat="1" ht="21.75" customHeight="1">
      <c r="A172" s="40"/>
      <c r="B172" s="41"/>
      <c r="C172" s="215" t="s">
        <v>1453</v>
      </c>
      <c r="D172" s="215" t="s">
        <v>298</v>
      </c>
      <c r="E172" s="216" t="s">
        <v>4450</v>
      </c>
      <c r="F172" s="217" t="s">
        <v>4451</v>
      </c>
      <c r="G172" s="218" t="s">
        <v>3526</v>
      </c>
      <c r="H172" s="219">
        <v>1</v>
      </c>
      <c r="I172" s="220"/>
      <c r="J172" s="221">
        <f>ROUND(I172*H172,2)</f>
        <v>0</v>
      </c>
      <c r="K172" s="217" t="s">
        <v>523</v>
      </c>
      <c r="L172" s="46"/>
      <c r="M172" s="222" t="s">
        <v>21</v>
      </c>
      <c r="N172" s="223" t="s">
        <v>43</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303</v>
      </c>
      <c r="AT172" s="226" t="s">
        <v>298</v>
      </c>
      <c r="AU172" s="226" t="s">
        <v>79</v>
      </c>
      <c r="AY172" s="19" t="s">
        <v>295</v>
      </c>
      <c r="BE172" s="227">
        <f>IF(N172="základní",J172,0)</f>
        <v>0</v>
      </c>
      <c r="BF172" s="227">
        <f>IF(N172="snížená",J172,0)</f>
        <v>0</v>
      </c>
      <c r="BG172" s="227">
        <f>IF(N172="zákl. přenesená",J172,0)</f>
        <v>0</v>
      </c>
      <c r="BH172" s="227">
        <f>IF(N172="sníž. přenesená",J172,0)</f>
        <v>0</v>
      </c>
      <c r="BI172" s="227">
        <f>IF(N172="nulová",J172,0)</f>
        <v>0</v>
      </c>
      <c r="BJ172" s="19" t="s">
        <v>79</v>
      </c>
      <c r="BK172" s="227">
        <f>ROUND(I172*H172,2)</f>
        <v>0</v>
      </c>
      <c r="BL172" s="19" t="s">
        <v>303</v>
      </c>
      <c r="BM172" s="226" t="s">
        <v>3294</v>
      </c>
    </row>
    <row r="173" s="2" customFormat="1" ht="24.15" customHeight="1">
      <c r="A173" s="40"/>
      <c r="B173" s="41"/>
      <c r="C173" s="215" t="s">
        <v>1459</v>
      </c>
      <c r="D173" s="215" t="s">
        <v>298</v>
      </c>
      <c r="E173" s="216" t="s">
        <v>4452</v>
      </c>
      <c r="F173" s="217" t="s">
        <v>4453</v>
      </c>
      <c r="G173" s="218" t="s">
        <v>4454</v>
      </c>
      <c r="H173" s="219">
        <v>318</v>
      </c>
      <c r="I173" s="220"/>
      <c r="J173" s="221">
        <f>ROUND(I173*H173,2)</f>
        <v>0</v>
      </c>
      <c r="K173" s="217" t="s">
        <v>523</v>
      </c>
      <c r="L173" s="46"/>
      <c r="M173" s="222" t="s">
        <v>21</v>
      </c>
      <c r="N173" s="223" t="s">
        <v>43</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303</v>
      </c>
      <c r="AT173" s="226" t="s">
        <v>298</v>
      </c>
      <c r="AU173" s="226" t="s">
        <v>79</v>
      </c>
      <c r="AY173" s="19" t="s">
        <v>295</v>
      </c>
      <c r="BE173" s="227">
        <f>IF(N173="základní",J173,0)</f>
        <v>0</v>
      </c>
      <c r="BF173" s="227">
        <f>IF(N173="snížená",J173,0)</f>
        <v>0</v>
      </c>
      <c r="BG173" s="227">
        <f>IF(N173="zákl. přenesená",J173,0)</f>
        <v>0</v>
      </c>
      <c r="BH173" s="227">
        <f>IF(N173="sníž. přenesená",J173,0)</f>
        <v>0</v>
      </c>
      <c r="BI173" s="227">
        <f>IF(N173="nulová",J173,0)</f>
        <v>0</v>
      </c>
      <c r="BJ173" s="19" t="s">
        <v>79</v>
      </c>
      <c r="BK173" s="227">
        <f>ROUND(I173*H173,2)</f>
        <v>0</v>
      </c>
      <c r="BL173" s="19" t="s">
        <v>303</v>
      </c>
      <c r="BM173" s="226" t="s">
        <v>3297</v>
      </c>
    </row>
    <row r="174" s="2" customFormat="1" ht="24.15" customHeight="1">
      <c r="A174" s="40"/>
      <c r="B174" s="41"/>
      <c r="C174" s="215" t="s">
        <v>1463</v>
      </c>
      <c r="D174" s="215" t="s">
        <v>298</v>
      </c>
      <c r="E174" s="216" t="s">
        <v>4455</v>
      </c>
      <c r="F174" s="217" t="s">
        <v>4456</v>
      </c>
      <c r="G174" s="218" t="s">
        <v>301</v>
      </c>
      <c r="H174" s="219">
        <v>124</v>
      </c>
      <c r="I174" s="220"/>
      <c r="J174" s="221">
        <f>ROUND(I174*H174,2)</f>
        <v>0</v>
      </c>
      <c r="K174" s="217" t="s">
        <v>523</v>
      </c>
      <c r="L174" s="46"/>
      <c r="M174" s="222" t="s">
        <v>21</v>
      </c>
      <c r="N174" s="223" t="s">
        <v>43</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303</v>
      </c>
      <c r="AT174" s="226" t="s">
        <v>298</v>
      </c>
      <c r="AU174" s="226" t="s">
        <v>79</v>
      </c>
      <c r="AY174" s="19" t="s">
        <v>295</v>
      </c>
      <c r="BE174" s="227">
        <f>IF(N174="základní",J174,0)</f>
        <v>0</v>
      </c>
      <c r="BF174" s="227">
        <f>IF(N174="snížená",J174,0)</f>
        <v>0</v>
      </c>
      <c r="BG174" s="227">
        <f>IF(N174="zákl. přenesená",J174,0)</f>
        <v>0</v>
      </c>
      <c r="BH174" s="227">
        <f>IF(N174="sníž. přenesená",J174,0)</f>
        <v>0</v>
      </c>
      <c r="BI174" s="227">
        <f>IF(N174="nulová",J174,0)</f>
        <v>0</v>
      </c>
      <c r="BJ174" s="19" t="s">
        <v>79</v>
      </c>
      <c r="BK174" s="227">
        <f>ROUND(I174*H174,2)</f>
        <v>0</v>
      </c>
      <c r="BL174" s="19" t="s">
        <v>303</v>
      </c>
      <c r="BM174" s="226" t="s">
        <v>3300</v>
      </c>
    </row>
    <row r="175" s="2" customFormat="1" ht="24.15" customHeight="1">
      <c r="A175" s="40"/>
      <c r="B175" s="41"/>
      <c r="C175" s="215" t="s">
        <v>1465</v>
      </c>
      <c r="D175" s="215" t="s">
        <v>298</v>
      </c>
      <c r="E175" s="216" t="s">
        <v>4457</v>
      </c>
      <c r="F175" s="217" t="s">
        <v>4458</v>
      </c>
      <c r="G175" s="218" t="s">
        <v>301</v>
      </c>
      <c r="H175" s="219">
        <v>89</v>
      </c>
      <c r="I175" s="220"/>
      <c r="J175" s="221">
        <f>ROUND(I175*H175,2)</f>
        <v>0</v>
      </c>
      <c r="K175" s="217" t="s">
        <v>523</v>
      </c>
      <c r="L175" s="46"/>
      <c r="M175" s="222" t="s">
        <v>21</v>
      </c>
      <c r="N175" s="223" t="s">
        <v>43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303</v>
      </c>
      <c r="AT175" s="226" t="s">
        <v>298</v>
      </c>
      <c r="AU175" s="226" t="s">
        <v>79</v>
      </c>
      <c r="AY175" s="19" t="s">
        <v>295</v>
      </c>
      <c r="BE175" s="227">
        <f>IF(N175="základní",J175,0)</f>
        <v>0</v>
      </c>
      <c r="BF175" s="227">
        <f>IF(N175="snížená",J175,0)</f>
        <v>0</v>
      </c>
      <c r="BG175" s="227">
        <f>IF(N175="zákl. přenesená",J175,0)</f>
        <v>0</v>
      </c>
      <c r="BH175" s="227">
        <f>IF(N175="sníž. přenesená",J175,0)</f>
        <v>0</v>
      </c>
      <c r="BI175" s="227">
        <f>IF(N175="nulová",J175,0)</f>
        <v>0</v>
      </c>
      <c r="BJ175" s="19" t="s">
        <v>79</v>
      </c>
      <c r="BK175" s="227">
        <f>ROUND(I175*H175,2)</f>
        <v>0</v>
      </c>
      <c r="BL175" s="19" t="s">
        <v>303</v>
      </c>
      <c r="BM175" s="226" t="s">
        <v>3304</v>
      </c>
    </row>
    <row r="176" s="2" customFormat="1" ht="24.15" customHeight="1">
      <c r="A176" s="40"/>
      <c r="B176" s="41"/>
      <c r="C176" s="215" t="s">
        <v>1467</v>
      </c>
      <c r="D176" s="215" t="s">
        <v>298</v>
      </c>
      <c r="E176" s="216" t="s">
        <v>4459</v>
      </c>
      <c r="F176" s="217" t="s">
        <v>4460</v>
      </c>
      <c r="G176" s="218" t="s">
        <v>301</v>
      </c>
      <c r="H176" s="219">
        <v>315</v>
      </c>
      <c r="I176" s="220"/>
      <c r="J176" s="221">
        <f>ROUND(I176*H176,2)</f>
        <v>0</v>
      </c>
      <c r="K176" s="217" t="s">
        <v>523</v>
      </c>
      <c r="L176" s="46"/>
      <c r="M176" s="222" t="s">
        <v>21</v>
      </c>
      <c r="N176" s="223" t="s">
        <v>43</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303</v>
      </c>
      <c r="AT176" s="226" t="s">
        <v>298</v>
      </c>
      <c r="AU176" s="226" t="s">
        <v>79</v>
      </c>
      <c r="AY176" s="19" t="s">
        <v>295</v>
      </c>
      <c r="BE176" s="227">
        <f>IF(N176="základní",J176,0)</f>
        <v>0</v>
      </c>
      <c r="BF176" s="227">
        <f>IF(N176="snížená",J176,0)</f>
        <v>0</v>
      </c>
      <c r="BG176" s="227">
        <f>IF(N176="zákl. přenesená",J176,0)</f>
        <v>0</v>
      </c>
      <c r="BH176" s="227">
        <f>IF(N176="sníž. přenesená",J176,0)</f>
        <v>0</v>
      </c>
      <c r="BI176" s="227">
        <f>IF(N176="nulová",J176,0)</f>
        <v>0</v>
      </c>
      <c r="BJ176" s="19" t="s">
        <v>79</v>
      </c>
      <c r="BK176" s="227">
        <f>ROUND(I176*H176,2)</f>
        <v>0</v>
      </c>
      <c r="BL176" s="19" t="s">
        <v>303</v>
      </c>
      <c r="BM176" s="226" t="s">
        <v>3307</v>
      </c>
    </row>
    <row r="177" s="2" customFormat="1" ht="24.15" customHeight="1">
      <c r="A177" s="40"/>
      <c r="B177" s="41"/>
      <c r="C177" s="215" t="s">
        <v>1472</v>
      </c>
      <c r="D177" s="215" t="s">
        <v>298</v>
      </c>
      <c r="E177" s="216" t="s">
        <v>4461</v>
      </c>
      <c r="F177" s="217" t="s">
        <v>4462</v>
      </c>
      <c r="G177" s="218" t="s">
        <v>301</v>
      </c>
      <c r="H177" s="219">
        <v>18</v>
      </c>
      <c r="I177" s="220"/>
      <c r="J177" s="221">
        <f>ROUND(I177*H177,2)</f>
        <v>0</v>
      </c>
      <c r="K177" s="217" t="s">
        <v>523</v>
      </c>
      <c r="L177" s="46"/>
      <c r="M177" s="222" t="s">
        <v>21</v>
      </c>
      <c r="N177" s="223" t="s">
        <v>43</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303</v>
      </c>
      <c r="AT177" s="226" t="s">
        <v>298</v>
      </c>
      <c r="AU177" s="226" t="s">
        <v>79</v>
      </c>
      <c r="AY177" s="19" t="s">
        <v>295</v>
      </c>
      <c r="BE177" s="227">
        <f>IF(N177="základní",J177,0)</f>
        <v>0</v>
      </c>
      <c r="BF177" s="227">
        <f>IF(N177="snížená",J177,0)</f>
        <v>0</v>
      </c>
      <c r="BG177" s="227">
        <f>IF(N177="zákl. přenesená",J177,0)</f>
        <v>0</v>
      </c>
      <c r="BH177" s="227">
        <f>IF(N177="sníž. přenesená",J177,0)</f>
        <v>0</v>
      </c>
      <c r="BI177" s="227">
        <f>IF(N177="nulová",J177,0)</f>
        <v>0</v>
      </c>
      <c r="BJ177" s="19" t="s">
        <v>79</v>
      </c>
      <c r="BK177" s="227">
        <f>ROUND(I177*H177,2)</f>
        <v>0</v>
      </c>
      <c r="BL177" s="19" t="s">
        <v>303</v>
      </c>
      <c r="BM177" s="226" t="s">
        <v>3310</v>
      </c>
    </row>
    <row r="178" s="2" customFormat="1" ht="24.15" customHeight="1">
      <c r="A178" s="40"/>
      <c r="B178" s="41"/>
      <c r="C178" s="215" t="s">
        <v>1474</v>
      </c>
      <c r="D178" s="215" t="s">
        <v>298</v>
      </c>
      <c r="E178" s="216" t="s">
        <v>4463</v>
      </c>
      <c r="F178" s="217" t="s">
        <v>4464</v>
      </c>
      <c r="G178" s="218" t="s">
        <v>301</v>
      </c>
      <c r="H178" s="219">
        <v>57</v>
      </c>
      <c r="I178" s="220"/>
      <c r="J178" s="221">
        <f>ROUND(I178*H178,2)</f>
        <v>0</v>
      </c>
      <c r="K178" s="217" t="s">
        <v>523</v>
      </c>
      <c r="L178" s="46"/>
      <c r="M178" s="222" t="s">
        <v>21</v>
      </c>
      <c r="N178" s="223" t="s">
        <v>43</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303</v>
      </c>
      <c r="AT178" s="226" t="s">
        <v>298</v>
      </c>
      <c r="AU178" s="226" t="s">
        <v>79</v>
      </c>
      <c r="AY178" s="19" t="s">
        <v>295</v>
      </c>
      <c r="BE178" s="227">
        <f>IF(N178="základní",J178,0)</f>
        <v>0</v>
      </c>
      <c r="BF178" s="227">
        <f>IF(N178="snížená",J178,0)</f>
        <v>0</v>
      </c>
      <c r="BG178" s="227">
        <f>IF(N178="zákl. přenesená",J178,0)</f>
        <v>0</v>
      </c>
      <c r="BH178" s="227">
        <f>IF(N178="sníž. přenesená",J178,0)</f>
        <v>0</v>
      </c>
      <c r="BI178" s="227">
        <f>IF(N178="nulová",J178,0)</f>
        <v>0</v>
      </c>
      <c r="BJ178" s="19" t="s">
        <v>79</v>
      </c>
      <c r="BK178" s="227">
        <f>ROUND(I178*H178,2)</f>
        <v>0</v>
      </c>
      <c r="BL178" s="19" t="s">
        <v>303</v>
      </c>
      <c r="BM178" s="226" t="s">
        <v>3314</v>
      </c>
    </row>
    <row r="179" s="2" customFormat="1" ht="16.5" customHeight="1">
      <c r="A179" s="40"/>
      <c r="B179" s="41"/>
      <c r="C179" s="215" t="s">
        <v>1478</v>
      </c>
      <c r="D179" s="215" t="s">
        <v>298</v>
      </c>
      <c r="E179" s="216" t="s">
        <v>4465</v>
      </c>
      <c r="F179" s="217" t="s">
        <v>4466</v>
      </c>
      <c r="G179" s="218" t="s">
        <v>3526</v>
      </c>
      <c r="H179" s="219">
        <v>24</v>
      </c>
      <c r="I179" s="220"/>
      <c r="J179" s="221">
        <f>ROUND(I179*H179,2)</f>
        <v>0</v>
      </c>
      <c r="K179" s="217" t="s">
        <v>523</v>
      </c>
      <c r="L179" s="46"/>
      <c r="M179" s="222" t="s">
        <v>21</v>
      </c>
      <c r="N179" s="223" t="s">
        <v>43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303</v>
      </c>
      <c r="AT179" s="226" t="s">
        <v>298</v>
      </c>
      <c r="AU179" s="226" t="s">
        <v>79</v>
      </c>
      <c r="AY179" s="19" t="s">
        <v>295</v>
      </c>
      <c r="BE179" s="227">
        <f>IF(N179="základní",J179,0)</f>
        <v>0</v>
      </c>
      <c r="BF179" s="227">
        <f>IF(N179="snížená",J179,0)</f>
        <v>0</v>
      </c>
      <c r="BG179" s="227">
        <f>IF(N179="zákl. přenesená",J179,0)</f>
        <v>0</v>
      </c>
      <c r="BH179" s="227">
        <f>IF(N179="sníž. přenesená",J179,0)</f>
        <v>0</v>
      </c>
      <c r="BI179" s="227">
        <f>IF(N179="nulová",J179,0)</f>
        <v>0</v>
      </c>
      <c r="BJ179" s="19" t="s">
        <v>79</v>
      </c>
      <c r="BK179" s="227">
        <f>ROUND(I179*H179,2)</f>
        <v>0</v>
      </c>
      <c r="BL179" s="19" t="s">
        <v>303</v>
      </c>
      <c r="BM179" s="226" t="s">
        <v>3317</v>
      </c>
    </row>
    <row r="180" s="2" customFormat="1" ht="37.8" customHeight="1">
      <c r="A180" s="40"/>
      <c r="B180" s="41"/>
      <c r="C180" s="215" t="s">
        <v>1484</v>
      </c>
      <c r="D180" s="215" t="s">
        <v>298</v>
      </c>
      <c r="E180" s="216" t="s">
        <v>4467</v>
      </c>
      <c r="F180" s="217" t="s">
        <v>4468</v>
      </c>
      <c r="G180" s="218" t="s">
        <v>3526</v>
      </c>
      <c r="H180" s="219">
        <v>30</v>
      </c>
      <c r="I180" s="220"/>
      <c r="J180" s="221">
        <f>ROUND(I180*H180,2)</f>
        <v>0</v>
      </c>
      <c r="K180" s="217" t="s">
        <v>523</v>
      </c>
      <c r="L180" s="46"/>
      <c r="M180" s="222" t="s">
        <v>21</v>
      </c>
      <c r="N180" s="223" t="s">
        <v>43</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303</v>
      </c>
      <c r="AT180" s="226" t="s">
        <v>298</v>
      </c>
      <c r="AU180" s="226" t="s">
        <v>79</v>
      </c>
      <c r="AY180" s="19" t="s">
        <v>295</v>
      </c>
      <c r="BE180" s="227">
        <f>IF(N180="základní",J180,0)</f>
        <v>0</v>
      </c>
      <c r="BF180" s="227">
        <f>IF(N180="snížená",J180,0)</f>
        <v>0</v>
      </c>
      <c r="BG180" s="227">
        <f>IF(N180="zákl. přenesená",J180,0)</f>
        <v>0</v>
      </c>
      <c r="BH180" s="227">
        <f>IF(N180="sníž. přenesená",J180,0)</f>
        <v>0</v>
      </c>
      <c r="BI180" s="227">
        <f>IF(N180="nulová",J180,0)</f>
        <v>0</v>
      </c>
      <c r="BJ180" s="19" t="s">
        <v>79</v>
      </c>
      <c r="BK180" s="227">
        <f>ROUND(I180*H180,2)</f>
        <v>0</v>
      </c>
      <c r="BL180" s="19" t="s">
        <v>303</v>
      </c>
      <c r="BM180" s="226" t="s">
        <v>3321</v>
      </c>
    </row>
    <row r="181" s="12" customFormat="1" ht="25.92" customHeight="1">
      <c r="A181" s="12"/>
      <c r="B181" s="199"/>
      <c r="C181" s="200"/>
      <c r="D181" s="201" t="s">
        <v>71</v>
      </c>
      <c r="E181" s="202" t="s">
        <v>92</v>
      </c>
      <c r="F181" s="202" t="s">
        <v>4499</v>
      </c>
      <c r="G181" s="200"/>
      <c r="H181" s="200"/>
      <c r="I181" s="203"/>
      <c r="J181" s="204">
        <f>BK181</f>
        <v>0</v>
      </c>
      <c r="K181" s="200"/>
      <c r="L181" s="205"/>
      <c r="M181" s="206"/>
      <c r="N181" s="207"/>
      <c r="O181" s="207"/>
      <c r="P181" s="208">
        <f>SUM(P182:P193)</f>
        <v>0</v>
      </c>
      <c r="Q181" s="207"/>
      <c r="R181" s="208">
        <f>SUM(R182:R193)</f>
        <v>0</v>
      </c>
      <c r="S181" s="207"/>
      <c r="T181" s="209">
        <f>SUM(T182:T193)</f>
        <v>0</v>
      </c>
      <c r="U181" s="12"/>
      <c r="V181" s="12"/>
      <c r="W181" s="12"/>
      <c r="X181" s="12"/>
      <c r="Y181" s="12"/>
      <c r="Z181" s="12"/>
      <c r="AA181" s="12"/>
      <c r="AB181" s="12"/>
      <c r="AC181" s="12"/>
      <c r="AD181" s="12"/>
      <c r="AE181" s="12"/>
      <c r="AR181" s="210" t="s">
        <v>79</v>
      </c>
      <c r="AT181" s="211" t="s">
        <v>71</v>
      </c>
      <c r="AU181" s="211" t="s">
        <v>72</v>
      </c>
      <c r="AY181" s="210" t="s">
        <v>295</v>
      </c>
      <c r="BK181" s="212">
        <f>SUM(BK182:BK193)</f>
        <v>0</v>
      </c>
    </row>
    <row r="182" s="2" customFormat="1" ht="33" customHeight="1">
      <c r="A182" s="40"/>
      <c r="B182" s="41"/>
      <c r="C182" s="215" t="s">
        <v>1486</v>
      </c>
      <c r="D182" s="215" t="s">
        <v>298</v>
      </c>
      <c r="E182" s="216" t="s">
        <v>4500</v>
      </c>
      <c r="F182" s="217" t="s">
        <v>4501</v>
      </c>
      <c r="G182" s="218" t="s">
        <v>3526</v>
      </c>
      <c r="H182" s="219">
        <v>284</v>
      </c>
      <c r="I182" s="220"/>
      <c r="J182" s="221">
        <f>ROUND(I182*H182,2)</f>
        <v>0</v>
      </c>
      <c r="K182" s="217" t="s">
        <v>523</v>
      </c>
      <c r="L182" s="46"/>
      <c r="M182" s="222" t="s">
        <v>21</v>
      </c>
      <c r="N182" s="223" t="s">
        <v>43</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303</v>
      </c>
      <c r="AT182" s="226" t="s">
        <v>298</v>
      </c>
      <c r="AU182" s="226" t="s">
        <v>79</v>
      </c>
      <c r="AY182" s="19" t="s">
        <v>295</v>
      </c>
      <c r="BE182" s="227">
        <f>IF(N182="základní",J182,0)</f>
        <v>0</v>
      </c>
      <c r="BF182" s="227">
        <f>IF(N182="snížená",J182,0)</f>
        <v>0</v>
      </c>
      <c r="BG182" s="227">
        <f>IF(N182="zákl. přenesená",J182,0)</f>
        <v>0</v>
      </c>
      <c r="BH182" s="227">
        <f>IF(N182="sníž. přenesená",J182,0)</f>
        <v>0</v>
      </c>
      <c r="BI182" s="227">
        <f>IF(N182="nulová",J182,0)</f>
        <v>0</v>
      </c>
      <c r="BJ182" s="19" t="s">
        <v>79</v>
      </c>
      <c r="BK182" s="227">
        <f>ROUND(I182*H182,2)</f>
        <v>0</v>
      </c>
      <c r="BL182" s="19" t="s">
        <v>303</v>
      </c>
      <c r="BM182" s="226" t="s">
        <v>3325</v>
      </c>
    </row>
    <row r="183" s="2" customFormat="1" ht="37.8" customHeight="1">
      <c r="A183" s="40"/>
      <c r="B183" s="41"/>
      <c r="C183" s="215" t="s">
        <v>1488</v>
      </c>
      <c r="D183" s="215" t="s">
        <v>298</v>
      </c>
      <c r="E183" s="216" t="s">
        <v>4502</v>
      </c>
      <c r="F183" s="217" t="s">
        <v>4468</v>
      </c>
      <c r="G183" s="218" t="s">
        <v>3526</v>
      </c>
      <c r="H183" s="219">
        <v>284</v>
      </c>
      <c r="I183" s="220"/>
      <c r="J183" s="221">
        <f>ROUND(I183*H183,2)</f>
        <v>0</v>
      </c>
      <c r="K183" s="217" t="s">
        <v>523</v>
      </c>
      <c r="L183" s="46"/>
      <c r="M183" s="222" t="s">
        <v>21</v>
      </c>
      <c r="N183" s="223" t="s">
        <v>43</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303</v>
      </c>
      <c r="AT183" s="226" t="s">
        <v>298</v>
      </c>
      <c r="AU183" s="226" t="s">
        <v>79</v>
      </c>
      <c r="AY183" s="19" t="s">
        <v>295</v>
      </c>
      <c r="BE183" s="227">
        <f>IF(N183="základní",J183,0)</f>
        <v>0</v>
      </c>
      <c r="BF183" s="227">
        <f>IF(N183="snížená",J183,0)</f>
        <v>0</v>
      </c>
      <c r="BG183" s="227">
        <f>IF(N183="zákl. přenesená",J183,0)</f>
        <v>0</v>
      </c>
      <c r="BH183" s="227">
        <f>IF(N183="sníž. přenesená",J183,0)</f>
        <v>0</v>
      </c>
      <c r="BI183" s="227">
        <f>IF(N183="nulová",J183,0)</f>
        <v>0</v>
      </c>
      <c r="BJ183" s="19" t="s">
        <v>79</v>
      </c>
      <c r="BK183" s="227">
        <f>ROUND(I183*H183,2)</f>
        <v>0</v>
      </c>
      <c r="BL183" s="19" t="s">
        <v>303</v>
      </c>
      <c r="BM183" s="226" t="s">
        <v>3327</v>
      </c>
    </row>
    <row r="184" s="2" customFormat="1" ht="16.5" customHeight="1">
      <c r="A184" s="40"/>
      <c r="B184" s="41"/>
      <c r="C184" s="215" t="s">
        <v>1491</v>
      </c>
      <c r="D184" s="215" t="s">
        <v>298</v>
      </c>
      <c r="E184" s="216" t="s">
        <v>4503</v>
      </c>
      <c r="F184" s="217" t="s">
        <v>4504</v>
      </c>
      <c r="G184" s="218" t="s">
        <v>3526</v>
      </c>
      <c r="H184" s="219">
        <v>284</v>
      </c>
      <c r="I184" s="220"/>
      <c r="J184" s="221">
        <f>ROUND(I184*H184,2)</f>
        <v>0</v>
      </c>
      <c r="K184" s="217" t="s">
        <v>523</v>
      </c>
      <c r="L184" s="46"/>
      <c r="M184" s="222" t="s">
        <v>21</v>
      </c>
      <c r="N184" s="223" t="s">
        <v>43</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303</v>
      </c>
      <c r="AT184" s="226" t="s">
        <v>298</v>
      </c>
      <c r="AU184" s="226" t="s">
        <v>79</v>
      </c>
      <c r="AY184" s="19" t="s">
        <v>295</v>
      </c>
      <c r="BE184" s="227">
        <f>IF(N184="základní",J184,0)</f>
        <v>0</v>
      </c>
      <c r="BF184" s="227">
        <f>IF(N184="snížená",J184,0)</f>
        <v>0</v>
      </c>
      <c r="BG184" s="227">
        <f>IF(N184="zákl. přenesená",J184,0)</f>
        <v>0</v>
      </c>
      <c r="BH184" s="227">
        <f>IF(N184="sníž. přenesená",J184,0)</f>
        <v>0</v>
      </c>
      <c r="BI184" s="227">
        <f>IF(N184="nulová",J184,0)</f>
        <v>0</v>
      </c>
      <c r="BJ184" s="19" t="s">
        <v>79</v>
      </c>
      <c r="BK184" s="227">
        <f>ROUND(I184*H184,2)</f>
        <v>0</v>
      </c>
      <c r="BL184" s="19" t="s">
        <v>303</v>
      </c>
      <c r="BM184" s="226" t="s">
        <v>3330</v>
      </c>
    </row>
    <row r="185" s="2" customFormat="1" ht="16.5" customHeight="1">
      <c r="A185" s="40"/>
      <c r="B185" s="41"/>
      <c r="C185" s="215" t="s">
        <v>1495</v>
      </c>
      <c r="D185" s="215" t="s">
        <v>298</v>
      </c>
      <c r="E185" s="216" t="s">
        <v>1627</v>
      </c>
      <c r="F185" s="217" t="s">
        <v>4505</v>
      </c>
      <c r="G185" s="218" t="s">
        <v>3526</v>
      </c>
      <c r="H185" s="219">
        <v>12</v>
      </c>
      <c r="I185" s="220"/>
      <c r="J185" s="221">
        <f>ROUND(I185*H185,2)</f>
        <v>0</v>
      </c>
      <c r="K185" s="217" t="s">
        <v>523</v>
      </c>
      <c r="L185" s="46"/>
      <c r="M185" s="222" t="s">
        <v>21</v>
      </c>
      <c r="N185" s="223" t="s">
        <v>43</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303</v>
      </c>
      <c r="AT185" s="226" t="s">
        <v>298</v>
      </c>
      <c r="AU185" s="226" t="s">
        <v>79</v>
      </c>
      <c r="AY185" s="19" t="s">
        <v>295</v>
      </c>
      <c r="BE185" s="227">
        <f>IF(N185="základní",J185,0)</f>
        <v>0</v>
      </c>
      <c r="BF185" s="227">
        <f>IF(N185="snížená",J185,0)</f>
        <v>0</v>
      </c>
      <c r="BG185" s="227">
        <f>IF(N185="zákl. přenesená",J185,0)</f>
        <v>0</v>
      </c>
      <c r="BH185" s="227">
        <f>IF(N185="sníž. přenesená",J185,0)</f>
        <v>0</v>
      </c>
      <c r="BI185" s="227">
        <f>IF(N185="nulová",J185,0)</f>
        <v>0</v>
      </c>
      <c r="BJ185" s="19" t="s">
        <v>79</v>
      </c>
      <c r="BK185" s="227">
        <f>ROUND(I185*H185,2)</f>
        <v>0</v>
      </c>
      <c r="BL185" s="19" t="s">
        <v>303</v>
      </c>
      <c r="BM185" s="226" t="s">
        <v>3334</v>
      </c>
    </row>
    <row r="186" s="2" customFormat="1" ht="16.5" customHeight="1">
      <c r="A186" s="40"/>
      <c r="B186" s="41"/>
      <c r="C186" s="215" t="s">
        <v>1499</v>
      </c>
      <c r="D186" s="215" t="s">
        <v>298</v>
      </c>
      <c r="E186" s="216" t="s">
        <v>4506</v>
      </c>
      <c r="F186" s="217" t="s">
        <v>4485</v>
      </c>
      <c r="G186" s="218" t="s">
        <v>3526</v>
      </c>
      <c r="H186" s="219">
        <v>568</v>
      </c>
      <c r="I186" s="220"/>
      <c r="J186" s="221">
        <f>ROUND(I186*H186,2)</f>
        <v>0</v>
      </c>
      <c r="K186" s="217" t="s">
        <v>523</v>
      </c>
      <c r="L186" s="46"/>
      <c r="M186" s="222" t="s">
        <v>21</v>
      </c>
      <c r="N186" s="223" t="s">
        <v>43</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303</v>
      </c>
      <c r="AT186" s="226" t="s">
        <v>298</v>
      </c>
      <c r="AU186" s="226" t="s">
        <v>79</v>
      </c>
      <c r="AY186" s="19" t="s">
        <v>295</v>
      </c>
      <c r="BE186" s="227">
        <f>IF(N186="základní",J186,0)</f>
        <v>0</v>
      </c>
      <c r="BF186" s="227">
        <f>IF(N186="snížená",J186,0)</f>
        <v>0</v>
      </c>
      <c r="BG186" s="227">
        <f>IF(N186="zákl. přenesená",J186,0)</f>
        <v>0</v>
      </c>
      <c r="BH186" s="227">
        <f>IF(N186="sníž. přenesená",J186,0)</f>
        <v>0</v>
      </c>
      <c r="BI186" s="227">
        <f>IF(N186="nulová",J186,0)</f>
        <v>0</v>
      </c>
      <c r="BJ186" s="19" t="s">
        <v>79</v>
      </c>
      <c r="BK186" s="227">
        <f>ROUND(I186*H186,2)</f>
        <v>0</v>
      </c>
      <c r="BL186" s="19" t="s">
        <v>303</v>
      </c>
      <c r="BM186" s="226" t="s">
        <v>3338</v>
      </c>
    </row>
    <row r="187" s="2" customFormat="1" ht="16.5" customHeight="1">
      <c r="A187" s="40"/>
      <c r="B187" s="41"/>
      <c r="C187" s="215" t="s">
        <v>1501</v>
      </c>
      <c r="D187" s="215" t="s">
        <v>298</v>
      </c>
      <c r="E187" s="216" t="s">
        <v>4507</v>
      </c>
      <c r="F187" s="217" t="s">
        <v>4508</v>
      </c>
      <c r="G187" s="218" t="s">
        <v>3526</v>
      </c>
      <c r="H187" s="219">
        <v>284</v>
      </c>
      <c r="I187" s="220"/>
      <c r="J187" s="221">
        <f>ROUND(I187*H187,2)</f>
        <v>0</v>
      </c>
      <c r="K187" s="217" t="s">
        <v>523</v>
      </c>
      <c r="L187" s="46"/>
      <c r="M187" s="222" t="s">
        <v>21</v>
      </c>
      <c r="N187" s="223" t="s">
        <v>43</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303</v>
      </c>
      <c r="AT187" s="226" t="s">
        <v>298</v>
      </c>
      <c r="AU187" s="226" t="s">
        <v>79</v>
      </c>
      <c r="AY187" s="19" t="s">
        <v>295</v>
      </c>
      <c r="BE187" s="227">
        <f>IF(N187="základní",J187,0)</f>
        <v>0</v>
      </c>
      <c r="BF187" s="227">
        <f>IF(N187="snížená",J187,0)</f>
        <v>0</v>
      </c>
      <c r="BG187" s="227">
        <f>IF(N187="zákl. přenesená",J187,0)</f>
        <v>0</v>
      </c>
      <c r="BH187" s="227">
        <f>IF(N187="sníž. přenesená",J187,0)</f>
        <v>0</v>
      </c>
      <c r="BI187" s="227">
        <f>IF(N187="nulová",J187,0)</f>
        <v>0</v>
      </c>
      <c r="BJ187" s="19" t="s">
        <v>79</v>
      </c>
      <c r="BK187" s="227">
        <f>ROUND(I187*H187,2)</f>
        <v>0</v>
      </c>
      <c r="BL187" s="19" t="s">
        <v>303</v>
      </c>
      <c r="BM187" s="226" t="s">
        <v>3341</v>
      </c>
    </row>
    <row r="188" s="2" customFormat="1" ht="16.5" customHeight="1">
      <c r="A188" s="40"/>
      <c r="B188" s="41"/>
      <c r="C188" s="215" t="s">
        <v>1506</v>
      </c>
      <c r="D188" s="215" t="s">
        <v>298</v>
      </c>
      <c r="E188" s="216" t="s">
        <v>4509</v>
      </c>
      <c r="F188" s="217" t="s">
        <v>4510</v>
      </c>
      <c r="G188" s="218" t="s">
        <v>3526</v>
      </c>
      <c r="H188" s="219">
        <v>12</v>
      </c>
      <c r="I188" s="220"/>
      <c r="J188" s="221">
        <f>ROUND(I188*H188,2)</f>
        <v>0</v>
      </c>
      <c r="K188" s="217" t="s">
        <v>523</v>
      </c>
      <c r="L188" s="46"/>
      <c r="M188" s="222" t="s">
        <v>21</v>
      </c>
      <c r="N188" s="223" t="s">
        <v>43</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303</v>
      </c>
      <c r="AT188" s="226" t="s">
        <v>298</v>
      </c>
      <c r="AU188" s="226" t="s">
        <v>79</v>
      </c>
      <c r="AY188" s="19" t="s">
        <v>295</v>
      </c>
      <c r="BE188" s="227">
        <f>IF(N188="základní",J188,0)</f>
        <v>0</v>
      </c>
      <c r="BF188" s="227">
        <f>IF(N188="snížená",J188,0)</f>
        <v>0</v>
      </c>
      <c r="BG188" s="227">
        <f>IF(N188="zákl. přenesená",J188,0)</f>
        <v>0</v>
      </c>
      <c r="BH188" s="227">
        <f>IF(N188="sníž. přenesená",J188,0)</f>
        <v>0</v>
      </c>
      <c r="BI188" s="227">
        <f>IF(N188="nulová",J188,0)</f>
        <v>0</v>
      </c>
      <c r="BJ188" s="19" t="s">
        <v>79</v>
      </c>
      <c r="BK188" s="227">
        <f>ROUND(I188*H188,2)</f>
        <v>0</v>
      </c>
      <c r="BL188" s="19" t="s">
        <v>303</v>
      </c>
      <c r="BM188" s="226" t="s">
        <v>3344</v>
      </c>
    </row>
    <row r="189" s="2" customFormat="1" ht="16.5" customHeight="1">
      <c r="A189" s="40"/>
      <c r="B189" s="41"/>
      <c r="C189" s="215" t="s">
        <v>1511</v>
      </c>
      <c r="D189" s="215" t="s">
        <v>298</v>
      </c>
      <c r="E189" s="216" t="s">
        <v>4511</v>
      </c>
      <c r="F189" s="217" t="s">
        <v>4512</v>
      </c>
      <c r="G189" s="218" t="s">
        <v>4454</v>
      </c>
      <c r="H189" s="219">
        <v>600</v>
      </c>
      <c r="I189" s="220"/>
      <c r="J189" s="221">
        <f>ROUND(I189*H189,2)</f>
        <v>0</v>
      </c>
      <c r="K189" s="217" t="s">
        <v>523</v>
      </c>
      <c r="L189" s="46"/>
      <c r="M189" s="222" t="s">
        <v>21</v>
      </c>
      <c r="N189" s="223" t="s">
        <v>43</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303</v>
      </c>
      <c r="AT189" s="226" t="s">
        <v>298</v>
      </c>
      <c r="AU189" s="226" t="s">
        <v>79</v>
      </c>
      <c r="AY189" s="19" t="s">
        <v>295</v>
      </c>
      <c r="BE189" s="227">
        <f>IF(N189="základní",J189,0)</f>
        <v>0</v>
      </c>
      <c r="BF189" s="227">
        <f>IF(N189="snížená",J189,0)</f>
        <v>0</v>
      </c>
      <c r="BG189" s="227">
        <f>IF(N189="zákl. přenesená",J189,0)</f>
        <v>0</v>
      </c>
      <c r="BH189" s="227">
        <f>IF(N189="sníž. přenesená",J189,0)</f>
        <v>0</v>
      </c>
      <c r="BI189" s="227">
        <f>IF(N189="nulová",J189,0)</f>
        <v>0</v>
      </c>
      <c r="BJ189" s="19" t="s">
        <v>79</v>
      </c>
      <c r="BK189" s="227">
        <f>ROUND(I189*H189,2)</f>
        <v>0</v>
      </c>
      <c r="BL189" s="19" t="s">
        <v>303</v>
      </c>
      <c r="BM189" s="226" t="s">
        <v>3347</v>
      </c>
    </row>
    <row r="190" s="2" customFormat="1" ht="24.15" customHeight="1">
      <c r="A190" s="40"/>
      <c r="B190" s="41"/>
      <c r="C190" s="215" t="s">
        <v>1516</v>
      </c>
      <c r="D190" s="215" t="s">
        <v>298</v>
      </c>
      <c r="E190" s="216" t="s">
        <v>4513</v>
      </c>
      <c r="F190" s="217" t="s">
        <v>4514</v>
      </c>
      <c r="G190" s="218" t="s">
        <v>4454</v>
      </c>
      <c r="H190" s="219">
        <v>442</v>
      </c>
      <c r="I190" s="220"/>
      <c r="J190" s="221">
        <f>ROUND(I190*H190,2)</f>
        <v>0</v>
      </c>
      <c r="K190" s="217" t="s">
        <v>523</v>
      </c>
      <c r="L190" s="46"/>
      <c r="M190" s="222" t="s">
        <v>21</v>
      </c>
      <c r="N190" s="223" t="s">
        <v>43</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303</v>
      </c>
      <c r="AT190" s="226" t="s">
        <v>298</v>
      </c>
      <c r="AU190" s="226" t="s">
        <v>79</v>
      </c>
      <c r="AY190" s="19" t="s">
        <v>295</v>
      </c>
      <c r="BE190" s="227">
        <f>IF(N190="základní",J190,0)</f>
        <v>0</v>
      </c>
      <c r="BF190" s="227">
        <f>IF(N190="snížená",J190,0)</f>
        <v>0</v>
      </c>
      <c r="BG190" s="227">
        <f>IF(N190="zákl. přenesená",J190,0)</f>
        <v>0</v>
      </c>
      <c r="BH190" s="227">
        <f>IF(N190="sníž. přenesená",J190,0)</f>
        <v>0</v>
      </c>
      <c r="BI190" s="227">
        <f>IF(N190="nulová",J190,0)</f>
        <v>0</v>
      </c>
      <c r="BJ190" s="19" t="s">
        <v>79</v>
      </c>
      <c r="BK190" s="227">
        <f>ROUND(I190*H190,2)</f>
        <v>0</v>
      </c>
      <c r="BL190" s="19" t="s">
        <v>303</v>
      </c>
      <c r="BM190" s="226" t="s">
        <v>3350</v>
      </c>
    </row>
    <row r="191" s="2" customFormat="1" ht="24.15" customHeight="1">
      <c r="A191" s="40"/>
      <c r="B191" s="41"/>
      <c r="C191" s="215" t="s">
        <v>1521</v>
      </c>
      <c r="D191" s="215" t="s">
        <v>298</v>
      </c>
      <c r="E191" s="216" t="s">
        <v>4515</v>
      </c>
      <c r="F191" s="217" t="s">
        <v>4516</v>
      </c>
      <c r="G191" s="218" t="s">
        <v>4454</v>
      </c>
      <c r="H191" s="219">
        <v>421</v>
      </c>
      <c r="I191" s="220"/>
      <c r="J191" s="221">
        <f>ROUND(I191*H191,2)</f>
        <v>0</v>
      </c>
      <c r="K191" s="217" t="s">
        <v>523</v>
      </c>
      <c r="L191" s="46"/>
      <c r="M191" s="222" t="s">
        <v>21</v>
      </c>
      <c r="N191" s="223" t="s">
        <v>43</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303</v>
      </c>
      <c r="AT191" s="226" t="s">
        <v>298</v>
      </c>
      <c r="AU191" s="226" t="s">
        <v>79</v>
      </c>
      <c r="AY191" s="19" t="s">
        <v>295</v>
      </c>
      <c r="BE191" s="227">
        <f>IF(N191="základní",J191,0)</f>
        <v>0</v>
      </c>
      <c r="BF191" s="227">
        <f>IF(N191="snížená",J191,0)</f>
        <v>0</v>
      </c>
      <c r="BG191" s="227">
        <f>IF(N191="zákl. přenesená",J191,0)</f>
        <v>0</v>
      </c>
      <c r="BH191" s="227">
        <f>IF(N191="sníž. přenesená",J191,0)</f>
        <v>0</v>
      </c>
      <c r="BI191" s="227">
        <f>IF(N191="nulová",J191,0)</f>
        <v>0</v>
      </c>
      <c r="BJ191" s="19" t="s">
        <v>79</v>
      </c>
      <c r="BK191" s="227">
        <f>ROUND(I191*H191,2)</f>
        <v>0</v>
      </c>
      <c r="BL191" s="19" t="s">
        <v>303</v>
      </c>
      <c r="BM191" s="226" t="s">
        <v>3355</v>
      </c>
    </row>
    <row r="192" s="2" customFormat="1" ht="24.15" customHeight="1">
      <c r="A192" s="40"/>
      <c r="B192" s="41"/>
      <c r="C192" s="215" t="s">
        <v>1535</v>
      </c>
      <c r="D192" s="215" t="s">
        <v>298</v>
      </c>
      <c r="E192" s="216" t="s">
        <v>4517</v>
      </c>
      <c r="F192" s="217" t="s">
        <v>4460</v>
      </c>
      <c r="G192" s="218" t="s">
        <v>301</v>
      </c>
      <c r="H192" s="219">
        <v>905</v>
      </c>
      <c r="I192" s="220"/>
      <c r="J192" s="221">
        <f>ROUND(I192*H192,2)</f>
        <v>0</v>
      </c>
      <c r="K192" s="217" t="s">
        <v>523</v>
      </c>
      <c r="L192" s="46"/>
      <c r="M192" s="222" t="s">
        <v>21</v>
      </c>
      <c r="N192" s="223" t="s">
        <v>43</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303</v>
      </c>
      <c r="AT192" s="226" t="s">
        <v>298</v>
      </c>
      <c r="AU192" s="226" t="s">
        <v>79</v>
      </c>
      <c r="AY192" s="19" t="s">
        <v>295</v>
      </c>
      <c r="BE192" s="227">
        <f>IF(N192="základní",J192,0)</f>
        <v>0</v>
      </c>
      <c r="BF192" s="227">
        <f>IF(N192="snížená",J192,0)</f>
        <v>0</v>
      </c>
      <c r="BG192" s="227">
        <f>IF(N192="zákl. přenesená",J192,0)</f>
        <v>0</v>
      </c>
      <c r="BH192" s="227">
        <f>IF(N192="sníž. přenesená",J192,0)</f>
        <v>0</v>
      </c>
      <c r="BI192" s="227">
        <f>IF(N192="nulová",J192,0)</f>
        <v>0</v>
      </c>
      <c r="BJ192" s="19" t="s">
        <v>79</v>
      </c>
      <c r="BK192" s="227">
        <f>ROUND(I192*H192,2)</f>
        <v>0</v>
      </c>
      <c r="BL192" s="19" t="s">
        <v>303</v>
      </c>
      <c r="BM192" s="226" t="s">
        <v>3361</v>
      </c>
    </row>
    <row r="193" s="2" customFormat="1" ht="24.15" customHeight="1">
      <c r="A193" s="40"/>
      <c r="B193" s="41"/>
      <c r="C193" s="215" t="s">
        <v>1540</v>
      </c>
      <c r="D193" s="215" t="s">
        <v>298</v>
      </c>
      <c r="E193" s="216" t="s">
        <v>4518</v>
      </c>
      <c r="F193" s="217" t="s">
        <v>4462</v>
      </c>
      <c r="G193" s="218" t="s">
        <v>301</v>
      </c>
      <c r="H193" s="219">
        <v>18</v>
      </c>
      <c r="I193" s="220"/>
      <c r="J193" s="221">
        <f>ROUND(I193*H193,2)</f>
        <v>0</v>
      </c>
      <c r="K193" s="217" t="s">
        <v>523</v>
      </c>
      <c r="L193" s="46"/>
      <c r="M193" s="222" t="s">
        <v>21</v>
      </c>
      <c r="N193" s="223" t="s">
        <v>43</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303</v>
      </c>
      <c r="AT193" s="226" t="s">
        <v>298</v>
      </c>
      <c r="AU193" s="226" t="s">
        <v>79</v>
      </c>
      <c r="AY193" s="19" t="s">
        <v>295</v>
      </c>
      <c r="BE193" s="227">
        <f>IF(N193="základní",J193,0)</f>
        <v>0</v>
      </c>
      <c r="BF193" s="227">
        <f>IF(N193="snížená",J193,0)</f>
        <v>0</v>
      </c>
      <c r="BG193" s="227">
        <f>IF(N193="zákl. přenesená",J193,0)</f>
        <v>0</v>
      </c>
      <c r="BH193" s="227">
        <f>IF(N193="sníž. přenesená",J193,0)</f>
        <v>0</v>
      </c>
      <c r="BI193" s="227">
        <f>IF(N193="nulová",J193,0)</f>
        <v>0</v>
      </c>
      <c r="BJ193" s="19" t="s">
        <v>79</v>
      </c>
      <c r="BK193" s="227">
        <f>ROUND(I193*H193,2)</f>
        <v>0</v>
      </c>
      <c r="BL193" s="19" t="s">
        <v>303</v>
      </c>
      <c r="BM193" s="226" t="s">
        <v>3364</v>
      </c>
    </row>
    <row r="194" s="12" customFormat="1" ht="25.92" customHeight="1">
      <c r="A194" s="12"/>
      <c r="B194" s="199"/>
      <c r="C194" s="200"/>
      <c r="D194" s="201" t="s">
        <v>71</v>
      </c>
      <c r="E194" s="202" t="s">
        <v>303</v>
      </c>
      <c r="F194" s="202" t="s">
        <v>4519</v>
      </c>
      <c r="G194" s="200"/>
      <c r="H194" s="200"/>
      <c r="I194" s="203"/>
      <c r="J194" s="204">
        <f>BK194</f>
        <v>0</v>
      </c>
      <c r="K194" s="200"/>
      <c r="L194" s="205"/>
      <c r="M194" s="206"/>
      <c r="N194" s="207"/>
      <c r="O194" s="207"/>
      <c r="P194" s="208">
        <f>SUM(P195:P202)</f>
        <v>0</v>
      </c>
      <c r="Q194" s="207"/>
      <c r="R194" s="208">
        <f>SUM(R195:R202)</f>
        <v>0</v>
      </c>
      <c r="S194" s="207"/>
      <c r="T194" s="209">
        <f>SUM(T195:T202)</f>
        <v>0</v>
      </c>
      <c r="U194" s="12"/>
      <c r="V194" s="12"/>
      <c r="W194" s="12"/>
      <c r="X194" s="12"/>
      <c r="Y194" s="12"/>
      <c r="Z194" s="12"/>
      <c r="AA194" s="12"/>
      <c r="AB194" s="12"/>
      <c r="AC194" s="12"/>
      <c r="AD194" s="12"/>
      <c r="AE194" s="12"/>
      <c r="AR194" s="210" t="s">
        <v>79</v>
      </c>
      <c r="AT194" s="211" t="s">
        <v>71</v>
      </c>
      <c r="AU194" s="211" t="s">
        <v>72</v>
      </c>
      <c r="AY194" s="210" t="s">
        <v>295</v>
      </c>
      <c r="BK194" s="212">
        <f>SUM(BK195:BK202)</f>
        <v>0</v>
      </c>
    </row>
    <row r="195" s="2" customFormat="1" ht="24.15" customHeight="1">
      <c r="A195" s="40"/>
      <c r="B195" s="41"/>
      <c r="C195" s="215" t="s">
        <v>1545</v>
      </c>
      <c r="D195" s="215" t="s">
        <v>298</v>
      </c>
      <c r="E195" s="216" t="s">
        <v>4520</v>
      </c>
      <c r="F195" s="217" t="s">
        <v>4521</v>
      </c>
      <c r="G195" s="218" t="s">
        <v>3526</v>
      </c>
      <c r="H195" s="219">
        <v>1</v>
      </c>
      <c r="I195" s="220"/>
      <c r="J195" s="221">
        <f>ROUND(I195*H195,2)</f>
        <v>0</v>
      </c>
      <c r="K195" s="217" t="s">
        <v>523</v>
      </c>
      <c r="L195" s="46"/>
      <c r="M195" s="222" t="s">
        <v>21</v>
      </c>
      <c r="N195" s="223" t="s">
        <v>43</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303</v>
      </c>
      <c r="AT195" s="226" t="s">
        <v>298</v>
      </c>
      <c r="AU195" s="226" t="s">
        <v>79</v>
      </c>
      <c r="AY195" s="19" t="s">
        <v>295</v>
      </c>
      <c r="BE195" s="227">
        <f>IF(N195="základní",J195,0)</f>
        <v>0</v>
      </c>
      <c r="BF195" s="227">
        <f>IF(N195="snížená",J195,0)</f>
        <v>0</v>
      </c>
      <c r="BG195" s="227">
        <f>IF(N195="zákl. přenesená",J195,0)</f>
        <v>0</v>
      </c>
      <c r="BH195" s="227">
        <f>IF(N195="sníž. přenesená",J195,0)</f>
        <v>0</v>
      </c>
      <c r="BI195" s="227">
        <f>IF(N195="nulová",J195,0)</f>
        <v>0</v>
      </c>
      <c r="BJ195" s="19" t="s">
        <v>79</v>
      </c>
      <c r="BK195" s="227">
        <f>ROUND(I195*H195,2)</f>
        <v>0</v>
      </c>
      <c r="BL195" s="19" t="s">
        <v>303</v>
      </c>
      <c r="BM195" s="226" t="s">
        <v>3370</v>
      </c>
    </row>
    <row r="196" s="2" customFormat="1" ht="24.15" customHeight="1">
      <c r="A196" s="40"/>
      <c r="B196" s="41"/>
      <c r="C196" s="215" t="s">
        <v>1550</v>
      </c>
      <c r="D196" s="215" t="s">
        <v>298</v>
      </c>
      <c r="E196" s="216" t="s">
        <v>4522</v>
      </c>
      <c r="F196" s="217" t="s">
        <v>4523</v>
      </c>
      <c r="G196" s="218" t="s">
        <v>3526</v>
      </c>
      <c r="H196" s="219">
        <v>1</v>
      </c>
      <c r="I196" s="220"/>
      <c r="J196" s="221">
        <f>ROUND(I196*H196,2)</f>
        <v>0</v>
      </c>
      <c r="K196" s="217" t="s">
        <v>523</v>
      </c>
      <c r="L196" s="46"/>
      <c r="M196" s="222" t="s">
        <v>21</v>
      </c>
      <c r="N196" s="223" t="s">
        <v>43</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303</v>
      </c>
      <c r="AT196" s="226" t="s">
        <v>298</v>
      </c>
      <c r="AU196" s="226" t="s">
        <v>79</v>
      </c>
      <c r="AY196" s="19" t="s">
        <v>295</v>
      </c>
      <c r="BE196" s="227">
        <f>IF(N196="základní",J196,0)</f>
        <v>0</v>
      </c>
      <c r="BF196" s="227">
        <f>IF(N196="snížená",J196,0)</f>
        <v>0</v>
      </c>
      <c r="BG196" s="227">
        <f>IF(N196="zákl. přenesená",J196,0)</f>
        <v>0</v>
      </c>
      <c r="BH196" s="227">
        <f>IF(N196="sníž. přenesená",J196,0)</f>
        <v>0</v>
      </c>
      <c r="BI196" s="227">
        <f>IF(N196="nulová",J196,0)</f>
        <v>0</v>
      </c>
      <c r="BJ196" s="19" t="s">
        <v>79</v>
      </c>
      <c r="BK196" s="227">
        <f>ROUND(I196*H196,2)</f>
        <v>0</v>
      </c>
      <c r="BL196" s="19" t="s">
        <v>303</v>
      </c>
      <c r="BM196" s="226" t="s">
        <v>3373</v>
      </c>
    </row>
    <row r="197" s="2" customFormat="1" ht="16.5" customHeight="1">
      <c r="A197" s="40"/>
      <c r="B197" s="41"/>
      <c r="C197" s="215" t="s">
        <v>1552</v>
      </c>
      <c r="D197" s="215" t="s">
        <v>298</v>
      </c>
      <c r="E197" s="216" t="s">
        <v>4524</v>
      </c>
      <c r="F197" s="217" t="s">
        <v>4525</v>
      </c>
      <c r="G197" s="218" t="s">
        <v>3526</v>
      </c>
      <c r="H197" s="219">
        <v>1</v>
      </c>
      <c r="I197" s="220"/>
      <c r="J197" s="221">
        <f>ROUND(I197*H197,2)</f>
        <v>0</v>
      </c>
      <c r="K197" s="217" t="s">
        <v>523</v>
      </c>
      <c r="L197" s="46"/>
      <c r="M197" s="222" t="s">
        <v>21</v>
      </c>
      <c r="N197" s="223" t="s">
        <v>43</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303</v>
      </c>
      <c r="AT197" s="226" t="s">
        <v>298</v>
      </c>
      <c r="AU197" s="226" t="s">
        <v>79</v>
      </c>
      <c r="AY197" s="19" t="s">
        <v>295</v>
      </c>
      <c r="BE197" s="227">
        <f>IF(N197="základní",J197,0)</f>
        <v>0</v>
      </c>
      <c r="BF197" s="227">
        <f>IF(N197="snížená",J197,0)</f>
        <v>0</v>
      </c>
      <c r="BG197" s="227">
        <f>IF(N197="zákl. přenesená",J197,0)</f>
        <v>0</v>
      </c>
      <c r="BH197" s="227">
        <f>IF(N197="sníž. přenesená",J197,0)</f>
        <v>0</v>
      </c>
      <c r="BI197" s="227">
        <f>IF(N197="nulová",J197,0)</f>
        <v>0</v>
      </c>
      <c r="BJ197" s="19" t="s">
        <v>79</v>
      </c>
      <c r="BK197" s="227">
        <f>ROUND(I197*H197,2)</f>
        <v>0</v>
      </c>
      <c r="BL197" s="19" t="s">
        <v>303</v>
      </c>
      <c r="BM197" s="226" t="s">
        <v>3376</v>
      </c>
    </row>
    <row r="198" s="2" customFormat="1" ht="16.5" customHeight="1">
      <c r="A198" s="40"/>
      <c r="B198" s="41"/>
      <c r="C198" s="215" t="s">
        <v>1554</v>
      </c>
      <c r="D198" s="215" t="s">
        <v>298</v>
      </c>
      <c r="E198" s="216" t="s">
        <v>4526</v>
      </c>
      <c r="F198" s="217" t="s">
        <v>4527</v>
      </c>
      <c r="G198" s="218" t="s">
        <v>3526</v>
      </c>
      <c r="H198" s="219">
        <v>1</v>
      </c>
      <c r="I198" s="220"/>
      <c r="J198" s="221">
        <f>ROUND(I198*H198,2)</f>
        <v>0</v>
      </c>
      <c r="K198" s="217" t="s">
        <v>523</v>
      </c>
      <c r="L198" s="46"/>
      <c r="M198" s="222" t="s">
        <v>21</v>
      </c>
      <c r="N198" s="223" t="s">
        <v>43</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303</v>
      </c>
      <c r="AT198" s="226" t="s">
        <v>298</v>
      </c>
      <c r="AU198" s="226" t="s">
        <v>79</v>
      </c>
      <c r="AY198" s="19" t="s">
        <v>295</v>
      </c>
      <c r="BE198" s="227">
        <f>IF(N198="základní",J198,0)</f>
        <v>0</v>
      </c>
      <c r="BF198" s="227">
        <f>IF(N198="snížená",J198,0)</f>
        <v>0</v>
      </c>
      <c r="BG198" s="227">
        <f>IF(N198="zákl. přenesená",J198,0)</f>
        <v>0</v>
      </c>
      <c r="BH198" s="227">
        <f>IF(N198="sníž. přenesená",J198,0)</f>
        <v>0</v>
      </c>
      <c r="BI198" s="227">
        <f>IF(N198="nulová",J198,0)</f>
        <v>0</v>
      </c>
      <c r="BJ198" s="19" t="s">
        <v>79</v>
      </c>
      <c r="BK198" s="227">
        <f>ROUND(I198*H198,2)</f>
        <v>0</v>
      </c>
      <c r="BL198" s="19" t="s">
        <v>303</v>
      </c>
      <c r="BM198" s="226" t="s">
        <v>3379</v>
      </c>
    </row>
    <row r="199" s="2" customFormat="1" ht="24.15" customHeight="1">
      <c r="A199" s="40"/>
      <c r="B199" s="41"/>
      <c r="C199" s="215" t="s">
        <v>1556</v>
      </c>
      <c r="D199" s="215" t="s">
        <v>298</v>
      </c>
      <c r="E199" s="216" t="s">
        <v>4455</v>
      </c>
      <c r="F199" s="217" t="s">
        <v>4456</v>
      </c>
      <c r="G199" s="218" t="s">
        <v>301</v>
      </c>
      <c r="H199" s="219">
        <v>34</v>
      </c>
      <c r="I199" s="220"/>
      <c r="J199" s="221">
        <f>ROUND(I199*H199,2)</f>
        <v>0</v>
      </c>
      <c r="K199" s="217" t="s">
        <v>523</v>
      </c>
      <c r="L199" s="46"/>
      <c r="M199" s="222" t="s">
        <v>21</v>
      </c>
      <c r="N199" s="223" t="s">
        <v>43</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303</v>
      </c>
      <c r="AT199" s="226" t="s">
        <v>298</v>
      </c>
      <c r="AU199" s="226" t="s">
        <v>79</v>
      </c>
      <c r="AY199" s="19" t="s">
        <v>295</v>
      </c>
      <c r="BE199" s="227">
        <f>IF(N199="základní",J199,0)</f>
        <v>0</v>
      </c>
      <c r="BF199" s="227">
        <f>IF(N199="snížená",J199,0)</f>
        <v>0</v>
      </c>
      <c r="BG199" s="227">
        <f>IF(N199="zákl. přenesená",J199,0)</f>
        <v>0</v>
      </c>
      <c r="BH199" s="227">
        <f>IF(N199="sníž. přenesená",J199,0)</f>
        <v>0</v>
      </c>
      <c r="BI199" s="227">
        <f>IF(N199="nulová",J199,0)</f>
        <v>0</v>
      </c>
      <c r="BJ199" s="19" t="s">
        <v>79</v>
      </c>
      <c r="BK199" s="227">
        <f>ROUND(I199*H199,2)</f>
        <v>0</v>
      </c>
      <c r="BL199" s="19" t="s">
        <v>303</v>
      </c>
      <c r="BM199" s="226" t="s">
        <v>3382</v>
      </c>
    </row>
    <row r="200" s="2" customFormat="1" ht="24.15" customHeight="1">
      <c r="A200" s="40"/>
      <c r="B200" s="41"/>
      <c r="C200" s="215" t="s">
        <v>1561</v>
      </c>
      <c r="D200" s="215" t="s">
        <v>298</v>
      </c>
      <c r="E200" s="216" t="s">
        <v>4457</v>
      </c>
      <c r="F200" s="217" t="s">
        <v>4458</v>
      </c>
      <c r="G200" s="218" t="s">
        <v>301</v>
      </c>
      <c r="H200" s="219">
        <v>8</v>
      </c>
      <c r="I200" s="220"/>
      <c r="J200" s="221">
        <f>ROUND(I200*H200,2)</f>
        <v>0</v>
      </c>
      <c r="K200" s="217" t="s">
        <v>523</v>
      </c>
      <c r="L200" s="46"/>
      <c r="M200" s="222" t="s">
        <v>21</v>
      </c>
      <c r="N200" s="223" t="s">
        <v>43</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303</v>
      </c>
      <c r="AT200" s="226" t="s">
        <v>298</v>
      </c>
      <c r="AU200" s="226" t="s">
        <v>79</v>
      </c>
      <c r="AY200" s="19" t="s">
        <v>295</v>
      </c>
      <c r="BE200" s="227">
        <f>IF(N200="základní",J200,0)</f>
        <v>0</v>
      </c>
      <c r="BF200" s="227">
        <f>IF(N200="snížená",J200,0)</f>
        <v>0</v>
      </c>
      <c r="BG200" s="227">
        <f>IF(N200="zákl. přenesená",J200,0)</f>
        <v>0</v>
      </c>
      <c r="BH200" s="227">
        <f>IF(N200="sníž. přenesená",J200,0)</f>
        <v>0</v>
      </c>
      <c r="BI200" s="227">
        <f>IF(N200="nulová",J200,0)</f>
        <v>0</v>
      </c>
      <c r="BJ200" s="19" t="s">
        <v>79</v>
      </c>
      <c r="BK200" s="227">
        <f>ROUND(I200*H200,2)</f>
        <v>0</v>
      </c>
      <c r="BL200" s="19" t="s">
        <v>303</v>
      </c>
      <c r="BM200" s="226" t="s">
        <v>3386</v>
      </c>
    </row>
    <row r="201" s="2" customFormat="1" ht="24.15" customHeight="1">
      <c r="A201" s="40"/>
      <c r="B201" s="41"/>
      <c r="C201" s="215" t="s">
        <v>1566</v>
      </c>
      <c r="D201" s="215" t="s">
        <v>298</v>
      </c>
      <c r="E201" s="216" t="s">
        <v>4459</v>
      </c>
      <c r="F201" s="217" t="s">
        <v>4460</v>
      </c>
      <c r="G201" s="218" t="s">
        <v>301</v>
      </c>
      <c r="H201" s="219">
        <v>36</v>
      </c>
      <c r="I201" s="220"/>
      <c r="J201" s="221">
        <f>ROUND(I201*H201,2)</f>
        <v>0</v>
      </c>
      <c r="K201" s="217" t="s">
        <v>523</v>
      </c>
      <c r="L201" s="46"/>
      <c r="M201" s="222" t="s">
        <v>21</v>
      </c>
      <c r="N201" s="223" t="s">
        <v>43</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303</v>
      </c>
      <c r="AT201" s="226" t="s">
        <v>298</v>
      </c>
      <c r="AU201" s="226" t="s">
        <v>79</v>
      </c>
      <c r="AY201" s="19" t="s">
        <v>295</v>
      </c>
      <c r="BE201" s="227">
        <f>IF(N201="základní",J201,0)</f>
        <v>0</v>
      </c>
      <c r="BF201" s="227">
        <f>IF(N201="snížená",J201,0)</f>
        <v>0</v>
      </c>
      <c r="BG201" s="227">
        <f>IF(N201="zákl. přenesená",J201,0)</f>
        <v>0</v>
      </c>
      <c r="BH201" s="227">
        <f>IF(N201="sníž. přenesená",J201,0)</f>
        <v>0</v>
      </c>
      <c r="BI201" s="227">
        <f>IF(N201="nulová",J201,0)</f>
        <v>0</v>
      </c>
      <c r="BJ201" s="19" t="s">
        <v>79</v>
      </c>
      <c r="BK201" s="227">
        <f>ROUND(I201*H201,2)</f>
        <v>0</v>
      </c>
      <c r="BL201" s="19" t="s">
        <v>303</v>
      </c>
      <c r="BM201" s="226" t="s">
        <v>3389</v>
      </c>
    </row>
    <row r="202" s="2" customFormat="1" ht="24.15" customHeight="1">
      <c r="A202" s="40"/>
      <c r="B202" s="41"/>
      <c r="C202" s="215" t="s">
        <v>1570</v>
      </c>
      <c r="D202" s="215" t="s">
        <v>298</v>
      </c>
      <c r="E202" s="216" t="s">
        <v>4461</v>
      </c>
      <c r="F202" s="217" t="s">
        <v>4462</v>
      </c>
      <c r="G202" s="218" t="s">
        <v>301</v>
      </c>
      <c r="H202" s="219">
        <v>4</v>
      </c>
      <c r="I202" s="220"/>
      <c r="J202" s="221">
        <f>ROUND(I202*H202,2)</f>
        <v>0</v>
      </c>
      <c r="K202" s="217" t="s">
        <v>523</v>
      </c>
      <c r="L202" s="46"/>
      <c r="M202" s="222" t="s">
        <v>21</v>
      </c>
      <c r="N202" s="223" t="s">
        <v>43</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303</v>
      </c>
      <c r="AT202" s="226" t="s">
        <v>298</v>
      </c>
      <c r="AU202" s="226" t="s">
        <v>79</v>
      </c>
      <c r="AY202" s="19" t="s">
        <v>295</v>
      </c>
      <c r="BE202" s="227">
        <f>IF(N202="základní",J202,0)</f>
        <v>0</v>
      </c>
      <c r="BF202" s="227">
        <f>IF(N202="snížená",J202,0)</f>
        <v>0</v>
      </c>
      <c r="BG202" s="227">
        <f>IF(N202="zákl. přenesená",J202,0)</f>
        <v>0</v>
      </c>
      <c r="BH202" s="227">
        <f>IF(N202="sníž. přenesená",J202,0)</f>
        <v>0</v>
      </c>
      <c r="BI202" s="227">
        <f>IF(N202="nulová",J202,0)</f>
        <v>0</v>
      </c>
      <c r="BJ202" s="19" t="s">
        <v>79</v>
      </c>
      <c r="BK202" s="227">
        <f>ROUND(I202*H202,2)</f>
        <v>0</v>
      </c>
      <c r="BL202" s="19" t="s">
        <v>303</v>
      </c>
      <c r="BM202" s="226" t="s">
        <v>3745</v>
      </c>
    </row>
    <row r="203" s="12" customFormat="1" ht="25.92" customHeight="1">
      <c r="A203" s="12"/>
      <c r="B203" s="199"/>
      <c r="C203" s="200"/>
      <c r="D203" s="201" t="s">
        <v>71</v>
      </c>
      <c r="E203" s="202" t="s">
        <v>4528</v>
      </c>
      <c r="F203" s="202" t="s">
        <v>4529</v>
      </c>
      <c r="G203" s="200"/>
      <c r="H203" s="200"/>
      <c r="I203" s="203"/>
      <c r="J203" s="204">
        <f>BK203</f>
        <v>0</v>
      </c>
      <c r="K203" s="200"/>
      <c r="L203" s="205"/>
      <c r="M203" s="206"/>
      <c r="N203" s="207"/>
      <c r="O203" s="207"/>
      <c r="P203" s="208">
        <f>SUM(P204:P208)</f>
        <v>0</v>
      </c>
      <c r="Q203" s="207"/>
      <c r="R203" s="208">
        <f>SUM(R204:R208)</f>
        <v>0</v>
      </c>
      <c r="S203" s="207"/>
      <c r="T203" s="209">
        <f>SUM(T204:T208)</f>
        <v>0</v>
      </c>
      <c r="U203" s="12"/>
      <c r="V203" s="12"/>
      <c r="W203" s="12"/>
      <c r="X203" s="12"/>
      <c r="Y203" s="12"/>
      <c r="Z203" s="12"/>
      <c r="AA203" s="12"/>
      <c r="AB203" s="12"/>
      <c r="AC203" s="12"/>
      <c r="AD203" s="12"/>
      <c r="AE203" s="12"/>
      <c r="AR203" s="210" t="s">
        <v>79</v>
      </c>
      <c r="AT203" s="211" t="s">
        <v>71</v>
      </c>
      <c r="AU203" s="211" t="s">
        <v>72</v>
      </c>
      <c r="AY203" s="210" t="s">
        <v>295</v>
      </c>
      <c r="BK203" s="212">
        <f>SUM(BK204:BK208)</f>
        <v>0</v>
      </c>
    </row>
    <row r="204" s="2" customFormat="1" ht="33" customHeight="1">
      <c r="A204" s="40"/>
      <c r="B204" s="41"/>
      <c r="C204" s="215" t="s">
        <v>1573</v>
      </c>
      <c r="D204" s="215" t="s">
        <v>298</v>
      </c>
      <c r="E204" s="216" t="s">
        <v>4530</v>
      </c>
      <c r="F204" s="217" t="s">
        <v>4531</v>
      </c>
      <c r="G204" s="218" t="s">
        <v>3526</v>
      </c>
      <c r="H204" s="219">
        <v>14</v>
      </c>
      <c r="I204" s="220"/>
      <c r="J204" s="221">
        <f>ROUND(I204*H204,2)</f>
        <v>0</v>
      </c>
      <c r="K204" s="217" t="s">
        <v>523</v>
      </c>
      <c r="L204" s="46"/>
      <c r="M204" s="222" t="s">
        <v>21</v>
      </c>
      <c r="N204" s="223"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303</v>
      </c>
      <c r="AT204" s="226" t="s">
        <v>298</v>
      </c>
      <c r="AU204" s="226" t="s">
        <v>79</v>
      </c>
      <c r="AY204" s="19" t="s">
        <v>295</v>
      </c>
      <c r="BE204" s="227">
        <f>IF(N204="základní",J204,0)</f>
        <v>0</v>
      </c>
      <c r="BF204" s="227">
        <f>IF(N204="snížená",J204,0)</f>
        <v>0</v>
      </c>
      <c r="BG204" s="227">
        <f>IF(N204="zákl. přenesená",J204,0)</f>
        <v>0</v>
      </c>
      <c r="BH204" s="227">
        <f>IF(N204="sníž. přenesená",J204,0)</f>
        <v>0</v>
      </c>
      <c r="BI204" s="227">
        <f>IF(N204="nulová",J204,0)</f>
        <v>0</v>
      </c>
      <c r="BJ204" s="19" t="s">
        <v>79</v>
      </c>
      <c r="BK204" s="227">
        <f>ROUND(I204*H204,2)</f>
        <v>0</v>
      </c>
      <c r="BL204" s="19" t="s">
        <v>303</v>
      </c>
      <c r="BM204" s="226" t="s">
        <v>3748</v>
      </c>
    </row>
    <row r="205" s="2" customFormat="1" ht="21.75" customHeight="1">
      <c r="A205" s="40"/>
      <c r="B205" s="41"/>
      <c r="C205" s="215" t="s">
        <v>1576</v>
      </c>
      <c r="D205" s="215" t="s">
        <v>298</v>
      </c>
      <c r="E205" s="216" t="s">
        <v>4532</v>
      </c>
      <c r="F205" s="217" t="s">
        <v>4533</v>
      </c>
      <c r="G205" s="218" t="s">
        <v>3526</v>
      </c>
      <c r="H205" s="219">
        <v>1</v>
      </c>
      <c r="I205" s="220"/>
      <c r="J205" s="221">
        <f>ROUND(I205*H205,2)</f>
        <v>0</v>
      </c>
      <c r="K205" s="217" t="s">
        <v>523</v>
      </c>
      <c r="L205" s="46"/>
      <c r="M205" s="222" t="s">
        <v>21</v>
      </c>
      <c r="N205" s="223" t="s">
        <v>43</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303</v>
      </c>
      <c r="AT205" s="226" t="s">
        <v>298</v>
      </c>
      <c r="AU205" s="226" t="s">
        <v>79</v>
      </c>
      <c r="AY205" s="19" t="s">
        <v>295</v>
      </c>
      <c r="BE205" s="227">
        <f>IF(N205="základní",J205,0)</f>
        <v>0</v>
      </c>
      <c r="BF205" s="227">
        <f>IF(N205="snížená",J205,0)</f>
        <v>0</v>
      </c>
      <c r="BG205" s="227">
        <f>IF(N205="zákl. přenesená",J205,0)</f>
        <v>0</v>
      </c>
      <c r="BH205" s="227">
        <f>IF(N205="sníž. přenesená",J205,0)</f>
        <v>0</v>
      </c>
      <c r="BI205" s="227">
        <f>IF(N205="nulová",J205,0)</f>
        <v>0</v>
      </c>
      <c r="BJ205" s="19" t="s">
        <v>79</v>
      </c>
      <c r="BK205" s="227">
        <f>ROUND(I205*H205,2)</f>
        <v>0</v>
      </c>
      <c r="BL205" s="19" t="s">
        <v>303</v>
      </c>
      <c r="BM205" s="226" t="s">
        <v>3751</v>
      </c>
    </row>
    <row r="206" s="2" customFormat="1" ht="16.5" customHeight="1">
      <c r="A206" s="40"/>
      <c r="B206" s="41"/>
      <c r="C206" s="215" t="s">
        <v>1578</v>
      </c>
      <c r="D206" s="215" t="s">
        <v>298</v>
      </c>
      <c r="E206" s="216" t="s">
        <v>4534</v>
      </c>
      <c r="F206" s="217" t="s">
        <v>4535</v>
      </c>
      <c r="G206" s="218" t="s">
        <v>301</v>
      </c>
      <c r="H206" s="219">
        <v>30</v>
      </c>
      <c r="I206" s="220"/>
      <c r="J206" s="221">
        <f>ROUND(I206*H206,2)</f>
        <v>0</v>
      </c>
      <c r="K206" s="217" t="s">
        <v>523</v>
      </c>
      <c r="L206" s="46"/>
      <c r="M206" s="222" t="s">
        <v>21</v>
      </c>
      <c r="N206" s="223" t="s">
        <v>43</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303</v>
      </c>
      <c r="AT206" s="226" t="s">
        <v>298</v>
      </c>
      <c r="AU206" s="226" t="s">
        <v>79</v>
      </c>
      <c r="AY206" s="19" t="s">
        <v>295</v>
      </c>
      <c r="BE206" s="227">
        <f>IF(N206="základní",J206,0)</f>
        <v>0</v>
      </c>
      <c r="BF206" s="227">
        <f>IF(N206="snížená",J206,0)</f>
        <v>0</v>
      </c>
      <c r="BG206" s="227">
        <f>IF(N206="zákl. přenesená",J206,0)</f>
        <v>0</v>
      </c>
      <c r="BH206" s="227">
        <f>IF(N206="sníž. přenesená",J206,0)</f>
        <v>0</v>
      </c>
      <c r="BI206" s="227">
        <f>IF(N206="nulová",J206,0)</f>
        <v>0</v>
      </c>
      <c r="BJ206" s="19" t="s">
        <v>79</v>
      </c>
      <c r="BK206" s="227">
        <f>ROUND(I206*H206,2)</f>
        <v>0</v>
      </c>
      <c r="BL206" s="19" t="s">
        <v>303</v>
      </c>
      <c r="BM206" s="226" t="s">
        <v>3756</v>
      </c>
    </row>
    <row r="207" s="2" customFormat="1" ht="24.15" customHeight="1">
      <c r="A207" s="40"/>
      <c r="B207" s="41"/>
      <c r="C207" s="215" t="s">
        <v>1582</v>
      </c>
      <c r="D207" s="215" t="s">
        <v>298</v>
      </c>
      <c r="E207" s="216" t="s">
        <v>4536</v>
      </c>
      <c r="F207" s="217" t="s">
        <v>4537</v>
      </c>
      <c r="G207" s="218" t="s">
        <v>3526</v>
      </c>
      <c r="H207" s="219">
        <v>320</v>
      </c>
      <c r="I207" s="220"/>
      <c r="J207" s="221">
        <f>ROUND(I207*H207,2)</f>
        <v>0</v>
      </c>
      <c r="K207" s="217" t="s">
        <v>523</v>
      </c>
      <c r="L207" s="46"/>
      <c r="M207" s="222" t="s">
        <v>21</v>
      </c>
      <c r="N207" s="223" t="s">
        <v>43</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303</v>
      </c>
      <c r="AT207" s="226" t="s">
        <v>298</v>
      </c>
      <c r="AU207" s="226" t="s">
        <v>79</v>
      </c>
      <c r="AY207" s="19" t="s">
        <v>295</v>
      </c>
      <c r="BE207" s="227">
        <f>IF(N207="základní",J207,0)</f>
        <v>0</v>
      </c>
      <c r="BF207" s="227">
        <f>IF(N207="snížená",J207,0)</f>
        <v>0</v>
      </c>
      <c r="BG207" s="227">
        <f>IF(N207="zákl. přenesená",J207,0)</f>
        <v>0</v>
      </c>
      <c r="BH207" s="227">
        <f>IF(N207="sníž. přenesená",J207,0)</f>
        <v>0</v>
      </c>
      <c r="BI207" s="227">
        <f>IF(N207="nulová",J207,0)</f>
        <v>0</v>
      </c>
      <c r="BJ207" s="19" t="s">
        <v>79</v>
      </c>
      <c r="BK207" s="227">
        <f>ROUND(I207*H207,2)</f>
        <v>0</v>
      </c>
      <c r="BL207" s="19" t="s">
        <v>303</v>
      </c>
      <c r="BM207" s="226" t="s">
        <v>3759</v>
      </c>
    </row>
    <row r="208" s="2" customFormat="1" ht="16.5" customHeight="1">
      <c r="A208" s="40"/>
      <c r="B208" s="41"/>
      <c r="C208" s="215" t="s">
        <v>1587</v>
      </c>
      <c r="D208" s="215" t="s">
        <v>298</v>
      </c>
      <c r="E208" s="216" t="s">
        <v>4538</v>
      </c>
      <c r="F208" s="217" t="s">
        <v>4539</v>
      </c>
      <c r="G208" s="218" t="s">
        <v>4454</v>
      </c>
      <c r="H208" s="219">
        <v>30</v>
      </c>
      <c r="I208" s="220"/>
      <c r="J208" s="221">
        <f>ROUND(I208*H208,2)</f>
        <v>0</v>
      </c>
      <c r="K208" s="217" t="s">
        <v>523</v>
      </c>
      <c r="L208" s="46"/>
      <c r="M208" s="222" t="s">
        <v>21</v>
      </c>
      <c r="N208" s="223" t="s">
        <v>43</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303</v>
      </c>
      <c r="AT208" s="226" t="s">
        <v>298</v>
      </c>
      <c r="AU208" s="226" t="s">
        <v>79</v>
      </c>
      <c r="AY208" s="19" t="s">
        <v>295</v>
      </c>
      <c r="BE208" s="227">
        <f>IF(N208="základní",J208,0)</f>
        <v>0</v>
      </c>
      <c r="BF208" s="227">
        <f>IF(N208="snížená",J208,0)</f>
        <v>0</v>
      </c>
      <c r="BG208" s="227">
        <f>IF(N208="zákl. přenesená",J208,0)</f>
        <v>0</v>
      </c>
      <c r="BH208" s="227">
        <f>IF(N208="sníž. přenesená",J208,0)</f>
        <v>0</v>
      </c>
      <c r="BI208" s="227">
        <f>IF(N208="nulová",J208,0)</f>
        <v>0</v>
      </c>
      <c r="BJ208" s="19" t="s">
        <v>79</v>
      </c>
      <c r="BK208" s="227">
        <f>ROUND(I208*H208,2)</f>
        <v>0</v>
      </c>
      <c r="BL208" s="19" t="s">
        <v>303</v>
      </c>
      <c r="BM208" s="226" t="s">
        <v>3762</v>
      </c>
    </row>
    <row r="209" s="12" customFormat="1" ht="25.92" customHeight="1">
      <c r="A209" s="12"/>
      <c r="B209" s="199"/>
      <c r="C209" s="200"/>
      <c r="D209" s="201" t="s">
        <v>71</v>
      </c>
      <c r="E209" s="202" t="s">
        <v>1</v>
      </c>
      <c r="F209" s="202" t="s">
        <v>4540</v>
      </c>
      <c r="G209" s="200"/>
      <c r="H209" s="200"/>
      <c r="I209" s="203"/>
      <c r="J209" s="204">
        <f>BK209</f>
        <v>0</v>
      </c>
      <c r="K209" s="200"/>
      <c r="L209" s="205"/>
      <c r="M209" s="206"/>
      <c r="N209" s="207"/>
      <c r="O209" s="207"/>
      <c r="P209" s="208">
        <f>P210</f>
        <v>0</v>
      </c>
      <c r="Q209" s="207"/>
      <c r="R209" s="208">
        <f>R210</f>
        <v>0</v>
      </c>
      <c r="S209" s="207"/>
      <c r="T209" s="209">
        <f>T210</f>
        <v>0</v>
      </c>
      <c r="U209" s="12"/>
      <c r="V209" s="12"/>
      <c r="W209" s="12"/>
      <c r="X209" s="12"/>
      <c r="Y209" s="12"/>
      <c r="Z209" s="12"/>
      <c r="AA209" s="12"/>
      <c r="AB209" s="12"/>
      <c r="AC209" s="12"/>
      <c r="AD209" s="12"/>
      <c r="AE209" s="12"/>
      <c r="AR209" s="210" t="s">
        <v>79</v>
      </c>
      <c r="AT209" s="211" t="s">
        <v>71</v>
      </c>
      <c r="AU209" s="211" t="s">
        <v>72</v>
      </c>
      <c r="AY209" s="210" t="s">
        <v>295</v>
      </c>
      <c r="BK209" s="212">
        <f>BK210</f>
        <v>0</v>
      </c>
    </row>
    <row r="210" s="2" customFormat="1" ht="33" customHeight="1">
      <c r="A210" s="40"/>
      <c r="B210" s="41"/>
      <c r="C210" s="215" t="s">
        <v>1602</v>
      </c>
      <c r="D210" s="215" t="s">
        <v>298</v>
      </c>
      <c r="E210" s="216" t="s">
        <v>4541</v>
      </c>
      <c r="F210" s="217" t="s">
        <v>4542</v>
      </c>
      <c r="G210" s="218" t="s">
        <v>3526</v>
      </c>
      <c r="H210" s="219">
        <v>1</v>
      </c>
      <c r="I210" s="220"/>
      <c r="J210" s="221">
        <f>ROUND(I210*H210,2)</f>
        <v>0</v>
      </c>
      <c r="K210" s="217" t="s">
        <v>523</v>
      </c>
      <c r="L210" s="46"/>
      <c r="M210" s="222" t="s">
        <v>21</v>
      </c>
      <c r="N210" s="223" t="s">
        <v>43</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303</v>
      </c>
      <c r="AT210" s="226" t="s">
        <v>298</v>
      </c>
      <c r="AU210" s="226" t="s">
        <v>79</v>
      </c>
      <c r="AY210" s="19" t="s">
        <v>295</v>
      </c>
      <c r="BE210" s="227">
        <f>IF(N210="základní",J210,0)</f>
        <v>0</v>
      </c>
      <c r="BF210" s="227">
        <f>IF(N210="snížená",J210,0)</f>
        <v>0</v>
      </c>
      <c r="BG210" s="227">
        <f>IF(N210="zákl. přenesená",J210,0)</f>
        <v>0</v>
      </c>
      <c r="BH210" s="227">
        <f>IF(N210="sníž. přenesená",J210,0)</f>
        <v>0</v>
      </c>
      <c r="BI210" s="227">
        <f>IF(N210="nulová",J210,0)</f>
        <v>0</v>
      </c>
      <c r="BJ210" s="19" t="s">
        <v>79</v>
      </c>
      <c r="BK210" s="227">
        <f>ROUND(I210*H210,2)</f>
        <v>0</v>
      </c>
      <c r="BL210" s="19" t="s">
        <v>303</v>
      </c>
      <c r="BM210" s="226" t="s">
        <v>3765</v>
      </c>
    </row>
    <row r="211" s="12" customFormat="1" ht="25.92" customHeight="1">
      <c r="A211" s="12"/>
      <c r="B211" s="199"/>
      <c r="C211" s="200"/>
      <c r="D211" s="201" t="s">
        <v>71</v>
      </c>
      <c r="E211" s="202" t="s">
        <v>3519</v>
      </c>
      <c r="F211" s="202" t="s">
        <v>4543</v>
      </c>
      <c r="G211" s="200"/>
      <c r="H211" s="200"/>
      <c r="I211" s="203"/>
      <c r="J211" s="204">
        <f>BK211</f>
        <v>0</v>
      </c>
      <c r="K211" s="200"/>
      <c r="L211" s="205"/>
      <c r="M211" s="206"/>
      <c r="N211" s="207"/>
      <c r="O211" s="207"/>
      <c r="P211" s="208">
        <f>P212</f>
        <v>0</v>
      </c>
      <c r="Q211" s="207"/>
      <c r="R211" s="208">
        <f>R212</f>
        <v>0</v>
      </c>
      <c r="S211" s="207"/>
      <c r="T211" s="209">
        <f>T212</f>
        <v>0</v>
      </c>
      <c r="U211" s="12"/>
      <c r="V211" s="12"/>
      <c r="W211" s="12"/>
      <c r="X211" s="12"/>
      <c r="Y211" s="12"/>
      <c r="Z211" s="12"/>
      <c r="AA211" s="12"/>
      <c r="AB211" s="12"/>
      <c r="AC211" s="12"/>
      <c r="AD211" s="12"/>
      <c r="AE211" s="12"/>
      <c r="AR211" s="210" t="s">
        <v>79</v>
      </c>
      <c r="AT211" s="211" t="s">
        <v>71</v>
      </c>
      <c r="AU211" s="211" t="s">
        <v>72</v>
      </c>
      <c r="AY211" s="210" t="s">
        <v>295</v>
      </c>
      <c r="BK211" s="212">
        <f>BK212</f>
        <v>0</v>
      </c>
    </row>
    <row r="212" s="2" customFormat="1" ht="16.5" customHeight="1">
      <c r="A212" s="40"/>
      <c r="B212" s="41"/>
      <c r="C212" s="215" t="s">
        <v>1243</v>
      </c>
      <c r="D212" s="215" t="s">
        <v>298</v>
      </c>
      <c r="E212" s="216" t="s">
        <v>4544</v>
      </c>
      <c r="F212" s="217" t="s">
        <v>4543</v>
      </c>
      <c r="G212" s="218" t="s">
        <v>3526</v>
      </c>
      <c r="H212" s="219">
        <v>1</v>
      </c>
      <c r="I212" s="220"/>
      <c r="J212" s="221">
        <f>ROUND(I212*H212,2)</f>
        <v>0</v>
      </c>
      <c r="K212" s="217" t="s">
        <v>523</v>
      </c>
      <c r="L212" s="46"/>
      <c r="M212" s="222" t="s">
        <v>21</v>
      </c>
      <c r="N212" s="223" t="s">
        <v>43</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303</v>
      </c>
      <c r="AT212" s="226" t="s">
        <v>298</v>
      </c>
      <c r="AU212" s="226" t="s">
        <v>79</v>
      </c>
      <c r="AY212" s="19" t="s">
        <v>295</v>
      </c>
      <c r="BE212" s="227">
        <f>IF(N212="základní",J212,0)</f>
        <v>0</v>
      </c>
      <c r="BF212" s="227">
        <f>IF(N212="snížená",J212,0)</f>
        <v>0</v>
      </c>
      <c r="BG212" s="227">
        <f>IF(N212="zákl. přenesená",J212,0)</f>
        <v>0</v>
      </c>
      <c r="BH212" s="227">
        <f>IF(N212="sníž. přenesená",J212,0)</f>
        <v>0</v>
      </c>
      <c r="BI212" s="227">
        <f>IF(N212="nulová",J212,0)</f>
        <v>0</v>
      </c>
      <c r="BJ212" s="19" t="s">
        <v>79</v>
      </c>
      <c r="BK212" s="227">
        <f>ROUND(I212*H212,2)</f>
        <v>0</v>
      </c>
      <c r="BL212" s="19" t="s">
        <v>303</v>
      </c>
      <c r="BM212" s="226" t="s">
        <v>1663</v>
      </c>
    </row>
    <row r="213" s="12" customFormat="1" ht="25.92" customHeight="1">
      <c r="A213" s="12"/>
      <c r="B213" s="199"/>
      <c r="C213" s="200"/>
      <c r="D213" s="201" t="s">
        <v>71</v>
      </c>
      <c r="E213" s="202" t="s">
        <v>3531</v>
      </c>
      <c r="F213" s="202" t="s">
        <v>4545</v>
      </c>
      <c r="G213" s="200"/>
      <c r="H213" s="200"/>
      <c r="I213" s="203"/>
      <c r="J213" s="204">
        <f>BK213</f>
        <v>0</v>
      </c>
      <c r="K213" s="200"/>
      <c r="L213" s="205"/>
      <c r="M213" s="206"/>
      <c r="N213" s="207"/>
      <c r="O213" s="207"/>
      <c r="P213" s="208">
        <f>SUM(P214:P217)</f>
        <v>0</v>
      </c>
      <c r="Q213" s="207"/>
      <c r="R213" s="208">
        <f>SUM(R214:R217)</f>
        <v>0</v>
      </c>
      <c r="S213" s="207"/>
      <c r="T213" s="209">
        <f>SUM(T214:T217)</f>
        <v>0</v>
      </c>
      <c r="U213" s="12"/>
      <c r="V213" s="12"/>
      <c r="W213" s="12"/>
      <c r="X213" s="12"/>
      <c r="Y213" s="12"/>
      <c r="Z213" s="12"/>
      <c r="AA213" s="12"/>
      <c r="AB213" s="12"/>
      <c r="AC213" s="12"/>
      <c r="AD213" s="12"/>
      <c r="AE213" s="12"/>
      <c r="AR213" s="210" t="s">
        <v>79</v>
      </c>
      <c r="AT213" s="211" t="s">
        <v>71</v>
      </c>
      <c r="AU213" s="211" t="s">
        <v>72</v>
      </c>
      <c r="AY213" s="210" t="s">
        <v>295</v>
      </c>
      <c r="BK213" s="212">
        <f>SUM(BK214:BK217)</f>
        <v>0</v>
      </c>
    </row>
    <row r="214" s="2" customFormat="1" ht="24.15" customHeight="1">
      <c r="A214" s="40"/>
      <c r="B214" s="41"/>
      <c r="C214" s="215" t="s">
        <v>1618</v>
      </c>
      <c r="D214" s="215" t="s">
        <v>298</v>
      </c>
      <c r="E214" s="216" t="s">
        <v>4546</v>
      </c>
      <c r="F214" s="217" t="s">
        <v>4547</v>
      </c>
      <c r="G214" s="218" t="s">
        <v>3526</v>
      </c>
      <c r="H214" s="219">
        <v>582</v>
      </c>
      <c r="I214" s="220"/>
      <c r="J214" s="221">
        <f>ROUND(I214*H214,2)</f>
        <v>0</v>
      </c>
      <c r="K214" s="217" t="s">
        <v>523</v>
      </c>
      <c r="L214" s="46"/>
      <c r="M214" s="222" t="s">
        <v>21</v>
      </c>
      <c r="N214" s="223" t="s">
        <v>43</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303</v>
      </c>
      <c r="AT214" s="226" t="s">
        <v>298</v>
      </c>
      <c r="AU214" s="226" t="s">
        <v>79</v>
      </c>
      <c r="AY214" s="19" t="s">
        <v>295</v>
      </c>
      <c r="BE214" s="227">
        <f>IF(N214="základní",J214,0)</f>
        <v>0</v>
      </c>
      <c r="BF214" s="227">
        <f>IF(N214="snížená",J214,0)</f>
        <v>0</v>
      </c>
      <c r="BG214" s="227">
        <f>IF(N214="zákl. přenesená",J214,0)</f>
        <v>0</v>
      </c>
      <c r="BH214" s="227">
        <f>IF(N214="sníž. přenesená",J214,0)</f>
        <v>0</v>
      </c>
      <c r="BI214" s="227">
        <f>IF(N214="nulová",J214,0)</f>
        <v>0</v>
      </c>
      <c r="BJ214" s="19" t="s">
        <v>79</v>
      </c>
      <c r="BK214" s="227">
        <f>ROUND(I214*H214,2)</f>
        <v>0</v>
      </c>
      <c r="BL214" s="19" t="s">
        <v>303</v>
      </c>
      <c r="BM214" s="226" t="s">
        <v>4434</v>
      </c>
    </row>
    <row r="215" s="2" customFormat="1" ht="24.15" customHeight="1">
      <c r="A215" s="40"/>
      <c r="B215" s="41"/>
      <c r="C215" s="215" t="s">
        <v>1622</v>
      </c>
      <c r="D215" s="215" t="s">
        <v>298</v>
      </c>
      <c r="E215" s="216" t="s">
        <v>4548</v>
      </c>
      <c r="F215" s="217" t="s">
        <v>4549</v>
      </c>
      <c r="G215" s="218" t="s">
        <v>3526</v>
      </c>
      <c r="H215" s="219">
        <v>8</v>
      </c>
      <c r="I215" s="220"/>
      <c r="J215" s="221">
        <f>ROUND(I215*H215,2)</f>
        <v>0</v>
      </c>
      <c r="K215" s="217" t="s">
        <v>523</v>
      </c>
      <c r="L215" s="46"/>
      <c r="M215" s="222" t="s">
        <v>21</v>
      </c>
      <c r="N215" s="223" t="s">
        <v>43</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303</v>
      </c>
      <c r="AT215" s="226" t="s">
        <v>298</v>
      </c>
      <c r="AU215" s="226" t="s">
        <v>79</v>
      </c>
      <c r="AY215" s="19" t="s">
        <v>295</v>
      </c>
      <c r="BE215" s="227">
        <f>IF(N215="základní",J215,0)</f>
        <v>0</v>
      </c>
      <c r="BF215" s="227">
        <f>IF(N215="snížená",J215,0)</f>
        <v>0</v>
      </c>
      <c r="BG215" s="227">
        <f>IF(N215="zákl. přenesená",J215,0)</f>
        <v>0</v>
      </c>
      <c r="BH215" s="227">
        <f>IF(N215="sníž. přenesená",J215,0)</f>
        <v>0</v>
      </c>
      <c r="BI215" s="227">
        <f>IF(N215="nulová",J215,0)</f>
        <v>0</v>
      </c>
      <c r="BJ215" s="19" t="s">
        <v>79</v>
      </c>
      <c r="BK215" s="227">
        <f>ROUND(I215*H215,2)</f>
        <v>0</v>
      </c>
      <c r="BL215" s="19" t="s">
        <v>303</v>
      </c>
      <c r="BM215" s="226" t="s">
        <v>4550</v>
      </c>
    </row>
    <row r="216" s="2" customFormat="1" ht="24.15" customHeight="1">
      <c r="A216" s="40"/>
      <c r="B216" s="41"/>
      <c r="C216" s="215" t="s">
        <v>1627</v>
      </c>
      <c r="D216" s="215" t="s">
        <v>298</v>
      </c>
      <c r="E216" s="216" t="s">
        <v>4551</v>
      </c>
      <c r="F216" s="217" t="s">
        <v>4552</v>
      </c>
      <c r="G216" s="218" t="s">
        <v>3526</v>
      </c>
      <c r="H216" s="219">
        <v>68</v>
      </c>
      <c r="I216" s="220"/>
      <c r="J216" s="221">
        <f>ROUND(I216*H216,2)</f>
        <v>0</v>
      </c>
      <c r="K216" s="217" t="s">
        <v>523</v>
      </c>
      <c r="L216" s="46"/>
      <c r="M216" s="222" t="s">
        <v>21</v>
      </c>
      <c r="N216" s="223" t="s">
        <v>43</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303</v>
      </c>
      <c r="AT216" s="226" t="s">
        <v>298</v>
      </c>
      <c r="AU216" s="226" t="s">
        <v>79</v>
      </c>
      <c r="AY216" s="19" t="s">
        <v>295</v>
      </c>
      <c r="BE216" s="227">
        <f>IF(N216="základní",J216,0)</f>
        <v>0</v>
      </c>
      <c r="BF216" s="227">
        <f>IF(N216="snížená",J216,0)</f>
        <v>0</v>
      </c>
      <c r="BG216" s="227">
        <f>IF(N216="zákl. přenesená",J216,0)</f>
        <v>0</v>
      </c>
      <c r="BH216" s="227">
        <f>IF(N216="sníž. přenesená",J216,0)</f>
        <v>0</v>
      </c>
      <c r="BI216" s="227">
        <f>IF(N216="nulová",J216,0)</f>
        <v>0</v>
      </c>
      <c r="BJ216" s="19" t="s">
        <v>79</v>
      </c>
      <c r="BK216" s="227">
        <f>ROUND(I216*H216,2)</f>
        <v>0</v>
      </c>
      <c r="BL216" s="19" t="s">
        <v>303</v>
      </c>
      <c r="BM216" s="226" t="s">
        <v>4553</v>
      </c>
    </row>
    <row r="217" s="2" customFormat="1" ht="24.15" customHeight="1">
      <c r="A217" s="40"/>
      <c r="B217" s="41"/>
      <c r="C217" s="215" t="s">
        <v>1634</v>
      </c>
      <c r="D217" s="215" t="s">
        <v>298</v>
      </c>
      <c r="E217" s="216" t="s">
        <v>4554</v>
      </c>
      <c r="F217" s="217" t="s">
        <v>4555</v>
      </c>
      <c r="G217" s="218" t="s">
        <v>3526</v>
      </c>
      <c r="H217" s="219">
        <v>28</v>
      </c>
      <c r="I217" s="220"/>
      <c r="J217" s="221">
        <f>ROUND(I217*H217,2)</f>
        <v>0</v>
      </c>
      <c r="K217" s="217" t="s">
        <v>523</v>
      </c>
      <c r="L217" s="46"/>
      <c r="M217" s="222" t="s">
        <v>21</v>
      </c>
      <c r="N217" s="223" t="s">
        <v>43</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303</v>
      </c>
      <c r="AT217" s="226" t="s">
        <v>298</v>
      </c>
      <c r="AU217" s="226" t="s">
        <v>79</v>
      </c>
      <c r="AY217" s="19" t="s">
        <v>295</v>
      </c>
      <c r="BE217" s="227">
        <f>IF(N217="základní",J217,0)</f>
        <v>0</v>
      </c>
      <c r="BF217" s="227">
        <f>IF(N217="snížená",J217,0)</f>
        <v>0</v>
      </c>
      <c r="BG217" s="227">
        <f>IF(N217="zákl. přenesená",J217,0)</f>
        <v>0</v>
      </c>
      <c r="BH217" s="227">
        <f>IF(N217="sníž. přenesená",J217,0)</f>
        <v>0</v>
      </c>
      <c r="BI217" s="227">
        <f>IF(N217="nulová",J217,0)</f>
        <v>0</v>
      </c>
      <c r="BJ217" s="19" t="s">
        <v>79</v>
      </c>
      <c r="BK217" s="227">
        <f>ROUND(I217*H217,2)</f>
        <v>0</v>
      </c>
      <c r="BL217" s="19" t="s">
        <v>303</v>
      </c>
      <c r="BM217" s="226" t="s">
        <v>4556</v>
      </c>
    </row>
    <row r="218" s="12" customFormat="1" ht="25.92" customHeight="1">
      <c r="A218" s="12"/>
      <c r="B218" s="199"/>
      <c r="C218" s="200"/>
      <c r="D218" s="201" t="s">
        <v>71</v>
      </c>
      <c r="E218" s="202" t="s">
        <v>3543</v>
      </c>
      <c r="F218" s="202" t="s">
        <v>4557</v>
      </c>
      <c r="G218" s="200"/>
      <c r="H218" s="200"/>
      <c r="I218" s="203"/>
      <c r="J218" s="204">
        <f>BK218</f>
        <v>0</v>
      </c>
      <c r="K218" s="200"/>
      <c r="L218" s="205"/>
      <c r="M218" s="206"/>
      <c r="N218" s="207"/>
      <c r="O218" s="207"/>
      <c r="P218" s="208">
        <f>SUM(P219:P225)</f>
        <v>0</v>
      </c>
      <c r="Q218" s="207"/>
      <c r="R218" s="208">
        <f>SUM(R219:R225)</f>
        <v>0</v>
      </c>
      <c r="S218" s="207"/>
      <c r="T218" s="209">
        <f>SUM(T219:T225)</f>
        <v>0</v>
      </c>
      <c r="U218" s="12"/>
      <c r="V218" s="12"/>
      <c r="W218" s="12"/>
      <c r="X218" s="12"/>
      <c r="Y218" s="12"/>
      <c r="Z218" s="12"/>
      <c r="AA218" s="12"/>
      <c r="AB218" s="12"/>
      <c r="AC218" s="12"/>
      <c r="AD218" s="12"/>
      <c r="AE218" s="12"/>
      <c r="AR218" s="210" t="s">
        <v>79</v>
      </c>
      <c r="AT218" s="211" t="s">
        <v>71</v>
      </c>
      <c r="AU218" s="211" t="s">
        <v>72</v>
      </c>
      <c r="AY218" s="210" t="s">
        <v>295</v>
      </c>
      <c r="BK218" s="212">
        <f>SUM(BK219:BK225)</f>
        <v>0</v>
      </c>
    </row>
    <row r="219" s="2" customFormat="1" ht="16.5" customHeight="1">
      <c r="A219" s="40"/>
      <c r="B219" s="41"/>
      <c r="C219" s="215" t="s">
        <v>1638</v>
      </c>
      <c r="D219" s="215" t="s">
        <v>298</v>
      </c>
      <c r="E219" s="216" t="s">
        <v>4558</v>
      </c>
      <c r="F219" s="217" t="s">
        <v>4559</v>
      </c>
      <c r="G219" s="218" t="s">
        <v>3526</v>
      </c>
      <c r="H219" s="219">
        <v>1</v>
      </c>
      <c r="I219" s="220"/>
      <c r="J219" s="221">
        <f>ROUND(I219*H219,2)</f>
        <v>0</v>
      </c>
      <c r="K219" s="217" t="s">
        <v>523</v>
      </c>
      <c r="L219" s="46"/>
      <c r="M219" s="222" t="s">
        <v>21</v>
      </c>
      <c r="N219" s="223" t="s">
        <v>43</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303</v>
      </c>
      <c r="AT219" s="226" t="s">
        <v>298</v>
      </c>
      <c r="AU219" s="226" t="s">
        <v>79</v>
      </c>
      <c r="AY219" s="19" t="s">
        <v>295</v>
      </c>
      <c r="BE219" s="227">
        <f>IF(N219="základní",J219,0)</f>
        <v>0</v>
      </c>
      <c r="BF219" s="227">
        <f>IF(N219="snížená",J219,0)</f>
        <v>0</v>
      </c>
      <c r="BG219" s="227">
        <f>IF(N219="zákl. přenesená",J219,0)</f>
        <v>0</v>
      </c>
      <c r="BH219" s="227">
        <f>IF(N219="sníž. přenesená",J219,0)</f>
        <v>0</v>
      </c>
      <c r="BI219" s="227">
        <f>IF(N219="nulová",J219,0)</f>
        <v>0</v>
      </c>
      <c r="BJ219" s="19" t="s">
        <v>79</v>
      </c>
      <c r="BK219" s="227">
        <f>ROUND(I219*H219,2)</f>
        <v>0</v>
      </c>
      <c r="BL219" s="19" t="s">
        <v>303</v>
      </c>
      <c r="BM219" s="226" t="s">
        <v>4560</v>
      </c>
    </row>
    <row r="220" s="2" customFormat="1" ht="16.5" customHeight="1">
      <c r="A220" s="40"/>
      <c r="B220" s="41"/>
      <c r="C220" s="215" t="s">
        <v>1643</v>
      </c>
      <c r="D220" s="215" t="s">
        <v>298</v>
      </c>
      <c r="E220" s="216" t="s">
        <v>4561</v>
      </c>
      <c r="F220" s="217" t="s">
        <v>4562</v>
      </c>
      <c r="G220" s="218" t="s">
        <v>3526</v>
      </c>
      <c r="H220" s="219">
        <v>1</v>
      </c>
      <c r="I220" s="220"/>
      <c r="J220" s="221">
        <f>ROUND(I220*H220,2)</f>
        <v>0</v>
      </c>
      <c r="K220" s="217" t="s">
        <v>523</v>
      </c>
      <c r="L220" s="46"/>
      <c r="M220" s="222" t="s">
        <v>21</v>
      </c>
      <c r="N220" s="223" t="s">
        <v>43</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303</v>
      </c>
      <c r="AT220" s="226" t="s">
        <v>298</v>
      </c>
      <c r="AU220" s="226" t="s">
        <v>79</v>
      </c>
      <c r="AY220" s="19" t="s">
        <v>295</v>
      </c>
      <c r="BE220" s="227">
        <f>IF(N220="základní",J220,0)</f>
        <v>0</v>
      </c>
      <c r="BF220" s="227">
        <f>IF(N220="snížená",J220,0)</f>
        <v>0</v>
      </c>
      <c r="BG220" s="227">
        <f>IF(N220="zákl. přenesená",J220,0)</f>
        <v>0</v>
      </c>
      <c r="BH220" s="227">
        <f>IF(N220="sníž. přenesená",J220,0)</f>
        <v>0</v>
      </c>
      <c r="BI220" s="227">
        <f>IF(N220="nulová",J220,0)</f>
        <v>0</v>
      </c>
      <c r="BJ220" s="19" t="s">
        <v>79</v>
      </c>
      <c r="BK220" s="227">
        <f>ROUND(I220*H220,2)</f>
        <v>0</v>
      </c>
      <c r="BL220" s="19" t="s">
        <v>303</v>
      </c>
      <c r="BM220" s="226" t="s">
        <v>4563</v>
      </c>
    </row>
    <row r="221" s="2" customFormat="1" ht="16.5" customHeight="1">
      <c r="A221" s="40"/>
      <c r="B221" s="41"/>
      <c r="C221" s="215" t="s">
        <v>1658</v>
      </c>
      <c r="D221" s="215" t="s">
        <v>298</v>
      </c>
      <c r="E221" s="216" t="s">
        <v>4564</v>
      </c>
      <c r="F221" s="217" t="s">
        <v>4565</v>
      </c>
      <c r="G221" s="218" t="s">
        <v>3526</v>
      </c>
      <c r="H221" s="219">
        <v>1</v>
      </c>
      <c r="I221" s="220"/>
      <c r="J221" s="221">
        <f>ROUND(I221*H221,2)</f>
        <v>0</v>
      </c>
      <c r="K221" s="217" t="s">
        <v>523</v>
      </c>
      <c r="L221" s="46"/>
      <c r="M221" s="222" t="s">
        <v>21</v>
      </c>
      <c r="N221" s="223" t="s">
        <v>43</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303</v>
      </c>
      <c r="AT221" s="226" t="s">
        <v>298</v>
      </c>
      <c r="AU221" s="226" t="s">
        <v>79</v>
      </c>
      <c r="AY221" s="19" t="s">
        <v>295</v>
      </c>
      <c r="BE221" s="227">
        <f>IF(N221="základní",J221,0)</f>
        <v>0</v>
      </c>
      <c r="BF221" s="227">
        <f>IF(N221="snížená",J221,0)</f>
        <v>0</v>
      </c>
      <c r="BG221" s="227">
        <f>IF(N221="zákl. přenesená",J221,0)</f>
        <v>0</v>
      </c>
      <c r="BH221" s="227">
        <f>IF(N221="sníž. přenesená",J221,0)</f>
        <v>0</v>
      </c>
      <c r="BI221" s="227">
        <f>IF(N221="nulová",J221,0)</f>
        <v>0</v>
      </c>
      <c r="BJ221" s="19" t="s">
        <v>79</v>
      </c>
      <c r="BK221" s="227">
        <f>ROUND(I221*H221,2)</f>
        <v>0</v>
      </c>
      <c r="BL221" s="19" t="s">
        <v>303</v>
      </c>
      <c r="BM221" s="226" t="s">
        <v>4566</v>
      </c>
    </row>
    <row r="222" s="2" customFormat="1" ht="16.5" customHeight="1">
      <c r="A222" s="40"/>
      <c r="B222" s="41"/>
      <c r="C222" s="215" t="s">
        <v>1664</v>
      </c>
      <c r="D222" s="215" t="s">
        <v>298</v>
      </c>
      <c r="E222" s="216" t="s">
        <v>4567</v>
      </c>
      <c r="F222" s="217" t="s">
        <v>4568</v>
      </c>
      <c r="G222" s="218" t="s">
        <v>3526</v>
      </c>
      <c r="H222" s="219">
        <v>1</v>
      </c>
      <c r="I222" s="220"/>
      <c r="J222" s="221">
        <f>ROUND(I222*H222,2)</f>
        <v>0</v>
      </c>
      <c r="K222" s="217" t="s">
        <v>523</v>
      </c>
      <c r="L222" s="46"/>
      <c r="M222" s="222" t="s">
        <v>21</v>
      </c>
      <c r="N222" s="223" t="s">
        <v>43</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303</v>
      </c>
      <c r="AT222" s="226" t="s">
        <v>298</v>
      </c>
      <c r="AU222" s="226" t="s">
        <v>79</v>
      </c>
      <c r="AY222" s="19" t="s">
        <v>295</v>
      </c>
      <c r="BE222" s="227">
        <f>IF(N222="základní",J222,0)</f>
        <v>0</v>
      </c>
      <c r="BF222" s="227">
        <f>IF(N222="snížená",J222,0)</f>
        <v>0</v>
      </c>
      <c r="BG222" s="227">
        <f>IF(N222="zákl. přenesená",J222,0)</f>
        <v>0</v>
      </c>
      <c r="BH222" s="227">
        <f>IF(N222="sníž. přenesená",J222,0)</f>
        <v>0</v>
      </c>
      <c r="BI222" s="227">
        <f>IF(N222="nulová",J222,0)</f>
        <v>0</v>
      </c>
      <c r="BJ222" s="19" t="s">
        <v>79</v>
      </c>
      <c r="BK222" s="227">
        <f>ROUND(I222*H222,2)</f>
        <v>0</v>
      </c>
      <c r="BL222" s="19" t="s">
        <v>303</v>
      </c>
      <c r="BM222" s="226" t="s">
        <v>4569</v>
      </c>
    </row>
    <row r="223" s="2" customFormat="1" ht="37.8" customHeight="1">
      <c r="A223" s="40"/>
      <c r="B223" s="41"/>
      <c r="C223" s="215" t="s">
        <v>1666</v>
      </c>
      <c r="D223" s="215" t="s">
        <v>298</v>
      </c>
      <c r="E223" s="216" t="s">
        <v>4570</v>
      </c>
      <c r="F223" s="217" t="s">
        <v>4571</v>
      </c>
      <c r="G223" s="218" t="s">
        <v>3526</v>
      </c>
      <c r="H223" s="219">
        <v>17</v>
      </c>
      <c r="I223" s="220"/>
      <c r="J223" s="221">
        <f>ROUND(I223*H223,2)</f>
        <v>0</v>
      </c>
      <c r="K223" s="217" t="s">
        <v>523</v>
      </c>
      <c r="L223" s="46"/>
      <c r="M223" s="222" t="s">
        <v>21</v>
      </c>
      <c r="N223" s="223" t="s">
        <v>43</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303</v>
      </c>
      <c r="AT223" s="226" t="s">
        <v>298</v>
      </c>
      <c r="AU223" s="226" t="s">
        <v>79</v>
      </c>
      <c r="AY223" s="19" t="s">
        <v>295</v>
      </c>
      <c r="BE223" s="227">
        <f>IF(N223="základní",J223,0)</f>
        <v>0</v>
      </c>
      <c r="BF223" s="227">
        <f>IF(N223="snížená",J223,0)</f>
        <v>0</v>
      </c>
      <c r="BG223" s="227">
        <f>IF(N223="zákl. přenesená",J223,0)</f>
        <v>0</v>
      </c>
      <c r="BH223" s="227">
        <f>IF(N223="sníž. přenesená",J223,0)</f>
        <v>0</v>
      </c>
      <c r="BI223" s="227">
        <f>IF(N223="nulová",J223,0)</f>
        <v>0</v>
      </c>
      <c r="BJ223" s="19" t="s">
        <v>79</v>
      </c>
      <c r="BK223" s="227">
        <f>ROUND(I223*H223,2)</f>
        <v>0</v>
      </c>
      <c r="BL223" s="19" t="s">
        <v>303</v>
      </c>
      <c r="BM223" s="226" t="s">
        <v>4572</v>
      </c>
    </row>
    <row r="224" s="2" customFormat="1" ht="16.5" customHeight="1">
      <c r="A224" s="40"/>
      <c r="B224" s="41"/>
      <c r="C224" s="215" t="s">
        <v>1684</v>
      </c>
      <c r="D224" s="215" t="s">
        <v>298</v>
      </c>
      <c r="E224" s="216" t="s">
        <v>4573</v>
      </c>
      <c r="F224" s="217" t="s">
        <v>4574</v>
      </c>
      <c r="G224" s="218" t="s">
        <v>3526</v>
      </c>
      <c r="H224" s="219">
        <v>21</v>
      </c>
      <c r="I224" s="220"/>
      <c r="J224" s="221">
        <f>ROUND(I224*H224,2)</f>
        <v>0</v>
      </c>
      <c r="K224" s="217" t="s">
        <v>523</v>
      </c>
      <c r="L224" s="46"/>
      <c r="M224" s="222" t="s">
        <v>21</v>
      </c>
      <c r="N224" s="223" t="s">
        <v>43</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303</v>
      </c>
      <c r="AT224" s="226" t="s">
        <v>298</v>
      </c>
      <c r="AU224" s="226" t="s">
        <v>79</v>
      </c>
      <c r="AY224" s="19" t="s">
        <v>295</v>
      </c>
      <c r="BE224" s="227">
        <f>IF(N224="základní",J224,0)</f>
        <v>0</v>
      </c>
      <c r="BF224" s="227">
        <f>IF(N224="snížená",J224,0)</f>
        <v>0</v>
      </c>
      <c r="BG224" s="227">
        <f>IF(N224="zákl. přenesená",J224,0)</f>
        <v>0</v>
      </c>
      <c r="BH224" s="227">
        <f>IF(N224="sníž. přenesená",J224,0)</f>
        <v>0</v>
      </c>
      <c r="BI224" s="227">
        <f>IF(N224="nulová",J224,0)</f>
        <v>0</v>
      </c>
      <c r="BJ224" s="19" t="s">
        <v>79</v>
      </c>
      <c r="BK224" s="227">
        <f>ROUND(I224*H224,2)</f>
        <v>0</v>
      </c>
      <c r="BL224" s="19" t="s">
        <v>303</v>
      </c>
      <c r="BM224" s="226" t="s">
        <v>4575</v>
      </c>
    </row>
    <row r="225" s="2" customFormat="1" ht="37.8" customHeight="1">
      <c r="A225" s="40"/>
      <c r="B225" s="41"/>
      <c r="C225" s="215" t="s">
        <v>1528</v>
      </c>
      <c r="D225" s="215" t="s">
        <v>298</v>
      </c>
      <c r="E225" s="216" t="s">
        <v>4576</v>
      </c>
      <c r="F225" s="217" t="s">
        <v>4577</v>
      </c>
      <c r="G225" s="218" t="s">
        <v>3526</v>
      </c>
      <c r="H225" s="219">
        <v>5</v>
      </c>
      <c r="I225" s="220"/>
      <c r="J225" s="221">
        <f>ROUND(I225*H225,2)</f>
        <v>0</v>
      </c>
      <c r="K225" s="217" t="s">
        <v>523</v>
      </c>
      <c r="L225" s="46"/>
      <c r="M225" s="222" t="s">
        <v>21</v>
      </c>
      <c r="N225" s="223" t="s">
        <v>43</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303</v>
      </c>
      <c r="AT225" s="226" t="s">
        <v>298</v>
      </c>
      <c r="AU225" s="226" t="s">
        <v>79</v>
      </c>
      <c r="AY225" s="19" t="s">
        <v>295</v>
      </c>
      <c r="BE225" s="227">
        <f>IF(N225="základní",J225,0)</f>
        <v>0</v>
      </c>
      <c r="BF225" s="227">
        <f>IF(N225="snížená",J225,0)</f>
        <v>0</v>
      </c>
      <c r="BG225" s="227">
        <f>IF(N225="zákl. přenesená",J225,0)</f>
        <v>0</v>
      </c>
      <c r="BH225" s="227">
        <f>IF(N225="sníž. přenesená",J225,0)</f>
        <v>0</v>
      </c>
      <c r="BI225" s="227">
        <f>IF(N225="nulová",J225,0)</f>
        <v>0</v>
      </c>
      <c r="BJ225" s="19" t="s">
        <v>79</v>
      </c>
      <c r="BK225" s="227">
        <f>ROUND(I225*H225,2)</f>
        <v>0</v>
      </c>
      <c r="BL225" s="19" t="s">
        <v>303</v>
      </c>
      <c r="BM225" s="226" t="s">
        <v>4578</v>
      </c>
    </row>
    <row r="226" s="12" customFormat="1" ht="25.92" customHeight="1">
      <c r="A226" s="12"/>
      <c r="B226" s="199"/>
      <c r="C226" s="200"/>
      <c r="D226" s="201" t="s">
        <v>71</v>
      </c>
      <c r="E226" s="202" t="s">
        <v>3548</v>
      </c>
      <c r="F226" s="202" t="s">
        <v>4579</v>
      </c>
      <c r="G226" s="200"/>
      <c r="H226" s="200"/>
      <c r="I226" s="203"/>
      <c r="J226" s="204">
        <f>BK226</f>
        <v>0</v>
      </c>
      <c r="K226" s="200"/>
      <c r="L226" s="205"/>
      <c r="M226" s="206"/>
      <c r="N226" s="207"/>
      <c r="O226" s="207"/>
      <c r="P226" s="208">
        <f>P227</f>
        <v>0</v>
      </c>
      <c r="Q226" s="207"/>
      <c r="R226" s="208">
        <f>R227</f>
        <v>0</v>
      </c>
      <c r="S226" s="207"/>
      <c r="T226" s="209">
        <f>T227</f>
        <v>0</v>
      </c>
      <c r="U226" s="12"/>
      <c r="V226" s="12"/>
      <c r="W226" s="12"/>
      <c r="X226" s="12"/>
      <c r="Y226" s="12"/>
      <c r="Z226" s="12"/>
      <c r="AA226" s="12"/>
      <c r="AB226" s="12"/>
      <c r="AC226" s="12"/>
      <c r="AD226" s="12"/>
      <c r="AE226" s="12"/>
      <c r="AR226" s="210" t="s">
        <v>79</v>
      </c>
      <c r="AT226" s="211" t="s">
        <v>71</v>
      </c>
      <c r="AU226" s="211" t="s">
        <v>72</v>
      </c>
      <c r="AY226" s="210" t="s">
        <v>295</v>
      </c>
      <c r="BK226" s="212">
        <f>BK227</f>
        <v>0</v>
      </c>
    </row>
    <row r="227" s="2" customFormat="1" ht="33" customHeight="1">
      <c r="A227" s="40"/>
      <c r="B227" s="41"/>
      <c r="C227" s="215" t="s">
        <v>1820</v>
      </c>
      <c r="D227" s="215" t="s">
        <v>298</v>
      </c>
      <c r="E227" s="216" t="s">
        <v>4580</v>
      </c>
      <c r="F227" s="217" t="s">
        <v>4581</v>
      </c>
      <c r="G227" s="218" t="s">
        <v>3526</v>
      </c>
      <c r="H227" s="219">
        <v>1</v>
      </c>
      <c r="I227" s="220"/>
      <c r="J227" s="221">
        <f>ROUND(I227*H227,2)</f>
        <v>0</v>
      </c>
      <c r="K227" s="217" t="s">
        <v>523</v>
      </c>
      <c r="L227" s="46"/>
      <c r="M227" s="222" t="s">
        <v>21</v>
      </c>
      <c r="N227" s="223" t="s">
        <v>43</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303</v>
      </c>
      <c r="AT227" s="226" t="s">
        <v>298</v>
      </c>
      <c r="AU227" s="226" t="s">
        <v>79</v>
      </c>
      <c r="AY227" s="19" t="s">
        <v>295</v>
      </c>
      <c r="BE227" s="227">
        <f>IF(N227="základní",J227,0)</f>
        <v>0</v>
      </c>
      <c r="BF227" s="227">
        <f>IF(N227="snížená",J227,0)</f>
        <v>0</v>
      </c>
      <c r="BG227" s="227">
        <f>IF(N227="zákl. přenesená",J227,0)</f>
        <v>0</v>
      </c>
      <c r="BH227" s="227">
        <f>IF(N227="sníž. přenesená",J227,0)</f>
        <v>0</v>
      </c>
      <c r="BI227" s="227">
        <f>IF(N227="nulová",J227,0)</f>
        <v>0</v>
      </c>
      <c r="BJ227" s="19" t="s">
        <v>79</v>
      </c>
      <c r="BK227" s="227">
        <f>ROUND(I227*H227,2)</f>
        <v>0</v>
      </c>
      <c r="BL227" s="19" t="s">
        <v>303</v>
      </c>
      <c r="BM227" s="226" t="s">
        <v>4582</v>
      </c>
    </row>
    <row r="228" s="12" customFormat="1" ht="25.92" customHeight="1">
      <c r="A228" s="12"/>
      <c r="B228" s="199"/>
      <c r="C228" s="200"/>
      <c r="D228" s="201" t="s">
        <v>71</v>
      </c>
      <c r="E228" s="202" t="s">
        <v>3552</v>
      </c>
      <c r="F228" s="202" t="s">
        <v>4583</v>
      </c>
      <c r="G228" s="200"/>
      <c r="H228" s="200"/>
      <c r="I228" s="203"/>
      <c r="J228" s="204">
        <f>BK228</f>
        <v>0</v>
      </c>
      <c r="K228" s="200"/>
      <c r="L228" s="205"/>
      <c r="M228" s="206"/>
      <c r="N228" s="207"/>
      <c r="O228" s="207"/>
      <c r="P228" s="208">
        <f>SUM(P229:P233)</f>
        <v>0</v>
      </c>
      <c r="Q228" s="207"/>
      <c r="R228" s="208">
        <f>SUM(R229:R233)</f>
        <v>0</v>
      </c>
      <c r="S228" s="207"/>
      <c r="T228" s="209">
        <f>SUM(T229:T233)</f>
        <v>0</v>
      </c>
      <c r="U228" s="12"/>
      <c r="V228" s="12"/>
      <c r="W228" s="12"/>
      <c r="X228" s="12"/>
      <c r="Y228" s="12"/>
      <c r="Z228" s="12"/>
      <c r="AA228" s="12"/>
      <c r="AB228" s="12"/>
      <c r="AC228" s="12"/>
      <c r="AD228" s="12"/>
      <c r="AE228" s="12"/>
      <c r="AR228" s="210" t="s">
        <v>79</v>
      </c>
      <c r="AT228" s="211" t="s">
        <v>71</v>
      </c>
      <c r="AU228" s="211" t="s">
        <v>72</v>
      </c>
      <c r="AY228" s="210" t="s">
        <v>295</v>
      </c>
      <c r="BK228" s="212">
        <f>SUM(BK229:BK233)</f>
        <v>0</v>
      </c>
    </row>
    <row r="229" s="2" customFormat="1" ht="16.5" customHeight="1">
      <c r="A229" s="40"/>
      <c r="B229" s="41"/>
      <c r="C229" s="215" t="s">
        <v>1789</v>
      </c>
      <c r="D229" s="215" t="s">
        <v>298</v>
      </c>
      <c r="E229" s="216" t="s">
        <v>4584</v>
      </c>
      <c r="F229" s="217" t="s">
        <v>4585</v>
      </c>
      <c r="G229" s="218" t="s">
        <v>3526</v>
      </c>
      <c r="H229" s="219">
        <v>1</v>
      </c>
      <c r="I229" s="220"/>
      <c r="J229" s="221">
        <f>ROUND(I229*H229,2)</f>
        <v>0</v>
      </c>
      <c r="K229" s="217" t="s">
        <v>523</v>
      </c>
      <c r="L229" s="46"/>
      <c r="M229" s="222" t="s">
        <v>21</v>
      </c>
      <c r="N229" s="223" t="s">
        <v>43</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303</v>
      </c>
      <c r="AT229" s="226" t="s">
        <v>298</v>
      </c>
      <c r="AU229" s="226" t="s">
        <v>79</v>
      </c>
      <c r="AY229" s="19" t="s">
        <v>295</v>
      </c>
      <c r="BE229" s="227">
        <f>IF(N229="základní",J229,0)</f>
        <v>0</v>
      </c>
      <c r="BF229" s="227">
        <f>IF(N229="snížená",J229,0)</f>
        <v>0</v>
      </c>
      <c r="BG229" s="227">
        <f>IF(N229="zákl. přenesená",J229,0)</f>
        <v>0</v>
      </c>
      <c r="BH229" s="227">
        <f>IF(N229="sníž. přenesená",J229,0)</f>
        <v>0</v>
      </c>
      <c r="BI229" s="227">
        <f>IF(N229="nulová",J229,0)</f>
        <v>0</v>
      </c>
      <c r="BJ229" s="19" t="s">
        <v>79</v>
      </c>
      <c r="BK229" s="227">
        <f>ROUND(I229*H229,2)</f>
        <v>0</v>
      </c>
      <c r="BL229" s="19" t="s">
        <v>303</v>
      </c>
      <c r="BM229" s="226" t="s">
        <v>4586</v>
      </c>
    </row>
    <row r="230" s="2" customFormat="1" ht="16.5" customHeight="1">
      <c r="A230" s="40"/>
      <c r="B230" s="41"/>
      <c r="C230" s="215" t="s">
        <v>1999</v>
      </c>
      <c r="D230" s="215" t="s">
        <v>298</v>
      </c>
      <c r="E230" s="216" t="s">
        <v>4587</v>
      </c>
      <c r="F230" s="217" t="s">
        <v>4588</v>
      </c>
      <c r="G230" s="218" t="s">
        <v>3526</v>
      </c>
      <c r="H230" s="219">
        <v>1</v>
      </c>
      <c r="I230" s="220"/>
      <c r="J230" s="221">
        <f>ROUND(I230*H230,2)</f>
        <v>0</v>
      </c>
      <c r="K230" s="217" t="s">
        <v>523</v>
      </c>
      <c r="L230" s="46"/>
      <c r="M230" s="222" t="s">
        <v>21</v>
      </c>
      <c r="N230" s="223" t="s">
        <v>43</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303</v>
      </c>
      <c r="AT230" s="226" t="s">
        <v>298</v>
      </c>
      <c r="AU230" s="226" t="s">
        <v>79</v>
      </c>
      <c r="AY230" s="19" t="s">
        <v>295</v>
      </c>
      <c r="BE230" s="227">
        <f>IF(N230="základní",J230,0)</f>
        <v>0</v>
      </c>
      <c r="BF230" s="227">
        <f>IF(N230="snížená",J230,0)</f>
        <v>0</v>
      </c>
      <c r="BG230" s="227">
        <f>IF(N230="zákl. přenesená",J230,0)</f>
        <v>0</v>
      </c>
      <c r="BH230" s="227">
        <f>IF(N230="sníž. přenesená",J230,0)</f>
        <v>0</v>
      </c>
      <c r="BI230" s="227">
        <f>IF(N230="nulová",J230,0)</f>
        <v>0</v>
      </c>
      <c r="BJ230" s="19" t="s">
        <v>79</v>
      </c>
      <c r="BK230" s="227">
        <f>ROUND(I230*H230,2)</f>
        <v>0</v>
      </c>
      <c r="BL230" s="19" t="s">
        <v>303</v>
      </c>
      <c r="BM230" s="226" t="s">
        <v>4589</v>
      </c>
    </row>
    <row r="231" s="2" customFormat="1" ht="37.8" customHeight="1">
      <c r="A231" s="40"/>
      <c r="B231" s="41"/>
      <c r="C231" s="215" t="s">
        <v>2001</v>
      </c>
      <c r="D231" s="215" t="s">
        <v>298</v>
      </c>
      <c r="E231" s="216" t="s">
        <v>4590</v>
      </c>
      <c r="F231" s="217" t="s">
        <v>4591</v>
      </c>
      <c r="G231" s="218" t="s">
        <v>3526</v>
      </c>
      <c r="H231" s="219">
        <v>1</v>
      </c>
      <c r="I231" s="220"/>
      <c r="J231" s="221">
        <f>ROUND(I231*H231,2)</f>
        <v>0</v>
      </c>
      <c r="K231" s="217" t="s">
        <v>523</v>
      </c>
      <c r="L231" s="46"/>
      <c r="M231" s="222" t="s">
        <v>21</v>
      </c>
      <c r="N231" s="223" t="s">
        <v>43</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303</v>
      </c>
      <c r="AT231" s="226" t="s">
        <v>298</v>
      </c>
      <c r="AU231" s="226" t="s">
        <v>79</v>
      </c>
      <c r="AY231" s="19" t="s">
        <v>295</v>
      </c>
      <c r="BE231" s="227">
        <f>IF(N231="základní",J231,0)</f>
        <v>0</v>
      </c>
      <c r="BF231" s="227">
        <f>IF(N231="snížená",J231,0)</f>
        <v>0</v>
      </c>
      <c r="BG231" s="227">
        <f>IF(N231="zákl. přenesená",J231,0)</f>
        <v>0</v>
      </c>
      <c r="BH231" s="227">
        <f>IF(N231="sníž. přenesená",J231,0)</f>
        <v>0</v>
      </c>
      <c r="BI231" s="227">
        <f>IF(N231="nulová",J231,0)</f>
        <v>0</v>
      </c>
      <c r="BJ231" s="19" t="s">
        <v>79</v>
      </c>
      <c r="BK231" s="227">
        <f>ROUND(I231*H231,2)</f>
        <v>0</v>
      </c>
      <c r="BL231" s="19" t="s">
        <v>303</v>
      </c>
      <c r="BM231" s="226" t="s">
        <v>4592</v>
      </c>
    </row>
    <row r="232" s="2" customFormat="1" ht="16.5" customHeight="1">
      <c r="A232" s="40"/>
      <c r="B232" s="41"/>
      <c r="C232" s="215" t="s">
        <v>2003</v>
      </c>
      <c r="D232" s="215" t="s">
        <v>298</v>
      </c>
      <c r="E232" s="216" t="s">
        <v>4593</v>
      </c>
      <c r="F232" s="217" t="s">
        <v>4594</v>
      </c>
      <c r="G232" s="218" t="s">
        <v>3526</v>
      </c>
      <c r="H232" s="219">
        <v>1</v>
      </c>
      <c r="I232" s="220"/>
      <c r="J232" s="221">
        <f>ROUND(I232*H232,2)</f>
        <v>0</v>
      </c>
      <c r="K232" s="217" t="s">
        <v>523</v>
      </c>
      <c r="L232" s="46"/>
      <c r="M232" s="222" t="s">
        <v>21</v>
      </c>
      <c r="N232" s="223" t="s">
        <v>43</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303</v>
      </c>
      <c r="AT232" s="226" t="s">
        <v>298</v>
      </c>
      <c r="AU232" s="226" t="s">
        <v>79</v>
      </c>
      <c r="AY232" s="19" t="s">
        <v>295</v>
      </c>
      <c r="BE232" s="227">
        <f>IF(N232="základní",J232,0)</f>
        <v>0</v>
      </c>
      <c r="BF232" s="227">
        <f>IF(N232="snížená",J232,0)</f>
        <v>0</v>
      </c>
      <c r="BG232" s="227">
        <f>IF(N232="zákl. přenesená",J232,0)</f>
        <v>0</v>
      </c>
      <c r="BH232" s="227">
        <f>IF(N232="sníž. přenesená",J232,0)</f>
        <v>0</v>
      </c>
      <c r="BI232" s="227">
        <f>IF(N232="nulová",J232,0)</f>
        <v>0</v>
      </c>
      <c r="BJ232" s="19" t="s">
        <v>79</v>
      </c>
      <c r="BK232" s="227">
        <f>ROUND(I232*H232,2)</f>
        <v>0</v>
      </c>
      <c r="BL232" s="19" t="s">
        <v>303</v>
      </c>
      <c r="BM232" s="226" t="s">
        <v>4595</v>
      </c>
    </row>
    <row r="233" s="2" customFormat="1" ht="16.5" customHeight="1">
      <c r="A233" s="40"/>
      <c r="B233" s="41"/>
      <c r="C233" s="215" t="s">
        <v>2005</v>
      </c>
      <c r="D233" s="215" t="s">
        <v>298</v>
      </c>
      <c r="E233" s="216" t="s">
        <v>4596</v>
      </c>
      <c r="F233" s="217" t="s">
        <v>4597</v>
      </c>
      <c r="G233" s="218" t="s">
        <v>3526</v>
      </c>
      <c r="H233" s="219">
        <v>1</v>
      </c>
      <c r="I233" s="220"/>
      <c r="J233" s="221">
        <f>ROUND(I233*H233,2)</f>
        <v>0</v>
      </c>
      <c r="K233" s="217" t="s">
        <v>523</v>
      </c>
      <c r="L233" s="46"/>
      <c r="M233" s="222" t="s">
        <v>21</v>
      </c>
      <c r="N233" s="223" t="s">
        <v>43</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303</v>
      </c>
      <c r="AT233" s="226" t="s">
        <v>298</v>
      </c>
      <c r="AU233" s="226" t="s">
        <v>79</v>
      </c>
      <c r="AY233" s="19" t="s">
        <v>295</v>
      </c>
      <c r="BE233" s="227">
        <f>IF(N233="základní",J233,0)</f>
        <v>0</v>
      </c>
      <c r="BF233" s="227">
        <f>IF(N233="snížená",J233,0)</f>
        <v>0</v>
      </c>
      <c r="BG233" s="227">
        <f>IF(N233="zákl. přenesená",J233,0)</f>
        <v>0</v>
      </c>
      <c r="BH233" s="227">
        <f>IF(N233="sníž. přenesená",J233,0)</f>
        <v>0</v>
      </c>
      <c r="BI233" s="227">
        <f>IF(N233="nulová",J233,0)</f>
        <v>0</v>
      </c>
      <c r="BJ233" s="19" t="s">
        <v>79</v>
      </c>
      <c r="BK233" s="227">
        <f>ROUND(I233*H233,2)</f>
        <v>0</v>
      </c>
      <c r="BL233" s="19" t="s">
        <v>303</v>
      </c>
      <c r="BM233" s="226" t="s">
        <v>4598</v>
      </c>
    </row>
    <row r="234" s="12" customFormat="1" ht="25.92" customHeight="1">
      <c r="A234" s="12"/>
      <c r="B234" s="199"/>
      <c r="C234" s="200"/>
      <c r="D234" s="201" t="s">
        <v>71</v>
      </c>
      <c r="E234" s="202" t="s">
        <v>3577</v>
      </c>
      <c r="F234" s="202" t="s">
        <v>4599</v>
      </c>
      <c r="G234" s="200"/>
      <c r="H234" s="200"/>
      <c r="I234" s="203"/>
      <c r="J234" s="204">
        <f>BK234</f>
        <v>0</v>
      </c>
      <c r="K234" s="200"/>
      <c r="L234" s="205"/>
      <c r="M234" s="206"/>
      <c r="N234" s="207"/>
      <c r="O234" s="207"/>
      <c r="P234" s="208">
        <f>SUM(P235:P236)</f>
        <v>0</v>
      </c>
      <c r="Q234" s="207"/>
      <c r="R234" s="208">
        <f>SUM(R235:R236)</f>
        <v>0</v>
      </c>
      <c r="S234" s="207"/>
      <c r="T234" s="209">
        <f>SUM(T235:T236)</f>
        <v>0</v>
      </c>
      <c r="U234" s="12"/>
      <c r="V234" s="12"/>
      <c r="W234" s="12"/>
      <c r="X234" s="12"/>
      <c r="Y234" s="12"/>
      <c r="Z234" s="12"/>
      <c r="AA234" s="12"/>
      <c r="AB234" s="12"/>
      <c r="AC234" s="12"/>
      <c r="AD234" s="12"/>
      <c r="AE234" s="12"/>
      <c r="AR234" s="210" t="s">
        <v>79</v>
      </c>
      <c r="AT234" s="211" t="s">
        <v>71</v>
      </c>
      <c r="AU234" s="211" t="s">
        <v>72</v>
      </c>
      <c r="AY234" s="210" t="s">
        <v>295</v>
      </c>
      <c r="BK234" s="212">
        <f>SUM(BK235:BK236)</f>
        <v>0</v>
      </c>
    </row>
    <row r="235" s="2" customFormat="1" ht="16.5" customHeight="1">
      <c r="A235" s="40"/>
      <c r="B235" s="41"/>
      <c r="C235" s="215" t="s">
        <v>2007</v>
      </c>
      <c r="D235" s="215" t="s">
        <v>298</v>
      </c>
      <c r="E235" s="216" t="s">
        <v>4600</v>
      </c>
      <c r="F235" s="217" t="s">
        <v>4601</v>
      </c>
      <c r="G235" s="218" t="s">
        <v>3526</v>
      </c>
      <c r="H235" s="219">
        <v>1</v>
      </c>
      <c r="I235" s="220"/>
      <c r="J235" s="221">
        <f>ROUND(I235*H235,2)</f>
        <v>0</v>
      </c>
      <c r="K235" s="217" t="s">
        <v>523</v>
      </c>
      <c r="L235" s="46"/>
      <c r="M235" s="222" t="s">
        <v>21</v>
      </c>
      <c r="N235" s="223" t="s">
        <v>43</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303</v>
      </c>
      <c r="AT235" s="226" t="s">
        <v>298</v>
      </c>
      <c r="AU235" s="226" t="s">
        <v>79</v>
      </c>
      <c r="AY235" s="19" t="s">
        <v>295</v>
      </c>
      <c r="BE235" s="227">
        <f>IF(N235="základní",J235,0)</f>
        <v>0</v>
      </c>
      <c r="BF235" s="227">
        <f>IF(N235="snížená",J235,0)</f>
        <v>0</v>
      </c>
      <c r="BG235" s="227">
        <f>IF(N235="zákl. přenesená",J235,0)</f>
        <v>0</v>
      </c>
      <c r="BH235" s="227">
        <f>IF(N235="sníž. přenesená",J235,0)</f>
        <v>0</v>
      </c>
      <c r="BI235" s="227">
        <f>IF(N235="nulová",J235,0)</f>
        <v>0</v>
      </c>
      <c r="BJ235" s="19" t="s">
        <v>79</v>
      </c>
      <c r="BK235" s="227">
        <f>ROUND(I235*H235,2)</f>
        <v>0</v>
      </c>
      <c r="BL235" s="19" t="s">
        <v>303</v>
      </c>
      <c r="BM235" s="226" t="s">
        <v>4602</v>
      </c>
    </row>
    <row r="236" s="2" customFormat="1" ht="24.15" customHeight="1">
      <c r="A236" s="40"/>
      <c r="B236" s="41"/>
      <c r="C236" s="215" t="s">
        <v>2010</v>
      </c>
      <c r="D236" s="215" t="s">
        <v>298</v>
      </c>
      <c r="E236" s="216" t="s">
        <v>4603</v>
      </c>
      <c r="F236" s="217" t="s">
        <v>4604</v>
      </c>
      <c r="G236" s="218" t="s">
        <v>3526</v>
      </c>
      <c r="H236" s="219">
        <v>1</v>
      </c>
      <c r="I236" s="220"/>
      <c r="J236" s="221">
        <f>ROUND(I236*H236,2)</f>
        <v>0</v>
      </c>
      <c r="K236" s="217" t="s">
        <v>523</v>
      </c>
      <c r="L236" s="46"/>
      <c r="M236" s="222" t="s">
        <v>21</v>
      </c>
      <c r="N236" s="223" t="s">
        <v>43</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303</v>
      </c>
      <c r="AT236" s="226" t="s">
        <v>298</v>
      </c>
      <c r="AU236" s="226" t="s">
        <v>79</v>
      </c>
      <c r="AY236" s="19" t="s">
        <v>295</v>
      </c>
      <c r="BE236" s="227">
        <f>IF(N236="základní",J236,0)</f>
        <v>0</v>
      </c>
      <c r="BF236" s="227">
        <f>IF(N236="snížená",J236,0)</f>
        <v>0</v>
      </c>
      <c r="BG236" s="227">
        <f>IF(N236="zákl. přenesená",J236,0)</f>
        <v>0</v>
      </c>
      <c r="BH236" s="227">
        <f>IF(N236="sníž. přenesená",J236,0)</f>
        <v>0</v>
      </c>
      <c r="BI236" s="227">
        <f>IF(N236="nulová",J236,0)</f>
        <v>0</v>
      </c>
      <c r="BJ236" s="19" t="s">
        <v>79</v>
      </c>
      <c r="BK236" s="227">
        <f>ROUND(I236*H236,2)</f>
        <v>0</v>
      </c>
      <c r="BL236" s="19" t="s">
        <v>303</v>
      </c>
      <c r="BM236" s="226" t="s">
        <v>4605</v>
      </c>
    </row>
    <row r="237" s="12" customFormat="1" ht="25.92" customHeight="1">
      <c r="A237" s="12"/>
      <c r="B237" s="199"/>
      <c r="C237" s="200"/>
      <c r="D237" s="201" t="s">
        <v>71</v>
      </c>
      <c r="E237" s="202" t="s">
        <v>3627</v>
      </c>
      <c r="F237" s="202" t="s">
        <v>4606</v>
      </c>
      <c r="G237" s="200"/>
      <c r="H237" s="200"/>
      <c r="I237" s="203"/>
      <c r="J237" s="204">
        <f>BK237</f>
        <v>0</v>
      </c>
      <c r="K237" s="200"/>
      <c r="L237" s="205"/>
      <c r="M237" s="206"/>
      <c r="N237" s="207"/>
      <c r="O237" s="207"/>
      <c r="P237" s="208">
        <f>SUM(P238:P240)</f>
        <v>0</v>
      </c>
      <c r="Q237" s="207"/>
      <c r="R237" s="208">
        <f>SUM(R238:R240)</f>
        <v>0</v>
      </c>
      <c r="S237" s="207"/>
      <c r="T237" s="209">
        <f>SUM(T238:T240)</f>
        <v>0</v>
      </c>
      <c r="U237" s="12"/>
      <c r="V237" s="12"/>
      <c r="W237" s="12"/>
      <c r="X237" s="12"/>
      <c r="Y237" s="12"/>
      <c r="Z237" s="12"/>
      <c r="AA237" s="12"/>
      <c r="AB237" s="12"/>
      <c r="AC237" s="12"/>
      <c r="AD237" s="12"/>
      <c r="AE237" s="12"/>
      <c r="AR237" s="210" t="s">
        <v>79</v>
      </c>
      <c r="AT237" s="211" t="s">
        <v>71</v>
      </c>
      <c r="AU237" s="211" t="s">
        <v>72</v>
      </c>
      <c r="AY237" s="210" t="s">
        <v>295</v>
      </c>
      <c r="BK237" s="212">
        <f>SUM(BK238:BK240)</f>
        <v>0</v>
      </c>
    </row>
    <row r="238" s="2" customFormat="1" ht="33" customHeight="1">
      <c r="A238" s="40"/>
      <c r="B238" s="41"/>
      <c r="C238" s="215" t="s">
        <v>2012</v>
      </c>
      <c r="D238" s="215" t="s">
        <v>298</v>
      </c>
      <c r="E238" s="216" t="s">
        <v>4607</v>
      </c>
      <c r="F238" s="217" t="s">
        <v>4608</v>
      </c>
      <c r="G238" s="218" t="s">
        <v>3526</v>
      </c>
      <c r="H238" s="219">
        <v>1</v>
      </c>
      <c r="I238" s="220"/>
      <c r="J238" s="221">
        <f>ROUND(I238*H238,2)</f>
        <v>0</v>
      </c>
      <c r="K238" s="217" t="s">
        <v>523</v>
      </c>
      <c r="L238" s="46"/>
      <c r="M238" s="222" t="s">
        <v>21</v>
      </c>
      <c r="N238" s="223" t="s">
        <v>43</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303</v>
      </c>
      <c r="AT238" s="226" t="s">
        <v>298</v>
      </c>
      <c r="AU238" s="226" t="s">
        <v>79</v>
      </c>
      <c r="AY238" s="19" t="s">
        <v>295</v>
      </c>
      <c r="BE238" s="227">
        <f>IF(N238="základní",J238,0)</f>
        <v>0</v>
      </c>
      <c r="BF238" s="227">
        <f>IF(N238="snížená",J238,0)</f>
        <v>0</v>
      </c>
      <c r="BG238" s="227">
        <f>IF(N238="zákl. přenesená",J238,0)</f>
        <v>0</v>
      </c>
      <c r="BH238" s="227">
        <f>IF(N238="sníž. přenesená",J238,0)</f>
        <v>0</v>
      </c>
      <c r="BI238" s="227">
        <f>IF(N238="nulová",J238,0)</f>
        <v>0</v>
      </c>
      <c r="BJ238" s="19" t="s">
        <v>79</v>
      </c>
      <c r="BK238" s="227">
        <f>ROUND(I238*H238,2)</f>
        <v>0</v>
      </c>
      <c r="BL238" s="19" t="s">
        <v>303</v>
      </c>
      <c r="BM238" s="226" t="s">
        <v>4609</v>
      </c>
    </row>
    <row r="239" s="2" customFormat="1" ht="24.15" customHeight="1">
      <c r="A239" s="40"/>
      <c r="B239" s="41"/>
      <c r="C239" s="215" t="s">
        <v>2014</v>
      </c>
      <c r="D239" s="215" t="s">
        <v>298</v>
      </c>
      <c r="E239" s="216" t="s">
        <v>4610</v>
      </c>
      <c r="F239" s="217" t="s">
        <v>4611</v>
      </c>
      <c r="G239" s="218" t="s">
        <v>3526</v>
      </c>
      <c r="H239" s="219">
        <v>1</v>
      </c>
      <c r="I239" s="220"/>
      <c r="J239" s="221">
        <f>ROUND(I239*H239,2)</f>
        <v>0</v>
      </c>
      <c r="K239" s="217" t="s">
        <v>523</v>
      </c>
      <c r="L239" s="46"/>
      <c r="M239" s="222" t="s">
        <v>21</v>
      </c>
      <c r="N239" s="223" t="s">
        <v>43</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303</v>
      </c>
      <c r="AT239" s="226" t="s">
        <v>298</v>
      </c>
      <c r="AU239" s="226" t="s">
        <v>79</v>
      </c>
      <c r="AY239" s="19" t="s">
        <v>295</v>
      </c>
      <c r="BE239" s="227">
        <f>IF(N239="základní",J239,0)</f>
        <v>0</v>
      </c>
      <c r="BF239" s="227">
        <f>IF(N239="snížená",J239,0)</f>
        <v>0</v>
      </c>
      <c r="BG239" s="227">
        <f>IF(N239="zákl. přenesená",J239,0)</f>
        <v>0</v>
      </c>
      <c r="BH239" s="227">
        <f>IF(N239="sníž. přenesená",J239,0)</f>
        <v>0</v>
      </c>
      <c r="BI239" s="227">
        <f>IF(N239="nulová",J239,0)</f>
        <v>0</v>
      </c>
      <c r="BJ239" s="19" t="s">
        <v>79</v>
      </c>
      <c r="BK239" s="227">
        <f>ROUND(I239*H239,2)</f>
        <v>0</v>
      </c>
      <c r="BL239" s="19" t="s">
        <v>303</v>
      </c>
      <c r="BM239" s="226" t="s">
        <v>4612</v>
      </c>
    </row>
    <row r="240" s="2" customFormat="1" ht="24.15" customHeight="1">
      <c r="A240" s="40"/>
      <c r="B240" s="41"/>
      <c r="C240" s="215" t="s">
        <v>2017</v>
      </c>
      <c r="D240" s="215" t="s">
        <v>298</v>
      </c>
      <c r="E240" s="216" t="s">
        <v>4613</v>
      </c>
      <c r="F240" s="217" t="s">
        <v>4614</v>
      </c>
      <c r="G240" s="218" t="s">
        <v>3526</v>
      </c>
      <c r="H240" s="219">
        <v>1</v>
      </c>
      <c r="I240" s="220"/>
      <c r="J240" s="221">
        <f>ROUND(I240*H240,2)</f>
        <v>0</v>
      </c>
      <c r="K240" s="217" t="s">
        <v>523</v>
      </c>
      <c r="L240" s="46"/>
      <c r="M240" s="222" t="s">
        <v>21</v>
      </c>
      <c r="N240" s="223" t="s">
        <v>43</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303</v>
      </c>
      <c r="AT240" s="226" t="s">
        <v>298</v>
      </c>
      <c r="AU240" s="226" t="s">
        <v>79</v>
      </c>
      <c r="AY240" s="19" t="s">
        <v>295</v>
      </c>
      <c r="BE240" s="227">
        <f>IF(N240="základní",J240,0)</f>
        <v>0</v>
      </c>
      <c r="BF240" s="227">
        <f>IF(N240="snížená",J240,0)</f>
        <v>0</v>
      </c>
      <c r="BG240" s="227">
        <f>IF(N240="zákl. přenesená",J240,0)</f>
        <v>0</v>
      </c>
      <c r="BH240" s="227">
        <f>IF(N240="sníž. přenesená",J240,0)</f>
        <v>0</v>
      </c>
      <c r="BI240" s="227">
        <f>IF(N240="nulová",J240,0)</f>
        <v>0</v>
      </c>
      <c r="BJ240" s="19" t="s">
        <v>79</v>
      </c>
      <c r="BK240" s="227">
        <f>ROUND(I240*H240,2)</f>
        <v>0</v>
      </c>
      <c r="BL240" s="19" t="s">
        <v>303</v>
      </c>
      <c r="BM240" s="226" t="s">
        <v>4615</v>
      </c>
    </row>
    <row r="241" s="12" customFormat="1" ht="25.92" customHeight="1">
      <c r="A241" s="12"/>
      <c r="B241" s="199"/>
      <c r="C241" s="200"/>
      <c r="D241" s="201" t="s">
        <v>71</v>
      </c>
      <c r="E241" s="202" t="s">
        <v>3637</v>
      </c>
      <c r="F241" s="202" t="s">
        <v>4616</v>
      </c>
      <c r="G241" s="200"/>
      <c r="H241" s="200"/>
      <c r="I241" s="203"/>
      <c r="J241" s="204">
        <f>BK241</f>
        <v>0</v>
      </c>
      <c r="K241" s="200"/>
      <c r="L241" s="205"/>
      <c r="M241" s="206"/>
      <c r="N241" s="207"/>
      <c r="O241" s="207"/>
      <c r="P241" s="208">
        <f>SUM(P242:P244)</f>
        <v>0</v>
      </c>
      <c r="Q241" s="207"/>
      <c r="R241" s="208">
        <f>SUM(R242:R244)</f>
        <v>0</v>
      </c>
      <c r="S241" s="207"/>
      <c r="T241" s="209">
        <f>SUM(T242:T244)</f>
        <v>0</v>
      </c>
      <c r="U241" s="12"/>
      <c r="V241" s="12"/>
      <c r="W241" s="12"/>
      <c r="X241" s="12"/>
      <c r="Y241" s="12"/>
      <c r="Z241" s="12"/>
      <c r="AA241" s="12"/>
      <c r="AB241" s="12"/>
      <c r="AC241" s="12"/>
      <c r="AD241" s="12"/>
      <c r="AE241" s="12"/>
      <c r="AR241" s="210" t="s">
        <v>79</v>
      </c>
      <c r="AT241" s="211" t="s">
        <v>71</v>
      </c>
      <c r="AU241" s="211" t="s">
        <v>72</v>
      </c>
      <c r="AY241" s="210" t="s">
        <v>295</v>
      </c>
      <c r="BK241" s="212">
        <f>SUM(BK242:BK244)</f>
        <v>0</v>
      </c>
    </row>
    <row r="242" s="2" customFormat="1" ht="24.15" customHeight="1">
      <c r="A242" s="40"/>
      <c r="B242" s="41"/>
      <c r="C242" s="215" t="s">
        <v>1936</v>
      </c>
      <c r="D242" s="215" t="s">
        <v>298</v>
      </c>
      <c r="E242" s="216" t="s">
        <v>4617</v>
      </c>
      <c r="F242" s="217" t="s">
        <v>4618</v>
      </c>
      <c r="G242" s="218" t="s">
        <v>3526</v>
      </c>
      <c r="H242" s="219">
        <v>1</v>
      </c>
      <c r="I242" s="220"/>
      <c r="J242" s="221">
        <f>ROUND(I242*H242,2)</f>
        <v>0</v>
      </c>
      <c r="K242" s="217" t="s">
        <v>523</v>
      </c>
      <c r="L242" s="46"/>
      <c r="M242" s="222" t="s">
        <v>21</v>
      </c>
      <c r="N242" s="223" t="s">
        <v>43</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303</v>
      </c>
      <c r="AT242" s="226" t="s">
        <v>298</v>
      </c>
      <c r="AU242" s="226" t="s">
        <v>79</v>
      </c>
      <c r="AY242" s="19" t="s">
        <v>295</v>
      </c>
      <c r="BE242" s="227">
        <f>IF(N242="základní",J242,0)</f>
        <v>0</v>
      </c>
      <c r="BF242" s="227">
        <f>IF(N242="snížená",J242,0)</f>
        <v>0</v>
      </c>
      <c r="BG242" s="227">
        <f>IF(N242="zákl. přenesená",J242,0)</f>
        <v>0</v>
      </c>
      <c r="BH242" s="227">
        <f>IF(N242="sníž. přenesená",J242,0)</f>
        <v>0</v>
      </c>
      <c r="BI242" s="227">
        <f>IF(N242="nulová",J242,0)</f>
        <v>0</v>
      </c>
      <c r="BJ242" s="19" t="s">
        <v>79</v>
      </c>
      <c r="BK242" s="227">
        <f>ROUND(I242*H242,2)</f>
        <v>0</v>
      </c>
      <c r="BL242" s="19" t="s">
        <v>303</v>
      </c>
      <c r="BM242" s="226" t="s">
        <v>4619</v>
      </c>
    </row>
    <row r="243" s="2" customFormat="1" ht="24.15" customHeight="1">
      <c r="A243" s="40"/>
      <c r="B243" s="41"/>
      <c r="C243" s="215" t="s">
        <v>3284</v>
      </c>
      <c r="D243" s="215" t="s">
        <v>298</v>
      </c>
      <c r="E243" s="216" t="s">
        <v>4620</v>
      </c>
      <c r="F243" s="217" t="s">
        <v>4621</v>
      </c>
      <c r="G243" s="218" t="s">
        <v>3526</v>
      </c>
      <c r="H243" s="219">
        <v>1</v>
      </c>
      <c r="I243" s="220"/>
      <c r="J243" s="221">
        <f>ROUND(I243*H243,2)</f>
        <v>0</v>
      </c>
      <c r="K243" s="217" t="s">
        <v>523</v>
      </c>
      <c r="L243" s="46"/>
      <c r="M243" s="222" t="s">
        <v>21</v>
      </c>
      <c r="N243" s="223" t="s">
        <v>43</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303</v>
      </c>
      <c r="AT243" s="226" t="s">
        <v>298</v>
      </c>
      <c r="AU243" s="226" t="s">
        <v>79</v>
      </c>
      <c r="AY243" s="19" t="s">
        <v>295</v>
      </c>
      <c r="BE243" s="227">
        <f>IF(N243="základní",J243,0)</f>
        <v>0</v>
      </c>
      <c r="BF243" s="227">
        <f>IF(N243="snížená",J243,0)</f>
        <v>0</v>
      </c>
      <c r="BG243" s="227">
        <f>IF(N243="zákl. přenesená",J243,0)</f>
        <v>0</v>
      </c>
      <c r="BH243" s="227">
        <f>IF(N243="sníž. přenesená",J243,0)</f>
        <v>0</v>
      </c>
      <c r="BI243" s="227">
        <f>IF(N243="nulová",J243,0)</f>
        <v>0</v>
      </c>
      <c r="BJ243" s="19" t="s">
        <v>79</v>
      </c>
      <c r="BK243" s="227">
        <f>ROUND(I243*H243,2)</f>
        <v>0</v>
      </c>
      <c r="BL243" s="19" t="s">
        <v>303</v>
      </c>
      <c r="BM243" s="226" t="s">
        <v>4439</v>
      </c>
    </row>
    <row r="244" s="2" customFormat="1" ht="16.5" customHeight="1">
      <c r="A244" s="40"/>
      <c r="B244" s="41"/>
      <c r="C244" s="215" t="s">
        <v>4622</v>
      </c>
      <c r="D244" s="215" t="s">
        <v>298</v>
      </c>
      <c r="E244" s="216" t="s">
        <v>4623</v>
      </c>
      <c r="F244" s="217" t="s">
        <v>4624</v>
      </c>
      <c r="G244" s="218" t="s">
        <v>3526</v>
      </c>
      <c r="H244" s="219">
        <v>1</v>
      </c>
      <c r="I244" s="220"/>
      <c r="J244" s="221">
        <f>ROUND(I244*H244,2)</f>
        <v>0</v>
      </c>
      <c r="K244" s="217" t="s">
        <v>523</v>
      </c>
      <c r="L244" s="46"/>
      <c r="M244" s="222" t="s">
        <v>21</v>
      </c>
      <c r="N244" s="223" t="s">
        <v>43</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303</v>
      </c>
      <c r="AT244" s="226" t="s">
        <v>298</v>
      </c>
      <c r="AU244" s="226" t="s">
        <v>79</v>
      </c>
      <c r="AY244" s="19" t="s">
        <v>295</v>
      </c>
      <c r="BE244" s="227">
        <f>IF(N244="základní",J244,0)</f>
        <v>0</v>
      </c>
      <c r="BF244" s="227">
        <f>IF(N244="snížená",J244,0)</f>
        <v>0</v>
      </c>
      <c r="BG244" s="227">
        <f>IF(N244="zákl. přenesená",J244,0)</f>
        <v>0</v>
      </c>
      <c r="BH244" s="227">
        <f>IF(N244="sníž. přenesená",J244,0)</f>
        <v>0</v>
      </c>
      <c r="BI244" s="227">
        <f>IF(N244="nulová",J244,0)</f>
        <v>0</v>
      </c>
      <c r="BJ244" s="19" t="s">
        <v>79</v>
      </c>
      <c r="BK244" s="227">
        <f>ROUND(I244*H244,2)</f>
        <v>0</v>
      </c>
      <c r="BL244" s="19" t="s">
        <v>303</v>
      </c>
      <c r="BM244" s="226" t="s">
        <v>4625</v>
      </c>
    </row>
    <row r="245" s="12" customFormat="1" ht="25.92" customHeight="1">
      <c r="A245" s="12"/>
      <c r="B245" s="199"/>
      <c r="C245" s="200"/>
      <c r="D245" s="201" t="s">
        <v>71</v>
      </c>
      <c r="E245" s="202" t="s">
        <v>3643</v>
      </c>
      <c r="F245" s="202" t="s">
        <v>4626</v>
      </c>
      <c r="G245" s="200"/>
      <c r="H245" s="200"/>
      <c r="I245" s="203"/>
      <c r="J245" s="204">
        <f>BK245</f>
        <v>0</v>
      </c>
      <c r="K245" s="200"/>
      <c r="L245" s="205"/>
      <c r="M245" s="206"/>
      <c r="N245" s="207"/>
      <c r="O245" s="207"/>
      <c r="P245" s="208">
        <f>P246</f>
        <v>0</v>
      </c>
      <c r="Q245" s="207"/>
      <c r="R245" s="208">
        <f>R246</f>
        <v>0</v>
      </c>
      <c r="S245" s="207"/>
      <c r="T245" s="209">
        <f>T246</f>
        <v>0</v>
      </c>
      <c r="U245" s="12"/>
      <c r="V245" s="12"/>
      <c r="W245" s="12"/>
      <c r="X245" s="12"/>
      <c r="Y245" s="12"/>
      <c r="Z245" s="12"/>
      <c r="AA245" s="12"/>
      <c r="AB245" s="12"/>
      <c r="AC245" s="12"/>
      <c r="AD245" s="12"/>
      <c r="AE245" s="12"/>
      <c r="AR245" s="210" t="s">
        <v>79</v>
      </c>
      <c r="AT245" s="211" t="s">
        <v>71</v>
      </c>
      <c r="AU245" s="211" t="s">
        <v>72</v>
      </c>
      <c r="AY245" s="210" t="s">
        <v>295</v>
      </c>
      <c r="BK245" s="212">
        <f>BK246</f>
        <v>0</v>
      </c>
    </row>
    <row r="246" s="2" customFormat="1" ht="24.15" customHeight="1">
      <c r="A246" s="40"/>
      <c r="B246" s="41"/>
      <c r="C246" s="215" t="s">
        <v>3287</v>
      </c>
      <c r="D246" s="215" t="s">
        <v>298</v>
      </c>
      <c r="E246" s="216" t="s">
        <v>4627</v>
      </c>
      <c r="F246" s="217" t="s">
        <v>4628</v>
      </c>
      <c r="G246" s="218" t="s">
        <v>3526</v>
      </c>
      <c r="H246" s="219">
        <v>1</v>
      </c>
      <c r="I246" s="220"/>
      <c r="J246" s="221">
        <f>ROUND(I246*H246,2)</f>
        <v>0</v>
      </c>
      <c r="K246" s="217" t="s">
        <v>523</v>
      </c>
      <c r="L246" s="46"/>
      <c r="M246" s="222" t="s">
        <v>21</v>
      </c>
      <c r="N246" s="223" t="s">
        <v>43</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303</v>
      </c>
      <c r="AT246" s="226" t="s">
        <v>298</v>
      </c>
      <c r="AU246" s="226" t="s">
        <v>79</v>
      </c>
      <c r="AY246" s="19" t="s">
        <v>295</v>
      </c>
      <c r="BE246" s="227">
        <f>IF(N246="základní",J246,0)</f>
        <v>0</v>
      </c>
      <c r="BF246" s="227">
        <f>IF(N246="snížená",J246,0)</f>
        <v>0</v>
      </c>
      <c r="BG246" s="227">
        <f>IF(N246="zákl. přenesená",J246,0)</f>
        <v>0</v>
      </c>
      <c r="BH246" s="227">
        <f>IF(N246="sníž. přenesená",J246,0)</f>
        <v>0</v>
      </c>
      <c r="BI246" s="227">
        <f>IF(N246="nulová",J246,0)</f>
        <v>0</v>
      </c>
      <c r="BJ246" s="19" t="s">
        <v>79</v>
      </c>
      <c r="BK246" s="227">
        <f>ROUND(I246*H246,2)</f>
        <v>0</v>
      </c>
      <c r="BL246" s="19" t="s">
        <v>303</v>
      </c>
      <c r="BM246" s="226" t="s">
        <v>4629</v>
      </c>
    </row>
    <row r="247" s="12" customFormat="1" ht="25.92" customHeight="1">
      <c r="A247" s="12"/>
      <c r="B247" s="199"/>
      <c r="C247" s="200"/>
      <c r="D247" s="201" t="s">
        <v>71</v>
      </c>
      <c r="E247" s="202" t="s">
        <v>3645</v>
      </c>
      <c r="F247" s="202" t="s">
        <v>4630</v>
      </c>
      <c r="G247" s="200"/>
      <c r="H247" s="200"/>
      <c r="I247" s="203"/>
      <c r="J247" s="204">
        <f>BK247</f>
        <v>0</v>
      </c>
      <c r="K247" s="200"/>
      <c r="L247" s="205"/>
      <c r="M247" s="206"/>
      <c r="N247" s="207"/>
      <c r="O247" s="207"/>
      <c r="P247" s="208">
        <f>SUM(P248:P249)</f>
        <v>0</v>
      </c>
      <c r="Q247" s="207"/>
      <c r="R247" s="208">
        <f>SUM(R248:R249)</f>
        <v>0</v>
      </c>
      <c r="S247" s="207"/>
      <c r="T247" s="209">
        <f>SUM(T248:T249)</f>
        <v>0</v>
      </c>
      <c r="U247" s="12"/>
      <c r="V247" s="12"/>
      <c r="W247" s="12"/>
      <c r="X247" s="12"/>
      <c r="Y247" s="12"/>
      <c r="Z247" s="12"/>
      <c r="AA247" s="12"/>
      <c r="AB247" s="12"/>
      <c r="AC247" s="12"/>
      <c r="AD247" s="12"/>
      <c r="AE247" s="12"/>
      <c r="AR247" s="210" t="s">
        <v>79</v>
      </c>
      <c r="AT247" s="211" t="s">
        <v>71</v>
      </c>
      <c r="AU247" s="211" t="s">
        <v>72</v>
      </c>
      <c r="AY247" s="210" t="s">
        <v>295</v>
      </c>
      <c r="BK247" s="212">
        <f>SUM(BK248:BK249)</f>
        <v>0</v>
      </c>
    </row>
    <row r="248" s="2" customFormat="1" ht="37.8" customHeight="1">
      <c r="A248" s="40"/>
      <c r="B248" s="41"/>
      <c r="C248" s="215" t="s">
        <v>4631</v>
      </c>
      <c r="D248" s="215" t="s">
        <v>298</v>
      </c>
      <c r="E248" s="216" t="s">
        <v>4632</v>
      </c>
      <c r="F248" s="217" t="s">
        <v>4633</v>
      </c>
      <c r="G248" s="218" t="s">
        <v>3526</v>
      </c>
      <c r="H248" s="219">
        <v>1</v>
      </c>
      <c r="I248" s="220"/>
      <c r="J248" s="221">
        <f>ROUND(I248*H248,2)</f>
        <v>0</v>
      </c>
      <c r="K248" s="217" t="s">
        <v>523</v>
      </c>
      <c r="L248" s="46"/>
      <c r="M248" s="222" t="s">
        <v>21</v>
      </c>
      <c r="N248" s="223" t="s">
        <v>43</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303</v>
      </c>
      <c r="AT248" s="226" t="s">
        <v>298</v>
      </c>
      <c r="AU248" s="226" t="s">
        <v>79</v>
      </c>
      <c r="AY248" s="19" t="s">
        <v>295</v>
      </c>
      <c r="BE248" s="227">
        <f>IF(N248="základní",J248,0)</f>
        <v>0</v>
      </c>
      <c r="BF248" s="227">
        <f>IF(N248="snížená",J248,0)</f>
        <v>0</v>
      </c>
      <c r="BG248" s="227">
        <f>IF(N248="zákl. přenesená",J248,0)</f>
        <v>0</v>
      </c>
      <c r="BH248" s="227">
        <f>IF(N248="sníž. přenesená",J248,0)</f>
        <v>0</v>
      </c>
      <c r="BI248" s="227">
        <f>IF(N248="nulová",J248,0)</f>
        <v>0</v>
      </c>
      <c r="BJ248" s="19" t="s">
        <v>79</v>
      </c>
      <c r="BK248" s="227">
        <f>ROUND(I248*H248,2)</f>
        <v>0</v>
      </c>
      <c r="BL248" s="19" t="s">
        <v>303</v>
      </c>
      <c r="BM248" s="226" t="s">
        <v>4634</v>
      </c>
    </row>
    <row r="249" s="2" customFormat="1" ht="16.5" customHeight="1">
      <c r="A249" s="40"/>
      <c r="B249" s="41"/>
      <c r="C249" s="215" t="s">
        <v>3290</v>
      </c>
      <c r="D249" s="215" t="s">
        <v>298</v>
      </c>
      <c r="E249" s="216" t="s">
        <v>871</v>
      </c>
      <c r="F249" s="217" t="s">
        <v>4635</v>
      </c>
      <c r="G249" s="218" t="s">
        <v>3526</v>
      </c>
      <c r="H249" s="219">
        <v>1</v>
      </c>
      <c r="I249" s="220"/>
      <c r="J249" s="221">
        <f>ROUND(I249*H249,2)</f>
        <v>0</v>
      </c>
      <c r="K249" s="217" t="s">
        <v>523</v>
      </c>
      <c r="L249" s="46"/>
      <c r="M249" s="298" t="s">
        <v>21</v>
      </c>
      <c r="N249" s="299" t="s">
        <v>43</v>
      </c>
      <c r="O249" s="284"/>
      <c r="P249" s="300">
        <f>O249*H249</f>
        <v>0</v>
      </c>
      <c r="Q249" s="300">
        <v>0</v>
      </c>
      <c r="R249" s="300">
        <f>Q249*H249</f>
        <v>0</v>
      </c>
      <c r="S249" s="300">
        <v>0</v>
      </c>
      <c r="T249" s="301">
        <f>S249*H249</f>
        <v>0</v>
      </c>
      <c r="U249" s="40"/>
      <c r="V249" s="40"/>
      <c r="W249" s="40"/>
      <c r="X249" s="40"/>
      <c r="Y249" s="40"/>
      <c r="Z249" s="40"/>
      <c r="AA249" s="40"/>
      <c r="AB249" s="40"/>
      <c r="AC249" s="40"/>
      <c r="AD249" s="40"/>
      <c r="AE249" s="40"/>
      <c r="AR249" s="226" t="s">
        <v>303</v>
      </c>
      <c r="AT249" s="226" t="s">
        <v>298</v>
      </c>
      <c r="AU249" s="226" t="s">
        <v>79</v>
      </c>
      <c r="AY249" s="19" t="s">
        <v>295</v>
      </c>
      <c r="BE249" s="227">
        <f>IF(N249="základní",J249,0)</f>
        <v>0</v>
      </c>
      <c r="BF249" s="227">
        <f>IF(N249="snížená",J249,0)</f>
        <v>0</v>
      </c>
      <c r="BG249" s="227">
        <f>IF(N249="zákl. přenesená",J249,0)</f>
        <v>0</v>
      </c>
      <c r="BH249" s="227">
        <f>IF(N249="sníž. přenesená",J249,0)</f>
        <v>0</v>
      </c>
      <c r="BI249" s="227">
        <f>IF(N249="nulová",J249,0)</f>
        <v>0</v>
      </c>
      <c r="BJ249" s="19" t="s">
        <v>79</v>
      </c>
      <c r="BK249" s="227">
        <f>ROUND(I249*H249,2)</f>
        <v>0</v>
      </c>
      <c r="BL249" s="19" t="s">
        <v>303</v>
      </c>
      <c r="BM249" s="226" t="s">
        <v>4636</v>
      </c>
    </row>
    <row r="250" s="2" customFormat="1" ht="6.96" customHeight="1">
      <c r="A250" s="40"/>
      <c r="B250" s="61"/>
      <c r="C250" s="62"/>
      <c r="D250" s="62"/>
      <c r="E250" s="62"/>
      <c r="F250" s="62"/>
      <c r="G250" s="62"/>
      <c r="H250" s="62"/>
      <c r="I250" s="62"/>
      <c r="J250" s="62"/>
      <c r="K250" s="62"/>
      <c r="L250" s="46"/>
      <c r="M250" s="40"/>
      <c r="O250" s="40"/>
      <c r="P250" s="40"/>
      <c r="Q250" s="40"/>
      <c r="R250" s="40"/>
      <c r="S250" s="40"/>
      <c r="T250" s="40"/>
      <c r="U250" s="40"/>
      <c r="V250" s="40"/>
      <c r="W250" s="40"/>
      <c r="X250" s="40"/>
      <c r="Y250" s="40"/>
      <c r="Z250" s="40"/>
      <c r="AA250" s="40"/>
      <c r="AB250" s="40"/>
      <c r="AC250" s="40"/>
      <c r="AD250" s="40"/>
      <c r="AE250" s="40"/>
    </row>
  </sheetData>
  <sheetProtection sheet="1" autoFilter="0" formatColumns="0" formatRows="0" objects="1" scenarios="1" spinCount="100000" saltValue="WqcJoSlIUvz66JMDJNzC5bXl2963yIEZb8VTLaZDYeceYdsVw4b5dWx1qH84W79hfNU18w/8hqh5c7TTNHfZ0Q==" hashValue="17U24rW6QN+TU/5zfWAfIqy51kKU7rNdzS1GfP0pbYsg5qe/Ybg3YLpU/T1uXN94PpbEj4i1RVfDoxxH4pWPWA==" algorithmName="SHA-512" password="CC4B"/>
  <autoFilter ref="C95:K249"/>
  <mergeCells count="9">
    <mergeCell ref="E7:H7"/>
    <mergeCell ref="E9:H9"/>
    <mergeCell ref="E18:H18"/>
    <mergeCell ref="E27:H27"/>
    <mergeCell ref="E48:H48"/>
    <mergeCell ref="E50:H50"/>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260</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2" customFormat="1" ht="12" customHeight="1">
      <c r="A8" s="40"/>
      <c r="B8" s="46"/>
      <c r="C8" s="40"/>
      <c r="D8" s="145" t="s">
        <v>265</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4637</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21</v>
      </c>
      <c r="K11" s="40"/>
      <c r="L11" s="147"/>
      <c r="S11" s="40"/>
      <c r="T11" s="40"/>
      <c r="U11" s="40"/>
      <c r="V11" s="40"/>
      <c r="W11" s="40"/>
      <c r="X11" s="40"/>
      <c r="Y11" s="40"/>
      <c r="Z11" s="40"/>
      <c r="AA11" s="40"/>
      <c r="AB11" s="40"/>
      <c r="AC11" s="40"/>
      <c r="AD11" s="40"/>
      <c r="AE11" s="40"/>
    </row>
    <row r="12" s="2" customFormat="1" ht="12" customHeight="1">
      <c r="A12" s="40"/>
      <c r="B12" s="46"/>
      <c r="C12" s="40"/>
      <c r="D12" s="145" t="s">
        <v>22</v>
      </c>
      <c r="E12" s="40"/>
      <c r="F12" s="135" t="s">
        <v>23</v>
      </c>
      <c r="G12" s="40"/>
      <c r="H12" s="40"/>
      <c r="I12" s="145" t="s">
        <v>24</v>
      </c>
      <c r="J12" s="149" t="str">
        <f>'Rekapitulace stavby'!AN8</f>
        <v>20. 3. 2023</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26</v>
      </c>
      <c r="E14" s="40"/>
      <c r="F14" s="40"/>
      <c r="G14" s="40"/>
      <c r="H14" s="40"/>
      <c r="I14" s="145" t="s">
        <v>27</v>
      </c>
      <c r="J14" s="135" t="s">
        <v>21</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21</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30</v>
      </c>
      <c r="E17" s="40"/>
      <c r="F17" s="40"/>
      <c r="G17" s="40"/>
      <c r="H17" s="40"/>
      <c r="I17" s="145" t="s">
        <v>27</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32</v>
      </c>
      <c r="E20" s="40"/>
      <c r="F20" s="40"/>
      <c r="G20" s="40"/>
      <c r="H20" s="40"/>
      <c r="I20" s="145" t="s">
        <v>27</v>
      </c>
      <c r="J20" s="135" t="s">
        <v>21</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28</v>
      </c>
      <c r="F21" s="40"/>
      <c r="G21" s="40"/>
      <c r="H21" s="40"/>
      <c r="I21" s="145" t="s">
        <v>29</v>
      </c>
      <c r="J21" s="135" t="s">
        <v>21</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27</v>
      </c>
      <c r="J23" s="135" t="s">
        <v>21</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5" t="s">
        <v>29</v>
      </c>
      <c r="J24" s="135" t="s">
        <v>21</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71.25" customHeight="1">
      <c r="A27" s="150"/>
      <c r="B27" s="151"/>
      <c r="C27" s="150"/>
      <c r="D27" s="150"/>
      <c r="E27" s="152" t="s">
        <v>37</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ROUND(J82,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ROUND((SUM(BE82:BE101)),  2)</f>
        <v>0</v>
      </c>
      <c r="G33" s="40"/>
      <c r="H33" s="40"/>
      <c r="I33" s="160">
        <v>0.20999999999999999</v>
      </c>
      <c r="J33" s="159">
        <f>ROUND(((SUM(BE82:BE101))*I33),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ROUND((SUM(BF82:BF101)),  2)</f>
        <v>0</v>
      </c>
      <c r="G34" s="40"/>
      <c r="H34" s="40"/>
      <c r="I34" s="160">
        <v>0.14999999999999999</v>
      </c>
      <c r="J34" s="159">
        <f>ROUND(((SUM(BF82:BF101))*I34),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ROUND((SUM(BG82:BG101)),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ROUND((SUM(BH82:BH101)),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ROUND((SUM(BI82:BI101)),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269</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Rekonstrukce a modernizace VŠ kolejí Kounicova 50</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265</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SO-08 - Požárně bezpečnostní řešení</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Kounicova 50, Brno</v>
      </c>
      <c r="G52" s="42"/>
      <c r="H52" s="42"/>
      <c r="I52" s="34" t="s">
        <v>24</v>
      </c>
      <c r="J52" s="74" t="str">
        <f>IF(J12="","",J12)</f>
        <v>20. 3. 2023</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Intar a.s.</v>
      </c>
      <c r="G54" s="42"/>
      <c r="H54" s="42"/>
      <c r="I54" s="34" t="s">
        <v>32</v>
      </c>
      <c r="J54" s="38" t="str">
        <f>E21</f>
        <v>Intar a.s.</v>
      </c>
      <c r="K54" s="42"/>
      <c r="L54" s="147"/>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34</v>
      </c>
      <c r="J55" s="38" t="str">
        <f>E24</f>
        <v>Toman Martin</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270</v>
      </c>
      <c r="D57" s="174"/>
      <c r="E57" s="174"/>
      <c r="F57" s="174"/>
      <c r="G57" s="174"/>
      <c r="H57" s="174"/>
      <c r="I57" s="174"/>
      <c r="J57" s="175" t="s">
        <v>271</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J82</f>
        <v>0</v>
      </c>
      <c r="K59" s="42"/>
      <c r="L59" s="147"/>
      <c r="S59" s="40"/>
      <c r="T59" s="40"/>
      <c r="U59" s="40"/>
      <c r="V59" s="40"/>
      <c r="W59" s="40"/>
      <c r="X59" s="40"/>
      <c r="Y59" s="40"/>
      <c r="Z59" s="40"/>
      <c r="AA59" s="40"/>
      <c r="AB59" s="40"/>
      <c r="AC59" s="40"/>
      <c r="AD59" s="40"/>
      <c r="AE59" s="40"/>
      <c r="AU59" s="19" t="s">
        <v>272</v>
      </c>
    </row>
    <row r="60" s="9" customFormat="1" ht="24.96" customHeight="1">
      <c r="A60" s="9"/>
      <c r="B60" s="177"/>
      <c r="C60" s="178"/>
      <c r="D60" s="179" t="s">
        <v>273</v>
      </c>
      <c r="E60" s="180"/>
      <c r="F60" s="180"/>
      <c r="G60" s="180"/>
      <c r="H60" s="180"/>
      <c r="I60" s="180"/>
      <c r="J60" s="181">
        <f>J83</f>
        <v>0</v>
      </c>
      <c r="K60" s="178"/>
      <c r="L60" s="182"/>
      <c r="S60" s="9"/>
      <c r="T60" s="9"/>
      <c r="U60" s="9"/>
      <c r="V60" s="9"/>
      <c r="W60" s="9"/>
      <c r="X60" s="9"/>
      <c r="Y60" s="9"/>
      <c r="Z60" s="9"/>
      <c r="AA60" s="9"/>
      <c r="AB60" s="9"/>
      <c r="AC60" s="9"/>
      <c r="AD60" s="9"/>
      <c r="AE60" s="9"/>
    </row>
    <row r="61" s="10" customFormat="1" ht="19.92" customHeight="1">
      <c r="A61" s="10"/>
      <c r="B61" s="183"/>
      <c r="C61" s="127"/>
      <c r="D61" s="184" t="s">
        <v>274</v>
      </c>
      <c r="E61" s="185"/>
      <c r="F61" s="185"/>
      <c r="G61" s="185"/>
      <c r="H61" s="185"/>
      <c r="I61" s="185"/>
      <c r="J61" s="186">
        <f>J84</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856</v>
      </c>
      <c r="E62" s="185"/>
      <c r="F62" s="185"/>
      <c r="G62" s="185"/>
      <c r="H62" s="185"/>
      <c r="I62" s="185"/>
      <c r="J62" s="186">
        <f>J99</f>
        <v>0</v>
      </c>
      <c r="K62" s="127"/>
      <c r="L62" s="187"/>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42"/>
      <c r="J63" s="42"/>
      <c r="K63" s="42"/>
      <c r="L63" s="147"/>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47"/>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47"/>
      <c r="S68" s="40"/>
      <c r="T68" s="40"/>
      <c r="U68" s="40"/>
      <c r="V68" s="40"/>
      <c r="W68" s="40"/>
      <c r="X68" s="40"/>
      <c r="Y68" s="40"/>
      <c r="Z68" s="40"/>
      <c r="AA68" s="40"/>
      <c r="AB68" s="40"/>
      <c r="AC68" s="40"/>
      <c r="AD68" s="40"/>
      <c r="AE68" s="40"/>
    </row>
    <row r="69" s="2" customFormat="1" ht="24.96" customHeight="1">
      <c r="A69" s="40"/>
      <c r="B69" s="41"/>
      <c r="C69" s="25" t="s">
        <v>280</v>
      </c>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6.5" customHeight="1">
      <c r="A72" s="40"/>
      <c r="B72" s="41"/>
      <c r="C72" s="42"/>
      <c r="D72" s="42"/>
      <c r="E72" s="172" t="str">
        <f>E7</f>
        <v>Rekonstrukce a modernizace VŠ kolejí Kounicova 50</v>
      </c>
      <c r="F72" s="34"/>
      <c r="G72" s="34"/>
      <c r="H72" s="34"/>
      <c r="I72" s="42"/>
      <c r="J72" s="42"/>
      <c r="K72" s="42"/>
      <c r="L72" s="147"/>
      <c r="S72" s="40"/>
      <c r="T72" s="40"/>
      <c r="U72" s="40"/>
      <c r="V72" s="40"/>
      <c r="W72" s="40"/>
      <c r="X72" s="40"/>
      <c r="Y72" s="40"/>
      <c r="Z72" s="40"/>
      <c r="AA72" s="40"/>
      <c r="AB72" s="40"/>
      <c r="AC72" s="40"/>
      <c r="AD72" s="40"/>
      <c r="AE72" s="40"/>
    </row>
    <row r="73" s="2" customFormat="1" ht="12" customHeight="1">
      <c r="A73" s="40"/>
      <c r="B73" s="41"/>
      <c r="C73" s="34" t="s">
        <v>265</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71" t="str">
        <f>E9</f>
        <v>SO-08 - Požárně bezpečnostní řešení</v>
      </c>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22</v>
      </c>
      <c r="D76" s="42"/>
      <c r="E76" s="42"/>
      <c r="F76" s="29" t="str">
        <f>F12</f>
        <v>Kounicova 50, Brno</v>
      </c>
      <c r="G76" s="42"/>
      <c r="H76" s="42"/>
      <c r="I76" s="34" t="s">
        <v>24</v>
      </c>
      <c r="J76" s="74" t="str">
        <f>IF(J12="","",J12)</f>
        <v>20. 3. 2023</v>
      </c>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5.15" customHeight="1">
      <c r="A78" s="40"/>
      <c r="B78" s="41"/>
      <c r="C78" s="34" t="s">
        <v>26</v>
      </c>
      <c r="D78" s="42"/>
      <c r="E78" s="42"/>
      <c r="F78" s="29" t="str">
        <f>E15</f>
        <v>Intar a.s.</v>
      </c>
      <c r="G78" s="42"/>
      <c r="H78" s="42"/>
      <c r="I78" s="34" t="s">
        <v>32</v>
      </c>
      <c r="J78" s="38" t="str">
        <f>E21</f>
        <v>Intar a.s.</v>
      </c>
      <c r="K78" s="42"/>
      <c r="L78" s="147"/>
      <c r="S78" s="40"/>
      <c r="T78" s="40"/>
      <c r="U78" s="40"/>
      <c r="V78" s="40"/>
      <c r="W78" s="40"/>
      <c r="X78" s="40"/>
      <c r="Y78" s="40"/>
      <c r="Z78" s="40"/>
      <c r="AA78" s="40"/>
      <c r="AB78" s="40"/>
      <c r="AC78" s="40"/>
      <c r="AD78" s="40"/>
      <c r="AE78" s="40"/>
    </row>
    <row r="79" s="2" customFormat="1" ht="15.15" customHeight="1">
      <c r="A79" s="40"/>
      <c r="B79" s="41"/>
      <c r="C79" s="34" t="s">
        <v>30</v>
      </c>
      <c r="D79" s="42"/>
      <c r="E79" s="42"/>
      <c r="F79" s="29" t="str">
        <f>IF(E18="","",E18)</f>
        <v>Vyplň údaj</v>
      </c>
      <c r="G79" s="42"/>
      <c r="H79" s="42"/>
      <c r="I79" s="34" t="s">
        <v>34</v>
      </c>
      <c r="J79" s="38" t="str">
        <f>E24</f>
        <v>Toman Martin</v>
      </c>
      <c r="K79" s="42"/>
      <c r="L79" s="147"/>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11" customFormat="1" ht="29.28" customHeight="1">
      <c r="A81" s="188"/>
      <c r="B81" s="189"/>
      <c r="C81" s="190" t="s">
        <v>281</v>
      </c>
      <c r="D81" s="191" t="s">
        <v>57</v>
      </c>
      <c r="E81" s="191" t="s">
        <v>53</v>
      </c>
      <c r="F81" s="191" t="s">
        <v>54</v>
      </c>
      <c r="G81" s="191" t="s">
        <v>282</v>
      </c>
      <c r="H81" s="191" t="s">
        <v>283</v>
      </c>
      <c r="I81" s="191" t="s">
        <v>284</v>
      </c>
      <c r="J81" s="191" t="s">
        <v>271</v>
      </c>
      <c r="K81" s="192" t="s">
        <v>285</v>
      </c>
      <c r="L81" s="193"/>
      <c r="M81" s="94" t="s">
        <v>21</v>
      </c>
      <c r="N81" s="95" t="s">
        <v>42</v>
      </c>
      <c r="O81" s="95" t="s">
        <v>286</v>
      </c>
      <c r="P81" s="95" t="s">
        <v>287</v>
      </c>
      <c r="Q81" s="95" t="s">
        <v>288</v>
      </c>
      <c r="R81" s="95" t="s">
        <v>289</v>
      </c>
      <c r="S81" s="95" t="s">
        <v>290</v>
      </c>
      <c r="T81" s="96" t="s">
        <v>291</v>
      </c>
      <c r="U81" s="188"/>
      <c r="V81" s="188"/>
      <c r="W81" s="188"/>
      <c r="X81" s="188"/>
      <c r="Y81" s="188"/>
      <c r="Z81" s="188"/>
      <c r="AA81" s="188"/>
      <c r="AB81" s="188"/>
      <c r="AC81" s="188"/>
      <c r="AD81" s="188"/>
      <c r="AE81" s="188"/>
    </row>
    <row r="82" s="2" customFormat="1" ht="22.8" customHeight="1">
      <c r="A82" s="40"/>
      <c r="B82" s="41"/>
      <c r="C82" s="101" t="s">
        <v>292</v>
      </c>
      <c r="D82" s="42"/>
      <c r="E82" s="42"/>
      <c r="F82" s="42"/>
      <c r="G82" s="42"/>
      <c r="H82" s="42"/>
      <c r="I82" s="42"/>
      <c r="J82" s="194">
        <f>BK82</f>
        <v>0</v>
      </c>
      <c r="K82" s="42"/>
      <c r="L82" s="46"/>
      <c r="M82" s="97"/>
      <c r="N82" s="195"/>
      <c r="O82" s="98"/>
      <c r="P82" s="196">
        <f>P83</f>
        <v>0</v>
      </c>
      <c r="Q82" s="98"/>
      <c r="R82" s="196">
        <f>R83</f>
        <v>3.7754400000000001</v>
      </c>
      <c r="S82" s="98"/>
      <c r="T82" s="197">
        <f>T83</f>
        <v>0</v>
      </c>
      <c r="U82" s="40"/>
      <c r="V82" s="40"/>
      <c r="W82" s="40"/>
      <c r="X82" s="40"/>
      <c r="Y82" s="40"/>
      <c r="Z82" s="40"/>
      <c r="AA82" s="40"/>
      <c r="AB82" s="40"/>
      <c r="AC82" s="40"/>
      <c r="AD82" s="40"/>
      <c r="AE82" s="40"/>
      <c r="AT82" s="19" t="s">
        <v>71</v>
      </c>
      <c r="AU82" s="19" t="s">
        <v>272</v>
      </c>
      <c r="BK82" s="198">
        <f>BK83</f>
        <v>0</v>
      </c>
    </row>
    <row r="83" s="12" customFormat="1" ht="25.92" customHeight="1">
      <c r="A83" s="12"/>
      <c r="B83" s="199"/>
      <c r="C83" s="200"/>
      <c r="D83" s="201" t="s">
        <v>71</v>
      </c>
      <c r="E83" s="202" t="s">
        <v>293</v>
      </c>
      <c r="F83" s="202" t="s">
        <v>294</v>
      </c>
      <c r="G83" s="200"/>
      <c r="H83" s="200"/>
      <c r="I83" s="203"/>
      <c r="J83" s="204">
        <f>BK83</f>
        <v>0</v>
      </c>
      <c r="K83" s="200"/>
      <c r="L83" s="205"/>
      <c r="M83" s="206"/>
      <c r="N83" s="207"/>
      <c r="O83" s="207"/>
      <c r="P83" s="208">
        <f>P84+P99</f>
        <v>0</v>
      </c>
      <c r="Q83" s="207"/>
      <c r="R83" s="208">
        <f>R84+R99</f>
        <v>3.7754400000000001</v>
      </c>
      <c r="S83" s="207"/>
      <c r="T83" s="209">
        <f>T84+T99</f>
        <v>0</v>
      </c>
      <c r="U83" s="12"/>
      <c r="V83" s="12"/>
      <c r="W83" s="12"/>
      <c r="X83" s="12"/>
      <c r="Y83" s="12"/>
      <c r="Z83" s="12"/>
      <c r="AA83" s="12"/>
      <c r="AB83" s="12"/>
      <c r="AC83" s="12"/>
      <c r="AD83" s="12"/>
      <c r="AE83" s="12"/>
      <c r="AR83" s="210" t="s">
        <v>79</v>
      </c>
      <c r="AT83" s="211" t="s">
        <v>71</v>
      </c>
      <c r="AU83" s="211" t="s">
        <v>72</v>
      </c>
      <c r="AY83" s="210" t="s">
        <v>295</v>
      </c>
      <c r="BK83" s="212">
        <f>BK84+BK99</f>
        <v>0</v>
      </c>
    </row>
    <row r="84" s="12" customFormat="1" ht="22.8" customHeight="1">
      <c r="A84" s="12"/>
      <c r="B84" s="199"/>
      <c r="C84" s="200"/>
      <c r="D84" s="201" t="s">
        <v>71</v>
      </c>
      <c r="E84" s="213" t="s">
        <v>296</v>
      </c>
      <c r="F84" s="213" t="s">
        <v>297</v>
      </c>
      <c r="G84" s="200"/>
      <c r="H84" s="200"/>
      <c r="I84" s="203"/>
      <c r="J84" s="214">
        <f>BK84</f>
        <v>0</v>
      </c>
      <c r="K84" s="200"/>
      <c r="L84" s="205"/>
      <c r="M84" s="206"/>
      <c r="N84" s="207"/>
      <c r="O84" s="207"/>
      <c r="P84" s="208">
        <f>SUM(P85:P98)</f>
        <v>0</v>
      </c>
      <c r="Q84" s="207"/>
      <c r="R84" s="208">
        <f>SUM(R85:R98)</f>
        <v>3.7754400000000001</v>
      </c>
      <c r="S84" s="207"/>
      <c r="T84" s="209">
        <f>SUM(T85:T98)</f>
        <v>0</v>
      </c>
      <c r="U84" s="12"/>
      <c r="V84" s="12"/>
      <c r="W84" s="12"/>
      <c r="X84" s="12"/>
      <c r="Y84" s="12"/>
      <c r="Z84" s="12"/>
      <c r="AA84" s="12"/>
      <c r="AB84" s="12"/>
      <c r="AC84" s="12"/>
      <c r="AD84" s="12"/>
      <c r="AE84" s="12"/>
      <c r="AR84" s="210" t="s">
        <v>79</v>
      </c>
      <c r="AT84" s="211" t="s">
        <v>71</v>
      </c>
      <c r="AU84" s="211" t="s">
        <v>79</v>
      </c>
      <c r="AY84" s="210" t="s">
        <v>295</v>
      </c>
      <c r="BK84" s="212">
        <f>SUM(BK85:BK98)</f>
        <v>0</v>
      </c>
    </row>
    <row r="85" s="2" customFormat="1" ht="24.15" customHeight="1">
      <c r="A85" s="40"/>
      <c r="B85" s="41"/>
      <c r="C85" s="215" t="s">
        <v>79</v>
      </c>
      <c r="D85" s="215" t="s">
        <v>298</v>
      </c>
      <c r="E85" s="216" t="s">
        <v>4638</v>
      </c>
      <c r="F85" s="217" t="s">
        <v>4639</v>
      </c>
      <c r="G85" s="218" t="s">
        <v>459</v>
      </c>
      <c r="H85" s="219">
        <v>308</v>
      </c>
      <c r="I85" s="220"/>
      <c r="J85" s="221">
        <f>ROUND(I85*H85,2)</f>
        <v>0</v>
      </c>
      <c r="K85" s="217" t="s">
        <v>302</v>
      </c>
      <c r="L85" s="46"/>
      <c r="M85" s="222" t="s">
        <v>21</v>
      </c>
      <c r="N85" s="223" t="s">
        <v>43</v>
      </c>
      <c r="O85" s="86"/>
      <c r="P85" s="224">
        <f>O85*H85</f>
        <v>0</v>
      </c>
      <c r="Q85" s="224">
        <v>0.00018000000000000001</v>
      </c>
      <c r="R85" s="224">
        <f>Q85*H85</f>
        <v>0.055440000000000003</v>
      </c>
      <c r="S85" s="224">
        <v>0</v>
      </c>
      <c r="T85" s="225">
        <f>S85*H85</f>
        <v>0</v>
      </c>
      <c r="U85" s="40"/>
      <c r="V85" s="40"/>
      <c r="W85" s="40"/>
      <c r="X85" s="40"/>
      <c r="Y85" s="40"/>
      <c r="Z85" s="40"/>
      <c r="AA85" s="40"/>
      <c r="AB85" s="40"/>
      <c r="AC85" s="40"/>
      <c r="AD85" s="40"/>
      <c r="AE85" s="40"/>
      <c r="AR85" s="226" t="s">
        <v>303</v>
      </c>
      <c r="AT85" s="226" t="s">
        <v>298</v>
      </c>
      <c r="AU85" s="226" t="s">
        <v>81</v>
      </c>
      <c r="AY85" s="19" t="s">
        <v>295</v>
      </c>
      <c r="BE85" s="227">
        <f>IF(N85="základní",J85,0)</f>
        <v>0</v>
      </c>
      <c r="BF85" s="227">
        <f>IF(N85="snížená",J85,0)</f>
        <v>0</v>
      </c>
      <c r="BG85" s="227">
        <f>IF(N85="zákl. přenesená",J85,0)</f>
        <v>0</v>
      </c>
      <c r="BH85" s="227">
        <f>IF(N85="sníž. přenesená",J85,0)</f>
        <v>0</v>
      </c>
      <c r="BI85" s="227">
        <f>IF(N85="nulová",J85,0)</f>
        <v>0</v>
      </c>
      <c r="BJ85" s="19" t="s">
        <v>79</v>
      </c>
      <c r="BK85" s="227">
        <f>ROUND(I85*H85,2)</f>
        <v>0</v>
      </c>
      <c r="BL85" s="19" t="s">
        <v>303</v>
      </c>
      <c r="BM85" s="226" t="s">
        <v>4640</v>
      </c>
    </row>
    <row r="86" s="2" customFormat="1">
      <c r="A86" s="40"/>
      <c r="B86" s="41"/>
      <c r="C86" s="42"/>
      <c r="D86" s="228" t="s">
        <v>305</v>
      </c>
      <c r="E86" s="42"/>
      <c r="F86" s="229" t="s">
        <v>4641</v>
      </c>
      <c r="G86" s="42"/>
      <c r="H86" s="42"/>
      <c r="I86" s="230"/>
      <c r="J86" s="42"/>
      <c r="K86" s="42"/>
      <c r="L86" s="46"/>
      <c r="M86" s="231"/>
      <c r="N86" s="232"/>
      <c r="O86" s="86"/>
      <c r="P86" s="86"/>
      <c r="Q86" s="86"/>
      <c r="R86" s="86"/>
      <c r="S86" s="86"/>
      <c r="T86" s="87"/>
      <c r="U86" s="40"/>
      <c r="V86" s="40"/>
      <c r="W86" s="40"/>
      <c r="X86" s="40"/>
      <c r="Y86" s="40"/>
      <c r="Z86" s="40"/>
      <c r="AA86" s="40"/>
      <c r="AB86" s="40"/>
      <c r="AC86" s="40"/>
      <c r="AD86" s="40"/>
      <c r="AE86" s="40"/>
      <c r="AT86" s="19" t="s">
        <v>305</v>
      </c>
      <c r="AU86" s="19" t="s">
        <v>81</v>
      </c>
    </row>
    <row r="87" s="14" customFormat="1">
      <c r="A87" s="14"/>
      <c r="B87" s="244"/>
      <c r="C87" s="245"/>
      <c r="D87" s="235" t="s">
        <v>307</v>
      </c>
      <c r="E87" s="246" t="s">
        <v>21</v>
      </c>
      <c r="F87" s="247" t="s">
        <v>4642</v>
      </c>
      <c r="G87" s="245"/>
      <c r="H87" s="248">
        <v>284</v>
      </c>
      <c r="I87" s="249"/>
      <c r="J87" s="245"/>
      <c r="K87" s="245"/>
      <c r="L87" s="250"/>
      <c r="M87" s="251"/>
      <c r="N87" s="252"/>
      <c r="O87" s="252"/>
      <c r="P87" s="252"/>
      <c r="Q87" s="252"/>
      <c r="R87" s="252"/>
      <c r="S87" s="252"/>
      <c r="T87" s="253"/>
      <c r="U87" s="14"/>
      <c r="V87" s="14"/>
      <c r="W87" s="14"/>
      <c r="X87" s="14"/>
      <c r="Y87" s="14"/>
      <c r="Z87" s="14"/>
      <c r="AA87" s="14"/>
      <c r="AB87" s="14"/>
      <c r="AC87" s="14"/>
      <c r="AD87" s="14"/>
      <c r="AE87" s="14"/>
      <c r="AT87" s="254" t="s">
        <v>307</v>
      </c>
      <c r="AU87" s="254" t="s">
        <v>81</v>
      </c>
      <c r="AV87" s="14" t="s">
        <v>81</v>
      </c>
      <c r="AW87" s="14" t="s">
        <v>33</v>
      </c>
      <c r="AX87" s="14" t="s">
        <v>72</v>
      </c>
      <c r="AY87" s="254" t="s">
        <v>295</v>
      </c>
    </row>
    <row r="88" s="14" customFormat="1">
      <c r="A88" s="14"/>
      <c r="B88" s="244"/>
      <c r="C88" s="245"/>
      <c r="D88" s="235" t="s">
        <v>307</v>
      </c>
      <c r="E88" s="246" t="s">
        <v>21</v>
      </c>
      <c r="F88" s="247" t="s">
        <v>4643</v>
      </c>
      <c r="G88" s="245"/>
      <c r="H88" s="248">
        <v>12</v>
      </c>
      <c r="I88" s="249"/>
      <c r="J88" s="245"/>
      <c r="K88" s="245"/>
      <c r="L88" s="250"/>
      <c r="M88" s="251"/>
      <c r="N88" s="252"/>
      <c r="O88" s="252"/>
      <c r="P88" s="252"/>
      <c r="Q88" s="252"/>
      <c r="R88" s="252"/>
      <c r="S88" s="252"/>
      <c r="T88" s="253"/>
      <c r="U88" s="14"/>
      <c r="V88" s="14"/>
      <c r="W88" s="14"/>
      <c r="X88" s="14"/>
      <c r="Y88" s="14"/>
      <c r="Z88" s="14"/>
      <c r="AA88" s="14"/>
      <c r="AB88" s="14"/>
      <c r="AC88" s="14"/>
      <c r="AD88" s="14"/>
      <c r="AE88" s="14"/>
      <c r="AT88" s="254" t="s">
        <v>307</v>
      </c>
      <c r="AU88" s="254" t="s">
        <v>81</v>
      </c>
      <c r="AV88" s="14" t="s">
        <v>81</v>
      </c>
      <c r="AW88" s="14" t="s">
        <v>33</v>
      </c>
      <c r="AX88" s="14" t="s">
        <v>72</v>
      </c>
      <c r="AY88" s="254" t="s">
        <v>295</v>
      </c>
    </row>
    <row r="89" s="14" customFormat="1">
      <c r="A89" s="14"/>
      <c r="B89" s="244"/>
      <c r="C89" s="245"/>
      <c r="D89" s="235" t="s">
        <v>307</v>
      </c>
      <c r="E89" s="246" t="s">
        <v>21</v>
      </c>
      <c r="F89" s="247" t="s">
        <v>4644</v>
      </c>
      <c r="G89" s="245"/>
      <c r="H89" s="248">
        <v>12</v>
      </c>
      <c r="I89" s="249"/>
      <c r="J89" s="245"/>
      <c r="K89" s="245"/>
      <c r="L89" s="250"/>
      <c r="M89" s="251"/>
      <c r="N89" s="252"/>
      <c r="O89" s="252"/>
      <c r="P89" s="252"/>
      <c r="Q89" s="252"/>
      <c r="R89" s="252"/>
      <c r="S89" s="252"/>
      <c r="T89" s="253"/>
      <c r="U89" s="14"/>
      <c r="V89" s="14"/>
      <c r="W89" s="14"/>
      <c r="X89" s="14"/>
      <c r="Y89" s="14"/>
      <c r="Z89" s="14"/>
      <c r="AA89" s="14"/>
      <c r="AB89" s="14"/>
      <c r="AC89" s="14"/>
      <c r="AD89" s="14"/>
      <c r="AE89" s="14"/>
      <c r="AT89" s="254" t="s">
        <v>307</v>
      </c>
      <c r="AU89" s="254" t="s">
        <v>81</v>
      </c>
      <c r="AV89" s="14" t="s">
        <v>81</v>
      </c>
      <c r="AW89" s="14" t="s">
        <v>33</v>
      </c>
      <c r="AX89" s="14" t="s">
        <v>72</v>
      </c>
      <c r="AY89" s="254" t="s">
        <v>295</v>
      </c>
    </row>
    <row r="90" s="15" customFormat="1">
      <c r="A90" s="15"/>
      <c r="B90" s="255"/>
      <c r="C90" s="256"/>
      <c r="D90" s="235" t="s">
        <v>307</v>
      </c>
      <c r="E90" s="257" t="s">
        <v>21</v>
      </c>
      <c r="F90" s="258" t="s">
        <v>312</v>
      </c>
      <c r="G90" s="256"/>
      <c r="H90" s="259">
        <v>308</v>
      </c>
      <c r="I90" s="260"/>
      <c r="J90" s="256"/>
      <c r="K90" s="256"/>
      <c r="L90" s="261"/>
      <c r="M90" s="262"/>
      <c r="N90" s="263"/>
      <c r="O90" s="263"/>
      <c r="P90" s="263"/>
      <c r="Q90" s="263"/>
      <c r="R90" s="263"/>
      <c r="S90" s="263"/>
      <c r="T90" s="264"/>
      <c r="U90" s="15"/>
      <c r="V90" s="15"/>
      <c r="W90" s="15"/>
      <c r="X90" s="15"/>
      <c r="Y90" s="15"/>
      <c r="Z90" s="15"/>
      <c r="AA90" s="15"/>
      <c r="AB90" s="15"/>
      <c r="AC90" s="15"/>
      <c r="AD90" s="15"/>
      <c r="AE90" s="15"/>
      <c r="AT90" s="265" t="s">
        <v>307</v>
      </c>
      <c r="AU90" s="265" t="s">
        <v>81</v>
      </c>
      <c r="AV90" s="15" t="s">
        <v>303</v>
      </c>
      <c r="AW90" s="15" t="s">
        <v>33</v>
      </c>
      <c r="AX90" s="15" t="s">
        <v>79</v>
      </c>
      <c r="AY90" s="265" t="s">
        <v>295</v>
      </c>
    </row>
    <row r="91" s="2" customFormat="1" ht="16.5" customHeight="1">
      <c r="A91" s="40"/>
      <c r="B91" s="41"/>
      <c r="C91" s="286" t="s">
        <v>81</v>
      </c>
      <c r="D91" s="286" t="s">
        <v>947</v>
      </c>
      <c r="E91" s="287" t="s">
        <v>4645</v>
      </c>
      <c r="F91" s="288" t="s">
        <v>4646</v>
      </c>
      <c r="G91" s="289" t="s">
        <v>459</v>
      </c>
      <c r="H91" s="290">
        <v>296</v>
      </c>
      <c r="I91" s="291"/>
      <c r="J91" s="292">
        <f>ROUND(I91*H91,2)</f>
        <v>0</v>
      </c>
      <c r="K91" s="288" t="s">
        <v>302</v>
      </c>
      <c r="L91" s="293"/>
      <c r="M91" s="294" t="s">
        <v>21</v>
      </c>
      <c r="N91" s="295" t="s">
        <v>43</v>
      </c>
      <c r="O91" s="86"/>
      <c r="P91" s="224">
        <f>O91*H91</f>
        <v>0</v>
      </c>
      <c r="Q91" s="224">
        <v>0.012</v>
      </c>
      <c r="R91" s="224">
        <f>Q91*H91</f>
        <v>3.552</v>
      </c>
      <c r="S91" s="224">
        <v>0</v>
      </c>
      <c r="T91" s="225">
        <f>S91*H91</f>
        <v>0</v>
      </c>
      <c r="U91" s="40"/>
      <c r="V91" s="40"/>
      <c r="W91" s="40"/>
      <c r="X91" s="40"/>
      <c r="Y91" s="40"/>
      <c r="Z91" s="40"/>
      <c r="AA91" s="40"/>
      <c r="AB91" s="40"/>
      <c r="AC91" s="40"/>
      <c r="AD91" s="40"/>
      <c r="AE91" s="40"/>
      <c r="AR91" s="226" t="s">
        <v>351</v>
      </c>
      <c r="AT91" s="226" t="s">
        <v>947</v>
      </c>
      <c r="AU91" s="226" t="s">
        <v>81</v>
      </c>
      <c r="AY91" s="19" t="s">
        <v>295</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303</v>
      </c>
      <c r="BM91" s="226" t="s">
        <v>4647</v>
      </c>
    </row>
    <row r="92" s="14" customFormat="1">
      <c r="A92" s="14"/>
      <c r="B92" s="244"/>
      <c r="C92" s="245"/>
      <c r="D92" s="235" t="s">
        <v>307</v>
      </c>
      <c r="E92" s="246" t="s">
        <v>21</v>
      </c>
      <c r="F92" s="247" t="s">
        <v>4642</v>
      </c>
      <c r="G92" s="245"/>
      <c r="H92" s="248">
        <v>284</v>
      </c>
      <c r="I92" s="249"/>
      <c r="J92" s="245"/>
      <c r="K92" s="245"/>
      <c r="L92" s="250"/>
      <c r="M92" s="251"/>
      <c r="N92" s="252"/>
      <c r="O92" s="252"/>
      <c r="P92" s="252"/>
      <c r="Q92" s="252"/>
      <c r="R92" s="252"/>
      <c r="S92" s="252"/>
      <c r="T92" s="253"/>
      <c r="U92" s="14"/>
      <c r="V92" s="14"/>
      <c r="W92" s="14"/>
      <c r="X92" s="14"/>
      <c r="Y92" s="14"/>
      <c r="Z92" s="14"/>
      <c r="AA92" s="14"/>
      <c r="AB92" s="14"/>
      <c r="AC92" s="14"/>
      <c r="AD92" s="14"/>
      <c r="AE92" s="14"/>
      <c r="AT92" s="254" t="s">
        <v>307</v>
      </c>
      <c r="AU92" s="254" t="s">
        <v>81</v>
      </c>
      <c r="AV92" s="14" t="s">
        <v>81</v>
      </c>
      <c r="AW92" s="14" t="s">
        <v>33</v>
      </c>
      <c r="AX92" s="14" t="s">
        <v>72</v>
      </c>
      <c r="AY92" s="254" t="s">
        <v>295</v>
      </c>
    </row>
    <row r="93" s="14" customFormat="1">
      <c r="A93" s="14"/>
      <c r="B93" s="244"/>
      <c r="C93" s="245"/>
      <c r="D93" s="235" t="s">
        <v>307</v>
      </c>
      <c r="E93" s="246" t="s">
        <v>21</v>
      </c>
      <c r="F93" s="247" t="s">
        <v>4643</v>
      </c>
      <c r="G93" s="245"/>
      <c r="H93" s="248">
        <v>12</v>
      </c>
      <c r="I93" s="249"/>
      <c r="J93" s="245"/>
      <c r="K93" s="245"/>
      <c r="L93" s="250"/>
      <c r="M93" s="251"/>
      <c r="N93" s="252"/>
      <c r="O93" s="252"/>
      <c r="P93" s="252"/>
      <c r="Q93" s="252"/>
      <c r="R93" s="252"/>
      <c r="S93" s="252"/>
      <c r="T93" s="253"/>
      <c r="U93" s="14"/>
      <c r="V93" s="14"/>
      <c r="W93" s="14"/>
      <c r="X93" s="14"/>
      <c r="Y93" s="14"/>
      <c r="Z93" s="14"/>
      <c r="AA93" s="14"/>
      <c r="AB93" s="14"/>
      <c r="AC93" s="14"/>
      <c r="AD93" s="14"/>
      <c r="AE93" s="14"/>
      <c r="AT93" s="254" t="s">
        <v>307</v>
      </c>
      <c r="AU93" s="254" t="s">
        <v>81</v>
      </c>
      <c r="AV93" s="14" t="s">
        <v>81</v>
      </c>
      <c r="AW93" s="14" t="s">
        <v>33</v>
      </c>
      <c r="AX93" s="14" t="s">
        <v>72</v>
      </c>
      <c r="AY93" s="254" t="s">
        <v>295</v>
      </c>
    </row>
    <row r="94" s="15" customFormat="1">
      <c r="A94" s="15"/>
      <c r="B94" s="255"/>
      <c r="C94" s="256"/>
      <c r="D94" s="235" t="s">
        <v>307</v>
      </c>
      <c r="E94" s="257" t="s">
        <v>21</v>
      </c>
      <c r="F94" s="258" t="s">
        <v>312</v>
      </c>
      <c r="G94" s="256"/>
      <c r="H94" s="259">
        <v>296</v>
      </c>
      <c r="I94" s="260"/>
      <c r="J94" s="256"/>
      <c r="K94" s="256"/>
      <c r="L94" s="261"/>
      <c r="M94" s="262"/>
      <c r="N94" s="263"/>
      <c r="O94" s="263"/>
      <c r="P94" s="263"/>
      <c r="Q94" s="263"/>
      <c r="R94" s="263"/>
      <c r="S94" s="263"/>
      <c r="T94" s="264"/>
      <c r="U94" s="15"/>
      <c r="V94" s="15"/>
      <c r="W94" s="15"/>
      <c r="X94" s="15"/>
      <c r="Y94" s="15"/>
      <c r="Z94" s="15"/>
      <c r="AA94" s="15"/>
      <c r="AB94" s="15"/>
      <c r="AC94" s="15"/>
      <c r="AD94" s="15"/>
      <c r="AE94" s="15"/>
      <c r="AT94" s="265" t="s">
        <v>307</v>
      </c>
      <c r="AU94" s="265" t="s">
        <v>81</v>
      </c>
      <c r="AV94" s="15" t="s">
        <v>303</v>
      </c>
      <c r="AW94" s="15" t="s">
        <v>33</v>
      </c>
      <c r="AX94" s="15" t="s">
        <v>79</v>
      </c>
      <c r="AY94" s="265" t="s">
        <v>295</v>
      </c>
    </row>
    <row r="95" s="2" customFormat="1" ht="16.5" customHeight="1">
      <c r="A95" s="40"/>
      <c r="B95" s="41"/>
      <c r="C95" s="286" t="s">
        <v>92</v>
      </c>
      <c r="D95" s="286" t="s">
        <v>947</v>
      </c>
      <c r="E95" s="287" t="s">
        <v>4648</v>
      </c>
      <c r="F95" s="288" t="s">
        <v>4649</v>
      </c>
      <c r="G95" s="289" t="s">
        <v>459</v>
      </c>
      <c r="H95" s="290">
        <v>12</v>
      </c>
      <c r="I95" s="291"/>
      <c r="J95" s="292">
        <f>ROUND(I95*H95,2)</f>
        <v>0</v>
      </c>
      <c r="K95" s="288" t="s">
        <v>302</v>
      </c>
      <c r="L95" s="293"/>
      <c r="M95" s="294" t="s">
        <v>21</v>
      </c>
      <c r="N95" s="295" t="s">
        <v>43</v>
      </c>
      <c r="O95" s="86"/>
      <c r="P95" s="224">
        <f>O95*H95</f>
        <v>0</v>
      </c>
      <c r="Q95" s="224">
        <v>0.014</v>
      </c>
      <c r="R95" s="224">
        <f>Q95*H95</f>
        <v>0.16800000000000001</v>
      </c>
      <c r="S95" s="224">
        <v>0</v>
      </c>
      <c r="T95" s="225">
        <f>S95*H95</f>
        <v>0</v>
      </c>
      <c r="U95" s="40"/>
      <c r="V95" s="40"/>
      <c r="W95" s="40"/>
      <c r="X95" s="40"/>
      <c r="Y95" s="40"/>
      <c r="Z95" s="40"/>
      <c r="AA95" s="40"/>
      <c r="AB95" s="40"/>
      <c r="AC95" s="40"/>
      <c r="AD95" s="40"/>
      <c r="AE95" s="40"/>
      <c r="AR95" s="226" t="s">
        <v>351</v>
      </c>
      <c r="AT95" s="226" t="s">
        <v>947</v>
      </c>
      <c r="AU95" s="226" t="s">
        <v>81</v>
      </c>
      <c r="AY95" s="19" t="s">
        <v>295</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303</v>
      </c>
      <c r="BM95" s="226" t="s">
        <v>4650</v>
      </c>
    </row>
    <row r="96" s="14" customFormat="1">
      <c r="A96" s="14"/>
      <c r="B96" s="244"/>
      <c r="C96" s="245"/>
      <c r="D96" s="235" t="s">
        <v>307</v>
      </c>
      <c r="E96" s="246" t="s">
        <v>21</v>
      </c>
      <c r="F96" s="247" t="s">
        <v>4644</v>
      </c>
      <c r="G96" s="245"/>
      <c r="H96" s="248">
        <v>12</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307</v>
      </c>
      <c r="AU96" s="254" t="s">
        <v>81</v>
      </c>
      <c r="AV96" s="14" t="s">
        <v>81</v>
      </c>
      <c r="AW96" s="14" t="s">
        <v>33</v>
      </c>
      <c r="AX96" s="14" t="s">
        <v>72</v>
      </c>
      <c r="AY96" s="254" t="s">
        <v>295</v>
      </c>
    </row>
    <row r="97" s="15" customFormat="1">
      <c r="A97" s="15"/>
      <c r="B97" s="255"/>
      <c r="C97" s="256"/>
      <c r="D97" s="235" t="s">
        <v>307</v>
      </c>
      <c r="E97" s="257" t="s">
        <v>21</v>
      </c>
      <c r="F97" s="258" t="s">
        <v>312</v>
      </c>
      <c r="G97" s="256"/>
      <c r="H97" s="259">
        <v>12</v>
      </c>
      <c r="I97" s="260"/>
      <c r="J97" s="256"/>
      <c r="K97" s="256"/>
      <c r="L97" s="261"/>
      <c r="M97" s="262"/>
      <c r="N97" s="263"/>
      <c r="O97" s="263"/>
      <c r="P97" s="263"/>
      <c r="Q97" s="263"/>
      <c r="R97" s="263"/>
      <c r="S97" s="263"/>
      <c r="T97" s="264"/>
      <c r="U97" s="15"/>
      <c r="V97" s="15"/>
      <c r="W97" s="15"/>
      <c r="X97" s="15"/>
      <c r="Y97" s="15"/>
      <c r="Z97" s="15"/>
      <c r="AA97" s="15"/>
      <c r="AB97" s="15"/>
      <c r="AC97" s="15"/>
      <c r="AD97" s="15"/>
      <c r="AE97" s="15"/>
      <c r="AT97" s="265" t="s">
        <v>307</v>
      </c>
      <c r="AU97" s="265" t="s">
        <v>81</v>
      </c>
      <c r="AV97" s="15" t="s">
        <v>303</v>
      </c>
      <c r="AW97" s="15" t="s">
        <v>33</v>
      </c>
      <c r="AX97" s="15" t="s">
        <v>79</v>
      </c>
      <c r="AY97" s="265" t="s">
        <v>295</v>
      </c>
    </row>
    <row r="98" s="2" customFormat="1" ht="16.5" customHeight="1">
      <c r="A98" s="40"/>
      <c r="B98" s="41"/>
      <c r="C98" s="215" t="s">
        <v>303</v>
      </c>
      <c r="D98" s="215" t="s">
        <v>298</v>
      </c>
      <c r="E98" s="216" t="s">
        <v>4651</v>
      </c>
      <c r="F98" s="217" t="s">
        <v>4652</v>
      </c>
      <c r="G98" s="218" t="s">
        <v>503</v>
      </c>
      <c r="H98" s="219">
        <v>1</v>
      </c>
      <c r="I98" s="220"/>
      <c r="J98" s="221">
        <f>ROUND(I98*H98,2)</f>
        <v>0</v>
      </c>
      <c r="K98" s="217" t="s">
        <v>523</v>
      </c>
      <c r="L98" s="46"/>
      <c r="M98" s="222" t="s">
        <v>21</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303</v>
      </c>
      <c r="AT98" s="226" t="s">
        <v>298</v>
      </c>
      <c r="AU98" s="226" t="s">
        <v>81</v>
      </c>
      <c r="AY98" s="19" t="s">
        <v>295</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303</v>
      </c>
      <c r="BM98" s="226" t="s">
        <v>4653</v>
      </c>
    </row>
    <row r="99" s="12" customFormat="1" ht="22.8" customHeight="1">
      <c r="A99" s="12"/>
      <c r="B99" s="199"/>
      <c r="C99" s="200"/>
      <c r="D99" s="201" t="s">
        <v>71</v>
      </c>
      <c r="E99" s="213" t="s">
        <v>871</v>
      </c>
      <c r="F99" s="213" t="s">
        <v>872</v>
      </c>
      <c r="G99" s="200"/>
      <c r="H99" s="200"/>
      <c r="I99" s="203"/>
      <c r="J99" s="214">
        <f>BK99</f>
        <v>0</v>
      </c>
      <c r="K99" s="200"/>
      <c r="L99" s="205"/>
      <c r="M99" s="206"/>
      <c r="N99" s="207"/>
      <c r="O99" s="207"/>
      <c r="P99" s="208">
        <f>SUM(P100:P101)</f>
        <v>0</v>
      </c>
      <c r="Q99" s="207"/>
      <c r="R99" s="208">
        <f>SUM(R100:R101)</f>
        <v>0</v>
      </c>
      <c r="S99" s="207"/>
      <c r="T99" s="209">
        <f>SUM(T100:T101)</f>
        <v>0</v>
      </c>
      <c r="U99" s="12"/>
      <c r="V99" s="12"/>
      <c r="W99" s="12"/>
      <c r="X99" s="12"/>
      <c r="Y99" s="12"/>
      <c r="Z99" s="12"/>
      <c r="AA99" s="12"/>
      <c r="AB99" s="12"/>
      <c r="AC99" s="12"/>
      <c r="AD99" s="12"/>
      <c r="AE99" s="12"/>
      <c r="AR99" s="210" t="s">
        <v>79</v>
      </c>
      <c r="AT99" s="211" t="s">
        <v>71</v>
      </c>
      <c r="AU99" s="211" t="s">
        <v>79</v>
      </c>
      <c r="AY99" s="210" t="s">
        <v>295</v>
      </c>
      <c r="BK99" s="212">
        <f>SUM(BK100:BK101)</f>
        <v>0</v>
      </c>
    </row>
    <row r="100" s="2" customFormat="1" ht="55.5" customHeight="1">
      <c r="A100" s="40"/>
      <c r="B100" s="41"/>
      <c r="C100" s="215" t="s">
        <v>332</v>
      </c>
      <c r="D100" s="215" t="s">
        <v>298</v>
      </c>
      <c r="E100" s="216" t="s">
        <v>4654</v>
      </c>
      <c r="F100" s="217" t="s">
        <v>4655</v>
      </c>
      <c r="G100" s="218" t="s">
        <v>348</v>
      </c>
      <c r="H100" s="219">
        <v>3.7749999999999999</v>
      </c>
      <c r="I100" s="220"/>
      <c r="J100" s="221">
        <f>ROUND(I100*H100,2)</f>
        <v>0</v>
      </c>
      <c r="K100" s="217" t="s">
        <v>302</v>
      </c>
      <c r="L100" s="46"/>
      <c r="M100" s="222" t="s">
        <v>21</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303</v>
      </c>
      <c r="AT100" s="226" t="s">
        <v>298</v>
      </c>
      <c r="AU100" s="226" t="s">
        <v>81</v>
      </c>
      <c r="AY100" s="19" t="s">
        <v>295</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303</v>
      </c>
      <c r="BM100" s="226" t="s">
        <v>4656</v>
      </c>
    </row>
    <row r="101" s="2" customFormat="1">
      <c r="A101" s="40"/>
      <c r="B101" s="41"/>
      <c r="C101" s="42"/>
      <c r="D101" s="228" t="s">
        <v>305</v>
      </c>
      <c r="E101" s="42"/>
      <c r="F101" s="229" t="s">
        <v>4657</v>
      </c>
      <c r="G101" s="42"/>
      <c r="H101" s="42"/>
      <c r="I101" s="230"/>
      <c r="J101" s="42"/>
      <c r="K101" s="42"/>
      <c r="L101" s="46"/>
      <c r="M101" s="282"/>
      <c r="N101" s="283"/>
      <c r="O101" s="284"/>
      <c r="P101" s="284"/>
      <c r="Q101" s="284"/>
      <c r="R101" s="284"/>
      <c r="S101" s="284"/>
      <c r="T101" s="285"/>
      <c r="U101" s="40"/>
      <c r="V101" s="40"/>
      <c r="W101" s="40"/>
      <c r="X101" s="40"/>
      <c r="Y101" s="40"/>
      <c r="Z101" s="40"/>
      <c r="AA101" s="40"/>
      <c r="AB101" s="40"/>
      <c r="AC101" s="40"/>
      <c r="AD101" s="40"/>
      <c r="AE101" s="40"/>
      <c r="AT101" s="19" t="s">
        <v>305</v>
      </c>
      <c r="AU101" s="19" t="s">
        <v>81</v>
      </c>
    </row>
    <row r="102" s="2" customFormat="1" ht="6.96" customHeight="1">
      <c r="A102" s="40"/>
      <c r="B102" s="61"/>
      <c r="C102" s="62"/>
      <c r="D102" s="62"/>
      <c r="E102" s="62"/>
      <c r="F102" s="62"/>
      <c r="G102" s="62"/>
      <c r="H102" s="62"/>
      <c r="I102" s="62"/>
      <c r="J102" s="62"/>
      <c r="K102" s="62"/>
      <c r="L102" s="46"/>
      <c r="M102" s="40"/>
      <c r="O102" s="40"/>
      <c r="P102" s="40"/>
      <c r="Q102" s="40"/>
      <c r="R102" s="40"/>
      <c r="S102" s="40"/>
      <c r="T102" s="40"/>
      <c r="U102" s="40"/>
      <c r="V102" s="40"/>
      <c r="W102" s="40"/>
      <c r="X102" s="40"/>
      <c r="Y102" s="40"/>
      <c r="Z102" s="40"/>
      <c r="AA102" s="40"/>
      <c r="AB102" s="40"/>
      <c r="AC102" s="40"/>
      <c r="AD102" s="40"/>
      <c r="AE102" s="40"/>
    </row>
  </sheetData>
  <sheetProtection sheet="1" autoFilter="0" formatColumns="0" formatRows="0" objects="1" scenarios="1" spinCount="100000" saltValue="DQK5iLho0KBh9LT62h/+yXn1xkwPMOV3tuOa/7bRj5XkKYsdgLKH70R6rZv/B3iOgtGnfKecSfY3qVo7ltZX/g==" hashValue="kyMOoe/GROw0DPU1IyV/02b2gPWHDGPgObfcmImC5Hy7Y2qrjrHec6hKG3PK1LSUfVuo5buQGNMiMxd/AOsHkQ==" algorithmName="SHA-512" password="CC4B"/>
  <autoFilter ref="C81:K101"/>
  <mergeCells count="9">
    <mergeCell ref="E7:H7"/>
    <mergeCell ref="E9:H9"/>
    <mergeCell ref="E18:H18"/>
    <mergeCell ref="E27:H27"/>
    <mergeCell ref="E48:H48"/>
    <mergeCell ref="E50:H50"/>
    <mergeCell ref="E72:H72"/>
    <mergeCell ref="E74:H74"/>
    <mergeCell ref="L2:V2"/>
  </mergeCells>
  <hyperlinks>
    <hyperlink ref="F86" r:id="rId1" display="https://podminky.urs.cz/item/CS_URS_2023_01/953943211"/>
    <hyperlink ref="F101" r:id="rId2" display="https://podminky.urs.cz/item/CS_URS_2023_01/998011004"/>
  </hyperlinks>
  <pageMargins left="0.39375" right="0.39375" top="0.39375" bottom="0.39375" header="0" footer="0"/>
  <pageSetup paperSize="9" orientation="portrait" blackAndWhite="1" fitToHeight="100"/>
  <headerFooter>
    <oddFooter>&amp;CStrana &amp;P z &amp;N</oddFooter>
  </headerFooter>
  <drawing r:id="rId3"/>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263</v>
      </c>
    </row>
    <row r="3" s="1" customFormat="1" ht="6.96" customHeight="1">
      <c r="B3" s="141"/>
      <c r="C3" s="142"/>
      <c r="D3" s="142"/>
      <c r="E3" s="142"/>
      <c r="F3" s="142"/>
      <c r="G3" s="142"/>
      <c r="H3" s="142"/>
      <c r="I3" s="142"/>
      <c r="J3" s="142"/>
      <c r="K3" s="142"/>
      <c r="L3" s="22"/>
      <c r="AT3" s="19" t="s">
        <v>81</v>
      </c>
    </row>
    <row r="4" s="1" customFormat="1" ht="24.96" customHeight="1">
      <c r="B4" s="22"/>
      <c r="D4" s="143" t="s">
        <v>264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a modernizace VŠ kolejí Kounicova 50</v>
      </c>
      <c r="F7" s="145"/>
      <c r="G7" s="145"/>
      <c r="H7" s="145"/>
      <c r="L7" s="22"/>
    </row>
    <row r="8" s="2" customFormat="1" ht="12" customHeight="1">
      <c r="A8" s="40"/>
      <c r="B8" s="46"/>
      <c r="C8" s="40"/>
      <c r="D8" s="145" t="s">
        <v>265</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4658</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21</v>
      </c>
      <c r="K11" s="40"/>
      <c r="L11" s="147"/>
      <c r="S11" s="40"/>
      <c r="T11" s="40"/>
      <c r="U11" s="40"/>
      <c r="V11" s="40"/>
      <c r="W11" s="40"/>
      <c r="X11" s="40"/>
      <c r="Y11" s="40"/>
      <c r="Z11" s="40"/>
      <c r="AA11" s="40"/>
      <c r="AB11" s="40"/>
      <c r="AC11" s="40"/>
      <c r="AD11" s="40"/>
      <c r="AE11" s="40"/>
    </row>
    <row r="12" s="2" customFormat="1" ht="12" customHeight="1">
      <c r="A12" s="40"/>
      <c r="B12" s="46"/>
      <c r="C12" s="40"/>
      <c r="D12" s="145" t="s">
        <v>22</v>
      </c>
      <c r="E12" s="40"/>
      <c r="F12" s="135" t="s">
        <v>23</v>
      </c>
      <c r="G12" s="40"/>
      <c r="H12" s="40"/>
      <c r="I12" s="145" t="s">
        <v>24</v>
      </c>
      <c r="J12" s="149" t="str">
        <f>'Rekapitulace stavby'!AN8</f>
        <v>20. 3. 2023</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26</v>
      </c>
      <c r="E14" s="40"/>
      <c r="F14" s="40"/>
      <c r="G14" s="40"/>
      <c r="H14" s="40"/>
      <c r="I14" s="145" t="s">
        <v>27</v>
      </c>
      <c r="J14" s="135" t="s">
        <v>21</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21</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30</v>
      </c>
      <c r="E17" s="40"/>
      <c r="F17" s="40"/>
      <c r="G17" s="40"/>
      <c r="H17" s="40"/>
      <c r="I17" s="145" t="s">
        <v>27</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32</v>
      </c>
      <c r="E20" s="40"/>
      <c r="F20" s="40"/>
      <c r="G20" s="40"/>
      <c r="H20" s="40"/>
      <c r="I20" s="145" t="s">
        <v>27</v>
      </c>
      <c r="J20" s="135" t="s">
        <v>21</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28</v>
      </c>
      <c r="F21" s="40"/>
      <c r="G21" s="40"/>
      <c r="H21" s="40"/>
      <c r="I21" s="145" t="s">
        <v>29</v>
      </c>
      <c r="J21" s="135" t="s">
        <v>21</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27</v>
      </c>
      <c r="J23" s="135" t="s">
        <v>21</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5" t="s">
        <v>29</v>
      </c>
      <c r="J24" s="135" t="s">
        <v>21</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71.25" customHeight="1">
      <c r="A27" s="150"/>
      <c r="B27" s="151"/>
      <c r="C27" s="150"/>
      <c r="D27" s="150"/>
      <c r="E27" s="152" t="s">
        <v>37</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ROUND(J85,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ROUND((SUM(BE85:BE121)),  2)</f>
        <v>0</v>
      </c>
      <c r="G33" s="40"/>
      <c r="H33" s="40"/>
      <c r="I33" s="160">
        <v>0.20999999999999999</v>
      </c>
      <c r="J33" s="159">
        <f>ROUND(((SUM(BE85:BE121))*I33),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ROUND((SUM(BF85:BF121)),  2)</f>
        <v>0</v>
      </c>
      <c r="G34" s="40"/>
      <c r="H34" s="40"/>
      <c r="I34" s="160">
        <v>0.14999999999999999</v>
      </c>
      <c r="J34" s="159">
        <f>ROUND(((SUM(BF85:BF121))*I34),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ROUND((SUM(BG85:BG121)),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ROUND((SUM(BH85:BH121)),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ROUND((SUM(BI85:BI121)),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269</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Rekonstrukce a modernizace VŠ kolejí Kounicova 50</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265</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VRN - Vedlejší rozpočtové náklady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Kounicova 50, Brno</v>
      </c>
      <c r="G52" s="42"/>
      <c r="H52" s="42"/>
      <c r="I52" s="34" t="s">
        <v>24</v>
      </c>
      <c r="J52" s="74" t="str">
        <f>IF(J12="","",J12)</f>
        <v>20. 3. 2023</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Intar a.s.</v>
      </c>
      <c r="G54" s="42"/>
      <c r="H54" s="42"/>
      <c r="I54" s="34" t="s">
        <v>32</v>
      </c>
      <c r="J54" s="38" t="str">
        <f>E21</f>
        <v>Intar a.s.</v>
      </c>
      <c r="K54" s="42"/>
      <c r="L54" s="147"/>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34</v>
      </c>
      <c r="J55" s="38" t="str">
        <f>E24</f>
        <v>Toman Martin</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270</v>
      </c>
      <c r="D57" s="174"/>
      <c r="E57" s="174"/>
      <c r="F57" s="174"/>
      <c r="G57" s="174"/>
      <c r="H57" s="174"/>
      <c r="I57" s="174"/>
      <c r="J57" s="175" t="s">
        <v>271</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J85</f>
        <v>0</v>
      </c>
      <c r="K59" s="42"/>
      <c r="L59" s="147"/>
      <c r="S59" s="40"/>
      <c r="T59" s="40"/>
      <c r="U59" s="40"/>
      <c r="V59" s="40"/>
      <c r="W59" s="40"/>
      <c r="X59" s="40"/>
      <c r="Y59" s="40"/>
      <c r="Z59" s="40"/>
      <c r="AA59" s="40"/>
      <c r="AB59" s="40"/>
      <c r="AC59" s="40"/>
      <c r="AD59" s="40"/>
      <c r="AE59" s="40"/>
      <c r="AU59" s="19" t="s">
        <v>272</v>
      </c>
    </row>
    <row r="60" s="9" customFormat="1" ht="24.96" customHeight="1">
      <c r="A60" s="9"/>
      <c r="B60" s="177"/>
      <c r="C60" s="178"/>
      <c r="D60" s="179" t="s">
        <v>4658</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7"/>
      <c r="D61" s="184" t="s">
        <v>4659</v>
      </c>
      <c r="E61" s="185"/>
      <c r="F61" s="185"/>
      <c r="G61" s="185"/>
      <c r="H61" s="185"/>
      <c r="I61" s="185"/>
      <c r="J61" s="186">
        <f>J87</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4660</v>
      </c>
      <c r="E62" s="185"/>
      <c r="F62" s="185"/>
      <c r="G62" s="185"/>
      <c r="H62" s="185"/>
      <c r="I62" s="185"/>
      <c r="J62" s="186">
        <f>J94</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4661</v>
      </c>
      <c r="E63" s="185"/>
      <c r="F63" s="185"/>
      <c r="G63" s="185"/>
      <c r="H63" s="185"/>
      <c r="I63" s="185"/>
      <c r="J63" s="186">
        <f>J112</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4662</v>
      </c>
      <c r="E64" s="185"/>
      <c r="F64" s="185"/>
      <c r="G64" s="185"/>
      <c r="H64" s="185"/>
      <c r="I64" s="185"/>
      <c r="J64" s="186">
        <f>J117</f>
        <v>0</v>
      </c>
      <c r="K64" s="127"/>
      <c r="L64" s="187"/>
      <c r="S64" s="10"/>
      <c r="T64" s="10"/>
      <c r="U64" s="10"/>
      <c r="V64" s="10"/>
      <c r="W64" s="10"/>
      <c r="X64" s="10"/>
      <c r="Y64" s="10"/>
      <c r="Z64" s="10"/>
      <c r="AA64" s="10"/>
      <c r="AB64" s="10"/>
      <c r="AC64" s="10"/>
      <c r="AD64" s="10"/>
      <c r="AE64" s="10"/>
    </row>
    <row r="65" s="10" customFormat="1" ht="19.92" customHeight="1">
      <c r="A65" s="10"/>
      <c r="B65" s="183"/>
      <c r="C65" s="127"/>
      <c r="D65" s="184" t="s">
        <v>4663</v>
      </c>
      <c r="E65" s="185"/>
      <c r="F65" s="185"/>
      <c r="G65" s="185"/>
      <c r="H65" s="185"/>
      <c r="I65" s="185"/>
      <c r="J65" s="186">
        <f>J119</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280</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Rekonstrukce a modernizace VŠ kolejí Kounicova 50</v>
      </c>
      <c r="F75" s="34"/>
      <c r="G75" s="34"/>
      <c r="H75" s="34"/>
      <c r="I75" s="42"/>
      <c r="J75" s="42"/>
      <c r="K75" s="42"/>
      <c r="L75" s="147"/>
      <c r="S75" s="40"/>
      <c r="T75" s="40"/>
      <c r="U75" s="40"/>
      <c r="V75" s="40"/>
      <c r="W75" s="40"/>
      <c r="X75" s="40"/>
      <c r="Y75" s="40"/>
      <c r="Z75" s="40"/>
      <c r="AA75" s="40"/>
      <c r="AB75" s="40"/>
      <c r="AC75" s="40"/>
      <c r="AD75" s="40"/>
      <c r="AE75" s="40"/>
    </row>
    <row r="76" s="2" customFormat="1" ht="12" customHeight="1">
      <c r="A76" s="40"/>
      <c r="B76" s="41"/>
      <c r="C76" s="34" t="s">
        <v>265</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E9</f>
        <v>VRN - Vedlejší rozpočtové náklady</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22</v>
      </c>
      <c r="D79" s="42"/>
      <c r="E79" s="42"/>
      <c r="F79" s="29" t="str">
        <f>F12</f>
        <v>Kounicova 50, Brno</v>
      </c>
      <c r="G79" s="42"/>
      <c r="H79" s="42"/>
      <c r="I79" s="34" t="s">
        <v>24</v>
      </c>
      <c r="J79" s="74" t="str">
        <f>IF(J12="","",J12)</f>
        <v>20. 3. 2023</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4" t="s">
        <v>26</v>
      </c>
      <c r="D81" s="42"/>
      <c r="E81" s="42"/>
      <c r="F81" s="29" t="str">
        <f>E15</f>
        <v>Intar a.s.</v>
      </c>
      <c r="G81" s="42"/>
      <c r="H81" s="42"/>
      <c r="I81" s="34" t="s">
        <v>32</v>
      </c>
      <c r="J81" s="38" t="str">
        <f>E21</f>
        <v>Intar a.s.</v>
      </c>
      <c r="K81" s="42"/>
      <c r="L81" s="147"/>
      <c r="S81" s="40"/>
      <c r="T81" s="40"/>
      <c r="U81" s="40"/>
      <c r="V81" s="40"/>
      <c r="W81" s="40"/>
      <c r="X81" s="40"/>
      <c r="Y81" s="40"/>
      <c r="Z81" s="40"/>
      <c r="AA81" s="40"/>
      <c r="AB81" s="40"/>
      <c r="AC81" s="40"/>
      <c r="AD81" s="40"/>
      <c r="AE81" s="40"/>
    </row>
    <row r="82" s="2" customFormat="1" ht="15.15" customHeight="1">
      <c r="A82" s="40"/>
      <c r="B82" s="41"/>
      <c r="C82" s="34" t="s">
        <v>30</v>
      </c>
      <c r="D82" s="42"/>
      <c r="E82" s="42"/>
      <c r="F82" s="29" t="str">
        <f>IF(E18="","",E18)</f>
        <v>Vyplň údaj</v>
      </c>
      <c r="G82" s="42"/>
      <c r="H82" s="42"/>
      <c r="I82" s="34" t="s">
        <v>34</v>
      </c>
      <c r="J82" s="38" t="str">
        <f>E24</f>
        <v>Toman Martin</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281</v>
      </c>
      <c r="D84" s="191" t="s">
        <v>57</v>
      </c>
      <c r="E84" s="191" t="s">
        <v>53</v>
      </c>
      <c r="F84" s="191" t="s">
        <v>54</v>
      </c>
      <c r="G84" s="191" t="s">
        <v>282</v>
      </c>
      <c r="H84" s="191" t="s">
        <v>283</v>
      </c>
      <c r="I84" s="191" t="s">
        <v>284</v>
      </c>
      <c r="J84" s="191" t="s">
        <v>271</v>
      </c>
      <c r="K84" s="192" t="s">
        <v>285</v>
      </c>
      <c r="L84" s="193"/>
      <c r="M84" s="94" t="s">
        <v>21</v>
      </c>
      <c r="N84" s="95" t="s">
        <v>42</v>
      </c>
      <c r="O84" s="95" t="s">
        <v>286</v>
      </c>
      <c r="P84" s="95" t="s">
        <v>287</v>
      </c>
      <c r="Q84" s="95" t="s">
        <v>288</v>
      </c>
      <c r="R84" s="95" t="s">
        <v>289</v>
      </c>
      <c r="S84" s="95" t="s">
        <v>290</v>
      </c>
      <c r="T84" s="96" t="s">
        <v>291</v>
      </c>
      <c r="U84" s="188"/>
      <c r="V84" s="188"/>
      <c r="W84" s="188"/>
      <c r="X84" s="188"/>
      <c r="Y84" s="188"/>
      <c r="Z84" s="188"/>
      <c r="AA84" s="188"/>
      <c r="AB84" s="188"/>
      <c r="AC84" s="188"/>
      <c r="AD84" s="188"/>
      <c r="AE84" s="188"/>
    </row>
    <row r="85" s="2" customFormat="1" ht="22.8" customHeight="1">
      <c r="A85" s="40"/>
      <c r="B85" s="41"/>
      <c r="C85" s="101" t="s">
        <v>292</v>
      </c>
      <c r="D85" s="42"/>
      <c r="E85" s="42"/>
      <c r="F85" s="42"/>
      <c r="G85" s="42"/>
      <c r="H85" s="42"/>
      <c r="I85" s="42"/>
      <c r="J85" s="194">
        <f>BK85</f>
        <v>0</v>
      </c>
      <c r="K85" s="42"/>
      <c r="L85" s="46"/>
      <c r="M85" s="97"/>
      <c r="N85" s="195"/>
      <c r="O85" s="98"/>
      <c r="P85" s="196">
        <f>P86</f>
        <v>0</v>
      </c>
      <c r="Q85" s="98"/>
      <c r="R85" s="196">
        <f>R86</f>
        <v>0</v>
      </c>
      <c r="S85" s="98"/>
      <c r="T85" s="197">
        <f>T86</f>
        <v>0</v>
      </c>
      <c r="U85" s="40"/>
      <c r="V85" s="40"/>
      <c r="W85" s="40"/>
      <c r="X85" s="40"/>
      <c r="Y85" s="40"/>
      <c r="Z85" s="40"/>
      <c r="AA85" s="40"/>
      <c r="AB85" s="40"/>
      <c r="AC85" s="40"/>
      <c r="AD85" s="40"/>
      <c r="AE85" s="40"/>
      <c r="AT85" s="19" t="s">
        <v>71</v>
      </c>
      <c r="AU85" s="19" t="s">
        <v>272</v>
      </c>
      <c r="BK85" s="198">
        <f>BK86</f>
        <v>0</v>
      </c>
    </row>
    <row r="86" s="12" customFormat="1" ht="25.92" customHeight="1">
      <c r="A86" s="12"/>
      <c r="B86" s="199"/>
      <c r="C86" s="200"/>
      <c r="D86" s="201" t="s">
        <v>71</v>
      </c>
      <c r="E86" s="202" t="s">
        <v>261</v>
      </c>
      <c r="F86" s="202" t="s">
        <v>262</v>
      </c>
      <c r="G86" s="200"/>
      <c r="H86" s="200"/>
      <c r="I86" s="203"/>
      <c r="J86" s="204">
        <f>BK86</f>
        <v>0</v>
      </c>
      <c r="K86" s="200"/>
      <c r="L86" s="205"/>
      <c r="M86" s="206"/>
      <c r="N86" s="207"/>
      <c r="O86" s="207"/>
      <c r="P86" s="208">
        <f>P87+P94+P112+P117+P119</f>
        <v>0</v>
      </c>
      <c r="Q86" s="207"/>
      <c r="R86" s="208">
        <f>R87+R94+R112+R117+R119</f>
        <v>0</v>
      </c>
      <c r="S86" s="207"/>
      <c r="T86" s="209">
        <f>T87+T94+T112+T117+T119</f>
        <v>0</v>
      </c>
      <c r="U86" s="12"/>
      <c r="V86" s="12"/>
      <c r="W86" s="12"/>
      <c r="X86" s="12"/>
      <c r="Y86" s="12"/>
      <c r="Z86" s="12"/>
      <c r="AA86" s="12"/>
      <c r="AB86" s="12"/>
      <c r="AC86" s="12"/>
      <c r="AD86" s="12"/>
      <c r="AE86" s="12"/>
      <c r="AR86" s="210" t="s">
        <v>332</v>
      </c>
      <c r="AT86" s="211" t="s">
        <v>71</v>
      </c>
      <c r="AU86" s="211" t="s">
        <v>72</v>
      </c>
      <c r="AY86" s="210" t="s">
        <v>295</v>
      </c>
      <c r="BK86" s="212">
        <f>BK87+BK94+BK112+BK117+BK119</f>
        <v>0</v>
      </c>
    </row>
    <row r="87" s="12" customFormat="1" ht="22.8" customHeight="1">
      <c r="A87" s="12"/>
      <c r="B87" s="199"/>
      <c r="C87" s="200"/>
      <c r="D87" s="201" t="s">
        <v>71</v>
      </c>
      <c r="E87" s="213" t="s">
        <v>4346</v>
      </c>
      <c r="F87" s="213" t="s">
        <v>4347</v>
      </c>
      <c r="G87" s="200"/>
      <c r="H87" s="200"/>
      <c r="I87" s="203"/>
      <c r="J87" s="214">
        <f>BK87</f>
        <v>0</v>
      </c>
      <c r="K87" s="200"/>
      <c r="L87" s="205"/>
      <c r="M87" s="206"/>
      <c r="N87" s="207"/>
      <c r="O87" s="207"/>
      <c r="P87" s="208">
        <f>SUM(P88:P93)</f>
        <v>0</v>
      </c>
      <c r="Q87" s="207"/>
      <c r="R87" s="208">
        <f>SUM(R88:R93)</f>
        <v>0</v>
      </c>
      <c r="S87" s="207"/>
      <c r="T87" s="209">
        <f>SUM(T88:T93)</f>
        <v>0</v>
      </c>
      <c r="U87" s="12"/>
      <c r="V87" s="12"/>
      <c r="W87" s="12"/>
      <c r="X87" s="12"/>
      <c r="Y87" s="12"/>
      <c r="Z87" s="12"/>
      <c r="AA87" s="12"/>
      <c r="AB87" s="12"/>
      <c r="AC87" s="12"/>
      <c r="AD87" s="12"/>
      <c r="AE87" s="12"/>
      <c r="AR87" s="210" t="s">
        <v>332</v>
      </c>
      <c r="AT87" s="211" t="s">
        <v>71</v>
      </c>
      <c r="AU87" s="211" t="s">
        <v>79</v>
      </c>
      <c r="AY87" s="210" t="s">
        <v>295</v>
      </c>
      <c r="BK87" s="212">
        <f>SUM(BK88:BK93)</f>
        <v>0</v>
      </c>
    </row>
    <row r="88" s="2" customFormat="1" ht="24.15" customHeight="1">
      <c r="A88" s="40"/>
      <c r="B88" s="41"/>
      <c r="C88" s="215" t="s">
        <v>79</v>
      </c>
      <c r="D88" s="215" t="s">
        <v>298</v>
      </c>
      <c r="E88" s="216" t="s">
        <v>4664</v>
      </c>
      <c r="F88" s="217" t="s">
        <v>4665</v>
      </c>
      <c r="G88" s="218" t="s">
        <v>459</v>
      </c>
      <c r="H88" s="219">
        <v>1</v>
      </c>
      <c r="I88" s="220"/>
      <c r="J88" s="221">
        <f>ROUND(I88*H88,2)</f>
        <v>0</v>
      </c>
      <c r="K88" s="217" t="s">
        <v>302</v>
      </c>
      <c r="L88" s="46"/>
      <c r="M88" s="222" t="s">
        <v>21</v>
      </c>
      <c r="N88" s="223" t="s">
        <v>43</v>
      </c>
      <c r="O88" s="86"/>
      <c r="P88" s="224">
        <f>O88*H88</f>
        <v>0</v>
      </c>
      <c r="Q88" s="224">
        <v>0</v>
      </c>
      <c r="R88" s="224">
        <f>Q88*H88</f>
        <v>0</v>
      </c>
      <c r="S88" s="224">
        <v>0</v>
      </c>
      <c r="T88" s="225">
        <f>S88*H88</f>
        <v>0</v>
      </c>
      <c r="U88" s="40"/>
      <c r="V88" s="40"/>
      <c r="W88" s="40"/>
      <c r="X88" s="40"/>
      <c r="Y88" s="40"/>
      <c r="Z88" s="40"/>
      <c r="AA88" s="40"/>
      <c r="AB88" s="40"/>
      <c r="AC88" s="40"/>
      <c r="AD88" s="40"/>
      <c r="AE88" s="40"/>
      <c r="AR88" s="226" t="s">
        <v>4666</v>
      </c>
      <c r="AT88" s="226" t="s">
        <v>298</v>
      </c>
      <c r="AU88" s="226" t="s">
        <v>81</v>
      </c>
      <c r="AY88" s="19" t="s">
        <v>295</v>
      </c>
      <c r="BE88" s="227">
        <f>IF(N88="základní",J88,0)</f>
        <v>0</v>
      </c>
      <c r="BF88" s="227">
        <f>IF(N88="snížená",J88,0)</f>
        <v>0</v>
      </c>
      <c r="BG88" s="227">
        <f>IF(N88="zákl. přenesená",J88,0)</f>
        <v>0</v>
      </c>
      <c r="BH88" s="227">
        <f>IF(N88="sníž. přenesená",J88,0)</f>
        <v>0</v>
      </c>
      <c r="BI88" s="227">
        <f>IF(N88="nulová",J88,0)</f>
        <v>0</v>
      </c>
      <c r="BJ88" s="19" t="s">
        <v>79</v>
      </c>
      <c r="BK88" s="227">
        <f>ROUND(I88*H88,2)</f>
        <v>0</v>
      </c>
      <c r="BL88" s="19" t="s">
        <v>4666</v>
      </c>
      <c r="BM88" s="226" t="s">
        <v>4667</v>
      </c>
    </row>
    <row r="89" s="2" customFormat="1">
      <c r="A89" s="40"/>
      <c r="B89" s="41"/>
      <c r="C89" s="42"/>
      <c r="D89" s="228" t="s">
        <v>305</v>
      </c>
      <c r="E89" s="42"/>
      <c r="F89" s="229" t="s">
        <v>4668</v>
      </c>
      <c r="G89" s="42"/>
      <c r="H89" s="42"/>
      <c r="I89" s="230"/>
      <c r="J89" s="42"/>
      <c r="K89" s="42"/>
      <c r="L89" s="46"/>
      <c r="M89" s="231"/>
      <c r="N89" s="232"/>
      <c r="O89" s="86"/>
      <c r="P89" s="86"/>
      <c r="Q89" s="86"/>
      <c r="R89" s="86"/>
      <c r="S89" s="86"/>
      <c r="T89" s="87"/>
      <c r="U89" s="40"/>
      <c r="V89" s="40"/>
      <c r="W89" s="40"/>
      <c r="X89" s="40"/>
      <c r="Y89" s="40"/>
      <c r="Z89" s="40"/>
      <c r="AA89" s="40"/>
      <c r="AB89" s="40"/>
      <c r="AC89" s="40"/>
      <c r="AD89" s="40"/>
      <c r="AE89" s="40"/>
      <c r="AT89" s="19" t="s">
        <v>305</v>
      </c>
      <c r="AU89" s="19" t="s">
        <v>81</v>
      </c>
    </row>
    <row r="90" s="2" customFormat="1" ht="16.5" customHeight="1">
      <c r="A90" s="40"/>
      <c r="B90" s="41"/>
      <c r="C90" s="215" t="s">
        <v>81</v>
      </c>
      <c r="D90" s="215" t="s">
        <v>298</v>
      </c>
      <c r="E90" s="216" t="s">
        <v>4669</v>
      </c>
      <c r="F90" s="217" t="s">
        <v>4670</v>
      </c>
      <c r="G90" s="218" t="s">
        <v>4671</v>
      </c>
      <c r="H90" s="219">
        <v>1</v>
      </c>
      <c r="I90" s="220"/>
      <c r="J90" s="221">
        <f>ROUND(I90*H90,2)</f>
        <v>0</v>
      </c>
      <c r="K90" s="217" t="s">
        <v>302</v>
      </c>
      <c r="L90" s="46"/>
      <c r="M90" s="222" t="s">
        <v>21</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4666</v>
      </c>
      <c r="AT90" s="226" t="s">
        <v>298</v>
      </c>
      <c r="AU90" s="226" t="s">
        <v>81</v>
      </c>
      <c r="AY90" s="19" t="s">
        <v>295</v>
      </c>
      <c r="BE90" s="227">
        <f>IF(N90="základní",J90,0)</f>
        <v>0</v>
      </c>
      <c r="BF90" s="227">
        <f>IF(N90="snížená",J90,0)</f>
        <v>0</v>
      </c>
      <c r="BG90" s="227">
        <f>IF(N90="zákl. přenesená",J90,0)</f>
        <v>0</v>
      </c>
      <c r="BH90" s="227">
        <f>IF(N90="sníž. přenesená",J90,0)</f>
        <v>0</v>
      </c>
      <c r="BI90" s="227">
        <f>IF(N90="nulová",J90,0)</f>
        <v>0</v>
      </c>
      <c r="BJ90" s="19" t="s">
        <v>79</v>
      </c>
      <c r="BK90" s="227">
        <f>ROUND(I90*H90,2)</f>
        <v>0</v>
      </c>
      <c r="BL90" s="19" t="s">
        <v>4666</v>
      </c>
      <c r="BM90" s="226" t="s">
        <v>4672</v>
      </c>
    </row>
    <row r="91" s="2" customFormat="1">
      <c r="A91" s="40"/>
      <c r="B91" s="41"/>
      <c r="C91" s="42"/>
      <c r="D91" s="228" t="s">
        <v>305</v>
      </c>
      <c r="E91" s="42"/>
      <c r="F91" s="229" t="s">
        <v>4673</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305</v>
      </c>
      <c r="AU91" s="19" t="s">
        <v>81</v>
      </c>
    </row>
    <row r="92" s="2" customFormat="1" ht="21.75" customHeight="1">
      <c r="A92" s="40"/>
      <c r="B92" s="41"/>
      <c r="C92" s="215" t="s">
        <v>92</v>
      </c>
      <c r="D92" s="215" t="s">
        <v>298</v>
      </c>
      <c r="E92" s="216" t="s">
        <v>4674</v>
      </c>
      <c r="F92" s="217" t="s">
        <v>4675</v>
      </c>
      <c r="G92" s="218" t="s">
        <v>4671</v>
      </c>
      <c r="H92" s="219">
        <v>1</v>
      </c>
      <c r="I92" s="220"/>
      <c r="J92" s="221">
        <f>ROUND(I92*H92,2)</f>
        <v>0</v>
      </c>
      <c r="K92" s="217" t="s">
        <v>302</v>
      </c>
      <c r="L92" s="46"/>
      <c r="M92" s="222" t="s">
        <v>21</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4666</v>
      </c>
      <c r="AT92" s="226" t="s">
        <v>298</v>
      </c>
      <c r="AU92" s="226" t="s">
        <v>81</v>
      </c>
      <c r="AY92" s="19" t="s">
        <v>295</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4666</v>
      </c>
      <c r="BM92" s="226" t="s">
        <v>4676</v>
      </c>
    </row>
    <row r="93" s="2" customFormat="1">
      <c r="A93" s="40"/>
      <c r="B93" s="41"/>
      <c r="C93" s="42"/>
      <c r="D93" s="228" t="s">
        <v>305</v>
      </c>
      <c r="E93" s="42"/>
      <c r="F93" s="229" t="s">
        <v>4677</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305</v>
      </c>
      <c r="AU93" s="19" t="s">
        <v>81</v>
      </c>
    </row>
    <row r="94" s="12" customFormat="1" ht="22.8" customHeight="1">
      <c r="A94" s="12"/>
      <c r="B94" s="199"/>
      <c r="C94" s="200"/>
      <c r="D94" s="201" t="s">
        <v>71</v>
      </c>
      <c r="E94" s="213" t="s">
        <v>4678</v>
      </c>
      <c r="F94" s="213" t="s">
        <v>4679</v>
      </c>
      <c r="G94" s="200"/>
      <c r="H94" s="200"/>
      <c r="I94" s="203"/>
      <c r="J94" s="214">
        <f>BK94</f>
        <v>0</v>
      </c>
      <c r="K94" s="200"/>
      <c r="L94" s="205"/>
      <c r="M94" s="206"/>
      <c r="N94" s="207"/>
      <c r="O94" s="207"/>
      <c r="P94" s="208">
        <f>SUM(P95:P111)</f>
        <v>0</v>
      </c>
      <c r="Q94" s="207"/>
      <c r="R94" s="208">
        <f>SUM(R95:R111)</f>
        <v>0</v>
      </c>
      <c r="S94" s="207"/>
      <c r="T94" s="209">
        <f>SUM(T95:T111)</f>
        <v>0</v>
      </c>
      <c r="U94" s="12"/>
      <c r="V94" s="12"/>
      <c r="W94" s="12"/>
      <c r="X94" s="12"/>
      <c r="Y94" s="12"/>
      <c r="Z94" s="12"/>
      <c r="AA94" s="12"/>
      <c r="AB94" s="12"/>
      <c r="AC94" s="12"/>
      <c r="AD94" s="12"/>
      <c r="AE94" s="12"/>
      <c r="AR94" s="210" t="s">
        <v>332</v>
      </c>
      <c r="AT94" s="211" t="s">
        <v>71</v>
      </c>
      <c r="AU94" s="211" t="s">
        <v>79</v>
      </c>
      <c r="AY94" s="210" t="s">
        <v>295</v>
      </c>
      <c r="BK94" s="212">
        <f>SUM(BK95:BK111)</f>
        <v>0</v>
      </c>
    </row>
    <row r="95" s="2" customFormat="1" ht="16.5" customHeight="1">
      <c r="A95" s="40"/>
      <c r="B95" s="41"/>
      <c r="C95" s="215" t="s">
        <v>303</v>
      </c>
      <c r="D95" s="215" t="s">
        <v>298</v>
      </c>
      <c r="E95" s="216" t="s">
        <v>4680</v>
      </c>
      <c r="F95" s="217" t="s">
        <v>4681</v>
      </c>
      <c r="G95" s="218" t="s">
        <v>459</v>
      </c>
      <c r="H95" s="219">
        <v>1</v>
      </c>
      <c r="I95" s="220"/>
      <c r="J95" s="221">
        <f>ROUND(I95*H95,2)</f>
        <v>0</v>
      </c>
      <c r="K95" s="217" t="s">
        <v>302</v>
      </c>
      <c r="L95" s="46"/>
      <c r="M95" s="222" t="s">
        <v>21</v>
      </c>
      <c r="N95" s="223"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4666</v>
      </c>
      <c r="AT95" s="226" t="s">
        <v>298</v>
      </c>
      <c r="AU95" s="226" t="s">
        <v>81</v>
      </c>
      <c r="AY95" s="19" t="s">
        <v>295</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4666</v>
      </c>
      <c r="BM95" s="226" t="s">
        <v>4682</v>
      </c>
    </row>
    <row r="96" s="2" customFormat="1">
      <c r="A96" s="40"/>
      <c r="B96" s="41"/>
      <c r="C96" s="42"/>
      <c r="D96" s="228" t="s">
        <v>305</v>
      </c>
      <c r="E96" s="42"/>
      <c r="F96" s="229" t="s">
        <v>4683</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305</v>
      </c>
      <c r="AU96" s="19" t="s">
        <v>81</v>
      </c>
    </row>
    <row r="97" s="2" customFormat="1" ht="16.5" customHeight="1">
      <c r="A97" s="40"/>
      <c r="B97" s="41"/>
      <c r="C97" s="215" t="s">
        <v>332</v>
      </c>
      <c r="D97" s="215" t="s">
        <v>298</v>
      </c>
      <c r="E97" s="216" t="s">
        <v>4684</v>
      </c>
      <c r="F97" s="217" t="s">
        <v>4685</v>
      </c>
      <c r="G97" s="218" t="s">
        <v>459</v>
      </c>
      <c r="H97" s="219">
        <v>1</v>
      </c>
      <c r="I97" s="220"/>
      <c r="J97" s="221">
        <f>ROUND(I97*H97,2)</f>
        <v>0</v>
      </c>
      <c r="K97" s="217" t="s">
        <v>302</v>
      </c>
      <c r="L97" s="46"/>
      <c r="M97" s="222" t="s">
        <v>21</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4666</v>
      </c>
      <c r="AT97" s="226" t="s">
        <v>298</v>
      </c>
      <c r="AU97" s="226" t="s">
        <v>81</v>
      </c>
      <c r="AY97" s="19" t="s">
        <v>295</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4666</v>
      </c>
      <c r="BM97" s="226" t="s">
        <v>4686</v>
      </c>
    </row>
    <row r="98" s="2" customFormat="1">
      <c r="A98" s="40"/>
      <c r="B98" s="41"/>
      <c r="C98" s="42"/>
      <c r="D98" s="228" t="s">
        <v>305</v>
      </c>
      <c r="E98" s="42"/>
      <c r="F98" s="229" t="s">
        <v>4687</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305</v>
      </c>
      <c r="AU98" s="19" t="s">
        <v>81</v>
      </c>
    </row>
    <row r="99" s="2" customFormat="1" ht="16.5" customHeight="1">
      <c r="A99" s="40"/>
      <c r="B99" s="41"/>
      <c r="C99" s="215" t="s">
        <v>338</v>
      </c>
      <c r="D99" s="215" t="s">
        <v>298</v>
      </c>
      <c r="E99" s="216" t="s">
        <v>4688</v>
      </c>
      <c r="F99" s="217" t="s">
        <v>4689</v>
      </c>
      <c r="G99" s="218" t="s">
        <v>459</v>
      </c>
      <c r="H99" s="219">
        <v>1</v>
      </c>
      <c r="I99" s="220"/>
      <c r="J99" s="221">
        <f>ROUND(I99*H99,2)</f>
        <v>0</v>
      </c>
      <c r="K99" s="217" t="s">
        <v>302</v>
      </c>
      <c r="L99" s="46"/>
      <c r="M99" s="222" t="s">
        <v>21</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4666</v>
      </c>
      <c r="AT99" s="226" t="s">
        <v>298</v>
      </c>
      <c r="AU99" s="226" t="s">
        <v>81</v>
      </c>
      <c r="AY99" s="19" t="s">
        <v>295</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4666</v>
      </c>
      <c r="BM99" s="226" t="s">
        <v>4690</v>
      </c>
    </row>
    <row r="100" s="2" customFormat="1">
      <c r="A100" s="40"/>
      <c r="B100" s="41"/>
      <c r="C100" s="42"/>
      <c r="D100" s="228" t="s">
        <v>305</v>
      </c>
      <c r="E100" s="42"/>
      <c r="F100" s="229" t="s">
        <v>4691</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305</v>
      </c>
      <c r="AU100" s="19" t="s">
        <v>81</v>
      </c>
    </row>
    <row r="101" s="2" customFormat="1" ht="16.5" customHeight="1">
      <c r="A101" s="40"/>
      <c r="B101" s="41"/>
      <c r="C101" s="215" t="s">
        <v>345</v>
      </c>
      <c r="D101" s="215" t="s">
        <v>298</v>
      </c>
      <c r="E101" s="216" t="s">
        <v>4692</v>
      </c>
      <c r="F101" s="217" t="s">
        <v>4693</v>
      </c>
      <c r="G101" s="218" t="s">
        <v>459</v>
      </c>
      <c r="H101" s="219">
        <v>1</v>
      </c>
      <c r="I101" s="220"/>
      <c r="J101" s="221">
        <f>ROUND(I101*H101,2)</f>
        <v>0</v>
      </c>
      <c r="K101" s="217" t="s">
        <v>302</v>
      </c>
      <c r="L101" s="46"/>
      <c r="M101" s="222" t="s">
        <v>21</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4666</v>
      </c>
      <c r="AT101" s="226" t="s">
        <v>298</v>
      </c>
      <c r="AU101" s="226" t="s">
        <v>81</v>
      </c>
      <c r="AY101" s="19" t="s">
        <v>295</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4666</v>
      </c>
      <c r="BM101" s="226" t="s">
        <v>4694</v>
      </c>
    </row>
    <row r="102" s="2" customFormat="1">
      <c r="A102" s="40"/>
      <c r="B102" s="41"/>
      <c r="C102" s="42"/>
      <c r="D102" s="228" t="s">
        <v>305</v>
      </c>
      <c r="E102" s="42"/>
      <c r="F102" s="229" t="s">
        <v>4695</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305</v>
      </c>
      <c r="AU102" s="19" t="s">
        <v>81</v>
      </c>
    </row>
    <row r="103" s="2" customFormat="1" ht="16.5" customHeight="1">
      <c r="A103" s="40"/>
      <c r="B103" s="41"/>
      <c r="C103" s="215" t="s">
        <v>351</v>
      </c>
      <c r="D103" s="215" t="s">
        <v>298</v>
      </c>
      <c r="E103" s="216" t="s">
        <v>4696</v>
      </c>
      <c r="F103" s="217" t="s">
        <v>4697</v>
      </c>
      <c r="G103" s="218" t="s">
        <v>459</v>
      </c>
      <c r="H103" s="219">
        <v>1</v>
      </c>
      <c r="I103" s="220"/>
      <c r="J103" s="221">
        <f>ROUND(I103*H103,2)</f>
        <v>0</v>
      </c>
      <c r="K103" s="217" t="s">
        <v>302</v>
      </c>
      <c r="L103" s="46"/>
      <c r="M103" s="222" t="s">
        <v>21</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4666</v>
      </c>
      <c r="AT103" s="226" t="s">
        <v>298</v>
      </c>
      <c r="AU103" s="226" t="s">
        <v>81</v>
      </c>
      <c r="AY103" s="19" t="s">
        <v>295</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4666</v>
      </c>
      <c r="BM103" s="226" t="s">
        <v>4698</v>
      </c>
    </row>
    <row r="104" s="2" customFormat="1">
      <c r="A104" s="40"/>
      <c r="B104" s="41"/>
      <c r="C104" s="42"/>
      <c r="D104" s="228" t="s">
        <v>305</v>
      </c>
      <c r="E104" s="42"/>
      <c r="F104" s="229" t="s">
        <v>4699</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305</v>
      </c>
      <c r="AU104" s="19" t="s">
        <v>81</v>
      </c>
    </row>
    <row r="105" s="2" customFormat="1" ht="16.5" customHeight="1">
      <c r="A105" s="40"/>
      <c r="B105" s="41"/>
      <c r="C105" s="215" t="s">
        <v>296</v>
      </c>
      <c r="D105" s="215" t="s">
        <v>298</v>
      </c>
      <c r="E105" s="216" t="s">
        <v>4700</v>
      </c>
      <c r="F105" s="217" t="s">
        <v>4701</v>
      </c>
      <c r="G105" s="218" t="s">
        <v>301</v>
      </c>
      <c r="H105" s="219">
        <v>236280</v>
      </c>
      <c r="I105" s="220"/>
      <c r="J105" s="221">
        <f>ROUND(I105*H105,2)</f>
        <v>0</v>
      </c>
      <c r="K105" s="217" t="s">
        <v>302</v>
      </c>
      <c r="L105" s="46"/>
      <c r="M105" s="222" t="s">
        <v>21</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4666</v>
      </c>
      <c r="AT105" s="226" t="s">
        <v>298</v>
      </c>
      <c r="AU105" s="226" t="s">
        <v>81</v>
      </c>
      <c r="AY105" s="19" t="s">
        <v>295</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4666</v>
      </c>
      <c r="BM105" s="226" t="s">
        <v>4702</v>
      </c>
    </row>
    <row r="106" s="2" customFormat="1">
      <c r="A106" s="40"/>
      <c r="B106" s="41"/>
      <c r="C106" s="42"/>
      <c r="D106" s="228" t="s">
        <v>305</v>
      </c>
      <c r="E106" s="42"/>
      <c r="F106" s="229" t="s">
        <v>4703</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305</v>
      </c>
      <c r="AU106" s="19" t="s">
        <v>81</v>
      </c>
    </row>
    <row r="107" s="13" customFormat="1">
      <c r="A107" s="13"/>
      <c r="B107" s="233"/>
      <c r="C107" s="234"/>
      <c r="D107" s="235" t="s">
        <v>307</v>
      </c>
      <c r="E107" s="236" t="s">
        <v>21</v>
      </c>
      <c r="F107" s="237" t="s">
        <v>4704</v>
      </c>
      <c r="G107" s="234"/>
      <c r="H107" s="236" t="s">
        <v>21</v>
      </c>
      <c r="I107" s="238"/>
      <c r="J107" s="234"/>
      <c r="K107" s="234"/>
      <c r="L107" s="239"/>
      <c r="M107" s="240"/>
      <c r="N107" s="241"/>
      <c r="O107" s="241"/>
      <c r="P107" s="241"/>
      <c r="Q107" s="241"/>
      <c r="R107" s="241"/>
      <c r="S107" s="241"/>
      <c r="T107" s="242"/>
      <c r="U107" s="13"/>
      <c r="V107" s="13"/>
      <c r="W107" s="13"/>
      <c r="X107" s="13"/>
      <c r="Y107" s="13"/>
      <c r="Z107" s="13"/>
      <c r="AA107" s="13"/>
      <c r="AB107" s="13"/>
      <c r="AC107" s="13"/>
      <c r="AD107" s="13"/>
      <c r="AE107" s="13"/>
      <c r="AT107" s="243" t="s">
        <v>307</v>
      </c>
      <c r="AU107" s="243" t="s">
        <v>81</v>
      </c>
      <c r="AV107" s="13" t="s">
        <v>79</v>
      </c>
      <c r="AW107" s="13" t="s">
        <v>33</v>
      </c>
      <c r="AX107" s="13" t="s">
        <v>72</v>
      </c>
      <c r="AY107" s="243" t="s">
        <v>295</v>
      </c>
    </row>
    <row r="108" s="14" customFormat="1">
      <c r="A108" s="14"/>
      <c r="B108" s="244"/>
      <c r="C108" s="245"/>
      <c r="D108" s="235" t="s">
        <v>307</v>
      </c>
      <c r="E108" s="246" t="s">
        <v>21</v>
      </c>
      <c r="F108" s="247" t="s">
        <v>4705</v>
      </c>
      <c r="G108" s="245"/>
      <c r="H108" s="248">
        <v>236280</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307</v>
      </c>
      <c r="AU108" s="254" t="s">
        <v>81</v>
      </c>
      <c r="AV108" s="14" t="s">
        <v>81</v>
      </c>
      <c r="AW108" s="14" t="s">
        <v>33</v>
      </c>
      <c r="AX108" s="14" t="s">
        <v>72</v>
      </c>
      <c r="AY108" s="254" t="s">
        <v>295</v>
      </c>
    </row>
    <row r="109" s="15" customFormat="1">
      <c r="A109" s="15"/>
      <c r="B109" s="255"/>
      <c r="C109" s="256"/>
      <c r="D109" s="235" t="s">
        <v>307</v>
      </c>
      <c r="E109" s="257" t="s">
        <v>21</v>
      </c>
      <c r="F109" s="258" t="s">
        <v>312</v>
      </c>
      <c r="G109" s="256"/>
      <c r="H109" s="259">
        <v>236280</v>
      </c>
      <c r="I109" s="260"/>
      <c r="J109" s="256"/>
      <c r="K109" s="256"/>
      <c r="L109" s="261"/>
      <c r="M109" s="262"/>
      <c r="N109" s="263"/>
      <c r="O109" s="263"/>
      <c r="P109" s="263"/>
      <c r="Q109" s="263"/>
      <c r="R109" s="263"/>
      <c r="S109" s="263"/>
      <c r="T109" s="264"/>
      <c r="U109" s="15"/>
      <c r="V109" s="15"/>
      <c r="W109" s="15"/>
      <c r="X109" s="15"/>
      <c r="Y109" s="15"/>
      <c r="Z109" s="15"/>
      <c r="AA109" s="15"/>
      <c r="AB109" s="15"/>
      <c r="AC109" s="15"/>
      <c r="AD109" s="15"/>
      <c r="AE109" s="15"/>
      <c r="AT109" s="265" t="s">
        <v>307</v>
      </c>
      <c r="AU109" s="265" t="s">
        <v>81</v>
      </c>
      <c r="AV109" s="15" t="s">
        <v>303</v>
      </c>
      <c r="AW109" s="15" t="s">
        <v>33</v>
      </c>
      <c r="AX109" s="15" t="s">
        <v>79</v>
      </c>
      <c r="AY109" s="265" t="s">
        <v>295</v>
      </c>
    </row>
    <row r="110" s="2" customFormat="1" ht="16.5" customHeight="1">
      <c r="A110" s="40"/>
      <c r="B110" s="41"/>
      <c r="C110" s="215" t="s">
        <v>361</v>
      </c>
      <c r="D110" s="215" t="s">
        <v>298</v>
      </c>
      <c r="E110" s="216" t="s">
        <v>4706</v>
      </c>
      <c r="F110" s="217" t="s">
        <v>4707</v>
      </c>
      <c r="G110" s="218" t="s">
        <v>459</v>
      </c>
      <c r="H110" s="219">
        <v>1</v>
      </c>
      <c r="I110" s="220"/>
      <c r="J110" s="221">
        <f>ROUND(I110*H110,2)</f>
        <v>0</v>
      </c>
      <c r="K110" s="217" t="s">
        <v>302</v>
      </c>
      <c r="L110" s="46"/>
      <c r="M110" s="222" t="s">
        <v>21</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4666</v>
      </c>
      <c r="AT110" s="226" t="s">
        <v>298</v>
      </c>
      <c r="AU110" s="226" t="s">
        <v>81</v>
      </c>
      <c r="AY110" s="19" t="s">
        <v>295</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4666</v>
      </c>
      <c r="BM110" s="226" t="s">
        <v>4708</v>
      </c>
    </row>
    <row r="111" s="2" customFormat="1">
      <c r="A111" s="40"/>
      <c r="B111" s="41"/>
      <c r="C111" s="42"/>
      <c r="D111" s="228" t="s">
        <v>305</v>
      </c>
      <c r="E111" s="42"/>
      <c r="F111" s="229" t="s">
        <v>4709</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305</v>
      </c>
      <c r="AU111" s="19" t="s">
        <v>81</v>
      </c>
    </row>
    <row r="112" s="12" customFormat="1" ht="22.8" customHeight="1">
      <c r="A112" s="12"/>
      <c r="B112" s="199"/>
      <c r="C112" s="200"/>
      <c r="D112" s="201" t="s">
        <v>71</v>
      </c>
      <c r="E112" s="213" t="s">
        <v>4364</v>
      </c>
      <c r="F112" s="213" t="s">
        <v>4365</v>
      </c>
      <c r="G112" s="200"/>
      <c r="H112" s="200"/>
      <c r="I112" s="203"/>
      <c r="J112" s="214">
        <f>BK112</f>
        <v>0</v>
      </c>
      <c r="K112" s="200"/>
      <c r="L112" s="205"/>
      <c r="M112" s="206"/>
      <c r="N112" s="207"/>
      <c r="O112" s="207"/>
      <c r="P112" s="208">
        <f>SUM(P113:P116)</f>
        <v>0</v>
      </c>
      <c r="Q112" s="207"/>
      <c r="R112" s="208">
        <f>SUM(R113:R116)</f>
        <v>0</v>
      </c>
      <c r="S112" s="207"/>
      <c r="T112" s="209">
        <f>SUM(T113:T116)</f>
        <v>0</v>
      </c>
      <c r="U112" s="12"/>
      <c r="V112" s="12"/>
      <c r="W112" s="12"/>
      <c r="X112" s="12"/>
      <c r="Y112" s="12"/>
      <c r="Z112" s="12"/>
      <c r="AA112" s="12"/>
      <c r="AB112" s="12"/>
      <c r="AC112" s="12"/>
      <c r="AD112" s="12"/>
      <c r="AE112" s="12"/>
      <c r="AR112" s="210" t="s">
        <v>332</v>
      </c>
      <c r="AT112" s="211" t="s">
        <v>71</v>
      </c>
      <c r="AU112" s="211" t="s">
        <v>79</v>
      </c>
      <c r="AY112" s="210" t="s">
        <v>295</v>
      </c>
      <c r="BK112" s="212">
        <f>SUM(BK113:BK116)</f>
        <v>0</v>
      </c>
    </row>
    <row r="113" s="2" customFormat="1" ht="16.5" customHeight="1">
      <c r="A113" s="40"/>
      <c r="B113" s="41"/>
      <c r="C113" s="215" t="s">
        <v>370</v>
      </c>
      <c r="D113" s="215" t="s">
        <v>298</v>
      </c>
      <c r="E113" s="216" t="s">
        <v>4710</v>
      </c>
      <c r="F113" s="217" t="s">
        <v>4711</v>
      </c>
      <c r="G113" s="218" t="s">
        <v>4671</v>
      </c>
      <c r="H113" s="219">
        <v>1</v>
      </c>
      <c r="I113" s="220"/>
      <c r="J113" s="221">
        <f>ROUND(I113*H113,2)</f>
        <v>0</v>
      </c>
      <c r="K113" s="217" t="s">
        <v>302</v>
      </c>
      <c r="L113" s="46"/>
      <c r="M113" s="222" t="s">
        <v>21</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4666</v>
      </c>
      <c r="AT113" s="226" t="s">
        <v>298</v>
      </c>
      <c r="AU113" s="226" t="s">
        <v>81</v>
      </c>
      <c r="AY113" s="19" t="s">
        <v>295</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4666</v>
      </c>
      <c r="BM113" s="226" t="s">
        <v>4712</v>
      </c>
    </row>
    <row r="114" s="2" customFormat="1">
      <c r="A114" s="40"/>
      <c r="B114" s="41"/>
      <c r="C114" s="42"/>
      <c r="D114" s="228" t="s">
        <v>305</v>
      </c>
      <c r="E114" s="42"/>
      <c r="F114" s="229" t="s">
        <v>4713</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305</v>
      </c>
      <c r="AU114" s="19" t="s">
        <v>81</v>
      </c>
    </row>
    <row r="115" s="2" customFormat="1" ht="24.15" customHeight="1">
      <c r="A115" s="40"/>
      <c r="B115" s="41"/>
      <c r="C115" s="215" t="s">
        <v>382</v>
      </c>
      <c r="D115" s="215" t="s">
        <v>298</v>
      </c>
      <c r="E115" s="216" t="s">
        <v>4714</v>
      </c>
      <c r="F115" s="217" t="s">
        <v>4715</v>
      </c>
      <c r="G115" s="218" t="s">
        <v>4671</v>
      </c>
      <c r="H115" s="219">
        <v>1</v>
      </c>
      <c r="I115" s="220"/>
      <c r="J115" s="221">
        <f>ROUND(I115*H115,2)</f>
        <v>0</v>
      </c>
      <c r="K115" s="217" t="s">
        <v>302</v>
      </c>
      <c r="L115" s="46"/>
      <c r="M115" s="222" t="s">
        <v>21</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4666</v>
      </c>
      <c r="AT115" s="226" t="s">
        <v>298</v>
      </c>
      <c r="AU115" s="226" t="s">
        <v>81</v>
      </c>
      <c r="AY115" s="19" t="s">
        <v>295</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4666</v>
      </c>
      <c r="BM115" s="226" t="s">
        <v>4716</v>
      </c>
    </row>
    <row r="116" s="2" customFormat="1">
      <c r="A116" s="40"/>
      <c r="B116" s="41"/>
      <c r="C116" s="42"/>
      <c r="D116" s="228" t="s">
        <v>305</v>
      </c>
      <c r="E116" s="42"/>
      <c r="F116" s="229" t="s">
        <v>4717</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305</v>
      </c>
      <c r="AU116" s="19" t="s">
        <v>81</v>
      </c>
    </row>
    <row r="117" s="12" customFormat="1" ht="22.8" customHeight="1">
      <c r="A117" s="12"/>
      <c r="B117" s="199"/>
      <c r="C117" s="200"/>
      <c r="D117" s="201" t="s">
        <v>71</v>
      </c>
      <c r="E117" s="213" t="s">
        <v>4718</v>
      </c>
      <c r="F117" s="213" t="s">
        <v>4719</v>
      </c>
      <c r="G117" s="200"/>
      <c r="H117" s="200"/>
      <c r="I117" s="203"/>
      <c r="J117" s="214">
        <f>BK117</f>
        <v>0</v>
      </c>
      <c r="K117" s="200"/>
      <c r="L117" s="205"/>
      <c r="M117" s="206"/>
      <c r="N117" s="207"/>
      <c r="O117" s="207"/>
      <c r="P117" s="208">
        <f>P118</f>
        <v>0</v>
      </c>
      <c r="Q117" s="207"/>
      <c r="R117" s="208">
        <f>R118</f>
        <v>0</v>
      </c>
      <c r="S117" s="207"/>
      <c r="T117" s="209">
        <f>T118</f>
        <v>0</v>
      </c>
      <c r="U117" s="12"/>
      <c r="V117" s="12"/>
      <c r="W117" s="12"/>
      <c r="X117" s="12"/>
      <c r="Y117" s="12"/>
      <c r="Z117" s="12"/>
      <c r="AA117" s="12"/>
      <c r="AB117" s="12"/>
      <c r="AC117" s="12"/>
      <c r="AD117" s="12"/>
      <c r="AE117" s="12"/>
      <c r="AR117" s="210" t="s">
        <v>332</v>
      </c>
      <c r="AT117" s="211" t="s">
        <v>71</v>
      </c>
      <c r="AU117" s="211" t="s">
        <v>79</v>
      </c>
      <c r="AY117" s="210" t="s">
        <v>295</v>
      </c>
      <c r="BK117" s="212">
        <f>BK118</f>
        <v>0</v>
      </c>
    </row>
    <row r="118" s="2" customFormat="1" ht="33" customHeight="1">
      <c r="A118" s="40"/>
      <c r="B118" s="41"/>
      <c r="C118" s="215" t="s">
        <v>393</v>
      </c>
      <c r="D118" s="215" t="s">
        <v>298</v>
      </c>
      <c r="E118" s="216" t="s">
        <v>4720</v>
      </c>
      <c r="F118" s="217" t="s">
        <v>4721</v>
      </c>
      <c r="G118" s="218" t="s">
        <v>4671</v>
      </c>
      <c r="H118" s="219">
        <v>1</v>
      </c>
      <c r="I118" s="220"/>
      <c r="J118" s="221">
        <f>ROUND(I118*H118,2)</f>
        <v>0</v>
      </c>
      <c r="K118" s="217" t="s">
        <v>523</v>
      </c>
      <c r="L118" s="46"/>
      <c r="M118" s="222" t="s">
        <v>21</v>
      </c>
      <c r="N118" s="223"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4666</v>
      </c>
      <c r="AT118" s="226" t="s">
        <v>298</v>
      </c>
      <c r="AU118" s="226" t="s">
        <v>81</v>
      </c>
      <c r="AY118" s="19" t="s">
        <v>295</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4666</v>
      </c>
      <c r="BM118" s="226" t="s">
        <v>4722</v>
      </c>
    </row>
    <row r="119" s="12" customFormat="1" ht="22.8" customHeight="1">
      <c r="A119" s="12"/>
      <c r="B119" s="199"/>
      <c r="C119" s="200"/>
      <c r="D119" s="201" t="s">
        <v>71</v>
      </c>
      <c r="E119" s="213" t="s">
        <v>4723</v>
      </c>
      <c r="F119" s="213" t="s">
        <v>4369</v>
      </c>
      <c r="G119" s="200"/>
      <c r="H119" s="200"/>
      <c r="I119" s="203"/>
      <c r="J119" s="214">
        <f>BK119</f>
        <v>0</v>
      </c>
      <c r="K119" s="200"/>
      <c r="L119" s="205"/>
      <c r="M119" s="206"/>
      <c r="N119" s="207"/>
      <c r="O119" s="207"/>
      <c r="P119" s="208">
        <f>SUM(P120:P121)</f>
        <v>0</v>
      </c>
      <c r="Q119" s="207"/>
      <c r="R119" s="208">
        <f>SUM(R120:R121)</f>
        <v>0</v>
      </c>
      <c r="S119" s="207"/>
      <c r="T119" s="209">
        <f>SUM(T120:T121)</f>
        <v>0</v>
      </c>
      <c r="U119" s="12"/>
      <c r="V119" s="12"/>
      <c r="W119" s="12"/>
      <c r="X119" s="12"/>
      <c r="Y119" s="12"/>
      <c r="Z119" s="12"/>
      <c r="AA119" s="12"/>
      <c r="AB119" s="12"/>
      <c r="AC119" s="12"/>
      <c r="AD119" s="12"/>
      <c r="AE119" s="12"/>
      <c r="AR119" s="210" t="s">
        <v>332</v>
      </c>
      <c r="AT119" s="211" t="s">
        <v>71</v>
      </c>
      <c r="AU119" s="211" t="s">
        <v>79</v>
      </c>
      <c r="AY119" s="210" t="s">
        <v>295</v>
      </c>
      <c r="BK119" s="212">
        <f>SUM(BK120:BK121)</f>
        <v>0</v>
      </c>
    </row>
    <row r="120" s="2" customFormat="1" ht="24.15" customHeight="1">
      <c r="A120" s="40"/>
      <c r="B120" s="41"/>
      <c r="C120" s="215" t="s">
        <v>481</v>
      </c>
      <c r="D120" s="215" t="s">
        <v>298</v>
      </c>
      <c r="E120" s="216" t="s">
        <v>4370</v>
      </c>
      <c r="F120" s="217" t="s">
        <v>4724</v>
      </c>
      <c r="G120" s="218" t="s">
        <v>4671</v>
      </c>
      <c r="H120" s="219">
        <v>1</v>
      </c>
      <c r="I120" s="220"/>
      <c r="J120" s="221">
        <f>ROUND(I120*H120,2)</f>
        <v>0</v>
      </c>
      <c r="K120" s="217" t="s">
        <v>302</v>
      </c>
      <c r="L120" s="46"/>
      <c r="M120" s="222" t="s">
        <v>21</v>
      </c>
      <c r="N120" s="223" t="s">
        <v>43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4666</v>
      </c>
      <c r="AT120" s="226" t="s">
        <v>298</v>
      </c>
      <c r="AU120" s="226" t="s">
        <v>81</v>
      </c>
      <c r="AY120" s="19" t="s">
        <v>295</v>
      </c>
      <c r="BE120" s="227">
        <f>IF(N120="základní",J120,0)</f>
        <v>0</v>
      </c>
      <c r="BF120" s="227">
        <f>IF(N120="snížená",J120,0)</f>
        <v>0</v>
      </c>
      <c r="BG120" s="227">
        <f>IF(N120="zákl. přenesená",J120,0)</f>
        <v>0</v>
      </c>
      <c r="BH120" s="227">
        <f>IF(N120="sníž. přenesená",J120,0)</f>
        <v>0</v>
      </c>
      <c r="BI120" s="227">
        <f>IF(N120="nulová",J120,0)</f>
        <v>0</v>
      </c>
      <c r="BJ120" s="19" t="s">
        <v>79</v>
      </c>
      <c r="BK120" s="227">
        <f>ROUND(I120*H120,2)</f>
        <v>0</v>
      </c>
      <c r="BL120" s="19" t="s">
        <v>4666</v>
      </c>
      <c r="BM120" s="226" t="s">
        <v>4725</v>
      </c>
    </row>
    <row r="121" s="2" customFormat="1">
      <c r="A121" s="40"/>
      <c r="B121" s="41"/>
      <c r="C121" s="42"/>
      <c r="D121" s="228" t="s">
        <v>305</v>
      </c>
      <c r="E121" s="42"/>
      <c r="F121" s="229" t="s">
        <v>4726</v>
      </c>
      <c r="G121" s="42"/>
      <c r="H121" s="42"/>
      <c r="I121" s="230"/>
      <c r="J121" s="42"/>
      <c r="K121" s="42"/>
      <c r="L121" s="46"/>
      <c r="M121" s="282"/>
      <c r="N121" s="283"/>
      <c r="O121" s="284"/>
      <c r="P121" s="284"/>
      <c r="Q121" s="284"/>
      <c r="R121" s="284"/>
      <c r="S121" s="284"/>
      <c r="T121" s="285"/>
      <c r="U121" s="40"/>
      <c r="V121" s="40"/>
      <c r="W121" s="40"/>
      <c r="X121" s="40"/>
      <c r="Y121" s="40"/>
      <c r="Z121" s="40"/>
      <c r="AA121" s="40"/>
      <c r="AB121" s="40"/>
      <c r="AC121" s="40"/>
      <c r="AD121" s="40"/>
      <c r="AE121" s="40"/>
      <c r="AT121" s="19" t="s">
        <v>305</v>
      </c>
      <c r="AU121" s="19" t="s">
        <v>81</v>
      </c>
    </row>
    <row r="122" s="2" customFormat="1" ht="6.96" customHeight="1">
      <c r="A122" s="40"/>
      <c r="B122" s="61"/>
      <c r="C122" s="62"/>
      <c r="D122" s="62"/>
      <c r="E122" s="62"/>
      <c r="F122" s="62"/>
      <c r="G122" s="62"/>
      <c r="H122" s="62"/>
      <c r="I122" s="62"/>
      <c r="J122" s="62"/>
      <c r="K122" s="62"/>
      <c r="L122" s="46"/>
      <c r="M122" s="40"/>
      <c r="O122" s="40"/>
      <c r="P122" s="40"/>
      <c r="Q122" s="40"/>
      <c r="R122" s="40"/>
      <c r="S122" s="40"/>
      <c r="T122" s="40"/>
      <c r="U122" s="40"/>
      <c r="V122" s="40"/>
      <c r="W122" s="40"/>
      <c r="X122" s="40"/>
      <c r="Y122" s="40"/>
      <c r="Z122" s="40"/>
      <c r="AA122" s="40"/>
      <c r="AB122" s="40"/>
      <c r="AC122" s="40"/>
      <c r="AD122" s="40"/>
      <c r="AE122" s="40"/>
    </row>
  </sheetData>
  <sheetProtection sheet="1" autoFilter="0" formatColumns="0" formatRows="0" objects="1" scenarios="1" spinCount="100000" saltValue="OJW8xqD9XEPqXLJb+R3eCu653eMJ7bTQJHpP3G9ICQ/z/+1bdSbiGLe1ovQNj9g6MyuOf04N3gmAUq9F+tCJTg==" hashValue="hYst3o6hPLFyNmAzWxm/q3YbIO2luXR/WNKzYEtyzDu+AAjb8tCcBJj6ew7eHra7iGkNJErCAA51R0KIOBijUA==" algorithmName="SHA-512" password="CC4B"/>
  <autoFilter ref="C84:K121"/>
  <mergeCells count="9">
    <mergeCell ref="E7:H7"/>
    <mergeCell ref="E9:H9"/>
    <mergeCell ref="E18:H18"/>
    <mergeCell ref="E27:H27"/>
    <mergeCell ref="E48:H48"/>
    <mergeCell ref="E50:H50"/>
    <mergeCell ref="E75:H75"/>
    <mergeCell ref="E77:H77"/>
    <mergeCell ref="L2:V2"/>
  </mergeCells>
  <hyperlinks>
    <hyperlink ref="F89" r:id="rId1" display="https://podminky.urs.cz/item/CS_URS_2023_01/013254000"/>
    <hyperlink ref="F91" r:id="rId2" display="https://podminky.urs.cz/item/CS_URS_2023_01/013274000"/>
    <hyperlink ref="F93" r:id="rId3" display="https://podminky.urs.cz/item/CS_URS_2023_01/013284000"/>
    <hyperlink ref="F96" r:id="rId4" display="https://podminky.urs.cz/item/CS_URS_2023_01/032103000"/>
    <hyperlink ref="F98" r:id="rId5" display="https://podminky.urs.cz/item/CS_URS_2023_01/032903000"/>
    <hyperlink ref="F100" r:id="rId6" display="https://podminky.urs.cz/item/CS_URS_2023_01/033103000"/>
    <hyperlink ref="F102" r:id="rId7" display="https://podminky.urs.cz/item/CS_URS_2023_01/033203000"/>
    <hyperlink ref="F104" r:id="rId8" display="https://podminky.urs.cz/item/CS_URS_2023_01/034103000"/>
    <hyperlink ref="F106" r:id="rId9" display="https://podminky.urs.cz/item/CS_URS_2023_01/035103001"/>
    <hyperlink ref="F111" r:id="rId10" display="https://podminky.urs.cz/item/CS_URS_2023_01/039103000"/>
    <hyperlink ref="F114" r:id="rId11" display="https://podminky.urs.cz/item/CS_URS_2023_01/045203000"/>
    <hyperlink ref="F116" r:id="rId12" display="https://podminky.urs.cz/item/CS_URS_2023_01/045303000"/>
    <hyperlink ref="F121" r:id="rId13" display="https://podminky.urs.cz/item/CS_URS_2023_01/094103000"/>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4727</v>
      </c>
      <c r="H4" s="22"/>
    </row>
    <row r="5" s="1" customFormat="1" ht="12" customHeight="1">
      <c r="B5" s="22"/>
      <c r="C5" s="302" t="s">
        <v>13</v>
      </c>
      <c r="D5" s="152" t="s">
        <v>14</v>
      </c>
      <c r="E5" s="1"/>
      <c r="F5" s="1"/>
      <c r="H5" s="22"/>
    </row>
    <row r="6" s="1" customFormat="1" ht="36.96" customHeight="1">
      <c r="B6" s="22"/>
      <c r="C6" s="303" t="s">
        <v>16</v>
      </c>
      <c r="D6" s="304" t="s">
        <v>17</v>
      </c>
      <c r="E6" s="1"/>
      <c r="F6" s="1"/>
      <c r="H6" s="22"/>
    </row>
    <row r="7" s="1" customFormat="1" ht="16.5" customHeight="1">
      <c r="B7" s="22"/>
      <c r="C7" s="145" t="s">
        <v>24</v>
      </c>
      <c r="D7" s="149" t="str">
        <f>'Rekapitulace stavby'!AN8</f>
        <v>20. 3. 2023</v>
      </c>
      <c r="H7" s="22"/>
    </row>
    <row r="8" s="2" customFormat="1" ht="10.8" customHeight="1">
      <c r="A8" s="40"/>
      <c r="B8" s="46"/>
      <c r="C8" s="40"/>
      <c r="D8" s="40"/>
      <c r="E8" s="40"/>
      <c r="F8" s="40"/>
      <c r="G8" s="40"/>
      <c r="H8" s="46"/>
    </row>
    <row r="9" s="11" customFormat="1" ht="29.28" customHeight="1">
      <c r="A9" s="188"/>
      <c r="B9" s="305"/>
      <c r="C9" s="306" t="s">
        <v>53</v>
      </c>
      <c r="D9" s="307" t="s">
        <v>54</v>
      </c>
      <c r="E9" s="307" t="s">
        <v>282</v>
      </c>
      <c r="F9" s="308" t="s">
        <v>4728</v>
      </c>
      <c r="G9" s="188"/>
      <c r="H9" s="305"/>
    </row>
    <row r="10" s="2" customFormat="1" ht="26.4" customHeight="1">
      <c r="A10" s="40"/>
      <c r="B10" s="46"/>
      <c r="C10" s="309" t="s">
        <v>4729</v>
      </c>
      <c r="D10" s="309" t="s">
        <v>84</v>
      </c>
      <c r="E10" s="40"/>
      <c r="F10" s="40"/>
      <c r="G10" s="40"/>
      <c r="H10" s="46"/>
    </row>
    <row r="11" s="2" customFormat="1" ht="16.8" customHeight="1">
      <c r="A11" s="40"/>
      <c r="B11" s="46"/>
      <c r="C11" s="310" t="s">
        <v>1191</v>
      </c>
      <c r="D11" s="311" t="s">
        <v>1192</v>
      </c>
      <c r="E11" s="312" t="s">
        <v>21</v>
      </c>
      <c r="F11" s="313">
        <v>145.27000000000001</v>
      </c>
      <c r="G11" s="40"/>
      <c r="H11" s="46"/>
    </row>
    <row r="12" s="2" customFormat="1" ht="26.4" customHeight="1">
      <c r="A12" s="40"/>
      <c r="B12" s="46"/>
      <c r="C12" s="309" t="s">
        <v>4730</v>
      </c>
      <c r="D12" s="309" t="s">
        <v>91</v>
      </c>
      <c r="E12" s="40"/>
      <c r="F12" s="40"/>
      <c r="G12" s="40"/>
      <c r="H12" s="46"/>
    </row>
    <row r="13" s="2" customFormat="1" ht="16.8" customHeight="1">
      <c r="A13" s="40"/>
      <c r="B13" s="46"/>
      <c r="C13" s="310" t="s">
        <v>1200</v>
      </c>
      <c r="D13" s="311" t="s">
        <v>1201</v>
      </c>
      <c r="E13" s="312" t="s">
        <v>21</v>
      </c>
      <c r="F13" s="313">
        <v>777.04700000000003</v>
      </c>
      <c r="G13" s="40"/>
      <c r="H13" s="46"/>
    </row>
    <row r="14" s="2" customFormat="1" ht="16.8" customHeight="1">
      <c r="A14" s="40"/>
      <c r="B14" s="46"/>
      <c r="C14" s="314" t="s">
        <v>21</v>
      </c>
      <c r="D14" s="314" t="s">
        <v>1671</v>
      </c>
      <c r="E14" s="19" t="s">
        <v>21</v>
      </c>
      <c r="F14" s="315">
        <v>0</v>
      </c>
      <c r="G14" s="40"/>
      <c r="H14" s="46"/>
    </row>
    <row r="15" s="2" customFormat="1" ht="16.8" customHeight="1">
      <c r="A15" s="40"/>
      <c r="B15" s="46"/>
      <c r="C15" s="314" t="s">
        <v>21</v>
      </c>
      <c r="D15" s="314" t="s">
        <v>1188</v>
      </c>
      <c r="E15" s="19" t="s">
        <v>21</v>
      </c>
      <c r="F15" s="315">
        <v>173.53</v>
      </c>
      <c r="G15" s="40"/>
      <c r="H15" s="46"/>
    </row>
    <row r="16" s="2" customFormat="1" ht="16.8" customHeight="1">
      <c r="A16" s="40"/>
      <c r="B16" s="46"/>
      <c r="C16" s="314" t="s">
        <v>21</v>
      </c>
      <c r="D16" s="314" t="s">
        <v>1672</v>
      </c>
      <c r="E16" s="19" t="s">
        <v>21</v>
      </c>
      <c r="F16" s="315">
        <v>0</v>
      </c>
      <c r="G16" s="40"/>
      <c r="H16" s="46"/>
    </row>
    <row r="17" s="2" customFormat="1" ht="16.8" customHeight="1">
      <c r="A17" s="40"/>
      <c r="B17" s="46"/>
      <c r="C17" s="314" t="s">
        <v>21</v>
      </c>
      <c r="D17" s="314" t="s">
        <v>864</v>
      </c>
      <c r="E17" s="19" t="s">
        <v>21</v>
      </c>
      <c r="F17" s="315">
        <v>0</v>
      </c>
      <c r="G17" s="40"/>
      <c r="H17" s="46"/>
    </row>
    <row r="18" s="2" customFormat="1" ht="16.8" customHeight="1">
      <c r="A18" s="40"/>
      <c r="B18" s="46"/>
      <c r="C18" s="314" t="s">
        <v>21</v>
      </c>
      <c r="D18" s="314" t="s">
        <v>1673</v>
      </c>
      <c r="E18" s="19" t="s">
        <v>21</v>
      </c>
      <c r="F18" s="315">
        <v>29.5</v>
      </c>
      <c r="G18" s="40"/>
      <c r="H18" s="46"/>
    </row>
    <row r="19" s="2" customFormat="1" ht="16.8" customHeight="1">
      <c r="A19" s="40"/>
      <c r="B19" s="46"/>
      <c r="C19" s="314" t="s">
        <v>21</v>
      </c>
      <c r="D19" s="314" t="s">
        <v>1674</v>
      </c>
      <c r="E19" s="19" t="s">
        <v>21</v>
      </c>
      <c r="F19" s="315">
        <v>0</v>
      </c>
      <c r="G19" s="40"/>
      <c r="H19" s="46"/>
    </row>
    <row r="20" s="2" customFormat="1" ht="16.8" customHeight="1">
      <c r="A20" s="40"/>
      <c r="B20" s="46"/>
      <c r="C20" s="314" t="s">
        <v>21</v>
      </c>
      <c r="D20" s="314" t="s">
        <v>1675</v>
      </c>
      <c r="E20" s="19" t="s">
        <v>21</v>
      </c>
      <c r="F20" s="315">
        <v>202.375</v>
      </c>
      <c r="G20" s="40"/>
      <c r="H20" s="46"/>
    </row>
    <row r="21" s="2" customFormat="1" ht="16.8" customHeight="1">
      <c r="A21" s="40"/>
      <c r="B21" s="46"/>
      <c r="C21" s="314" t="s">
        <v>21</v>
      </c>
      <c r="D21" s="314" t="s">
        <v>1655</v>
      </c>
      <c r="E21" s="19" t="s">
        <v>21</v>
      </c>
      <c r="F21" s="315">
        <v>0</v>
      </c>
      <c r="G21" s="40"/>
      <c r="H21" s="46"/>
    </row>
    <row r="22" s="2" customFormat="1" ht="16.8" customHeight="1">
      <c r="A22" s="40"/>
      <c r="B22" s="46"/>
      <c r="C22" s="314" t="s">
        <v>21</v>
      </c>
      <c r="D22" s="314" t="s">
        <v>1676</v>
      </c>
      <c r="E22" s="19" t="s">
        <v>21</v>
      </c>
      <c r="F22" s="315">
        <v>47.25</v>
      </c>
      <c r="G22" s="40"/>
      <c r="H22" s="46"/>
    </row>
    <row r="23" s="2" customFormat="1" ht="16.8" customHeight="1">
      <c r="A23" s="40"/>
      <c r="B23" s="46"/>
      <c r="C23" s="314" t="s">
        <v>21</v>
      </c>
      <c r="D23" s="314" t="s">
        <v>864</v>
      </c>
      <c r="E23" s="19" t="s">
        <v>21</v>
      </c>
      <c r="F23" s="315">
        <v>0</v>
      </c>
      <c r="G23" s="40"/>
      <c r="H23" s="46"/>
    </row>
    <row r="24" s="2" customFormat="1" ht="16.8" customHeight="1">
      <c r="A24" s="40"/>
      <c r="B24" s="46"/>
      <c r="C24" s="314" t="s">
        <v>21</v>
      </c>
      <c r="D24" s="314" t="s">
        <v>1677</v>
      </c>
      <c r="E24" s="19" t="s">
        <v>21</v>
      </c>
      <c r="F24" s="315">
        <v>14.5</v>
      </c>
      <c r="G24" s="40"/>
      <c r="H24" s="46"/>
    </row>
    <row r="25" s="2" customFormat="1" ht="16.8" customHeight="1">
      <c r="A25" s="40"/>
      <c r="B25" s="46"/>
      <c r="C25" s="314" t="s">
        <v>21</v>
      </c>
      <c r="D25" s="314" t="s">
        <v>1593</v>
      </c>
      <c r="E25" s="19" t="s">
        <v>21</v>
      </c>
      <c r="F25" s="315">
        <v>0</v>
      </c>
      <c r="G25" s="40"/>
      <c r="H25" s="46"/>
    </row>
    <row r="26" s="2" customFormat="1" ht="16.8" customHeight="1">
      <c r="A26" s="40"/>
      <c r="B26" s="46"/>
      <c r="C26" s="314" t="s">
        <v>21</v>
      </c>
      <c r="D26" s="314" t="s">
        <v>1678</v>
      </c>
      <c r="E26" s="19" t="s">
        <v>21</v>
      </c>
      <c r="F26" s="315">
        <v>39.524999999999999</v>
      </c>
      <c r="G26" s="40"/>
      <c r="H26" s="46"/>
    </row>
    <row r="27" s="2" customFormat="1" ht="16.8" customHeight="1">
      <c r="A27" s="40"/>
      <c r="B27" s="46"/>
      <c r="C27" s="314" t="s">
        <v>21</v>
      </c>
      <c r="D27" s="314" t="s">
        <v>1679</v>
      </c>
      <c r="E27" s="19" t="s">
        <v>21</v>
      </c>
      <c r="F27" s="315">
        <v>-20.367999999999999</v>
      </c>
      <c r="G27" s="40"/>
      <c r="H27" s="46"/>
    </row>
    <row r="28" s="2" customFormat="1" ht="16.8" customHeight="1">
      <c r="A28" s="40"/>
      <c r="B28" s="46"/>
      <c r="C28" s="314" t="s">
        <v>21</v>
      </c>
      <c r="D28" s="314" t="s">
        <v>1596</v>
      </c>
      <c r="E28" s="19" t="s">
        <v>21</v>
      </c>
      <c r="F28" s="315">
        <v>0</v>
      </c>
      <c r="G28" s="40"/>
      <c r="H28" s="46"/>
    </row>
    <row r="29" s="2" customFormat="1" ht="16.8" customHeight="1">
      <c r="A29" s="40"/>
      <c r="B29" s="46"/>
      <c r="C29" s="314" t="s">
        <v>21</v>
      </c>
      <c r="D29" s="314" t="s">
        <v>1680</v>
      </c>
      <c r="E29" s="19" t="s">
        <v>21</v>
      </c>
      <c r="F29" s="315">
        <v>26.625</v>
      </c>
      <c r="G29" s="40"/>
      <c r="H29" s="46"/>
    </row>
    <row r="30" s="2" customFormat="1" ht="16.8" customHeight="1">
      <c r="A30" s="40"/>
      <c r="B30" s="46"/>
      <c r="C30" s="314" t="s">
        <v>21</v>
      </c>
      <c r="D30" s="314" t="s">
        <v>1681</v>
      </c>
      <c r="E30" s="19" t="s">
        <v>21</v>
      </c>
      <c r="F30" s="315">
        <v>-5.8799999999999999</v>
      </c>
      <c r="G30" s="40"/>
      <c r="H30" s="46"/>
    </row>
    <row r="31" s="2" customFormat="1" ht="16.8" customHeight="1">
      <c r="A31" s="40"/>
      <c r="B31" s="46"/>
      <c r="C31" s="314" t="s">
        <v>21</v>
      </c>
      <c r="D31" s="314" t="s">
        <v>1532</v>
      </c>
      <c r="E31" s="19" t="s">
        <v>21</v>
      </c>
      <c r="F31" s="315">
        <v>0</v>
      </c>
      <c r="G31" s="40"/>
      <c r="H31" s="46"/>
    </row>
    <row r="32" s="2" customFormat="1" ht="16.8" customHeight="1">
      <c r="A32" s="40"/>
      <c r="B32" s="46"/>
      <c r="C32" s="314" t="s">
        <v>21</v>
      </c>
      <c r="D32" s="314" t="s">
        <v>1682</v>
      </c>
      <c r="E32" s="19" t="s">
        <v>21</v>
      </c>
      <c r="F32" s="315">
        <v>6.54</v>
      </c>
      <c r="G32" s="40"/>
      <c r="H32" s="46"/>
    </row>
    <row r="33" s="2" customFormat="1" ht="16.8" customHeight="1">
      <c r="A33" s="40"/>
      <c r="B33" s="46"/>
      <c r="C33" s="314" t="s">
        <v>21</v>
      </c>
      <c r="D33" s="314" t="s">
        <v>1612</v>
      </c>
      <c r="E33" s="19" t="s">
        <v>21</v>
      </c>
      <c r="F33" s="315">
        <v>0</v>
      </c>
      <c r="G33" s="40"/>
      <c r="H33" s="46"/>
    </row>
    <row r="34" s="2" customFormat="1" ht="16.8" customHeight="1">
      <c r="A34" s="40"/>
      <c r="B34" s="46"/>
      <c r="C34" s="314" t="s">
        <v>21</v>
      </c>
      <c r="D34" s="314" t="s">
        <v>1683</v>
      </c>
      <c r="E34" s="19" t="s">
        <v>21</v>
      </c>
      <c r="F34" s="315">
        <v>38.575000000000003</v>
      </c>
      <c r="G34" s="40"/>
      <c r="H34" s="46"/>
    </row>
    <row r="35" s="2" customFormat="1" ht="16.8" customHeight="1">
      <c r="A35" s="40"/>
      <c r="B35" s="46"/>
      <c r="C35" s="314" t="s">
        <v>21</v>
      </c>
      <c r="D35" s="314" t="s">
        <v>1656</v>
      </c>
      <c r="E35" s="19" t="s">
        <v>21</v>
      </c>
      <c r="F35" s="315">
        <v>0</v>
      </c>
      <c r="G35" s="40"/>
      <c r="H35" s="46"/>
    </row>
    <row r="36" s="2" customFormat="1" ht="16.8" customHeight="1">
      <c r="A36" s="40"/>
      <c r="B36" s="46"/>
      <c r="C36" s="314" t="s">
        <v>21</v>
      </c>
      <c r="D36" s="314" t="s">
        <v>1657</v>
      </c>
      <c r="E36" s="19" t="s">
        <v>21</v>
      </c>
      <c r="F36" s="315">
        <v>22.5</v>
      </c>
      <c r="G36" s="40"/>
      <c r="H36" s="46"/>
    </row>
    <row r="37" s="2" customFormat="1" ht="16.8" customHeight="1">
      <c r="A37" s="40"/>
      <c r="B37" s="46"/>
      <c r="C37" s="314" t="s">
        <v>21</v>
      </c>
      <c r="D37" s="314" t="s">
        <v>1674</v>
      </c>
      <c r="E37" s="19" t="s">
        <v>21</v>
      </c>
      <c r="F37" s="315">
        <v>0</v>
      </c>
      <c r="G37" s="40"/>
      <c r="H37" s="46"/>
    </row>
    <row r="38" s="2" customFormat="1" ht="16.8" customHeight="1">
      <c r="A38" s="40"/>
      <c r="B38" s="46"/>
      <c r="C38" s="314" t="s">
        <v>21</v>
      </c>
      <c r="D38" s="314" t="s">
        <v>1675</v>
      </c>
      <c r="E38" s="19" t="s">
        <v>21</v>
      </c>
      <c r="F38" s="315">
        <v>202.375</v>
      </c>
      <c r="G38" s="40"/>
      <c r="H38" s="46"/>
    </row>
    <row r="39" s="2" customFormat="1" ht="16.8" customHeight="1">
      <c r="A39" s="40"/>
      <c r="B39" s="46"/>
      <c r="C39" s="314" t="s">
        <v>1200</v>
      </c>
      <c r="D39" s="314" t="s">
        <v>312</v>
      </c>
      <c r="E39" s="19" t="s">
        <v>21</v>
      </c>
      <c r="F39" s="315">
        <v>777.04700000000003</v>
      </c>
      <c r="G39" s="40"/>
      <c r="H39" s="46"/>
    </row>
    <row r="40" s="2" customFormat="1" ht="16.8" customHeight="1">
      <c r="A40" s="40"/>
      <c r="B40" s="46"/>
      <c r="C40" s="316" t="s">
        <v>4731</v>
      </c>
      <c r="D40" s="40"/>
      <c r="E40" s="40"/>
      <c r="F40" s="40"/>
      <c r="G40" s="40"/>
      <c r="H40" s="46"/>
    </row>
    <row r="41" s="2" customFormat="1" ht="16.8" customHeight="1">
      <c r="A41" s="40"/>
      <c r="B41" s="46"/>
      <c r="C41" s="314" t="s">
        <v>1667</v>
      </c>
      <c r="D41" s="314" t="s">
        <v>4732</v>
      </c>
      <c r="E41" s="19" t="s">
        <v>301</v>
      </c>
      <c r="F41" s="315">
        <v>777.04700000000003</v>
      </c>
      <c r="G41" s="40"/>
      <c r="H41" s="46"/>
    </row>
    <row r="42" s="2" customFormat="1">
      <c r="A42" s="40"/>
      <c r="B42" s="46"/>
      <c r="C42" s="314" t="s">
        <v>1685</v>
      </c>
      <c r="D42" s="314" t="s">
        <v>4733</v>
      </c>
      <c r="E42" s="19" t="s">
        <v>301</v>
      </c>
      <c r="F42" s="315">
        <v>777.04700000000003</v>
      </c>
      <c r="G42" s="40"/>
      <c r="H42" s="46"/>
    </row>
    <row r="43" s="2" customFormat="1" ht="16.8" customHeight="1">
      <c r="A43" s="40"/>
      <c r="B43" s="46"/>
      <c r="C43" s="310" t="s">
        <v>1197</v>
      </c>
      <c r="D43" s="311" t="s">
        <v>1198</v>
      </c>
      <c r="E43" s="312" t="s">
        <v>21</v>
      </c>
      <c r="F43" s="313">
        <v>48.430999999999997</v>
      </c>
      <c r="G43" s="40"/>
      <c r="H43" s="46"/>
    </row>
    <row r="44" s="2" customFormat="1" ht="16.8" customHeight="1">
      <c r="A44" s="40"/>
      <c r="B44" s="46"/>
      <c r="C44" s="314" t="s">
        <v>21</v>
      </c>
      <c r="D44" s="314" t="s">
        <v>1593</v>
      </c>
      <c r="E44" s="19" t="s">
        <v>21</v>
      </c>
      <c r="F44" s="315">
        <v>0</v>
      </c>
      <c r="G44" s="40"/>
      <c r="H44" s="46"/>
    </row>
    <row r="45" s="2" customFormat="1" ht="16.8" customHeight="1">
      <c r="A45" s="40"/>
      <c r="B45" s="46"/>
      <c r="C45" s="314" t="s">
        <v>21</v>
      </c>
      <c r="D45" s="314" t="s">
        <v>1607</v>
      </c>
      <c r="E45" s="19" t="s">
        <v>21</v>
      </c>
      <c r="F45" s="315">
        <v>20.367999999999999</v>
      </c>
      <c r="G45" s="40"/>
      <c r="H45" s="46"/>
    </row>
    <row r="46" s="2" customFormat="1" ht="16.8" customHeight="1">
      <c r="A46" s="40"/>
      <c r="B46" s="46"/>
      <c r="C46" s="314" t="s">
        <v>21</v>
      </c>
      <c r="D46" s="314" t="s">
        <v>1608</v>
      </c>
      <c r="E46" s="19" t="s">
        <v>21</v>
      </c>
      <c r="F46" s="315">
        <v>-1.28</v>
      </c>
      <c r="G46" s="40"/>
      <c r="H46" s="46"/>
    </row>
    <row r="47" s="2" customFormat="1" ht="16.8" customHeight="1">
      <c r="A47" s="40"/>
      <c r="B47" s="46"/>
      <c r="C47" s="314" t="s">
        <v>21</v>
      </c>
      <c r="D47" s="314" t="s">
        <v>1596</v>
      </c>
      <c r="E47" s="19" t="s">
        <v>21</v>
      </c>
      <c r="F47" s="315">
        <v>0</v>
      </c>
      <c r="G47" s="40"/>
      <c r="H47" s="46"/>
    </row>
    <row r="48" s="2" customFormat="1" ht="16.8" customHeight="1">
      <c r="A48" s="40"/>
      <c r="B48" s="46"/>
      <c r="C48" s="314" t="s">
        <v>21</v>
      </c>
      <c r="D48" s="314" t="s">
        <v>1609</v>
      </c>
      <c r="E48" s="19" t="s">
        <v>21</v>
      </c>
      <c r="F48" s="315">
        <v>5.8799999999999999</v>
      </c>
      <c r="G48" s="40"/>
      <c r="H48" s="46"/>
    </row>
    <row r="49" s="2" customFormat="1" ht="16.8" customHeight="1">
      <c r="A49" s="40"/>
      <c r="B49" s="46"/>
      <c r="C49" s="314" t="s">
        <v>21</v>
      </c>
      <c r="D49" s="314" t="s">
        <v>1532</v>
      </c>
      <c r="E49" s="19" t="s">
        <v>21</v>
      </c>
      <c r="F49" s="315">
        <v>0</v>
      </c>
      <c r="G49" s="40"/>
      <c r="H49" s="46"/>
    </row>
    <row r="50" s="2" customFormat="1" ht="16.8" customHeight="1">
      <c r="A50" s="40"/>
      <c r="B50" s="46"/>
      <c r="C50" s="314" t="s">
        <v>21</v>
      </c>
      <c r="D50" s="314" t="s">
        <v>1610</v>
      </c>
      <c r="E50" s="19" t="s">
        <v>21</v>
      </c>
      <c r="F50" s="315">
        <v>26.16</v>
      </c>
      <c r="G50" s="40"/>
      <c r="H50" s="46"/>
    </row>
    <row r="51" s="2" customFormat="1" ht="16.8" customHeight="1">
      <c r="A51" s="40"/>
      <c r="B51" s="46"/>
      <c r="C51" s="314" t="s">
        <v>21</v>
      </c>
      <c r="D51" s="314" t="s">
        <v>1611</v>
      </c>
      <c r="E51" s="19" t="s">
        <v>21</v>
      </c>
      <c r="F51" s="315">
        <v>-4.1369999999999996</v>
      </c>
      <c r="G51" s="40"/>
      <c r="H51" s="46"/>
    </row>
    <row r="52" s="2" customFormat="1" ht="16.8" customHeight="1">
      <c r="A52" s="40"/>
      <c r="B52" s="46"/>
      <c r="C52" s="314" t="s">
        <v>21</v>
      </c>
      <c r="D52" s="314" t="s">
        <v>1612</v>
      </c>
      <c r="E52" s="19" t="s">
        <v>21</v>
      </c>
      <c r="F52" s="315">
        <v>0</v>
      </c>
      <c r="G52" s="40"/>
      <c r="H52" s="46"/>
    </row>
    <row r="53" s="2" customFormat="1" ht="16.8" customHeight="1">
      <c r="A53" s="40"/>
      <c r="B53" s="46"/>
      <c r="C53" s="314" t="s">
        <v>21</v>
      </c>
      <c r="D53" s="314" t="s">
        <v>1613</v>
      </c>
      <c r="E53" s="19" t="s">
        <v>21</v>
      </c>
      <c r="F53" s="315">
        <v>1.44</v>
      </c>
      <c r="G53" s="40"/>
      <c r="H53" s="46"/>
    </row>
    <row r="54" s="2" customFormat="1" ht="16.8" customHeight="1">
      <c r="A54" s="40"/>
      <c r="B54" s="46"/>
      <c r="C54" s="314" t="s">
        <v>1197</v>
      </c>
      <c r="D54" s="314" t="s">
        <v>312</v>
      </c>
      <c r="E54" s="19" t="s">
        <v>21</v>
      </c>
      <c r="F54" s="315">
        <v>48.430999999999997</v>
      </c>
      <c r="G54" s="40"/>
      <c r="H54" s="46"/>
    </row>
    <row r="55" s="2" customFormat="1" ht="16.8" customHeight="1">
      <c r="A55" s="40"/>
      <c r="B55" s="46"/>
      <c r="C55" s="316" t="s">
        <v>4731</v>
      </c>
      <c r="D55" s="40"/>
      <c r="E55" s="40"/>
      <c r="F55" s="40"/>
      <c r="G55" s="40"/>
      <c r="H55" s="46"/>
    </row>
    <row r="56" s="2" customFormat="1">
      <c r="A56" s="40"/>
      <c r="B56" s="46"/>
      <c r="C56" s="314" t="s">
        <v>1603</v>
      </c>
      <c r="D56" s="314" t="s">
        <v>4734</v>
      </c>
      <c r="E56" s="19" t="s">
        <v>301</v>
      </c>
      <c r="F56" s="315">
        <v>48.430999999999997</v>
      </c>
      <c r="G56" s="40"/>
      <c r="H56" s="46"/>
    </row>
    <row r="57" s="2" customFormat="1" ht="16.8" customHeight="1">
      <c r="A57" s="40"/>
      <c r="B57" s="46"/>
      <c r="C57" s="314" t="s">
        <v>1583</v>
      </c>
      <c r="D57" s="314" t="s">
        <v>4735</v>
      </c>
      <c r="E57" s="19" t="s">
        <v>301</v>
      </c>
      <c r="F57" s="315">
        <v>48.430999999999997</v>
      </c>
      <c r="G57" s="40"/>
      <c r="H57" s="46"/>
    </row>
    <row r="58" s="2" customFormat="1" ht="16.8" customHeight="1">
      <c r="A58" s="40"/>
      <c r="B58" s="46"/>
      <c r="C58" s="314" t="s">
        <v>1623</v>
      </c>
      <c r="D58" s="314" t="s">
        <v>4736</v>
      </c>
      <c r="E58" s="19" t="s">
        <v>301</v>
      </c>
      <c r="F58" s="315">
        <v>48.430999999999997</v>
      </c>
      <c r="G58" s="40"/>
      <c r="H58" s="46"/>
    </row>
    <row r="59" s="2" customFormat="1" ht="16.8" customHeight="1">
      <c r="A59" s="40"/>
      <c r="B59" s="46"/>
      <c r="C59" s="310" t="s">
        <v>1188</v>
      </c>
      <c r="D59" s="311" t="s">
        <v>1189</v>
      </c>
      <c r="E59" s="312" t="s">
        <v>21</v>
      </c>
      <c r="F59" s="313">
        <v>173.53</v>
      </c>
      <c r="G59" s="40"/>
      <c r="H59" s="46"/>
    </row>
    <row r="60" s="2" customFormat="1" ht="16.8" customHeight="1">
      <c r="A60" s="40"/>
      <c r="B60" s="46"/>
      <c r="C60" s="314" t="s">
        <v>21</v>
      </c>
      <c r="D60" s="314" t="s">
        <v>1227</v>
      </c>
      <c r="E60" s="19" t="s">
        <v>21</v>
      </c>
      <c r="F60" s="315">
        <v>53.710000000000001</v>
      </c>
      <c r="G60" s="40"/>
      <c r="H60" s="46"/>
    </row>
    <row r="61" s="2" customFormat="1" ht="16.8" customHeight="1">
      <c r="A61" s="40"/>
      <c r="B61" s="46"/>
      <c r="C61" s="314" t="s">
        <v>21</v>
      </c>
      <c r="D61" s="314" t="s">
        <v>1228</v>
      </c>
      <c r="E61" s="19" t="s">
        <v>21</v>
      </c>
      <c r="F61" s="315">
        <v>19.539999999999999</v>
      </c>
      <c r="G61" s="40"/>
      <c r="H61" s="46"/>
    </row>
    <row r="62" s="2" customFormat="1" ht="16.8" customHeight="1">
      <c r="A62" s="40"/>
      <c r="B62" s="46"/>
      <c r="C62" s="314" t="s">
        <v>21</v>
      </c>
      <c r="D62" s="314" t="s">
        <v>477</v>
      </c>
      <c r="E62" s="19" t="s">
        <v>21</v>
      </c>
      <c r="F62" s="315">
        <v>5.9000000000000004</v>
      </c>
      <c r="G62" s="40"/>
      <c r="H62" s="46"/>
    </row>
    <row r="63" s="2" customFormat="1" ht="16.8" customHeight="1">
      <c r="A63" s="40"/>
      <c r="B63" s="46"/>
      <c r="C63" s="314" t="s">
        <v>21</v>
      </c>
      <c r="D63" s="314" t="s">
        <v>1229</v>
      </c>
      <c r="E63" s="19" t="s">
        <v>21</v>
      </c>
      <c r="F63" s="315">
        <v>12.15</v>
      </c>
      <c r="G63" s="40"/>
      <c r="H63" s="46"/>
    </row>
    <row r="64" s="2" customFormat="1" ht="16.8" customHeight="1">
      <c r="A64" s="40"/>
      <c r="B64" s="46"/>
      <c r="C64" s="314" t="s">
        <v>21</v>
      </c>
      <c r="D64" s="314" t="s">
        <v>1230</v>
      </c>
      <c r="E64" s="19" t="s">
        <v>21</v>
      </c>
      <c r="F64" s="315">
        <v>5.9199999999999999</v>
      </c>
      <c r="G64" s="40"/>
      <c r="H64" s="46"/>
    </row>
    <row r="65" s="2" customFormat="1" ht="16.8" customHeight="1">
      <c r="A65" s="40"/>
      <c r="B65" s="46"/>
      <c r="C65" s="314" t="s">
        <v>21</v>
      </c>
      <c r="D65" s="314" t="s">
        <v>1231</v>
      </c>
      <c r="E65" s="19" t="s">
        <v>21</v>
      </c>
      <c r="F65" s="315">
        <v>4.29</v>
      </c>
      <c r="G65" s="40"/>
      <c r="H65" s="46"/>
    </row>
    <row r="66" s="2" customFormat="1" ht="16.8" customHeight="1">
      <c r="A66" s="40"/>
      <c r="B66" s="46"/>
      <c r="C66" s="314" t="s">
        <v>21</v>
      </c>
      <c r="D66" s="314" t="s">
        <v>1232</v>
      </c>
      <c r="E66" s="19" t="s">
        <v>21</v>
      </c>
      <c r="F66" s="315">
        <v>14.060000000000001</v>
      </c>
      <c r="G66" s="40"/>
      <c r="H66" s="46"/>
    </row>
    <row r="67" s="2" customFormat="1" ht="16.8" customHeight="1">
      <c r="A67" s="40"/>
      <c r="B67" s="46"/>
      <c r="C67" s="314" t="s">
        <v>21</v>
      </c>
      <c r="D67" s="314" t="s">
        <v>1233</v>
      </c>
      <c r="E67" s="19" t="s">
        <v>21</v>
      </c>
      <c r="F67" s="315">
        <v>4.25</v>
      </c>
      <c r="G67" s="40"/>
      <c r="H67" s="46"/>
    </row>
    <row r="68" s="2" customFormat="1" ht="16.8" customHeight="1">
      <c r="A68" s="40"/>
      <c r="B68" s="46"/>
      <c r="C68" s="314" t="s">
        <v>21</v>
      </c>
      <c r="D68" s="314" t="s">
        <v>1227</v>
      </c>
      <c r="E68" s="19" t="s">
        <v>21</v>
      </c>
      <c r="F68" s="315">
        <v>53.710000000000001</v>
      </c>
      <c r="G68" s="40"/>
      <c r="H68" s="46"/>
    </row>
    <row r="69" s="2" customFormat="1" ht="16.8" customHeight="1">
      <c r="A69" s="40"/>
      <c r="B69" s="46"/>
      <c r="C69" s="314" t="s">
        <v>1188</v>
      </c>
      <c r="D69" s="314" t="s">
        <v>312</v>
      </c>
      <c r="E69" s="19" t="s">
        <v>21</v>
      </c>
      <c r="F69" s="315">
        <v>173.53</v>
      </c>
      <c r="G69" s="40"/>
      <c r="H69" s="46"/>
    </row>
    <row r="70" s="2" customFormat="1" ht="16.8" customHeight="1">
      <c r="A70" s="40"/>
      <c r="B70" s="46"/>
      <c r="C70" s="316" t="s">
        <v>4731</v>
      </c>
      <c r="D70" s="40"/>
      <c r="E70" s="40"/>
      <c r="F70" s="40"/>
      <c r="G70" s="40"/>
      <c r="H70" s="46"/>
    </row>
    <row r="71" s="2" customFormat="1" ht="16.8" customHeight="1">
      <c r="A71" s="40"/>
      <c r="B71" s="46"/>
      <c r="C71" s="314" t="s">
        <v>1223</v>
      </c>
      <c r="D71" s="314" t="s">
        <v>4737</v>
      </c>
      <c r="E71" s="19" t="s">
        <v>301</v>
      </c>
      <c r="F71" s="315">
        <v>173.53</v>
      </c>
      <c r="G71" s="40"/>
      <c r="H71" s="46"/>
    </row>
    <row r="72" s="2" customFormat="1" ht="16.8" customHeight="1">
      <c r="A72" s="40"/>
      <c r="B72" s="46"/>
      <c r="C72" s="314" t="s">
        <v>1219</v>
      </c>
      <c r="D72" s="314" t="s">
        <v>4738</v>
      </c>
      <c r="E72" s="19" t="s">
        <v>301</v>
      </c>
      <c r="F72" s="315">
        <v>173.53</v>
      </c>
      <c r="G72" s="40"/>
      <c r="H72" s="46"/>
    </row>
    <row r="73" s="2" customFormat="1" ht="16.8" customHeight="1">
      <c r="A73" s="40"/>
      <c r="B73" s="46"/>
      <c r="C73" s="314" t="s">
        <v>1639</v>
      </c>
      <c r="D73" s="314" t="s">
        <v>4739</v>
      </c>
      <c r="E73" s="19" t="s">
        <v>301</v>
      </c>
      <c r="F73" s="315">
        <v>173.53</v>
      </c>
      <c r="G73" s="40"/>
      <c r="H73" s="46"/>
    </row>
    <row r="74" s="2" customFormat="1" ht="16.8" customHeight="1">
      <c r="A74" s="40"/>
      <c r="B74" s="46"/>
      <c r="C74" s="314" t="s">
        <v>1667</v>
      </c>
      <c r="D74" s="314" t="s">
        <v>4732</v>
      </c>
      <c r="E74" s="19" t="s">
        <v>301</v>
      </c>
      <c r="F74" s="315">
        <v>777.04700000000003</v>
      </c>
      <c r="G74" s="40"/>
      <c r="H74" s="46"/>
    </row>
    <row r="75" s="2" customFormat="1" ht="16.8" customHeight="1">
      <c r="A75" s="40"/>
      <c r="B75" s="46"/>
      <c r="C75" s="310" t="s">
        <v>1191</v>
      </c>
      <c r="D75" s="311" t="s">
        <v>1192</v>
      </c>
      <c r="E75" s="312" t="s">
        <v>21</v>
      </c>
      <c r="F75" s="313">
        <v>145.27000000000001</v>
      </c>
      <c r="G75" s="40"/>
      <c r="H75" s="46"/>
    </row>
    <row r="76" s="2" customFormat="1" ht="16.8" customHeight="1">
      <c r="A76" s="40"/>
      <c r="B76" s="46"/>
      <c r="C76" s="314" t="s">
        <v>21</v>
      </c>
      <c r="D76" s="314" t="s">
        <v>1294</v>
      </c>
      <c r="E76" s="19" t="s">
        <v>21</v>
      </c>
      <c r="F76" s="315">
        <v>0</v>
      </c>
      <c r="G76" s="40"/>
      <c r="H76" s="46"/>
    </row>
    <row r="77" s="2" customFormat="1" ht="16.8" customHeight="1">
      <c r="A77" s="40"/>
      <c r="B77" s="46"/>
      <c r="C77" s="314" t="s">
        <v>21</v>
      </c>
      <c r="D77" s="314" t="s">
        <v>1227</v>
      </c>
      <c r="E77" s="19" t="s">
        <v>21</v>
      </c>
      <c r="F77" s="315">
        <v>53.710000000000001</v>
      </c>
      <c r="G77" s="40"/>
      <c r="H77" s="46"/>
    </row>
    <row r="78" s="2" customFormat="1" ht="16.8" customHeight="1">
      <c r="A78" s="40"/>
      <c r="B78" s="46"/>
      <c r="C78" s="314" t="s">
        <v>21</v>
      </c>
      <c r="D78" s="314" t="s">
        <v>1232</v>
      </c>
      <c r="E78" s="19" t="s">
        <v>21</v>
      </c>
      <c r="F78" s="315">
        <v>14.060000000000001</v>
      </c>
      <c r="G78" s="40"/>
      <c r="H78" s="46"/>
    </row>
    <row r="79" s="2" customFormat="1" ht="16.8" customHeight="1">
      <c r="A79" s="40"/>
      <c r="B79" s="46"/>
      <c r="C79" s="314" t="s">
        <v>21</v>
      </c>
      <c r="D79" s="314" t="s">
        <v>1228</v>
      </c>
      <c r="E79" s="19" t="s">
        <v>21</v>
      </c>
      <c r="F79" s="315">
        <v>19.539999999999999</v>
      </c>
      <c r="G79" s="40"/>
      <c r="H79" s="46"/>
    </row>
    <row r="80" s="2" customFormat="1" ht="16.8" customHeight="1">
      <c r="A80" s="40"/>
      <c r="B80" s="46"/>
      <c r="C80" s="314" t="s">
        <v>21</v>
      </c>
      <c r="D80" s="314" t="s">
        <v>1233</v>
      </c>
      <c r="E80" s="19" t="s">
        <v>21</v>
      </c>
      <c r="F80" s="315">
        <v>4.25</v>
      </c>
      <c r="G80" s="40"/>
      <c r="H80" s="46"/>
    </row>
    <row r="81" s="2" customFormat="1" ht="16.8" customHeight="1">
      <c r="A81" s="40"/>
      <c r="B81" s="46"/>
      <c r="C81" s="314" t="s">
        <v>21</v>
      </c>
      <c r="D81" s="314" t="s">
        <v>1227</v>
      </c>
      <c r="E81" s="19" t="s">
        <v>21</v>
      </c>
      <c r="F81" s="315">
        <v>53.710000000000001</v>
      </c>
      <c r="G81" s="40"/>
      <c r="H81" s="46"/>
    </row>
    <row r="82" s="2" customFormat="1" ht="16.8" customHeight="1">
      <c r="A82" s="40"/>
      <c r="B82" s="46"/>
      <c r="C82" s="314" t="s">
        <v>1191</v>
      </c>
      <c r="D82" s="314" t="s">
        <v>433</v>
      </c>
      <c r="E82" s="19" t="s">
        <v>21</v>
      </c>
      <c r="F82" s="315">
        <v>145.27000000000001</v>
      </c>
      <c r="G82" s="40"/>
      <c r="H82" s="46"/>
    </row>
    <row r="83" s="2" customFormat="1" ht="16.8" customHeight="1">
      <c r="A83" s="40"/>
      <c r="B83" s="46"/>
      <c r="C83" s="316" t="s">
        <v>4731</v>
      </c>
      <c r="D83" s="40"/>
      <c r="E83" s="40"/>
      <c r="F83" s="40"/>
      <c r="G83" s="40"/>
      <c r="H83" s="46"/>
    </row>
    <row r="84" s="2" customFormat="1" ht="16.8" customHeight="1">
      <c r="A84" s="40"/>
      <c r="B84" s="46"/>
      <c r="C84" s="314" t="s">
        <v>1290</v>
      </c>
      <c r="D84" s="314" t="s">
        <v>4740</v>
      </c>
      <c r="E84" s="19" t="s">
        <v>301</v>
      </c>
      <c r="F84" s="315">
        <v>173.53</v>
      </c>
      <c r="G84" s="40"/>
      <c r="H84" s="46"/>
    </row>
    <row r="85" s="2" customFormat="1">
      <c r="A85" s="40"/>
      <c r="B85" s="46"/>
      <c r="C85" s="314" t="s">
        <v>1244</v>
      </c>
      <c r="D85" s="314" t="s">
        <v>4741</v>
      </c>
      <c r="E85" s="19" t="s">
        <v>315</v>
      </c>
      <c r="F85" s="315">
        <v>10.27</v>
      </c>
      <c r="G85" s="40"/>
      <c r="H85" s="46"/>
    </row>
    <row r="86" s="2" customFormat="1" ht="16.8" customHeight="1">
      <c r="A86" s="40"/>
      <c r="B86" s="46"/>
      <c r="C86" s="314" t="s">
        <v>1254</v>
      </c>
      <c r="D86" s="314" t="s">
        <v>4742</v>
      </c>
      <c r="E86" s="19" t="s">
        <v>348</v>
      </c>
      <c r="F86" s="315">
        <v>0.55700000000000005</v>
      </c>
      <c r="G86" s="40"/>
      <c r="H86" s="46"/>
    </row>
    <row r="87" s="2" customFormat="1">
      <c r="A87" s="40"/>
      <c r="B87" s="46"/>
      <c r="C87" s="314" t="s">
        <v>1260</v>
      </c>
      <c r="D87" s="314" t="s">
        <v>4743</v>
      </c>
      <c r="E87" s="19" t="s">
        <v>328</v>
      </c>
      <c r="F87" s="315">
        <v>156.17699999999999</v>
      </c>
      <c r="G87" s="40"/>
      <c r="H87" s="46"/>
    </row>
    <row r="88" s="2" customFormat="1" ht="16.8" customHeight="1">
      <c r="A88" s="40"/>
      <c r="B88" s="46"/>
      <c r="C88" s="314" t="s">
        <v>1110</v>
      </c>
      <c r="D88" s="314" t="s">
        <v>4744</v>
      </c>
      <c r="E88" s="19" t="s">
        <v>301</v>
      </c>
      <c r="F88" s="315">
        <v>145.27000000000001</v>
      </c>
      <c r="G88" s="40"/>
      <c r="H88" s="46"/>
    </row>
    <row r="89" s="2" customFormat="1" ht="16.8" customHeight="1">
      <c r="A89" s="40"/>
      <c r="B89" s="46"/>
      <c r="C89" s="314" t="s">
        <v>1115</v>
      </c>
      <c r="D89" s="314" t="s">
        <v>4745</v>
      </c>
      <c r="E89" s="19" t="s">
        <v>301</v>
      </c>
      <c r="F89" s="315">
        <v>145.27000000000001</v>
      </c>
      <c r="G89" s="40"/>
      <c r="H89" s="46"/>
    </row>
    <row r="90" s="2" customFormat="1">
      <c r="A90" s="40"/>
      <c r="B90" s="46"/>
      <c r="C90" s="314" t="s">
        <v>1120</v>
      </c>
      <c r="D90" s="314" t="s">
        <v>4746</v>
      </c>
      <c r="E90" s="19" t="s">
        <v>301</v>
      </c>
      <c r="F90" s="315">
        <v>145.27000000000001</v>
      </c>
      <c r="G90" s="40"/>
      <c r="H90" s="46"/>
    </row>
    <row r="91" s="2" customFormat="1" ht="16.8" customHeight="1">
      <c r="A91" s="40"/>
      <c r="B91" s="46"/>
      <c r="C91" s="314" t="s">
        <v>1557</v>
      </c>
      <c r="D91" s="314" t="s">
        <v>4747</v>
      </c>
      <c r="E91" s="19" t="s">
        <v>301</v>
      </c>
      <c r="F91" s="315">
        <v>145.27000000000001</v>
      </c>
      <c r="G91" s="40"/>
      <c r="H91" s="46"/>
    </row>
    <row r="92" s="2" customFormat="1" ht="16.8" customHeight="1">
      <c r="A92" s="40"/>
      <c r="B92" s="46"/>
      <c r="C92" s="314" t="s">
        <v>1567</v>
      </c>
      <c r="D92" s="314" t="s">
        <v>1568</v>
      </c>
      <c r="E92" s="19" t="s">
        <v>328</v>
      </c>
      <c r="F92" s="315">
        <v>130.743</v>
      </c>
      <c r="G92" s="40"/>
      <c r="H92" s="46"/>
    </row>
    <row r="93" s="2" customFormat="1" ht="16.8" customHeight="1">
      <c r="A93" s="40"/>
      <c r="B93" s="46"/>
      <c r="C93" s="314" t="s">
        <v>1150</v>
      </c>
      <c r="D93" s="314" t="s">
        <v>4748</v>
      </c>
      <c r="E93" s="19" t="s">
        <v>301</v>
      </c>
      <c r="F93" s="315">
        <v>145.27000000000001</v>
      </c>
      <c r="G93" s="40"/>
      <c r="H93" s="46"/>
    </row>
    <row r="94" s="2" customFormat="1" ht="16.8" customHeight="1">
      <c r="A94" s="40"/>
      <c r="B94" s="46"/>
      <c r="C94" s="314" t="s">
        <v>1562</v>
      </c>
      <c r="D94" s="314" t="s">
        <v>1563</v>
      </c>
      <c r="E94" s="19" t="s">
        <v>301</v>
      </c>
      <c r="F94" s="315">
        <v>159.797</v>
      </c>
      <c r="G94" s="40"/>
      <c r="H94" s="46"/>
    </row>
    <row r="95" s="2" customFormat="1" ht="16.8" customHeight="1">
      <c r="A95" s="40"/>
      <c r="B95" s="46"/>
      <c r="C95" s="310" t="s">
        <v>1194</v>
      </c>
      <c r="D95" s="311" t="s">
        <v>1195</v>
      </c>
      <c r="E95" s="312" t="s">
        <v>21</v>
      </c>
      <c r="F95" s="313">
        <v>28.260000000000002</v>
      </c>
      <c r="G95" s="40"/>
      <c r="H95" s="46"/>
    </row>
    <row r="96" s="2" customFormat="1" ht="16.8" customHeight="1">
      <c r="A96" s="40"/>
      <c r="B96" s="46"/>
      <c r="C96" s="314" t="s">
        <v>21</v>
      </c>
      <c r="D96" s="314" t="s">
        <v>1295</v>
      </c>
      <c r="E96" s="19" t="s">
        <v>21</v>
      </c>
      <c r="F96" s="315">
        <v>0</v>
      </c>
      <c r="G96" s="40"/>
      <c r="H96" s="46"/>
    </row>
    <row r="97" s="2" customFormat="1" ht="16.8" customHeight="1">
      <c r="A97" s="40"/>
      <c r="B97" s="46"/>
      <c r="C97" s="314" t="s">
        <v>21</v>
      </c>
      <c r="D97" s="314" t="s">
        <v>477</v>
      </c>
      <c r="E97" s="19" t="s">
        <v>21</v>
      </c>
      <c r="F97" s="315">
        <v>5.9000000000000004</v>
      </c>
      <c r="G97" s="40"/>
      <c r="H97" s="46"/>
    </row>
    <row r="98" s="2" customFormat="1" ht="16.8" customHeight="1">
      <c r="A98" s="40"/>
      <c r="B98" s="46"/>
      <c r="C98" s="314" t="s">
        <v>21</v>
      </c>
      <c r="D98" s="314" t="s">
        <v>1229</v>
      </c>
      <c r="E98" s="19" t="s">
        <v>21</v>
      </c>
      <c r="F98" s="315">
        <v>12.15</v>
      </c>
      <c r="G98" s="40"/>
      <c r="H98" s="46"/>
    </row>
    <row r="99" s="2" customFormat="1" ht="16.8" customHeight="1">
      <c r="A99" s="40"/>
      <c r="B99" s="46"/>
      <c r="C99" s="314" t="s">
        <v>21</v>
      </c>
      <c r="D99" s="314" t="s">
        <v>1230</v>
      </c>
      <c r="E99" s="19" t="s">
        <v>21</v>
      </c>
      <c r="F99" s="315">
        <v>5.9199999999999999</v>
      </c>
      <c r="G99" s="40"/>
      <c r="H99" s="46"/>
    </row>
    <row r="100" s="2" customFormat="1" ht="16.8" customHeight="1">
      <c r="A100" s="40"/>
      <c r="B100" s="46"/>
      <c r="C100" s="314" t="s">
        <v>21</v>
      </c>
      <c r="D100" s="314" t="s">
        <v>1231</v>
      </c>
      <c r="E100" s="19" t="s">
        <v>21</v>
      </c>
      <c r="F100" s="315">
        <v>4.29</v>
      </c>
      <c r="G100" s="40"/>
      <c r="H100" s="46"/>
    </row>
    <row r="101" s="2" customFormat="1" ht="16.8" customHeight="1">
      <c r="A101" s="40"/>
      <c r="B101" s="46"/>
      <c r="C101" s="314" t="s">
        <v>1194</v>
      </c>
      <c r="D101" s="314" t="s">
        <v>433</v>
      </c>
      <c r="E101" s="19" t="s">
        <v>21</v>
      </c>
      <c r="F101" s="315">
        <v>28.260000000000002</v>
      </c>
      <c r="G101" s="40"/>
      <c r="H101" s="46"/>
    </row>
    <row r="102" s="2" customFormat="1" ht="16.8" customHeight="1">
      <c r="A102" s="40"/>
      <c r="B102" s="46"/>
      <c r="C102" s="316" t="s">
        <v>4731</v>
      </c>
      <c r="D102" s="40"/>
      <c r="E102" s="40"/>
      <c r="F102" s="40"/>
      <c r="G102" s="40"/>
      <c r="H102" s="46"/>
    </row>
    <row r="103" s="2" customFormat="1" ht="16.8" customHeight="1">
      <c r="A103" s="40"/>
      <c r="B103" s="46"/>
      <c r="C103" s="314" t="s">
        <v>1290</v>
      </c>
      <c r="D103" s="314" t="s">
        <v>4740</v>
      </c>
      <c r="E103" s="19" t="s">
        <v>301</v>
      </c>
      <c r="F103" s="315">
        <v>173.53</v>
      </c>
      <c r="G103" s="40"/>
      <c r="H103" s="46"/>
    </row>
    <row r="104" s="2" customFormat="1">
      <c r="A104" s="40"/>
      <c r="B104" s="46"/>
      <c r="C104" s="314" t="s">
        <v>1244</v>
      </c>
      <c r="D104" s="314" t="s">
        <v>4741</v>
      </c>
      <c r="E104" s="19" t="s">
        <v>315</v>
      </c>
      <c r="F104" s="315">
        <v>10.27</v>
      </c>
      <c r="G104" s="40"/>
      <c r="H104" s="46"/>
    </row>
    <row r="105" s="2" customFormat="1" ht="16.8" customHeight="1">
      <c r="A105" s="40"/>
      <c r="B105" s="46"/>
      <c r="C105" s="314" t="s">
        <v>1254</v>
      </c>
      <c r="D105" s="314" t="s">
        <v>4742</v>
      </c>
      <c r="E105" s="19" t="s">
        <v>348</v>
      </c>
      <c r="F105" s="315">
        <v>0.55700000000000005</v>
      </c>
      <c r="G105" s="40"/>
      <c r="H105" s="46"/>
    </row>
    <row r="106" s="2" customFormat="1">
      <c r="A106" s="40"/>
      <c r="B106" s="46"/>
      <c r="C106" s="314" t="s">
        <v>1260</v>
      </c>
      <c r="D106" s="314" t="s">
        <v>4743</v>
      </c>
      <c r="E106" s="19" t="s">
        <v>328</v>
      </c>
      <c r="F106" s="315">
        <v>156.17699999999999</v>
      </c>
      <c r="G106" s="40"/>
      <c r="H106" s="46"/>
    </row>
    <row r="107" s="2" customFormat="1" ht="16.8" customHeight="1">
      <c r="A107" s="40"/>
      <c r="B107" s="46"/>
      <c r="C107" s="314" t="s">
        <v>1502</v>
      </c>
      <c r="D107" s="314" t="s">
        <v>4749</v>
      </c>
      <c r="E107" s="19" t="s">
        <v>301</v>
      </c>
      <c r="F107" s="315">
        <v>28.260000000000002</v>
      </c>
      <c r="G107" s="40"/>
      <c r="H107" s="46"/>
    </row>
    <row r="108" s="2" customFormat="1" ht="16.8" customHeight="1">
      <c r="A108" s="40"/>
      <c r="B108" s="46"/>
      <c r="C108" s="314" t="s">
        <v>1507</v>
      </c>
      <c r="D108" s="314" t="s">
        <v>4750</v>
      </c>
      <c r="E108" s="19" t="s">
        <v>328</v>
      </c>
      <c r="F108" s="315">
        <v>25.434000000000001</v>
      </c>
      <c r="G108" s="40"/>
      <c r="H108" s="46"/>
    </row>
    <row r="109" s="2" customFormat="1">
      <c r="A109" s="40"/>
      <c r="B109" s="46"/>
      <c r="C109" s="314" t="s">
        <v>1517</v>
      </c>
      <c r="D109" s="314" t="s">
        <v>4751</v>
      </c>
      <c r="E109" s="19" t="s">
        <v>301</v>
      </c>
      <c r="F109" s="315">
        <v>28.260000000000002</v>
      </c>
      <c r="G109" s="40"/>
      <c r="H109" s="46"/>
    </row>
    <row r="110" s="2" customFormat="1" ht="16.8" customHeight="1">
      <c r="A110" s="40"/>
      <c r="B110" s="46"/>
      <c r="C110" s="314" t="s">
        <v>1536</v>
      </c>
      <c r="D110" s="314" t="s">
        <v>4752</v>
      </c>
      <c r="E110" s="19" t="s">
        <v>301</v>
      </c>
      <c r="F110" s="315">
        <v>28.260000000000002</v>
      </c>
      <c r="G110" s="40"/>
      <c r="H110" s="46"/>
    </row>
    <row r="111" s="2" customFormat="1" ht="16.8" customHeight="1">
      <c r="A111" s="40"/>
      <c r="B111" s="46"/>
      <c r="C111" s="314" t="s">
        <v>1541</v>
      </c>
      <c r="D111" s="314" t="s">
        <v>4753</v>
      </c>
      <c r="E111" s="19" t="s">
        <v>301</v>
      </c>
      <c r="F111" s="315">
        <v>28.260000000000002</v>
      </c>
      <c r="G111" s="40"/>
      <c r="H111" s="46"/>
    </row>
    <row r="112" s="2" customFormat="1" ht="26.4" customHeight="1">
      <c r="A112" s="40"/>
      <c r="B112" s="46"/>
      <c r="C112" s="309" t="s">
        <v>4754</v>
      </c>
      <c r="D112" s="309" t="s">
        <v>95</v>
      </c>
      <c r="E112" s="40"/>
      <c r="F112" s="40"/>
      <c r="G112" s="40"/>
      <c r="H112" s="46"/>
    </row>
    <row r="113" s="2" customFormat="1" ht="16.8" customHeight="1">
      <c r="A113" s="40"/>
      <c r="B113" s="46"/>
      <c r="C113" s="310" t="s">
        <v>1200</v>
      </c>
      <c r="D113" s="311" t="s">
        <v>1201</v>
      </c>
      <c r="E113" s="312" t="s">
        <v>21</v>
      </c>
      <c r="F113" s="313">
        <v>777.04700000000003</v>
      </c>
      <c r="G113" s="40"/>
      <c r="H113" s="46"/>
    </row>
    <row r="114" s="2" customFormat="1" ht="16.8" customHeight="1">
      <c r="A114" s="40"/>
      <c r="B114" s="46"/>
      <c r="C114" s="314" t="s">
        <v>21</v>
      </c>
      <c r="D114" s="314" t="s">
        <v>1671</v>
      </c>
      <c r="E114" s="19" t="s">
        <v>21</v>
      </c>
      <c r="F114" s="315">
        <v>0</v>
      </c>
      <c r="G114" s="40"/>
      <c r="H114" s="46"/>
    </row>
    <row r="115" s="2" customFormat="1" ht="16.8" customHeight="1">
      <c r="A115" s="40"/>
      <c r="B115" s="46"/>
      <c r="C115" s="314" t="s">
        <v>21</v>
      </c>
      <c r="D115" s="314" t="s">
        <v>1188</v>
      </c>
      <c r="E115" s="19" t="s">
        <v>21</v>
      </c>
      <c r="F115" s="315">
        <v>173.53</v>
      </c>
      <c r="G115" s="40"/>
      <c r="H115" s="46"/>
    </row>
    <row r="116" s="2" customFormat="1" ht="16.8" customHeight="1">
      <c r="A116" s="40"/>
      <c r="B116" s="46"/>
      <c r="C116" s="314" t="s">
        <v>21</v>
      </c>
      <c r="D116" s="314" t="s">
        <v>1672</v>
      </c>
      <c r="E116" s="19" t="s">
        <v>21</v>
      </c>
      <c r="F116" s="315">
        <v>0</v>
      </c>
      <c r="G116" s="40"/>
      <c r="H116" s="46"/>
    </row>
    <row r="117" s="2" customFormat="1" ht="16.8" customHeight="1">
      <c r="A117" s="40"/>
      <c r="B117" s="46"/>
      <c r="C117" s="314" t="s">
        <v>21</v>
      </c>
      <c r="D117" s="314" t="s">
        <v>864</v>
      </c>
      <c r="E117" s="19" t="s">
        <v>21</v>
      </c>
      <c r="F117" s="315">
        <v>0</v>
      </c>
      <c r="G117" s="40"/>
      <c r="H117" s="46"/>
    </row>
    <row r="118" s="2" customFormat="1" ht="16.8" customHeight="1">
      <c r="A118" s="40"/>
      <c r="B118" s="46"/>
      <c r="C118" s="314" t="s">
        <v>21</v>
      </c>
      <c r="D118" s="314" t="s">
        <v>1673</v>
      </c>
      <c r="E118" s="19" t="s">
        <v>21</v>
      </c>
      <c r="F118" s="315">
        <v>29.5</v>
      </c>
      <c r="G118" s="40"/>
      <c r="H118" s="46"/>
    </row>
    <row r="119" s="2" customFormat="1" ht="16.8" customHeight="1">
      <c r="A119" s="40"/>
      <c r="B119" s="46"/>
      <c r="C119" s="314" t="s">
        <v>21</v>
      </c>
      <c r="D119" s="314" t="s">
        <v>1674</v>
      </c>
      <c r="E119" s="19" t="s">
        <v>21</v>
      </c>
      <c r="F119" s="315">
        <v>0</v>
      </c>
      <c r="G119" s="40"/>
      <c r="H119" s="46"/>
    </row>
    <row r="120" s="2" customFormat="1" ht="16.8" customHeight="1">
      <c r="A120" s="40"/>
      <c r="B120" s="46"/>
      <c r="C120" s="314" t="s">
        <v>21</v>
      </c>
      <c r="D120" s="314" t="s">
        <v>1675</v>
      </c>
      <c r="E120" s="19" t="s">
        <v>21</v>
      </c>
      <c r="F120" s="315">
        <v>202.375</v>
      </c>
      <c r="G120" s="40"/>
      <c r="H120" s="46"/>
    </row>
    <row r="121" s="2" customFormat="1" ht="16.8" customHeight="1">
      <c r="A121" s="40"/>
      <c r="B121" s="46"/>
      <c r="C121" s="314" t="s">
        <v>21</v>
      </c>
      <c r="D121" s="314" t="s">
        <v>1655</v>
      </c>
      <c r="E121" s="19" t="s">
        <v>21</v>
      </c>
      <c r="F121" s="315">
        <v>0</v>
      </c>
      <c r="G121" s="40"/>
      <c r="H121" s="46"/>
    </row>
    <row r="122" s="2" customFormat="1" ht="16.8" customHeight="1">
      <c r="A122" s="40"/>
      <c r="B122" s="46"/>
      <c r="C122" s="314" t="s">
        <v>21</v>
      </c>
      <c r="D122" s="314" t="s">
        <v>1676</v>
      </c>
      <c r="E122" s="19" t="s">
        <v>21</v>
      </c>
      <c r="F122" s="315">
        <v>47.25</v>
      </c>
      <c r="G122" s="40"/>
      <c r="H122" s="46"/>
    </row>
    <row r="123" s="2" customFormat="1" ht="16.8" customHeight="1">
      <c r="A123" s="40"/>
      <c r="B123" s="46"/>
      <c r="C123" s="314" t="s">
        <v>21</v>
      </c>
      <c r="D123" s="314" t="s">
        <v>864</v>
      </c>
      <c r="E123" s="19" t="s">
        <v>21</v>
      </c>
      <c r="F123" s="315">
        <v>0</v>
      </c>
      <c r="G123" s="40"/>
      <c r="H123" s="46"/>
    </row>
    <row r="124" s="2" customFormat="1" ht="16.8" customHeight="1">
      <c r="A124" s="40"/>
      <c r="B124" s="46"/>
      <c r="C124" s="314" t="s">
        <v>21</v>
      </c>
      <c r="D124" s="314" t="s">
        <v>1677</v>
      </c>
      <c r="E124" s="19" t="s">
        <v>21</v>
      </c>
      <c r="F124" s="315">
        <v>14.5</v>
      </c>
      <c r="G124" s="40"/>
      <c r="H124" s="46"/>
    </row>
    <row r="125" s="2" customFormat="1" ht="16.8" customHeight="1">
      <c r="A125" s="40"/>
      <c r="B125" s="46"/>
      <c r="C125" s="314" t="s">
        <v>21</v>
      </c>
      <c r="D125" s="314" t="s">
        <v>1593</v>
      </c>
      <c r="E125" s="19" t="s">
        <v>21</v>
      </c>
      <c r="F125" s="315">
        <v>0</v>
      </c>
      <c r="G125" s="40"/>
      <c r="H125" s="46"/>
    </row>
    <row r="126" s="2" customFormat="1" ht="16.8" customHeight="1">
      <c r="A126" s="40"/>
      <c r="B126" s="46"/>
      <c r="C126" s="314" t="s">
        <v>21</v>
      </c>
      <c r="D126" s="314" t="s">
        <v>1678</v>
      </c>
      <c r="E126" s="19" t="s">
        <v>21</v>
      </c>
      <c r="F126" s="315">
        <v>39.524999999999999</v>
      </c>
      <c r="G126" s="40"/>
      <c r="H126" s="46"/>
    </row>
    <row r="127" s="2" customFormat="1" ht="16.8" customHeight="1">
      <c r="A127" s="40"/>
      <c r="B127" s="46"/>
      <c r="C127" s="314" t="s">
        <v>21</v>
      </c>
      <c r="D127" s="314" t="s">
        <v>1679</v>
      </c>
      <c r="E127" s="19" t="s">
        <v>21</v>
      </c>
      <c r="F127" s="315">
        <v>-20.367999999999999</v>
      </c>
      <c r="G127" s="40"/>
      <c r="H127" s="46"/>
    </row>
    <row r="128" s="2" customFormat="1" ht="16.8" customHeight="1">
      <c r="A128" s="40"/>
      <c r="B128" s="46"/>
      <c r="C128" s="314" t="s">
        <v>21</v>
      </c>
      <c r="D128" s="314" t="s">
        <v>1596</v>
      </c>
      <c r="E128" s="19" t="s">
        <v>21</v>
      </c>
      <c r="F128" s="315">
        <v>0</v>
      </c>
      <c r="G128" s="40"/>
      <c r="H128" s="46"/>
    </row>
    <row r="129" s="2" customFormat="1" ht="16.8" customHeight="1">
      <c r="A129" s="40"/>
      <c r="B129" s="46"/>
      <c r="C129" s="314" t="s">
        <v>21</v>
      </c>
      <c r="D129" s="314" t="s">
        <v>1680</v>
      </c>
      <c r="E129" s="19" t="s">
        <v>21</v>
      </c>
      <c r="F129" s="315">
        <v>26.625</v>
      </c>
      <c r="G129" s="40"/>
      <c r="H129" s="46"/>
    </row>
    <row r="130" s="2" customFormat="1" ht="16.8" customHeight="1">
      <c r="A130" s="40"/>
      <c r="B130" s="46"/>
      <c r="C130" s="314" t="s">
        <v>21</v>
      </c>
      <c r="D130" s="314" t="s">
        <v>1681</v>
      </c>
      <c r="E130" s="19" t="s">
        <v>21</v>
      </c>
      <c r="F130" s="315">
        <v>-5.8799999999999999</v>
      </c>
      <c r="G130" s="40"/>
      <c r="H130" s="46"/>
    </row>
    <row r="131" s="2" customFormat="1" ht="16.8" customHeight="1">
      <c r="A131" s="40"/>
      <c r="B131" s="46"/>
      <c r="C131" s="314" t="s">
        <v>21</v>
      </c>
      <c r="D131" s="314" t="s">
        <v>1532</v>
      </c>
      <c r="E131" s="19" t="s">
        <v>21</v>
      </c>
      <c r="F131" s="315">
        <v>0</v>
      </c>
      <c r="G131" s="40"/>
      <c r="H131" s="46"/>
    </row>
    <row r="132" s="2" customFormat="1" ht="16.8" customHeight="1">
      <c r="A132" s="40"/>
      <c r="B132" s="46"/>
      <c r="C132" s="314" t="s">
        <v>21</v>
      </c>
      <c r="D132" s="314" t="s">
        <v>1682</v>
      </c>
      <c r="E132" s="19" t="s">
        <v>21</v>
      </c>
      <c r="F132" s="315">
        <v>6.54</v>
      </c>
      <c r="G132" s="40"/>
      <c r="H132" s="46"/>
    </row>
    <row r="133" s="2" customFormat="1" ht="16.8" customHeight="1">
      <c r="A133" s="40"/>
      <c r="B133" s="46"/>
      <c r="C133" s="314" t="s">
        <v>21</v>
      </c>
      <c r="D133" s="314" t="s">
        <v>1612</v>
      </c>
      <c r="E133" s="19" t="s">
        <v>21</v>
      </c>
      <c r="F133" s="315">
        <v>0</v>
      </c>
      <c r="G133" s="40"/>
      <c r="H133" s="46"/>
    </row>
    <row r="134" s="2" customFormat="1" ht="16.8" customHeight="1">
      <c r="A134" s="40"/>
      <c r="B134" s="46"/>
      <c r="C134" s="314" t="s">
        <v>21</v>
      </c>
      <c r="D134" s="314" t="s">
        <v>1683</v>
      </c>
      <c r="E134" s="19" t="s">
        <v>21</v>
      </c>
      <c r="F134" s="315">
        <v>38.575000000000003</v>
      </c>
      <c r="G134" s="40"/>
      <c r="H134" s="46"/>
    </row>
    <row r="135" s="2" customFormat="1" ht="16.8" customHeight="1">
      <c r="A135" s="40"/>
      <c r="B135" s="46"/>
      <c r="C135" s="314" t="s">
        <v>21</v>
      </c>
      <c r="D135" s="314" t="s">
        <v>1656</v>
      </c>
      <c r="E135" s="19" t="s">
        <v>21</v>
      </c>
      <c r="F135" s="315">
        <v>0</v>
      </c>
      <c r="G135" s="40"/>
      <c r="H135" s="46"/>
    </row>
    <row r="136" s="2" customFormat="1" ht="16.8" customHeight="1">
      <c r="A136" s="40"/>
      <c r="B136" s="46"/>
      <c r="C136" s="314" t="s">
        <v>21</v>
      </c>
      <c r="D136" s="314" t="s">
        <v>1657</v>
      </c>
      <c r="E136" s="19" t="s">
        <v>21</v>
      </c>
      <c r="F136" s="315">
        <v>22.5</v>
      </c>
      <c r="G136" s="40"/>
      <c r="H136" s="46"/>
    </row>
    <row r="137" s="2" customFormat="1" ht="16.8" customHeight="1">
      <c r="A137" s="40"/>
      <c r="B137" s="46"/>
      <c r="C137" s="314" t="s">
        <v>21</v>
      </c>
      <c r="D137" s="314" t="s">
        <v>1674</v>
      </c>
      <c r="E137" s="19" t="s">
        <v>21</v>
      </c>
      <c r="F137" s="315">
        <v>0</v>
      </c>
      <c r="G137" s="40"/>
      <c r="H137" s="46"/>
    </row>
    <row r="138" s="2" customFormat="1" ht="16.8" customHeight="1">
      <c r="A138" s="40"/>
      <c r="B138" s="46"/>
      <c r="C138" s="314" t="s">
        <v>21</v>
      </c>
      <c r="D138" s="314" t="s">
        <v>1675</v>
      </c>
      <c r="E138" s="19" t="s">
        <v>21</v>
      </c>
      <c r="F138" s="315">
        <v>202.375</v>
      </c>
      <c r="G138" s="40"/>
      <c r="H138" s="46"/>
    </row>
    <row r="139" s="2" customFormat="1" ht="16.8" customHeight="1">
      <c r="A139" s="40"/>
      <c r="B139" s="46"/>
      <c r="C139" s="314" t="s">
        <v>1200</v>
      </c>
      <c r="D139" s="314" t="s">
        <v>312</v>
      </c>
      <c r="E139" s="19" t="s">
        <v>21</v>
      </c>
      <c r="F139" s="315">
        <v>777.04700000000003</v>
      </c>
      <c r="G139" s="40"/>
      <c r="H139" s="46"/>
    </row>
    <row r="140" s="2" customFormat="1" ht="16.8" customHeight="1">
      <c r="A140" s="40"/>
      <c r="B140" s="46"/>
      <c r="C140" s="316" t="s">
        <v>4731</v>
      </c>
      <c r="D140" s="40"/>
      <c r="E140" s="40"/>
      <c r="F140" s="40"/>
      <c r="G140" s="40"/>
      <c r="H140" s="46"/>
    </row>
    <row r="141" s="2" customFormat="1" ht="16.8" customHeight="1">
      <c r="A141" s="40"/>
      <c r="B141" s="46"/>
      <c r="C141" s="314" t="s">
        <v>1667</v>
      </c>
      <c r="D141" s="314" t="s">
        <v>4732</v>
      </c>
      <c r="E141" s="19" t="s">
        <v>301</v>
      </c>
      <c r="F141" s="315">
        <v>777.04700000000003</v>
      </c>
      <c r="G141" s="40"/>
      <c r="H141" s="46"/>
    </row>
    <row r="142" s="2" customFormat="1">
      <c r="A142" s="40"/>
      <c r="B142" s="46"/>
      <c r="C142" s="314" t="s">
        <v>1685</v>
      </c>
      <c r="D142" s="314" t="s">
        <v>4733</v>
      </c>
      <c r="E142" s="19" t="s">
        <v>301</v>
      </c>
      <c r="F142" s="315">
        <v>777.04700000000003</v>
      </c>
      <c r="G142" s="40"/>
      <c r="H142" s="46"/>
    </row>
    <row r="143" s="2" customFormat="1" ht="16.8" customHeight="1">
      <c r="A143" s="40"/>
      <c r="B143" s="46"/>
      <c r="C143" s="310" t="s">
        <v>1197</v>
      </c>
      <c r="D143" s="311" t="s">
        <v>1198</v>
      </c>
      <c r="E143" s="312" t="s">
        <v>21</v>
      </c>
      <c r="F143" s="313">
        <v>48.430999999999997</v>
      </c>
      <c r="G143" s="40"/>
      <c r="H143" s="46"/>
    </row>
    <row r="144" s="2" customFormat="1" ht="16.8" customHeight="1">
      <c r="A144" s="40"/>
      <c r="B144" s="46"/>
      <c r="C144" s="314" t="s">
        <v>21</v>
      </c>
      <c r="D144" s="314" t="s">
        <v>1593</v>
      </c>
      <c r="E144" s="19" t="s">
        <v>21</v>
      </c>
      <c r="F144" s="315">
        <v>0</v>
      </c>
      <c r="G144" s="40"/>
      <c r="H144" s="46"/>
    </row>
    <row r="145" s="2" customFormat="1" ht="16.8" customHeight="1">
      <c r="A145" s="40"/>
      <c r="B145" s="46"/>
      <c r="C145" s="314" t="s">
        <v>21</v>
      </c>
      <c r="D145" s="314" t="s">
        <v>1607</v>
      </c>
      <c r="E145" s="19" t="s">
        <v>21</v>
      </c>
      <c r="F145" s="315">
        <v>20.367999999999999</v>
      </c>
      <c r="G145" s="40"/>
      <c r="H145" s="46"/>
    </row>
    <row r="146" s="2" customFormat="1" ht="16.8" customHeight="1">
      <c r="A146" s="40"/>
      <c r="B146" s="46"/>
      <c r="C146" s="314" t="s">
        <v>21</v>
      </c>
      <c r="D146" s="314" t="s">
        <v>1608</v>
      </c>
      <c r="E146" s="19" t="s">
        <v>21</v>
      </c>
      <c r="F146" s="315">
        <v>-1.28</v>
      </c>
      <c r="G146" s="40"/>
      <c r="H146" s="46"/>
    </row>
    <row r="147" s="2" customFormat="1" ht="16.8" customHeight="1">
      <c r="A147" s="40"/>
      <c r="B147" s="46"/>
      <c r="C147" s="314" t="s">
        <v>21</v>
      </c>
      <c r="D147" s="314" t="s">
        <v>1596</v>
      </c>
      <c r="E147" s="19" t="s">
        <v>21</v>
      </c>
      <c r="F147" s="315">
        <v>0</v>
      </c>
      <c r="G147" s="40"/>
      <c r="H147" s="46"/>
    </row>
    <row r="148" s="2" customFormat="1" ht="16.8" customHeight="1">
      <c r="A148" s="40"/>
      <c r="B148" s="46"/>
      <c r="C148" s="314" t="s">
        <v>21</v>
      </c>
      <c r="D148" s="314" t="s">
        <v>1609</v>
      </c>
      <c r="E148" s="19" t="s">
        <v>21</v>
      </c>
      <c r="F148" s="315">
        <v>5.8799999999999999</v>
      </c>
      <c r="G148" s="40"/>
      <c r="H148" s="46"/>
    </row>
    <row r="149" s="2" customFormat="1" ht="16.8" customHeight="1">
      <c r="A149" s="40"/>
      <c r="B149" s="46"/>
      <c r="C149" s="314" t="s">
        <v>21</v>
      </c>
      <c r="D149" s="314" t="s">
        <v>1532</v>
      </c>
      <c r="E149" s="19" t="s">
        <v>21</v>
      </c>
      <c r="F149" s="315">
        <v>0</v>
      </c>
      <c r="G149" s="40"/>
      <c r="H149" s="46"/>
    </row>
    <row r="150" s="2" customFormat="1" ht="16.8" customHeight="1">
      <c r="A150" s="40"/>
      <c r="B150" s="46"/>
      <c r="C150" s="314" t="s">
        <v>21</v>
      </c>
      <c r="D150" s="314" t="s">
        <v>1610</v>
      </c>
      <c r="E150" s="19" t="s">
        <v>21</v>
      </c>
      <c r="F150" s="315">
        <v>26.16</v>
      </c>
      <c r="G150" s="40"/>
      <c r="H150" s="46"/>
    </row>
    <row r="151" s="2" customFormat="1" ht="16.8" customHeight="1">
      <c r="A151" s="40"/>
      <c r="B151" s="46"/>
      <c r="C151" s="314" t="s">
        <v>21</v>
      </c>
      <c r="D151" s="314" t="s">
        <v>1611</v>
      </c>
      <c r="E151" s="19" t="s">
        <v>21</v>
      </c>
      <c r="F151" s="315">
        <v>-4.1369999999999996</v>
      </c>
      <c r="G151" s="40"/>
      <c r="H151" s="46"/>
    </row>
    <row r="152" s="2" customFormat="1" ht="16.8" customHeight="1">
      <c r="A152" s="40"/>
      <c r="B152" s="46"/>
      <c r="C152" s="314" t="s">
        <v>21</v>
      </c>
      <c r="D152" s="314" t="s">
        <v>1612</v>
      </c>
      <c r="E152" s="19" t="s">
        <v>21</v>
      </c>
      <c r="F152" s="315">
        <v>0</v>
      </c>
      <c r="G152" s="40"/>
      <c r="H152" s="46"/>
    </row>
    <row r="153" s="2" customFormat="1" ht="16.8" customHeight="1">
      <c r="A153" s="40"/>
      <c r="B153" s="46"/>
      <c r="C153" s="314" t="s">
        <v>21</v>
      </c>
      <c r="D153" s="314" t="s">
        <v>1613</v>
      </c>
      <c r="E153" s="19" t="s">
        <v>21</v>
      </c>
      <c r="F153" s="315">
        <v>1.44</v>
      </c>
      <c r="G153" s="40"/>
      <c r="H153" s="46"/>
    </row>
    <row r="154" s="2" customFormat="1" ht="16.8" customHeight="1">
      <c r="A154" s="40"/>
      <c r="B154" s="46"/>
      <c r="C154" s="314" t="s">
        <v>1197</v>
      </c>
      <c r="D154" s="314" t="s">
        <v>312</v>
      </c>
      <c r="E154" s="19" t="s">
        <v>21</v>
      </c>
      <c r="F154" s="315">
        <v>48.430999999999997</v>
      </c>
      <c r="G154" s="40"/>
      <c r="H154" s="46"/>
    </row>
    <row r="155" s="2" customFormat="1" ht="16.8" customHeight="1">
      <c r="A155" s="40"/>
      <c r="B155" s="46"/>
      <c r="C155" s="316" t="s">
        <v>4731</v>
      </c>
      <c r="D155" s="40"/>
      <c r="E155" s="40"/>
      <c r="F155" s="40"/>
      <c r="G155" s="40"/>
      <c r="H155" s="46"/>
    </row>
    <row r="156" s="2" customFormat="1">
      <c r="A156" s="40"/>
      <c r="B156" s="46"/>
      <c r="C156" s="314" t="s">
        <v>1603</v>
      </c>
      <c r="D156" s="314" t="s">
        <v>4734</v>
      </c>
      <c r="E156" s="19" t="s">
        <v>301</v>
      </c>
      <c r="F156" s="315">
        <v>48.430999999999997</v>
      </c>
      <c r="G156" s="40"/>
      <c r="H156" s="46"/>
    </row>
    <row r="157" s="2" customFormat="1" ht="16.8" customHeight="1">
      <c r="A157" s="40"/>
      <c r="B157" s="46"/>
      <c r="C157" s="314" t="s">
        <v>1583</v>
      </c>
      <c r="D157" s="314" t="s">
        <v>4735</v>
      </c>
      <c r="E157" s="19" t="s">
        <v>301</v>
      </c>
      <c r="F157" s="315">
        <v>48.430999999999997</v>
      </c>
      <c r="G157" s="40"/>
      <c r="H157" s="46"/>
    </row>
    <row r="158" s="2" customFormat="1" ht="16.8" customHeight="1">
      <c r="A158" s="40"/>
      <c r="B158" s="46"/>
      <c r="C158" s="314" t="s">
        <v>1623</v>
      </c>
      <c r="D158" s="314" t="s">
        <v>4736</v>
      </c>
      <c r="E158" s="19" t="s">
        <v>301</v>
      </c>
      <c r="F158" s="315">
        <v>48.430999999999997</v>
      </c>
      <c r="G158" s="40"/>
      <c r="H158" s="46"/>
    </row>
    <row r="159" s="2" customFormat="1" ht="16.8" customHeight="1">
      <c r="A159" s="40"/>
      <c r="B159" s="46"/>
      <c r="C159" s="310" t="s">
        <v>1188</v>
      </c>
      <c r="D159" s="311" t="s">
        <v>1189</v>
      </c>
      <c r="E159" s="312" t="s">
        <v>21</v>
      </c>
      <c r="F159" s="313">
        <v>173.53</v>
      </c>
      <c r="G159" s="40"/>
      <c r="H159" s="46"/>
    </row>
    <row r="160" s="2" customFormat="1" ht="16.8" customHeight="1">
      <c r="A160" s="40"/>
      <c r="B160" s="46"/>
      <c r="C160" s="314" t="s">
        <v>21</v>
      </c>
      <c r="D160" s="314" t="s">
        <v>1227</v>
      </c>
      <c r="E160" s="19" t="s">
        <v>21</v>
      </c>
      <c r="F160" s="315">
        <v>53.710000000000001</v>
      </c>
      <c r="G160" s="40"/>
      <c r="H160" s="46"/>
    </row>
    <row r="161" s="2" customFormat="1" ht="16.8" customHeight="1">
      <c r="A161" s="40"/>
      <c r="B161" s="46"/>
      <c r="C161" s="314" t="s">
        <v>21</v>
      </c>
      <c r="D161" s="314" t="s">
        <v>1228</v>
      </c>
      <c r="E161" s="19" t="s">
        <v>21</v>
      </c>
      <c r="F161" s="315">
        <v>19.539999999999999</v>
      </c>
      <c r="G161" s="40"/>
      <c r="H161" s="46"/>
    </row>
    <row r="162" s="2" customFormat="1" ht="16.8" customHeight="1">
      <c r="A162" s="40"/>
      <c r="B162" s="46"/>
      <c r="C162" s="314" t="s">
        <v>21</v>
      </c>
      <c r="D162" s="314" t="s">
        <v>477</v>
      </c>
      <c r="E162" s="19" t="s">
        <v>21</v>
      </c>
      <c r="F162" s="315">
        <v>5.9000000000000004</v>
      </c>
      <c r="G162" s="40"/>
      <c r="H162" s="46"/>
    </row>
    <row r="163" s="2" customFormat="1" ht="16.8" customHeight="1">
      <c r="A163" s="40"/>
      <c r="B163" s="46"/>
      <c r="C163" s="314" t="s">
        <v>21</v>
      </c>
      <c r="D163" s="314" t="s">
        <v>1229</v>
      </c>
      <c r="E163" s="19" t="s">
        <v>21</v>
      </c>
      <c r="F163" s="315">
        <v>12.15</v>
      </c>
      <c r="G163" s="40"/>
      <c r="H163" s="46"/>
    </row>
    <row r="164" s="2" customFormat="1" ht="16.8" customHeight="1">
      <c r="A164" s="40"/>
      <c r="B164" s="46"/>
      <c r="C164" s="314" t="s">
        <v>21</v>
      </c>
      <c r="D164" s="314" t="s">
        <v>1230</v>
      </c>
      <c r="E164" s="19" t="s">
        <v>21</v>
      </c>
      <c r="F164" s="315">
        <v>5.9199999999999999</v>
      </c>
      <c r="G164" s="40"/>
      <c r="H164" s="46"/>
    </row>
    <row r="165" s="2" customFormat="1" ht="16.8" customHeight="1">
      <c r="A165" s="40"/>
      <c r="B165" s="46"/>
      <c r="C165" s="314" t="s">
        <v>21</v>
      </c>
      <c r="D165" s="314" t="s">
        <v>1231</v>
      </c>
      <c r="E165" s="19" t="s">
        <v>21</v>
      </c>
      <c r="F165" s="315">
        <v>4.29</v>
      </c>
      <c r="G165" s="40"/>
      <c r="H165" s="46"/>
    </row>
    <row r="166" s="2" customFormat="1" ht="16.8" customHeight="1">
      <c r="A166" s="40"/>
      <c r="B166" s="46"/>
      <c r="C166" s="314" t="s">
        <v>21</v>
      </c>
      <c r="D166" s="314" t="s">
        <v>1232</v>
      </c>
      <c r="E166" s="19" t="s">
        <v>21</v>
      </c>
      <c r="F166" s="315">
        <v>14.060000000000001</v>
      </c>
      <c r="G166" s="40"/>
      <c r="H166" s="46"/>
    </row>
    <row r="167" s="2" customFormat="1" ht="16.8" customHeight="1">
      <c r="A167" s="40"/>
      <c r="B167" s="46"/>
      <c r="C167" s="314" t="s">
        <v>21</v>
      </c>
      <c r="D167" s="314" t="s">
        <v>1233</v>
      </c>
      <c r="E167" s="19" t="s">
        <v>21</v>
      </c>
      <c r="F167" s="315">
        <v>4.25</v>
      </c>
      <c r="G167" s="40"/>
      <c r="H167" s="46"/>
    </row>
    <row r="168" s="2" customFormat="1" ht="16.8" customHeight="1">
      <c r="A168" s="40"/>
      <c r="B168" s="46"/>
      <c r="C168" s="314" t="s">
        <v>21</v>
      </c>
      <c r="D168" s="314" t="s">
        <v>1227</v>
      </c>
      <c r="E168" s="19" t="s">
        <v>21</v>
      </c>
      <c r="F168" s="315">
        <v>53.710000000000001</v>
      </c>
      <c r="G168" s="40"/>
      <c r="H168" s="46"/>
    </row>
    <row r="169" s="2" customFormat="1" ht="16.8" customHeight="1">
      <c r="A169" s="40"/>
      <c r="B169" s="46"/>
      <c r="C169" s="314" t="s">
        <v>1188</v>
      </c>
      <c r="D169" s="314" t="s">
        <v>312</v>
      </c>
      <c r="E169" s="19" t="s">
        <v>21</v>
      </c>
      <c r="F169" s="315">
        <v>173.53</v>
      </c>
      <c r="G169" s="40"/>
      <c r="H169" s="46"/>
    </row>
    <row r="170" s="2" customFormat="1" ht="16.8" customHeight="1">
      <c r="A170" s="40"/>
      <c r="B170" s="46"/>
      <c r="C170" s="316" t="s">
        <v>4731</v>
      </c>
      <c r="D170" s="40"/>
      <c r="E170" s="40"/>
      <c r="F170" s="40"/>
      <c r="G170" s="40"/>
      <c r="H170" s="46"/>
    </row>
    <row r="171" s="2" customFormat="1" ht="16.8" customHeight="1">
      <c r="A171" s="40"/>
      <c r="B171" s="46"/>
      <c r="C171" s="314" t="s">
        <v>1223</v>
      </c>
      <c r="D171" s="314" t="s">
        <v>4737</v>
      </c>
      <c r="E171" s="19" t="s">
        <v>301</v>
      </c>
      <c r="F171" s="315">
        <v>173.53</v>
      </c>
      <c r="G171" s="40"/>
      <c r="H171" s="46"/>
    </row>
    <row r="172" s="2" customFormat="1" ht="16.8" customHeight="1">
      <c r="A172" s="40"/>
      <c r="B172" s="46"/>
      <c r="C172" s="314" t="s">
        <v>1219</v>
      </c>
      <c r="D172" s="314" t="s">
        <v>4738</v>
      </c>
      <c r="E172" s="19" t="s">
        <v>301</v>
      </c>
      <c r="F172" s="315">
        <v>173.53</v>
      </c>
      <c r="G172" s="40"/>
      <c r="H172" s="46"/>
    </row>
    <row r="173" s="2" customFormat="1" ht="16.8" customHeight="1">
      <c r="A173" s="40"/>
      <c r="B173" s="46"/>
      <c r="C173" s="314" t="s">
        <v>1639</v>
      </c>
      <c r="D173" s="314" t="s">
        <v>4739</v>
      </c>
      <c r="E173" s="19" t="s">
        <v>301</v>
      </c>
      <c r="F173" s="315">
        <v>173.53</v>
      </c>
      <c r="G173" s="40"/>
      <c r="H173" s="46"/>
    </row>
    <row r="174" s="2" customFormat="1" ht="16.8" customHeight="1">
      <c r="A174" s="40"/>
      <c r="B174" s="46"/>
      <c r="C174" s="314" t="s">
        <v>1667</v>
      </c>
      <c r="D174" s="314" t="s">
        <v>4732</v>
      </c>
      <c r="E174" s="19" t="s">
        <v>301</v>
      </c>
      <c r="F174" s="315">
        <v>777.04700000000003</v>
      </c>
      <c r="G174" s="40"/>
      <c r="H174" s="46"/>
    </row>
    <row r="175" s="2" customFormat="1" ht="16.8" customHeight="1">
      <c r="A175" s="40"/>
      <c r="B175" s="46"/>
      <c r="C175" s="310" t="s">
        <v>1191</v>
      </c>
      <c r="D175" s="311" t="s">
        <v>1192</v>
      </c>
      <c r="E175" s="312" t="s">
        <v>21</v>
      </c>
      <c r="F175" s="313">
        <v>145.27000000000001</v>
      </c>
      <c r="G175" s="40"/>
      <c r="H175" s="46"/>
    </row>
    <row r="176" s="2" customFormat="1" ht="16.8" customHeight="1">
      <c r="A176" s="40"/>
      <c r="B176" s="46"/>
      <c r="C176" s="314" t="s">
        <v>21</v>
      </c>
      <c r="D176" s="314" t="s">
        <v>1294</v>
      </c>
      <c r="E176" s="19" t="s">
        <v>21</v>
      </c>
      <c r="F176" s="315">
        <v>0</v>
      </c>
      <c r="G176" s="40"/>
      <c r="H176" s="46"/>
    </row>
    <row r="177" s="2" customFormat="1" ht="16.8" customHeight="1">
      <c r="A177" s="40"/>
      <c r="B177" s="46"/>
      <c r="C177" s="314" t="s">
        <v>21</v>
      </c>
      <c r="D177" s="314" t="s">
        <v>1227</v>
      </c>
      <c r="E177" s="19" t="s">
        <v>21</v>
      </c>
      <c r="F177" s="315">
        <v>53.710000000000001</v>
      </c>
      <c r="G177" s="40"/>
      <c r="H177" s="46"/>
    </row>
    <row r="178" s="2" customFormat="1" ht="16.8" customHeight="1">
      <c r="A178" s="40"/>
      <c r="B178" s="46"/>
      <c r="C178" s="314" t="s">
        <v>21</v>
      </c>
      <c r="D178" s="314" t="s">
        <v>1232</v>
      </c>
      <c r="E178" s="19" t="s">
        <v>21</v>
      </c>
      <c r="F178" s="315">
        <v>14.060000000000001</v>
      </c>
      <c r="G178" s="40"/>
      <c r="H178" s="46"/>
    </row>
    <row r="179" s="2" customFormat="1" ht="16.8" customHeight="1">
      <c r="A179" s="40"/>
      <c r="B179" s="46"/>
      <c r="C179" s="314" t="s">
        <v>21</v>
      </c>
      <c r="D179" s="314" t="s">
        <v>1228</v>
      </c>
      <c r="E179" s="19" t="s">
        <v>21</v>
      </c>
      <c r="F179" s="315">
        <v>19.539999999999999</v>
      </c>
      <c r="G179" s="40"/>
      <c r="H179" s="46"/>
    </row>
    <row r="180" s="2" customFormat="1" ht="16.8" customHeight="1">
      <c r="A180" s="40"/>
      <c r="B180" s="46"/>
      <c r="C180" s="314" t="s">
        <v>21</v>
      </c>
      <c r="D180" s="314" t="s">
        <v>1233</v>
      </c>
      <c r="E180" s="19" t="s">
        <v>21</v>
      </c>
      <c r="F180" s="315">
        <v>4.25</v>
      </c>
      <c r="G180" s="40"/>
      <c r="H180" s="46"/>
    </row>
    <row r="181" s="2" customFormat="1" ht="16.8" customHeight="1">
      <c r="A181" s="40"/>
      <c r="B181" s="46"/>
      <c r="C181" s="314" t="s">
        <v>21</v>
      </c>
      <c r="D181" s="314" t="s">
        <v>1227</v>
      </c>
      <c r="E181" s="19" t="s">
        <v>21</v>
      </c>
      <c r="F181" s="315">
        <v>53.710000000000001</v>
      </c>
      <c r="G181" s="40"/>
      <c r="H181" s="46"/>
    </row>
    <row r="182" s="2" customFormat="1" ht="16.8" customHeight="1">
      <c r="A182" s="40"/>
      <c r="B182" s="46"/>
      <c r="C182" s="314" t="s">
        <v>1191</v>
      </c>
      <c r="D182" s="314" t="s">
        <v>433</v>
      </c>
      <c r="E182" s="19" t="s">
        <v>21</v>
      </c>
      <c r="F182" s="315">
        <v>145.27000000000001</v>
      </c>
      <c r="G182" s="40"/>
      <c r="H182" s="46"/>
    </row>
    <row r="183" s="2" customFormat="1" ht="16.8" customHeight="1">
      <c r="A183" s="40"/>
      <c r="B183" s="46"/>
      <c r="C183" s="316" t="s">
        <v>4731</v>
      </c>
      <c r="D183" s="40"/>
      <c r="E183" s="40"/>
      <c r="F183" s="40"/>
      <c r="G183" s="40"/>
      <c r="H183" s="46"/>
    </row>
    <row r="184" s="2" customFormat="1">
      <c r="A184" s="40"/>
      <c r="B184" s="46"/>
      <c r="C184" s="314" t="s">
        <v>1244</v>
      </c>
      <c r="D184" s="314" t="s">
        <v>4741</v>
      </c>
      <c r="E184" s="19" t="s">
        <v>315</v>
      </c>
      <c r="F184" s="315">
        <v>10.27</v>
      </c>
      <c r="G184" s="40"/>
      <c r="H184" s="46"/>
    </row>
    <row r="185" s="2" customFormat="1" ht="16.8" customHeight="1">
      <c r="A185" s="40"/>
      <c r="B185" s="46"/>
      <c r="C185" s="314" t="s">
        <v>1254</v>
      </c>
      <c r="D185" s="314" t="s">
        <v>4742</v>
      </c>
      <c r="E185" s="19" t="s">
        <v>348</v>
      </c>
      <c r="F185" s="315">
        <v>0.55700000000000005</v>
      </c>
      <c r="G185" s="40"/>
      <c r="H185" s="46"/>
    </row>
    <row r="186" s="2" customFormat="1">
      <c r="A186" s="40"/>
      <c r="B186" s="46"/>
      <c r="C186" s="314" t="s">
        <v>1260</v>
      </c>
      <c r="D186" s="314" t="s">
        <v>4743</v>
      </c>
      <c r="E186" s="19" t="s">
        <v>328</v>
      </c>
      <c r="F186" s="315">
        <v>156.17699999999999</v>
      </c>
      <c r="G186" s="40"/>
      <c r="H186" s="46"/>
    </row>
    <row r="187" s="2" customFormat="1" ht="16.8" customHeight="1">
      <c r="A187" s="40"/>
      <c r="B187" s="46"/>
      <c r="C187" s="314" t="s">
        <v>1110</v>
      </c>
      <c r="D187" s="314" t="s">
        <v>4744</v>
      </c>
      <c r="E187" s="19" t="s">
        <v>301</v>
      </c>
      <c r="F187" s="315">
        <v>145.27000000000001</v>
      </c>
      <c r="G187" s="40"/>
      <c r="H187" s="46"/>
    </row>
    <row r="188" s="2" customFormat="1" ht="16.8" customHeight="1">
      <c r="A188" s="40"/>
      <c r="B188" s="46"/>
      <c r="C188" s="314" t="s">
        <v>1115</v>
      </c>
      <c r="D188" s="314" t="s">
        <v>4745</v>
      </c>
      <c r="E188" s="19" t="s">
        <v>301</v>
      </c>
      <c r="F188" s="315">
        <v>145.27000000000001</v>
      </c>
      <c r="G188" s="40"/>
      <c r="H188" s="46"/>
    </row>
    <row r="189" s="2" customFormat="1">
      <c r="A189" s="40"/>
      <c r="B189" s="46"/>
      <c r="C189" s="314" t="s">
        <v>1120</v>
      </c>
      <c r="D189" s="314" t="s">
        <v>4746</v>
      </c>
      <c r="E189" s="19" t="s">
        <v>301</v>
      </c>
      <c r="F189" s="315">
        <v>145.27000000000001</v>
      </c>
      <c r="G189" s="40"/>
      <c r="H189" s="46"/>
    </row>
    <row r="190" s="2" customFormat="1" ht="16.8" customHeight="1">
      <c r="A190" s="40"/>
      <c r="B190" s="46"/>
      <c r="C190" s="314" t="s">
        <v>1557</v>
      </c>
      <c r="D190" s="314" t="s">
        <v>4747</v>
      </c>
      <c r="E190" s="19" t="s">
        <v>301</v>
      </c>
      <c r="F190" s="315">
        <v>145.27000000000001</v>
      </c>
      <c r="G190" s="40"/>
      <c r="H190" s="46"/>
    </row>
    <row r="191" s="2" customFormat="1" ht="16.8" customHeight="1">
      <c r="A191" s="40"/>
      <c r="B191" s="46"/>
      <c r="C191" s="314" t="s">
        <v>1567</v>
      </c>
      <c r="D191" s="314" t="s">
        <v>1568</v>
      </c>
      <c r="E191" s="19" t="s">
        <v>328</v>
      </c>
      <c r="F191" s="315">
        <v>130.743</v>
      </c>
      <c r="G191" s="40"/>
      <c r="H191" s="46"/>
    </row>
    <row r="192" s="2" customFormat="1" ht="16.8" customHeight="1">
      <c r="A192" s="40"/>
      <c r="B192" s="46"/>
      <c r="C192" s="314" t="s">
        <v>1150</v>
      </c>
      <c r="D192" s="314" t="s">
        <v>4748</v>
      </c>
      <c r="E192" s="19" t="s">
        <v>301</v>
      </c>
      <c r="F192" s="315">
        <v>145.27000000000001</v>
      </c>
      <c r="G192" s="40"/>
      <c r="H192" s="46"/>
    </row>
    <row r="193" s="2" customFormat="1" ht="16.8" customHeight="1">
      <c r="A193" s="40"/>
      <c r="B193" s="46"/>
      <c r="C193" s="314" t="s">
        <v>1562</v>
      </c>
      <c r="D193" s="314" t="s">
        <v>1563</v>
      </c>
      <c r="E193" s="19" t="s">
        <v>301</v>
      </c>
      <c r="F193" s="315">
        <v>159.797</v>
      </c>
      <c r="G193" s="40"/>
      <c r="H193" s="46"/>
    </row>
    <row r="194" s="2" customFormat="1" ht="16.8" customHeight="1">
      <c r="A194" s="40"/>
      <c r="B194" s="46"/>
      <c r="C194" s="310" t="s">
        <v>1194</v>
      </c>
      <c r="D194" s="311" t="s">
        <v>1195</v>
      </c>
      <c r="E194" s="312" t="s">
        <v>21</v>
      </c>
      <c r="F194" s="313">
        <v>28.260000000000002</v>
      </c>
      <c r="G194" s="40"/>
      <c r="H194" s="46"/>
    </row>
    <row r="195" s="2" customFormat="1" ht="16.8" customHeight="1">
      <c r="A195" s="40"/>
      <c r="B195" s="46"/>
      <c r="C195" s="314" t="s">
        <v>21</v>
      </c>
      <c r="D195" s="314" t="s">
        <v>1295</v>
      </c>
      <c r="E195" s="19" t="s">
        <v>21</v>
      </c>
      <c r="F195" s="315">
        <v>0</v>
      </c>
      <c r="G195" s="40"/>
      <c r="H195" s="46"/>
    </row>
    <row r="196" s="2" customFormat="1" ht="16.8" customHeight="1">
      <c r="A196" s="40"/>
      <c r="B196" s="46"/>
      <c r="C196" s="314" t="s">
        <v>21</v>
      </c>
      <c r="D196" s="314" t="s">
        <v>477</v>
      </c>
      <c r="E196" s="19" t="s">
        <v>21</v>
      </c>
      <c r="F196" s="315">
        <v>5.9000000000000004</v>
      </c>
      <c r="G196" s="40"/>
      <c r="H196" s="46"/>
    </row>
    <row r="197" s="2" customFormat="1" ht="16.8" customHeight="1">
      <c r="A197" s="40"/>
      <c r="B197" s="46"/>
      <c r="C197" s="314" t="s">
        <v>21</v>
      </c>
      <c r="D197" s="314" t="s">
        <v>1229</v>
      </c>
      <c r="E197" s="19" t="s">
        <v>21</v>
      </c>
      <c r="F197" s="315">
        <v>12.15</v>
      </c>
      <c r="G197" s="40"/>
      <c r="H197" s="46"/>
    </row>
    <row r="198" s="2" customFormat="1" ht="16.8" customHeight="1">
      <c r="A198" s="40"/>
      <c r="B198" s="46"/>
      <c r="C198" s="314" t="s">
        <v>21</v>
      </c>
      <c r="D198" s="314" t="s">
        <v>1230</v>
      </c>
      <c r="E198" s="19" t="s">
        <v>21</v>
      </c>
      <c r="F198" s="315">
        <v>5.9199999999999999</v>
      </c>
      <c r="G198" s="40"/>
      <c r="H198" s="46"/>
    </row>
    <row r="199" s="2" customFormat="1" ht="16.8" customHeight="1">
      <c r="A199" s="40"/>
      <c r="B199" s="46"/>
      <c r="C199" s="314" t="s">
        <v>21</v>
      </c>
      <c r="D199" s="314" t="s">
        <v>1231</v>
      </c>
      <c r="E199" s="19" t="s">
        <v>21</v>
      </c>
      <c r="F199" s="315">
        <v>4.29</v>
      </c>
      <c r="G199" s="40"/>
      <c r="H199" s="46"/>
    </row>
    <row r="200" s="2" customFormat="1" ht="16.8" customHeight="1">
      <c r="A200" s="40"/>
      <c r="B200" s="46"/>
      <c r="C200" s="314" t="s">
        <v>1194</v>
      </c>
      <c r="D200" s="314" t="s">
        <v>433</v>
      </c>
      <c r="E200" s="19" t="s">
        <v>21</v>
      </c>
      <c r="F200" s="315">
        <v>28.260000000000002</v>
      </c>
      <c r="G200" s="40"/>
      <c r="H200" s="46"/>
    </row>
    <row r="201" s="2" customFormat="1" ht="16.8" customHeight="1">
      <c r="A201" s="40"/>
      <c r="B201" s="46"/>
      <c r="C201" s="316" t="s">
        <v>4731</v>
      </c>
      <c r="D201" s="40"/>
      <c r="E201" s="40"/>
      <c r="F201" s="40"/>
      <c r="G201" s="40"/>
      <c r="H201" s="46"/>
    </row>
    <row r="202" s="2" customFormat="1">
      <c r="A202" s="40"/>
      <c r="B202" s="46"/>
      <c r="C202" s="314" t="s">
        <v>1244</v>
      </c>
      <c r="D202" s="314" t="s">
        <v>4741</v>
      </c>
      <c r="E202" s="19" t="s">
        <v>315</v>
      </c>
      <c r="F202" s="315">
        <v>10.27</v>
      </c>
      <c r="G202" s="40"/>
      <c r="H202" s="46"/>
    </row>
    <row r="203" s="2" customFormat="1" ht="16.8" customHeight="1">
      <c r="A203" s="40"/>
      <c r="B203" s="46"/>
      <c r="C203" s="314" t="s">
        <v>1254</v>
      </c>
      <c r="D203" s="314" t="s">
        <v>4742</v>
      </c>
      <c r="E203" s="19" t="s">
        <v>348</v>
      </c>
      <c r="F203" s="315">
        <v>0.55700000000000005</v>
      </c>
      <c r="G203" s="40"/>
      <c r="H203" s="46"/>
    </row>
    <row r="204" s="2" customFormat="1">
      <c r="A204" s="40"/>
      <c r="B204" s="46"/>
      <c r="C204" s="314" t="s">
        <v>1260</v>
      </c>
      <c r="D204" s="314" t="s">
        <v>4743</v>
      </c>
      <c r="E204" s="19" t="s">
        <v>328</v>
      </c>
      <c r="F204" s="315">
        <v>156.17699999999999</v>
      </c>
      <c r="G204" s="40"/>
      <c r="H204" s="46"/>
    </row>
    <row r="205" s="2" customFormat="1" ht="16.8" customHeight="1">
      <c r="A205" s="40"/>
      <c r="B205" s="46"/>
      <c r="C205" s="314" t="s">
        <v>1502</v>
      </c>
      <c r="D205" s="314" t="s">
        <v>4749</v>
      </c>
      <c r="E205" s="19" t="s">
        <v>301</v>
      </c>
      <c r="F205" s="315">
        <v>28.260000000000002</v>
      </c>
      <c r="G205" s="40"/>
      <c r="H205" s="46"/>
    </row>
    <row r="206" s="2" customFormat="1" ht="16.8" customHeight="1">
      <c r="A206" s="40"/>
      <c r="B206" s="46"/>
      <c r="C206" s="314" t="s">
        <v>1507</v>
      </c>
      <c r="D206" s="314" t="s">
        <v>4750</v>
      </c>
      <c r="E206" s="19" t="s">
        <v>328</v>
      </c>
      <c r="F206" s="315">
        <v>25.434000000000001</v>
      </c>
      <c r="G206" s="40"/>
      <c r="H206" s="46"/>
    </row>
    <row r="207" s="2" customFormat="1">
      <c r="A207" s="40"/>
      <c r="B207" s="46"/>
      <c r="C207" s="314" t="s">
        <v>1517</v>
      </c>
      <c r="D207" s="314" t="s">
        <v>4751</v>
      </c>
      <c r="E207" s="19" t="s">
        <v>301</v>
      </c>
      <c r="F207" s="315">
        <v>28.260000000000002</v>
      </c>
      <c r="G207" s="40"/>
      <c r="H207" s="46"/>
    </row>
    <row r="208" s="2" customFormat="1" ht="16.8" customHeight="1">
      <c r="A208" s="40"/>
      <c r="B208" s="46"/>
      <c r="C208" s="314" t="s">
        <v>1536</v>
      </c>
      <c r="D208" s="314" t="s">
        <v>4752</v>
      </c>
      <c r="E208" s="19" t="s">
        <v>301</v>
      </c>
      <c r="F208" s="315">
        <v>28.260000000000002</v>
      </c>
      <c r="G208" s="40"/>
      <c r="H208" s="46"/>
    </row>
    <row r="209" s="2" customFormat="1" ht="16.8" customHeight="1">
      <c r="A209" s="40"/>
      <c r="B209" s="46"/>
      <c r="C209" s="314" t="s">
        <v>1541</v>
      </c>
      <c r="D209" s="314" t="s">
        <v>4753</v>
      </c>
      <c r="E209" s="19" t="s">
        <v>301</v>
      </c>
      <c r="F209" s="315">
        <v>28.260000000000002</v>
      </c>
      <c r="G209" s="40"/>
      <c r="H209" s="46"/>
    </row>
    <row r="210" s="2" customFormat="1" ht="26.4" customHeight="1">
      <c r="A210" s="40"/>
      <c r="B210" s="46"/>
      <c r="C210" s="309" t="s">
        <v>4755</v>
      </c>
      <c r="D210" s="309" t="s">
        <v>137</v>
      </c>
      <c r="E210" s="40"/>
      <c r="F210" s="40"/>
      <c r="G210" s="40"/>
      <c r="H210" s="46"/>
    </row>
    <row r="211" s="2" customFormat="1" ht="16.8" customHeight="1">
      <c r="A211" s="40"/>
      <c r="B211" s="46"/>
      <c r="C211" s="310" t="s">
        <v>1200</v>
      </c>
      <c r="D211" s="311" t="s">
        <v>1201</v>
      </c>
      <c r="E211" s="312" t="s">
        <v>21</v>
      </c>
      <c r="F211" s="313">
        <v>746.18700000000001</v>
      </c>
      <c r="G211" s="40"/>
      <c r="H211" s="46"/>
    </row>
    <row r="212" s="2" customFormat="1" ht="16.8" customHeight="1">
      <c r="A212" s="40"/>
      <c r="B212" s="46"/>
      <c r="C212" s="314" t="s">
        <v>21</v>
      </c>
      <c r="D212" s="314" t="s">
        <v>1671</v>
      </c>
      <c r="E212" s="19" t="s">
        <v>21</v>
      </c>
      <c r="F212" s="315">
        <v>0</v>
      </c>
      <c r="G212" s="40"/>
      <c r="H212" s="46"/>
    </row>
    <row r="213" s="2" customFormat="1" ht="16.8" customHeight="1">
      <c r="A213" s="40"/>
      <c r="B213" s="46"/>
      <c r="C213" s="314" t="s">
        <v>21</v>
      </c>
      <c r="D213" s="314" t="s">
        <v>1188</v>
      </c>
      <c r="E213" s="19" t="s">
        <v>21</v>
      </c>
      <c r="F213" s="315">
        <v>173.53</v>
      </c>
      <c r="G213" s="40"/>
      <c r="H213" s="46"/>
    </row>
    <row r="214" s="2" customFormat="1" ht="16.8" customHeight="1">
      <c r="A214" s="40"/>
      <c r="B214" s="46"/>
      <c r="C214" s="314" t="s">
        <v>21</v>
      </c>
      <c r="D214" s="314" t="s">
        <v>1672</v>
      </c>
      <c r="E214" s="19" t="s">
        <v>21</v>
      </c>
      <c r="F214" s="315">
        <v>0</v>
      </c>
      <c r="G214" s="40"/>
      <c r="H214" s="46"/>
    </row>
    <row r="215" s="2" customFormat="1" ht="16.8" customHeight="1">
      <c r="A215" s="40"/>
      <c r="B215" s="46"/>
      <c r="C215" s="314" t="s">
        <v>21</v>
      </c>
      <c r="D215" s="314" t="s">
        <v>864</v>
      </c>
      <c r="E215" s="19" t="s">
        <v>21</v>
      </c>
      <c r="F215" s="315">
        <v>0</v>
      </c>
      <c r="G215" s="40"/>
      <c r="H215" s="46"/>
    </row>
    <row r="216" s="2" customFormat="1" ht="16.8" customHeight="1">
      <c r="A216" s="40"/>
      <c r="B216" s="46"/>
      <c r="C216" s="314" t="s">
        <v>21</v>
      </c>
      <c r="D216" s="314" t="s">
        <v>1673</v>
      </c>
      <c r="E216" s="19" t="s">
        <v>21</v>
      </c>
      <c r="F216" s="315">
        <v>29.5</v>
      </c>
      <c r="G216" s="40"/>
      <c r="H216" s="46"/>
    </row>
    <row r="217" s="2" customFormat="1" ht="16.8" customHeight="1">
      <c r="A217" s="40"/>
      <c r="B217" s="46"/>
      <c r="C217" s="314" t="s">
        <v>21</v>
      </c>
      <c r="D217" s="314" t="s">
        <v>1674</v>
      </c>
      <c r="E217" s="19" t="s">
        <v>21</v>
      </c>
      <c r="F217" s="315">
        <v>0</v>
      </c>
      <c r="G217" s="40"/>
      <c r="H217" s="46"/>
    </row>
    <row r="218" s="2" customFormat="1" ht="16.8" customHeight="1">
      <c r="A218" s="40"/>
      <c r="B218" s="46"/>
      <c r="C218" s="314" t="s">
        <v>21</v>
      </c>
      <c r="D218" s="314" t="s">
        <v>1675</v>
      </c>
      <c r="E218" s="19" t="s">
        <v>21</v>
      </c>
      <c r="F218" s="315">
        <v>202.375</v>
      </c>
      <c r="G218" s="40"/>
      <c r="H218" s="46"/>
    </row>
    <row r="219" s="2" customFormat="1" ht="16.8" customHeight="1">
      <c r="A219" s="40"/>
      <c r="B219" s="46"/>
      <c r="C219" s="314" t="s">
        <v>21</v>
      </c>
      <c r="D219" s="314" t="s">
        <v>1655</v>
      </c>
      <c r="E219" s="19" t="s">
        <v>21</v>
      </c>
      <c r="F219" s="315">
        <v>0</v>
      </c>
      <c r="G219" s="40"/>
      <c r="H219" s="46"/>
    </row>
    <row r="220" s="2" customFormat="1" ht="16.8" customHeight="1">
      <c r="A220" s="40"/>
      <c r="B220" s="46"/>
      <c r="C220" s="314" t="s">
        <v>21</v>
      </c>
      <c r="D220" s="314" t="s">
        <v>1676</v>
      </c>
      <c r="E220" s="19" t="s">
        <v>21</v>
      </c>
      <c r="F220" s="315">
        <v>47.25</v>
      </c>
      <c r="G220" s="40"/>
      <c r="H220" s="46"/>
    </row>
    <row r="221" s="2" customFormat="1" ht="16.8" customHeight="1">
      <c r="A221" s="40"/>
      <c r="B221" s="46"/>
      <c r="C221" s="314" t="s">
        <v>21</v>
      </c>
      <c r="D221" s="314" t="s">
        <v>864</v>
      </c>
      <c r="E221" s="19" t="s">
        <v>21</v>
      </c>
      <c r="F221" s="315">
        <v>0</v>
      </c>
      <c r="G221" s="40"/>
      <c r="H221" s="46"/>
    </row>
    <row r="222" s="2" customFormat="1" ht="16.8" customHeight="1">
      <c r="A222" s="40"/>
      <c r="B222" s="46"/>
      <c r="C222" s="314" t="s">
        <v>21</v>
      </c>
      <c r="D222" s="314" t="s">
        <v>1677</v>
      </c>
      <c r="E222" s="19" t="s">
        <v>21</v>
      </c>
      <c r="F222" s="315">
        <v>14.5</v>
      </c>
      <c r="G222" s="40"/>
      <c r="H222" s="46"/>
    </row>
    <row r="223" s="2" customFormat="1" ht="16.8" customHeight="1">
      <c r="A223" s="40"/>
      <c r="B223" s="46"/>
      <c r="C223" s="314" t="s">
        <v>21</v>
      </c>
      <c r="D223" s="314" t="s">
        <v>1593</v>
      </c>
      <c r="E223" s="19" t="s">
        <v>21</v>
      </c>
      <c r="F223" s="315">
        <v>0</v>
      </c>
      <c r="G223" s="40"/>
      <c r="H223" s="46"/>
    </row>
    <row r="224" s="2" customFormat="1" ht="16.8" customHeight="1">
      <c r="A224" s="40"/>
      <c r="B224" s="46"/>
      <c r="C224" s="314" t="s">
        <v>21</v>
      </c>
      <c r="D224" s="314" t="s">
        <v>1678</v>
      </c>
      <c r="E224" s="19" t="s">
        <v>21</v>
      </c>
      <c r="F224" s="315">
        <v>39.524999999999999</v>
      </c>
      <c r="G224" s="40"/>
      <c r="H224" s="46"/>
    </row>
    <row r="225" s="2" customFormat="1" ht="16.8" customHeight="1">
      <c r="A225" s="40"/>
      <c r="B225" s="46"/>
      <c r="C225" s="314" t="s">
        <v>21</v>
      </c>
      <c r="D225" s="314" t="s">
        <v>1679</v>
      </c>
      <c r="E225" s="19" t="s">
        <v>21</v>
      </c>
      <c r="F225" s="315">
        <v>-20.367999999999999</v>
      </c>
      <c r="G225" s="40"/>
      <c r="H225" s="46"/>
    </row>
    <row r="226" s="2" customFormat="1" ht="16.8" customHeight="1">
      <c r="A226" s="40"/>
      <c r="B226" s="46"/>
      <c r="C226" s="314" t="s">
        <v>21</v>
      </c>
      <c r="D226" s="314" t="s">
        <v>1596</v>
      </c>
      <c r="E226" s="19" t="s">
        <v>21</v>
      </c>
      <c r="F226" s="315">
        <v>0</v>
      </c>
      <c r="G226" s="40"/>
      <c r="H226" s="46"/>
    </row>
    <row r="227" s="2" customFormat="1" ht="16.8" customHeight="1">
      <c r="A227" s="40"/>
      <c r="B227" s="46"/>
      <c r="C227" s="314" t="s">
        <v>21</v>
      </c>
      <c r="D227" s="314" t="s">
        <v>1680</v>
      </c>
      <c r="E227" s="19" t="s">
        <v>21</v>
      </c>
      <c r="F227" s="315">
        <v>26.625</v>
      </c>
      <c r="G227" s="40"/>
      <c r="H227" s="46"/>
    </row>
    <row r="228" s="2" customFormat="1" ht="16.8" customHeight="1">
      <c r="A228" s="40"/>
      <c r="B228" s="46"/>
      <c r="C228" s="314" t="s">
        <v>21</v>
      </c>
      <c r="D228" s="314" t="s">
        <v>1681</v>
      </c>
      <c r="E228" s="19" t="s">
        <v>21</v>
      </c>
      <c r="F228" s="315">
        <v>-5.8799999999999999</v>
      </c>
      <c r="G228" s="40"/>
      <c r="H228" s="46"/>
    </row>
    <row r="229" s="2" customFormat="1" ht="16.8" customHeight="1">
      <c r="A229" s="40"/>
      <c r="B229" s="46"/>
      <c r="C229" s="314" t="s">
        <v>21</v>
      </c>
      <c r="D229" s="314" t="s">
        <v>1532</v>
      </c>
      <c r="E229" s="19" t="s">
        <v>21</v>
      </c>
      <c r="F229" s="315">
        <v>0</v>
      </c>
      <c r="G229" s="40"/>
      <c r="H229" s="46"/>
    </row>
    <row r="230" s="2" customFormat="1" ht="16.8" customHeight="1">
      <c r="A230" s="40"/>
      <c r="B230" s="46"/>
      <c r="C230" s="314" t="s">
        <v>21</v>
      </c>
      <c r="D230" s="314" t="s">
        <v>1682</v>
      </c>
      <c r="E230" s="19" t="s">
        <v>21</v>
      </c>
      <c r="F230" s="315">
        <v>6.54</v>
      </c>
      <c r="G230" s="40"/>
      <c r="H230" s="46"/>
    </row>
    <row r="231" s="2" customFormat="1" ht="16.8" customHeight="1">
      <c r="A231" s="40"/>
      <c r="B231" s="46"/>
      <c r="C231" s="314" t="s">
        <v>21</v>
      </c>
      <c r="D231" s="314" t="s">
        <v>1612</v>
      </c>
      <c r="E231" s="19" t="s">
        <v>21</v>
      </c>
      <c r="F231" s="315">
        <v>0</v>
      </c>
      <c r="G231" s="40"/>
      <c r="H231" s="46"/>
    </row>
    <row r="232" s="2" customFormat="1" ht="16.8" customHeight="1">
      <c r="A232" s="40"/>
      <c r="B232" s="46"/>
      <c r="C232" s="314" t="s">
        <v>21</v>
      </c>
      <c r="D232" s="314" t="s">
        <v>2016</v>
      </c>
      <c r="E232" s="19" t="s">
        <v>21</v>
      </c>
      <c r="F232" s="315">
        <v>7.7149999999999999</v>
      </c>
      <c r="G232" s="40"/>
      <c r="H232" s="46"/>
    </row>
    <row r="233" s="2" customFormat="1" ht="16.8" customHeight="1">
      <c r="A233" s="40"/>
      <c r="B233" s="46"/>
      <c r="C233" s="314" t="s">
        <v>21</v>
      </c>
      <c r="D233" s="314" t="s">
        <v>1656</v>
      </c>
      <c r="E233" s="19" t="s">
        <v>21</v>
      </c>
      <c r="F233" s="315">
        <v>0</v>
      </c>
      <c r="G233" s="40"/>
      <c r="H233" s="46"/>
    </row>
    <row r="234" s="2" customFormat="1" ht="16.8" customHeight="1">
      <c r="A234" s="40"/>
      <c r="B234" s="46"/>
      <c r="C234" s="314" t="s">
        <v>21</v>
      </c>
      <c r="D234" s="314" t="s">
        <v>1657</v>
      </c>
      <c r="E234" s="19" t="s">
        <v>21</v>
      </c>
      <c r="F234" s="315">
        <v>22.5</v>
      </c>
      <c r="G234" s="40"/>
      <c r="H234" s="46"/>
    </row>
    <row r="235" s="2" customFormat="1" ht="16.8" customHeight="1">
      <c r="A235" s="40"/>
      <c r="B235" s="46"/>
      <c r="C235" s="314" t="s">
        <v>21</v>
      </c>
      <c r="D235" s="314" t="s">
        <v>1674</v>
      </c>
      <c r="E235" s="19" t="s">
        <v>21</v>
      </c>
      <c r="F235" s="315">
        <v>0</v>
      </c>
      <c r="G235" s="40"/>
      <c r="H235" s="46"/>
    </row>
    <row r="236" s="2" customFormat="1" ht="16.8" customHeight="1">
      <c r="A236" s="40"/>
      <c r="B236" s="46"/>
      <c r="C236" s="314" t="s">
        <v>21</v>
      </c>
      <c r="D236" s="314" t="s">
        <v>1675</v>
      </c>
      <c r="E236" s="19" t="s">
        <v>21</v>
      </c>
      <c r="F236" s="315">
        <v>202.375</v>
      </c>
      <c r="G236" s="40"/>
      <c r="H236" s="46"/>
    </row>
    <row r="237" s="2" customFormat="1" ht="16.8" customHeight="1">
      <c r="A237" s="40"/>
      <c r="B237" s="46"/>
      <c r="C237" s="314" t="s">
        <v>1200</v>
      </c>
      <c r="D237" s="314" t="s">
        <v>312</v>
      </c>
      <c r="E237" s="19" t="s">
        <v>21</v>
      </c>
      <c r="F237" s="315">
        <v>746.18700000000001</v>
      </c>
      <c r="G237" s="40"/>
      <c r="H237" s="46"/>
    </row>
    <row r="238" s="2" customFormat="1" ht="16.8" customHeight="1">
      <c r="A238" s="40"/>
      <c r="B238" s="46"/>
      <c r="C238" s="316" t="s">
        <v>4731</v>
      </c>
      <c r="D238" s="40"/>
      <c r="E238" s="40"/>
      <c r="F238" s="40"/>
      <c r="G238" s="40"/>
      <c r="H238" s="46"/>
    </row>
    <row r="239" s="2" customFormat="1" ht="16.8" customHeight="1">
      <c r="A239" s="40"/>
      <c r="B239" s="46"/>
      <c r="C239" s="314" t="s">
        <v>1667</v>
      </c>
      <c r="D239" s="314" t="s">
        <v>4732</v>
      </c>
      <c r="E239" s="19" t="s">
        <v>301</v>
      </c>
      <c r="F239" s="315">
        <v>746.18700000000001</v>
      </c>
      <c r="G239" s="40"/>
      <c r="H239" s="46"/>
    </row>
    <row r="240" s="2" customFormat="1">
      <c r="A240" s="40"/>
      <c r="B240" s="46"/>
      <c r="C240" s="314" t="s">
        <v>1685</v>
      </c>
      <c r="D240" s="314" t="s">
        <v>4733</v>
      </c>
      <c r="E240" s="19" t="s">
        <v>301</v>
      </c>
      <c r="F240" s="315">
        <v>746.18700000000001</v>
      </c>
      <c r="G240" s="40"/>
      <c r="H240" s="46"/>
    </row>
    <row r="241" s="2" customFormat="1" ht="16.8" customHeight="1">
      <c r="A241" s="40"/>
      <c r="B241" s="46"/>
      <c r="C241" s="310" t="s">
        <v>1197</v>
      </c>
      <c r="D241" s="311" t="s">
        <v>1198</v>
      </c>
      <c r="E241" s="312" t="s">
        <v>21</v>
      </c>
      <c r="F241" s="313">
        <v>76.275000000000006</v>
      </c>
      <c r="G241" s="40"/>
      <c r="H241" s="46"/>
    </row>
    <row r="242" s="2" customFormat="1" ht="16.8" customHeight="1">
      <c r="A242" s="40"/>
      <c r="B242" s="46"/>
      <c r="C242" s="314" t="s">
        <v>21</v>
      </c>
      <c r="D242" s="314" t="s">
        <v>1593</v>
      </c>
      <c r="E242" s="19" t="s">
        <v>21</v>
      </c>
      <c r="F242" s="315">
        <v>0</v>
      </c>
      <c r="G242" s="40"/>
      <c r="H242" s="46"/>
    </row>
    <row r="243" s="2" customFormat="1" ht="16.8" customHeight="1">
      <c r="A243" s="40"/>
      <c r="B243" s="46"/>
      <c r="C243" s="314" t="s">
        <v>21</v>
      </c>
      <c r="D243" s="314" t="s">
        <v>1607</v>
      </c>
      <c r="E243" s="19" t="s">
        <v>21</v>
      </c>
      <c r="F243" s="315">
        <v>20.367999999999999</v>
      </c>
      <c r="G243" s="40"/>
      <c r="H243" s="46"/>
    </row>
    <row r="244" s="2" customFormat="1" ht="16.8" customHeight="1">
      <c r="A244" s="40"/>
      <c r="B244" s="46"/>
      <c r="C244" s="314" t="s">
        <v>21</v>
      </c>
      <c r="D244" s="314" t="s">
        <v>1608</v>
      </c>
      <c r="E244" s="19" t="s">
        <v>21</v>
      </c>
      <c r="F244" s="315">
        <v>-1.28</v>
      </c>
      <c r="G244" s="40"/>
      <c r="H244" s="46"/>
    </row>
    <row r="245" s="2" customFormat="1" ht="16.8" customHeight="1">
      <c r="A245" s="40"/>
      <c r="B245" s="46"/>
      <c r="C245" s="314" t="s">
        <v>21</v>
      </c>
      <c r="D245" s="314" t="s">
        <v>1596</v>
      </c>
      <c r="E245" s="19" t="s">
        <v>21</v>
      </c>
      <c r="F245" s="315">
        <v>0</v>
      </c>
      <c r="G245" s="40"/>
      <c r="H245" s="46"/>
    </row>
    <row r="246" s="2" customFormat="1" ht="16.8" customHeight="1">
      <c r="A246" s="40"/>
      <c r="B246" s="46"/>
      <c r="C246" s="314" t="s">
        <v>21</v>
      </c>
      <c r="D246" s="314" t="s">
        <v>1609</v>
      </c>
      <c r="E246" s="19" t="s">
        <v>21</v>
      </c>
      <c r="F246" s="315">
        <v>5.8799999999999999</v>
      </c>
      <c r="G246" s="40"/>
      <c r="H246" s="46"/>
    </row>
    <row r="247" s="2" customFormat="1" ht="16.8" customHeight="1">
      <c r="A247" s="40"/>
      <c r="B247" s="46"/>
      <c r="C247" s="314" t="s">
        <v>21</v>
      </c>
      <c r="D247" s="314" t="s">
        <v>1532</v>
      </c>
      <c r="E247" s="19" t="s">
        <v>21</v>
      </c>
      <c r="F247" s="315">
        <v>0</v>
      </c>
      <c r="G247" s="40"/>
      <c r="H247" s="46"/>
    </row>
    <row r="248" s="2" customFormat="1" ht="16.8" customHeight="1">
      <c r="A248" s="40"/>
      <c r="B248" s="46"/>
      <c r="C248" s="314" t="s">
        <v>21</v>
      </c>
      <c r="D248" s="314" t="s">
        <v>1610</v>
      </c>
      <c r="E248" s="19" t="s">
        <v>21</v>
      </c>
      <c r="F248" s="315">
        <v>26.16</v>
      </c>
      <c r="G248" s="40"/>
      <c r="H248" s="46"/>
    </row>
    <row r="249" s="2" customFormat="1" ht="16.8" customHeight="1">
      <c r="A249" s="40"/>
      <c r="B249" s="46"/>
      <c r="C249" s="314" t="s">
        <v>21</v>
      </c>
      <c r="D249" s="314" t="s">
        <v>1611</v>
      </c>
      <c r="E249" s="19" t="s">
        <v>21</v>
      </c>
      <c r="F249" s="315">
        <v>-4.1369999999999996</v>
      </c>
      <c r="G249" s="40"/>
      <c r="H249" s="46"/>
    </row>
    <row r="250" s="2" customFormat="1" ht="16.8" customHeight="1">
      <c r="A250" s="40"/>
      <c r="B250" s="46"/>
      <c r="C250" s="314" t="s">
        <v>21</v>
      </c>
      <c r="D250" s="314" t="s">
        <v>1612</v>
      </c>
      <c r="E250" s="19" t="s">
        <v>21</v>
      </c>
      <c r="F250" s="315">
        <v>0</v>
      </c>
      <c r="G250" s="40"/>
      <c r="H250" s="46"/>
    </row>
    <row r="251" s="2" customFormat="1" ht="16.8" customHeight="1">
      <c r="A251" s="40"/>
      <c r="B251" s="46"/>
      <c r="C251" s="314" t="s">
        <v>21</v>
      </c>
      <c r="D251" s="314" t="s">
        <v>1995</v>
      </c>
      <c r="E251" s="19" t="s">
        <v>21</v>
      </c>
      <c r="F251" s="315">
        <v>30.859999999999999</v>
      </c>
      <c r="G251" s="40"/>
      <c r="H251" s="46"/>
    </row>
    <row r="252" s="2" customFormat="1" ht="16.8" customHeight="1">
      <c r="A252" s="40"/>
      <c r="B252" s="46"/>
      <c r="C252" s="314" t="s">
        <v>21</v>
      </c>
      <c r="D252" s="314" t="s">
        <v>903</v>
      </c>
      <c r="E252" s="19" t="s">
        <v>21</v>
      </c>
      <c r="F252" s="315">
        <v>-1.5760000000000001</v>
      </c>
      <c r="G252" s="40"/>
      <c r="H252" s="46"/>
    </row>
    <row r="253" s="2" customFormat="1" ht="16.8" customHeight="1">
      <c r="A253" s="40"/>
      <c r="B253" s="46"/>
      <c r="C253" s="314" t="s">
        <v>1197</v>
      </c>
      <c r="D253" s="314" t="s">
        <v>312</v>
      </c>
      <c r="E253" s="19" t="s">
        <v>21</v>
      </c>
      <c r="F253" s="315">
        <v>76.275000000000006</v>
      </c>
      <c r="G253" s="40"/>
      <c r="H253" s="46"/>
    </row>
    <row r="254" s="2" customFormat="1" ht="16.8" customHeight="1">
      <c r="A254" s="40"/>
      <c r="B254" s="46"/>
      <c r="C254" s="316" t="s">
        <v>4731</v>
      </c>
      <c r="D254" s="40"/>
      <c r="E254" s="40"/>
      <c r="F254" s="40"/>
      <c r="G254" s="40"/>
      <c r="H254" s="46"/>
    </row>
    <row r="255" s="2" customFormat="1">
      <c r="A255" s="40"/>
      <c r="B255" s="46"/>
      <c r="C255" s="314" t="s">
        <v>1603</v>
      </c>
      <c r="D255" s="314" t="s">
        <v>4734</v>
      </c>
      <c r="E255" s="19" t="s">
        <v>301</v>
      </c>
      <c r="F255" s="315">
        <v>76.275000000000006</v>
      </c>
      <c r="G255" s="40"/>
      <c r="H255" s="46"/>
    </row>
    <row r="256" s="2" customFormat="1" ht="16.8" customHeight="1">
      <c r="A256" s="40"/>
      <c r="B256" s="46"/>
      <c r="C256" s="314" t="s">
        <v>1583</v>
      </c>
      <c r="D256" s="314" t="s">
        <v>4735</v>
      </c>
      <c r="E256" s="19" t="s">
        <v>301</v>
      </c>
      <c r="F256" s="315">
        <v>76.275000000000006</v>
      </c>
      <c r="G256" s="40"/>
      <c r="H256" s="46"/>
    </row>
    <row r="257" s="2" customFormat="1" ht="16.8" customHeight="1">
      <c r="A257" s="40"/>
      <c r="B257" s="46"/>
      <c r="C257" s="314" t="s">
        <v>1623</v>
      </c>
      <c r="D257" s="314" t="s">
        <v>4736</v>
      </c>
      <c r="E257" s="19" t="s">
        <v>301</v>
      </c>
      <c r="F257" s="315">
        <v>76.275000000000006</v>
      </c>
      <c r="G257" s="40"/>
      <c r="H257" s="46"/>
    </row>
    <row r="258" s="2" customFormat="1" ht="16.8" customHeight="1">
      <c r="A258" s="40"/>
      <c r="B258" s="46"/>
      <c r="C258" s="310" t="s">
        <v>1188</v>
      </c>
      <c r="D258" s="311" t="s">
        <v>1189</v>
      </c>
      <c r="E258" s="312" t="s">
        <v>21</v>
      </c>
      <c r="F258" s="313">
        <v>173.53</v>
      </c>
      <c r="G258" s="40"/>
      <c r="H258" s="46"/>
    </row>
    <row r="259" s="2" customFormat="1" ht="16.8" customHeight="1">
      <c r="A259" s="40"/>
      <c r="B259" s="46"/>
      <c r="C259" s="314" t="s">
        <v>21</v>
      </c>
      <c r="D259" s="314" t="s">
        <v>1227</v>
      </c>
      <c r="E259" s="19" t="s">
        <v>21</v>
      </c>
      <c r="F259" s="315">
        <v>53.710000000000001</v>
      </c>
      <c r="G259" s="40"/>
      <c r="H259" s="46"/>
    </row>
    <row r="260" s="2" customFormat="1" ht="16.8" customHeight="1">
      <c r="A260" s="40"/>
      <c r="B260" s="46"/>
      <c r="C260" s="314" t="s">
        <v>21</v>
      </c>
      <c r="D260" s="314" t="s">
        <v>1228</v>
      </c>
      <c r="E260" s="19" t="s">
        <v>21</v>
      </c>
      <c r="F260" s="315">
        <v>19.539999999999999</v>
      </c>
      <c r="G260" s="40"/>
      <c r="H260" s="46"/>
    </row>
    <row r="261" s="2" customFormat="1" ht="16.8" customHeight="1">
      <c r="A261" s="40"/>
      <c r="B261" s="46"/>
      <c r="C261" s="314" t="s">
        <v>21</v>
      </c>
      <c r="D261" s="314" t="s">
        <v>477</v>
      </c>
      <c r="E261" s="19" t="s">
        <v>21</v>
      </c>
      <c r="F261" s="315">
        <v>5.9000000000000004</v>
      </c>
      <c r="G261" s="40"/>
      <c r="H261" s="46"/>
    </row>
    <row r="262" s="2" customFormat="1" ht="16.8" customHeight="1">
      <c r="A262" s="40"/>
      <c r="B262" s="46"/>
      <c r="C262" s="314" t="s">
        <v>21</v>
      </c>
      <c r="D262" s="314" t="s">
        <v>1229</v>
      </c>
      <c r="E262" s="19" t="s">
        <v>21</v>
      </c>
      <c r="F262" s="315">
        <v>12.15</v>
      </c>
      <c r="G262" s="40"/>
      <c r="H262" s="46"/>
    </row>
    <row r="263" s="2" customFormat="1" ht="16.8" customHeight="1">
      <c r="A263" s="40"/>
      <c r="B263" s="46"/>
      <c r="C263" s="314" t="s">
        <v>21</v>
      </c>
      <c r="D263" s="314" t="s">
        <v>1230</v>
      </c>
      <c r="E263" s="19" t="s">
        <v>21</v>
      </c>
      <c r="F263" s="315">
        <v>5.9199999999999999</v>
      </c>
      <c r="G263" s="40"/>
      <c r="H263" s="46"/>
    </row>
    <row r="264" s="2" customFormat="1" ht="16.8" customHeight="1">
      <c r="A264" s="40"/>
      <c r="B264" s="46"/>
      <c r="C264" s="314" t="s">
        <v>21</v>
      </c>
      <c r="D264" s="314" t="s">
        <v>1231</v>
      </c>
      <c r="E264" s="19" t="s">
        <v>21</v>
      </c>
      <c r="F264" s="315">
        <v>4.29</v>
      </c>
      <c r="G264" s="40"/>
      <c r="H264" s="46"/>
    </row>
    <row r="265" s="2" customFormat="1" ht="16.8" customHeight="1">
      <c r="A265" s="40"/>
      <c r="B265" s="46"/>
      <c r="C265" s="314" t="s">
        <v>21</v>
      </c>
      <c r="D265" s="314" t="s">
        <v>1232</v>
      </c>
      <c r="E265" s="19" t="s">
        <v>21</v>
      </c>
      <c r="F265" s="315">
        <v>14.060000000000001</v>
      </c>
      <c r="G265" s="40"/>
      <c r="H265" s="46"/>
    </row>
    <row r="266" s="2" customFormat="1" ht="16.8" customHeight="1">
      <c r="A266" s="40"/>
      <c r="B266" s="46"/>
      <c r="C266" s="314" t="s">
        <v>21</v>
      </c>
      <c r="D266" s="314" t="s">
        <v>1233</v>
      </c>
      <c r="E266" s="19" t="s">
        <v>21</v>
      </c>
      <c r="F266" s="315">
        <v>4.25</v>
      </c>
      <c r="G266" s="40"/>
      <c r="H266" s="46"/>
    </row>
    <row r="267" s="2" customFormat="1" ht="16.8" customHeight="1">
      <c r="A267" s="40"/>
      <c r="B267" s="46"/>
      <c r="C267" s="314" t="s">
        <v>21</v>
      </c>
      <c r="D267" s="314" t="s">
        <v>1227</v>
      </c>
      <c r="E267" s="19" t="s">
        <v>21</v>
      </c>
      <c r="F267" s="315">
        <v>53.710000000000001</v>
      </c>
      <c r="G267" s="40"/>
      <c r="H267" s="46"/>
    </row>
    <row r="268" s="2" customFormat="1" ht="16.8" customHeight="1">
      <c r="A268" s="40"/>
      <c r="B268" s="46"/>
      <c r="C268" s="314" t="s">
        <v>1188</v>
      </c>
      <c r="D268" s="314" t="s">
        <v>312</v>
      </c>
      <c r="E268" s="19" t="s">
        <v>21</v>
      </c>
      <c r="F268" s="315">
        <v>173.53</v>
      </c>
      <c r="G268" s="40"/>
      <c r="H268" s="46"/>
    </row>
    <row r="269" s="2" customFormat="1" ht="16.8" customHeight="1">
      <c r="A269" s="40"/>
      <c r="B269" s="46"/>
      <c r="C269" s="316" t="s">
        <v>4731</v>
      </c>
      <c r="D269" s="40"/>
      <c r="E269" s="40"/>
      <c r="F269" s="40"/>
      <c r="G269" s="40"/>
      <c r="H269" s="46"/>
    </row>
    <row r="270" s="2" customFormat="1" ht="16.8" customHeight="1">
      <c r="A270" s="40"/>
      <c r="B270" s="46"/>
      <c r="C270" s="314" t="s">
        <v>1223</v>
      </c>
      <c r="D270" s="314" t="s">
        <v>4737</v>
      </c>
      <c r="E270" s="19" t="s">
        <v>301</v>
      </c>
      <c r="F270" s="315">
        <v>173.53</v>
      </c>
      <c r="G270" s="40"/>
      <c r="H270" s="46"/>
    </row>
    <row r="271" s="2" customFormat="1" ht="16.8" customHeight="1">
      <c r="A271" s="40"/>
      <c r="B271" s="46"/>
      <c r="C271" s="314" t="s">
        <v>1219</v>
      </c>
      <c r="D271" s="314" t="s">
        <v>4738</v>
      </c>
      <c r="E271" s="19" t="s">
        <v>301</v>
      </c>
      <c r="F271" s="315">
        <v>173.53</v>
      </c>
      <c r="G271" s="40"/>
      <c r="H271" s="46"/>
    </row>
    <row r="272" s="2" customFormat="1" ht="16.8" customHeight="1">
      <c r="A272" s="40"/>
      <c r="B272" s="46"/>
      <c r="C272" s="314" t="s">
        <v>1639</v>
      </c>
      <c r="D272" s="314" t="s">
        <v>4739</v>
      </c>
      <c r="E272" s="19" t="s">
        <v>301</v>
      </c>
      <c r="F272" s="315">
        <v>173.53</v>
      </c>
      <c r="G272" s="40"/>
      <c r="H272" s="46"/>
    </row>
    <row r="273" s="2" customFormat="1" ht="16.8" customHeight="1">
      <c r="A273" s="40"/>
      <c r="B273" s="46"/>
      <c r="C273" s="314" t="s">
        <v>1667</v>
      </c>
      <c r="D273" s="314" t="s">
        <v>4732</v>
      </c>
      <c r="E273" s="19" t="s">
        <v>301</v>
      </c>
      <c r="F273" s="315">
        <v>746.18700000000001</v>
      </c>
      <c r="G273" s="40"/>
      <c r="H273" s="46"/>
    </row>
    <row r="274" s="2" customFormat="1" ht="16.8" customHeight="1">
      <c r="A274" s="40"/>
      <c r="B274" s="46"/>
      <c r="C274" s="310" t="s">
        <v>1825</v>
      </c>
      <c r="D274" s="311" t="s">
        <v>1192</v>
      </c>
      <c r="E274" s="312" t="s">
        <v>21</v>
      </c>
      <c r="F274" s="313">
        <v>111.67</v>
      </c>
      <c r="G274" s="40"/>
      <c r="H274" s="46"/>
    </row>
    <row r="275" s="2" customFormat="1" ht="16.8" customHeight="1">
      <c r="A275" s="40"/>
      <c r="B275" s="46"/>
      <c r="C275" s="314" t="s">
        <v>21</v>
      </c>
      <c r="D275" s="314" t="s">
        <v>1294</v>
      </c>
      <c r="E275" s="19" t="s">
        <v>21</v>
      </c>
      <c r="F275" s="315">
        <v>0</v>
      </c>
      <c r="G275" s="40"/>
      <c r="H275" s="46"/>
    </row>
    <row r="276" s="2" customFormat="1" ht="16.8" customHeight="1">
      <c r="A276" s="40"/>
      <c r="B276" s="46"/>
      <c r="C276" s="314" t="s">
        <v>21</v>
      </c>
      <c r="D276" s="314" t="s">
        <v>1227</v>
      </c>
      <c r="E276" s="19" t="s">
        <v>21</v>
      </c>
      <c r="F276" s="315">
        <v>53.710000000000001</v>
      </c>
      <c r="G276" s="40"/>
      <c r="H276" s="46"/>
    </row>
    <row r="277" s="2" customFormat="1" ht="16.8" customHeight="1">
      <c r="A277" s="40"/>
      <c r="B277" s="46"/>
      <c r="C277" s="314" t="s">
        <v>21</v>
      </c>
      <c r="D277" s="314" t="s">
        <v>1233</v>
      </c>
      <c r="E277" s="19" t="s">
        <v>21</v>
      </c>
      <c r="F277" s="315">
        <v>4.25</v>
      </c>
      <c r="G277" s="40"/>
      <c r="H277" s="46"/>
    </row>
    <row r="278" s="2" customFormat="1" ht="16.8" customHeight="1">
      <c r="A278" s="40"/>
      <c r="B278" s="46"/>
      <c r="C278" s="314" t="s">
        <v>21</v>
      </c>
      <c r="D278" s="314" t="s">
        <v>1227</v>
      </c>
      <c r="E278" s="19" t="s">
        <v>21</v>
      </c>
      <c r="F278" s="315">
        <v>53.710000000000001</v>
      </c>
      <c r="G278" s="40"/>
      <c r="H278" s="46"/>
    </row>
    <row r="279" s="2" customFormat="1" ht="16.8" customHeight="1">
      <c r="A279" s="40"/>
      <c r="B279" s="46"/>
      <c r="C279" s="314" t="s">
        <v>1825</v>
      </c>
      <c r="D279" s="314" t="s">
        <v>433</v>
      </c>
      <c r="E279" s="19" t="s">
        <v>21</v>
      </c>
      <c r="F279" s="315">
        <v>111.67</v>
      </c>
      <c r="G279" s="40"/>
      <c r="H279" s="46"/>
    </row>
    <row r="280" s="2" customFormat="1" ht="16.8" customHeight="1">
      <c r="A280" s="40"/>
      <c r="B280" s="46"/>
      <c r="C280" s="316" t="s">
        <v>4731</v>
      </c>
      <c r="D280" s="40"/>
      <c r="E280" s="40"/>
      <c r="F280" s="40"/>
      <c r="G280" s="40"/>
      <c r="H280" s="46"/>
    </row>
    <row r="281" s="2" customFormat="1" ht="16.8" customHeight="1">
      <c r="A281" s="40"/>
      <c r="B281" s="46"/>
      <c r="C281" s="314" t="s">
        <v>1290</v>
      </c>
      <c r="D281" s="314" t="s">
        <v>4740</v>
      </c>
      <c r="E281" s="19" t="s">
        <v>301</v>
      </c>
      <c r="F281" s="315">
        <v>173.53</v>
      </c>
      <c r="G281" s="40"/>
      <c r="H281" s="46"/>
    </row>
    <row r="282" s="2" customFormat="1">
      <c r="A282" s="40"/>
      <c r="B282" s="46"/>
      <c r="C282" s="314" t="s">
        <v>1244</v>
      </c>
      <c r="D282" s="314" t="s">
        <v>4741</v>
      </c>
      <c r="E282" s="19" t="s">
        <v>315</v>
      </c>
      <c r="F282" s="315">
        <v>10.27</v>
      </c>
      <c r="G282" s="40"/>
      <c r="H282" s="46"/>
    </row>
    <row r="283" s="2" customFormat="1" ht="16.8" customHeight="1">
      <c r="A283" s="40"/>
      <c r="B283" s="46"/>
      <c r="C283" s="314" t="s">
        <v>1254</v>
      </c>
      <c r="D283" s="314" t="s">
        <v>4742</v>
      </c>
      <c r="E283" s="19" t="s">
        <v>348</v>
      </c>
      <c r="F283" s="315">
        <v>0.54200000000000004</v>
      </c>
      <c r="G283" s="40"/>
      <c r="H283" s="46"/>
    </row>
    <row r="284" s="2" customFormat="1">
      <c r="A284" s="40"/>
      <c r="B284" s="46"/>
      <c r="C284" s="314" t="s">
        <v>1260</v>
      </c>
      <c r="D284" s="314" t="s">
        <v>4743</v>
      </c>
      <c r="E284" s="19" t="s">
        <v>328</v>
      </c>
      <c r="F284" s="315">
        <v>156.17699999999999</v>
      </c>
      <c r="G284" s="40"/>
      <c r="H284" s="46"/>
    </row>
    <row r="285" s="2" customFormat="1" ht="16.8" customHeight="1">
      <c r="A285" s="40"/>
      <c r="B285" s="46"/>
      <c r="C285" s="314" t="s">
        <v>1110</v>
      </c>
      <c r="D285" s="314" t="s">
        <v>4744</v>
      </c>
      <c r="E285" s="19" t="s">
        <v>301</v>
      </c>
      <c r="F285" s="315">
        <v>131.21000000000001</v>
      </c>
      <c r="G285" s="40"/>
      <c r="H285" s="46"/>
    </row>
    <row r="286" s="2" customFormat="1" ht="16.8" customHeight="1">
      <c r="A286" s="40"/>
      <c r="B286" s="46"/>
      <c r="C286" s="314" t="s">
        <v>1115</v>
      </c>
      <c r="D286" s="314" t="s">
        <v>4745</v>
      </c>
      <c r="E286" s="19" t="s">
        <v>301</v>
      </c>
      <c r="F286" s="315">
        <v>131.21000000000001</v>
      </c>
      <c r="G286" s="40"/>
      <c r="H286" s="46"/>
    </row>
    <row r="287" s="2" customFormat="1">
      <c r="A287" s="40"/>
      <c r="B287" s="46"/>
      <c r="C287" s="314" t="s">
        <v>1120</v>
      </c>
      <c r="D287" s="314" t="s">
        <v>4746</v>
      </c>
      <c r="E287" s="19" t="s">
        <v>301</v>
      </c>
      <c r="F287" s="315">
        <v>131.21000000000001</v>
      </c>
      <c r="G287" s="40"/>
      <c r="H287" s="46"/>
    </row>
    <row r="288" s="2" customFormat="1" ht="16.8" customHeight="1">
      <c r="A288" s="40"/>
      <c r="B288" s="46"/>
      <c r="C288" s="314" t="s">
        <v>1557</v>
      </c>
      <c r="D288" s="314" t="s">
        <v>4747</v>
      </c>
      <c r="E288" s="19" t="s">
        <v>301</v>
      </c>
      <c r="F288" s="315">
        <v>111.67</v>
      </c>
      <c r="G288" s="40"/>
      <c r="H288" s="46"/>
    </row>
    <row r="289" s="2" customFormat="1" ht="16.8" customHeight="1">
      <c r="A289" s="40"/>
      <c r="B289" s="46"/>
      <c r="C289" s="314" t="s">
        <v>1567</v>
      </c>
      <c r="D289" s="314" t="s">
        <v>1568</v>
      </c>
      <c r="E289" s="19" t="s">
        <v>328</v>
      </c>
      <c r="F289" s="315">
        <v>100.503</v>
      </c>
      <c r="G289" s="40"/>
      <c r="H289" s="46"/>
    </row>
    <row r="290" s="2" customFormat="1" ht="16.8" customHeight="1">
      <c r="A290" s="40"/>
      <c r="B290" s="46"/>
      <c r="C290" s="314" t="s">
        <v>1150</v>
      </c>
      <c r="D290" s="314" t="s">
        <v>4748</v>
      </c>
      <c r="E290" s="19" t="s">
        <v>301</v>
      </c>
      <c r="F290" s="315">
        <v>131.21000000000001</v>
      </c>
      <c r="G290" s="40"/>
      <c r="H290" s="46"/>
    </row>
    <row r="291" s="2" customFormat="1" ht="16.8" customHeight="1">
      <c r="A291" s="40"/>
      <c r="B291" s="46"/>
      <c r="C291" s="314" t="s">
        <v>1562</v>
      </c>
      <c r="D291" s="314" t="s">
        <v>1563</v>
      </c>
      <c r="E291" s="19" t="s">
        <v>301</v>
      </c>
      <c r="F291" s="315">
        <v>122.837</v>
      </c>
      <c r="G291" s="40"/>
      <c r="H291" s="46"/>
    </row>
    <row r="292" s="2" customFormat="1" ht="16.8" customHeight="1">
      <c r="A292" s="40"/>
      <c r="B292" s="46"/>
      <c r="C292" s="310" t="s">
        <v>1194</v>
      </c>
      <c r="D292" s="311" t="s">
        <v>1195</v>
      </c>
      <c r="E292" s="312" t="s">
        <v>21</v>
      </c>
      <c r="F292" s="313">
        <v>28.260000000000002</v>
      </c>
      <c r="G292" s="40"/>
      <c r="H292" s="46"/>
    </row>
    <row r="293" s="2" customFormat="1" ht="16.8" customHeight="1">
      <c r="A293" s="40"/>
      <c r="B293" s="46"/>
      <c r="C293" s="314" t="s">
        <v>21</v>
      </c>
      <c r="D293" s="314" t="s">
        <v>1295</v>
      </c>
      <c r="E293" s="19" t="s">
        <v>21</v>
      </c>
      <c r="F293" s="315">
        <v>0</v>
      </c>
      <c r="G293" s="40"/>
      <c r="H293" s="46"/>
    </row>
    <row r="294" s="2" customFormat="1" ht="16.8" customHeight="1">
      <c r="A294" s="40"/>
      <c r="B294" s="46"/>
      <c r="C294" s="314" t="s">
        <v>21</v>
      </c>
      <c r="D294" s="314" t="s">
        <v>477</v>
      </c>
      <c r="E294" s="19" t="s">
        <v>21</v>
      </c>
      <c r="F294" s="315">
        <v>5.9000000000000004</v>
      </c>
      <c r="G294" s="40"/>
      <c r="H294" s="46"/>
    </row>
    <row r="295" s="2" customFormat="1" ht="16.8" customHeight="1">
      <c r="A295" s="40"/>
      <c r="B295" s="46"/>
      <c r="C295" s="314" t="s">
        <v>21</v>
      </c>
      <c r="D295" s="314" t="s">
        <v>1229</v>
      </c>
      <c r="E295" s="19" t="s">
        <v>21</v>
      </c>
      <c r="F295" s="315">
        <v>12.15</v>
      </c>
      <c r="G295" s="40"/>
      <c r="H295" s="46"/>
    </row>
    <row r="296" s="2" customFormat="1" ht="16.8" customHeight="1">
      <c r="A296" s="40"/>
      <c r="B296" s="46"/>
      <c r="C296" s="314" t="s">
        <v>21</v>
      </c>
      <c r="D296" s="314" t="s">
        <v>1230</v>
      </c>
      <c r="E296" s="19" t="s">
        <v>21</v>
      </c>
      <c r="F296" s="315">
        <v>5.9199999999999999</v>
      </c>
      <c r="G296" s="40"/>
      <c r="H296" s="46"/>
    </row>
    <row r="297" s="2" customFormat="1" ht="16.8" customHeight="1">
      <c r="A297" s="40"/>
      <c r="B297" s="46"/>
      <c r="C297" s="314" t="s">
        <v>21</v>
      </c>
      <c r="D297" s="314" t="s">
        <v>1231</v>
      </c>
      <c r="E297" s="19" t="s">
        <v>21</v>
      </c>
      <c r="F297" s="315">
        <v>4.29</v>
      </c>
      <c r="G297" s="40"/>
      <c r="H297" s="46"/>
    </row>
    <row r="298" s="2" customFormat="1" ht="16.8" customHeight="1">
      <c r="A298" s="40"/>
      <c r="B298" s="46"/>
      <c r="C298" s="314" t="s">
        <v>1194</v>
      </c>
      <c r="D298" s="314" t="s">
        <v>433</v>
      </c>
      <c r="E298" s="19" t="s">
        <v>21</v>
      </c>
      <c r="F298" s="315">
        <v>28.260000000000002</v>
      </c>
      <c r="G298" s="40"/>
      <c r="H298" s="46"/>
    </row>
    <row r="299" s="2" customFormat="1" ht="16.8" customHeight="1">
      <c r="A299" s="40"/>
      <c r="B299" s="46"/>
      <c r="C299" s="316" t="s">
        <v>4731</v>
      </c>
      <c r="D299" s="40"/>
      <c r="E299" s="40"/>
      <c r="F299" s="40"/>
      <c r="G299" s="40"/>
      <c r="H299" s="46"/>
    </row>
    <row r="300" s="2" customFormat="1" ht="16.8" customHeight="1">
      <c r="A300" s="40"/>
      <c r="B300" s="46"/>
      <c r="C300" s="314" t="s">
        <v>1290</v>
      </c>
      <c r="D300" s="314" t="s">
        <v>4740</v>
      </c>
      <c r="E300" s="19" t="s">
        <v>301</v>
      </c>
      <c r="F300" s="315">
        <v>173.53</v>
      </c>
      <c r="G300" s="40"/>
      <c r="H300" s="46"/>
    </row>
    <row r="301" s="2" customFormat="1">
      <c r="A301" s="40"/>
      <c r="B301" s="46"/>
      <c r="C301" s="314" t="s">
        <v>1244</v>
      </c>
      <c r="D301" s="314" t="s">
        <v>4741</v>
      </c>
      <c r="E301" s="19" t="s">
        <v>315</v>
      </c>
      <c r="F301" s="315">
        <v>10.27</v>
      </c>
      <c r="G301" s="40"/>
      <c r="H301" s="46"/>
    </row>
    <row r="302" s="2" customFormat="1" ht="16.8" customHeight="1">
      <c r="A302" s="40"/>
      <c r="B302" s="46"/>
      <c r="C302" s="314" t="s">
        <v>1254</v>
      </c>
      <c r="D302" s="314" t="s">
        <v>4742</v>
      </c>
      <c r="E302" s="19" t="s">
        <v>348</v>
      </c>
      <c r="F302" s="315">
        <v>0.54200000000000004</v>
      </c>
      <c r="G302" s="40"/>
      <c r="H302" s="46"/>
    </row>
    <row r="303" s="2" customFormat="1">
      <c r="A303" s="40"/>
      <c r="B303" s="46"/>
      <c r="C303" s="314" t="s">
        <v>1260</v>
      </c>
      <c r="D303" s="314" t="s">
        <v>4743</v>
      </c>
      <c r="E303" s="19" t="s">
        <v>328</v>
      </c>
      <c r="F303" s="315">
        <v>156.17699999999999</v>
      </c>
      <c r="G303" s="40"/>
      <c r="H303" s="46"/>
    </row>
    <row r="304" s="2" customFormat="1" ht="16.8" customHeight="1">
      <c r="A304" s="40"/>
      <c r="B304" s="46"/>
      <c r="C304" s="314" t="s">
        <v>1502</v>
      </c>
      <c r="D304" s="314" t="s">
        <v>4749</v>
      </c>
      <c r="E304" s="19" t="s">
        <v>301</v>
      </c>
      <c r="F304" s="315">
        <v>28.260000000000002</v>
      </c>
      <c r="G304" s="40"/>
      <c r="H304" s="46"/>
    </row>
    <row r="305" s="2" customFormat="1" ht="16.8" customHeight="1">
      <c r="A305" s="40"/>
      <c r="B305" s="46"/>
      <c r="C305" s="314" t="s">
        <v>1507</v>
      </c>
      <c r="D305" s="314" t="s">
        <v>4750</v>
      </c>
      <c r="E305" s="19" t="s">
        <v>328</v>
      </c>
      <c r="F305" s="315">
        <v>25.434000000000001</v>
      </c>
      <c r="G305" s="40"/>
      <c r="H305" s="46"/>
    </row>
    <row r="306" s="2" customFormat="1">
      <c r="A306" s="40"/>
      <c r="B306" s="46"/>
      <c r="C306" s="314" t="s">
        <v>1517</v>
      </c>
      <c r="D306" s="314" t="s">
        <v>4751</v>
      </c>
      <c r="E306" s="19" t="s">
        <v>301</v>
      </c>
      <c r="F306" s="315">
        <v>28.260000000000002</v>
      </c>
      <c r="G306" s="40"/>
      <c r="H306" s="46"/>
    </row>
    <row r="307" s="2" customFormat="1" ht="16.8" customHeight="1">
      <c r="A307" s="40"/>
      <c r="B307" s="46"/>
      <c r="C307" s="314" t="s">
        <v>1536</v>
      </c>
      <c r="D307" s="314" t="s">
        <v>4752</v>
      </c>
      <c r="E307" s="19" t="s">
        <v>301</v>
      </c>
      <c r="F307" s="315">
        <v>28.260000000000002</v>
      </c>
      <c r="G307" s="40"/>
      <c r="H307" s="46"/>
    </row>
    <row r="308" s="2" customFormat="1" ht="16.8" customHeight="1">
      <c r="A308" s="40"/>
      <c r="B308" s="46"/>
      <c r="C308" s="314" t="s">
        <v>1541</v>
      </c>
      <c r="D308" s="314" t="s">
        <v>4753</v>
      </c>
      <c r="E308" s="19" t="s">
        <v>301</v>
      </c>
      <c r="F308" s="315">
        <v>28.260000000000002</v>
      </c>
      <c r="G308" s="40"/>
      <c r="H308" s="46"/>
    </row>
    <row r="309" s="2" customFormat="1" ht="16.8" customHeight="1">
      <c r="A309" s="40"/>
      <c r="B309" s="46"/>
      <c r="C309" s="310" t="s">
        <v>1830</v>
      </c>
      <c r="D309" s="311" t="s">
        <v>1831</v>
      </c>
      <c r="E309" s="312" t="s">
        <v>21</v>
      </c>
      <c r="F309" s="313">
        <v>14.060000000000001</v>
      </c>
      <c r="G309" s="40"/>
      <c r="H309" s="46"/>
    </row>
    <row r="310" s="2" customFormat="1" ht="16.8" customHeight="1">
      <c r="A310" s="40"/>
      <c r="B310" s="46"/>
      <c r="C310" s="314" t="s">
        <v>21</v>
      </c>
      <c r="D310" s="314" t="s">
        <v>1876</v>
      </c>
      <c r="E310" s="19" t="s">
        <v>21</v>
      </c>
      <c r="F310" s="315">
        <v>0</v>
      </c>
      <c r="G310" s="40"/>
      <c r="H310" s="46"/>
    </row>
    <row r="311" s="2" customFormat="1" ht="16.8" customHeight="1">
      <c r="A311" s="40"/>
      <c r="B311" s="46"/>
      <c r="C311" s="314" t="s">
        <v>21</v>
      </c>
      <c r="D311" s="314" t="s">
        <v>1232</v>
      </c>
      <c r="E311" s="19" t="s">
        <v>21</v>
      </c>
      <c r="F311" s="315">
        <v>14.060000000000001</v>
      </c>
      <c r="G311" s="40"/>
      <c r="H311" s="46"/>
    </row>
    <row r="312" s="2" customFormat="1" ht="16.8" customHeight="1">
      <c r="A312" s="40"/>
      <c r="B312" s="46"/>
      <c r="C312" s="314" t="s">
        <v>1830</v>
      </c>
      <c r="D312" s="314" t="s">
        <v>433</v>
      </c>
      <c r="E312" s="19" t="s">
        <v>21</v>
      </c>
      <c r="F312" s="315">
        <v>14.060000000000001</v>
      </c>
      <c r="G312" s="40"/>
      <c r="H312" s="46"/>
    </row>
    <row r="313" s="2" customFormat="1" ht="16.8" customHeight="1">
      <c r="A313" s="40"/>
      <c r="B313" s="46"/>
      <c r="C313" s="316" t="s">
        <v>4731</v>
      </c>
      <c r="D313" s="40"/>
      <c r="E313" s="40"/>
      <c r="F313" s="40"/>
      <c r="G313" s="40"/>
      <c r="H313" s="46"/>
    </row>
    <row r="314" s="2" customFormat="1" ht="16.8" customHeight="1">
      <c r="A314" s="40"/>
      <c r="B314" s="46"/>
      <c r="C314" s="314" t="s">
        <v>1290</v>
      </c>
      <c r="D314" s="314" t="s">
        <v>4740</v>
      </c>
      <c r="E314" s="19" t="s">
        <v>301</v>
      </c>
      <c r="F314" s="315">
        <v>173.53</v>
      </c>
      <c r="G314" s="40"/>
      <c r="H314" s="46"/>
    </row>
    <row r="315" s="2" customFormat="1">
      <c r="A315" s="40"/>
      <c r="B315" s="46"/>
      <c r="C315" s="314" t="s">
        <v>1244</v>
      </c>
      <c r="D315" s="314" t="s">
        <v>4741</v>
      </c>
      <c r="E315" s="19" t="s">
        <v>315</v>
      </c>
      <c r="F315" s="315">
        <v>10.27</v>
      </c>
      <c r="G315" s="40"/>
      <c r="H315" s="46"/>
    </row>
    <row r="316" s="2" customFormat="1" ht="16.8" customHeight="1">
      <c r="A316" s="40"/>
      <c r="B316" s="46"/>
      <c r="C316" s="314" t="s">
        <v>1254</v>
      </c>
      <c r="D316" s="314" t="s">
        <v>4742</v>
      </c>
      <c r="E316" s="19" t="s">
        <v>348</v>
      </c>
      <c r="F316" s="315">
        <v>0.54200000000000004</v>
      </c>
      <c r="G316" s="40"/>
      <c r="H316" s="46"/>
    </row>
    <row r="317" s="2" customFormat="1">
      <c r="A317" s="40"/>
      <c r="B317" s="46"/>
      <c r="C317" s="314" t="s">
        <v>1260</v>
      </c>
      <c r="D317" s="314" t="s">
        <v>4743</v>
      </c>
      <c r="E317" s="19" t="s">
        <v>328</v>
      </c>
      <c r="F317" s="315">
        <v>156.17699999999999</v>
      </c>
      <c r="G317" s="40"/>
      <c r="H317" s="46"/>
    </row>
    <row r="318" s="2" customFormat="1" ht="16.8" customHeight="1">
      <c r="A318" s="40"/>
      <c r="B318" s="46"/>
      <c r="C318" s="314" t="s">
        <v>1958</v>
      </c>
      <c r="D318" s="314" t="s">
        <v>4756</v>
      </c>
      <c r="E318" s="19" t="s">
        <v>301</v>
      </c>
      <c r="F318" s="315">
        <v>14.060000000000001</v>
      </c>
      <c r="G318" s="40"/>
      <c r="H318" s="46"/>
    </row>
    <row r="319" s="2" customFormat="1" ht="16.8" customHeight="1">
      <c r="A319" s="40"/>
      <c r="B319" s="46"/>
      <c r="C319" s="314" t="s">
        <v>1962</v>
      </c>
      <c r="D319" s="314" t="s">
        <v>4757</v>
      </c>
      <c r="E319" s="19" t="s">
        <v>301</v>
      </c>
      <c r="F319" s="315">
        <v>15.523</v>
      </c>
      <c r="G319" s="40"/>
      <c r="H319" s="46"/>
    </row>
    <row r="320" s="2" customFormat="1" ht="16.8" customHeight="1">
      <c r="A320" s="40"/>
      <c r="B320" s="46"/>
      <c r="C320" s="314" t="s">
        <v>1972</v>
      </c>
      <c r="D320" s="314" t="s">
        <v>4758</v>
      </c>
      <c r="E320" s="19" t="s">
        <v>301</v>
      </c>
      <c r="F320" s="315">
        <v>15.523</v>
      </c>
      <c r="G320" s="40"/>
      <c r="H320" s="46"/>
    </row>
    <row r="321" s="2" customFormat="1" ht="16.8" customHeight="1">
      <c r="A321" s="40"/>
      <c r="B321" s="46"/>
      <c r="C321" s="314" t="s">
        <v>1976</v>
      </c>
      <c r="D321" s="314" t="s">
        <v>4759</v>
      </c>
      <c r="E321" s="19" t="s">
        <v>301</v>
      </c>
      <c r="F321" s="315">
        <v>14.060000000000001</v>
      </c>
      <c r="G321" s="40"/>
      <c r="H321" s="46"/>
    </row>
    <row r="322" s="2" customFormat="1" ht="16.8" customHeight="1">
      <c r="A322" s="40"/>
      <c r="B322" s="46"/>
      <c r="C322" s="314" t="s">
        <v>1980</v>
      </c>
      <c r="D322" s="314" t="s">
        <v>4760</v>
      </c>
      <c r="E322" s="19" t="s">
        <v>301</v>
      </c>
      <c r="F322" s="315">
        <v>15.523</v>
      </c>
      <c r="G322" s="40"/>
      <c r="H322" s="46"/>
    </row>
    <row r="323" s="2" customFormat="1" ht="16.8" customHeight="1">
      <c r="A323" s="40"/>
      <c r="B323" s="46"/>
      <c r="C323" s="310" t="s">
        <v>1827</v>
      </c>
      <c r="D323" s="311" t="s">
        <v>1828</v>
      </c>
      <c r="E323" s="312" t="s">
        <v>21</v>
      </c>
      <c r="F323" s="313">
        <v>19.539999999999999</v>
      </c>
      <c r="G323" s="40"/>
      <c r="H323" s="46"/>
    </row>
    <row r="324" s="2" customFormat="1" ht="16.8" customHeight="1">
      <c r="A324" s="40"/>
      <c r="B324" s="46"/>
      <c r="C324" s="314" t="s">
        <v>21</v>
      </c>
      <c r="D324" s="314" t="s">
        <v>1877</v>
      </c>
      <c r="E324" s="19" t="s">
        <v>21</v>
      </c>
      <c r="F324" s="315">
        <v>0</v>
      </c>
      <c r="G324" s="40"/>
      <c r="H324" s="46"/>
    </row>
    <row r="325" s="2" customFormat="1" ht="16.8" customHeight="1">
      <c r="A325" s="40"/>
      <c r="B325" s="46"/>
      <c r="C325" s="314" t="s">
        <v>21</v>
      </c>
      <c r="D325" s="314" t="s">
        <v>1878</v>
      </c>
      <c r="E325" s="19" t="s">
        <v>21</v>
      </c>
      <c r="F325" s="315">
        <v>19.539999999999999</v>
      </c>
      <c r="G325" s="40"/>
      <c r="H325" s="46"/>
    </row>
    <row r="326" s="2" customFormat="1" ht="16.8" customHeight="1">
      <c r="A326" s="40"/>
      <c r="B326" s="46"/>
      <c r="C326" s="314" t="s">
        <v>1827</v>
      </c>
      <c r="D326" s="314" t="s">
        <v>433</v>
      </c>
      <c r="E326" s="19" t="s">
        <v>21</v>
      </c>
      <c r="F326" s="315">
        <v>19.539999999999999</v>
      </c>
      <c r="G326" s="40"/>
      <c r="H326" s="46"/>
    </row>
    <row r="327" s="2" customFormat="1" ht="16.8" customHeight="1">
      <c r="A327" s="40"/>
      <c r="B327" s="46"/>
      <c r="C327" s="316" t="s">
        <v>4731</v>
      </c>
      <c r="D327" s="40"/>
      <c r="E327" s="40"/>
      <c r="F327" s="40"/>
      <c r="G327" s="40"/>
      <c r="H327" s="46"/>
    </row>
    <row r="328" s="2" customFormat="1" ht="16.8" customHeight="1">
      <c r="A328" s="40"/>
      <c r="B328" s="46"/>
      <c r="C328" s="314" t="s">
        <v>1290</v>
      </c>
      <c r="D328" s="314" t="s">
        <v>4740</v>
      </c>
      <c r="E328" s="19" t="s">
        <v>301</v>
      </c>
      <c r="F328" s="315">
        <v>173.53</v>
      </c>
      <c r="G328" s="40"/>
      <c r="H328" s="46"/>
    </row>
    <row r="329" s="2" customFormat="1">
      <c r="A329" s="40"/>
      <c r="B329" s="46"/>
      <c r="C329" s="314" t="s">
        <v>1244</v>
      </c>
      <c r="D329" s="314" t="s">
        <v>4741</v>
      </c>
      <c r="E329" s="19" t="s">
        <v>315</v>
      </c>
      <c r="F329" s="315">
        <v>10.27</v>
      </c>
      <c r="G329" s="40"/>
      <c r="H329" s="46"/>
    </row>
    <row r="330" s="2" customFormat="1" ht="16.8" customHeight="1">
      <c r="A330" s="40"/>
      <c r="B330" s="46"/>
      <c r="C330" s="314" t="s">
        <v>1254</v>
      </c>
      <c r="D330" s="314" t="s">
        <v>4742</v>
      </c>
      <c r="E330" s="19" t="s">
        <v>348</v>
      </c>
      <c r="F330" s="315">
        <v>0.54200000000000004</v>
      </c>
      <c r="G330" s="40"/>
      <c r="H330" s="46"/>
    </row>
    <row r="331" s="2" customFormat="1">
      <c r="A331" s="40"/>
      <c r="B331" s="46"/>
      <c r="C331" s="314" t="s">
        <v>1260</v>
      </c>
      <c r="D331" s="314" t="s">
        <v>4743</v>
      </c>
      <c r="E331" s="19" t="s">
        <v>328</v>
      </c>
      <c r="F331" s="315">
        <v>156.17699999999999</v>
      </c>
      <c r="G331" s="40"/>
      <c r="H331" s="46"/>
    </row>
    <row r="332" s="2" customFormat="1" ht="16.8" customHeight="1">
      <c r="A332" s="40"/>
      <c r="B332" s="46"/>
      <c r="C332" s="314" t="s">
        <v>1110</v>
      </c>
      <c r="D332" s="314" t="s">
        <v>4744</v>
      </c>
      <c r="E332" s="19" t="s">
        <v>301</v>
      </c>
      <c r="F332" s="315">
        <v>131.21000000000001</v>
      </c>
      <c r="G332" s="40"/>
      <c r="H332" s="46"/>
    </row>
    <row r="333" s="2" customFormat="1" ht="16.8" customHeight="1">
      <c r="A333" s="40"/>
      <c r="B333" s="46"/>
      <c r="C333" s="314" t="s">
        <v>1115</v>
      </c>
      <c r="D333" s="314" t="s">
        <v>4745</v>
      </c>
      <c r="E333" s="19" t="s">
        <v>301</v>
      </c>
      <c r="F333" s="315">
        <v>131.21000000000001</v>
      </c>
      <c r="G333" s="40"/>
      <c r="H333" s="46"/>
    </row>
    <row r="334" s="2" customFormat="1">
      <c r="A334" s="40"/>
      <c r="B334" s="46"/>
      <c r="C334" s="314" t="s">
        <v>1120</v>
      </c>
      <c r="D334" s="314" t="s">
        <v>4746</v>
      </c>
      <c r="E334" s="19" t="s">
        <v>301</v>
      </c>
      <c r="F334" s="315">
        <v>131.21000000000001</v>
      </c>
      <c r="G334" s="40"/>
      <c r="H334" s="46"/>
    </row>
    <row r="335" s="2" customFormat="1" ht="16.8" customHeight="1">
      <c r="A335" s="40"/>
      <c r="B335" s="46"/>
      <c r="C335" s="314" t="s">
        <v>1125</v>
      </c>
      <c r="D335" s="314" t="s">
        <v>4761</v>
      </c>
      <c r="E335" s="19" t="s">
        <v>301</v>
      </c>
      <c r="F335" s="315">
        <v>19.539999999999999</v>
      </c>
      <c r="G335" s="40"/>
      <c r="H335" s="46"/>
    </row>
    <row r="336" s="2" customFormat="1" ht="16.8" customHeight="1">
      <c r="A336" s="40"/>
      <c r="B336" s="46"/>
      <c r="C336" s="314" t="s">
        <v>1134</v>
      </c>
      <c r="D336" s="314" t="s">
        <v>1135</v>
      </c>
      <c r="E336" s="19" t="s">
        <v>328</v>
      </c>
      <c r="F336" s="315">
        <v>17.585999999999999</v>
      </c>
      <c r="G336" s="40"/>
      <c r="H336" s="46"/>
    </row>
    <row r="337" s="2" customFormat="1" ht="16.8" customHeight="1">
      <c r="A337" s="40"/>
      <c r="B337" s="46"/>
      <c r="C337" s="314" t="s">
        <v>1150</v>
      </c>
      <c r="D337" s="314" t="s">
        <v>4748</v>
      </c>
      <c r="E337" s="19" t="s">
        <v>301</v>
      </c>
      <c r="F337" s="315">
        <v>131.21000000000001</v>
      </c>
      <c r="G337" s="40"/>
      <c r="H337" s="46"/>
    </row>
    <row r="338" s="2" customFormat="1" ht="26.4" customHeight="1">
      <c r="A338" s="40"/>
      <c r="B338" s="46"/>
      <c r="C338" s="309" t="s">
        <v>4762</v>
      </c>
      <c r="D338" s="309" t="s">
        <v>140</v>
      </c>
      <c r="E338" s="40"/>
      <c r="F338" s="40"/>
      <c r="G338" s="40"/>
      <c r="H338" s="46"/>
    </row>
    <row r="339" s="2" customFormat="1" ht="16.8" customHeight="1">
      <c r="A339" s="40"/>
      <c r="B339" s="46"/>
      <c r="C339" s="310" t="s">
        <v>1200</v>
      </c>
      <c r="D339" s="311" t="s">
        <v>1201</v>
      </c>
      <c r="E339" s="312" t="s">
        <v>21</v>
      </c>
      <c r="F339" s="313">
        <v>777.04700000000003</v>
      </c>
      <c r="G339" s="40"/>
      <c r="H339" s="46"/>
    </row>
    <row r="340" s="2" customFormat="1" ht="16.8" customHeight="1">
      <c r="A340" s="40"/>
      <c r="B340" s="46"/>
      <c r="C340" s="314" t="s">
        <v>21</v>
      </c>
      <c r="D340" s="314" t="s">
        <v>1671</v>
      </c>
      <c r="E340" s="19" t="s">
        <v>21</v>
      </c>
      <c r="F340" s="315">
        <v>0</v>
      </c>
      <c r="G340" s="40"/>
      <c r="H340" s="46"/>
    </row>
    <row r="341" s="2" customFormat="1" ht="16.8" customHeight="1">
      <c r="A341" s="40"/>
      <c r="B341" s="46"/>
      <c r="C341" s="314" t="s">
        <v>21</v>
      </c>
      <c r="D341" s="314" t="s">
        <v>1188</v>
      </c>
      <c r="E341" s="19" t="s">
        <v>21</v>
      </c>
      <c r="F341" s="315">
        <v>173.53</v>
      </c>
      <c r="G341" s="40"/>
      <c r="H341" s="46"/>
    </row>
    <row r="342" s="2" customFormat="1" ht="16.8" customHeight="1">
      <c r="A342" s="40"/>
      <c r="B342" s="46"/>
      <c r="C342" s="314" t="s">
        <v>21</v>
      </c>
      <c r="D342" s="314" t="s">
        <v>1672</v>
      </c>
      <c r="E342" s="19" t="s">
        <v>21</v>
      </c>
      <c r="F342" s="315">
        <v>0</v>
      </c>
      <c r="G342" s="40"/>
      <c r="H342" s="46"/>
    </row>
    <row r="343" s="2" customFormat="1" ht="16.8" customHeight="1">
      <c r="A343" s="40"/>
      <c r="B343" s="46"/>
      <c r="C343" s="314" t="s">
        <v>21</v>
      </c>
      <c r="D343" s="314" t="s">
        <v>864</v>
      </c>
      <c r="E343" s="19" t="s">
        <v>21</v>
      </c>
      <c r="F343" s="315">
        <v>0</v>
      </c>
      <c r="G343" s="40"/>
      <c r="H343" s="46"/>
    </row>
    <row r="344" s="2" customFormat="1" ht="16.8" customHeight="1">
      <c r="A344" s="40"/>
      <c r="B344" s="46"/>
      <c r="C344" s="314" t="s">
        <v>21</v>
      </c>
      <c r="D344" s="314" t="s">
        <v>1673</v>
      </c>
      <c r="E344" s="19" t="s">
        <v>21</v>
      </c>
      <c r="F344" s="315">
        <v>29.5</v>
      </c>
      <c r="G344" s="40"/>
      <c r="H344" s="46"/>
    </row>
    <row r="345" s="2" customFormat="1" ht="16.8" customHeight="1">
      <c r="A345" s="40"/>
      <c r="B345" s="46"/>
      <c r="C345" s="314" t="s">
        <v>21</v>
      </c>
      <c r="D345" s="314" t="s">
        <v>1674</v>
      </c>
      <c r="E345" s="19" t="s">
        <v>21</v>
      </c>
      <c r="F345" s="315">
        <v>0</v>
      </c>
      <c r="G345" s="40"/>
      <c r="H345" s="46"/>
    </row>
    <row r="346" s="2" customFormat="1" ht="16.8" customHeight="1">
      <c r="A346" s="40"/>
      <c r="B346" s="46"/>
      <c r="C346" s="314" t="s">
        <v>21</v>
      </c>
      <c r="D346" s="314" t="s">
        <v>1675</v>
      </c>
      <c r="E346" s="19" t="s">
        <v>21</v>
      </c>
      <c r="F346" s="315">
        <v>202.375</v>
      </c>
      <c r="G346" s="40"/>
      <c r="H346" s="46"/>
    </row>
    <row r="347" s="2" customFormat="1" ht="16.8" customHeight="1">
      <c r="A347" s="40"/>
      <c r="B347" s="46"/>
      <c r="C347" s="314" t="s">
        <v>21</v>
      </c>
      <c r="D347" s="314" t="s">
        <v>1655</v>
      </c>
      <c r="E347" s="19" t="s">
        <v>21</v>
      </c>
      <c r="F347" s="315">
        <v>0</v>
      </c>
      <c r="G347" s="40"/>
      <c r="H347" s="46"/>
    </row>
    <row r="348" s="2" customFormat="1" ht="16.8" customHeight="1">
      <c r="A348" s="40"/>
      <c r="B348" s="46"/>
      <c r="C348" s="314" t="s">
        <v>21</v>
      </c>
      <c r="D348" s="314" t="s">
        <v>1676</v>
      </c>
      <c r="E348" s="19" t="s">
        <v>21</v>
      </c>
      <c r="F348" s="315">
        <v>47.25</v>
      </c>
      <c r="G348" s="40"/>
      <c r="H348" s="46"/>
    </row>
    <row r="349" s="2" customFormat="1" ht="16.8" customHeight="1">
      <c r="A349" s="40"/>
      <c r="B349" s="46"/>
      <c r="C349" s="314" t="s">
        <v>21</v>
      </c>
      <c r="D349" s="314" t="s">
        <v>864</v>
      </c>
      <c r="E349" s="19" t="s">
        <v>21</v>
      </c>
      <c r="F349" s="315">
        <v>0</v>
      </c>
      <c r="G349" s="40"/>
      <c r="H349" s="46"/>
    </row>
    <row r="350" s="2" customFormat="1" ht="16.8" customHeight="1">
      <c r="A350" s="40"/>
      <c r="B350" s="46"/>
      <c r="C350" s="314" t="s">
        <v>21</v>
      </c>
      <c r="D350" s="314" t="s">
        <v>1677</v>
      </c>
      <c r="E350" s="19" t="s">
        <v>21</v>
      </c>
      <c r="F350" s="315">
        <v>14.5</v>
      </c>
      <c r="G350" s="40"/>
      <c r="H350" s="46"/>
    </row>
    <row r="351" s="2" customFormat="1" ht="16.8" customHeight="1">
      <c r="A351" s="40"/>
      <c r="B351" s="46"/>
      <c r="C351" s="314" t="s">
        <v>21</v>
      </c>
      <c r="D351" s="314" t="s">
        <v>1593</v>
      </c>
      <c r="E351" s="19" t="s">
        <v>21</v>
      </c>
      <c r="F351" s="315">
        <v>0</v>
      </c>
      <c r="G351" s="40"/>
      <c r="H351" s="46"/>
    </row>
    <row r="352" s="2" customFormat="1" ht="16.8" customHeight="1">
      <c r="A352" s="40"/>
      <c r="B352" s="46"/>
      <c r="C352" s="314" t="s">
        <v>21</v>
      </c>
      <c r="D352" s="314" t="s">
        <v>1678</v>
      </c>
      <c r="E352" s="19" t="s">
        <v>21</v>
      </c>
      <c r="F352" s="315">
        <v>39.524999999999999</v>
      </c>
      <c r="G352" s="40"/>
      <c r="H352" s="46"/>
    </row>
    <row r="353" s="2" customFormat="1" ht="16.8" customHeight="1">
      <c r="A353" s="40"/>
      <c r="B353" s="46"/>
      <c r="C353" s="314" t="s">
        <v>21</v>
      </c>
      <c r="D353" s="314" t="s">
        <v>1679</v>
      </c>
      <c r="E353" s="19" t="s">
        <v>21</v>
      </c>
      <c r="F353" s="315">
        <v>-20.367999999999999</v>
      </c>
      <c r="G353" s="40"/>
      <c r="H353" s="46"/>
    </row>
    <row r="354" s="2" customFormat="1" ht="16.8" customHeight="1">
      <c r="A354" s="40"/>
      <c r="B354" s="46"/>
      <c r="C354" s="314" t="s">
        <v>21</v>
      </c>
      <c r="D354" s="314" t="s">
        <v>1596</v>
      </c>
      <c r="E354" s="19" t="s">
        <v>21</v>
      </c>
      <c r="F354" s="315">
        <v>0</v>
      </c>
      <c r="G354" s="40"/>
      <c r="H354" s="46"/>
    </row>
    <row r="355" s="2" customFormat="1" ht="16.8" customHeight="1">
      <c r="A355" s="40"/>
      <c r="B355" s="46"/>
      <c r="C355" s="314" t="s">
        <v>21</v>
      </c>
      <c r="D355" s="314" t="s">
        <v>1680</v>
      </c>
      <c r="E355" s="19" t="s">
        <v>21</v>
      </c>
      <c r="F355" s="315">
        <v>26.625</v>
      </c>
      <c r="G355" s="40"/>
      <c r="H355" s="46"/>
    </row>
    <row r="356" s="2" customFormat="1" ht="16.8" customHeight="1">
      <c r="A356" s="40"/>
      <c r="B356" s="46"/>
      <c r="C356" s="314" t="s">
        <v>21</v>
      </c>
      <c r="D356" s="314" t="s">
        <v>1681</v>
      </c>
      <c r="E356" s="19" t="s">
        <v>21</v>
      </c>
      <c r="F356" s="315">
        <v>-5.8799999999999999</v>
      </c>
      <c r="G356" s="40"/>
      <c r="H356" s="46"/>
    </row>
    <row r="357" s="2" customFormat="1" ht="16.8" customHeight="1">
      <c r="A357" s="40"/>
      <c r="B357" s="46"/>
      <c r="C357" s="314" t="s">
        <v>21</v>
      </c>
      <c r="D357" s="314" t="s">
        <v>1532</v>
      </c>
      <c r="E357" s="19" t="s">
        <v>21</v>
      </c>
      <c r="F357" s="315">
        <v>0</v>
      </c>
      <c r="G357" s="40"/>
      <c r="H357" s="46"/>
    </row>
    <row r="358" s="2" customFormat="1" ht="16.8" customHeight="1">
      <c r="A358" s="40"/>
      <c r="B358" s="46"/>
      <c r="C358" s="314" t="s">
        <v>21</v>
      </c>
      <c r="D358" s="314" t="s">
        <v>1682</v>
      </c>
      <c r="E358" s="19" t="s">
        <v>21</v>
      </c>
      <c r="F358" s="315">
        <v>6.54</v>
      </c>
      <c r="G358" s="40"/>
      <c r="H358" s="46"/>
    </row>
    <row r="359" s="2" customFormat="1" ht="16.8" customHeight="1">
      <c r="A359" s="40"/>
      <c r="B359" s="46"/>
      <c r="C359" s="314" t="s">
        <v>21</v>
      </c>
      <c r="D359" s="314" t="s">
        <v>1612</v>
      </c>
      <c r="E359" s="19" t="s">
        <v>21</v>
      </c>
      <c r="F359" s="315">
        <v>0</v>
      </c>
      <c r="G359" s="40"/>
      <c r="H359" s="46"/>
    </row>
    <row r="360" s="2" customFormat="1" ht="16.8" customHeight="1">
      <c r="A360" s="40"/>
      <c r="B360" s="46"/>
      <c r="C360" s="314" t="s">
        <v>21</v>
      </c>
      <c r="D360" s="314" t="s">
        <v>1683</v>
      </c>
      <c r="E360" s="19" t="s">
        <v>21</v>
      </c>
      <c r="F360" s="315">
        <v>38.575000000000003</v>
      </c>
      <c r="G360" s="40"/>
      <c r="H360" s="46"/>
    </row>
    <row r="361" s="2" customFormat="1" ht="16.8" customHeight="1">
      <c r="A361" s="40"/>
      <c r="B361" s="46"/>
      <c r="C361" s="314" t="s">
        <v>21</v>
      </c>
      <c r="D361" s="314" t="s">
        <v>1656</v>
      </c>
      <c r="E361" s="19" t="s">
        <v>21</v>
      </c>
      <c r="F361" s="315">
        <v>0</v>
      </c>
      <c r="G361" s="40"/>
      <c r="H361" s="46"/>
    </row>
    <row r="362" s="2" customFormat="1" ht="16.8" customHeight="1">
      <c r="A362" s="40"/>
      <c r="B362" s="46"/>
      <c r="C362" s="314" t="s">
        <v>21</v>
      </c>
      <c r="D362" s="314" t="s">
        <v>1657</v>
      </c>
      <c r="E362" s="19" t="s">
        <v>21</v>
      </c>
      <c r="F362" s="315">
        <v>22.5</v>
      </c>
      <c r="G362" s="40"/>
      <c r="H362" s="46"/>
    </row>
    <row r="363" s="2" customFormat="1" ht="16.8" customHeight="1">
      <c r="A363" s="40"/>
      <c r="B363" s="46"/>
      <c r="C363" s="314" t="s">
        <v>21</v>
      </c>
      <c r="D363" s="314" t="s">
        <v>1674</v>
      </c>
      <c r="E363" s="19" t="s">
        <v>21</v>
      </c>
      <c r="F363" s="315">
        <v>0</v>
      </c>
      <c r="G363" s="40"/>
      <c r="H363" s="46"/>
    </row>
    <row r="364" s="2" customFormat="1" ht="16.8" customHeight="1">
      <c r="A364" s="40"/>
      <c r="B364" s="46"/>
      <c r="C364" s="314" t="s">
        <v>21</v>
      </c>
      <c r="D364" s="314" t="s">
        <v>1675</v>
      </c>
      <c r="E364" s="19" t="s">
        <v>21</v>
      </c>
      <c r="F364" s="315">
        <v>202.375</v>
      </c>
      <c r="G364" s="40"/>
      <c r="H364" s="46"/>
    </row>
    <row r="365" s="2" customFormat="1" ht="16.8" customHeight="1">
      <c r="A365" s="40"/>
      <c r="B365" s="46"/>
      <c r="C365" s="314" t="s">
        <v>1200</v>
      </c>
      <c r="D365" s="314" t="s">
        <v>312</v>
      </c>
      <c r="E365" s="19" t="s">
        <v>21</v>
      </c>
      <c r="F365" s="315">
        <v>777.04700000000003</v>
      </c>
      <c r="G365" s="40"/>
      <c r="H365" s="46"/>
    </row>
    <row r="366" s="2" customFormat="1" ht="16.8" customHeight="1">
      <c r="A366" s="40"/>
      <c r="B366" s="46"/>
      <c r="C366" s="316" t="s">
        <v>4731</v>
      </c>
      <c r="D366" s="40"/>
      <c r="E366" s="40"/>
      <c r="F366" s="40"/>
      <c r="G366" s="40"/>
      <c r="H366" s="46"/>
    </row>
    <row r="367" s="2" customFormat="1" ht="16.8" customHeight="1">
      <c r="A367" s="40"/>
      <c r="B367" s="46"/>
      <c r="C367" s="314" t="s">
        <v>1667</v>
      </c>
      <c r="D367" s="314" t="s">
        <v>4732</v>
      </c>
      <c r="E367" s="19" t="s">
        <v>301</v>
      </c>
      <c r="F367" s="315">
        <v>777.04700000000003</v>
      </c>
      <c r="G367" s="40"/>
      <c r="H367" s="46"/>
    </row>
    <row r="368" s="2" customFormat="1">
      <c r="A368" s="40"/>
      <c r="B368" s="46"/>
      <c r="C368" s="314" t="s">
        <v>1685</v>
      </c>
      <c r="D368" s="314" t="s">
        <v>4733</v>
      </c>
      <c r="E368" s="19" t="s">
        <v>301</v>
      </c>
      <c r="F368" s="315">
        <v>777.04700000000003</v>
      </c>
      <c r="G368" s="40"/>
      <c r="H368" s="46"/>
    </row>
    <row r="369" s="2" customFormat="1" ht="16.8" customHeight="1">
      <c r="A369" s="40"/>
      <c r="B369" s="46"/>
      <c r="C369" s="310" t="s">
        <v>1197</v>
      </c>
      <c r="D369" s="311" t="s">
        <v>1198</v>
      </c>
      <c r="E369" s="312" t="s">
        <v>21</v>
      </c>
      <c r="F369" s="313">
        <v>48.430999999999997</v>
      </c>
      <c r="G369" s="40"/>
      <c r="H369" s="46"/>
    </row>
    <row r="370" s="2" customFormat="1" ht="16.8" customHeight="1">
      <c r="A370" s="40"/>
      <c r="B370" s="46"/>
      <c r="C370" s="314" t="s">
        <v>21</v>
      </c>
      <c r="D370" s="314" t="s">
        <v>1593</v>
      </c>
      <c r="E370" s="19" t="s">
        <v>21</v>
      </c>
      <c r="F370" s="315">
        <v>0</v>
      </c>
      <c r="G370" s="40"/>
      <c r="H370" s="46"/>
    </row>
    <row r="371" s="2" customFormat="1" ht="16.8" customHeight="1">
      <c r="A371" s="40"/>
      <c r="B371" s="46"/>
      <c r="C371" s="314" t="s">
        <v>21</v>
      </c>
      <c r="D371" s="314" t="s">
        <v>1607</v>
      </c>
      <c r="E371" s="19" t="s">
        <v>21</v>
      </c>
      <c r="F371" s="315">
        <v>20.367999999999999</v>
      </c>
      <c r="G371" s="40"/>
      <c r="H371" s="46"/>
    </row>
    <row r="372" s="2" customFormat="1" ht="16.8" customHeight="1">
      <c r="A372" s="40"/>
      <c r="B372" s="46"/>
      <c r="C372" s="314" t="s">
        <v>21</v>
      </c>
      <c r="D372" s="314" t="s">
        <v>1608</v>
      </c>
      <c r="E372" s="19" t="s">
        <v>21</v>
      </c>
      <c r="F372" s="315">
        <v>-1.28</v>
      </c>
      <c r="G372" s="40"/>
      <c r="H372" s="46"/>
    </row>
    <row r="373" s="2" customFormat="1" ht="16.8" customHeight="1">
      <c r="A373" s="40"/>
      <c r="B373" s="46"/>
      <c r="C373" s="314" t="s">
        <v>21</v>
      </c>
      <c r="D373" s="314" t="s">
        <v>1596</v>
      </c>
      <c r="E373" s="19" t="s">
        <v>21</v>
      </c>
      <c r="F373" s="315">
        <v>0</v>
      </c>
      <c r="G373" s="40"/>
      <c r="H373" s="46"/>
    </row>
    <row r="374" s="2" customFormat="1" ht="16.8" customHeight="1">
      <c r="A374" s="40"/>
      <c r="B374" s="46"/>
      <c r="C374" s="314" t="s">
        <v>21</v>
      </c>
      <c r="D374" s="314" t="s">
        <v>1609</v>
      </c>
      <c r="E374" s="19" t="s">
        <v>21</v>
      </c>
      <c r="F374" s="315">
        <v>5.8799999999999999</v>
      </c>
      <c r="G374" s="40"/>
      <c r="H374" s="46"/>
    </row>
    <row r="375" s="2" customFormat="1" ht="16.8" customHeight="1">
      <c r="A375" s="40"/>
      <c r="B375" s="46"/>
      <c r="C375" s="314" t="s">
        <v>21</v>
      </c>
      <c r="D375" s="314" t="s">
        <v>1532</v>
      </c>
      <c r="E375" s="19" t="s">
        <v>21</v>
      </c>
      <c r="F375" s="315">
        <v>0</v>
      </c>
      <c r="G375" s="40"/>
      <c r="H375" s="46"/>
    </row>
    <row r="376" s="2" customFormat="1" ht="16.8" customHeight="1">
      <c r="A376" s="40"/>
      <c r="B376" s="46"/>
      <c r="C376" s="314" t="s">
        <v>21</v>
      </c>
      <c r="D376" s="314" t="s">
        <v>1610</v>
      </c>
      <c r="E376" s="19" t="s">
        <v>21</v>
      </c>
      <c r="F376" s="315">
        <v>26.16</v>
      </c>
      <c r="G376" s="40"/>
      <c r="H376" s="46"/>
    </row>
    <row r="377" s="2" customFormat="1" ht="16.8" customHeight="1">
      <c r="A377" s="40"/>
      <c r="B377" s="46"/>
      <c r="C377" s="314" t="s">
        <v>21</v>
      </c>
      <c r="D377" s="314" t="s">
        <v>1611</v>
      </c>
      <c r="E377" s="19" t="s">
        <v>21</v>
      </c>
      <c r="F377" s="315">
        <v>-4.1369999999999996</v>
      </c>
      <c r="G377" s="40"/>
      <c r="H377" s="46"/>
    </row>
    <row r="378" s="2" customFormat="1" ht="16.8" customHeight="1">
      <c r="A378" s="40"/>
      <c r="B378" s="46"/>
      <c r="C378" s="314" t="s">
        <v>21</v>
      </c>
      <c r="D378" s="314" t="s">
        <v>1612</v>
      </c>
      <c r="E378" s="19" t="s">
        <v>21</v>
      </c>
      <c r="F378" s="315">
        <v>0</v>
      </c>
      <c r="G378" s="40"/>
      <c r="H378" s="46"/>
    </row>
    <row r="379" s="2" customFormat="1" ht="16.8" customHeight="1">
      <c r="A379" s="40"/>
      <c r="B379" s="46"/>
      <c r="C379" s="314" t="s">
        <v>21</v>
      </c>
      <c r="D379" s="314" t="s">
        <v>1613</v>
      </c>
      <c r="E379" s="19" t="s">
        <v>21</v>
      </c>
      <c r="F379" s="315">
        <v>1.44</v>
      </c>
      <c r="G379" s="40"/>
      <c r="H379" s="46"/>
    </row>
    <row r="380" s="2" customFormat="1" ht="16.8" customHeight="1">
      <c r="A380" s="40"/>
      <c r="B380" s="46"/>
      <c r="C380" s="314" t="s">
        <v>1197</v>
      </c>
      <c r="D380" s="314" t="s">
        <v>312</v>
      </c>
      <c r="E380" s="19" t="s">
        <v>21</v>
      </c>
      <c r="F380" s="315">
        <v>48.430999999999997</v>
      </c>
      <c r="G380" s="40"/>
      <c r="H380" s="46"/>
    </row>
    <row r="381" s="2" customFormat="1" ht="16.8" customHeight="1">
      <c r="A381" s="40"/>
      <c r="B381" s="46"/>
      <c r="C381" s="316" t="s">
        <v>4731</v>
      </c>
      <c r="D381" s="40"/>
      <c r="E381" s="40"/>
      <c r="F381" s="40"/>
      <c r="G381" s="40"/>
      <c r="H381" s="46"/>
    </row>
    <row r="382" s="2" customFormat="1">
      <c r="A382" s="40"/>
      <c r="B382" s="46"/>
      <c r="C382" s="314" t="s">
        <v>1603</v>
      </c>
      <c r="D382" s="314" t="s">
        <v>4734</v>
      </c>
      <c r="E382" s="19" t="s">
        <v>301</v>
      </c>
      <c r="F382" s="315">
        <v>48.430999999999997</v>
      </c>
      <c r="G382" s="40"/>
      <c r="H382" s="46"/>
    </row>
    <row r="383" s="2" customFormat="1" ht="16.8" customHeight="1">
      <c r="A383" s="40"/>
      <c r="B383" s="46"/>
      <c r="C383" s="314" t="s">
        <v>1583</v>
      </c>
      <c r="D383" s="314" t="s">
        <v>4735</v>
      </c>
      <c r="E383" s="19" t="s">
        <v>301</v>
      </c>
      <c r="F383" s="315">
        <v>48.430999999999997</v>
      </c>
      <c r="G383" s="40"/>
      <c r="H383" s="46"/>
    </row>
    <row r="384" s="2" customFormat="1" ht="16.8" customHeight="1">
      <c r="A384" s="40"/>
      <c r="B384" s="46"/>
      <c r="C384" s="314" t="s">
        <v>1623</v>
      </c>
      <c r="D384" s="314" t="s">
        <v>4736</v>
      </c>
      <c r="E384" s="19" t="s">
        <v>301</v>
      </c>
      <c r="F384" s="315">
        <v>48.430999999999997</v>
      </c>
      <c r="G384" s="40"/>
      <c r="H384" s="46"/>
    </row>
    <row r="385" s="2" customFormat="1" ht="16.8" customHeight="1">
      <c r="A385" s="40"/>
      <c r="B385" s="46"/>
      <c r="C385" s="310" t="s">
        <v>1188</v>
      </c>
      <c r="D385" s="311" t="s">
        <v>1189</v>
      </c>
      <c r="E385" s="312" t="s">
        <v>21</v>
      </c>
      <c r="F385" s="313">
        <v>173.53</v>
      </c>
      <c r="G385" s="40"/>
      <c r="H385" s="46"/>
    </row>
    <row r="386" s="2" customFormat="1" ht="16.8" customHeight="1">
      <c r="A386" s="40"/>
      <c r="B386" s="46"/>
      <c r="C386" s="314" t="s">
        <v>21</v>
      </c>
      <c r="D386" s="314" t="s">
        <v>1227</v>
      </c>
      <c r="E386" s="19" t="s">
        <v>21</v>
      </c>
      <c r="F386" s="315">
        <v>53.710000000000001</v>
      </c>
      <c r="G386" s="40"/>
      <c r="H386" s="46"/>
    </row>
    <row r="387" s="2" customFormat="1" ht="16.8" customHeight="1">
      <c r="A387" s="40"/>
      <c r="B387" s="46"/>
      <c r="C387" s="314" t="s">
        <v>21</v>
      </c>
      <c r="D387" s="314" t="s">
        <v>1228</v>
      </c>
      <c r="E387" s="19" t="s">
        <v>21</v>
      </c>
      <c r="F387" s="315">
        <v>19.539999999999999</v>
      </c>
      <c r="G387" s="40"/>
      <c r="H387" s="46"/>
    </row>
    <row r="388" s="2" customFormat="1" ht="16.8" customHeight="1">
      <c r="A388" s="40"/>
      <c r="B388" s="46"/>
      <c r="C388" s="314" t="s">
        <v>21</v>
      </c>
      <c r="D388" s="314" t="s">
        <v>477</v>
      </c>
      <c r="E388" s="19" t="s">
        <v>21</v>
      </c>
      <c r="F388" s="315">
        <v>5.9000000000000004</v>
      </c>
      <c r="G388" s="40"/>
      <c r="H388" s="46"/>
    </row>
    <row r="389" s="2" customFormat="1" ht="16.8" customHeight="1">
      <c r="A389" s="40"/>
      <c r="B389" s="46"/>
      <c r="C389" s="314" t="s">
        <v>21</v>
      </c>
      <c r="D389" s="314" t="s">
        <v>1229</v>
      </c>
      <c r="E389" s="19" t="s">
        <v>21</v>
      </c>
      <c r="F389" s="315">
        <v>12.15</v>
      </c>
      <c r="G389" s="40"/>
      <c r="H389" s="46"/>
    </row>
    <row r="390" s="2" customFormat="1" ht="16.8" customHeight="1">
      <c r="A390" s="40"/>
      <c r="B390" s="46"/>
      <c r="C390" s="314" t="s">
        <v>21</v>
      </c>
      <c r="D390" s="314" t="s">
        <v>1230</v>
      </c>
      <c r="E390" s="19" t="s">
        <v>21</v>
      </c>
      <c r="F390" s="315">
        <v>5.9199999999999999</v>
      </c>
      <c r="G390" s="40"/>
      <c r="H390" s="46"/>
    </row>
    <row r="391" s="2" customFormat="1" ht="16.8" customHeight="1">
      <c r="A391" s="40"/>
      <c r="B391" s="46"/>
      <c r="C391" s="314" t="s">
        <v>21</v>
      </c>
      <c r="D391" s="314" t="s">
        <v>1231</v>
      </c>
      <c r="E391" s="19" t="s">
        <v>21</v>
      </c>
      <c r="F391" s="315">
        <v>4.29</v>
      </c>
      <c r="G391" s="40"/>
      <c r="H391" s="46"/>
    </row>
    <row r="392" s="2" customFormat="1" ht="16.8" customHeight="1">
      <c r="A392" s="40"/>
      <c r="B392" s="46"/>
      <c r="C392" s="314" t="s">
        <v>21</v>
      </c>
      <c r="D392" s="314" t="s">
        <v>1232</v>
      </c>
      <c r="E392" s="19" t="s">
        <v>21</v>
      </c>
      <c r="F392" s="315">
        <v>14.060000000000001</v>
      </c>
      <c r="G392" s="40"/>
      <c r="H392" s="46"/>
    </row>
    <row r="393" s="2" customFormat="1" ht="16.8" customHeight="1">
      <c r="A393" s="40"/>
      <c r="B393" s="46"/>
      <c r="C393" s="314" t="s">
        <v>21</v>
      </c>
      <c r="D393" s="314" t="s">
        <v>1233</v>
      </c>
      <c r="E393" s="19" t="s">
        <v>21</v>
      </c>
      <c r="F393" s="315">
        <v>4.25</v>
      </c>
      <c r="G393" s="40"/>
      <c r="H393" s="46"/>
    </row>
    <row r="394" s="2" customFormat="1" ht="16.8" customHeight="1">
      <c r="A394" s="40"/>
      <c r="B394" s="46"/>
      <c r="C394" s="314" t="s">
        <v>21</v>
      </c>
      <c r="D394" s="314" t="s">
        <v>1227</v>
      </c>
      <c r="E394" s="19" t="s">
        <v>21</v>
      </c>
      <c r="F394" s="315">
        <v>53.710000000000001</v>
      </c>
      <c r="G394" s="40"/>
      <c r="H394" s="46"/>
    </row>
    <row r="395" s="2" customFormat="1" ht="16.8" customHeight="1">
      <c r="A395" s="40"/>
      <c r="B395" s="46"/>
      <c r="C395" s="314" t="s">
        <v>1188</v>
      </c>
      <c r="D395" s="314" t="s">
        <v>312</v>
      </c>
      <c r="E395" s="19" t="s">
        <v>21</v>
      </c>
      <c r="F395" s="315">
        <v>173.53</v>
      </c>
      <c r="G395" s="40"/>
      <c r="H395" s="46"/>
    </row>
    <row r="396" s="2" customFormat="1" ht="16.8" customHeight="1">
      <c r="A396" s="40"/>
      <c r="B396" s="46"/>
      <c r="C396" s="316" t="s">
        <v>4731</v>
      </c>
      <c r="D396" s="40"/>
      <c r="E396" s="40"/>
      <c r="F396" s="40"/>
      <c r="G396" s="40"/>
      <c r="H396" s="46"/>
    </row>
    <row r="397" s="2" customFormat="1" ht="16.8" customHeight="1">
      <c r="A397" s="40"/>
      <c r="B397" s="46"/>
      <c r="C397" s="314" t="s">
        <v>1223</v>
      </c>
      <c r="D397" s="314" t="s">
        <v>4737</v>
      </c>
      <c r="E397" s="19" t="s">
        <v>301</v>
      </c>
      <c r="F397" s="315">
        <v>173.53</v>
      </c>
      <c r="G397" s="40"/>
      <c r="H397" s="46"/>
    </row>
    <row r="398" s="2" customFormat="1" ht="16.8" customHeight="1">
      <c r="A398" s="40"/>
      <c r="B398" s="46"/>
      <c r="C398" s="314" t="s">
        <v>1219</v>
      </c>
      <c r="D398" s="314" t="s">
        <v>4738</v>
      </c>
      <c r="E398" s="19" t="s">
        <v>301</v>
      </c>
      <c r="F398" s="315">
        <v>173.53</v>
      </c>
      <c r="G398" s="40"/>
      <c r="H398" s="46"/>
    </row>
    <row r="399" s="2" customFormat="1" ht="16.8" customHeight="1">
      <c r="A399" s="40"/>
      <c r="B399" s="46"/>
      <c r="C399" s="314" t="s">
        <v>1639</v>
      </c>
      <c r="D399" s="314" t="s">
        <v>4739</v>
      </c>
      <c r="E399" s="19" t="s">
        <v>301</v>
      </c>
      <c r="F399" s="315">
        <v>173.53</v>
      </c>
      <c r="G399" s="40"/>
      <c r="H399" s="46"/>
    </row>
    <row r="400" s="2" customFormat="1" ht="16.8" customHeight="1">
      <c r="A400" s="40"/>
      <c r="B400" s="46"/>
      <c r="C400" s="314" t="s">
        <v>1667</v>
      </c>
      <c r="D400" s="314" t="s">
        <v>4732</v>
      </c>
      <c r="E400" s="19" t="s">
        <v>301</v>
      </c>
      <c r="F400" s="315">
        <v>777.04700000000003</v>
      </c>
      <c r="G400" s="40"/>
      <c r="H400" s="46"/>
    </row>
    <row r="401" s="2" customFormat="1" ht="16.8" customHeight="1">
      <c r="A401" s="40"/>
      <c r="B401" s="46"/>
      <c r="C401" s="310" t="s">
        <v>1191</v>
      </c>
      <c r="D401" s="311" t="s">
        <v>1192</v>
      </c>
      <c r="E401" s="312" t="s">
        <v>21</v>
      </c>
      <c r="F401" s="313">
        <v>145.27000000000001</v>
      </c>
      <c r="G401" s="40"/>
      <c r="H401" s="46"/>
    </row>
    <row r="402" s="2" customFormat="1" ht="16.8" customHeight="1">
      <c r="A402" s="40"/>
      <c r="B402" s="46"/>
      <c r="C402" s="314" t="s">
        <v>21</v>
      </c>
      <c r="D402" s="314" t="s">
        <v>1294</v>
      </c>
      <c r="E402" s="19" t="s">
        <v>21</v>
      </c>
      <c r="F402" s="315">
        <v>0</v>
      </c>
      <c r="G402" s="40"/>
      <c r="H402" s="46"/>
    </row>
    <row r="403" s="2" customFormat="1" ht="16.8" customHeight="1">
      <c r="A403" s="40"/>
      <c r="B403" s="46"/>
      <c r="C403" s="314" t="s">
        <v>21</v>
      </c>
      <c r="D403" s="314" t="s">
        <v>1227</v>
      </c>
      <c r="E403" s="19" t="s">
        <v>21</v>
      </c>
      <c r="F403" s="315">
        <v>53.710000000000001</v>
      </c>
      <c r="G403" s="40"/>
      <c r="H403" s="46"/>
    </row>
    <row r="404" s="2" customFormat="1" ht="16.8" customHeight="1">
      <c r="A404" s="40"/>
      <c r="B404" s="46"/>
      <c r="C404" s="314" t="s">
        <v>21</v>
      </c>
      <c r="D404" s="314" t="s">
        <v>1232</v>
      </c>
      <c r="E404" s="19" t="s">
        <v>21</v>
      </c>
      <c r="F404" s="315">
        <v>14.060000000000001</v>
      </c>
      <c r="G404" s="40"/>
      <c r="H404" s="46"/>
    </row>
    <row r="405" s="2" customFormat="1" ht="16.8" customHeight="1">
      <c r="A405" s="40"/>
      <c r="B405" s="46"/>
      <c r="C405" s="314" t="s">
        <v>21</v>
      </c>
      <c r="D405" s="314" t="s">
        <v>1228</v>
      </c>
      <c r="E405" s="19" t="s">
        <v>21</v>
      </c>
      <c r="F405" s="315">
        <v>19.539999999999999</v>
      </c>
      <c r="G405" s="40"/>
      <c r="H405" s="46"/>
    </row>
    <row r="406" s="2" customFormat="1" ht="16.8" customHeight="1">
      <c r="A406" s="40"/>
      <c r="B406" s="46"/>
      <c r="C406" s="314" t="s">
        <v>21</v>
      </c>
      <c r="D406" s="314" t="s">
        <v>1233</v>
      </c>
      <c r="E406" s="19" t="s">
        <v>21</v>
      </c>
      <c r="F406" s="315">
        <v>4.25</v>
      </c>
      <c r="G406" s="40"/>
      <c r="H406" s="46"/>
    </row>
    <row r="407" s="2" customFormat="1" ht="16.8" customHeight="1">
      <c r="A407" s="40"/>
      <c r="B407" s="46"/>
      <c r="C407" s="314" t="s">
        <v>21</v>
      </c>
      <c r="D407" s="314" t="s">
        <v>1227</v>
      </c>
      <c r="E407" s="19" t="s">
        <v>21</v>
      </c>
      <c r="F407" s="315">
        <v>53.710000000000001</v>
      </c>
      <c r="G407" s="40"/>
      <c r="H407" s="46"/>
    </row>
    <row r="408" s="2" customFormat="1" ht="16.8" customHeight="1">
      <c r="A408" s="40"/>
      <c r="B408" s="46"/>
      <c r="C408" s="314" t="s">
        <v>1191</v>
      </c>
      <c r="D408" s="314" t="s">
        <v>433</v>
      </c>
      <c r="E408" s="19" t="s">
        <v>21</v>
      </c>
      <c r="F408" s="315">
        <v>145.27000000000001</v>
      </c>
      <c r="G408" s="40"/>
      <c r="H408" s="46"/>
    </row>
    <row r="409" s="2" customFormat="1" ht="16.8" customHeight="1">
      <c r="A409" s="40"/>
      <c r="B409" s="46"/>
      <c r="C409" s="316" t="s">
        <v>4731</v>
      </c>
      <c r="D409" s="40"/>
      <c r="E409" s="40"/>
      <c r="F409" s="40"/>
      <c r="G409" s="40"/>
      <c r="H409" s="46"/>
    </row>
    <row r="410" s="2" customFormat="1">
      <c r="A410" s="40"/>
      <c r="B410" s="46"/>
      <c r="C410" s="314" t="s">
        <v>1244</v>
      </c>
      <c r="D410" s="314" t="s">
        <v>4741</v>
      </c>
      <c r="E410" s="19" t="s">
        <v>315</v>
      </c>
      <c r="F410" s="315">
        <v>10.27</v>
      </c>
      <c r="G410" s="40"/>
      <c r="H410" s="46"/>
    </row>
    <row r="411" s="2" customFormat="1" ht="16.8" customHeight="1">
      <c r="A411" s="40"/>
      <c r="B411" s="46"/>
      <c r="C411" s="314" t="s">
        <v>1254</v>
      </c>
      <c r="D411" s="314" t="s">
        <v>4742</v>
      </c>
      <c r="E411" s="19" t="s">
        <v>348</v>
      </c>
      <c r="F411" s="315">
        <v>0.55700000000000005</v>
      </c>
      <c r="G411" s="40"/>
      <c r="H411" s="46"/>
    </row>
    <row r="412" s="2" customFormat="1">
      <c r="A412" s="40"/>
      <c r="B412" s="46"/>
      <c r="C412" s="314" t="s">
        <v>1260</v>
      </c>
      <c r="D412" s="314" t="s">
        <v>4743</v>
      </c>
      <c r="E412" s="19" t="s">
        <v>328</v>
      </c>
      <c r="F412" s="315">
        <v>156.17699999999999</v>
      </c>
      <c r="G412" s="40"/>
      <c r="H412" s="46"/>
    </row>
    <row r="413" s="2" customFormat="1" ht="16.8" customHeight="1">
      <c r="A413" s="40"/>
      <c r="B413" s="46"/>
      <c r="C413" s="314" t="s">
        <v>1110</v>
      </c>
      <c r="D413" s="314" t="s">
        <v>4744</v>
      </c>
      <c r="E413" s="19" t="s">
        <v>301</v>
      </c>
      <c r="F413" s="315">
        <v>145.27000000000001</v>
      </c>
      <c r="G413" s="40"/>
      <c r="H413" s="46"/>
    </row>
    <row r="414" s="2" customFormat="1" ht="16.8" customHeight="1">
      <c r="A414" s="40"/>
      <c r="B414" s="46"/>
      <c r="C414" s="314" t="s">
        <v>1115</v>
      </c>
      <c r="D414" s="314" t="s">
        <v>4745</v>
      </c>
      <c r="E414" s="19" t="s">
        <v>301</v>
      </c>
      <c r="F414" s="315">
        <v>145.27000000000001</v>
      </c>
      <c r="G414" s="40"/>
      <c r="H414" s="46"/>
    </row>
    <row r="415" s="2" customFormat="1">
      <c r="A415" s="40"/>
      <c r="B415" s="46"/>
      <c r="C415" s="314" t="s">
        <v>1120</v>
      </c>
      <c r="D415" s="314" t="s">
        <v>4746</v>
      </c>
      <c r="E415" s="19" t="s">
        <v>301</v>
      </c>
      <c r="F415" s="315">
        <v>145.27000000000001</v>
      </c>
      <c r="G415" s="40"/>
      <c r="H415" s="46"/>
    </row>
    <row r="416" s="2" customFormat="1" ht="16.8" customHeight="1">
      <c r="A416" s="40"/>
      <c r="B416" s="46"/>
      <c r="C416" s="314" t="s">
        <v>1557</v>
      </c>
      <c r="D416" s="314" t="s">
        <v>4747</v>
      </c>
      <c r="E416" s="19" t="s">
        <v>301</v>
      </c>
      <c r="F416" s="315">
        <v>145.27000000000001</v>
      </c>
      <c r="G416" s="40"/>
      <c r="H416" s="46"/>
    </row>
    <row r="417" s="2" customFormat="1" ht="16.8" customHeight="1">
      <c r="A417" s="40"/>
      <c r="B417" s="46"/>
      <c r="C417" s="314" t="s">
        <v>1567</v>
      </c>
      <c r="D417" s="314" t="s">
        <v>1568</v>
      </c>
      <c r="E417" s="19" t="s">
        <v>328</v>
      </c>
      <c r="F417" s="315">
        <v>130.743</v>
      </c>
      <c r="G417" s="40"/>
      <c r="H417" s="46"/>
    </row>
    <row r="418" s="2" customFormat="1" ht="16.8" customHeight="1">
      <c r="A418" s="40"/>
      <c r="B418" s="46"/>
      <c r="C418" s="314" t="s">
        <v>1150</v>
      </c>
      <c r="D418" s="314" t="s">
        <v>4748</v>
      </c>
      <c r="E418" s="19" t="s">
        <v>301</v>
      </c>
      <c r="F418" s="315">
        <v>145.27000000000001</v>
      </c>
      <c r="G418" s="40"/>
      <c r="H418" s="46"/>
    </row>
    <row r="419" s="2" customFormat="1" ht="16.8" customHeight="1">
      <c r="A419" s="40"/>
      <c r="B419" s="46"/>
      <c r="C419" s="314" t="s">
        <v>1562</v>
      </c>
      <c r="D419" s="314" t="s">
        <v>1563</v>
      </c>
      <c r="E419" s="19" t="s">
        <v>301</v>
      </c>
      <c r="F419" s="315">
        <v>159.797</v>
      </c>
      <c r="G419" s="40"/>
      <c r="H419" s="46"/>
    </row>
    <row r="420" s="2" customFormat="1" ht="16.8" customHeight="1">
      <c r="A420" s="40"/>
      <c r="B420" s="46"/>
      <c r="C420" s="310" t="s">
        <v>1194</v>
      </c>
      <c r="D420" s="311" t="s">
        <v>1195</v>
      </c>
      <c r="E420" s="312" t="s">
        <v>21</v>
      </c>
      <c r="F420" s="313">
        <v>28.260000000000002</v>
      </c>
      <c r="G420" s="40"/>
      <c r="H420" s="46"/>
    </row>
    <row r="421" s="2" customFormat="1" ht="16.8" customHeight="1">
      <c r="A421" s="40"/>
      <c r="B421" s="46"/>
      <c r="C421" s="314" t="s">
        <v>21</v>
      </c>
      <c r="D421" s="314" t="s">
        <v>1295</v>
      </c>
      <c r="E421" s="19" t="s">
        <v>21</v>
      </c>
      <c r="F421" s="315">
        <v>0</v>
      </c>
      <c r="G421" s="40"/>
      <c r="H421" s="46"/>
    </row>
    <row r="422" s="2" customFormat="1" ht="16.8" customHeight="1">
      <c r="A422" s="40"/>
      <c r="B422" s="46"/>
      <c r="C422" s="314" t="s">
        <v>21</v>
      </c>
      <c r="D422" s="314" t="s">
        <v>477</v>
      </c>
      <c r="E422" s="19" t="s">
        <v>21</v>
      </c>
      <c r="F422" s="315">
        <v>5.9000000000000004</v>
      </c>
      <c r="G422" s="40"/>
      <c r="H422" s="46"/>
    </row>
    <row r="423" s="2" customFormat="1" ht="16.8" customHeight="1">
      <c r="A423" s="40"/>
      <c r="B423" s="46"/>
      <c r="C423" s="314" t="s">
        <v>21</v>
      </c>
      <c r="D423" s="314" t="s">
        <v>1229</v>
      </c>
      <c r="E423" s="19" t="s">
        <v>21</v>
      </c>
      <c r="F423" s="315">
        <v>12.15</v>
      </c>
      <c r="G423" s="40"/>
      <c r="H423" s="46"/>
    </row>
    <row r="424" s="2" customFormat="1" ht="16.8" customHeight="1">
      <c r="A424" s="40"/>
      <c r="B424" s="46"/>
      <c r="C424" s="314" t="s">
        <v>21</v>
      </c>
      <c r="D424" s="314" t="s">
        <v>1230</v>
      </c>
      <c r="E424" s="19" t="s">
        <v>21</v>
      </c>
      <c r="F424" s="315">
        <v>5.9199999999999999</v>
      </c>
      <c r="G424" s="40"/>
      <c r="H424" s="46"/>
    </row>
    <row r="425" s="2" customFormat="1" ht="16.8" customHeight="1">
      <c r="A425" s="40"/>
      <c r="B425" s="46"/>
      <c r="C425" s="314" t="s">
        <v>21</v>
      </c>
      <c r="D425" s="314" t="s">
        <v>1231</v>
      </c>
      <c r="E425" s="19" t="s">
        <v>21</v>
      </c>
      <c r="F425" s="315">
        <v>4.29</v>
      </c>
      <c r="G425" s="40"/>
      <c r="H425" s="46"/>
    </row>
    <row r="426" s="2" customFormat="1" ht="16.8" customHeight="1">
      <c r="A426" s="40"/>
      <c r="B426" s="46"/>
      <c r="C426" s="314" t="s">
        <v>1194</v>
      </c>
      <c r="D426" s="314" t="s">
        <v>433</v>
      </c>
      <c r="E426" s="19" t="s">
        <v>21</v>
      </c>
      <c r="F426" s="315">
        <v>28.260000000000002</v>
      </c>
      <c r="G426" s="40"/>
      <c r="H426" s="46"/>
    </row>
    <row r="427" s="2" customFormat="1" ht="16.8" customHeight="1">
      <c r="A427" s="40"/>
      <c r="B427" s="46"/>
      <c r="C427" s="316" t="s">
        <v>4731</v>
      </c>
      <c r="D427" s="40"/>
      <c r="E427" s="40"/>
      <c r="F427" s="40"/>
      <c r="G427" s="40"/>
      <c r="H427" s="46"/>
    </row>
    <row r="428" s="2" customFormat="1">
      <c r="A428" s="40"/>
      <c r="B428" s="46"/>
      <c r="C428" s="314" t="s">
        <v>1244</v>
      </c>
      <c r="D428" s="314" t="s">
        <v>4741</v>
      </c>
      <c r="E428" s="19" t="s">
        <v>315</v>
      </c>
      <c r="F428" s="315">
        <v>10.27</v>
      </c>
      <c r="G428" s="40"/>
      <c r="H428" s="46"/>
    </row>
    <row r="429" s="2" customFormat="1" ht="16.8" customHeight="1">
      <c r="A429" s="40"/>
      <c r="B429" s="46"/>
      <c r="C429" s="314" t="s">
        <v>1254</v>
      </c>
      <c r="D429" s="314" t="s">
        <v>4742</v>
      </c>
      <c r="E429" s="19" t="s">
        <v>348</v>
      </c>
      <c r="F429" s="315">
        <v>0.55700000000000005</v>
      </c>
      <c r="G429" s="40"/>
      <c r="H429" s="46"/>
    </row>
    <row r="430" s="2" customFormat="1">
      <c r="A430" s="40"/>
      <c r="B430" s="46"/>
      <c r="C430" s="314" t="s">
        <v>1260</v>
      </c>
      <c r="D430" s="314" t="s">
        <v>4743</v>
      </c>
      <c r="E430" s="19" t="s">
        <v>328</v>
      </c>
      <c r="F430" s="315">
        <v>156.17699999999999</v>
      </c>
      <c r="G430" s="40"/>
      <c r="H430" s="46"/>
    </row>
    <row r="431" s="2" customFormat="1" ht="16.8" customHeight="1">
      <c r="A431" s="40"/>
      <c r="B431" s="46"/>
      <c r="C431" s="314" t="s">
        <v>1502</v>
      </c>
      <c r="D431" s="314" t="s">
        <v>4749</v>
      </c>
      <c r="E431" s="19" t="s">
        <v>301</v>
      </c>
      <c r="F431" s="315">
        <v>28.260000000000002</v>
      </c>
      <c r="G431" s="40"/>
      <c r="H431" s="46"/>
    </row>
    <row r="432" s="2" customFormat="1" ht="16.8" customHeight="1">
      <c r="A432" s="40"/>
      <c r="B432" s="46"/>
      <c r="C432" s="314" t="s">
        <v>1507</v>
      </c>
      <c r="D432" s="314" t="s">
        <v>4750</v>
      </c>
      <c r="E432" s="19" t="s">
        <v>328</v>
      </c>
      <c r="F432" s="315">
        <v>25.434000000000001</v>
      </c>
      <c r="G432" s="40"/>
      <c r="H432" s="46"/>
    </row>
    <row r="433" s="2" customFormat="1">
      <c r="A433" s="40"/>
      <c r="B433" s="46"/>
      <c r="C433" s="314" t="s">
        <v>1517</v>
      </c>
      <c r="D433" s="314" t="s">
        <v>4751</v>
      </c>
      <c r="E433" s="19" t="s">
        <v>301</v>
      </c>
      <c r="F433" s="315">
        <v>28.260000000000002</v>
      </c>
      <c r="G433" s="40"/>
      <c r="H433" s="46"/>
    </row>
    <row r="434" s="2" customFormat="1" ht="16.8" customHeight="1">
      <c r="A434" s="40"/>
      <c r="B434" s="46"/>
      <c r="C434" s="314" t="s">
        <v>1536</v>
      </c>
      <c r="D434" s="314" t="s">
        <v>4752</v>
      </c>
      <c r="E434" s="19" t="s">
        <v>301</v>
      </c>
      <c r="F434" s="315">
        <v>28.260000000000002</v>
      </c>
      <c r="G434" s="40"/>
      <c r="H434" s="46"/>
    </row>
    <row r="435" s="2" customFormat="1" ht="16.8" customHeight="1">
      <c r="A435" s="40"/>
      <c r="B435" s="46"/>
      <c r="C435" s="314" t="s">
        <v>1541</v>
      </c>
      <c r="D435" s="314" t="s">
        <v>4753</v>
      </c>
      <c r="E435" s="19" t="s">
        <v>301</v>
      </c>
      <c r="F435" s="315">
        <v>28.260000000000002</v>
      </c>
      <c r="G435" s="40"/>
      <c r="H435" s="46"/>
    </row>
    <row r="436" s="2" customFormat="1" ht="26.4" customHeight="1">
      <c r="A436" s="40"/>
      <c r="B436" s="46"/>
      <c r="C436" s="309" t="s">
        <v>4763</v>
      </c>
      <c r="D436" s="309" t="s">
        <v>101</v>
      </c>
      <c r="E436" s="40"/>
      <c r="F436" s="40"/>
      <c r="G436" s="40"/>
      <c r="H436" s="46"/>
    </row>
    <row r="437" s="2" customFormat="1" ht="16.8" customHeight="1">
      <c r="A437" s="40"/>
      <c r="B437" s="46"/>
      <c r="C437" s="310" t="s">
        <v>1200</v>
      </c>
      <c r="D437" s="311" t="s">
        <v>1201</v>
      </c>
      <c r="E437" s="312" t="s">
        <v>21</v>
      </c>
      <c r="F437" s="313">
        <v>823.10000000000002</v>
      </c>
      <c r="G437" s="40"/>
      <c r="H437" s="46"/>
    </row>
    <row r="438" s="2" customFormat="1" ht="16.8" customHeight="1">
      <c r="A438" s="40"/>
      <c r="B438" s="46"/>
      <c r="C438" s="314" t="s">
        <v>21</v>
      </c>
      <c r="D438" s="314" t="s">
        <v>1671</v>
      </c>
      <c r="E438" s="19" t="s">
        <v>21</v>
      </c>
      <c r="F438" s="315">
        <v>0</v>
      </c>
      <c r="G438" s="40"/>
      <c r="H438" s="46"/>
    </row>
    <row r="439" s="2" customFormat="1" ht="16.8" customHeight="1">
      <c r="A439" s="40"/>
      <c r="B439" s="46"/>
      <c r="C439" s="314" t="s">
        <v>21</v>
      </c>
      <c r="D439" s="314" t="s">
        <v>1188</v>
      </c>
      <c r="E439" s="19" t="s">
        <v>21</v>
      </c>
      <c r="F439" s="315">
        <v>171.03</v>
      </c>
      <c r="G439" s="40"/>
      <c r="H439" s="46"/>
    </row>
    <row r="440" s="2" customFormat="1" ht="16.8" customHeight="1">
      <c r="A440" s="40"/>
      <c r="B440" s="46"/>
      <c r="C440" s="314" t="s">
        <v>21</v>
      </c>
      <c r="D440" s="314" t="s">
        <v>1672</v>
      </c>
      <c r="E440" s="19" t="s">
        <v>21</v>
      </c>
      <c r="F440" s="315">
        <v>0</v>
      </c>
      <c r="G440" s="40"/>
      <c r="H440" s="46"/>
    </row>
    <row r="441" s="2" customFormat="1" ht="16.8" customHeight="1">
      <c r="A441" s="40"/>
      <c r="B441" s="46"/>
      <c r="C441" s="314" t="s">
        <v>21</v>
      </c>
      <c r="D441" s="314" t="s">
        <v>864</v>
      </c>
      <c r="E441" s="19" t="s">
        <v>21</v>
      </c>
      <c r="F441" s="315">
        <v>0</v>
      </c>
      <c r="G441" s="40"/>
      <c r="H441" s="46"/>
    </row>
    <row r="442" s="2" customFormat="1" ht="16.8" customHeight="1">
      <c r="A442" s="40"/>
      <c r="B442" s="46"/>
      <c r="C442" s="314" t="s">
        <v>21</v>
      </c>
      <c r="D442" s="314" t="s">
        <v>1673</v>
      </c>
      <c r="E442" s="19" t="s">
        <v>21</v>
      </c>
      <c r="F442" s="315">
        <v>29.5</v>
      </c>
      <c r="G442" s="40"/>
      <c r="H442" s="46"/>
    </row>
    <row r="443" s="2" customFormat="1" ht="16.8" customHeight="1">
      <c r="A443" s="40"/>
      <c r="B443" s="46"/>
      <c r="C443" s="314" t="s">
        <v>21</v>
      </c>
      <c r="D443" s="314" t="s">
        <v>1674</v>
      </c>
      <c r="E443" s="19" t="s">
        <v>21</v>
      </c>
      <c r="F443" s="315">
        <v>0</v>
      </c>
      <c r="G443" s="40"/>
      <c r="H443" s="46"/>
    </row>
    <row r="444" s="2" customFormat="1" ht="16.8" customHeight="1">
      <c r="A444" s="40"/>
      <c r="B444" s="46"/>
      <c r="C444" s="314" t="s">
        <v>21</v>
      </c>
      <c r="D444" s="314" t="s">
        <v>1675</v>
      </c>
      <c r="E444" s="19" t="s">
        <v>21</v>
      </c>
      <c r="F444" s="315">
        <v>202.375</v>
      </c>
      <c r="G444" s="40"/>
      <c r="H444" s="46"/>
    </row>
    <row r="445" s="2" customFormat="1" ht="16.8" customHeight="1">
      <c r="A445" s="40"/>
      <c r="B445" s="46"/>
      <c r="C445" s="314" t="s">
        <v>21</v>
      </c>
      <c r="D445" s="314" t="s">
        <v>1655</v>
      </c>
      <c r="E445" s="19" t="s">
        <v>21</v>
      </c>
      <c r="F445" s="315">
        <v>0</v>
      </c>
      <c r="G445" s="40"/>
      <c r="H445" s="46"/>
    </row>
    <row r="446" s="2" customFormat="1" ht="16.8" customHeight="1">
      <c r="A446" s="40"/>
      <c r="B446" s="46"/>
      <c r="C446" s="314" t="s">
        <v>21</v>
      </c>
      <c r="D446" s="314" t="s">
        <v>1676</v>
      </c>
      <c r="E446" s="19" t="s">
        <v>21</v>
      </c>
      <c r="F446" s="315">
        <v>47.25</v>
      </c>
      <c r="G446" s="40"/>
      <c r="H446" s="46"/>
    </row>
    <row r="447" s="2" customFormat="1" ht="16.8" customHeight="1">
      <c r="A447" s="40"/>
      <c r="B447" s="46"/>
      <c r="C447" s="314" t="s">
        <v>21</v>
      </c>
      <c r="D447" s="314" t="s">
        <v>864</v>
      </c>
      <c r="E447" s="19" t="s">
        <v>21</v>
      </c>
      <c r="F447" s="315">
        <v>0</v>
      </c>
      <c r="G447" s="40"/>
      <c r="H447" s="46"/>
    </row>
    <row r="448" s="2" customFormat="1" ht="16.8" customHeight="1">
      <c r="A448" s="40"/>
      <c r="B448" s="46"/>
      <c r="C448" s="314" t="s">
        <v>21</v>
      </c>
      <c r="D448" s="314" t="s">
        <v>1677</v>
      </c>
      <c r="E448" s="19" t="s">
        <v>21</v>
      </c>
      <c r="F448" s="315">
        <v>14.5</v>
      </c>
      <c r="G448" s="40"/>
      <c r="H448" s="46"/>
    </row>
    <row r="449" s="2" customFormat="1" ht="16.8" customHeight="1">
      <c r="A449" s="40"/>
      <c r="B449" s="46"/>
      <c r="C449" s="314" t="s">
        <v>21</v>
      </c>
      <c r="D449" s="314" t="s">
        <v>1593</v>
      </c>
      <c r="E449" s="19" t="s">
        <v>21</v>
      </c>
      <c r="F449" s="315">
        <v>0</v>
      </c>
      <c r="G449" s="40"/>
      <c r="H449" s="46"/>
    </row>
    <row r="450" s="2" customFormat="1" ht="16.8" customHeight="1">
      <c r="A450" s="40"/>
      <c r="B450" s="46"/>
      <c r="C450" s="314" t="s">
        <v>21</v>
      </c>
      <c r="D450" s="314" t="s">
        <v>2299</v>
      </c>
      <c r="E450" s="19" t="s">
        <v>21</v>
      </c>
      <c r="F450" s="315">
        <v>30.925000000000001</v>
      </c>
      <c r="G450" s="40"/>
      <c r="H450" s="46"/>
    </row>
    <row r="451" s="2" customFormat="1" ht="16.8" customHeight="1">
      <c r="A451" s="40"/>
      <c r="B451" s="46"/>
      <c r="C451" s="314" t="s">
        <v>21</v>
      </c>
      <c r="D451" s="314" t="s">
        <v>2300</v>
      </c>
      <c r="E451" s="19" t="s">
        <v>21</v>
      </c>
      <c r="F451" s="315">
        <v>-12.92</v>
      </c>
      <c r="G451" s="40"/>
      <c r="H451" s="46"/>
    </row>
    <row r="452" s="2" customFormat="1" ht="16.8" customHeight="1">
      <c r="A452" s="40"/>
      <c r="B452" s="46"/>
      <c r="C452" s="314" t="s">
        <v>21</v>
      </c>
      <c r="D452" s="314" t="s">
        <v>2301</v>
      </c>
      <c r="E452" s="19" t="s">
        <v>21</v>
      </c>
      <c r="F452" s="315">
        <v>-0.59999999999999998</v>
      </c>
      <c r="G452" s="40"/>
      <c r="H452" s="46"/>
    </row>
    <row r="453" s="2" customFormat="1" ht="16.8" customHeight="1">
      <c r="A453" s="40"/>
      <c r="B453" s="46"/>
      <c r="C453" s="314" t="s">
        <v>21</v>
      </c>
      <c r="D453" s="314" t="s">
        <v>2293</v>
      </c>
      <c r="E453" s="19" t="s">
        <v>21</v>
      </c>
      <c r="F453" s="315">
        <v>0</v>
      </c>
      <c r="G453" s="40"/>
      <c r="H453" s="46"/>
    </row>
    <row r="454" s="2" customFormat="1" ht="16.8" customHeight="1">
      <c r="A454" s="40"/>
      <c r="B454" s="46"/>
      <c r="C454" s="314" t="s">
        <v>21</v>
      </c>
      <c r="D454" s="314" t="s">
        <v>2302</v>
      </c>
      <c r="E454" s="19" t="s">
        <v>21</v>
      </c>
      <c r="F454" s="315">
        <v>32.799999999999997</v>
      </c>
      <c r="G454" s="40"/>
      <c r="H454" s="46"/>
    </row>
    <row r="455" s="2" customFormat="1" ht="16.8" customHeight="1">
      <c r="A455" s="40"/>
      <c r="B455" s="46"/>
      <c r="C455" s="314" t="s">
        <v>21</v>
      </c>
      <c r="D455" s="314" t="s">
        <v>2301</v>
      </c>
      <c r="E455" s="19" t="s">
        <v>21</v>
      </c>
      <c r="F455" s="315">
        <v>-0.59999999999999998</v>
      </c>
      <c r="G455" s="40"/>
      <c r="H455" s="46"/>
    </row>
    <row r="456" s="2" customFormat="1" ht="16.8" customHeight="1">
      <c r="A456" s="40"/>
      <c r="B456" s="46"/>
      <c r="C456" s="314" t="s">
        <v>21</v>
      </c>
      <c r="D456" s="314" t="s">
        <v>2294</v>
      </c>
      <c r="E456" s="19" t="s">
        <v>21</v>
      </c>
      <c r="F456" s="315">
        <v>0</v>
      </c>
      <c r="G456" s="40"/>
      <c r="H456" s="46"/>
    </row>
    <row r="457" s="2" customFormat="1" ht="16.8" customHeight="1">
      <c r="A457" s="40"/>
      <c r="B457" s="46"/>
      <c r="C457" s="314" t="s">
        <v>21</v>
      </c>
      <c r="D457" s="314" t="s">
        <v>2303</v>
      </c>
      <c r="E457" s="19" t="s">
        <v>21</v>
      </c>
      <c r="F457" s="315">
        <v>26.024999999999999</v>
      </c>
      <c r="G457" s="40"/>
      <c r="H457" s="46"/>
    </row>
    <row r="458" s="2" customFormat="1" ht="16.8" customHeight="1">
      <c r="A458" s="40"/>
      <c r="B458" s="46"/>
      <c r="C458" s="314" t="s">
        <v>21</v>
      </c>
      <c r="D458" s="314" t="s">
        <v>2301</v>
      </c>
      <c r="E458" s="19" t="s">
        <v>21</v>
      </c>
      <c r="F458" s="315">
        <v>-0.59999999999999998</v>
      </c>
      <c r="G458" s="40"/>
      <c r="H458" s="46"/>
    </row>
    <row r="459" s="2" customFormat="1" ht="16.8" customHeight="1">
      <c r="A459" s="40"/>
      <c r="B459" s="46"/>
      <c r="C459" s="314" t="s">
        <v>21</v>
      </c>
      <c r="D459" s="314" t="s">
        <v>1596</v>
      </c>
      <c r="E459" s="19" t="s">
        <v>21</v>
      </c>
      <c r="F459" s="315">
        <v>0</v>
      </c>
      <c r="G459" s="40"/>
      <c r="H459" s="46"/>
    </row>
    <row r="460" s="2" customFormat="1" ht="16.8" customHeight="1">
      <c r="A460" s="40"/>
      <c r="B460" s="46"/>
      <c r="C460" s="314" t="s">
        <v>21</v>
      </c>
      <c r="D460" s="314" t="s">
        <v>1680</v>
      </c>
      <c r="E460" s="19" t="s">
        <v>21</v>
      </c>
      <c r="F460" s="315">
        <v>26.625</v>
      </c>
      <c r="G460" s="40"/>
      <c r="H460" s="46"/>
    </row>
    <row r="461" s="2" customFormat="1" ht="16.8" customHeight="1">
      <c r="A461" s="40"/>
      <c r="B461" s="46"/>
      <c r="C461" s="314" t="s">
        <v>21</v>
      </c>
      <c r="D461" s="314" t="s">
        <v>1681</v>
      </c>
      <c r="E461" s="19" t="s">
        <v>21</v>
      </c>
      <c r="F461" s="315">
        <v>-5.8799999999999999</v>
      </c>
      <c r="G461" s="40"/>
      <c r="H461" s="46"/>
    </row>
    <row r="462" s="2" customFormat="1" ht="16.8" customHeight="1">
      <c r="A462" s="40"/>
      <c r="B462" s="46"/>
      <c r="C462" s="314" t="s">
        <v>21</v>
      </c>
      <c r="D462" s="314" t="s">
        <v>1532</v>
      </c>
      <c r="E462" s="19" t="s">
        <v>21</v>
      </c>
      <c r="F462" s="315">
        <v>0</v>
      </c>
      <c r="G462" s="40"/>
      <c r="H462" s="46"/>
    </row>
    <row r="463" s="2" customFormat="1" ht="16.8" customHeight="1">
      <c r="A463" s="40"/>
      <c r="B463" s="46"/>
      <c r="C463" s="314" t="s">
        <v>21</v>
      </c>
      <c r="D463" s="314" t="s">
        <v>2304</v>
      </c>
      <c r="E463" s="19" t="s">
        <v>21</v>
      </c>
      <c r="F463" s="315">
        <v>6.2450000000000001</v>
      </c>
      <c r="G463" s="40"/>
      <c r="H463" s="46"/>
    </row>
    <row r="464" s="2" customFormat="1" ht="16.8" customHeight="1">
      <c r="A464" s="40"/>
      <c r="B464" s="46"/>
      <c r="C464" s="314" t="s">
        <v>21</v>
      </c>
      <c r="D464" s="314" t="s">
        <v>1612</v>
      </c>
      <c r="E464" s="19" t="s">
        <v>21</v>
      </c>
      <c r="F464" s="315">
        <v>0</v>
      </c>
      <c r="G464" s="40"/>
      <c r="H464" s="46"/>
    </row>
    <row r="465" s="2" customFormat="1" ht="16.8" customHeight="1">
      <c r="A465" s="40"/>
      <c r="B465" s="46"/>
      <c r="C465" s="314" t="s">
        <v>21</v>
      </c>
      <c r="D465" s="314" t="s">
        <v>2305</v>
      </c>
      <c r="E465" s="19" t="s">
        <v>21</v>
      </c>
      <c r="F465" s="315">
        <v>32.149999999999999</v>
      </c>
      <c r="G465" s="40"/>
      <c r="H465" s="46"/>
    </row>
    <row r="466" s="2" customFormat="1" ht="16.8" customHeight="1">
      <c r="A466" s="40"/>
      <c r="B466" s="46"/>
      <c r="C466" s="314" t="s">
        <v>21</v>
      </c>
      <c r="D466" s="314" t="s">
        <v>2301</v>
      </c>
      <c r="E466" s="19" t="s">
        <v>21</v>
      </c>
      <c r="F466" s="315">
        <v>-0.59999999999999998</v>
      </c>
      <c r="G466" s="40"/>
      <c r="H466" s="46"/>
    </row>
    <row r="467" s="2" customFormat="1" ht="16.8" customHeight="1">
      <c r="A467" s="40"/>
      <c r="B467" s="46"/>
      <c r="C467" s="314" t="s">
        <v>21</v>
      </c>
      <c r="D467" s="314" t="s">
        <v>1656</v>
      </c>
      <c r="E467" s="19" t="s">
        <v>21</v>
      </c>
      <c r="F467" s="315">
        <v>0</v>
      </c>
      <c r="G467" s="40"/>
      <c r="H467" s="46"/>
    </row>
    <row r="468" s="2" customFormat="1" ht="16.8" customHeight="1">
      <c r="A468" s="40"/>
      <c r="B468" s="46"/>
      <c r="C468" s="314" t="s">
        <v>21</v>
      </c>
      <c r="D468" s="314" t="s">
        <v>1657</v>
      </c>
      <c r="E468" s="19" t="s">
        <v>21</v>
      </c>
      <c r="F468" s="315">
        <v>22.5</v>
      </c>
      <c r="G468" s="40"/>
      <c r="H468" s="46"/>
    </row>
    <row r="469" s="2" customFormat="1" ht="16.8" customHeight="1">
      <c r="A469" s="40"/>
      <c r="B469" s="46"/>
      <c r="C469" s="314" t="s">
        <v>21</v>
      </c>
      <c r="D469" s="314" t="s">
        <v>1674</v>
      </c>
      <c r="E469" s="19" t="s">
        <v>21</v>
      </c>
      <c r="F469" s="315">
        <v>0</v>
      </c>
      <c r="G469" s="40"/>
      <c r="H469" s="46"/>
    </row>
    <row r="470" s="2" customFormat="1" ht="16.8" customHeight="1">
      <c r="A470" s="40"/>
      <c r="B470" s="46"/>
      <c r="C470" s="314" t="s">
        <v>21</v>
      </c>
      <c r="D470" s="314" t="s">
        <v>1675</v>
      </c>
      <c r="E470" s="19" t="s">
        <v>21</v>
      </c>
      <c r="F470" s="315">
        <v>202.375</v>
      </c>
      <c r="G470" s="40"/>
      <c r="H470" s="46"/>
    </row>
    <row r="471" s="2" customFormat="1" ht="16.8" customHeight="1">
      <c r="A471" s="40"/>
      <c r="B471" s="46"/>
      <c r="C471" s="314" t="s">
        <v>1200</v>
      </c>
      <c r="D471" s="314" t="s">
        <v>312</v>
      </c>
      <c r="E471" s="19" t="s">
        <v>21</v>
      </c>
      <c r="F471" s="315">
        <v>823.10000000000002</v>
      </c>
      <c r="G471" s="40"/>
      <c r="H471" s="46"/>
    </row>
    <row r="472" s="2" customFormat="1" ht="16.8" customHeight="1">
      <c r="A472" s="40"/>
      <c r="B472" s="46"/>
      <c r="C472" s="316" t="s">
        <v>4731</v>
      </c>
      <c r="D472" s="40"/>
      <c r="E472" s="40"/>
      <c r="F472" s="40"/>
      <c r="G472" s="40"/>
      <c r="H472" s="46"/>
    </row>
    <row r="473" s="2" customFormat="1" ht="16.8" customHeight="1">
      <c r="A473" s="40"/>
      <c r="B473" s="46"/>
      <c r="C473" s="314" t="s">
        <v>1667</v>
      </c>
      <c r="D473" s="314" t="s">
        <v>4732</v>
      </c>
      <c r="E473" s="19" t="s">
        <v>301</v>
      </c>
      <c r="F473" s="315">
        <v>823.10000000000002</v>
      </c>
      <c r="G473" s="40"/>
      <c r="H473" s="46"/>
    </row>
    <row r="474" s="2" customFormat="1">
      <c r="A474" s="40"/>
      <c r="B474" s="46"/>
      <c r="C474" s="314" t="s">
        <v>1685</v>
      </c>
      <c r="D474" s="314" t="s">
        <v>4733</v>
      </c>
      <c r="E474" s="19" t="s">
        <v>301</v>
      </c>
      <c r="F474" s="315">
        <v>823.10000000000002</v>
      </c>
      <c r="G474" s="40"/>
      <c r="H474" s="46"/>
    </row>
    <row r="475" s="2" customFormat="1" ht="16.8" customHeight="1">
      <c r="A475" s="40"/>
      <c r="B475" s="46"/>
      <c r="C475" s="310" t="s">
        <v>1197</v>
      </c>
      <c r="D475" s="311" t="s">
        <v>1198</v>
      </c>
      <c r="E475" s="312" t="s">
        <v>21</v>
      </c>
      <c r="F475" s="313">
        <v>41.082999999999998</v>
      </c>
      <c r="G475" s="40"/>
      <c r="H475" s="46"/>
    </row>
    <row r="476" s="2" customFormat="1" ht="16.8" customHeight="1">
      <c r="A476" s="40"/>
      <c r="B476" s="46"/>
      <c r="C476" s="314" t="s">
        <v>21</v>
      </c>
      <c r="D476" s="314" t="s">
        <v>1593</v>
      </c>
      <c r="E476" s="19" t="s">
        <v>21</v>
      </c>
      <c r="F476" s="315">
        <v>0</v>
      </c>
      <c r="G476" s="40"/>
      <c r="H476" s="46"/>
    </row>
    <row r="477" s="2" customFormat="1" ht="16.8" customHeight="1">
      <c r="A477" s="40"/>
      <c r="B477" s="46"/>
      <c r="C477" s="314" t="s">
        <v>21</v>
      </c>
      <c r="D477" s="314" t="s">
        <v>2279</v>
      </c>
      <c r="E477" s="19" t="s">
        <v>21</v>
      </c>
      <c r="F477" s="315">
        <v>12.92</v>
      </c>
      <c r="G477" s="40"/>
      <c r="H477" s="46"/>
    </row>
    <row r="478" s="2" customFormat="1" ht="16.8" customHeight="1">
      <c r="A478" s="40"/>
      <c r="B478" s="46"/>
      <c r="C478" s="314" t="s">
        <v>21</v>
      </c>
      <c r="D478" s="314" t="s">
        <v>1596</v>
      </c>
      <c r="E478" s="19" t="s">
        <v>21</v>
      </c>
      <c r="F478" s="315">
        <v>0</v>
      </c>
      <c r="G478" s="40"/>
      <c r="H478" s="46"/>
    </row>
    <row r="479" s="2" customFormat="1" ht="16.8" customHeight="1">
      <c r="A479" s="40"/>
      <c r="B479" s="46"/>
      <c r="C479" s="314" t="s">
        <v>21</v>
      </c>
      <c r="D479" s="314" t="s">
        <v>1609</v>
      </c>
      <c r="E479" s="19" t="s">
        <v>21</v>
      </c>
      <c r="F479" s="315">
        <v>5.8799999999999999</v>
      </c>
      <c r="G479" s="40"/>
      <c r="H479" s="46"/>
    </row>
    <row r="480" s="2" customFormat="1" ht="16.8" customHeight="1">
      <c r="A480" s="40"/>
      <c r="B480" s="46"/>
      <c r="C480" s="314" t="s">
        <v>21</v>
      </c>
      <c r="D480" s="314" t="s">
        <v>1532</v>
      </c>
      <c r="E480" s="19" t="s">
        <v>21</v>
      </c>
      <c r="F480" s="315">
        <v>0</v>
      </c>
      <c r="G480" s="40"/>
      <c r="H480" s="46"/>
    </row>
    <row r="481" s="2" customFormat="1" ht="16.8" customHeight="1">
      <c r="A481" s="40"/>
      <c r="B481" s="46"/>
      <c r="C481" s="314" t="s">
        <v>21</v>
      </c>
      <c r="D481" s="314" t="s">
        <v>2280</v>
      </c>
      <c r="E481" s="19" t="s">
        <v>21</v>
      </c>
      <c r="F481" s="315">
        <v>24.98</v>
      </c>
      <c r="G481" s="40"/>
      <c r="H481" s="46"/>
    </row>
    <row r="482" s="2" customFormat="1" ht="16.8" customHeight="1">
      <c r="A482" s="40"/>
      <c r="B482" s="46"/>
      <c r="C482" s="314" t="s">
        <v>21</v>
      </c>
      <c r="D482" s="314" t="s">
        <v>1611</v>
      </c>
      <c r="E482" s="19" t="s">
        <v>21</v>
      </c>
      <c r="F482" s="315">
        <v>-4.1369999999999996</v>
      </c>
      <c r="G482" s="40"/>
      <c r="H482" s="46"/>
    </row>
    <row r="483" s="2" customFormat="1" ht="16.8" customHeight="1">
      <c r="A483" s="40"/>
      <c r="B483" s="46"/>
      <c r="C483" s="314" t="s">
        <v>21</v>
      </c>
      <c r="D483" s="314" t="s">
        <v>1612</v>
      </c>
      <c r="E483" s="19" t="s">
        <v>21</v>
      </c>
      <c r="F483" s="315">
        <v>0</v>
      </c>
      <c r="G483" s="40"/>
      <c r="H483" s="46"/>
    </row>
    <row r="484" s="2" customFormat="1" ht="16.8" customHeight="1">
      <c r="A484" s="40"/>
      <c r="B484" s="46"/>
      <c r="C484" s="314" t="s">
        <v>21</v>
      </c>
      <c r="D484" s="314" t="s">
        <v>1613</v>
      </c>
      <c r="E484" s="19" t="s">
        <v>21</v>
      </c>
      <c r="F484" s="315">
        <v>1.44</v>
      </c>
      <c r="G484" s="40"/>
      <c r="H484" s="46"/>
    </row>
    <row r="485" s="2" customFormat="1" ht="16.8" customHeight="1">
      <c r="A485" s="40"/>
      <c r="B485" s="46"/>
      <c r="C485" s="314" t="s">
        <v>1197</v>
      </c>
      <c r="D485" s="314" t="s">
        <v>312</v>
      </c>
      <c r="E485" s="19" t="s">
        <v>21</v>
      </c>
      <c r="F485" s="315">
        <v>41.082999999999998</v>
      </c>
      <c r="G485" s="40"/>
      <c r="H485" s="46"/>
    </row>
    <row r="486" s="2" customFormat="1" ht="16.8" customHeight="1">
      <c r="A486" s="40"/>
      <c r="B486" s="46"/>
      <c r="C486" s="316" t="s">
        <v>4731</v>
      </c>
      <c r="D486" s="40"/>
      <c r="E486" s="40"/>
      <c r="F486" s="40"/>
      <c r="G486" s="40"/>
      <c r="H486" s="46"/>
    </row>
    <row r="487" s="2" customFormat="1">
      <c r="A487" s="40"/>
      <c r="B487" s="46"/>
      <c r="C487" s="314" t="s">
        <v>1603</v>
      </c>
      <c r="D487" s="314" t="s">
        <v>4734</v>
      </c>
      <c r="E487" s="19" t="s">
        <v>301</v>
      </c>
      <c r="F487" s="315">
        <v>41.082999999999998</v>
      </c>
      <c r="G487" s="40"/>
      <c r="H487" s="46"/>
    </row>
    <row r="488" s="2" customFormat="1" ht="16.8" customHeight="1">
      <c r="A488" s="40"/>
      <c r="B488" s="46"/>
      <c r="C488" s="314" t="s">
        <v>1583</v>
      </c>
      <c r="D488" s="314" t="s">
        <v>4735</v>
      </c>
      <c r="E488" s="19" t="s">
        <v>301</v>
      </c>
      <c r="F488" s="315">
        <v>41.082999999999998</v>
      </c>
      <c r="G488" s="40"/>
      <c r="H488" s="46"/>
    </row>
    <row r="489" s="2" customFormat="1" ht="16.8" customHeight="1">
      <c r="A489" s="40"/>
      <c r="B489" s="46"/>
      <c r="C489" s="314" t="s">
        <v>1623</v>
      </c>
      <c r="D489" s="314" t="s">
        <v>4736</v>
      </c>
      <c r="E489" s="19" t="s">
        <v>301</v>
      </c>
      <c r="F489" s="315">
        <v>41.082999999999998</v>
      </c>
      <c r="G489" s="40"/>
      <c r="H489" s="46"/>
    </row>
    <row r="490" s="2" customFormat="1" ht="16.8" customHeight="1">
      <c r="A490" s="40"/>
      <c r="B490" s="46"/>
      <c r="C490" s="310" t="s">
        <v>1188</v>
      </c>
      <c r="D490" s="311" t="s">
        <v>1189</v>
      </c>
      <c r="E490" s="312" t="s">
        <v>21</v>
      </c>
      <c r="F490" s="313">
        <v>171.03</v>
      </c>
      <c r="G490" s="40"/>
      <c r="H490" s="46"/>
    </row>
    <row r="491" s="2" customFormat="1" ht="16.8" customHeight="1">
      <c r="A491" s="40"/>
      <c r="B491" s="46"/>
      <c r="C491" s="314" t="s">
        <v>21</v>
      </c>
      <c r="D491" s="314" t="s">
        <v>1227</v>
      </c>
      <c r="E491" s="19" t="s">
        <v>21</v>
      </c>
      <c r="F491" s="315">
        <v>53.710000000000001</v>
      </c>
      <c r="G491" s="40"/>
      <c r="H491" s="46"/>
    </row>
    <row r="492" s="2" customFormat="1" ht="16.8" customHeight="1">
      <c r="A492" s="40"/>
      <c r="B492" s="46"/>
      <c r="C492" s="314" t="s">
        <v>21</v>
      </c>
      <c r="D492" s="314" t="s">
        <v>2157</v>
      </c>
      <c r="E492" s="19" t="s">
        <v>21</v>
      </c>
      <c r="F492" s="315">
        <v>19.420000000000002</v>
      </c>
      <c r="G492" s="40"/>
      <c r="H492" s="46"/>
    </row>
    <row r="493" s="2" customFormat="1" ht="16.8" customHeight="1">
      <c r="A493" s="40"/>
      <c r="B493" s="46"/>
      <c r="C493" s="314" t="s">
        <v>21</v>
      </c>
      <c r="D493" s="314" t="s">
        <v>477</v>
      </c>
      <c r="E493" s="19" t="s">
        <v>21</v>
      </c>
      <c r="F493" s="315">
        <v>5.9000000000000004</v>
      </c>
      <c r="G493" s="40"/>
      <c r="H493" s="46"/>
    </row>
    <row r="494" s="2" customFormat="1" ht="16.8" customHeight="1">
      <c r="A494" s="40"/>
      <c r="B494" s="46"/>
      <c r="C494" s="314" t="s">
        <v>21</v>
      </c>
      <c r="D494" s="314" t="s">
        <v>2158</v>
      </c>
      <c r="E494" s="19" t="s">
        <v>21</v>
      </c>
      <c r="F494" s="315">
        <v>6.6699999999999999</v>
      </c>
      <c r="G494" s="40"/>
      <c r="H494" s="46"/>
    </row>
    <row r="495" s="2" customFormat="1" ht="16.8" customHeight="1">
      <c r="A495" s="40"/>
      <c r="B495" s="46"/>
      <c r="C495" s="314" t="s">
        <v>21</v>
      </c>
      <c r="D495" s="314" t="s">
        <v>2159</v>
      </c>
      <c r="E495" s="19" t="s">
        <v>21</v>
      </c>
      <c r="F495" s="315">
        <v>4.6600000000000001</v>
      </c>
      <c r="G495" s="40"/>
      <c r="H495" s="46"/>
    </row>
    <row r="496" s="2" customFormat="1" ht="16.8" customHeight="1">
      <c r="A496" s="40"/>
      <c r="B496" s="46"/>
      <c r="C496" s="314" t="s">
        <v>21</v>
      </c>
      <c r="D496" s="314" t="s">
        <v>1230</v>
      </c>
      <c r="E496" s="19" t="s">
        <v>21</v>
      </c>
      <c r="F496" s="315">
        <v>5.9199999999999999</v>
      </c>
      <c r="G496" s="40"/>
      <c r="H496" s="46"/>
    </row>
    <row r="497" s="2" customFormat="1" ht="16.8" customHeight="1">
      <c r="A497" s="40"/>
      <c r="B497" s="46"/>
      <c r="C497" s="314" t="s">
        <v>21</v>
      </c>
      <c r="D497" s="314" t="s">
        <v>2160</v>
      </c>
      <c r="E497" s="19" t="s">
        <v>21</v>
      </c>
      <c r="F497" s="315">
        <v>4.0199999999999996</v>
      </c>
      <c r="G497" s="40"/>
      <c r="H497" s="46"/>
    </row>
    <row r="498" s="2" customFormat="1" ht="16.8" customHeight="1">
      <c r="A498" s="40"/>
      <c r="B498" s="46"/>
      <c r="C498" s="314" t="s">
        <v>21</v>
      </c>
      <c r="D498" s="314" t="s">
        <v>2161</v>
      </c>
      <c r="E498" s="19" t="s">
        <v>21</v>
      </c>
      <c r="F498" s="315">
        <v>8.3000000000000007</v>
      </c>
      <c r="G498" s="40"/>
      <c r="H498" s="46"/>
    </row>
    <row r="499" s="2" customFormat="1" ht="16.8" customHeight="1">
      <c r="A499" s="40"/>
      <c r="B499" s="46"/>
      <c r="C499" s="314" t="s">
        <v>21</v>
      </c>
      <c r="D499" s="314" t="s">
        <v>2162</v>
      </c>
      <c r="E499" s="19" t="s">
        <v>21</v>
      </c>
      <c r="F499" s="315">
        <v>4.4699999999999998</v>
      </c>
      <c r="G499" s="40"/>
      <c r="H499" s="46"/>
    </row>
    <row r="500" s="2" customFormat="1" ht="16.8" customHeight="1">
      <c r="A500" s="40"/>
      <c r="B500" s="46"/>
      <c r="C500" s="314" t="s">
        <v>21</v>
      </c>
      <c r="D500" s="314" t="s">
        <v>1233</v>
      </c>
      <c r="E500" s="19" t="s">
        <v>21</v>
      </c>
      <c r="F500" s="315">
        <v>4.25</v>
      </c>
      <c r="G500" s="40"/>
      <c r="H500" s="46"/>
    </row>
    <row r="501" s="2" customFormat="1" ht="16.8" customHeight="1">
      <c r="A501" s="40"/>
      <c r="B501" s="46"/>
      <c r="C501" s="314" t="s">
        <v>21</v>
      </c>
      <c r="D501" s="314" t="s">
        <v>1227</v>
      </c>
      <c r="E501" s="19" t="s">
        <v>21</v>
      </c>
      <c r="F501" s="315">
        <v>53.710000000000001</v>
      </c>
      <c r="G501" s="40"/>
      <c r="H501" s="46"/>
    </row>
    <row r="502" s="2" customFormat="1" ht="16.8" customHeight="1">
      <c r="A502" s="40"/>
      <c r="B502" s="46"/>
      <c r="C502" s="314" t="s">
        <v>1188</v>
      </c>
      <c r="D502" s="314" t="s">
        <v>312</v>
      </c>
      <c r="E502" s="19" t="s">
        <v>21</v>
      </c>
      <c r="F502" s="315">
        <v>171.03</v>
      </c>
      <c r="G502" s="40"/>
      <c r="H502" s="46"/>
    </row>
    <row r="503" s="2" customFormat="1" ht="16.8" customHeight="1">
      <c r="A503" s="40"/>
      <c r="B503" s="46"/>
      <c r="C503" s="316" t="s">
        <v>4731</v>
      </c>
      <c r="D503" s="40"/>
      <c r="E503" s="40"/>
      <c r="F503" s="40"/>
      <c r="G503" s="40"/>
      <c r="H503" s="46"/>
    </row>
    <row r="504" s="2" customFormat="1" ht="16.8" customHeight="1">
      <c r="A504" s="40"/>
      <c r="B504" s="46"/>
      <c r="C504" s="314" t="s">
        <v>1223</v>
      </c>
      <c r="D504" s="314" t="s">
        <v>4737</v>
      </c>
      <c r="E504" s="19" t="s">
        <v>301</v>
      </c>
      <c r="F504" s="315">
        <v>171.03</v>
      </c>
      <c r="G504" s="40"/>
      <c r="H504" s="46"/>
    </row>
    <row r="505" s="2" customFormat="1" ht="16.8" customHeight="1">
      <c r="A505" s="40"/>
      <c r="B505" s="46"/>
      <c r="C505" s="314" t="s">
        <v>1219</v>
      </c>
      <c r="D505" s="314" t="s">
        <v>4738</v>
      </c>
      <c r="E505" s="19" t="s">
        <v>301</v>
      </c>
      <c r="F505" s="315">
        <v>171.03</v>
      </c>
      <c r="G505" s="40"/>
      <c r="H505" s="46"/>
    </row>
    <row r="506" s="2" customFormat="1" ht="16.8" customHeight="1">
      <c r="A506" s="40"/>
      <c r="B506" s="46"/>
      <c r="C506" s="314" t="s">
        <v>1639</v>
      </c>
      <c r="D506" s="314" t="s">
        <v>4739</v>
      </c>
      <c r="E506" s="19" t="s">
        <v>301</v>
      </c>
      <c r="F506" s="315">
        <v>171.03</v>
      </c>
      <c r="G506" s="40"/>
      <c r="H506" s="46"/>
    </row>
    <row r="507" s="2" customFormat="1" ht="16.8" customHeight="1">
      <c r="A507" s="40"/>
      <c r="B507" s="46"/>
      <c r="C507" s="314" t="s">
        <v>1667</v>
      </c>
      <c r="D507" s="314" t="s">
        <v>4732</v>
      </c>
      <c r="E507" s="19" t="s">
        <v>301</v>
      </c>
      <c r="F507" s="315">
        <v>823.10000000000002</v>
      </c>
      <c r="G507" s="40"/>
      <c r="H507" s="46"/>
    </row>
    <row r="508" s="2" customFormat="1" ht="16.8" customHeight="1">
      <c r="A508" s="40"/>
      <c r="B508" s="46"/>
      <c r="C508" s="310" t="s">
        <v>1191</v>
      </c>
      <c r="D508" s="311" t="s">
        <v>1192</v>
      </c>
      <c r="E508" s="312" t="s">
        <v>21</v>
      </c>
      <c r="F508" s="313">
        <v>131.09</v>
      </c>
      <c r="G508" s="40"/>
      <c r="H508" s="46"/>
    </row>
    <row r="509" s="2" customFormat="1" ht="16.8" customHeight="1">
      <c r="A509" s="40"/>
      <c r="B509" s="46"/>
      <c r="C509" s="314" t="s">
        <v>21</v>
      </c>
      <c r="D509" s="314" t="s">
        <v>1294</v>
      </c>
      <c r="E509" s="19" t="s">
        <v>21</v>
      </c>
      <c r="F509" s="315">
        <v>0</v>
      </c>
      <c r="G509" s="40"/>
      <c r="H509" s="46"/>
    </row>
    <row r="510" s="2" customFormat="1" ht="16.8" customHeight="1">
      <c r="A510" s="40"/>
      <c r="B510" s="46"/>
      <c r="C510" s="314" t="s">
        <v>21</v>
      </c>
      <c r="D510" s="314" t="s">
        <v>1227</v>
      </c>
      <c r="E510" s="19" t="s">
        <v>21</v>
      </c>
      <c r="F510" s="315">
        <v>53.710000000000001</v>
      </c>
      <c r="G510" s="40"/>
      <c r="H510" s="46"/>
    </row>
    <row r="511" s="2" customFormat="1" ht="16.8" customHeight="1">
      <c r="A511" s="40"/>
      <c r="B511" s="46"/>
      <c r="C511" s="314" t="s">
        <v>21</v>
      </c>
      <c r="D511" s="314" t="s">
        <v>2157</v>
      </c>
      <c r="E511" s="19" t="s">
        <v>21</v>
      </c>
      <c r="F511" s="315">
        <v>19.420000000000002</v>
      </c>
      <c r="G511" s="40"/>
      <c r="H511" s="46"/>
    </row>
    <row r="512" s="2" customFormat="1" ht="16.8" customHeight="1">
      <c r="A512" s="40"/>
      <c r="B512" s="46"/>
      <c r="C512" s="314" t="s">
        <v>21</v>
      </c>
      <c r="D512" s="314" t="s">
        <v>1233</v>
      </c>
      <c r="E512" s="19" t="s">
        <v>21</v>
      </c>
      <c r="F512" s="315">
        <v>4.25</v>
      </c>
      <c r="G512" s="40"/>
      <c r="H512" s="46"/>
    </row>
    <row r="513" s="2" customFormat="1" ht="16.8" customHeight="1">
      <c r="A513" s="40"/>
      <c r="B513" s="46"/>
      <c r="C513" s="314" t="s">
        <v>21</v>
      </c>
      <c r="D513" s="314" t="s">
        <v>1227</v>
      </c>
      <c r="E513" s="19" t="s">
        <v>21</v>
      </c>
      <c r="F513" s="315">
        <v>53.710000000000001</v>
      </c>
      <c r="G513" s="40"/>
      <c r="H513" s="46"/>
    </row>
    <row r="514" s="2" customFormat="1" ht="16.8" customHeight="1">
      <c r="A514" s="40"/>
      <c r="B514" s="46"/>
      <c r="C514" s="314" t="s">
        <v>1191</v>
      </c>
      <c r="D514" s="314" t="s">
        <v>433</v>
      </c>
      <c r="E514" s="19" t="s">
        <v>21</v>
      </c>
      <c r="F514" s="315">
        <v>131.09</v>
      </c>
      <c r="G514" s="40"/>
      <c r="H514" s="46"/>
    </row>
    <row r="515" s="2" customFormat="1" ht="16.8" customHeight="1">
      <c r="A515" s="40"/>
      <c r="B515" s="46"/>
      <c r="C515" s="316" t="s">
        <v>4731</v>
      </c>
      <c r="D515" s="40"/>
      <c r="E515" s="40"/>
      <c r="F515" s="40"/>
      <c r="G515" s="40"/>
      <c r="H515" s="46"/>
    </row>
    <row r="516" s="2" customFormat="1" ht="16.8" customHeight="1">
      <c r="A516" s="40"/>
      <c r="B516" s="46"/>
      <c r="C516" s="314" t="s">
        <v>1290</v>
      </c>
      <c r="D516" s="314" t="s">
        <v>4740</v>
      </c>
      <c r="E516" s="19" t="s">
        <v>301</v>
      </c>
      <c r="F516" s="315">
        <v>171.30000000000001</v>
      </c>
      <c r="G516" s="40"/>
      <c r="H516" s="46"/>
    </row>
    <row r="517" s="2" customFormat="1">
      <c r="A517" s="40"/>
      <c r="B517" s="46"/>
      <c r="C517" s="314" t="s">
        <v>1244</v>
      </c>
      <c r="D517" s="314" t="s">
        <v>4741</v>
      </c>
      <c r="E517" s="19" t="s">
        <v>315</v>
      </c>
      <c r="F517" s="315">
        <v>10.077</v>
      </c>
      <c r="G517" s="40"/>
      <c r="H517" s="46"/>
    </row>
    <row r="518" s="2" customFormat="1" ht="16.8" customHeight="1">
      <c r="A518" s="40"/>
      <c r="B518" s="46"/>
      <c r="C518" s="314" t="s">
        <v>1254</v>
      </c>
      <c r="D518" s="314" t="s">
        <v>4742</v>
      </c>
      <c r="E518" s="19" t="s">
        <v>348</v>
      </c>
      <c r="F518" s="315">
        <v>0.53700000000000003</v>
      </c>
      <c r="G518" s="40"/>
      <c r="H518" s="46"/>
    </row>
    <row r="519" s="2" customFormat="1">
      <c r="A519" s="40"/>
      <c r="B519" s="46"/>
      <c r="C519" s="314" t="s">
        <v>1260</v>
      </c>
      <c r="D519" s="314" t="s">
        <v>4743</v>
      </c>
      <c r="E519" s="19" t="s">
        <v>328</v>
      </c>
      <c r="F519" s="315">
        <v>154.16999999999999</v>
      </c>
      <c r="G519" s="40"/>
      <c r="H519" s="46"/>
    </row>
    <row r="520" s="2" customFormat="1" ht="16.8" customHeight="1">
      <c r="A520" s="40"/>
      <c r="B520" s="46"/>
      <c r="C520" s="314" t="s">
        <v>1110</v>
      </c>
      <c r="D520" s="314" t="s">
        <v>4744</v>
      </c>
      <c r="E520" s="19" t="s">
        <v>301</v>
      </c>
      <c r="F520" s="315">
        <v>131.09</v>
      </c>
      <c r="G520" s="40"/>
      <c r="H520" s="46"/>
    </row>
    <row r="521" s="2" customFormat="1" ht="16.8" customHeight="1">
      <c r="A521" s="40"/>
      <c r="B521" s="46"/>
      <c r="C521" s="314" t="s">
        <v>1115</v>
      </c>
      <c r="D521" s="314" t="s">
        <v>4745</v>
      </c>
      <c r="E521" s="19" t="s">
        <v>301</v>
      </c>
      <c r="F521" s="315">
        <v>131.09</v>
      </c>
      <c r="G521" s="40"/>
      <c r="H521" s="46"/>
    </row>
    <row r="522" s="2" customFormat="1">
      <c r="A522" s="40"/>
      <c r="B522" s="46"/>
      <c r="C522" s="314" t="s">
        <v>1120</v>
      </c>
      <c r="D522" s="314" t="s">
        <v>4746</v>
      </c>
      <c r="E522" s="19" t="s">
        <v>301</v>
      </c>
      <c r="F522" s="315">
        <v>131.09</v>
      </c>
      <c r="G522" s="40"/>
      <c r="H522" s="46"/>
    </row>
    <row r="523" s="2" customFormat="1" ht="16.8" customHeight="1">
      <c r="A523" s="40"/>
      <c r="B523" s="46"/>
      <c r="C523" s="314" t="s">
        <v>1557</v>
      </c>
      <c r="D523" s="314" t="s">
        <v>4747</v>
      </c>
      <c r="E523" s="19" t="s">
        <v>301</v>
      </c>
      <c r="F523" s="315">
        <v>131.09</v>
      </c>
      <c r="G523" s="40"/>
      <c r="H523" s="46"/>
    </row>
    <row r="524" s="2" customFormat="1" ht="16.8" customHeight="1">
      <c r="A524" s="40"/>
      <c r="B524" s="46"/>
      <c r="C524" s="314" t="s">
        <v>1567</v>
      </c>
      <c r="D524" s="314" t="s">
        <v>1568</v>
      </c>
      <c r="E524" s="19" t="s">
        <v>328</v>
      </c>
      <c r="F524" s="315">
        <v>117.981</v>
      </c>
      <c r="G524" s="40"/>
      <c r="H524" s="46"/>
    </row>
    <row r="525" s="2" customFormat="1" ht="16.8" customHeight="1">
      <c r="A525" s="40"/>
      <c r="B525" s="46"/>
      <c r="C525" s="314" t="s">
        <v>1150</v>
      </c>
      <c r="D525" s="314" t="s">
        <v>4748</v>
      </c>
      <c r="E525" s="19" t="s">
        <v>301</v>
      </c>
      <c r="F525" s="315">
        <v>131.09</v>
      </c>
      <c r="G525" s="40"/>
      <c r="H525" s="46"/>
    </row>
    <row r="526" s="2" customFormat="1" ht="16.8" customHeight="1">
      <c r="A526" s="40"/>
      <c r="B526" s="46"/>
      <c r="C526" s="314" t="s">
        <v>1562</v>
      </c>
      <c r="D526" s="314" t="s">
        <v>1563</v>
      </c>
      <c r="E526" s="19" t="s">
        <v>301</v>
      </c>
      <c r="F526" s="315">
        <v>144.19900000000001</v>
      </c>
      <c r="G526" s="40"/>
      <c r="H526" s="46"/>
    </row>
    <row r="527" s="2" customFormat="1" ht="16.8" customHeight="1">
      <c r="A527" s="40"/>
      <c r="B527" s="46"/>
      <c r="C527" s="310" t="s">
        <v>1194</v>
      </c>
      <c r="D527" s="311" t="s">
        <v>1195</v>
      </c>
      <c r="E527" s="312" t="s">
        <v>21</v>
      </c>
      <c r="F527" s="313">
        <v>40.210000000000001</v>
      </c>
      <c r="G527" s="40"/>
      <c r="H527" s="46"/>
    </row>
    <row r="528" s="2" customFormat="1" ht="16.8" customHeight="1">
      <c r="A528" s="40"/>
      <c r="B528" s="46"/>
      <c r="C528" s="314" t="s">
        <v>21</v>
      </c>
      <c r="D528" s="314" t="s">
        <v>1295</v>
      </c>
      <c r="E528" s="19" t="s">
        <v>21</v>
      </c>
      <c r="F528" s="315">
        <v>0</v>
      </c>
      <c r="G528" s="40"/>
      <c r="H528" s="46"/>
    </row>
    <row r="529" s="2" customFormat="1" ht="16.8" customHeight="1">
      <c r="A529" s="40"/>
      <c r="B529" s="46"/>
      <c r="C529" s="314" t="s">
        <v>21</v>
      </c>
      <c r="D529" s="314" t="s">
        <v>477</v>
      </c>
      <c r="E529" s="19" t="s">
        <v>21</v>
      </c>
      <c r="F529" s="315">
        <v>5.9000000000000004</v>
      </c>
      <c r="G529" s="40"/>
      <c r="H529" s="46"/>
    </row>
    <row r="530" s="2" customFormat="1" ht="16.8" customHeight="1">
      <c r="A530" s="40"/>
      <c r="B530" s="46"/>
      <c r="C530" s="314" t="s">
        <v>21</v>
      </c>
      <c r="D530" s="314" t="s">
        <v>2158</v>
      </c>
      <c r="E530" s="19" t="s">
        <v>21</v>
      </c>
      <c r="F530" s="315">
        <v>6.6699999999999999</v>
      </c>
      <c r="G530" s="40"/>
      <c r="H530" s="46"/>
    </row>
    <row r="531" s="2" customFormat="1" ht="16.8" customHeight="1">
      <c r="A531" s="40"/>
      <c r="B531" s="46"/>
      <c r="C531" s="314" t="s">
        <v>21</v>
      </c>
      <c r="D531" s="314" t="s">
        <v>2159</v>
      </c>
      <c r="E531" s="19" t="s">
        <v>21</v>
      </c>
      <c r="F531" s="315">
        <v>4.6600000000000001</v>
      </c>
      <c r="G531" s="40"/>
      <c r="H531" s="46"/>
    </row>
    <row r="532" s="2" customFormat="1" ht="16.8" customHeight="1">
      <c r="A532" s="40"/>
      <c r="B532" s="46"/>
      <c r="C532" s="314" t="s">
        <v>21</v>
      </c>
      <c r="D532" s="314" t="s">
        <v>1230</v>
      </c>
      <c r="E532" s="19" t="s">
        <v>21</v>
      </c>
      <c r="F532" s="315">
        <v>5.9199999999999999</v>
      </c>
      <c r="G532" s="40"/>
      <c r="H532" s="46"/>
    </row>
    <row r="533" s="2" customFormat="1" ht="16.8" customHeight="1">
      <c r="A533" s="40"/>
      <c r="B533" s="46"/>
      <c r="C533" s="314" t="s">
        <v>21</v>
      </c>
      <c r="D533" s="314" t="s">
        <v>1231</v>
      </c>
      <c r="E533" s="19" t="s">
        <v>21</v>
      </c>
      <c r="F533" s="315">
        <v>4.29</v>
      </c>
      <c r="G533" s="40"/>
      <c r="H533" s="46"/>
    </row>
    <row r="534" s="2" customFormat="1" ht="16.8" customHeight="1">
      <c r="A534" s="40"/>
      <c r="B534" s="46"/>
      <c r="C534" s="314" t="s">
        <v>21</v>
      </c>
      <c r="D534" s="314" t="s">
        <v>2161</v>
      </c>
      <c r="E534" s="19" t="s">
        <v>21</v>
      </c>
      <c r="F534" s="315">
        <v>8.3000000000000007</v>
      </c>
      <c r="G534" s="40"/>
      <c r="H534" s="46"/>
    </row>
    <row r="535" s="2" customFormat="1" ht="16.8" customHeight="1">
      <c r="A535" s="40"/>
      <c r="B535" s="46"/>
      <c r="C535" s="314" t="s">
        <v>21</v>
      </c>
      <c r="D535" s="314" t="s">
        <v>2162</v>
      </c>
      <c r="E535" s="19" t="s">
        <v>21</v>
      </c>
      <c r="F535" s="315">
        <v>4.4699999999999998</v>
      </c>
      <c r="G535" s="40"/>
      <c r="H535" s="46"/>
    </row>
    <row r="536" s="2" customFormat="1" ht="16.8" customHeight="1">
      <c r="A536" s="40"/>
      <c r="B536" s="46"/>
      <c r="C536" s="314" t="s">
        <v>1194</v>
      </c>
      <c r="D536" s="314" t="s">
        <v>433</v>
      </c>
      <c r="E536" s="19" t="s">
        <v>21</v>
      </c>
      <c r="F536" s="315">
        <v>40.210000000000001</v>
      </c>
      <c r="G536" s="40"/>
      <c r="H536" s="46"/>
    </row>
    <row r="537" s="2" customFormat="1" ht="16.8" customHeight="1">
      <c r="A537" s="40"/>
      <c r="B537" s="46"/>
      <c r="C537" s="316" t="s">
        <v>4731</v>
      </c>
      <c r="D537" s="40"/>
      <c r="E537" s="40"/>
      <c r="F537" s="40"/>
      <c r="G537" s="40"/>
      <c r="H537" s="46"/>
    </row>
    <row r="538" s="2" customFormat="1" ht="16.8" customHeight="1">
      <c r="A538" s="40"/>
      <c r="B538" s="46"/>
      <c r="C538" s="314" t="s">
        <v>1290</v>
      </c>
      <c r="D538" s="314" t="s">
        <v>4740</v>
      </c>
      <c r="E538" s="19" t="s">
        <v>301</v>
      </c>
      <c r="F538" s="315">
        <v>171.30000000000001</v>
      </c>
      <c r="G538" s="40"/>
      <c r="H538" s="46"/>
    </row>
    <row r="539" s="2" customFormat="1">
      <c r="A539" s="40"/>
      <c r="B539" s="46"/>
      <c r="C539" s="314" t="s">
        <v>1244</v>
      </c>
      <c r="D539" s="314" t="s">
        <v>4741</v>
      </c>
      <c r="E539" s="19" t="s">
        <v>315</v>
      </c>
      <c r="F539" s="315">
        <v>10.077</v>
      </c>
      <c r="G539" s="40"/>
      <c r="H539" s="46"/>
    </row>
    <row r="540" s="2" customFormat="1" ht="16.8" customHeight="1">
      <c r="A540" s="40"/>
      <c r="B540" s="46"/>
      <c r="C540" s="314" t="s">
        <v>1254</v>
      </c>
      <c r="D540" s="314" t="s">
        <v>4742</v>
      </c>
      <c r="E540" s="19" t="s">
        <v>348</v>
      </c>
      <c r="F540" s="315">
        <v>0.53700000000000003</v>
      </c>
      <c r="G540" s="40"/>
      <c r="H540" s="46"/>
    </row>
    <row r="541" s="2" customFormat="1">
      <c r="A541" s="40"/>
      <c r="B541" s="46"/>
      <c r="C541" s="314" t="s">
        <v>1260</v>
      </c>
      <c r="D541" s="314" t="s">
        <v>4743</v>
      </c>
      <c r="E541" s="19" t="s">
        <v>328</v>
      </c>
      <c r="F541" s="315">
        <v>154.16999999999999</v>
      </c>
      <c r="G541" s="40"/>
      <c r="H541" s="46"/>
    </row>
    <row r="542" s="2" customFormat="1" ht="16.8" customHeight="1">
      <c r="A542" s="40"/>
      <c r="B542" s="46"/>
      <c r="C542" s="314" t="s">
        <v>1502</v>
      </c>
      <c r="D542" s="314" t="s">
        <v>4749</v>
      </c>
      <c r="E542" s="19" t="s">
        <v>301</v>
      </c>
      <c r="F542" s="315">
        <v>40.210000000000001</v>
      </c>
      <c r="G542" s="40"/>
      <c r="H542" s="46"/>
    </row>
    <row r="543" s="2" customFormat="1" ht="16.8" customHeight="1">
      <c r="A543" s="40"/>
      <c r="B543" s="46"/>
      <c r="C543" s="314" t="s">
        <v>1507</v>
      </c>
      <c r="D543" s="314" t="s">
        <v>4750</v>
      </c>
      <c r="E543" s="19" t="s">
        <v>328</v>
      </c>
      <c r="F543" s="315">
        <v>36.189</v>
      </c>
      <c r="G543" s="40"/>
      <c r="H543" s="46"/>
    </row>
    <row r="544" s="2" customFormat="1">
      <c r="A544" s="40"/>
      <c r="B544" s="46"/>
      <c r="C544" s="314" t="s">
        <v>1517</v>
      </c>
      <c r="D544" s="314" t="s">
        <v>4751</v>
      </c>
      <c r="E544" s="19" t="s">
        <v>301</v>
      </c>
      <c r="F544" s="315">
        <v>40.210000000000001</v>
      </c>
      <c r="G544" s="40"/>
      <c r="H544" s="46"/>
    </row>
    <row r="545" s="2" customFormat="1" ht="16.8" customHeight="1">
      <c r="A545" s="40"/>
      <c r="B545" s="46"/>
      <c r="C545" s="314" t="s">
        <v>1536</v>
      </c>
      <c r="D545" s="314" t="s">
        <v>4752</v>
      </c>
      <c r="E545" s="19" t="s">
        <v>301</v>
      </c>
      <c r="F545" s="315">
        <v>40.210000000000001</v>
      </c>
      <c r="G545" s="40"/>
      <c r="H545" s="46"/>
    </row>
    <row r="546" s="2" customFormat="1" ht="16.8" customHeight="1">
      <c r="A546" s="40"/>
      <c r="B546" s="46"/>
      <c r="C546" s="314" t="s">
        <v>1541</v>
      </c>
      <c r="D546" s="314" t="s">
        <v>4753</v>
      </c>
      <c r="E546" s="19" t="s">
        <v>301</v>
      </c>
      <c r="F546" s="315">
        <v>40.210000000000001</v>
      </c>
      <c r="G546" s="40"/>
      <c r="H546" s="46"/>
    </row>
    <row r="547" s="2" customFormat="1" ht="7.44" customHeight="1">
      <c r="A547" s="40"/>
      <c r="B547" s="168"/>
      <c r="C547" s="169"/>
      <c r="D547" s="169"/>
      <c r="E547" s="169"/>
      <c r="F547" s="169"/>
      <c r="G547" s="169"/>
      <c r="H547" s="46"/>
    </row>
    <row r="548" s="2" customFormat="1">
      <c r="A548" s="40"/>
      <c r="B548" s="40"/>
      <c r="C548" s="40"/>
      <c r="D548" s="40"/>
      <c r="E548" s="40"/>
      <c r="F548" s="40"/>
      <c r="G548" s="40"/>
      <c r="H548" s="40"/>
    </row>
  </sheetData>
  <sheetProtection sheet="1" formatColumns="0" formatRows="0" objects="1" scenarios="1" spinCount="100000" saltValue="RXHYZUq8hvs/M+ynkRLFC/w1OC855TBWqWUTYwqSE6w91A/gCRU2YRIpC4REFM6pC2ek/jLJKD8FkDtCGlIsRg==" hashValue="iJnzJgIuzvkWFJkhpsxA89c555cd20KTMWZrkdAV5REZO4Fz0MlWnJLUHSlsyRafwaEiQEtorMgKrG9nNza2vA==" algorithmName="SHA-512" password="CC4B"/>
  <mergeCells count="2">
    <mergeCell ref="D5:F5"/>
    <mergeCell ref="D6:F6"/>
  </mergeCells>
  <pageSetup paperSize="9" orientation="portrait"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17" customWidth="1"/>
    <col min="2" max="2" width="1.667969" style="317" customWidth="1"/>
    <col min="3" max="4" width="5" style="317" customWidth="1"/>
    <col min="5" max="5" width="11.66016" style="317" customWidth="1"/>
    <col min="6" max="6" width="9.160156" style="317" customWidth="1"/>
    <col min="7" max="7" width="5" style="317" customWidth="1"/>
    <col min="8" max="8" width="77.83203" style="317" customWidth="1"/>
    <col min="9" max="10" width="20" style="317" customWidth="1"/>
    <col min="11" max="11" width="1.667969" style="317" customWidth="1"/>
  </cols>
  <sheetData>
    <row r="1" s="1" customFormat="1" ht="37.5" customHeight="1"/>
    <row r="2" s="1" customFormat="1" ht="7.5" customHeight="1">
      <c r="B2" s="318"/>
      <c r="C2" s="319"/>
      <c r="D2" s="319"/>
      <c r="E2" s="319"/>
      <c r="F2" s="319"/>
      <c r="G2" s="319"/>
      <c r="H2" s="319"/>
      <c r="I2" s="319"/>
      <c r="J2" s="319"/>
      <c r="K2" s="320"/>
    </row>
    <row r="3" s="17" customFormat="1" ht="45" customHeight="1">
      <c r="B3" s="321"/>
      <c r="C3" s="322" t="s">
        <v>4764</v>
      </c>
      <c r="D3" s="322"/>
      <c r="E3" s="322"/>
      <c r="F3" s="322"/>
      <c r="G3" s="322"/>
      <c r="H3" s="322"/>
      <c r="I3" s="322"/>
      <c r="J3" s="322"/>
      <c r="K3" s="323"/>
    </row>
    <row r="4" s="1" customFormat="1" ht="25.5" customHeight="1">
      <c r="B4" s="324"/>
      <c r="C4" s="325" t="s">
        <v>4765</v>
      </c>
      <c r="D4" s="325"/>
      <c r="E4" s="325"/>
      <c r="F4" s="325"/>
      <c r="G4" s="325"/>
      <c r="H4" s="325"/>
      <c r="I4" s="325"/>
      <c r="J4" s="325"/>
      <c r="K4" s="326"/>
    </row>
    <row r="5" s="1" customFormat="1" ht="5.25" customHeight="1">
      <c r="B5" s="324"/>
      <c r="C5" s="327"/>
      <c r="D5" s="327"/>
      <c r="E5" s="327"/>
      <c r="F5" s="327"/>
      <c r="G5" s="327"/>
      <c r="H5" s="327"/>
      <c r="I5" s="327"/>
      <c r="J5" s="327"/>
      <c r="K5" s="326"/>
    </row>
    <row r="6" s="1" customFormat="1" ht="15" customHeight="1">
      <c r="B6" s="324"/>
      <c r="C6" s="328" t="s">
        <v>4766</v>
      </c>
      <c r="D6" s="328"/>
      <c r="E6" s="328"/>
      <c r="F6" s="328"/>
      <c r="G6" s="328"/>
      <c r="H6" s="328"/>
      <c r="I6" s="328"/>
      <c r="J6" s="328"/>
      <c r="K6" s="326"/>
    </row>
    <row r="7" s="1" customFormat="1" ht="15" customHeight="1">
      <c r="B7" s="329"/>
      <c r="C7" s="328" t="s">
        <v>4767</v>
      </c>
      <c r="D7" s="328"/>
      <c r="E7" s="328"/>
      <c r="F7" s="328"/>
      <c r="G7" s="328"/>
      <c r="H7" s="328"/>
      <c r="I7" s="328"/>
      <c r="J7" s="328"/>
      <c r="K7" s="326"/>
    </row>
    <row r="8" s="1" customFormat="1" ht="12.75" customHeight="1">
      <c r="B8" s="329"/>
      <c r="C8" s="328"/>
      <c r="D8" s="328"/>
      <c r="E8" s="328"/>
      <c r="F8" s="328"/>
      <c r="G8" s="328"/>
      <c r="H8" s="328"/>
      <c r="I8" s="328"/>
      <c r="J8" s="328"/>
      <c r="K8" s="326"/>
    </row>
    <row r="9" s="1" customFormat="1" ht="15" customHeight="1">
      <c r="B9" s="329"/>
      <c r="C9" s="328" t="s">
        <v>4768</v>
      </c>
      <c r="D9" s="328"/>
      <c r="E9" s="328"/>
      <c r="F9" s="328"/>
      <c r="G9" s="328"/>
      <c r="H9" s="328"/>
      <c r="I9" s="328"/>
      <c r="J9" s="328"/>
      <c r="K9" s="326"/>
    </row>
    <row r="10" s="1" customFormat="1" ht="15" customHeight="1">
      <c r="B10" s="329"/>
      <c r="C10" s="328"/>
      <c r="D10" s="328" t="s">
        <v>4769</v>
      </c>
      <c r="E10" s="328"/>
      <c r="F10" s="328"/>
      <c r="G10" s="328"/>
      <c r="H10" s="328"/>
      <c r="I10" s="328"/>
      <c r="J10" s="328"/>
      <c r="K10" s="326"/>
    </row>
    <row r="11" s="1" customFormat="1" ht="15" customHeight="1">
      <c r="B11" s="329"/>
      <c r="C11" s="330"/>
      <c r="D11" s="328" t="s">
        <v>4770</v>
      </c>
      <c r="E11" s="328"/>
      <c r="F11" s="328"/>
      <c r="G11" s="328"/>
      <c r="H11" s="328"/>
      <c r="I11" s="328"/>
      <c r="J11" s="328"/>
      <c r="K11" s="326"/>
    </row>
    <row r="12" s="1" customFormat="1" ht="15" customHeight="1">
      <c r="B12" s="329"/>
      <c r="C12" s="330"/>
      <c r="D12" s="328"/>
      <c r="E12" s="328"/>
      <c r="F12" s="328"/>
      <c r="G12" s="328"/>
      <c r="H12" s="328"/>
      <c r="I12" s="328"/>
      <c r="J12" s="328"/>
      <c r="K12" s="326"/>
    </row>
    <row r="13" s="1" customFormat="1" ht="15" customHeight="1">
      <c r="B13" s="329"/>
      <c r="C13" s="330"/>
      <c r="D13" s="331" t="s">
        <v>4771</v>
      </c>
      <c r="E13" s="328"/>
      <c r="F13" s="328"/>
      <c r="G13" s="328"/>
      <c r="H13" s="328"/>
      <c r="I13" s="328"/>
      <c r="J13" s="328"/>
      <c r="K13" s="326"/>
    </row>
    <row r="14" s="1" customFormat="1" ht="12.75" customHeight="1">
      <c r="B14" s="329"/>
      <c r="C14" s="330"/>
      <c r="D14" s="330"/>
      <c r="E14" s="330"/>
      <c r="F14" s="330"/>
      <c r="G14" s="330"/>
      <c r="H14" s="330"/>
      <c r="I14" s="330"/>
      <c r="J14" s="330"/>
      <c r="K14" s="326"/>
    </row>
    <row r="15" s="1" customFormat="1" ht="15" customHeight="1">
      <c r="B15" s="329"/>
      <c r="C15" s="330"/>
      <c r="D15" s="328" t="s">
        <v>4772</v>
      </c>
      <c r="E15" s="328"/>
      <c r="F15" s="328"/>
      <c r="G15" s="328"/>
      <c r="H15" s="328"/>
      <c r="I15" s="328"/>
      <c r="J15" s="328"/>
      <c r="K15" s="326"/>
    </row>
    <row r="16" s="1" customFormat="1" ht="15" customHeight="1">
      <c r="B16" s="329"/>
      <c r="C16" s="330"/>
      <c r="D16" s="328" t="s">
        <v>4773</v>
      </c>
      <c r="E16" s="328"/>
      <c r="F16" s="328"/>
      <c r="G16" s="328"/>
      <c r="H16" s="328"/>
      <c r="I16" s="328"/>
      <c r="J16" s="328"/>
      <c r="K16" s="326"/>
    </row>
    <row r="17" s="1" customFormat="1" ht="15" customHeight="1">
      <c r="B17" s="329"/>
      <c r="C17" s="330"/>
      <c r="D17" s="328" t="s">
        <v>4774</v>
      </c>
      <c r="E17" s="328"/>
      <c r="F17" s="328"/>
      <c r="G17" s="328"/>
      <c r="H17" s="328"/>
      <c r="I17" s="328"/>
      <c r="J17" s="328"/>
      <c r="K17" s="326"/>
    </row>
    <row r="18" s="1" customFormat="1" ht="15" customHeight="1">
      <c r="B18" s="329"/>
      <c r="C18" s="330"/>
      <c r="D18" s="330"/>
      <c r="E18" s="332" t="s">
        <v>78</v>
      </c>
      <c r="F18" s="328" t="s">
        <v>4775</v>
      </c>
      <c r="G18" s="328"/>
      <c r="H18" s="328"/>
      <c r="I18" s="328"/>
      <c r="J18" s="328"/>
      <c r="K18" s="326"/>
    </row>
    <row r="19" s="1" customFormat="1" ht="15" customHeight="1">
      <c r="B19" s="329"/>
      <c r="C19" s="330"/>
      <c r="D19" s="330"/>
      <c r="E19" s="332" t="s">
        <v>4776</v>
      </c>
      <c r="F19" s="328" t="s">
        <v>4777</v>
      </c>
      <c r="G19" s="328"/>
      <c r="H19" s="328"/>
      <c r="I19" s="328"/>
      <c r="J19" s="328"/>
      <c r="K19" s="326"/>
    </row>
    <row r="20" s="1" customFormat="1" ht="15" customHeight="1">
      <c r="B20" s="329"/>
      <c r="C20" s="330"/>
      <c r="D20" s="330"/>
      <c r="E20" s="332" t="s">
        <v>4778</v>
      </c>
      <c r="F20" s="328" t="s">
        <v>4779</v>
      </c>
      <c r="G20" s="328"/>
      <c r="H20" s="328"/>
      <c r="I20" s="328"/>
      <c r="J20" s="328"/>
      <c r="K20" s="326"/>
    </row>
    <row r="21" s="1" customFormat="1" ht="15" customHeight="1">
      <c r="B21" s="329"/>
      <c r="C21" s="330"/>
      <c r="D21" s="330"/>
      <c r="E21" s="332" t="s">
        <v>253</v>
      </c>
      <c r="F21" s="328" t="s">
        <v>4780</v>
      </c>
      <c r="G21" s="328"/>
      <c r="H21" s="328"/>
      <c r="I21" s="328"/>
      <c r="J21" s="328"/>
      <c r="K21" s="326"/>
    </row>
    <row r="22" s="1" customFormat="1" ht="15" customHeight="1">
      <c r="B22" s="329"/>
      <c r="C22" s="330"/>
      <c r="D22" s="330"/>
      <c r="E22" s="332" t="s">
        <v>3365</v>
      </c>
      <c r="F22" s="328" t="s">
        <v>4781</v>
      </c>
      <c r="G22" s="328"/>
      <c r="H22" s="328"/>
      <c r="I22" s="328"/>
      <c r="J22" s="328"/>
      <c r="K22" s="326"/>
    </row>
    <row r="23" s="1" customFormat="1" ht="15" customHeight="1">
      <c r="B23" s="329"/>
      <c r="C23" s="330"/>
      <c r="D23" s="330"/>
      <c r="E23" s="332" t="s">
        <v>85</v>
      </c>
      <c r="F23" s="328" t="s">
        <v>4782</v>
      </c>
      <c r="G23" s="328"/>
      <c r="H23" s="328"/>
      <c r="I23" s="328"/>
      <c r="J23" s="328"/>
      <c r="K23" s="326"/>
    </row>
    <row r="24" s="1" customFormat="1" ht="12.75" customHeight="1">
      <c r="B24" s="329"/>
      <c r="C24" s="330"/>
      <c r="D24" s="330"/>
      <c r="E24" s="330"/>
      <c r="F24" s="330"/>
      <c r="G24" s="330"/>
      <c r="H24" s="330"/>
      <c r="I24" s="330"/>
      <c r="J24" s="330"/>
      <c r="K24" s="326"/>
    </row>
    <row r="25" s="1" customFormat="1" ht="15" customHeight="1">
      <c r="B25" s="329"/>
      <c r="C25" s="328" t="s">
        <v>4783</v>
      </c>
      <c r="D25" s="328"/>
      <c r="E25" s="328"/>
      <c r="F25" s="328"/>
      <c r="G25" s="328"/>
      <c r="H25" s="328"/>
      <c r="I25" s="328"/>
      <c r="J25" s="328"/>
      <c r="K25" s="326"/>
    </row>
    <row r="26" s="1" customFormat="1" ht="15" customHeight="1">
      <c r="B26" s="329"/>
      <c r="C26" s="328" t="s">
        <v>4784</v>
      </c>
      <c r="D26" s="328"/>
      <c r="E26" s="328"/>
      <c r="F26" s="328"/>
      <c r="G26" s="328"/>
      <c r="H26" s="328"/>
      <c r="I26" s="328"/>
      <c r="J26" s="328"/>
      <c r="K26" s="326"/>
    </row>
    <row r="27" s="1" customFormat="1" ht="15" customHeight="1">
      <c r="B27" s="329"/>
      <c r="C27" s="328"/>
      <c r="D27" s="328" t="s">
        <v>4785</v>
      </c>
      <c r="E27" s="328"/>
      <c r="F27" s="328"/>
      <c r="G27" s="328"/>
      <c r="H27" s="328"/>
      <c r="I27" s="328"/>
      <c r="J27" s="328"/>
      <c r="K27" s="326"/>
    </row>
    <row r="28" s="1" customFormat="1" ht="15" customHeight="1">
      <c r="B28" s="329"/>
      <c r="C28" s="330"/>
      <c r="D28" s="328" t="s">
        <v>4786</v>
      </c>
      <c r="E28" s="328"/>
      <c r="F28" s="328"/>
      <c r="G28" s="328"/>
      <c r="H28" s="328"/>
      <c r="I28" s="328"/>
      <c r="J28" s="328"/>
      <c r="K28" s="326"/>
    </row>
    <row r="29" s="1" customFormat="1" ht="12.75" customHeight="1">
      <c r="B29" s="329"/>
      <c r="C29" s="330"/>
      <c r="D29" s="330"/>
      <c r="E29" s="330"/>
      <c r="F29" s="330"/>
      <c r="G29" s="330"/>
      <c r="H29" s="330"/>
      <c r="I29" s="330"/>
      <c r="J29" s="330"/>
      <c r="K29" s="326"/>
    </row>
    <row r="30" s="1" customFormat="1" ht="15" customHeight="1">
      <c r="B30" s="329"/>
      <c r="C30" s="330"/>
      <c r="D30" s="328" t="s">
        <v>4787</v>
      </c>
      <c r="E30" s="328"/>
      <c r="F30" s="328"/>
      <c r="G30" s="328"/>
      <c r="H30" s="328"/>
      <c r="I30" s="328"/>
      <c r="J30" s="328"/>
      <c r="K30" s="326"/>
    </row>
    <row r="31" s="1" customFormat="1" ht="15" customHeight="1">
      <c r="B31" s="329"/>
      <c r="C31" s="330"/>
      <c r="D31" s="328" t="s">
        <v>4788</v>
      </c>
      <c r="E31" s="328"/>
      <c r="F31" s="328"/>
      <c r="G31" s="328"/>
      <c r="H31" s="328"/>
      <c r="I31" s="328"/>
      <c r="J31" s="328"/>
      <c r="K31" s="326"/>
    </row>
    <row r="32" s="1" customFormat="1" ht="12.75" customHeight="1">
      <c r="B32" s="329"/>
      <c r="C32" s="330"/>
      <c r="D32" s="330"/>
      <c r="E32" s="330"/>
      <c r="F32" s="330"/>
      <c r="G32" s="330"/>
      <c r="H32" s="330"/>
      <c r="I32" s="330"/>
      <c r="J32" s="330"/>
      <c r="K32" s="326"/>
    </row>
    <row r="33" s="1" customFormat="1" ht="15" customHeight="1">
      <c r="B33" s="329"/>
      <c r="C33" s="330"/>
      <c r="D33" s="328" t="s">
        <v>4789</v>
      </c>
      <c r="E33" s="328"/>
      <c r="F33" s="328"/>
      <c r="G33" s="328"/>
      <c r="H33" s="328"/>
      <c r="I33" s="328"/>
      <c r="J33" s="328"/>
      <c r="K33" s="326"/>
    </row>
    <row r="34" s="1" customFormat="1" ht="15" customHeight="1">
      <c r="B34" s="329"/>
      <c r="C34" s="330"/>
      <c r="D34" s="328" t="s">
        <v>4790</v>
      </c>
      <c r="E34" s="328"/>
      <c r="F34" s="328"/>
      <c r="G34" s="328"/>
      <c r="H34" s="328"/>
      <c r="I34" s="328"/>
      <c r="J34" s="328"/>
      <c r="K34" s="326"/>
    </row>
    <row r="35" s="1" customFormat="1" ht="15" customHeight="1">
      <c r="B35" s="329"/>
      <c r="C35" s="330"/>
      <c r="D35" s="328" t="s">
        <v>4791</v>
      </c>
      <c r="E35" s="328"/>
      <c r="F35" s="328"/>
      <c r="G35" s="328"/>
      <c r="H35" s="328"/>
      <c r="I35" s="328"/>
      <c r="J35" s="328"/>
      <c r="K35" s="326"/>
    </row>
    <row r="36" s="1" customFormat="1" ht="15" customHeight="1">
      <c r="B36" s="329"/>
      <c r="C36" s="330"/>
      <c r="D36" s="328"/>
      <c r="E36" s="331" t="s">
        <v>281</v>
      </c>
      <c r="F36" s="328"/>
      <c r="G36" s="328" t="s">
        <v>4792</v>
      </c>
      <c r="H36" s="328"/>
      <c r="I36" s="328"/>
      <c r="J36" s="328"/>
      <c r="K36" s="326"/>
    </row>
    <row r="37" s="1" customFormat="1" ht="30.75" customHeight="1">
      <c r="B37" s="329"/>
      <c r="C37" s="330"/>
      <c r="D37" s="328"/>
      <c r="E37" s="331" t="s">
        <v>4793</v>
      </c>
      <c r="F37" s="328"/>
      <c r="G37" s="328" t="s">
        <v>4794</v>
      </c>
      <c r="H37" s="328"/>
      <c r="I37" s="328"/>
      <c r="J37" s="328"/>
      <c r="K37" s="326"/>
    </row>
    <row r="38" s="1" customFormat="1" ht="15" customHeight="1">
      <c r="B38" s="329"/>
      <c r="C38" s="330"/>
      <c r="D38" s="328"/>
      <c r="E38" s="331" t="s">
        <v>53</v>
      </c>
      <c r="F38" s="328"/>
      <c r="G38" s="328" t="s">
        <v>4795</v>
      </c>
      <c r="H38" s="328"/>
      <c r="I38" s="328"/>
      <c r="J38" s="328"/>
      <c r="K38" s="326"/>
    </row>
    <row r="39" s="1" customFormat="1" ht="15" customHeight="1">
      <c r="B39" s="329"/>
      <c r="C39" s="330"/>
      <c r="D39" s="328"/>
      <c r="E39" s="331" t="s">
        <v>54</v>
      </c>
      <c r="F39" s="328"/>
      <c r="G39" s="328" t="s">
        <v>4796</v>
      </c>
      <c r="H39" s="328"/>
      <c r="I39" s="328"/>
      <c r="J39" s="328"/>
      <c r="K39" s="326"/>
    </row>
    <row r="40" s="1" customFormat="1" ht="15" customHeight="1">
      <c r="B40" s="329"/>
      <c r="C40" s="330"/>
      <c r="D40" s="328"/>
      <c r="E40" s="331" t="s">
        <v>282</v>
      </c>
      <c r="F40" s="328"/>
      <c r="G40" s="328" t="s">
        <v>4797</v>
      </c>
      <c r="H40" s="328"/>
      <c r="I40" s="328"/>
      <c r="J40" s="328"/>
      <c r="K40" s="326"/>
    </row>
    <row r="41" s="1" customFormat="1" ht="15" customHeight="1">
      <c r="B41" s="329"/>
      <c r="C41" s="330"/>
      <c r="D41" s="328"/>
      <c r="E41" s="331" t="s">
        <v>283</v>
      </c>
      <c r="F41" s="328"/>
      <c r="G41" s="328" t="s">
        <v>4798</v>
      </c>
      <c r="H41" s="328"/>
      <c r="I41" s="328"/>
      <c r="J41" s="328"/>
      <c r="K41" s="326"/>
    </row>
    <row r="42" s="1" customFormat="1" ht="15" customHeight="1">
      <c r="B42" s="329"/>
      <c r="C42" s="330"/>
      <c r="D42" s="328"/>
      <c r="E42" s="331" t="s">
        <v>4799</v>
      </c>
      <c r="F42" s="328"/>
      <c r="G42" s="328" t="s">
        <v>4800</v>
      </c>
      <c r="H42" s="328"/>
      <c r="I42" s="328"/>
      <c r="J42" s="328"/>
      <c r="K42" s="326"/>
    </row>
    <row r="43" s="1" customFormat="1" ht="15" customHeight="1">
      <c r="B43" s="329"/>
      <c r="C43" s="330"/>
      <c r="D43" s="328"/>
      <c r="E43" s="331"/>
      <c r="F43" s="328"/>
      <c r="G43" s="328" t="s">
        <v>4801</v>
      </c>
      <c r="H43" s="328"/>
      <c r="I43" s="328"/>
      <c r="J43" s="328"/>
      <c r="K43" s="326"/>
    </row>
    <row r="44" s="1" customFormat="1" ht="15" customHeight="1">
      <c r="B44" s="329"/>
      <c r="C44" s="330"/>
      <c r="D44" s="328"/>
      <c r="E44" s="331" t="s">
        <v>4802</v>
      </c>
      <c r="F44" s="328"/>
      <c r="G44" s="328" t="s">
        <v>4803</v>
      </c>
      <c r="H44" s="328"/>
      <c r="I44" s="328"/>
      <c r="J44" s="328"/>
      <c r="K44" s="326"/>
    </row>
    <row r="45" s="1" customFormat="1" ht="15" customHeight="1">
      <c r="B45" s="329"/>
      <c r="C45" s="330"/>
      <c r="D45" s="328"/>
      <c r="E45" s="331" t="s">
        <v>285</v>
      </c>
      <c r="F45" s="328"/>
      <c r="G45" s="328" t="s">
        <v>4804</v>
      </c>
      <c r="H45" s="328"/>
      <c r="I45" s="328"/>
      <c r="J45" s="328"/>
      <c r="K45" s="326"/>
    </row>
    <row r="46" s="1" customFormat="1" ht="12.75" customHeight="1">
      <c r="B46" s="329"/>
      <c r="C46" s="330"/>
      <c r="D46" s="328"/>
      <c r="E46" s="328"/>
      <c r="F46" s="328"/>
      <c r="G46" s="328"/>
      <c r="H46" s="328"/>
      <c r="I46" s="328"/>
      <c r="J46" s="328"/>
      <c r="K46" s="326"/>
    </row>
    <row r="47" s="1" customFormat="1" ht="15" customHeight="1">
      <c r="B47" s="329"/>
      <c r="C47" s="330"/>
      <c r="D47" s="328" t="s">
        <v>4805</v>
      </c>
      <c r="E47" s="328"/>
      <c r="F47" s="328"/>
      <c r="G47" s="328"/>
      <c r="H47" s="328"/>
      <c r="I47" s="328"/>
      <c r="J47" s="328"/>
      <c r="K47" s="326"/>
    </row>
    <row r="48" s="1" customFormat="1" ht="15" customHeight="1">
      <c r="B48" s="329"/>
      <c r="C48" s="330"/>
      <c r="D48" s="330"/>
      <c r="E48" s="328" t="s">
        <v>4806</v>
      </c>
      <c r="F48" s="328"/>
      <c r="G48" s="328"/>
      <c r="H48" s="328"/>
      <c r="I48" s="328"/>
      <c r="J48" s="328"/>
      <c r="K48" s="326"/>
    </row>
    <row r="49" s="1" customFormat="1" ht="15" customHeight="1">
      <c r="B49" s="329"/>
      <c r="C49" s="330"/>
      <c r="D49" s="330"/>
      <c r="E49" s="328" t="s">
        <v>4807</v>
      </c>
      <c r="F49" s="328"/>
      <c r="G49" s="328"/>
      <c r="H49" s="328"/>
      <c r="I49" s="328"/>
      <c r="J49" s="328"/>
      <c r="K49" s="326"/>
    </row>
    <row r="50" s="1" customFormat="1" ht="15" customHeight="1">
      <c r="B50" s="329"/>
      <c r="C50" s="330"/>
      <c r="D50" s="330"/>
      <c r="E50" s="328" t="s">
        <v>4808</v>
      </c>
      <c r="F50" s="328"/>
      <c r="G50" s="328"/>
      <c r="H50" s="328"/>
      <c r="I50" s="328"/>
      <c r="J50" s="328"/>
      <c r="K50" s="326"/>
    </row>
    <row r="51" s="1" customFormat="1" ht="15" customHeight="1">
      <c r="B51" s="329"/>
      <c r="C51" s="330"/>
      <c r="D51" s="328" t="s">
        <v>4809</v>
      </c>
      <c r="E51" s="328"/>
      <c r="F51" s="328"/>
      <c r="G51" s="328"/>
      <c r="H51" s="328"/>
      <c r="I51" s="328"/>
      <c r="J51" s="328"/>
      <c r="K51" s="326"/>
    </row>
    <row r="52" s="1" customFormat="1" ht="25.5" customHeight="1">
      <c r="B52" s="324"/>
      <c r="C52" s="325" t="s">
        <v>4810</v>
      </c>
      <c r="D52" s="325"/>
      <c r="E52" s="325"/>
      <c r="F52" s="325"/>
      <c r="G52" s="325"/>
      <c r="H52" s="325"/>
      <c r="I52" s="325"/>
      <c r="J52" s="325"/>
      <c r="K52" s="326"/>
    </row>
    <row r="53" s="1" customFormat="1" ht="5.25" customHeight="1">
      <c r="B53" s="324"/>
      <c r="C53" s="327"/>
      <c r="D53" s="327"/>
      <c r="E53" s="327"/>
      <c r="F53" s="327"/>
      <c r="G53" s="327"/>
      <c r="H53" s="327"/>
      <c r="I53" s="327"/>
      <c r="J53" s="327"/>
      <c r="K53" s="326"/>
    </row>
    <row r="54" s="1" customFormat="1" ht="15" customHeight="1">
      <c r="B54" s="324"/>
      <c r="C54" s="328" t="s">
        <v>4811</v>
      </c>
      <c r="D54" s="328"/>
      <c r="E54" s="328"/>
      <c r="F54" s="328"/>
      <c r="G54" s="328"/>
      <c r="H54" s="328"/>
      <c r="I54" s="328"/>
      <c r="J54" s="328"/>
      <c r="K54" s="326"/>
    </row>
    <row r="55" s="1" customFormat="1" ht="15" customHeight="1">
      <c r="B55" s="324"/>
      <c r="C55" s="328" t="s">
        <v>4812</v>
      </c>
      <c r="D55" s="328"/>
      <c r="E55" s="328"/>
      <c r="F55" s="328"/>
      <c r="G55" s="328"/>
      <c r="H55" s="328"/>
      <c r="I55" s="328"/>
      <c r="J55" s="328"/>
      <c r="K55" s="326"/>
    </row>
    <row r="56" s="1" customFormat="1" ht="12.75" customHeight="1">
      <c r="B56" s="324"/>
      <c r="C56" s="328"/>
      <c r="D56" s="328"/>
      <c r="E56" s="328"/>
      <c r="F56" s="328"/>
      <c r="G56" s="328"/>
      <c r="H56" s="328"/>
      <c r="I56" s="328"/>
      <c r="J56" s="328"/>
      <c r="K56" s="326"/>
    </row>
    <row r="57" s="1" customFormat="1" ht="15" customHeight="1">
      <c r="B57" s="324"/>
      <c r="C57" s="328" t="s">
        <v>4813</v>
      </c>
      <c r="D57" s="328"/>
      <c r="E57" s="328"/>
      <c r="F57" s="328"/>
      <c r="G57" s="328"/>
      <c r="H57" s="328"/>
      <c r="I57" s="328"/>
      <c r="J57" s="328"/>
      <c r="K57" s="326"/>
    </row>
    <row r="58" s="1" customFormat="1" ht="15" customHeight="1">
      <c r="B58" s="324"/>
      <c r="C58" s="330"/>
      <c r="D58" s="328" t="s">
        <v>4814</v>
      </c>
      <c r="E58" s="328"/>
      <c r="F58" s="328"/>
      <c r="G58" s="328"/>
      <c r="H58" s="328"/>
      <c r="I58" s="328"/>
      <c r="J58" s="328"/>
      <c r="K58" s="326"/>
    </row>
    <row r="59" s="1" customFormat="1" ht="15" customHeight="1">
      <c r="B59" s="324"/>
      <c r="C59" s="330"/>
      <c r="D59" s="328" t="s">
        <v>4815</v>
      </c>
      <c r="E59" s="328"/>
      <c r="F59" s="328"/>
      <c r="G59" s="328"/>
      <c r="H59" s="328"/>
      <c r="I59" s="328"/>
      <c r="J59" s="328"/>
      <c r="K59" s="326"/>
    </row>
    <row r="60" s="1" customFormat="1" ht="15" customHeight="1">
      <c r="B60" s="324"/>
      <c r="C60" s="330"/>
      <c r="D60" s="328" t="s">
        <v>4816</v>
      </c>
      <c r="E60" s="328"/>
      <c r="F60" s="328"/>
      <c r="G60" s="328"/>
      <c r="H60" s="328"/>
      <c r="I60" s="328"/>
      <c r="J60" s="328"/>
      <c r="K60" s="326"/>
    </row>
    <row r="61" s="1" customFormat="1" ht="15" customHeight="1">
      <c r="B61" s="324"/>
      <c r="C61" s="330"/>
      <c r="D61" s="328" t="s">
        <v>4817</v>
      </c>
      <c r="E61" s="328"/>
      <c r="F61" s="328"/>
      <c r="G61" s="328"/>
      <c r="H61" s="328"/>
      <c r="I61" s="328"/>
      <c r="J61" s="328"/>
      <c r="K61" s="326"/>
    </row>
    <row r="62" s="1" customFormat="1" ht="15" customHeight="1">
      <c r="B62" s="324"/>
      <c r="C62" s="330"/>
      <c r="D62" s="333" t="s">
        <v>4818</v>
      </c>
      <c r="E62" s="333"/>
      <c r="F62" s="333"/>
      <c r="G62" s="333"/>
      <c r="H62" s="333"/>
      <c r="I62" s="333"/>
      <c r="J62" s="333"/>
      <c r="K62" s="326"/>
    </row>
    <row r="63" s="1" customFormat="1" ht="15" customHeight="1">
      <c r="B63" s="324"/>
      <c r="C63" s="330"/>
      <c r="D63" s="328" t="s">
        <v>4819</v>
      </c>
      <c r="E63" s="328"/>
      <c r="F63" s="328"/>
      <c r="G63" s="328"/>
      <c r="H63" s="328"/>
      <c r="I63" s="328"/>
      <c r="J63" s="328"/>
      <c r="K63" s="326"/>
    </row>
    <row r="64" s="1" customFormat="1" ht="12.75" customHeight="1">
      <c r="B64" s="324"/>
      <c r="C64" s="330"/>
      <c r="D64" s="330"/>
      <c r="E64" s="334"/>
      <c r="F64" s="330"/>
      <c r="G64" s="330"/>
      <c r="H64" s="330"/>
      <c r="I64" s="330"/>
      <c r="J64" s="330"/>
      <c r="K64" s="326"/>
    </row>
    <row r="65" s="1" customFormat="1" ht="15" customHeight="1">
      <c r="B65" s="324"/>
      <c r="C65" s="330"/>
      <c r="D65" s="328" t="s">
        <v>4820</v>
      </c>
      <c r="E65" s="328"/>
      <c r="F65" s="328"/>
      <c r="G65" s="328"/>
      <c r="H65" s="328"/>
      <c r="I65" s="328"/>
      <c r="J65" s="328"/>
      <c r="K65" s="326"/>
    </row>
    <row r="66" s="1" customFormat="1" ht="15" customHeight="1">
      <c r="B66" s="324"/>
      <c r="C66" s="330"/>
      <c r="D66" s="333" t="s">
        <v>4821</v>
      </c>
      <c r="E66" s="333"/>
      <c r="F66" s="333"/>
      <c r="G66" s="333"/>
      <c r="H66" s="333"/>
      <c r="I66" s="333"/>
      <c r="J66" s="333"/>
      <c r="K66" s="326"/>
    </row>
    <row r="67" s="1" customFormat="1" ht="15" customHeight="1">
      <c r="B67" s="324"/>
      <c r="C67" s="330"/>
      <c r="D67" s="328" t="s">
        <v>4822</v>
      </c>
      <c r="E67" s="328"/>
      <c r="F67" s="328"/>
      <c r="G67" s="328"/>
      <c r="H67" s="328"/>
      <c r="I67" s="328"/>
      <c r="J67" s="328"/>
      <c r="K67" s="326"/>
    </row>
    <row r="68" s="1" customFormat="1" ht="15" customHeight="1">
      <c r="B68" s="324"/>
      <c r="C68" s="330"/>
      <c r="D68" s="328" t="s">
        <v>4823</v>
      </c>
      <c r="E68" s="328"/>
      <c r="F68" s="328"/>
      <c r="G68" s="328"/>
      <c r="H68" s="328"/>
      <c r="I68" s="328"/>
      <c r="J68" s="328"/>
      <c r="K68" s="326"/>
    </row>
    <row r="69" s="1" customFormat="1" ht="15" customHeight="1">
      <c r="B69" s="324"/>
      <c r="C69" s="330"/>
      <c r="D69" s="328" t="s">
        <v>4824</v>
      </c>
      <c r="E69" s="328"/>
      <c r="F69" s="328"/>
      <c r="G69" s="328"/>
      <c r="H69" s="328"/>
      <c r="I69" s="328"/>
      <c r="J69" s="328"/>
      <c r="K69" s="326"/>
    </row>
    <row r="70" s="1" customFormat="1" ht="15" customHeight="1">
      <c r="B70" s="324"/>
      <c r="C70" s="330"/>
      <c r="D70" s="328" t="s">
        <v>4825</v>
      </c>
      <c r="E70" s="328"/>
      <c r="F70" s="328"/>
      <c r="G70" s="328"/>
      <c r="H70" s="328"/>
      <c r="I70" s="328"/>
      <c r="J70" s="328"/>
      <c r="K70" s="326"/>
    </row>
    <row r="71" s="1" customFormat="1" ht="12.75" customHeight="1">
      <c r="B71" s="335"/>
      <c r="C71" s="336"/>
      <c r="D71" s="336"/>
      <c r="E71" s="336"/>
      <c r="F71" s="336"/>
      <c r="G71" s="336"/>
      <c r="H71" s="336"/>
      <c r="I71" s="336"/>
      <c r="J71" s="336"/>
      <c r="K71" s="337"/>
    </row>
    <row r="72" s="1" customFormat="1" ht="18.75" customHeight="1">
      <c r="B72" s="338"/>
      <c r="C72" s="338"/>
      <c r="D72" s="338"/>
      <c r="E72" s="338"/>
      <c r="F72" s="338"/>
      <c r="G72" s="338"/>
      <c r="H72" s="338"/>
      <c r="I72" s="338"/>
      <c r="J72" s="338"/>
      <c r="K72" s="339"/>
    </row>
    <row r="73" s="1" customFormat="1" ht="18.75" customHeight="1">
      <c r="B73" s="339"/>
      <c r="C73" s="339"/>
      <c r="D73" s="339"/>
      <c r="E73" s="339"/>
      <c r="F73" s="339"/>
      <c r="G73" s="339"/>
      <c r="H73" s="339"/>
      <c r="I73" s="339"/>
      <c r="J73" s="339"/>
      <c r="K73" s="339"/>
    </row>
    <row r="74" s="1" customFormat="1" ht="7.5" customHeight="1">
      <c r="B74" s="340"/>
      <c r="C74" s="341"/>
      <c r="D74" s="341"/>
      <c r="E74" s="341"/>
      <c r="F74" s="341"/>
      <c r="G74" s="341"/>
      <c r="H74" s="341"/>
      <c r="I74" s="341"/>
      <c r="J74" s="341"/>
      <c r="K74" s="342"/>
    </row>
    <row r="75" s="1" customFormat="1" ht="45" customHeight="1">
      <c r="B75" s="343"/>
      <c r="C75" s="344" t="s">
        <v>4826</v>
      </c>
      <c r="D75" s="344"/>
      <c r="E75" s="344"/>
      <c r="F75" s="344"/>
      <c r="G75" s="344"/>
      <c r="H75" s="344"/>
      <c r="I75" s="344"/>
      <c r="J75" s="344"/>
      <c r="K75" s="345"/>
    </row>
    <row r="76" s="1" customFormat="1" ht="17.25" customHeight="1">
      <c r="B76" s="343"/>
      <c r="C76" s="346" t="s">
        <v>4827</v>
      </c>
      <c r="D76" s="346"/>
      <c r="E76" s="346"/>
      <c r="F76" s="346" t="s">
        <v>4828</v>
      </c>
      <c r="G76" s="347"/>
      <c r="H76" s="346" t="s">
        <v>54</v>
      </c>
      <c r="I76" s="346" t="s">
        <v>57</v>
      </c>
      <c r="J76" s="346" t="s">
        <v>4829</v>
      </c>
      <c r="K76" s="345"/>
    </row>
    <row r="77" s="1" customFormat="1" ht="17.25" customHeight="1">
      <c r="B77" s="343"/>
      <c r="C77" s="348" t="s">
        <v>4830</v>
      </c>
      <c r="D77" s="348"/>
      <c r="E77" s="348"/>
      <c r="F77" s="349" t="s">
        <v>4831</v>
      </c>
      <c r="G77" s="350"/>
      <c r="H77" s="348"/>
      <c r="I77" s="348"/>
      <c r="J77" s="348" t="s">
        <v>4832</v>
      </c>
      <c r="K77" s="345"/>
    </row>
    <row r="78" s="1" customFormat="1" ht="5.25" customHeight="1">
      <c r="B78" s="343"/>
      <c r="C78" s="351"/>
      <c r="D78" s="351"/>
      <c r="E78" s="351"/>
      <c r="F78" s="351"/>
      <c r="G78" s="352"/>
      <c r="H78" s="351"/>
      <c r="I78" s="351"/>
      <c r="J78" s="351"/>
      <c r="K78" s="345"/>
    </row>
    <row r="79" s="1" customFormat="1" ht="15" customHeight="1">
      <c r="B79" s="343"/>
      <c r="C79" s="331" t="s">
        <v>53</v>
      </c>
      <c r="D79" s="353"/>
      <c r="E79" s="353"/>
      <c r="F79" s="354" t="s">
        <v>4833</v>
      </c>
      <c r="G79" s="355"/>
      <c r="H79" s="331" t="s">
        <v>4834</v>
      </c>
      <c r="I79" s="331" t="s">
        <v>4835</v>
      </c>
      <c r="J79" s="331">
        <v>20</v>
      </c>
      <c r="K79" s="345"/>
    </row>
    <row r="80" s="1" customFormat="1" ht="15" customHeight="1">
      <c r="B80" s="343"/>
      <c r="C80" s="331" t="s">
        <v>4836</v>
      </c>
      <c r="D80" s="331"/>
      <c r="E80" s="331"/>
      <c r="F80" s="354" t="s">
        <v>4833</v>
      </c>
      <c r="G80" s="355"/>
      <c r="H80" s="331" t="s">
        <v>4837</v>
      </c>
      <c r="I80" s="331" t="s">
        <v>4835</v>
      </c>
      <c r="J80" s="331">
        <v>120</v>
      </c>
      <c r="K80" s="345"/>
    </row>
    <row r="81" s="1" customFormat="1" ht="15" customHeight="1">
      <c r="B81" s="356"/>
      <c r="C81" s="331" t="s">
        <v>4838</v>
      </c>
      <c r="D81" s="331"/>
      <c r="E81" s="331"/>
      <c r="F81" s="354" t="s">
        <v>4839</v>
      </c>
      <c r="G81" s="355"/>
      <c r="H81" s="331" t="s">
        <v>4840</v>
      </c>
      <c r="I81" s="331" t="s">
        <v>4835</v>
      </c>
      <c r="J81" s="331">
        <v>50</v>
      </c>
      <c r="K81" s="345"/>
    </row>
    <row r="82" s="1" customFormat="1" ht="15" customHeight="1">
      <c r="B82" s="356"/>
      <c r="C82" s="331" t="s">
        <v>4841</v>
      </c>
      <c r="D82" s="331"/>
      <c r="E82" s="331"/>
      <c r="F82" s="354" t="s">
        <v>4833</v>
      </c>
      <c r="G82" s="355"/>
      <c r="H82" s="331" t="s">
        <v>4842</v>
      </c>
      <c r="I82" s="331" t="s">
        <v>4843</v>
      </c>
      <c r="J82" s="331"/>
      <c r="K82" s="345"/>
    </row>
    <row r="83" s="1" customFormat="1" ht="15" customHeight="1">
      <c r="B83" s="356"/>
      <c r="C83" s="357" t="s">
        <v>4844</v>
      </c>
      <c r="D83" s="357"/>
      <c r="E83" s="357"/>
      <c r="F83" s="358" t="s">
        <v>4839</v>
      </c>
      <c r="G83" s="357"/>
      <c r="H83" s="357" t="s">
        <v>4845</v>
      </c>
      <c r="I83" s="357" t="s">
        <v>4835</v>
      </c>
      <c r="J83" s="357">
        <v>15</v>
      </c>
      <c r="K83" s="345"/>
    </row>
    <row r="84" s="1" customFormat="1" ht="15" customHeight="1">
      <c r="B84" s="356"/>
      <c r="C84" s="357" t="s">
        <v>4846</v>
      </c>
      <c r="D84" s="357"/>
      <c r="E84" s="357"/>
      <c r="F84" s="358" t="s">
        <v>4839</v>
      </c>
      <c r="G84" s="357"/>
      <c r="H84" s="357" t="s">
        <v>4847</v>
      </c>
      <c r="I84" s="357" t="s">
        <v>4835</v>
      </c>
      <c r="J84" s="357">
        <v>15</v>
      </c>
      <c r="K84" s="345"/>
    </row>
    <row r="85" s="1" customFormat="1" ht="15" customHeight="1">
      <c r="B85" s="356"/>
      <c r="C85" s="357" t="s">
        <v>4848</v>
      </c>
      <c r="D85" s="357"/>
      <c r="E85" s="357"/>
      <c r="F85" s="358" t="s">
        <v>4839</v>
      </c>
      <c r="G85" s="357"/>
      <c r="H85" s="357" t="s">
        <v>4849</v>
      </c>
      <c r="I85" s="357" t="s">
        <v>4835</v>
      </c>
      <c r="J85" s="357">
        <v>20</v>
      </c>
      <c r="K85" s="345"/>
    </row>
    <row r="86" s="1" customFormat="1" ht="15" customHeight="1">
      <c r="B86" s="356"/>
      <c r="C86" s="357" t="s">
        <v>4850</v>
      </c>
      <c r="D86" s="357"/>
      <c r="E86" s="357"/>
      <c r="F86" s="358" t="s">
        <v>4839</v>
      </c>
      <c r="G86" s="357"/>
      <c r="H86" s="357" t="s">
        <v>4851</v>
      </c>
      <c r="I86" s="357" t="s">
        <v>4835</v>
      </c>
      <c r="J86" s="357">
        <v>20</v>
      </c>
      <c r="K86" s="345"/>
    </row>
    <row r="87" s="1" customFormat="1" ht="15" customHeight="1">
      <c r="B87" s="356"/>
      <c r="C87" s="331" t="s">
        <v>4852</v>
      </c>
      <c r="D87" s="331"/>
      <c r="E87" s="331"/>
      <c r="F87" s="354" t="s">
        <v>4839</v>
      </c>
      <c r="G87" s="355"/>
      <c r="H87" s="331" t="s">
        <v>4853</v>
      </c>
      <c r="I87" s="331" t="s">
        <v>4835</v>
      </c>
      <c r="J87" s="331">
        <v>50</v>
      </c>
      <c r="K87" s="345"/>
    </row>
    <row r="88" s="1" customFormat="1" ht="15" customHeight="1">
      <c r="B88" s="356"/>
      <c r="C88" s="331" t="s">
        <v>4854</v>
      </c>
      <c r="D88" s="331"/>
      <c r="E88" s="331"/>
      <c r="F88" s="354" t="s">
        <v>4839</v>
      </c>
      <c r="G88" s="355"/>
      <c r="H88" s="331" t="s">
        <v>4855</v>
      </c>
      <c r="I88" s="331" t="s">
        <v>4835</v>
      </c>
      <c r="J88" s="331">
        <v>20</v>
      </c>
      <c r="K88" s="345"/>
    </row>
    <row r="89" s="1" customFormat="1" ht="15" customHeight="1">
      <c r="B89" s="356"/>
      <c r="C89" s="331" t="s">
        <v>4856</v>
      </c>
      <c r="D89" s="331"/>
      <c r="E89" s="331"/>
      <c r="F89" s="354" t="s">
        <v>4839</v>
      </c>
      <c r="G89" s="355"/>
      <c r="H89" s="331" t="s">
        <v>4857</v>
      </c>
      <c r="I89" s="331" t="s">
        <v>4835</v>
      </c>
      <c r="J89" s="331">
        <v>20</v>
      </c>
      <c r="K89" s="345"/>
    </row>
    <row r="90" s="1" customFormat="1" ht="15" customHeight="1">
      <c r="B90" s="356"/>
      <c r="C90" s="331" t="s">
        <v>4858</v>
      </c>
      <c r="D90" s="331"/>
      <c r="E90" s="331"/>
      <c r="F90" s="354" t="s">
        <v>4839</v>
      </c>
      <c r="G90" s="355"/>
      <c r="H90" s="331" t="s">
        <v>4859</v>
      </c>
      <c r="I90" s="331" t="s">
        <v>4835</v>
      </c>
      <c r="J90" s="331">
        <v>50</v>
      </c>
      <c r="K90" s="345"/>
    </row>
    <row r="91" s="1" customFormat="1" ht="15" customHeight="1">
      <c r="B91" s="356"/>
      <c r="C91" s="331" t="s">
        <v>4860</v>
      </c>
      <c r="D91" s="331"/>
      <c r="E91" s="331"/>
      <c r="F91" s="354" t="s">
        <v>4839</v>
      </c>
      <c r="G91" s="355"/>
      <c r="H91" s="331" t="s">
        <v>4860</v>
      </c>
      <c r="I91" s="331" t="s">
        <v>4835</v>
      </c>
      <c r="J91" s="331">
        <v>50</v>
      </c>
      <c r="K91" s="345"/>
    </row>
    <row r="92" s="1" customFormat="1" ht="15" customHeight="1">
      <c r="B92" s="356"/>
      <c r="C92" s="331" t="s">
        <v>4861</v>
      </c>
      <c r="D92" s="331"/>
      <c r="E92" s="331"/>
      <c r="F92" s="354" t="s">
        <v>4839</v>
      </c>
      <c r="G92" s="355"/>
      <c r="H92" s="331" t="s">
        <v>4862</v>
      </c>
      <c r="I92" s="331" t="s">
        <v>4835</v>
      </c>
      <c r="J92" s="331">
        <v>255</v>
      </c>
      <c r="K92" s="345"/>
    </row>
    <row r="93" s="1" customFormat="1" ht="15" customHeight="1">
      <c r="B93" s="356"/>
      <c r="C93" s="331" t="s">
        <v>4863</v>
      </c>
      <c r="D93" s="331"/>
      <c r="E93" s="331"/>
      <c r="F93" s="354" t="s">
        <v>4833</v>
      </c>
      <c r="G93" s="355"/>
      <c r="H93" s="331" t="s">
        <v>4864</v>
      </c>
      <c r="I93" s="331" t="s">
        <v>4865</v>
      </c>
      <c r="J93" s="331"/>
      <c r="K93" s="345"/>
    </row>
    <row r="94" s="1" customFormat="1" ht="15" customHeight="1">
      <c r="B94" s="356"/>
      <c r="C94" s="331" t="s">
        <v>4866</v>
      </c>
      <c r="D94" s="331"/>
      <c r="E94" s="331"/>
      <c r="F94" s="354" t="s">
        <v>4833</v>
      </c>
      <c r="G94" s="355"/>
      <c r="H94" s="331" t="s">
        <v>4867</v>
      </c>
      <c r="I94" s="331" t="s">
        <v>4868</v>
      </c>
      <c r="J94" s="331"/>
      <c r="K94" s="345"/>
    </row>
    <row r="95" s="1" customFormat="1" ht="15" customHeight="1">
      <c r="B95" s="356"/>
      <c r="C95" s="331" t="s">
        <v>4869</v>
      </c>
      <c r="D95" s="331"/>
      <c r="E95" s="331"/>
      <c r="F95" s="354" t="s">
        <v>4833</v>
      </c>
      <c r="G95" s="355"/>
      <c r="H95" s="331" t="s">
        <v>4869</v>
      </c>
      <c r="I95" s="331" t="s">
        <v>4868</v>
      </c>
      <c r="J95" s="331"/>
      <c r="K95" s="345"/>
    </row>
    <row r="96" s="1" customFormat="1" ht="15" customHeight="1">
      <c r="B96" s="356"/>
      <c r="C96" s="331" t="s">
        <v>38</v>
      </c>
      <c r="D96" s="331"/>
      <c r="E96" s="331"/>
      <c r="F96" s="354" t="s">
        <v>4833</v>
      </c>
      <c r="G96" s="355"/>
      <c r="H96" s="331" t="s">
        <v>4870</v>
      </c>
      <c r="I96" s="331" t="s">
        <v>4868</v>
      </c>
      <c r="J96" s="331"/>
      <c r="K96" s="345"/>
    </row>
    <row r="97" s="1" customFormat="1" ht="15" customHeight="1">
      <c r="B97" s="356"/>
      <c r="C97" s="331" t="s">
        <v>48</v>
      </c>
      <c r="D97" s="331"/>
      <c r="E97" s="331"/>
      <c r="F97" s="354" t="s">
        <v>4833</v>
      </c>
      <c r="G97" s="355"/>
      <c r="H97" s="331" t="s">
        <v>4871</v>
      </c>
      <c r="I97" s="331" t="s">
        <v>4868</v>
      </c>
      <c r="J97" s="331"/>
      <c r="K97" s="345"/>
    </row>
    <row r="98" s="1" customFormat="1" ht="15" customHeight="1">
      <c r="B98" s="359"/>
      <c r="C98" s="360"/>
      <c r="D98" s="360"/>
      <c r="E98" s="360"/>
      <c r="F98" s="360"/>
      <c r="G98" s="360"/>
      <c r="H98" s="360"/>
      <c r="I98" s="360"/>
      <c r="J98" s="360"/>
      <c r="K98" s="361"/>
    </row>
    <row r="99" s="1" customFormat="1" ht="18.75" customHeight="1">
      <c r="B99" s="362"/>
      <c r="C99" s="363"/>
      <c r="D99" s="363"/>
      <c r="E99" s="363"/>
      <c r="F99" s="363"/>
      <c r="G99" s="363"/>
      <c r="H99" s="363"/>
      <c r="I99" s="363"/>
      <c r="J99" s="363"/>
      <c r="K99" s="362"/>
    </row>
    <row r="100" s="1" customFormat="1" ht="18.75" customHeight="1">
      <c r="B100" s="339"/>
      <c r="C100" s="339"/>
      <c r="D100" s="339"/>
      <c r="E100" s="339"/>
      <c r="F100" s="339"/>
      <c r="G100" s="339"/>
      <c r="H100" s="339"/>
      <c r="I100" s="339"/>
      <c r="J100" s="339"/>
      <c r="K100" s="339"/>
    </row>
    <row r="101" s="1" customFormat="1" ht="7.5" customHeight="1">
      <c r="B101" s="340"/>
      <c r="C101" s="341"/>
      <c r="D101" s="341"/>
      <c r="E101" s="341"/>
      <c r="F101" s="341"/>
      <c r="G101" s="341"/>
      <c r="H101" s="341"/>
      <c r="I101" s="341"/>
      <c r="J101" s="341"/>
      <c r="K101" s="342"/>
    </row>
    <row r="102" s="1" customFormat="1" ht="45" customHeight="1">
      <c r="B102" s="343"/>
      <c r="C102" s="344" t="s">
        <v>4872</v>
      </c>
      <c r="D102" s="344"/>
      <c r="E102" s="344"/>
      <c r="F102" s="344"/>
      <c r="G102" s="344"/>
      <c r="H102" s="344"/>
      <c r="I102" s="344"/>
      <c r="J102" s="344"/>
      <c r="K102" s="345"/>
    </row>
    <row r="103" s="1" customFormat="1" ht="17.25" customHeight="1">
      <c r="B103" s="343"/>
      <c r="C103" s="346" t="s">
        <v>4827</v>
      </c>
      <c r="D103" s="346"/>
      <c r="E103" s="346"/>
      <c r="F103" s="346" t="s">
        <v>4828</v>
      </c>
      <c r="G103" s="347"/>
      <c r="H103" s="346" t="s">
        <v>54</v>
      </c>
      <c r="I103" s="346" t="s">
        <v>57</v>
      </c>
      <c r="J103" s="346" t="s">
        <v>4829</v>
      </c>
      <c r="K103" s="345"/>
    </row>
    <row r="104" s="1" customFormat="1" ht="17.25" customHeight="1">
      <c r="B104" s="343"/>
      <c r="C104" s="348" t="s">
        <v>4830</v>
      </c>
      <c r="D104" s="348"/>
      <c r="E104" s="348"/>
      <c r="F104" s="349" t="s">
        <v>4831</v>
      </c>
      <c r="G104" s="350"/>
      <c r="H104" s="348"/>
      <c r="I104" s="348"/>
      <c r="J104" s="348" t="s">
        <v>4832</v>
      </c>
      <c r="K104" s="345"/>
    </row>
    <row r="105" s="1" customFormat="1" ht="5.25" customHeight="1">
      <c r="B105" s="343"/>
      <c r="C105" s="346"/>
      <c r="D105" s="346"/>
      <c r="E105" s="346"/>
      <c r="F105" s="346"/>
      <c r="G105" s="364"/>
      <c r="H105" s="346"/>
      <c r="I105" s="346"/>
      <c r="J105" s="346"/>
      <c r="K105" s="345"/>
    </row>
    <row r="106" s="1" customFormat="1" ht="15" customHeight="1">
      <c r="B106" s="343"/>
      <c r="C106" s="331" t="s">
        <v>53</v>
      </c>
      <c r="D106" s="353"/>
      <c r="E106" s="353"/>
      <c r="F106" s="354" t="s">
        <v>4833</v>
      </c>
      <c r="G106" s="331"/>
      <c r="H106" s="331" t="s">
        <v>4873</v>
      </c>
      <c r="I106" s="331" t="s">
        <v>4835</v>
      </c>
      <c r="J106" s="331">
        <v>20</v>
      </c>
      <c r="K106" s="345"/>
    </row>
    <row r="107" s="1" customFormat="1" ht="15" customHeight="1">
      <c r="B107" s="343"/>
      <c r="C107" s="331" t="s">
        <v>4836</v>
      </c>
      <c r="D107" s="331"/>
      <c r="E107" s="331"/>
      <c r="F107" s="354" t="s">
        <v>4833</v>
      </c>
      <c r="G107" s="331"/>
      <c r="H107" s="331" t="s">
        <v>4873</v>
      </c>
      <c r="I107" s="331" t="s">
        <v>4835</v>
      </c>
      <c r="J107" s="331">
        <v>120</v>
      </c>
      <c r="K107" s="345"/>
    </row>
    <row r="108" s="1" customFormat="1" ht="15" customHeight="1">
      <c r="B108" s="356"/>
      <c r="C108" s="331" t="s">
        <v>4838</v>
      </c>
      <c r="D108" s="331"/>
      <c r="E108" s="331"/>
      <c r="F108" s="354" t="s">
        <v>4839</v>
      </c>
      <c r="G108" s="331"/>
      <c r="H108" s="331" t="s">
        <v>4873</v>
      </c>
      <c r="I108" s="331" t="s">
        <v>4835</v>
      </c>
      <c r="J108" s="331">
        <v>50</v>
      </c>
      <c r="K108" s="345"/>
    </row>
    <row r="109" s="1" customFormat="1" ht="15" customHeight="1">
      <c r="B109" s="356"/>
      <c r="C109" s="331" t="s">
        <v>4841</v>
      </c>
      <c r="D109" s="331"/>
      <c r="E109" s="331"/>
      <c r="F109" s="354" t="s">
        <v>4833</v>
      </c>
      <c r="G109" s="331"/>
      <c r="H109" s="331" t="s">
        <v>4873</v>
      </c>
      <c r="I109" s="331" t="s">
        <v>4843</v>
      </c>
      <c r="J109" s="331"/>
      <c r="K109" s="345"/>
    </row>
    <row r="110" s="1" customFormat="1" ht="15" customHeight="1">
      <c r="B110" s="356"/>
      <c r="C110" s="331" t="s">
        <v>4852</v>
      </c>
      <c r="D110" s="331"/>
      <c r="E110" s="331"/>
      <c r="F110" s="354" t="s">
        <v>4839</v>
      </c>
      <c r="G110" s="331"/>
      <c r="H110" s="331" t="s">
        <v>4873</v>
      </c>
      <c r="I110" s="331" t="s">
        <v>4835</v>
      </c>
      <c r="J110" s="331">
        <v>50</v>
      </c>
      <c r="K110" s="345"/>
    </row>
    <row r="111" s="1" customFormat="1" ht="15" customHeight="1">
      <c r="B111" s="356"/>
      <c r="C111" s="331" t="s">
        <v>4860</v>
      </c>
      <c r="D111" s="331"/>
      <c r="E111" s="331"/>
      <c r="F111" s="354" t="s">
        <v>4839</v>
      </c>
      <c r="G111" s="331"/>
      <c r="H111" s="331" t="s">
        <v>4873</v>
      </c>
      <c r="I111" s="331" t="s">
        <v>4835</v>
      </c>
      <c r="J111" s="331">
        <v>50</v>
      </c>
      <c r="K111" s="345"/>
    </row>
    <row r="112" s="1" customFormat="1" ht="15" customHeight="1">
      <c r="B112" s="356"/>
      <c r="C112" s="331" t="s">
        <v>4858</v>
      </c>
      <c r="D112" s="331"/>
      <c r="E112" s="331"/>
      <c r="F112" s="354" t="s">
        <v>4839</v>
      </c>
      <c r="G112" s="331"/>
      <c r="H112" s="331" t="s">
        <v>4873</v>
      </c>
      <c r="I112" s="331" t="s">
        <v>4835</v>
      </c>
      <c r="J112" s="331">
        <v>50</v>
      </c>
      <c r="K112" s="345"/>
    </row>
    <row r="113" s="1" customFormat="1" ht="15" customHeight="1">
      <c r="B113" s="356"/>
      <c r="C113" s="331" t="s">
        <v>53</v>
      </c>
      <c r="D113" s="331"/>
      <c r="E113" s="331"/>
      <c r="F113" s="354" t="s">
        <v>4833</v>
      </c>
      <c r="G113" s="331"/>
      <c r="H113" s="331" t="s">
        <v>4874</v>
      </c>
      <c r="I113" s="331" t="s">
        <v>4835</v>
      </c>
      <c r="J113" s="331">
        <v>20</v>
      </c>
      <c r="K113" s="345"/>
    </row>
    <row r="114" s="1" customFormat="1" ht="15" customHeight="1">
      <c r="B114" s="356"/>
      <c r="C114" s="331" t="s">
        <v>4875</v>
      </c>
      <c r="D114" s="331"/>
      <c r="E114" s="331"/>
      <c r="F114" s="354" t="s">
        <v>4833</v>
      </c>
      <c r="G114" s="331"/>
      <c r="H114" s="331" t="s">
        <v>4876</v>
      </c>
      <c r="I114" s="331" t="s">
        <v>4835</v>
      </c>
      <c r="J114" s="331">
        <v>120</v>
      </c>
      <c r="K114" s="345"/>
    </row>
    <row r="115" s="1" customFormat="1" ht="15" customHeight="1">
      <c r="B115" s="356"/>
      <c r="C115" s="331" t="s">
        <v>38</v>
      </c>
      <c r="D115" s="331"/>
      <c r="E115" s="331"/>
      <c r="F115" s="354" t="s">
        <v>4833</v>
      </c>
      <c r="G115" s="331"/>
      <c r="H115" s="331" t="s">
        <v>4877</v>
      </c>
      <c r="I115" s="331" t="s">
        <v>4868</v>
      </c>
      <c r="J115" s="331"/>
      <c r="K115" s="345"/>
    </row>
    <row r="116" s="1" customFormat="1" ht="15" customHeight="1">
      <c r="B116" s="356"/>
      <c r="C116" s="331" t="s">
        <v>48</v>
      </c>
      <c r="D116" s="331"/>
      <c r="E116" s="331"/>
      <c r="F116" s="354" t="s">
        <v>4833</v>
      </c>
      <c r="G116" s="331"/>
      <c r="H116" s="331" t="s">
        <v>4878</v>
      </c>
      <c r="I116" s="331" t="s">
        <v>4868</v>
      </c>
      <c r="J116" s="331"/>
      <c r="K116" s="345"/>
    </row>
    <row r="117" s="1" customFormat="1" ht="15" customHeight="1">
      <c r="B117" s="356"/>
      <c r="C117" s="331" t="s">
        <v>57</v>
      </c>
      <c r="D117" s="331"/>
      <c r="E117" s="331"/>
      <c r="F117" s="354" t="s">
        <v>4833</v>
      </c>
      <c r="G117" s="331"/>
      <c r="H117" s="331" t="s">
        <v>4879</v>
      </c>
      <c r="I117" s="331" t="s">
        <v>4880</v>
      </c>
      <c r="J117" s="331"/>
      <c r="K117" s="345"/>
    </row>
    <row r="118" s="1" customFormat="1" ht="15" customHeight="1">
      <c r="B118" s="359"/>
      <c r="C118" s="365"/>
      <c r="D118" s="365"/>
      <c r="E118" s="365"/>
      <c r="F118" s="365"/>
      <c r="G118" s="365"/>
      <c r="H118" s="365"/>
      <c r="I118" s="365"/>
      <c r="J118" s="365"/>
      <c r="K118" s="361"/>
    </row>
    <row r="119" s="1" customFormat="1" ht="18.75" customHeight="1">
      <c r="B119" s="366"/>
      <c r="C119" s="367"/>
      <c r="D119" s="367"/>
      <c r="E119" s="367"/>
      <c r="F119" s="368"/>
      <c r="G119" s="367"/>
      <c r="H119" s="367"/>
      <c r="I119" s="367"/>
      <c r="J119" s="367"/>
      <c r="K119" s="366"/>
    </row>
    <row r="120" s="1" customFormat="1" ht="18.75" customHeight="1">
      <c r="B120" s="339"/>
      <c r="C120" s="339"/>
      <c r="D120" s="339"/>
      <c r="E120" s="339"/>
      <c r="F120" s="339"/>
      <c r="G120" s="339"/>
      <c r="H120" s="339"/>
      <c r="I120" s="339"/>
      <c r="J120" s="339"/>
      <c r="K120" s="339"/>
    </row>
    <row r="121" s="1" customFormat="1" ht="7.5" customHeight="1">
      <c r="B121" s="369"/>
      <c r="C121" s="370"/>
      <c r="D121" s="370"/>
      <c r="E121" s="370"/>
      <c r="F121" s="370"/>
      <c r="G121" s="370"/>
      <c r="H121" s="370"/>
      <c r="I121" s="370"/>
      <c r="J121" s="370"/>
      <c r="K121" s="371"/>
    </row>
    <row r="122" s="1" customFormat="1" ht="45" customHeight="1">
      <c r="B122" s="372"/>
      <c r="C122" s="322" t="s">
        <v>4881</v>
      </c>
      <c r="D122" s="322"/>
      <c r="E122" s="322"/>
      <c r="F122" s="322"/>
      <c r="G122" s="322"/>
      <c r="H122" s="322"/>
      <c r="I122" s="322"/>
      <c r="J122" s="322"/>
      <c r="K122" s="373"/>
    </row>
    <row r="123" s="1" customFormat="1" ht="17.25" customHeight="1">
      <c r="B123" s="374"/>
      <c r="C123" s="346" t="s">
        <v>4827</v>
      </c>
      <c r="D123" s="346"/>
      <c r="E123" s="346"/>
      <c r="F123" s="346" t="s">
        <v>4828</v>
      </c>
      <c r="G123" s="347"/>
      <c r="H123" s="346" t="s">
        <v>54</v>
      </c>
      <c r="I123" s="346" t="s">
        <v>57</v>
      </c>
      <c r="J123" s="346" t="s">
        <v>4829</v>
      </c>
      <c r="K123" s="375"/>
    </row>
    <row r="124" s="1" customFormat="1" ht="17.25" customHeight="1">
      <c r="B124" s="374"/>
      <c r="C124" s="348" t="s">
        <v>4830</v>
      </c>
      <c r="D124" s="348"/>
      <c r="E124" s="348"/>
      <c r="F124" s="349" t="s">
        <v>4831</v>
      </c>
      <c r="G124" s="350"/>
      <c r="H124" s="348"/>
      <c r="I124" s="348"/>
      <c r="J124" s="348" t="s">
        <v>4832</v>
      </c>
      <c r="K124" s="375"/>
    </row>
    <row r="125" s="1" customFormat="1" ht="5.25" customHeight="1">
      <c r="B125" s="376"/>
      <c r="C125" s="351"/>
      <c r="D125" s="351"/>
      <c r="E125" s="351"/>
      <c r="F125" s="351"/>
      <c r="G125" s="377"/>
      <c r="H125" s="351"/>
      <c r="I125" s="351"/>
      <c r="J125" s="351"/>
      <c r="K125" s="378"/>
    </row>
    <row r="126" s="1" customFormat="1" ht="15" customHeight="1">
      <c r="B126" s="376"/>
      <c r="C126" s="331" t="s">
        <v>4836</v>
      </c>
      <c r="D126" s="353"/>
      <c r="E126" s="353"/>
      <c r="F126" s="354" t="s">
        <v>4833</v>
      </c>
      <c r="G126" s="331"/>
      <c r="H126" s="331" t="s">
        <v>4873</v>
      </c>
      <c r="I126" s="331" t="s">
        <v>4835</v>
      </c>
      <c r="J126" s="331">
        <v>120</v>
      </c>
      <c r="K126" s="379"/>
    </row>
    <row r="127" s="1" customFormat="1" ht="15" customHeight="1">
      <c r="B127" s="376"/>
      <c r="C127" s="331" t="s">
        <v>4882</v>
      </c>
      <c r="D127" s="331"/>
      <c r="E127" s="331"/>
      <c r="F127" s="354" t="s">
        <v>4833</v>
      </c>
      <c r="G127" s="331"/>
      <c r="H127" s="331" t="s">
        <v>4883</v>
      </c>
      <c r="I127" s="331" t="s">
        <v>4835</v>
      </c>
      <c r="J127" s="331" t="s">
        <v>4884</v>
      </c>
      <c r="K127" s="379"/>
    </row>
    <row r="128" s="1" customFormat="1" ht="15" customHeight="1">
      <c r="B128" s="376"/>
      <c r="C128" s="331" t="s">
        <v>85</v>
      </c>
      <c r="D128" s="331"/>
      <c r="E128" s="331"/>
      <c r="F128" s="354" t="s">
        <v>4833</v>
      </c>
      <c r="G128" s="331"/>
      <c r="H128" s="331" t="s">
        <v>4885</v>
      </c>
      <c r="I128" s="331" t="s">
        <v>4835</v>
      </c>
      <c r="J128" s="331" t="s">
        <v>4884</v>
      </c>
      <c r="K128" s="379"/>
    </row>
    <row r="129" s="1" customFormat="1" ht="15" customHeight="1">
      <c r="B129" s="376"/>
      <c r="C129" s="331" t="s">
        <v>4844</v>
      </c>
      <c r="D129" s="331"/>
      <c r="E129" s="331"/>
      <c r="F129" s="354" t="s">
        <v>4839</v>
      </c>
      <c r="G129" s="331"/>
      <c r="H129" s="331" t="s">
        <v>4845</v>
      </c>
      <c r="I129" s="331" t="s">
        <v>4835</v>
      </c>
      <c r="J129" s="331">
        <v>15</v>
      </c>
      <c r="K129" s="379"/>
    </row>
    <row r="130" s="1" customFormat="1" ht="15" customHeight="1">
      <c r="B130" s="376"/>
      <c r="C130" s="357" t="s">
        <v>4846</v>
      </c>
      <c r="D130" s="357"/>
      <c r="E130" s="357"/>
      <c r="F130" s="358" t="s">
        <v>4839</v>
      </c>
      <c r="G130" s="357"/>
      <c r="H130" s="357" t="s">
        <v>4847</v>
      </c>
      <c r="I130" s="357" t="s">
        <v>4835</v>
      </c>
      <c r="J130" s="357">
        <v>15</v>
      </c>
      <c r="K130" s="379"/>
    </row>
    <row r="131" s="1" customFormat="1" ht="15" customHeight="1">
      <c r="B131" s="376"/>
      <c r="C131" s="357" t="s">
        <v>4848</v>
      </c>
      <c r="D131" s="357"/>
      <c r="E131" s="357"/>
      <c r="F131" s="358" t="s">
        <v>4839</v>
      </c>
      <c r="G131" s="357"/>
      <c r="H131" s="357" t="s">
        <v>4849</v>
      </c>
      <c r="I131" s="357" t="s">
        <v>4835</v>
      </c>
      <c r="J131" s="357">
        <v>20</v>
      </c>
      <c r="K131" s="379"/>
    </row>
    <row r="132" s="1" customFormat="1" ht="15" customHeight="1">
      <c r="B132" s="376"/>
      <c r="C132" s="357" t="s">
        <v>4850</v>
      </c>
      <c r="D132" s="357"/>
      <c r="E132" s="357"/>
      <c r="F132" s="358" t="s">
        <v>4839</v>
      </c>
      <c r="G132" s="357"/>
      <c r="H132" s="357" t="s">
        <v>4851</v>
      </c>
      <c r="I132" s="357" t="s">
        <v>4835</v>
      </c>
      <c r="J132" s="357">
        <v>20</v>
      </c>
      <c r="K132" s="379"/>
    </row>
    <row r="133" s="1" customFormat="1" ht="15" customHeight="1">
      <c r="B133" s="376"/>
      <c r="C133" s="331" t="s">
        <v>4838</v>
      </c>
      <c r="D133" s="331"/>
      <c r="E133" s="331"/>
      <c r="F133" s="354" t="s">
        <v>4839</v>
      </c>
      <c r="G133" s="331"/>
      <c r="H133" s="331" t="s">
        <v>4873</v>
      </c>
      <c r="I133" s="331" t="s">
        <v>4835</v>
      </c>
      <c r="J133" s="331">
        <v>50</v>
      </c>
      <c r="K133" s="379"/>
    </row>
    <row r="134" s="1" customFormat="1" ht="15" customHeight="1">
      <c r="B134" s="376"/>
      <c r="C134" s="331" t="s">
        <v>4852</v>
      </c>
      <c r="D134" s="331"/>
      <c r="E134" s="331"/>
      <c r="F134" s="354" t="s">
        <v>4839</v>
      </c>
      <c r="G134" s="331"/>
      <c r="H134" s="331" t="s">
        <v>4873</v>
      </c>
      <c r="I134" s="331" t="s">
        <v>4835</v>
      </c>
      <c r="J134" s="331">
        <v>50</v>
      </c>
      <c r="K134" s="379"/>
    </row>
    <row r="135" s="1" customFormat="1" ht="15" customHeight="1">
      <c r="B135" s="376"/>
      <c r="C135" s="331" t="s">
        <v>4858</v>
      </c>
      <c r="D135" s="331"/>
      <c r="E135" s="331"/>
      <c r="F135" s="354" t="s">
        <v>4839</v>
      </c>
      <c r="G135" s="331"/>
      <c r="H135" s="331" t="s">
        <v>4873</v>
      </c>
      <c r="I135" s="331" t="s">
        <v>4835</v>
      </c>
      <c r="J135" s="331">
        <v>50</v>
      </c>
      <c r="K135" s="379"/>
    </row>
    <row r="136" s="1" customFormat="1" ht="15" customHeight="1">
      <c r="B136" s="376"/>
      <c r="C136" s="331" t="s">
        <v>4860</v>
      </c>
      <c r="D136" s="331"/>
      <c r="E136" s="331"/>
      <c r="F136" s="354" t="s">
        <v>4839</v>
      </c>
      <c r="G136" s="331"/>
      <c r="H136" s="331" t="s">
        <v>4873</v>
      </c>
      <c r="I136" s="331" t="s">
        <v>4835</v>
      </c>
      <c r="J136" s="331">
        <v>50</v>
      </c>
      <c r="K136" s="379"/>
    </row>
    <row r="137" s="1" customFormat="1" ht="15" customHeight="1">
      <c r="B137" s="376"/>
      <c r="C137" s="331" t="s">
        <v>4861</v>
      </c>
      <c r="D137" s="331"/>
      <c r="E137" s="331"/>
      <c r="F137" s="354" t="s">
        <v>4839</v>
      </c>
      <c r="G137" s="331"/>
      <c r="H137" s="331" t="s">
        <v>4886</v>
      </c>
      <c r="I137" s="331" t="s">
        <v>4835</v>
      </c>
      <c r="J137" s="331">
        <v>255</v>
      </c>
      <c r="K137" s="379"/>
    </row>
    <row r="138" s="1" customFormat="1" ht="15" customHeight="1">
      <c r="B138" s="376"/>
      <c r="C138" s="331" t="s">
        <v>4863</v>
      </c>
      <c r="D138" s="331"/>
      <c r="E138" s="331"/>
      <c r="F138" s="354" t="s">
        <v>4833</v>
      </c>
      <c r="G138" s="331"/>
      <c r="H138" s="331" t="s">
        <v>4887</v>
      </c>
      <c r="I138" s="331" t="s">
        <v>4865</v>
      </c>
      <c r="J138" s="331"/>
      <c r="K138" s="379"/>
    </row>
    <row r="139" s="1" customFormat="1" ht="15" customHeight="1">
      <c r="B139" s="376"/>
      <c r="C139" s="331" t="s">
        <v>4866</v>
      </c>
      <c r="D139" s="331"/>
      <c r="E139" s="331"/>
      <c r="F139" s="354" t="s">
        <v>4833</v>
      </c>
      <c r="G139" s="331"/>
      <c r="H139" s="331" t="s">
        <v>4888</v>
      </c>
      <c r="I139" s="331" t="s">
        <v>4868</v>
      </c>
      <c r="J139" s="331"/>
      <c r="K139" s="379"/>
    </row>
    <row r="140" s="1" customFormat="1" ht="15" customHeight="1">
      <c r="B140" s="376"/>
      <c r="C140" s="331" t="s">
        <v>4869</v>
      </c>
      <c r="D140" s="331"/>
      <c r="E140" s="331"/>
      <c r="F140" s="354" t="s">
        <v>4833</v>
      </c>
      <c r="G140" s="331"/>
      <c r="H140" s="331" t="s">
        <v>4869</v>
      </c>
      <c r="I140" s="331" t="s">
        <v>4868</v>
      </c>
      <c r="J140" s="331"/>
      <c r="K140" s="379"/>
    </row>
    <row r="141" s="1" customFormat="1" ht="15" customHeight="1">
      <c r="B141" s="376"/>
      <c r="C141" s="331" t="s">
        <v>38</v>
      </c>
      <c r="D141" s="331"/>
      <c r="E141" s="331"/>
      <c r="F141" s="354" t="s">
        <v>4833</v>
      </c>
      <c r="G141" s="331"/>
      <c r="H141" s="331" t="s">
        <v>4889</v>
      </c>
      <c r="I141" s="331" t="s">
        <v>4868</v>
      </c>
      <c r="J141" s="331"/>
      <c r="K141" s="379"/>
    </row>
    <row r="142" s="1" customFormat="1" ht="15" customHeight="1">
      <c r="B142" s="376"/>
      <c r="C142" s="331" t="s">
        <v>4890</v>
      </c>
      <c r="D142" s="331"/>
      <c r="E142" s="331"/>
      <c r="F142" s="354" t="s">
        <v>4833</v>
      </c>
      <c r="G142" s="331"/>
      <c r="H142" s="331" t="s">
        <v>4891</v>
      </c>
      <c r="I142" s="331" t="s">
        <v>4868</v>
      </c>
      <c r="J142" s="331"/>
      <c r="K142" s="379"/>
    </row>
    <row r="143" s="1" customFormat="1" ht="15" customHeight="1">
      <c r="B143" s="380"/>
      <c r="C143" s="381"/>
      <c r="D143" s="381"/>
      <c r="E143" s="381"/>
      <c r="F143" s="381"/>
      <c r="G143" s="381"/>
      <c r="H143" s="381"/>
      <c r="I143" s="381"/>
      <c r="J143" s="381"/>
      <c r="K143" s="382"/>
    </row>
    <row r="144" s="1" customFormat="1" ht="18.75" customHeight="1">
      <c r="B144" s="367"/>
      <c r="C144" s="367"/>
      <c r="D144" s="367"/>
      <c r="E144" s="367"/>
      <c r="F144" s="368"/>
      <c r="G144" s="367"/>
      <c r="H144" s="367"/>
      <c r="I144" s="367"/>
      <c r="J144" s="367"/>
      <c r="K144" s="367"/>
    </row>
    <row r="145" s="1" customFormat="1" ht="18.75" customHeight="1">
      <c r="B145" s="339"/>
      <c r="C145" s="339"/>
      <c r="D145" s="339"/>
      <c r="E145" s="339"/>
      <c r="F145" s="339"/>
      <c r="G145" s="339"/>
      <c r="H145" s="339"/>
      <c r="I145" s="339"/>
      <c r="J145" s="339"/>
      <c r="K145" s="339"/>
    </row>
    <row r="146" s="1" customFormat="1" ht="7.5" customHeight="1">
      <c r="B146" s="340"/>
      <c r="C146" s="341"/>
      <c r="D146" s="341"/>
      <c r="E146" s="341"/>
      <c r="F146" s="341"/>
      <c r="G146" s="341"/>
      <c r="H146" s="341"/>
      <c r="I146" s="341"/>
      <c r="J146" s="341"/>
      <c r="K146" s="342"/>
    </row>
    <row r="147" s="1" customFormat="1" ht="45" customHeight="1">
      <c r="B147" s="343"/>
      <c r="C147" s="344" t="s">
        <v>4892</v>
      </c>
      <c r="D147" s="344"/>
      <c r="E147" s="344"/>
      <c r="F147" s="344"/>
      <c r="G147" s="344"/>
      <c r="H147" s="344"/>
      <c r="I147" s="344"/>
      <c r="J147" s="344"/>
      <c r="K147" s="345"/>
    </row>
    <row r="148" s="1" customFormat="1" ht="17.25" customHeight="1">
      <c r="B148" s="343"/>
      <c r="C148" s="346" t="s">
        <v>4827</v>
      </c>
      <c r="D148" s="346"/>
      <c r="E148" s="346"/>
      <c r="F148" s="346" t="s">
        <v>4828</v>
      </c>
      <c r="G148" s="347"/>
      <c r="H148" s="346" t="s">
        <v>54</v>
      </c>
      <c r="I148" s="346" t="s">
        <v>57</v>
      </c>
      <c r="J148" s="346" t="s">
        <v>4829</v>
      </c>
      <c r="K148" s="345"/>
    </row>
    <row r="149" s="1" customFormat="1" ht="17.25" customHeight="1">
      <c r="B149" s="343"/>
      <c r="C149" s="348" t="s">
        <v>4830</v>
      </c>
      <c r="D149" s="348"/>
      <c r="E149" s="348"/>
      <c r="F149" s="349" t="s">
        <v>4831</v>
      </c>
      <c r="G149" s="350"/>
      <c r="H149" s="348"/>
      <c r="I149" s="348"/>
      <c r="J149" s="348" t="s">
        <v>4832</v>
      </c>
      <c r="K149" s="345"/>
    </row>
    <row r="150" s="1" customFormat="1" ht="5.25" customHeight="1">
      <c r="B150" s="356"/>
      <c r="C150" s="351"/>
      <c r="D150" s="351"/>
      <c r="E150" s="351"/>
      <c r="F150" s="351"/>
      <c r="G150" s="352"/>
      <c r="H150" s="351"/>
      <c r="I150" s="351"/>
      <c r="J150" s="351"/>
      <c r="K150" s="379"/>
    </row>
    <row r="151" s="1" customFormat="1" ht="15" customHeight="1">
      <c r="B151" s="356"/>
      <c r="C151" s="383" t="s">
        <v>4836</v>
      </c>
      <c r="D151" s="331"/>
      <c r="E151" s="331"/>
      <c r="F151" s="384" t="s">
        <v>4833</v>
      </c>
      <c r="G151" s="331"/>
      <c r="H151" s="383" t="s">
        <v>4873</v>
      </c>
      <c r="I151" s="383" t="s">
        <v>4835</v>
      </c>
      <c r="J151" s="383">
        <v>120</v>
      </c>
      <c r="K151" s="379"/>
    </row>
    <row r="152" s="1" customFormat="1" ht="15" customHeight="1">
      <c r="B152" s="356"/>
      <c r="C152" s="383" t="s">
        <v>4882</v>
      </c>
      <c r="D152" s="331"/>
      <c r="E152" s="331"/>
      <c r="F152" s="384" t="s">
        <v>4833</v>
      </c>
      <c r="G152" s="331"/>
      <c r="H152" s="383" t="s">
        <v>4893</v>
      </c>
      <c r="I152" s="383" t="s">
        <v>4835</v>
      </c>
      <c r="J152" s="383" t="s">
        <v>4884</v>
      </c>
      <c r="K152" s="379"/>
    </row>
    <row r="153" s="1" customFormat="1" ht="15" customHeight="1">
      <c r="B153" s="356"/>
      <c r="C153" s="383" t="s">
        <v>85</v>
      </c>
      <c r="D153" s="331"/>
      <c r="E153" s="331"/>
      <c r="F153" s="384" t="s">
        <v>4833</v>
      </c>
      <c r="G153" s="331"/>
      <c r="H153" s="383" t="s">
        <v>4894</v>
      </c>
      <c r="I153" s="383" t="s">
        <v>4835</v>
      </c>
      <c r="J153" s="383" t="s">
        <v>4884</v>
      </c>
      <c r="K153" s="379"/>
    </row>
    <row r="154" s="1" customFormat="1" ht="15" customHeight="1">
      <c r="B154" s="356"/>
      <c r="C154" s="383" t="s">
        <v>4838</v>
      </c>
      <c r="D154" s="331"/>
      <c r="E154" s="331"/>
      <c r="F154" s="384" t="s">
        <v>4839</v>
      </c>
      <c r="G154" s="331"/>
      <c r="H154" s="383" t="s">
        <v>4873</v>
      </c>
      <c r="I154" s="383" t="s">
        <v>4835</v>
      </c>
      <c r="J154" s="383">
        <v>50</v>
      </c>
      <c r="K154" s="379"/>
    </row>
    <row r="155" s="1" customFormat="1" ht="15" customHeight="1">
      <c r="B155" s="356"/>
      <c r="C155" s="383" t="s">
        <v>4841</v>
      </c>
      <c r="D155" s="331"/>
      <c r="E155" s="331"/>
      <c r="F155" s="384" t="s">
        <v>4833</v>
      </c>
      <c r="G155" s="331"/>
      <c r="H155" s="383" t="s">
        <v>4873</v>
      </c>
      <c r="I155" s="383" t="s">
        <v>4843</v>
      </c>
      <c r="J155" s="383"/>
      <c r="K155" s="379"/>
    </row>
    <row r="156" s="1" customFormat="1" ht="15" customHeight="1">
      <c r="B156" s="356"/>
      <c r="C156" s="383" t="s">
        <v>4852</v>
      </c>
      <c r="D156" s="331"/>
      <c r="E156" s="331"/>
      <c r="F156" s="384" t="s">
        <v>4839</v>
      </c>
      <c r="G156" s="331"/>
      <c r="H156" s="383" t="s">
        <v>4873</v>
      </c>
      <c r="I156" s="383" t="s">
        <v>4835</v>
      </c>
      <c r="J156" s="383">
        <v>50</v>
      </c>
      <c r="K156" s="379"/>
    </row>
    <row r="157" s="1" customFormat="1" ht="15" customHeight="1">
      <c r="B157" s="356"/>
      <c r="C157" s="383" t="s">
        <v>4860</v>
      </c>
      <c r="D157" s="331"/>
      <c r="E157" s="331"/>
      <c r="F157" s="384" t="s">
        <v>4839</v>
      </c>
      <c r="G157" s="331"/>
      <c r="H157" s="383" t="s">
        <v>4873</v>
      </c>
      <c r="I157" s="383" t="s">
        <v>4835</v>
      </c>
      <c r="J157" s="383">
        <v>50</v>
      </c>
      <c r="K157" s="379"/>
    </row>
    <row r="158" s="1" customFormat="1" ht="15" customHeight="1">
      <c r="B158" s="356"/>
      <c r="C158" s="383" t="s">
        <v>4858</v>
      </c>
      <c r="D158" s="331"/>
      <c r="E158" s="331"/>
      <c r="F158" s="384" t="s">
        <v>4839</v>
      </c>
      <c r="G158" s="331"/>
      <c r="H158" s="383" t="s">
        <v>4873</v>
      </c>
      <c r="I158" s="383" t="s">
        <v>4835</v>
      </c>
      <c r="J158" s="383">
        <v>50</v>
      </c>
      <c r="K158" s="379"/>
    </row>
    <row r="159" s="1" customFormat="1" ht="15" customHeight="1">
      <c r="B159" s="356"/>
      <c r="C159" s="383" t="s">
        <v>270</v>
      </c>
      <c r="D159" s="331"/>
      <c r="E159" s="331"/>
      <c r="F159" s="384" t="s">
        <v>4833</v>
      </c>
      <c r="G159" s="331"/>
      <c r="H159" s="383" t="s">
        <v>4895</v>
      </c>
      <c r="I159" s="383" t="s">
        <v>4835</v>
      </c>
      <c r="J159" s="383" t="s">
        <v>4896</v>
      </c>
      <c r="K159" s="379"/>
    </row>
    <row r="160" s="1" customFormat="1" ht="15" customHeight="1">
      <c r="B160" s="356"/>
      <c r="C160" s="383" t="s">
        <v>4897</v>
      </c>
      <c r="D160" s="331"/>
      <c r="E160" s="331"/>
      <c r="F160" s="384" t="s">
        <v>4833</v>
      </c>
      <c r="G160" s="331"/>
      <c r="H160" s="383" t="s">
        <v>4898</v>
      </c>
      <c r="I160" s="383" t="s">
        <v>4868</v>
      </c>
      <c r="J160" s="383"/>
      <c r="K160" s="379"/>
    </row>
    <row r="161" s="1" customFormat="1" ht="15" customHeight="1">
      <c r="B161" s="385"/>
      <c r="C161" s="365"/>
      <c r="D161" s="365"/>
      <c r="E161" s="365"/>
      <c r="F161" s="365"/>
      <c r="G161" s="365"/>
      <c r="H161" s="365"/>
      <c r="I161" s="365"/>
      <c r="J161" s="365"/>
      <c r="K161" s="386"/>
    </row>
    <row r="162" s="1" customFormat="1" ht="18.75" customHeight="1">
      <c r="B162" s="367"/>
      <c r="C162" s="377"/>
      <c r="D162" s="377"/>
      <c r="E162" s="377"/>
      <c r="F162" s="387"/>
      <c r="G162" s="377"/>
      <c r="H162" s="377"/>
      <c r="I162" s="377"/>
      <c r="J162" s="377"/>
      <c r="K162" s="367"/>
    </row>
    <row r="163" s="1" customFormat="1" ht="18.75" customHeight="1">
      <c r="B163" s="339"/>
      <c r="C163" s="339"/>
      <c r="D163" s="339"/>
      <c r="E163" s="339"/>
      <c r="F163" s="339"/>
      <c r="G163" s="339"/>
      <c r="H163" s="339"/>
      <c r="I163" s="339"/>
      <c r="J163" s="339"/>
      <c r="K163" s="339"/>
    </row>
    <row r="164" s="1" customFormat="1" ht="7.5" customHeight="1">
      <c r="B164" s="318"/>
      <c r="C164" s="319"/>
      <c r="D164" s="319"/>
      <c r="E164" s="319"/>
      <c r="F164" s="319"/>
      <c r="G164" s="319"/>
      <c r="H164" s="319"/>
      <c r="I164" s="319"/>
      <c r="J164" s="319"/>
      <c r="K164" s="320"/>
    </row>
    <row r="165" s="1" customFormat="1" ht="45" customHeight="1">
      <c r="B165" s="321"/>
      <c r="C165" s="322" t="s">
        <v>4899</v>
      </c>
      <c r="D165" s="322"/>
      <c r="E165" s="322"/>
      <c r="F165" s="322"/>
      <c r="G165" s="322"/>
      <c r="H165" s="322"/>
      <c r="I165" s="322"/>
      <c r="J165" s="322"/>
      <c r="K165" s="323"/>
    </row>
    <row r="166" s="1" customFormat="1" ht="17.25" customHeight="1">
      <c r="B166" s="321"/>
      <c r="C166" s="346" t="s">
        <v>4827</v>
      </c>
      <c r="D166" s="346"/>
      <c r="E166" s="346"/>
      <c r="F166" s="346" t="s">
        <v>4828</v>
      </c>
      <c r="G166" s="388"/>
      <c r="H166" s="389" t="s">
        <v>54</v>
      </c>
      <c r="I166" s="389" t="s">
        <v>57</v>
      </c>
      <c r="J166" s="346" t="s">
        <v>4829</v>
      </c>
      <c r="K166" s="323"/>
    </row>
    <row r="167" s="1" customFormat="1" ht="17.25" customHeight="1">
      <c r="B167" s="324"/>
      <c r="C167" s="348" t="s">
        <v>4830</v>
      </c>
      <c r="D167" s="348"/>
      <c r="E167" s="348"/>
      <c r="F167" s="349" t="s">
        <v>4831</v>
      </c>
      <c r="G167" s="390"/>
      <c r="H167" s="391"/>
      <c r="I167" s="391"/>
      <c r="J167" s="348" t="s">
        <v>4832</v>
      </c>
      <c r="K167" s="326"/>
    </row>
    <row r="168" s="1" customFormat="1" ht="5.25" customHeight="1">
      <c r="B168" s="356"/>
      <c r="C168" s="351"/>
      <c r="D168" s="351"/>
      <c r="E168" s="351"/>
      <c r="F168" s="351"/>
      <c r="G168" s="352"/>
      <c r="H168" s="351"/>
      <c r="I168" s="351"/>
      <c r="J168" s="351"/>
      <c r="K168" s="379"/>
    </row>
    <row r="169" s="1" customFormat="1" ht="15" customHeight="1">
      <c r="B169" s="356"/>
      <c r="C169" s="331" t="s">
        <v>4836</v>
      </c>
      <c r="D169" s="331"/>
      <c r="E169" s="331"/>
      <c r="F169" s="354" t="s">
        <v>4833</v>
      </c>
      <c r="G169" s="331"/>
      <c r="H169" s="331" t="s">
        <v>4873</v>
      </c>
      <c r="I169" s="331" t="s">
        <v>4835</v>
      </c>
      <c r="J169" s="331">
        <v>120</v>
      </c>
      <c r="K169" s="379"/>
    </row>
    <row r="170" s="1" customFormat="1" ht="15" customHeight="1">
      <c r="B170" s="356"/>
      <c r="C170" s="331" t="s">
        <v>4882</v>
      </c>
      <c r="D170" s="331"/>
      <c r="E170" s="331"/>
      <c r="F170" s="354" t="s">
        <v>4833</v>
      </c>
      <c r="G170" s="331"/>
      <c r="H170" s="331" t="s">
        <v>4883</v>
      </c>
      <c r="I170" s="331" t="s">
        <v>4835</v>
      </c>
      <c r="J170" s="331" t="s">
        <v>4884</v>
      </c>
      <c r="K170" s="379"/>
    </row>
    <row r="171" s="1" customFormat="1" ht="15" customHeight="1">
      <c r="B171" s="356"/>
      <c r="C171" s="331" t="s">
        <v>85</v>
      </c>
      <c r="D171" s="331"/>
      <c r="E171" s="331"/>
      <c r="F171" s="354" t="s">
        <v>4833</v>
      </c>
      <c r="G171" s="331"/>
      <c r="H171" s="331" t="s">
        <v>4900</v>
      </c>
      <c r="I171" s="331" t="s">
        <v>4835</v>
      </c>
      <c r="J171" s="331" t="s">
        <v>4884</v>
      </c>
      <c r="K171" s="379"/>
    </row>
    <row r="172" s="1" customFormat="1" ht="15" customHeight="1">
      <c r="B172" s="356"/>
      <c r="C172" s="331" t="s">
        <v>4838</v>
      </c>
      <c r="D172" s="331"/>
      <c r="E172" s="331"/>
      <c r="F172" s="354" t="s">
        <v>4839</v>
      </c>
      <c r="G172" s="331"/>
      <c r="H172" s="331" t="s">
        <v>4900</v>
      </c>
      <c r="I172" s="331" t="s">
        <v>4835</v>
      </c>
      <c r="J172" s="331">
        <v>50</v>
      </c>
      <c r="K172" s="379"/>
    </row>
    <row r="173" s="1" customFormat="1" ht="15" customHeight="1">
      <c r="B173" s="356"/>
      <c r="C173" s="331" t="s">
        <v>4841</v>
      </c>
      <c r="D173" s="331"/>
      <c r="E173" s="331"/>
      <c r="F173" s="354" t="s">
        <v>4833</v>
      </c>
      <c r="G173" s="331"/>
      <c r="H173" s="331" t="s">
        <v>4900</v>
      </c>
      <c r="I173" s="331" t="s">
        <v>4843</v>
      </c>
      <c r="J173" s="331"/>
      <c r="K173" s="379"/>
    </row>
    <row r="174" s="1" customFormat="1" ht="15" customHeight="1">
      <c r="B174" s="356"/>
      <c r="C174" s="331" t="s">
        <v>4852</v>
      </c>
      <c r="D174" s="331"/>
      <c r="E174" s="331"/>
      <c r="F174" s="354" t="s">
        <v>4839</v>
      </c>
      <c r="G174" s="331"/>
      <c r="H174" s="331" t="s">
        <v>4900</v>
      </c>
      <c r="I174" s="331" t="s">
        <v>4835</v>
      </c>
      <c r="J174" s="331">
        <v>50</v>
      </c>
      <c r="K174" s="379"/>
    </row>
    <row r="175" s="1" customFormat="1" ht="15" customHeight="1">
      <c r="B175" s="356"/>
      <c r="C175" s="331" t="s">
        <v>4860</v>
      </c>
      <c r="D175" s="331"/>
      <c r="E175" s="331"/>
      <c r="F175" s="354" t="s">
        <v>4839</v>
      </c>
      <c r="G175" s="331"/>
      <c r="H175" s="331" t="s">
        <v>4900</v>
      </c>
      <c r="I175" s="331" t="s">
        <v>4835</v>
      </c>
      <c r="J175" s="331">
        <v>50</v>
      </c>
      <c r="K175" s="379"/>
    </row>
    <row r="176" s="1" customFormat="1" ht="15" customHeight="1">
      <c r="B176" s="356"/>
      <c r="C176" s="331" t="s">
        <v>4858</v>
      </c>
      <c r="D176" s="331"/>
      <c r="E176" s="331"/>
      <c r="F176" s="354" t="s">
        <v>4839</v>
      </c>
      <c r="G176" s="331"/>
      <c r="H176" s="331" t="s">
        <v>4900</v>
      </c>
      <c r="I176" s="331" t="s">
        <v>4835</v>
      </c>
      <c r="J176" s="331">
        <v>50</v>
      </c>
      <c r="K176" s="379"/>
    </row>
    <row r="177" s="1" customFormat="1" ht="15" customHeight="1">
      <c r="B177" s="356"/>
      <c r="C177" s="331" t="s">
        <v>281</v>
      </c>
      <c r="D177" s="331"/>
      <c r="E177" s="331"/>
      <c r="F177" s="354" t="s">
        <v>4833</v>
      </c>
      <c r="G177" s="331"/>
      <c r="H177" s="331" t="s">
        <v>4901</v>
      </c>
      <c r="I177" s="331" t="s">
        <v>4902</v>
      </c>
      <c r="J177" s="331"/>
      <c r="K177" s="379"/>
    </row>
    <row r="178" s="1" customFormat="1" ht="15" customHeight="1">
      <c r="B178" s="356"/>
      <c r="C178" s="331" t="s">
        <v>57</v>
      </c>
      <c r="D178" s="331"/>
      <c r="E178" s="331"/>
      <c r="F178" s="354" t="s">
        <v>4833</v>
      </c>
      <c r="G178" s="331"/>
      <c r="H178" s="331" t="s">
        <v>4903</v>
      </c>
      <c r="I178" s="331" t="s">
        <v>4904</v>
      </c>
      <c r="J178" s="331">
        <v>1</v>
      </c>
      <c r="K178" s="379"/>
    </row>
    <row r="179" s="1" customFormat="1" ht="15" customHeight="1">
      <c r="B179" s="356"/>
      <c r="C179" s="331" t="s">
        <v>53</v>
      </c>
      <c r="D179" s="331"/>
      <c r="E179" s="331"/>
      <c r="F179" s="354" t="s">
        <v>4833</v>
      </c>
      <c r="G179" s="331"/>
      <c r="H179" s="331" t="s">
        <v>4905</v>
      </c>
      <c r="I179" s="331" t="s">
        <v>4835</v>
      </c>
      <c r="J179" s="331">
        <v>20</v>
      </c>
      <c r="K179" s="379"/>
    </row>
    <row r="180" s="1" customFormat="1" ht="15" customHeight="1">
      <c r="B180" s="356"/>
      <c r="C180" s="331" t="s">
        <v>54</v>
      </c>
      <c r="D180" s="331"/>
      <c r="E180" s="331"/>
      <c r="F180" s="354" t="s">
        <v>4833</v>
      </c>
      <c r="G180" s="331"/>
      <c r="H180" s="331" t="s">
        <v>4906</v>
      </c>
      <c r="I180" s="331" t="s">
        <v>4835</v>
      </c>
      <c r="J180" s="331">
        <v>255</v>
      </c>
      <c r="K180" s="379"/>
    </row>
    <row r="181" s="1" customFormat="1" ht="15" customHeight="1">
      <c r="B181" s="356"/>
      <c r="C181" s="331" t="s">
        <v>282</v>
      </c>
      <c r="D181" s="331"/>
      <c r="E181" s="331"/>
      <c r="F181" s="354" t="s">
        <v>4833</v>
      </c>
      <c r="G181" s="331"/>
      <c r="H181" s="331" t="s">
        <v>4797</v>
      </c>
      <c r="I181" s="331" t="s">
        <v>4835</v>
      </c>
      <c r="J181" s="331">
        <v>10</v>
      </c>
      <c r="K181" s="379"/>
    </row>
    <row r="182" s="1" customFormat="1" ht="15" customHeight="1">
      <c r="B182" s="356"/>
      <c r="C182" s="331" t="s">
        <v>283</v>
      </c>
      <c r="D182" s="331"/>
      <c r="E182" s="331"/>
      <c r="F182" s="354" t="s">
        <v>4833</v>
      </c>
      <c r="G182" s="331"/>
      <c r="H182" s="331" t="s">
        <v>4907</v>
      </c>
      <c r="I182" s="331" t="s">
        <v>4868</v>
      </c>
      <c r="J182" s="331"/>
      <c r="K182" s="379"/>
    </row>
    <row r="183" s="1" customFormat="1" ht="15" customHeight="1">
      <c r="B183" s="356"/>
      <c r="C183" s="331" t="s">
        <v>4908</v>
      </c>
      <c r="D183" s="331"/>
      <c r="E183" s="331"/>
      <c r="F183" s="354" t="s">
        <v>4833</v>
      </c>
      <c r="G183" s="331"/>
      <c r="H183" s="331" t="s">
        <v>4909</v>
      </c>
      <c r="I183" s="331" t="s">
        <v>4868</v>
      </c>
      <c r="J183" s="331"/>
      <c r="K183" s="379"/>
    </row>
    <row r="184" s="1" customFormat="1" ht="15" customHeight="1">
      <c r="B184" s="356"/>
      <c r="C184" s="331" t="s">
        <v>4897</v>
      </c>
      <c r="D184" s="331"/>
      <c r="E184" s="331"/>
      <c r="F184" s="354" t="s">
        <v>4833</v>
      </c>
      <c r="G184" s="331"/>
      <c r="H184" s="331" t="s">
        <v>4910</v>
      </c>
      <c r="I184" s="331" t="s">
        <v>4868</v>
      </c>
      <c r="J184" s="331"/>
      <c r="K184" s="379"/>
    </row>
    <row r="185" s="1" customFormat="1" ht="15" customHeight="1">
      <c r="B185" s="356"/>
      <c r="C185" s="331" t="s">
        <v>285</v>
      </c>
      <c r="D185" s="331"/>
      <c r="E185" s="331"/>
      <c r="F185" s="354" t="s">
        <v>4839</v>
      </c>
      <c r="G185" s="331"/>
      <c r="H185" s="331" t="s">
        <v>4911</v>
      </c>
      <c r="I185" s="331" t="s">
        <v>4835</v>
      </c>
      <c r="J185" s="331">
        <v>50</v>
      </c>
      <c r="K185" s="379"/>
    </row>
    <row r="186" s="1" customFormat="1" ht="15" customHeight="1">
      <c r="B186" s="356"/>
      <c r="C186" s="331" t="s">
        <v>4912</v>
      </c>
      <c r="D186" s="331"/>
      <c r="E186" s="331"/>
      <c r="F186" s="354" t="s">
        <v>4839</v>
      </c>
      <c r="G186" s="331"/>
      <c r="H186" s="331" t="s">
        <v>4913</v>
      </c>
      <c r="I186" s="331" t="s">
        <v>4914</v>
      </c>
      <c r="J186" s="331"/>
      <c r="K186" s="379"/>
    </row>
    <row r="187" s="1" customFormat="1" ht="15" customHeight="1">
      <c r="B187" s="356"/>
      <c r="C187" s="331" t="s">
        <v>4915</v>
      </c>
      <c r="D187" s="331"/>
      <c r="E187" s="331"/>
      <c r="F187" s="354" t="s">
        <v>4839</v>
      </c>
      <c r="G187" s="331"/>
      <c r="H187" s="331" t="s">
        <v>4916</v>
      </c>
      <c r="I187" s="331" t="s">
        <v>4914</v>
      </c>
      <c r="J187" s="331"/>
      <c r="K187" s="379"/>
    </row>
    <row r="188" s="1" customFormat="1" ht="15" customHeight="1">
      <c r="B188" s="356"/>
      <c r="C188" s="331" t="s">
        <v>4917</v>
      </c>
      <c r="D188" s="331"/>
      <c r="E188" s="331"/>
      <c r="F188" s="354" t="s">
        <v>4839</v>
      </c>
      <c r="G188" s="331"/>
      <c r="H188" s="331" t="s">
        <v>4918</v>
      </c>
      <c r="I188" s="331" t="s">
        <v>4914</v>
      </c>
      <c r="J188" s="331"/>
      <c r="K188" s="379"/>
    </row>
    <row r="189" s="1" customFormat="1" ht="15" customHeight="1">
      <c r="B189" s="356"/>
      <c r="C189" s="392" t="s">
        <v>4919</v>
      </c>
      <c r="D189" s="331"/>
      <c r="E189" s="331"/>
      <c r="F189" s="354" t="s">
        <v>4839</v>
      </c>
      <c r="G189" s="331"/>
      <c r="H189" s="331" t="s">
        <v>4920</v>
      </c>
      <c r="I189" s="331" t="s">
        <v>4921</v>
      </c>
      <c r="J189" s="393" t="s">
        <v>4922</v>
      </c>
      <c r="K189" s="379"/>
    </row>
    <row r="190" s="1" customFormat="1" ht="15" customHeight="1">
      <c r="B190" s="356"/>
      <c r="C190" s="392" t="s">
        <v>42</v>
      </c>
      <c r="D190" s="331"/>
      <c r="E190" s="331"/>
      <c r="F190" s="354" t="s">
        <v>4833</v>
      </c>
      <c r="G190" s="331"/>
      <c r="H190" s="328" t="s">
        <v>4923</v>
      </c>
      <c r="I190" s="331" t="s">
        <v>4924</v>
      </c>
      <c r="J190" s="331"/>
      <c r="K190" s="379"/>
    </row>
    <row r="191" s="1" customFormat="1" ht="15" customHeight="1">
      <c r="B191" s="356"/>
      <c r="C191" s="392" t="s">
        <v>4925</v>
      </c>
      <c r="D191" s="331"/>
      <c r="E191" s="331"/>
      <c r="F191" s="354" t="s">
        <v>4833</v>
      </c>
      <c r="G191" s="331"/>
      <c r="H191" s="331" t="s">
        <v>4926</v>
      </c>
      <c r="I191" s="331" t="s">
        <v>4868</v>
      </c>
      <c r="J191" s="331"/>
      <c r="K191" s="379"/>
    </row>
    <row r="192" s="1" customFormat="1" ht="15" customHeight="1">
      <c r="B192" s="356"/>
      <c r="C192" s="392" t="s">
        <v>4927</v>
      </c>
      <c r="D192" s="331"/>
      <c r="E192" s="331"/>
      <c r="F192" s="354" t="s">
        <v>4833</v>
      </c>
      <c r="G192" s="331"/>
      <c r="H192" s="331" t="s">
        <v>4928</v>
      </c>
      <c r="I192" s="331" t="s">
        <v>4868</v>
      </c>
      <c r="J192" s="331"/>
      <c r="K192" s="379"/>
    </row>
    <row r="193" s="1" customFormat="1" ht="15" customHeight="1">
      <c r="B193" s="356"/>
      <c r="C193" s="392" t="s">
        <v>4929</v>
      </c>
      <c r="D193" s="331"/>
      <c r="E193" s="331"/>
      <c r="F193" s="354" t="s">
        <v>4839</v>
      </c>
      <c r="G193" s="331"/>
      <c r="H193" s="331" t="s">
        <v>4930</v>
      </c>
      <c r="I193" s="331" t="s">
        <v>4868</v>
      </c>
      <c r="J193" s="331"/>
      <c r="K193" s="379"/>
    </row>
    <row r="194" s="1" customFormat="1" ht="15" customHeight="1">
      <c r="B194" s="385"/>
      <c r="C194" s="394"/>
      <c r="D194" s="365"/>
      <c r="E194" s="365"/>
      <c r="F194" s="365"/>
      <c r="G194" s="365"/>
      <c r="H194" s="365"/>
      <c r="I194" s="365"/>
      <c r="J194" s="365"/>
      <c r="K194" s="386"/>
    </row>
    <row r="195" s="1" customFormat="1" ht="18.75" customHeight="1">
      <c r="B195" s="367"/>
      <c r="C195" s="377"/>
      <c r="D195" s="377"/>
      <c r="E195" s="377"/>
      <c r="F195" s="387"/>
      <c r="G195" s="377"/>
      <c r="H195" s="377"/>
      <c r="I195" s="377"/>
      <c r="J195" s="377"/>
      <c r="K195" s="367"/>
    </row>
    <row r="196" s="1" customFormat="1" ht="18.75" customHeight="1">
      <c r="B196" s="367"/>
      <c r="C196" s="377"/>
      <c r="D196" s="377"/>
      <c r="E196" s="377"/>
      <c r="F196" s="387"/>
      <c r="G196" s="377"/>
      <c r="H196" s="377"/>
      <c r="I196" s="377"/>
      <c r="J196" s="377"/>
      <c r="K196" s="367"/>
    </row>
    <row r="197" s="1" customFormat="1" ht="18.75" customHeight="1">
      <c r="B197" s="339"/>
      <c r="C197" s="339"/>
      <c r="D197" s="339"/>
      <c r="E197" s="339"/>
      <c r="F197" s="339"/>
      <c r="G197" s="339"/>
      <c r="H197" s="339"/>
      <c r="I197" s="339"/>
      <c r="J197" s="339"/>
      <c r="K197" s="339"/>
    </row>
    <row r="198" s="1" customFormat="1" ht="13.5">
      <c r="B198" s="318"/>
      <c r="C198" s="319"/>
      <c r="D198" s="319"/>
      <c r="E198" s="319"/>
      <c r="F198" s="319"/>
      <c r="G198" s="319"/>
      <c r="H198" s="319"/>
      <c r="I198" s="319"/>
      <c r="J198" s="319"/>
      <c r="K198" s="320"/>
    </row>
    <row r="199" s="1" customFormat="1" ht="21">
      <c r="B199" s="321"/>
      <c r="C199" s="322" t="s">
        <v>4931</v>
      </c>
      <c r="D199" s="322"/>
      <c r="E199" s="322"/>
      <c r="F199" s="322"/>
      <c r="G199" s="322"/>
      <c r="H199" s="322"/>
      <c r="I199" s="322"/>
      <c r="J199" s="322"/>
      <c r="K199" s="323"/>
    </row>
    <row r="200" s="1" customFormat="1" ht="25.5" customHeight="1">
      <c r="B200" s="321"/>
      <c r="C200" s="395" t="s">
        <v>4932</v>
      </c>
      <c r="D200" s="395"/>
      <c r="E200" s="395"/>
      <c r="F200" s="395" t="s">
        <v>4933</v>
      </c>
      <c r="G200" s="396"/>
      <c r="H200" s="395" t="s">
        <v>4934</v>
      </c>
      <c r="I200" s="395"/>
      <c r="J200" s="395"/>
      <c r="K200" s="323"/>
    </row>
    <row r="201" s="1" customFormat="1" ht="5.25" customHeight="1">
      <c r="B201" s="356"/>
      <c r="C201" s="351"/>
      <c r="D201" s="351"/>
      <c r="E201" s="351"/>
      <c r="F201" s="351"/>
      <c r="G201" s="377"/>
      <c r="H201" s="351"/>
      <c r="I201" s="351"/>
      <c r="J201" s="351"/>
      <c r="K201" s="379"/>
    </row>
    <row r="202" s="1" customFormat="1" ht="15" customHeight="1">
      <c r="B202" s="356"/>
      <c r="C202" s="331" t="s">
        <v>4924</v>
      </c>
      <c r="D202" s="331"/>
      <c r="E202" s="331"/>
      <c r="F202" s="354" t="s">
        <v>43</v>
      </c>
      <c r="G202" s="331"/>
      <c r="H202" s="331" t="s">
        <v>4935</v>
      </c>
      <c r="I202" s="331"/>
      <c r="J202" s="331"/>
      <c r="K202" s="379"/>
    </row>
    <row r="203" s="1" customFormat="1" ht="15" customHeight="1">
      <c r="B203" s="356"/>
      <c r="C203" s="331"/>
      <c r="D203" s="331"/>
      <c r="E203" s="331"/>
      <c r="F203" s="354" t="s">
        <v>44</v>
      </c>
      <c r="G203" s="331"/>
      <c r="H203" s="331" t="s">
        <v>4936</v>
      </c>
      <c r="I203" s="331"/>
      <c r="J203" s="331"/>
      <c r="K203" s="379"/>
    </row>
    <row r="204" s="1" customFormat="1" ht="15" customHeight="1">
      <c r="B204" s="356"/>
      <c r="C204" s="331"/>
      <c r="D204" s="331"/>
      <c r="E204" s="331"/>
      <c r="F204" s="354" t="s">
        <v>47</v>
      </c>
      <c r="G204" s="331"/>
      <c r="H204" s="331" t="s">
        <v>4937</v>
      </c>
      <c r="I204" s="331"/>
      <c r="J204" s="331"/>
      <c r="K204" s="379"/>
    </row>
    <row r="205" s="1" customFormat="1" ht="15" customHeight="1">
      <c r="B205" s="356"/>
      <c r="C205" s="331"/>
      <c r="D205" s="331"/>
      <c r="E205" s="331"/>
      <c r="F205" s="354" t="s">
        <v>45</v>
      </c>
      <c r="G205" s="331"/>
      <c r="H205" s="331" t="s">
        <v>4938</v>
      </c>
      <c r="I205" s="331"/>
      <c r="J205" s="331"/>
      <c r="K205" s="379"/>
    </row>
    <row r="206" s="1" customFormat="1" ht="15" customHeight="1">
      <c r="B206" s="356"/>
      <c r="C206" s="331"/>
      <c r="D206" s="331"/>
      <c r="E206" s="331"/>
      <c r="F206" s="354" t="s">
        <v>46</v>
      </c>
      <c r="G206" s="331"/>
      <c r="H206" s="331" t="s">
        <v>4939</v>
      </c>
      <c r="I206" s="331"/>
      <c r="J206" s="331"/>
      <c r="K206" s="379"/>
    </row>
    <row r="207" s="1" customFormat="1" ht="15" customHeight="1">
      <c r="B207" s="356"/>
      <c r="C207" s="331"/>
      <c r="D207" s="331"/>
      <c r="E207" s="331"/>
      <c r="F207" s="354"/>
      <c r="G207" s="331"/>
      <c r="H207" s="331"/>
      <c r="I207" s="331"/>
      <c r="J207" s="331"/>
      <c r="K207" s="379"/>
    </row>
    <row r="208" s="1" customFormat="1" ht="15" customHeight="1">
      <c r="B208" s="356"/>
      <c r="C208" s="331" t="s">
        <v>4880</v>
      </c>
      <c r="D208" s="331"/>
      <c r="E208" s="331"/>
      <c r="F208" s="354" t="s">
        <v>78</v>
      </c>
      <c r="G208" s="331"/>
      <c r="H208" s="331" t="s">
        <v>4940</v>
      </c>
      <c r="I208" s="331"/>
      <c r="J208" s="331"/>
      <c r="K208" s="379"/>
    </row>
    <row r="209" s="1" customFormat="1" ht="15" customHeight="1">
      <c r="B209" s="356"/>
      <c r="C209" s="331"/>
      <c r="D209" s="331"/>
      <c r="E209" s="331"/>
      <c r="F209" s="354" t="s">
        <v>4778</v>
      </c>
      <c r="G209" s="331"/>
      <c r="H209" s="331" t="s">
        <v>4779</v>
      </c>
      <c r="I209" s="331"/>
      <c r="J209" s="331"/>
      <c r="K209" s="379"/>
    </row>
    <row r="210" s="1" customFormat="1" ht="15" customHeight="1">
      <c r="B210" s="356"/>
      <c r="C210" s="331"/>
      <c r="D210" s="331"/>
      <c r="E210" s="331"/>
      <c r="F210" s="354" t="s">
        <v>4776</v>
      </c>
      <c r="G210" s="331"/>
      <c r="H210" s="331" t="s">
        <v>4941</v>
      </c>
      <c r="I210" s="331"/>
      <c r="J210" s="331"/>
      <c r="K210" s="379"/>
    </row>
    <row r="211" s="1" customFormat="1" ht="15" customHeight="1">
      <c r="B211" s="397"/>
      <c r="C211" s="331"/>
      <c r="D211" s="331"/>
      <c r="E211" s="331"/>
      <c r="F211" s="354" t="s">
        <v>253</v>
      </c>
      <c r="G211" s="392"/>
      <c r="H211" s="383" t="s">
        <v>4780</v>
      </c>
      <c r="I211" s="383"/>
      <c r="J211" s="383"/>
      <c r="K211" s="398"/>
    </row>
    <row r="212" s="1" customFormat="1" ht="15" customHeight="1">
      <c r="B212" s="397"/>
      <c r="C212" s="331"/>
      <c r="D212" s="331"/>
      <c r="E212" s="331"/>
      <c r="F212" s="354" t="s">
        <v>3365</v>
      </c>
      <c r="G212" s="392"/>
      <c r="H212" s="383" t="s">
        <v>4369</v>
      </c>
      <c r="I212" s="383"/>
      <c r="J212" s="383"/>
      <c r="K212" s="398"/>
    </row>
    <row r="213" s="1" customFormat="1" ht="15" customHeight="1">
      <c r="B213" s="397"/>
      <c r="C213" s="331"/>
      <c r="D213" s="331"/>
      <c r="E213" s="331"/>
      <c r="F213" s="354"/>
      <c r="G213" s="392"/>
      <c r="H213" s="383"/>
      <c r="I213" s="383"/>
      <c r="J213" s="383"/>
      <c r="K213" s="398"/>
    </row>
    <row r="214" s="1" customFormat="1" ht="15" customHeight="1">
      <c r="B214" s="397"/>
      <c r="C214" s="331" t="s">
        <v>4904</v>
      </c>
      <c r="D214" s="331"/>
      <c r="E214" s="331"/>
      <c r="F214" s="354">
        <v>1</v>
      </c>
      <c r="G214" s="392"/>
      <c r="H214" s="383" t="s">
        <v>4942</v>
      </c>
      <c r="I214" s="383"/>
      <c r="J214" s="383"/>
      <c r="K214" s="398"/>
    </row>
    <row r="215" s="1" customFormat="1" ht="15" customHeight="1">
      <c r="B215" s="397"/>
      <c r="C215" s="331"/>
      <c r="D215" s="331"/>
      <c r="E215" s="331"/>
      <c r="F215" s="354">
        <v>2</v>
      </c>
      <c r="G215" s="392"/>
      <c r="H215" s="383" t="s">
        <v>4943</v>
      </c>
      <c r="I215" s="383"/>
      <c r="J215" s="383"/>
      <c r="K215" s="398"/>
    </row>
    <row r="216" s="1" customFormat="1" ht="15" customHeight="1">
      <c r="B216" s="397"/>
      <c r="C216" s="331"/>
      <c r="D216" s="331"/>
      <c r="E216" s="331"/>
      <c r="F216" s="354">
        <v>3</v>
      </c>
      <c r="G216" s="392"/>
      <c r="H216" s="383" t="s">
        <v>4944</v>
      </c>
      <c r="I216" s="383"/>
      <c r="J216" s="383"/>
      <c r="K216" s="398"/>
    </row>
    <row r="217" s="1" customFormat="1" ht="15" customHeight="1">
      <c r="B217" s="397"/>
      <c r="C217" s="331"/>
      <c r="D217" s="331"/>
      <c r="E217" s="331"/>
      <c r="F217" s="354">
        <v>4</v>
      </c>
      <c r="G217" s="392"/>
      <c r="H217" s="383" t="s">
        <v>4945</v>
      </c>
      <c r="I217" s="383"/>
      <c r="J217" s="383"/>
      <c r="K217" s="398"/>
    </row>
    <row r="218" s="1" customFormat="1" ht="12.75" customHeight="1">
      <c r="B218" s="399"/>
      <c r="C218" s="400"/>
      <c r="D218" s="400"/>
      <c r="E218" s="400"/>
      <c r="F218" s="400"/>
      <c r="G218" s="400"/>
      <c r="H218" s="400"/>
      <c r="I218" s="400"/>
      <c r="J218" s="400"/>
      <c r="K218" s="40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DESKTOP-H7C6RGB\Uzivatel</dc:creator>
  <cp:lastModifiedBy>DESKTOP-H7C6RGB\Uzivatel</cp:lastModifiedBy>
  <dcterms:created xsi:type="dcterms:W3CDTF">2023-07-18T11:10:09Z</dcterms:created>
  <dcterms:modified xsi:type="dcterms:W3CDTF">2023-07-18T11:12:42Z</dcterms:modified>
</cp:coreProperties>
</file>